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updateLinks="never" codeName="ThisWorkbook" defaultThemeVersion="124226"/>
  <workbookProtection workbookAlgorithmName="SHA-512" workbookHashValue="hui0Xiu8x7qXzsjqYkKi8tYxGjmkxhGA7b6px3sZGcG6cwsEovxz8A2yNJvwugIMxc5ulvoTwlNpHC6zifq/hg==" workbookSaltValue="6xKFJuh+r5i3KJry3YSOcw==" workbookSpinCount="100000" lockStructure="1"/>
  <bookViews>
    <workbookView xWindow="-15" yWindow="600" windowWidth="4035" windowHeight="2595" activeTab="2"/>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45621"/>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C89" i="14"/>
  <c r="D89" i="14" s="1"/>
  <c r="B89" i="14"/>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D76" i="14"/>
  <c r="C76" i="14"/>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D60" i="14"/>
  <c r="C60" i="14"/>
  <c r="B60" i="14"/>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C52" i="14"/>
  <c r="B52" i="14"/>
  <c r="Q51" i="14"/>
  <c r="C51" i="14"/>
  <c r="D51" i="14" s="1"/>
  <c r="B51" i="14"/>
  <c r="Q50" i="14"/>
  <c r="B50" i="14"/>
  <c r="C50" i="14" s="1"/>
  <c r="Q49" i="14"/>
  <c r="B49" i="14"/>
  <c r="C49" i="14" s="1"/>
  <c r="D49" i="14" s="1"/>
  <c r="Q48" i="14"/>
  <c r="B48" i="14"/>
  <c r="C48" i="14" s="1"/>
  <c r="Q47" i="14"/>
  <c r="B47" i="14"/>
  <c r="C47" i="14" s="1"/>
  <c r="D47" i="14" s="1"/>
  <c r="Q46" i="14"/>
  <c r="B46" i="14"/>
  <c r="C46" i="14" s="1"/>
  <c r="Q45" i="14"/>
  <c r="C45" i="14"/>
  <c r="D45" i="14" s="1"/>
  <c r="B45" i="14"/>
  <c r="Q44" i="14"/>
  <c r="D44" i="14"/>
  <c r="C44" i="14"/>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C36" i="14"/>
  <c r="B36" i="14"/>
  <c r="Q35" i="14"/>
  <c r="C35" i="14"/>
  <c r="D35" i="14" s="1"/>
  <c r="N23" i="14" s="1"/>
  <c r="B35" i="14"/>
  <c r="R30" i="14"/>
  <c r="F30" i="14"/>
  <c r="R25" i="14"/>
  <c r="U4" i="14"/>
  <c r="I19" i="13"/>
  <c r="C101" i="14" s="1"/>
  <c r="I17" i="13"/>
  <c r="I18" i="13" s="1"/>
  <c r="P11" i="13"/>
  <c r="I10" i="13"/>
  <c r="I9" i="13"/>
  <c r="I8" i="13"/>
  <c r="D18" i="13" l="1"/>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315" i="14"/>
  <c r="O239" i="14"/>
  <c r="O295" i="14"/>
  <c r="O220" i="14"/>
  <c r="O138" i="14"/>
  <c r="O307" i="14"/>
  <c r="O142" i="14"/>
  <c r="O199" i="14"/>
  <c r="O256" i="14"/>
  <c r="O250" i="14"/>
  <c r="O103" i="14"/>
  <c r="O314" i="14"/>
  <c r="O156" i="14"/>
  <c r="O338" i="14"/>
  <c r="O192" i="14"/>
  <c r="O169" i="14"/>
  <c r="O129" i="14"/>
  <c r="O200" i="14"/>
  <c r="O146" i="14"/>
  <c r="O155" i="14"/>
  <c r="O195" i="14"/>
  <c r="O176" i="14"/>
  <c r="O243" i="14"/>
  <c r="O215" i="14"/>
  <c r="O179" i="14"/>
  <c r="O111" i="14"/>
  <c r="O327" i="14"/>
  <c r="O343" i="14"/>
  <c r="U21" i="14" l="1"/>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I79" i="14" l="1"/>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I43" i="14"/>
  <c r="I71" i="14"/>
  <c r="I76" i="14"/>
  <c r="I59" i="14"/>
  <c r="I95" i="14"/>
  <c r="I64" i="14"/>
  <c r="I89" i="14"/>
  <c r="I74" i="14"/>
  <c r="I53" i="14"/>
  <c r="I78" i="14"/>
  <c r="I41" i="14"/>
  <c r="I37" i="14"/>
  <c r="I72" i="14"/>
  <c r="I69" i="14"/>
  <c r="I70" i="14"/>
  <c r="I35" i="14"/>
  <c r="I36" i="14"/>
  <c r="U25" i="14"/>
  <c r="N92" i="14" s="1"/>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6" i="11"/>
  <c r="I26" i="11" s="1"/>
  <c r="H25" i="11"/>
  <c r="I25" i="11" s="1"/>
  <c r="D27" i="11"/>
  <c r="G27" i="11" s="1"/>
  <c r="E26" i="11"/>
  <c r="F26" i="11" s="1"/>
  <c r="J26" i="11" s="1"/>
  <c r="K26" i="11" s="1"/>
  <c r="O288" i="14"/>
  <c r="O242" i="14"/>
  <c r="O309" i="14"/>
  <c r="O140" i="14"/>
  <c r="O119" i="14"/>
  <c r="O201" i="14"/>
  <c r="O114" i="14"/>
  <c r="O152" i="14"/>
  <c r="O335" i="14"/>
  <c r="O122" i="14"/>
  <c r="O323" i="14"/>
  <c r="O108" i="14"/>
  <c r="O238" i="14"/>
  <c r="O264" i="14"/>
  <c r="O118" i="14"/>
  <c r="O186" i="14"/>
  <c r="O182" i="14"/>
  <c r="O274" i="14"/>
  <c r="O209" i="14"/>
  <c r="O134" i="14"/>
  <c r="O113" i="14"/>
  <c r="O281" i="14"/>
  <c r="O212" i="14"/>
  <c r="O294" i="14"/>
  <c r="O258" i="14"/>
  <c r="O181" i="14"/>
  <c r="O324" i="14"/>
  <c r="O132" i="14"/>
  <c r="O121" i="14"/>
  <c r="O249" i="14"/>
  <c r="O329" i="14"/>
  <c r="O263" i="14"/>
  <c r="O106" i="14"/>
  <c r="O252" i="14"/>
  <c r="O167" i="14"/>
  <c r="O125" i="14"/>
  <c r="O267" i="14"/>
  <c r="O208" i="14"/>
  <c r="O246" i="14"/>
  <c r="O266" i="14"/>
  <c r="O244" i="14"/>
  <c r="O302" i="14"/>
  <c r="O350" i="14"/>
  <c r="O279" i="14"/>
  <c r="O339" i="14"/>
  <c r="O221" i="14"/>
  <c r="O305" i="14"/>
  <c r="O275" i="14"/>
  <c r="O282" i="14"/>
  <c r="O184" i="14"/>
  <c r="O126" i="14"/>
  <c r="O293" i="14"/>
  <c r="O165" i="14"/>
  <c r="O225" i="14"/>
  <c r="O234" i="14"/>
  <c r="O188" i="14"/>
  <c r="O137" i="14"/>
  <c r="O255" i="14"/>
  <c r="O143" i="14"/>
  <c r="O141" i="14"/>
  <c r="O109" i="14"/>
  <c r="O286" i="14"/>
  <c r="O105" i="14"/>
  <c r="O115" i="14"/>
  <c r="O268" i="14"/>
  <c r="O344" i="14"/>
  <c r="O348" i="14"/>
  <c r="O290" i="14"/>
  <c r="O110" i="14"/>
  <c r="O241" i="14"/>
  <c r="O191" i="14"/>
  <c r="O174" i="14"/>
  <c r="O185" i="14"/>
  <c r="O207" i="14"/>
  <c r="O210" i="14"/>
  <c r="O149" i="14"/>
  <c r="O333" i="14"/>
  <c r="O299" i="14"/>
  <c r="O292" i="14"/>
  <c r="O197" i="14"/>
  <c r="O124" i="14"/>
  <c r="O346" i="14"/>
  <c r="O304" i="14"/>
  <c r="O131" i="14"/>
  <c r="O332" i="14"/>
  <c r="O287" i="14"/>
  <c r="O322" i="14"/>
  <c r="O166" i="14"/>
  <c r="O130" i="14"/>
  <c r="O135" i="14"/>
  <c r="O170" i="14"/>
  <c r="O218" i="14"/>
  <c r="O127" i="14"/>
  <c r="O313" i="14"/>
  <c r="O308" i="14"/>
  <c r="O340" i="14"/>
  <c r="O316" i="14"/>
  <c r="O139" i="14"/>
  <c r="O331" i="14"/>
  <c r="O269" i="14"/>
  <c r="O349" i="14"/>
  <c r="O128" i="14"/>
  <c r="O272" i="14"/>
  <c r="O277" i="14"/>
  <c r="O178" i="14"/>
  <c r="O317" i="14"/>
  <c r="O163" i="14"/>
  <c r="O235" i="14"/>
  <c r="O312" i="14"/>
  <c r="O289" i="14"/>
  <c r="O157" i="14"/>
  <c r="O153" i="14"/>
  <c r="O107" i="14"/>
  <c r="O247" i="14"/>
  <c r="O202" i="14"/>
  <c r="O265" i="14"/>
  <c r="O280" i="14"/>
  <c r="O189" i="14"/>
  <c r="O231" i="14"/>
  <c r="O319" i="14"/>
  <c r="O248" i="14"/>
  <c r="O117" i="14"/>
  <c r="O347" i="14"/>
  <c r="O204" i="14"/>
  <c r="O123" i="14"/>
  <c r="O237" i="14"/>
  <c r="O351" i="14"/>
  <c r="O300" i="14"/>
  <c r="O326" i="14"/>
  <c r="O318" i="14"/>
  <c r="O261" i="14"/>
  <c r="O259" i="14"/>
  <c r="O345" i="14"/>
  <c r="O177" i="14"/>
  <c r="O104" i="14"/>
  <c r="O253" i="14"/>
  <c r="O278" i="14"/>
  <c r="O257" i="14"/>
  <c r="O147" i="14"/>
  <c r="O120" i="14"/>
  <c r="O193" i="14"/>
  <c r="O144" i="14"/>
  <c r="O222" i="14"/>
  <c r="O187" i="14"/>
  <c r="O353" i="14"/>
  <c r="O102" i="14"/>
  <c r="O337" i="14"/>
  <c r="O311" i="14"/>
  <c r="O172" i="14"/>
  <c r="O285" i="14"/>
  <c r="O229" i="14"/>
  <c r="O260" i="14"/>
  <c r="O301" i="14"/>
  <c r="O236" i="14"/>
  <c r="O270" i="14"/>
  <c r="O325" i="14"/>
  <c r="O159" i="14"/>
  <c r="O298" i="14"/>
  <c r="O196" i="14"/>
  <c r="O151" i="14"/>
  <c r="O213" i="14"/>
  <c r="O342" i="14"/>
  <c r="O194" i="14"/>
  <c r="O310" i="14"/>
  <c r="O228" i="14"/>
  <c r="O180" i="14"/>
  <c r="O164" i="14"/>
  <c r="O328" i="14"/>
  <c r="O334" i="14"/>
  <c r="O306" i="14"/>
  <c r="O230" i="14"/>
  <c r="O206" i="14"/>
  <c r="O226" i="14"/>
  <c r="O354" i="14"/>
  <c r="O160" i="14"/>
  <c r="O245" i="14"/>
  <c r="O352" i="14"/>
  <c r="O216" i="14"/>
  <c r="O168" i="14"/>
  <c r="O214" i="14"/>
  <c r="O190" i="14"/>
  <c r="O175" i="14"/>
  <c r="O276" i="14"/>
  <c r="O161" i="14"/>
  <c r="O330" i="14"/>
  <c r="O145" i="14"/>
  <c r="O254" i="14"/>
  <c r="O198" i="14"/>
  <c r="O171" i="14"/>
  <c r="O271" i="14"/>
  <c r="O173" i="14"/>
  <c r="O262" i="14"/>
  <c r="O150" i="14"/>
  <c r="O251" i="14"/>
  <c r="O133" i="14"/>
  <c r="O205" i="14"/>
  <c r="O233" i="14"/>
  <c r="O116" i="14"/>
  <c r="O211" i="14"/>
  <c r="O183" i="14"/>
  <c r="O297" i="14"/>
  <c r="O112" i="14"/>
  <c r="O223" i="14"/>
  <c r="O136" i="14"/>
  <c r="O336" i="14"/>
  <c r="O240" i="14"/>
  <c r="O227" i="14"/>
  <c r="O224" i="14"/>
  <c r="O321" i="14"/>
  <c r="O341" i="14"/>
  <c r="O219" i="14"/>
  <c r="O203" i="14"/>
  <c r="O154" i="14"/>
  <c r="O217" i="14"/>
  <c r="O355" i="14"/>
  <c r="O296" i="14"/>
  <c r="O162" i="14"/>
  <c r="O273" i="14"/>
  <c r="O320" i="14"/>
  <c r="O158" i="14"/>
  <c r="O283" i="14"/>
  <c r="O284" i="14"/>
  <c r="O232" i="14"/>
  <c r="O101" i="14"/>
  <c r="O303" i="14"/>
  <c r="O291" i="14"/>
  <c r="O148" i="14"/>
  <c r="EG130" i="14" l="1"/>
  <c r="EM130" i="14"/>
  <c r="N130" i="14"/>
  <c r="T130" i="14"/>
  <c r="BN130" i="14"/>
  <c r="BL130" i="14"/>
  <c r="BR130" i="14"/>
  <c r="BX130" i="14"/>
  <c r="BF130" i="14"/>
  <c r="BD130" i="14"/>
  <c r="BJ130" i="14"/>
  <c r="BP130" i="14"/>
  <c r="AX130" i="14"/>
  <c r="AV130" i="14"/>
  <c r="BB130" i="14"/>
  <c r="BH130" i="14"/>
  <c r="AP130" i="14"/>
  <c r="AN130" i="14"/>
  <c r="AT130" i="14"/>
  <c r="AZ130" i="14"/>
  <c r="AH130" i="14"/>
  <c r="AF130" i="14"/>
  <c r="AL130" i="14"/>
  <c r="AR130" i="14"/>
  <c r="Z130" i="14"/>
  <c r="X130" i="14"/>
  <c r="AD130" i="14"/>
  <c r="AJ130" i="14"/>
  <c r="CM130" i="14"/>
  <c r="CH130" i="14"/>
  <c r="CO130" i="14"/>
  <c r="CN130" i="14"/>
  <c r="BU130" i="14"/>
  <c r="CA130" i="14"/>
  <c r="CG130" i="14"/>
  <c r="CE130" i="14"/>
  <c r="DY130" i="14"/>
  <c r="EE130" i="14"/>
  <c r="EK130" i="14"/>
  <c r="EI130" i="14"/>
  <c r="DQ130" i="14"/>
  <c r="DW130" i="14"/>
  <c r="EC130" i="14"/>
  <c r="EA130" i="14"/>
  <c r="DI130" i="14"/>
  <c r="DO130" i="14"/>
  <c r="DU130" i="14"/>
  <c r="DS130" i="14"/>
  <c r="DA130" i="14"/>
  <c r="DG130" i="14"/>
  <c r="DM130" i="14"/>
  <c r="DK130" i="14"/>
  <c r="CS130" i="14"/>
  <c r="CY130" i="14"/>
  <c r="DE130" i="14"/>
  <c r="DC130" i="14"/>
  <c r="CK130" i="14"/>
  <c r="CQ130" i="14"/>
  <c r="CW130" i="14"/>
  <c r="CU130" i="14"/>
  <c r="W130" i="14"/>
  <c r="R130" i="14"/>
  <c r="Q130" i="14"/>
  <c r="AB130" i="14"/>
  <c r="EH130" i="14"/>
  <c r="EF130" i="14"/>
  <c r="EL130" i="14"/>
  <c r="U130" i="14"/>
  <c r="S130" i="14"/>
  <c r="BM130" i="14"/>
  <c r="BS130" i="14"/>
  <c r="BY130" i="14"/>
  <c r="BW130" i="14"/>
  <c r="BE130" i="14"/>
  <c r="BK130" i="14"/>
  <c r="BQ130" i="14"/>
  <c r="BO130" i="14"/>
  <c r="AW130" i="14"/>
  <c r="BC130" i="14"/>
  <c r="BI130" i="14"/>
  <c r="BG130" i="14"/>
  <c r="AO130" i="14"/>
  <c r="AU130" i="14"/>
  <c r="BA130" i="14"/>
  <c r="AY130" i="14"/>
  <c r="AG130" i="14"/>
  <c r="AM130" i="14"/>
  <c r="AS130" i="14"/>
  <c r="AQ130" i="14"/>
  <c r="Y130" i="14"/>
  <c r="AE130" i="14"/>
  <c r="AK130" i="14"/>
  <c r="AI130" i="14"/>
  <c r="AA130" i="14"/>
  <c r="V130" i="14"/>
  <c r="AC130" i="14"/>
  <c r="P130" i="14"/>
  <c r="BV130" i="14"/>
  <c r="BT130" i="14"/>
  <c r="BZ130" i="14"/>
  <c r="CF130" i="14"/>
  <c r="DZ130" i="14"/>
  <c r="DX130" i="14"/>
  <c r="ED130" i="14"/>
  <c r="EJ130" i="14"/>
  <c r="DR130" i="14"/>
  <c r="DP130" i="14"/>
  <c r="DV130" i="14"/>
  <c r="EB130" i="14"/>
  <c r="DJ130" i="14"/>
  <c r="DH130" i="14"/>
  <c r="DN130" i="14"/>
  <c r="DT130" i="14"/>
  <c r="DB130" i="14"/>
  <c r="CZ130" i="14"/>
  <c r="DF130" i="14"/>
  <c r="DL130" i="14"/>
  <c r="CT130" i="14"/>
  <c r="CR130" i="14"/>
  <c r="CX130" i="14"/>
  <c r="DD130" i="14"/>
  <c r="CL130" i="14"/>
  <c r="CJ130" i="14"/>
  <c r="CP130" i="14"/>
  <c r="CV130" i="14"/>
  <c r="CI130" i="14"/>
  <c r="CD130" i="14"/>
  <c r="CC130" i="14"/>
  <c r="CB130" i="14"/>
  <c r="DR303" i="14"/>
  <c r="CL303" i="14"/>
  <c r="BF303" i="14"/>
  <c r="Z303" i="14"/>
  <c r="DQ303" i="14"/>
  <c r="CK303" i="14"/>
  <c r="BE303" i="14"/>
  <c r="Y303" i="14"/>
  <c r="DP303" i="14"/>
  <c r="CJ303" i="14"/>
  <c r="BD303" i="14"/>
  <c r="X303" i="14"/>
  <c r="DW303" i="14"/>
  <c r="CQ303" i="14"/>
  <c r="BK303" i="14"/>
  <c r="AE303" i="14"/>
  <c r="DV303" i="14"/>
  <c r="CP303" i="14"/>
  <c r="BJ303" i="14"/>
  <c r="AD303" i="14"/>
  <c r="EC303" i="14"/>
  <c r="CW303" i="14"/>
  <c r="BQ303" i="14"/>
  <c r="AK303" i="14"/>
  <c r="CN303" i="14"/>
  <c r="CM303" i="14"/>
  <c r="CF303" i="14"/>
  <c r="CE303" i="14"/>
  <c r="DD303" i="14"/>
  <c r="DC303" i="14"/>
  <c r="CU303" i="14"/>
  <c r="CV303" i="14"/>
  <c r="DJ303" i="14"/>
  <c r="CD303" i="14"/>
  <c r="AX303" i="14"/>
  <c r="R303" i="14"/>
  <c r="DI303" i="14"/>
  <c r="CC303" i="14"/>
  <c r="AW303" i="14"/>
  <c r="Q303" i="14"/>
  <c r="DH303" i="14"/>
  <c r="CB303" i="14"/>
  <c r="AV303" i="14"/>
  <c r="P303" i="14"/>
  <c r="DO303" i="14"/>
  <c r="CI303" i="14"/>
  <c r="BC303" i="14"/>
  <c r="W303" i="14"/>
  <c r="DN303" i="14"/>
  <c r="CH303" i="14"/>
  <c r="BB303" i="14"/>
  <c r="V303" i="14"/>
  <c r="DU303" i="14"/>
  <c r="CO303" i="14"/>
  <c r="BI303" i="14"/>
  <c r="AC303" i="14"/>
  <c r="BH303" i="14"/>
  <c r="BG303" i="14"/>
  <c r="AZ303" i="14"/>
  <c r="AY303" i="14"/>
  <c r="BX303" i="14"/>
  <c r="BW303" i="14"/>
  <c r="BO303" i="14"/>
  <c r="BP303" i="14"/>
  <c r="EH303" i="14"/>
  <c r="DB303" i="14"/>
  <c r="BV303" i="14"/>
  <c r="AP303" i="14"/>
  <c r="EG303" i="14"/>
  <c r="DA303" i="14"/>
  <c r="BU303" i="14"/>
  <c r="AO303" i="14"/>
  <c r="EF303" i="14"/>
  <c r="CZ303" i="14"/>
  <c r="BT303" i="14"/>
  <c r="AN303" i="14"/>
  <c r="EM303" i="14"/>
  <c r="DG303" i="14"/>
  <c r="CA303" i="14"/>
  <c r="AU303" i="14"/>
  <c r="EL303" i="14"/>
  <c r="DF303" i="14"/>
  <c r="BZ303" i="14"/>
  <c r="AT303" i="14"/>
  <c r="N303" i="14"/>
  <c r="DM303" i="14"/>
  <c r="CG303" i="14"/>
  <c r="BA303" i="14"/>
  <c r="U303" i="14"/>
  <c r="AB303" i="14"/>
  <c r="AA303" i="14"/>
  <c r="T303" i="14"/>
  <c r="S303" i="14"/>
  <c r="AR303" i="14"/>
  <c r="AQ303" i="14"/>
  <c r="AI303" i="14"/>
  <c r="AJ303" i="14"/>
  <c r="DZ303" i="14"/>
  <c r="CT303" i="14"/>
  <c r="BN303" i="14"/>
  <c r="AH303" i="14"/>
  <c r="DY303" i="14"/>
  <c r="CS303" i="14"/>
  <c r="BM303" i="14"/>
  <c r="AG303" i="14"/>
  <c r="DX303" i="14"/>
  <c r="CR303" i="14"/>
  <c r="BL303" i="14"/>
  <c r="AF303" i="14"/>
  <c r="EE303" i="14"/>
  <c r="CY303" i="14"/>
  <c r="BS303" i="14"/>
  <c r="AM303" i="14"/>
  <c r="ED303" i="14"/>
  <c r="CX303" i="14"/>
  <c r="BR303" i="14"/>
  <c r="AL303" i="14"/>
  <c r="EK303" i="14"/>
  <c r="DE303" i="14"/>
  <c r="BY303" i="14"/>
  <c r="AS303" i="14"/>
  <c r="DT303" i="14"/>
  <c r="DS303" i="14"/>
  <c r="DL303" i="14"/>
  <c r="DK303" i="14"/>
  <c r="EJ303" i="14"/>
  <c r="EI303" i="14"/>
  <c r="EA303" i="14"/>
  <c r="EB303" i="14"/>
  <c r="CZ211" i="14"/>
  <c r="DF211" i="14"/>
  <c r="DL211" i="14"/>
  <c r="DJ211" i="14"/>
  <c r="CR211" i="14"/>
  <c r="CX211" i="14"/>
  <c r="DD211" i="14"/>
  <c r="DB211" i="14"/>
  <c r="CJ211" i="14"/>
  <c r="CP211" i="14"/>
  <c r="CV211" i="14"/>
  <c r="CT211" i="14"/>
  <c r="CB211" i="14"/>
  <c r="CH211" i="14"/>
  <c r="CN211" i="14"/>
  <c r="CL211" i="14"/>
  <c r="EF211" i="14"/>
  <c r="EL211" i="14"/>
  <c r="U211" i="14"/>
  <c r="S211" i="14"/>
  <c r="Q211" i="14"/>
  <c r="BS211" i="14"/>
  <c r="BY211" i="14"/>
  <c r="BW211" i="14"/>
  <c r="BU211" i="14"/>
  <c r="BK211" i="14"/>
  <c r="BQ211" i="14"/>
  <c r="BO211" i="14"/>
  <c r="BM211" i="14"/>
  <c r="BF211" i="14"/>
  <c r="BE211" i="14"/>
  <c r="BH211" i="14"/>
  <c r="DS211" i="14"/>
  <c r="AN211" i="14"/>
  <c r="AT211" i="14"/>
  <c r="AZ211" i="14"/>
  <c r="AX211" i="14"/>
  <c r="AF211" i="14"/>
  <c r="AL211" i="14"/>
  <c r="AR211" i="14"/>
  <c r="AP211" i="14"/>
  <c r="X211" i="14"/>
  <c r="AD211" i="14"/>
  <c r="AJ211" i="14"/>
  <c r="AH211" i="14"/>
  <c r="P211" i="14"/>
  <c r="V211" i="14"/>
  <c r="AB211" i="14"/>
  <c r="Z211" i="14"/>
  <c r="BT211" i="14"/>
  <c r="BZ211" i="14"/>
  <c r="CF211" i="14"/>
  <c r="CD211" i="14"/>
  <c r="DX211" i="14"/>
  <c r="ED211" i="14"/>
  <c r="EJ211" i="14"/>
  <c r="EH211" i="14"/>
  <c r="DP211" i="14"/>
  <c r="DV211" i="14"/>
  <c r="EB211" i="14"/>
  <c r="DZ211" i="14"/>
  <c r="DN211" i="14"/>
  <c r="DU211" i="14"/>
  <c r="DH211" i="14"/>
  <c r="BC211" i="14"/>
  <c r="DG211" i="14"/>
  <c r="DM211" i="14"/>
  <c r="DK211" i="14"/>
  <c r="DI211" i="14"/>
  <c r="CY211" i="14"/>
  <c r="DE211" i="14"/>
  <c r="DC211" i="14"/>
  <c r="DA211" i="14"/>
  <c r="CQ211" i="14"/>
  <c r="CW211" i="14"/>
  <c r="CU211" i="14"/>
  <c r="CS211" i="14"/>
  <c r="CI211" i="14"/>
  <c r="CO211" i="14"/>
  <c r="CM211" i="14"/>
  <c r="CK211" i="14"/>
  <c r="EM211" i="14"/>
  <c r="N211" i="14"/>
  <c r="T211" i="14"/>
  <c r="R211" i="14"/>
  <c r="BL211" i="14"/>
  <c r="BR211" i="14"/>
  <c r="BX211" i="14"/>
  <c r="BV211" i="14"/>
  <c r="BD211" i="14"/>
  <c r="BJ211" i="14"/>
  <c r="BP211" i="14"/>
  <c r="BN211" i="14"/>
  <c r="DR211" i="14"/>
  <c r="DQ211" i="14"/>
  <c r="DT211" i="14"/>
  <c r="BG211" i="14"/>
  <c r="AU211" i="14"/>
  <c r="BA211" i="14"/>
  <c r="AY211" i="14"/>
  <c r="AW211" i="14"/>
  <c r="AM211" i="14"/>
  <c r="AS211" i="14"/>
  <c r="AQ211" i="14"/>
  <c r="AO211" i="14"/>
  <c r="AE211" i="14"/>
  <c r="AK211" i="14"/>
  <c r="AI211" i="14"/>
  <c r="AG211" i="14"/>
  <c r="W211" i="14"/>
  <c r="AC211" i="14"/>
  <c r="AA211" i="14"/>
  <c r="Y211" i="14"/>
  <c r="CA211" i="14"/>
  <c r="CG211" i="14"/>
  <c r="CE211" i="14"/>
  <c r="CC211" i="14"/>
  <c r="EE211" i="14"/>
  <c r="EK211" i="14"/>
  <c r="EI211" i="14"/>
  <c r="EG211" i="14"/>
  <c r="DW211" i="14"/>
  <c r="EC211" i="14"/>
  <c r="EA211" i="14"/>
  <c r="DY211" i="14"/>
  <c r="BB211" i="14"/>
  <c r="BI211" i="14"/>
  <c r="AV211" i="14"/>
  <c r="DO211" i="14"/>
  <c r="BM148" i="14"/>
  <c r="BS148" i="14"/>
  <c r="BY148" i="14"/>
  <c r="BW148" i="14"/>
  <c r="AW148" i="14"/>
  <c r="BC148" i="14"/>
  <c r="BI148" i="14"/>
  <c r="BG148" i="14"/>
  <c r="AO148" i="14"/>
  <c r="AU148" i="14"/>
  <c r="BA148" i="14"/>
  <c r="AY148" i="14"/>
  <c r="AG148" i="14"/>
  <c r="AM148" i="14"/>
  <c r="AS148" i="14"/>
  <c r="AQ148" i="14"/>
  <c r="Y148" i="14"/>
  <c r="AE148" i="14"/>
  <c r="AK148" i="14"/>
  <c r="BV148" i="14"/>
  <c r="AC148" i="14"/>
  <c r="CI148" i="14"/>
  <c r="R148" i="14"/>
  <c r="EB148" i="14"/>
  <c r="BK148" i="14"/>
  <c r="DQ148" i="14"/>
  <c r="CF148" i="14"/>
  <c r="BD148" i="14"/>
  <c r="AA148" i="14"/>
  <c r="DV148" i="14"/>
  <c r="BQ148" i="14"/>
  <c r="CH148" i="14"/>
  <c r="DZ148" i="14"/>
  <c r="DX148" i="14"/>
  <c r="ED148" i="14"/>
  <c r="EJ148" i="14"/>
  <c r="DJ148" i="14"/>
  <c r="DH148" i="14"/>
  <c r="DN148" i="14"/>
  <c r="DT148" i="14"/>
  <c r="DB148" i="14"/>
  <c r="CZ148" i="14"/>
  <c r="DF148" i="14"/>
  <c r="DL148" i="14"/>
  <c r="CT148" i="14"/>
  <c r="CR148" i="14"/>
  <c r="CX148" i="14"/>
  <c r="DD148" i="14"/>
  <c r="CL148" i="14"/>
  <c r="CJ148" i="14"/>
  <c r="CP148" i="14"/>
  <c r="CV148" i="14"/>
  <c r="Q148" i="14"/>
  <c r="EA148" i="14"/>
  <c r="BJ148" i="14"/>
  <c r="DP148" i="14"/>
  <c r="CE148" i="14"/>
  <c r="N148" i="14"/>
  <c r="BT148" i="14"/>
  <c r="AI148" i="14"/>
  <c r="EL148" i="14"/>
  <c r="DR148" i="14"/>
  <c r="CG148" i="14"/>
  <c r="T148" i="14"/>
  <c r="EM148" i="14"/>
  <c r="BN148" i="14"/>
  <c r="BL148" i="14"/>
  <c r="BR148" i="14"/>
  <c r="BX148" i="14"/>
  <c r="AX148" i="14"/>
  <c r="AV148" i="14"/>
  <c r="BB148" i="14"/>
  <c r="BH148" i="14"/>
  <c r="AP148" i="14"/>
  <c r="AN148" i="14"/>
  <c r="AT148" i="14"/>
  <c r="AZ148" i="14"/>
  <c r="AH148" i="14"/>
  <c r="AF148" i="14"/>
  <c r="AL148" i="14"/>
  <c r="AR148" i="14"/>
  <c r="Z148" i="14"/>
  <c r="X148" i="14"/>
  <c r="AD148" i="14"/>
  <c r="AJ148" i="14"/>
  <c r="DW148" i="14"/>
  <c r="BF148" i="14"/>
  <c r="U148" i="14"/>
  <c r="CA148" i="14"/>
  <c r="EG148" i="14"/>
  <c r="CN148" i="14"/>
  <c r="W148" i="14"/>
  <c r="EH148" i="14"/>
  <c r="CO148" i="14"/>
  <c r="BU148" i="14"/>
  <c r="AB148" i="14"/>
  <c r="CD148" i="14"/>
  <c r="DY148" i="14"/>
  <c r="EE148" i="14"/>
  <c r="EK148" i="14"/>
  <c r="EI148" i="14"/>
  <c r="DI148" i="14"/>
  <c r="DO148" i="14"/>
  <c r="DU148" i="14"/>
  <c r="DS148" i="14"/>
  <c r="DA148" i="14"/>
  <c r="DG148" i="14"/>
  <c r="DM148" i="14"/>
  <c r="DK148" i="14"/>
  <c r="CS148" i="14"/>
  <c r="CY148" i="14"/>
  <c r="DE148" i="14"/>
  <c r="DC148" i="14"/>
  <c r="CK148" i="14"/>
  <c r="CQ148" i="14"/>
  <c r="CW148" i="14"/>
  <c r="CU148" i="14"/>
  <c r="BZ148" i="14"/>
  <c r="EF148" i="14"/>
  <c r="CM148" i="14"/>
  <c r="V148" i="14"/>
  <c r="CB148" i="14"/>
  <c r="BO148" i="14"/>
  <c r="EC148" i="14"/>
  <c r="CC148" i="14"/>
  <c r="BP148" i="14"/>
  <c r="P148" i="14"/>
  <c r="S148" i="14"/>
  <c r="BE148" i="14"/>
  <c r="S166" i="14"/>
  <c r="AR166" i="14"/>
  <c r="DY166" i="14"/>
  <c r="EE166" i="14"/>
  <c r="EK166" i="14"/>
  <c r="CM166" i="14"/>
  <c r="BE166" i="14"/>
  <c r="BK166" i="14"/>
  <c r="BQ166" i="14"/>
  <c r="CV166" i="14"/>
  <c r="BF166" i="14"/>
  <c r="AV166" i="14"/>
  <c r="BB166" i="14"/>
  <c r="Z166" i="14"/>
  <c r="EI166" i="14"/>
  <c r="DA166" i="14"/>
  <c r="DG166" i="14"/>
  <c r="DM166" i="14"/>
  <c r="W166" i="14"/>
  <c r="DJ166" i="14"/>
  <c r="CR166" i="14"/>
  <c r="CX166" i="14"/>
  <c r="CT166" i="14"/>
  <c r="BP166" i="14"/>
  <c r="AH166" i="14"/>
  <c r="X166" i="14"/>
  <c r="AD166" i="14"/>
  <c r="CB166" i="14"/>
  <c r="DC166" i="14"/>
  <c r="BU166" i="14"/>
  <c r="CA166" i="14"/>
  <c r="CG166" i="14"/>
  <c r="CF166" i="14"/>
  <c r="CD166" i="14"/>
  <c r="CU166" i="14"/>
  <c r="BM166" i="14"/>
  <c r="BS166" i="14"/>
  <c r="BY166" i="14"/>
  <c r="EH166" i="14"/>
  <c r="DP166" i="14"/>
  <c r="DV166" i="14"/>
  <c r="AQ166" i="14"/>
  <c r="AB166" i="14"/>
  <c r="DI166" i="14"/>
  <c r="DO166" i="14"/>
  <c r="DU166" i="14"/>
  <c r="CI166" i="14"/>
  <c r="BO166" i="14"/>
  <c r="AO166" i="14"/>
  <c r="AU166" i="14"/>
  <c r="BA166" i="14"/>
  <c r="BX166" i="14"/>
  <c r="AP166" i="14"/>
  <c r="AF166" i="14"/>
  <c r="AL166" i="14"/>
  <c r="P166" i="14"/>
  <c r="DS166" i="14"/>
  <c r="CK166" i="14"/>
  <c r="CQ166" i="14"/>
  <c r="CW166" i="14"/>
  <c r="V166" i="14"/>
  <c r="AI166" i="14"/>
  <c r="EF166" i="14"/>
  <c r="EL166" i="14"/>
  <c r="U166" i="14"/>
  <c r="T166" i="14"/>
  <c r="R166" i="14"/>
  <c r="AA166" i="14"/>
  <c r="DX166" i="14"/>
  <c r="ED166" i="14"/>
  <c r="DD166" i="14"/>
  <c r="BN166" i="14"/>
  <c r="BD166" i="14"/>
  <c r="BJ166" i="14"/>
  <c r="Q166" i="14"/>
  <c r="BW166" i="14"/>
  <c r="AW166" i="14"/>
  <c r="BC166" i="14"/>
  <c r="BI166" i="14"/>
  <c r="AC166" i="14"/>
  <c r="DR166" i="14"/>
  <c r="CZ166" i="14"/>
  <c r="DF166" i="14"/>
  <c r="BH166" i="14"/>
  <c r="EA166" i="14"/>
  <c r="CS166" i="14"/>
  <c r="CY166" i="14"/>
  <c r="DE166" i="14"/>
  <c r="CO166" i="14"/>
  <c r="AY166" i="14"/>
  <c r="Y166" i="14"/>
  <c r="AE166" i="14"/>
  <c r="AK166" i="14"/>
  <c r="DT166" i="14"/>
  <c r="CL166" i="14"/>
  <c r="BT166" i="14"/>
  <c r="BZ166" i="14"/>
  <c r="CE166" i="14"/>
  <c r="DL166" i="14"/>
  <c r="BV166" i="14"/>
  <c r="BL166" i="14"/>
  <c r="BR166" i="14"/>
  <c r="AJ166" i="14"/>
  <c r="DQ166" i="14"/>
  <c r="DW166" i="14"/>
  <c r="EC166" i="14"/>
  <c r="CH166" i="14"/>
  <c r="DZ166" i="14"/>
  <c r="DH166" i="14"/>
  <c r="DN166" i="14"/>
  <c r="EB166" i="14"/>
  <c r="CN166" i="14"/>
  <c r="AX166" i="14"/>
  <c r="AN166" i="14"/>
  <c r="AT166" i="14"/>
  <c r="CC166" i="14"/>
  <c r="BG166" i="14"/>
  <c r="AG166" i="14"/>
  <c r="AM166" i="14"/>
  <c r="AS166" i="14"/>
  <c r="EJ166" i="14"/>
  <c r="DB166" i="14"/>
  <c r="CJ166" i="14"/>
  <c r="CP166" i="14"/>
  <c r="DK166" i="14"/>
  <c r="AZ166" i="14"/>
  <c r="EG166" i="14"/>
  <c r="EM166" i="14"/>
  <c r="N166" i="14"/>
  <c r="EL101" i="14"/>
  <c r="DF101" i="14"/>
  <c r="BZ101" i="14"/>
  <c r="AT101" i="14"/>
  <c r="N101" i="14"/>
  <c r="DM101" i="14"/>
  <c r="CG101" i="14"/>
  <c r="BA101" i="14"/>
  <c r="U101" i="14"/>
  <c r="DL101" i="14"/>
  <c r="CF101" i="14"/>
  <c r="AZ101" i="14"/>
  <c r="T101" i="14"/>
  <c r="DK101" i="14"/>
  <c r="CE101" i="14"/>
  <c r="AY101" i="14"/>
  <c r="S101" i="14"/>
  <c r="DJ101" i="14"/>
  <c r="CD101" i="14"/>
  <c r="AX101" i="14"/>
  <c r="R101" i="14"/>
  <c r="DI101" i="14"/>
  <c r="CC101" i="14"/>
  <c r="AW101" i="14"/>
  <c r="Q101" i="14"/>
  <c r="DH101" i="14"/>
  <c r="CB101" i="14"/>
  <c r="AV101" i="14"/>
  <c r="P101" i="14"/>
  <c r="DO101" i="14"/>
  <c r="CI101" i="14"/>
  <c r="BC101" i="14"/>
  <c r="W101" i="14"/>
  <c r="ED101" i="14"/>
  <c r="CX101" i="14"/>
  <c r="BR101" i="14"/>
  <c r="AL101" i="14"/>
  <c r="EK101" i="14"/>
  <c r="DE101" i="14"/>
  <c r="BY101" i="14"/>
  <c r="AS101" i="14"/>
  <c r="EJ101" i="14"/>
  <c r="DD101" i="14"/>
  <c r="BX101" i="14"/>
  <c r="AR101" i="14"/>
  <c r="EI101" i="14"/>
  <c r="DC101" i="14"/>
  <c r="BW101" i="14"/>
  <c r="AQ101" i="14"/>
  <c r="EH101" i="14"/>
  <c r="DB101" i="14"/>
  <c r="BV101" i="14"/>
  <c r="AP101" i="14"/>
  <c r="EG101" i="14"/>
  <c r="DA101" i="14"/>
  <c r="BU101" i="14"/>
  <c r="AO101" i="14"/>
  <c r="EF101" i="14"/>
  <c r="CZ101" i="14"/>
  <c r="BT101" i="14"/>
  <c r="AN101" i="14"/>
  <c r="EM101" i="14"/>
  <c r="DG101" i="14"/>
  <c r="CA101" i="14"/>
  <c r="AU101" i="14"/>
  <c r="DV101" i="14"/>
  <c r="CP101" i="14"/>
  <c r="BJ101" i="14"/>
  <c r="AD101" i="14"/>
  <c r="EC101" i="14"/>
  <c r="CW101" i="14"/>
  <c r="BQ101" i="14"/>
  <c r="AK101" i="14"/>
  <c r="EB101" i="14"/>
  <c r="CV101" i="14"/>
  <c r="BP101" i="14"/>
  <c r="AJ101" i="14"/>
  <c r="EA101" i="14"/>
  <c r="CU101" i="14"/>
  <c r="BO101" i="14"/>
  <c r="AI101" i="14"/>
  <c r="DZ101" i="14"/>
  <c r="CT101" i="14"/>
  <c r="BN101" i="14"/>
  <c r="AH101" i="14"/>
  <c r="DY101" i="14"/>
  <c r="CS101" i="14"/>
  <c r="BM101" i="14"/>
  <c r="AG101" i="14"/>
  <c r="DX101" i="14"/>
  <c r="CR101" i="14"/>
  <c r="BL101" i="14"/>
  <c r="AF101" i="14"/>
  <c r="EE101" i="14"/>
  <c r="CY101" i="14"/>
  <c r="BS101" i="14"/>
  <c r="AM101" i="14"/>
  <c r="DN101" i="14"/>
  <c r="CH101" i="14"/>
  <c r="BB101" i="14"/>
  <c r="V101" i="14"/>
  <c r="DU101" i="14"/>
  <c r="CO101" i="14"/>
  <c r="BI101" i="14"/>
  <c r="AC101" i="14"/>
  <c r="DT101" i="14"/>
  <c r="CN101" i="14"/>
  <c r="BH101" i="14"/>
  <c r="AB101" i="14"/>
  <c r="DS101" i="14"/>
  <c r="CM101" i="14"/>
  <c r="BG101" i="14"/>
  <c r="AA101" i="14"/>
  <c r="DR101" i="14"/>
  <c r="CL101" i="14"/>
  <c r="BF101" i="14"/>
  <c r="Z101" i="14"/>
  <c r="DQ101" i="14"/>
  <c r="CK101" i="14"/>
  <c r="BE101" i="14"/>
  <c r="Y101" i="14"/>
  <c r="DP101" i="14"/>
  <c r="CJ101" i="14"/>
  <c r="BD101" i="14"/>
  <c r="X101" i="14"/>
  <c r="DW101" i="14"/>
  <c r="CQ101" i="14"/>
  <c r="BK101" i="14"/>
  <c r="AE101" i="14"/>
  <c r="AX116" i="14"/>
  <c r="AV116" i="14"/>
  <c r="BB116" i="14"/>
  <c r="BH116" i="14"/>
  <c r="AP116" i="14"/>
  <c r="AN116" i="14"/>
  <c r="AT116" i="14"/>
  <c r="AZ116" i="14"/>
  <c r="AH116" i="14"/>
  <c r="AF116" i="14"/>
  <c r="AL116" i="14"/>
  <c r="AR116" i="14"/>
  <c r="Z116" i="14"/>
  <c r="X116" i="14"/>
  <c r="AD116" i="14"/>
  <c r="AJ116" i="14"/>
  <c r="R116" i="14"/>
  <c r="P116" i="14"/>
  <c r="V116" i="14"/>
  <c r="AB116" i="14"/>
  <c r="BV116" i="14"/>
  <c r="BT116" i="14"/>
  <c r="BZ116" i="14"/>
  <c r="CF116" i="14"/>
  <c r="DZ116" i="14"/>
  <c r="DX116" i="14"/>
  <c r="ED116" i="14"/>
  <c r="EJ116" i="14"/>
  <c r="BD116" i="14"/>
  <c r="BK116" i="14"/>
  <c r="BF116" i="14"/>
  <c r="DP116" i="14"/>
  <c r="DI116" i="14"/>
  <c r="DO116" i="14"/>
  <c r="DU116" i="14"/>
  <c r="DS116" i="14"/>
  <c r="DA116" i="14"/>
  <c r="DG116" i="14"/>
  <c r="DM116" i="14"/>
  <c r="DK116" i="14"/>
  <c r="CS116" i="14"/>
  <c r="CY116" i="14"/>
  <c r="DE116" i="14"/>
  <c r="DC116" i="14"/>
  <c r="CK116" i="14"/>
  <c r="CQ116" i="14"/>
  <c r="CW116" i="14"/>
  <c r="CU116" i="14"/>
  <c r="CC116" i="14"/>
  <c r="CI116" i="14"/>
  <c r="CO116" i="14"/>
  <c r="CM116" i="14"/>
  <c r="EG116" i="14"/>
  <c r="EM116" i="14"/>
  <c r="N116" i="14"/>
  <c r="T116" i="14"/>
  <c r="BN116" i="14"/>
  <c r="BL116" i="14"/>
  <c r="BR116" i="14"/>
  <c r="BX116" i="14"/>
  <c r="BP116" i="14"/>
  <c r="BO116" i="14"/>
  <c r="BJ116" i="14"/>
  <c r="EB116" i="14"/>
  <c r="AW116" i="14"/>
  <c r="BC116" i="14"/>
  <c r="BI116" i="14"/>
  <c r="BG116" i="14"/>
  <c r="AO116" i="14"/>
  <c r="AU116" i="14"/>
  <c r="BA116" i="14"/>
  <c r="AY116" i="14"/>
  <c r="AG116" i="14"/>
  <c r="AM116" i="14"/>
  <c r="AS116" i="14"/>
  <c r="AQ116" i="14"/>
  <c r="Y116" i="14"/>
  <c r="AE116" i="14"/>
  <c r="AK116" i="14"/>
  <c r="AI116" i="14"/>
  <c r="Q116" i="14"/>
  <c r="W116" i="14"/>
  <c r="AC116" i="14"/>
  <c r="AA116" i="14"/>
  <c r="BU116" i="14"/>
  <c r="CA116" i="14"/>
  <c r="CG116" i="14"/>
  <c r="CE116" i="14"/>
  <c r="DY116" i="14"/>
  <c r="EE116" i="14"/>
  <c r="EK116" i="14"/>
  <c r="EI116" i="14"/>
  <c r="DW116" i="14"/>
  <c r="DR116" i="14"/>
  <c r="DQ116" i="14"/>
  <c r="BE116" i="14"/>
  <c r="DJ116" i="14"/>
  <c r="DH116" i="14"/>
  <c r="DN116" i="14"/>
  <c r="DT116" i="14"/>
  <c r="DB116" i="14"/>
  <c r="CZ116" i="14"/>
  <c r="DF116" i="14"/>
  <c r="DL116" i="14"/>
  <c r="CT116" i="14"/>
  <c r="CR116" i="14"/>
  <c r="CX116" i="14"/>
  <c r="DD116" i="14"/>
  <c r="CL116" i="14"/>
  <c r="CJ116" i="14"/>
  <c r="CP116" i="14"/>
  <c r="CV116" i="14"/>
  <c r="CD116" i="14"/>
  <c r="CB116" i="14"/>
  <c r="CH116" i="14"/>
  <c r="CN116" i="14"/>
  <c r="EH116" i="14"/>
  <c r="EF116" i="14"/>
  <c r="EL116" i="14"/>
  <c r="U116" i="14"/>
  <c r="S116" i="14"/>
  <c r="BM116" i="14"/>
  <c r="BS116" i="14"/>
  <c r="BY116" i="14"/>
  <c r="BW116" i="14"/>
  <c r="EA116" i="14"/>
  <c r="DV116" i="14"/>
  <c r="EC116" i="14"/>
  <c r="BQ116" i="14"/>
  <c r="AT107" i="14"/>
  <c r="AZ107" i="14"/>
  <c r="AX107" i="14"/>
  <c r="AV107" i="14"/>
  <c r="AL107" i="14"/>
  <c r="AR107" i="14"/>
  <c r="AP107" i="14"/>
  <c r="AN107" i="14"/>
  <c r="AD107" i="14"/>
  <c r="AJ107" i="14"/>
  <c r="AH107" i="14"/>
  <c r="AF107" i="14"/>
  <c r="V107" i="14"/>
  <c r="AB107" i="14"/>
  <c r="Z107" i="14"/>
  <c r="X107" i="14"/>
  <c r="BZ107" i="14"/>
  <c r="CF107" i="14"/>
  <c r="CD107" i="14"/>
  <c r="CB107" i="14"/>
  <c r="ED107" i="14"/>
  <c r="EJ107" i="14"/>
  <c r="EH107" i="14"/>
  <c r="EF107" i="14"/>
  <c r="DV107" i="14"/>
  <c r="EB107" i="14"/>
  <c r="DZ107" i="14"/>
  <c r="DX107" i="14"/>
  <c r="DU107" i="14"/>
  <c r="DT107" i="14"/>
  <c r="DS107" i="14"/>
  <c r="BB107" i="14"/>
  <c r="DM107" i="14"/>
  <c r="DK107" i="14"/>
  <c r="DI107" i="14"/>
  <c r="DO107" i="14"/>
  <c r="DE107" i="14"/>
  <c r="DC107" i="14"/>
  <c r="DA107" i="14"/>
  <c r="DG107" i="14"/>
  <c r="CW107" i="14"/>
  <c r="CU107" i="14"/>
  <c r="CS107" i="14"/>
  <c r="CY107" i="14"/>
  <c r="CO107" i="14"/>
  <c r="CM107" i="14"/>
  <c r="CK107" i="14"/>
  <c r="CQ107" i="14"/>
  <c r="N107" i="14"/>
  <c r="T107" i="14"/>
  <c r="R107" i="14"/>
  <c r="P107" i="14"/>
  <c r="BR107" i="14"/>
  <c r="BX107" i="14"/>
  <c r="BV107" i="14"/>
  <c r="BT107" i="14"/>
  <c r="BJ107" i="14"/>
  <c r="BP107" i="14"/>
  <c r="BN107" i="14"/>
  <c r="BL107" i="14"/>
  <c r="DQ107" i="14"/>
  <c r="DP107" i="14"/>
  <c r="DW107" i="14"/>
  <c r="BF107" i="14"/>
  <c r="BA107" i="14"/>
  <c r="AY107" i="14"/>
  <c r="AW107" i="14"/>
  <c r="BC107" i="14"/>
  <c r="AS107" i="14"/>
  <c r="AQ107" i="14"/>
  <c r="AO107" i="14"/>
  <c r="AU107" i="14"/>
  <c r="AK107" i="14"/>
  <c r="AI107" i="14"/>
  <c r="AG107" i="14"/>
  <c r="AM107" i="14"/>
  <c r="AC107" i="14"/>
  <c r="AA107" i="14"/>
  <c r="Y107" i="14"/>
  <c r="AE107" i="14"/>
  <c r="CG107" i="14"/>
  <c r="CE107" i="14"/>
  <c r="CC107" i="14"/>
  <c r="CI107" i="14"/>
  <c r="EK107" i="14"/>
  <c r="EI107" i="14"/>
  <c r="EG107" i="14"/>
  <c r="EM107" i="14"/>
  <c r="EC107" i="14"/>
  <c r="EA107" i="14"/>
  <c r="DY107" i="14"/>
  <c r="EE107" i="14"/>
  <c r="BI107" i="14"/>
  <c r="BH107" i="14"/>
  <c r="BG107" i="14"/>
  <c r="DN107" i="14"/>
  <c r="DF107" i="14"/>
  <c r="DL107" i="14"/>
  <c r="DJ107" i="14"/>
  <c r="DH107" i="14"/>
  <c r="CX107" i="14"/>
  <c r="DD107" i="14"/>
  <c r="DB107" i="14"/>
  <c r="CZ107" i="14"/>
  <c r="CP107" i="14"/>
  <c r="CV107" i="14"/>
  <c r="CT107" i="14"/>
  <c r="CR107" i="14"/>
  <c r="CH107" i="14"/>
  <c r="CN107" i="14"/>
  <c r="CL107" i="14"/>
  <c r="CJ107" i="14"/>
  <c r="EL107" i="14"/>
  <c r="U107" i="14"/>
  <c r="S107" i="14"/>
  <c r="Q107" i="14"/>
  <c r="W107" i="14"/>
  <c r="BY107" i="14"/>
  <c r="BW107" i="14"/>
  <c r="BU107" i="14"/>
  <c r="CA107" i="14"/>
  <c r="BQ107" i="14"/>
  <c r="BO107" i="14"/>
  <c r="BM107" i="14"/>
  <c r="BS107" i="14"/>
  <c r="BE107" i="14"/>
  <c r="BD107" i="14"/>
  <c r="BK107" i="14"/>
  <c r="DR107" i="14"/>
  <c r="EL322" i="14"/>
  <c r="DF322" i="14"/>
  <c r="BZ322" i="14"/>
  <c r="AT322" i="14"/>
  <c r="N322" i="14"/>
  <c r="DM322" i="14"/>
  <c r="CG322" i="14"/>
  <c r="BA322" i="14"/>
  <c r="U322" i="14"/>
  <c r="DL322" i="14"/>
  <c r="CF322" i="14"/>
  <c r="AZ322" i="14"/>
  <c r="T322" i="14"/>
  <c r="DK322" i="14"/>
  <c r="CE322" i="14"/>
  <c r="AY322" i="14"/>
  <c r="S322" i="14"/>
  <c r="DJ322" i="14"/>
  <c r="CD322" i="14"/>
  <c r="AX322" i="14"/>
  <c r="R322" i="14"/>
  <c r="DI322" i="14"/>
  <c r="CC322" i="14"/>
  <c r="AW322" i="14"/>
  <c r="Q322" i="14"/>
  <c r="DO322" i="14"/>
  <c r="CI322" i="14"/>
  <c r="BC322" i="14"/>
  <c r="W322" i="14"/>
  <c r="BL322" i="14"/>
  <c r="AV322" i="14"/>
  <c r="AF322" i="14"/>
  <c r="X322" i="14"/>
  <c r="ED322" i="14"/>
  <c r="CX322" i="14"/>
  <c r="BR322" i="14"/>
  <c r="AL322" i="14"/>
  <c r="EK322" i="14"/>
  <c r="DE322" i="14"/>
  <c r="BY322" i="14"/>
  <c r="AS322" i="14"/>
  <c r="EJ322" i="14"/>
  <c r="DD322" i="14"/>
  <c r="BX322" i="14"/>
  <c r="AR322" i="14"/>
  <c r="EI322" i="14"/>
  <c r="DC322" i="14"/>
  <c r="BW322" i="14"/>
  <c r="AQ322" i="14"/>
  <c r="EH322" i="14"/>
  <c r="DB322" i="14"/>
  <c r="BV322" i="14"/>
  <c r="AP322" i="14"/>
  <c r="EG322" i="14"/>
  <c r="DA322" i="14"/>
  <c r="BU322" i="14"/>
  <c r="AO322" i="14"/>
  <c r="EM322" i="14"/>
  <c r="DG322" i="14"/>
  <c r="CA322" i="14"/>
  <c r="AU322" i="14"/>
  <c r="EF322" i="14"/>
  <c r="DP322" i="14"/>
  <c r="CZ322" i="14"/>
  <c r="CB322" i="14"/>
  <c r="DV322" i="14"/>
  <c r="CP322" i="14"/>
  <c r="BJ322" i="14"/>
  <c r="AD322" i="14"/>
  <c r="EC322" i="14"/>
  <c r="CW322" i="14"/>
  <c r="BQ322" i="14"/>
  <c r="AK322" i="14"/>
  <c r="EB322" i="14"/>
  <c r="CV322" i="14"/>
  <c r="BP322" i="14"/>
  <c r="AJ322" i="14"/>
  <c r="EA322" i="14"/>
  <c r="CU322" i="14"/>
  <c r="BO322" i="14"/>
  <c r="AI322" i="14"/>
  <c r="DZ322" i="14"/>
  <c r="CT322" i="14"/>
  <c r="BN322" i="14"/>
  <c r="AH322" i="14"/>
  <c r="DY322" i="14"/>
  <c r="CS322" i="14"/>
  <c r="BM322" i="14"/>
  <c r="AG322" i="14"/>
  <c r="EE322" i="14"/>
  <c r="CY322" i="14"/>
  <c r="BS322" i="14"/>
  <c r="AM322" i="14"/>
  <c r="BT322" i="14"/>
  <c r="BD322" i="14"/>
  <c r="AN322" i="14"/>
  <c r="P322" i="14"/>
  <c r="DN322" i="14"/>
  <c r="CH322" i="14"/>
  <c r="BB322" i="14"/>
  <c r="V322" i="14"/>
  <c r="DU322" i="14"/>
  <c r="CO322" i="14"/>
  <c r="BI322" i="14"/>
  <c r="AC322" i="14"/>
  <c r="DT322" i="14"/>
  <c r="CN322" i="14"/>
  <c r="BH322" i="14"/>
  <c r="AB322" i="14"/>
  <c r="DS322" i="14"/>
  <c r="CM322" i="14"/>
  <c r="BG322" i="14"/>
  <c r="AA322" i="14"/>
  <c r="DR322" i="14"/>
  <c r="CL322" i="14"/>
  <c r="BF322" i="14"/>
  <c r="Z322" i="14"/>
  <c r="DQ322" i="14"/>
  <c r="CK322" i="14"/>
  <c r="BE322" i="14"/>
  <c r="Y322" i="14"/>
  <c r="DW322" i="14"/>
  <c r="CQ322" i="14"/>
  <c r="BK322" i="14"/>
  <c r="AE322" i="14"/>
  <c r="DX322" i="14"/>
  <c r="DH322" i="14"/>
  <c r="CR322" i="14"/>
  <c r="CJ322" i="14"/>
  <c r="DW232" i="14"/>
  <c r="BQ232" i="14"/>
  <c r="BW232" i="14"/>
  <c r="BT232" i="14"/>
  <c r="CC232" i="14"/>
  <c r="BP232" i="14"/>
  <c r="AP232" i="14"/>
  <c r="AU232" i="14"/>
  <c r="EG232" i="14"/>
  <c r="DT232" i="14"/>
  <c r="ED232" i="14"/>
  <c r="P232" i="14"/>
  <c r="DY232" i="14"/>
  <c r="DL232" i="14"/>
  <c r="DC232" i="14"/>
  <c r="DR232" i="14"/>
  <c r="EK232" i="14"/>
  <c r="DF232" i="14"/>
  <c r="DV232" i="14"/>
  <c r="DK232" i="14"/>
  <c r="DO232" i="14"/>
  <c r="BH232" i="14"/>
  <c r="EJ232" i="14"/>
  <c r="AA232" i="14"/>
  <c r="AF232" i="14"/>
  <c r="AC232" i="14"/>
  <c r="EC232" i="14"/>
  <c r="CP232" i="14"/>
  <c r="CZ232" i="14"/>
  <c r="CT232" i="14"/>
  <c r="DG232" i="14"/>
  <c r="CK232" i="14"/>
  <c r="BX232" i="14"/>
  <c r="AX232" i="14"/>
  <c r="BC232" i="14"/>
  <c r="EH232" i="14"/>
  <c r="EB232" i="14"/>
  <c r="S232" i="14"/>
  <c r="X232" i="14"/>
  <c r="U232" i="14"/>
  <c r="DU232" i="14"/>
  <c r="BZ232" i="14"/>
  <c r="CJ232" i="14"/>
  <c r="CD232" i="14"/>
  <c r="DM232" i="14"/>
  <c r="BO232" i="14"/>
  <c r="BV232" i="14"/>
  <c r="BR232" i="14"/>
  <c r="DE232" i="14"/>
  <c r="BG232" i="14"/>
  <c r="BL232" i="14"/>
  <c r="BI232" i="14"/>
  <c r="CG232" i="14"/>
  <c r="AI232" i="14"/>
  <c r="AN232" i="14"/>
  <c r="AK232" i="14"/>
  <c r="CU232" i="14"/>
  <c r="AD232" i="14"/>
  <c r="V232" i="14"/>
  <c r="BA232" i="14"/>
  <c r="AS232" i="14"/>
  <c r="CH232" i="14"/>
  <c r="DJ232" i="14"/>
  <c r="BU232" i="14"/>
  <c r="BM232" i="14"/>
  <c r="AZ232" i="14"/>
  <c r="BB232" i="14"/>
  <c r="AR232" i="14"/>
  <c r="AT232" i="14"/>
  <c r="DD232" i="14"/>
  <c r="R232" i="14"/>
  <c r="AL232" i="14"/>
  <c r="CF232" i="14"/>
  <c r="CL232" i="14"/>
  <c r="N232" i="14"/>
  <c r="CI232" i="14"/>
  <c r="T232" i="14"/>
  <c r="BD232" i="14"/>
  <c r="DI232" i="14"/>
  <c r="DH232" i="14"/>
  <c r="DN232" i="14"/>
  <c r="BJ232" i="14"/>
  <c r="AH232" i="14"/>
  <c r="DX232" i="14"/>
  <c r="Z232" i="14"/>
  <c r="DQ232" i="14"/>
  <c r="DS232" i="14"/>
  <c r="AO232" i="14"/>
  <c r="CS232" i="14"/>
  <c r="CB232" i="14"/>
  <c r="Q232" i="14"/>
  <c r="EM232" i="14"/>
  <c r="AB232" i="14"/>
  <c r="Y232" i="14"/>
  <c r="CO232" i="14"/>
  <c r="CV232" i="14"/>
  <c r="CN232" i="14"/>
  <c r="EF232" i="14"/>
  <c r="BE232" i="14"/>
  <c r="CY232" i="14"/>
  <c r="AW232" i="14"/>
  <c r="DP232" i="14"/>
  <c r="AJ232" i="14"/>
  <c r="CX232" i="14"/>
  <c r="EE232" i="14"/>
  <c r="EL232" i="14"/>
  <c r="BK232" i="14"/>
  <c r="CR232" i="14"/>
  <c r="AG232" i="14"/>
  <c r="CW232" i="14"/>
  <c r="AQ232" i="14"/>
  <c r="BY232" i="14"/>
  <c r="BN232" i="14"/>
  <c r="EI232" i="14"/>
  <c r="AM232" i="14"/>
  <c r="EA232" i="14"/>
  <c r="AE232" i="14"/>
  <c r="CQ232" i="14"/>
  <c r="CM232" i="14"/>
  <c r="W232" i="14"/>
  <c r="BS232" i="14"/>
  <c r="BF232" i="14"/>
  <c r="CE232" i="14"/>
  <c r="DB232" i="14"/>
  <c r="CA232" i="14"/>
  <c r="AY232" i="14"/>
  <c r="AV232" i="14"/>
  <c r="DA232" i="14"/>
  <c r="DZ232" i="14"/>
  <c r="DV233" i="14"/>
  <c r="CP233" i="14"/>
  <c r="BJ233" i="14"/>
  <c r="AD233" i="14"/>
  <c r="EC233" i="14"/>
  <c r="CW233" i="14"/>
  <c r="BQ233" i="14"/>
  <c r="AK233" i="14"/>
  <c r="EB233" i="14"/>
  <c r="CV233" i="14"/>
  <c r="BP233" i="14"/>
  <c r="AJ233" i="14"/>
  <c r="EA233" i="14"/>
  <c r="CU233" i="14"/>
  <c r="BO233" i="14"/>
  <c r="AI233" i="14"/>
  <c r="DZ233" i="14"/>
  <c r="CT233" i="14"/>
  <c r="BN233" i="14"/>
  <c r="AH233" i="14"/>
  <c r="DY233" i="14"/>
  <c r="CS233" i="14"/>
  <c r="BM233" i="14"/>
  <c r="AG233" i="14"/>
  <c r="DX233" i="14"/>
  <c r="CR233" i="14"/>
  <c r="BL233" i="14"/>
  <c r="AF233" i="14"/>
  <c r="EE233" i="14"/>
  <c r="CY233" i="14"/>
  <c r="BS233" i="14"/>
  <c r="AM233" i="14"/>
  <c r="DN233" i="14"/>
  <c r="CH233" i="14"/>
  <c r="BB233" i="14"/>
  <c r="V233" i="14"/>
  <c r="DU233" i="14"/>
  <c r="CO233" i="14"/>
  <c r="BI233" i="14"/>
  <c r="AC233" i="14"/>
  <c r="DT233" i="14"/>
  <c r="CN233" i="14"/>
  <c r="BH233" i="14"/>
  <c r="AB233" i="14"/>
  <c r="DS233" i="14"/>
  <c r="CM233" i="14"/>
  <c r="BG233" i="14"/>
  <c r="AA233" i="14"/>
  <c r="DR233" i="14"/>
  <c r="CL233" i="14"/>
  <c r="BF233" i="14"/>
  <c r="Z233" i="14"/>
  <c r="DQ233" i="14"/>
  <c r="CK233" i="14"/>
  <c r="BE233" i="14"/>
  <c r="Y233" i="14"/>
  <c r="DP233" i="14"/>
  <c r="CJ233" i="14"/>
  <c r="BD233" i="14"/>
  <c r="X233" i="14"/>
  <c r="DW233" i="14"/>
  <c r="CQ233" i="14"/>
  <c r="BK233" i="14"/>
  <c r="AE233" i="14"/>
  <c r="EL233" i="14"/>
  <c r="DF233" i="14"/>
  <c r="BZ233" i="14"/>
  <c r="AT233" i="14"/>
  <c r="N233" i="14"/>
  <c r="DM233" i="14"/>
  <c r="CG233" i="14"/>
  <c r="BA233" i="14"/>
  <c r="U233" i="14"/>
  <c r="DL233" i="14"/>
  <c r="CF233" i="14"/>
  <c r="AZ233" i="14"/>
  <c r="T233" i="14"/>
  <c r="DK233" i="14"/>
  <c r="CE233" i="14"/>
  <c r="AY233" i="14"/>
  <c r="S233" i="14"/>
  <c r="DJ233" i="14"/>
  <c r="CD233" i="14"/>
  <c r="AX233" i="14"/>
  <c r="R233" i="14"/>
  <c r="DI233" i="14"/>
  <c r="CC233" i="14"/>
  <c r="AW233" i="14"/>
  <c r="Q233" i="14"/>
  <c r="DH233" i="14"/>
  <c r="CB233" i="14"/>
  <c r="AV233" i="14"/>
  <c r="P233" i="14"/>
  <c r="DO233" i="14"/>
  <c r="CI233" i="14"/>
  <c r="BC233" i="14"/>
  <c r="W233" i="14"/>
  <c r="ED233" i="14"/>
  <c r="CX233" i="14"/>
  <c r="BR233" i="14"/>
  <c r="AL233" i="14"/>
  <c r="EK233" i="14"/>
  <c r="DE233" i="14"/>
  <c r="BY233" i="14"/>
  <c r="AS233" i="14"/>
  <c r="EJ233" i="14"/>
  <c r="DD233" i="14"/>
  <c r="BX233" i="14"/>
  <c r="AR233" i="14"/>
  <c r="EI233" i="14"/>
  <c r="DC233" i="14"/>
  <c r="BW233" i="14"/>
  <c r="AQ233" i="14"/>
  <c r="EH233" i="14"/>
  <c r="DB233" i="14"/>
  <c r="BV233" i="14"/>
  <c r="AP233" i="14"/>
  <c r="EG233" i="14"/>
  <c r="DA233" i="14"/>
  <c r="BU233" i="14"/>
  <c r="AO233" i="14"/>
  <c r="EF233" i="14"/>
  <c r="CZ233" i="14"/>
  <c r="BT233" i="14"/>
  <c r="AN233" i="14"/>
  <c r="EM233" i="14"/>
  <c r="DG233" i="14"/>
  <c r="CA233" i="14"/>
  <c r="AU233" i="14"/>
  <c r="CW263" i="14"/>
  <c r="CU263" i="14"/>
  <c r="CS263" i="14"/>
  <c r="CY263" i="14"/>
  <c r="BQ263" i="14"/>
  <c r="AA263" i="14"/>
  <c r="DP263" i="14"/>
  <c r="EL263" i="14"/>
  <c r="DL263" i="14"/>
  <c r="BV263" i="14"/>
  <c r="AN263" i="14"/>
  <c r="BJ263" i="14"/>
  <c r="AB263" i="14"/>
  <c r="DQ263" i="14"/>
  <c r="CI263" i="14"/>
  <c r="AS263" i="14"/>
  <c r="DZ263" i="14"/>
  <c r="CJ263" i="14"/>
  <c r="AT263" i="14"/>
  <c r="EI263" i="14"/>
  <c r="DA263" i="14"/>
  <c r="BS263" i="14"/>
  <c r="U263" i="14"/>
  <c r="DJ263" i="14"/>
  <c r="BT263" i="14"/>
  <c r="N263" i="14"/>
  <c r="DK263" i="14"/>
  <c r="BU263" i="14"/>
  <c r="AU263" i="14"/>
  <c r="BC263" i="14"/>
  <c r="EF263" i="14"/>
  <c r="CC263" i="14"/>
  <c r="AK263" i="14"/>
  <c r="AI263" i="14"/>
  <c r="AG263" i="14"/>
  <c r="AM263" i="14"/>
  <c r="DT263" i="14"/>
  <c r="CD263" i="14"/>
  <c r="AV263" i="14"/>
  <c r="BR263" i="14"/>
  <c r="AR263" i="14"/>
  <c r="DY263" i="14"/>
  <c r="CQ263" i="14"/>
  <c r="DU263" i="14"/>
  <c r="CE263" i="14"/>
  <c r="AW263" i="14"/>
  <c r="DV263" i="14"/>
  <c r="CN263" i="14"/>
  <c r="BF263" i="14"/>
  <c r="P263" i="14"/>
  <c r="DE263" i="14"/>
  <c r="BO263" i="14"/>
  <c r="Y263" i="14"/>
  <c r="DF263" i="14"/>
  <c r="BX263" i="14"/>
  <c r="AP263" i="14"/>
  <c r="EE263" i="14"/>
  <c r="BY263" i="14"/>
  <c r="AQ263" i="14"/>
  <c r="DX263" i="14"/>
  <c r="BP263" i="14"/>
  <c r="AY263" i="14"/>
  <c r="CX263" i="14"/>
  <c r="EJ263" i="14"/>
  <c r="CP263" i="14"/>
  <c r="CV263" i="14"/>
  <c r="CT263" i="14"/>
  <c r="CR263" i="14"/>
  <c r="BZ263" i="14"/>
  <c r="AZ263" i="14"/>
  <c r="EG263" i="14"/>
  <c r="DG263" i="14"/>
  <c r="EC263" i="14"/>
  <c r="CM263" i="14"/>
  <c r="BE263" i="14"/>
  <c r="W263" i="14"/>
  <c r="BA263" i="14"/>
  <c r="EH263" i="14"/>
  <c r="CZ263" i="14"/>
  <c r="BB263" i="14"/>
  <c r="T263" i="14"/>
  <c r="DI263" i="14"/>
  <c r="CA263" i="14"/>
  <c r="AC263" i="14"/>
  <c r="DR263" i="14"/>
  <c r="CB263" i="14"/>
  <c r="AL263" i="14"/>
  <c r="EA263" i="14"/>
  <c r="CK263" i="14"/>
  <c r="BK263" i="14"/>
  <c r="EB263" i="14"/>
  <c r="CL263" i="14"/>
  <c r="BD263" i="14"/>
  <c r="DW263" i="14"/>
  <c r="CG263" i="14"/>
  <c r="Z263" i="14"/>
  <c r="BL263" i="14"/>
  <c r="AD263" i="14"/>
  <c r="AJ263" i="14"/>
  <c r="AH263" i="14"/>
  <c r="AF263" i="14"/>
  <c r="EK263" i="14"/>
  <c r="DC263" i="14"/>
  <c r="BM263" i="14"/>
  <c r="AE263" i="14"/>
  <c r="BI263" i="14"/>
  <c r="S263" i="14"/>
  <c r="DH263" i="14"/>
  <c r="ED263" i="14"/>
  <c r="DD263" i="14"/>
  <c r="BN263" i="14"/>
  <c r="X263" i="14"/>
  <c r="DM263" i="14"/>
  <c r="BW263" i="14"/>
  <c r="AO263" i="14"/>
  <c r="DN263" i="14"/>
  <c r="CF263" i="14"/>
  <c r="AX263" i="14"/>
  <c r="EM263" i="14"/>
  <c r="CO263" i="14"/>
  <c r="BG263" i="14"/>
  <c r="Q263" i="14"/>
  <c r="CH263" i="14"/>
  <c r="BH263" i="14"/>
  <c r="R263" i="14"/>
  <c r="DO263" i="14"/>
  <c r="DS263" i="14"/>
  <c r="DB263" i="14"/>
  <c r="V263" i="14"/>
  <c r="CD287" i="14"/>
  <c r="CB287" i="14"/>
  <c r="CH287" i="14"/>
  <c r="EC287" i="14"/>
  <c r="DR287" i="14"/>
  <c r="CJ287" i="14"/>
  <c r="BB287" i="14"/>
  <c r="AK287" i="14"/>
  <c r="AP287" i="14"/>
  <c r="EE287" i="14"/>
  <c r="DD287" i="14"/>
  <c r="AY287" i="14"/>
  <c r="EF287" i="14"/>
  <c r="DF287" i="14"/>
  <c r="DU287" i="14"/>
  <c r="Z287" i="14"/>
  <c r="DO287" i="14"/>
  <c r="CF287" i="14"/>
  <c r="AI287" i="14"/>
  <c r="DP287" i="14"/>
  <c r="CP287" i="14"/>
  <c r="DM287" i="14"/>
  <c r="DY287" i="14"/>
  <c r="CY287" i="14"/>
  <c r="BP287" i="14"/>
  <c r="DZ287" i="14"/>
  <c r="CR287" i="14"/>
  <c r="BJ287" i="14"/>
  <c r="AS287" i="14"/>
  <c r="EB287" i="14"/>
  <c r="U287" i="14"/>
  <c r="CQ287" i="14"/>
  <c r="R287" i="14"/>
  <c r="P287" i="14"/>
  <c r="V287" i="14"/>
  <c r="CW287" i="14"/>
  <c r="AX287" i="14"/>
  <c r="EM287" i="14"/>
  <c r="DL287" i="14"/>
  <c r="EA287" i="14"/>
  <c r="CS287" i="14"/>
  <c r="BK287" i="14"/>
  <c r="AJ287" i="14"/>
  <c r="DB287" i="14"/>
  <c r="BL287" i="14"/>
  <c r="AL287" i="14"/>
  <c r="DK287" i="14"/>
  <c r="BU287" i="14"/>
  <c r="AU287" i="14"/>
  <c r="CO287" i="14"/>
  <c r="CL287" i="14"/>
  <c r="AV287" i="14"/>
  <c r="N287" i="14"/>
  <c r="CU287" i="14"/>
  <c r="BE287" i="14"/>
  <c r="AE287" i="14"/>
  <c r="CG287" i="14"/>
  <c r="BF287" i="14"/>
  <c r="X287" i="14"/>
  <c r="DT287" i="14"/>
  <c r="EH287" i="14"/>
  <c r="DQ287" i="14"/>
  <c r="CZ287" i="14"/>
  <c r="CM287" i="14"/>
  <c r="CE287" i="14"/>
  <c r="CC287" i="14"/>
  <c r="CI287" i="14"/>
  <c r="CN287" i="14"/>
  <c r="EI287" i="14"/>
  <c r="DA287" i="14"/>
  <c r="BS287" i="14"/>
  <c r="AR287" i="14"/>
  <c r="BG287" i="14"/>
  <c r="Y287" i="14"/>
  <c r="DN287" i="14"/>
  <c r="BQ287" i="14"/>
  <c r="AH287" i="14"/>
  <c r="DW287" i="14"/>
  <c r="CV287" i="14"/>
  <c r="AQ287" i="14"/>
  <c r="DX287" i="14"/>
  <c r="CX287" i="14"/>
  <c r="BI287" i="14"/>
  <c r="EG287" i="14"/>
  <c r="DG287" i="14"/>
  <c r="BX287" i="14"/>
  <c r="AA287" i="14"/>
  <c r="DH287" i="14"/>
  <c r="BZ287" i="14"/>
  <c r="BA287" i="14"/>
  <c r="DI287" i="14"/>
  <c r="CA287" i="14"/>
  <c r="AZ287" i="14"/>
  <c r="BR287" i="14"/>
  <c r="BH287" i="14"/>
  <c r="DE287" i="14"/>
  <c r="EL287" i="14"/>
  <c r="S287" i="14"/>
  <c r="Q287" i="14"/>
  <c r="W287" i="14"/>
  <c r="AB287" i="14"/>
  <c r="BO287" i="14"/>
  <c r="AG287" i="14"/>
  <c r="DV287" i="14"/>
  <c r="BY287" i="14"/>
  <c r="DJ287" i="14"/>
  <c r="BT287" i="14"/>
  <c r="AT287" i="14"/>
  <c r="DS287" i="14"/>
  <c r="CK287" i="14"/>
  <c r="BC287" i="14"/>
  <c r="T287" i="14"/>
  <c r="CT287" i="14"/>
  <c r="BD287" i="14"/>
  <c r="AD287" i="14"/>
  <c r="DC287" i="14"/>
  <c r="BM287" i="14"/>
  <c r="AM287" i="14"/>
  <c r="AC287" i="14"/>
  <c r="BV287" i="14"/>
  <c r="AN287" i="14"/>
  <c r="EJ287" i="14"/>
  <c r="BW287" i="14"/>
  <c r="AO287" i="14"/>
  <c r="ED287" i="14"/>
  <c r="EK287" i="14"/>
  <c r="BN287" i="14"/>
  <c r="AW287" i="14"/>
  <c r="AF287" i="14"/>
  <c r="ED284" i="14"/>
  <c r="EJ284" i="14"/>
  <c r="EH284" i="14"/>
  <c r="DA284" i="14"/>
  <c r="DV284" i="14"/>
  <c r="EB284" i="14"/>
  <c r="DZ284" i="14"/>
  <c r="AO284" i="14"/>
  <c r="DN284" i="14"/>
  <c r="DT284" i="14"/>
  <c r="DR284" i="14"/>
  <c r="CS284" i="14"/>
  <c r="DF284" i="14"/>
  <c r="DL284" i="14"/>
  <c r="DJ284" i="14"/>
  <c r="AG284" i="14"/>
  <c r="CX284" i="14"/>
  <c r="DD284" i="14"/>
  <c r="DB284" i="14"/>
  <c r="CK284" i="14"/>
  <c r="CP284" i="14"/>
  <c r="CV284" i="14"/>
  <c r="CT284" i="14"/>
  <c r="Y284" i="14"/>
  <c r="EL284" i="14"/>
  <c r="U284" i="14"/>
  <c r="S284" i="14"/>
  <c r="P284" i="14"/>
  <c r="X284" i="14"/>
  <c r="AB284" i="14"/>
  <c r="W284" i="14"/>
  <c r="Z284" i="14"/>
  <c r="BR284" i="14"/>
  <c r="BX284" i="14"/>
  <c r="BV284" i="14"/>
  <c r="EG284" i="14"/>
  <c r="BJ284" i="14"/>
  <c r="BP284" i="14"/>
  <c r="BN284" i="14"/>
  <c r="BU284" i="14"/>
  <c r="BB284" i="14"/>
  <c r="BH284" i="14"/>
  <c r="BF284" i="14"/>
  <c r="DY284" i="14"/>
  <c r="AT284" i="14"/>
  <c r="AZ284" i="14"/>
  <c r="AX284" i="14"/>
  <c r="BM284" i="14"/>
  <c r="AL284" i="14"/>
  <c r="AR284" i="14"/>
  <c r="AP284" i="14"/>
  <c r="DQ284" i="14"/>
  <c r="AD284" i="14"/>
  <c r="AJ284" i="14"/>
  <c r="AH284" i="14"/>
  <c r="BE284" i="14"/>
  <c r="BZ284" i="14"/>
  <c r="CF284" i="14"/>
  <c r="CD284" i="14"/>
  <c r="Q284" i="14"/>
  <c r="CN284" i="14"/>
  <c r="DI284" i="14"/>
  <c r="AA284" i="14"/>
  <c r="CO284" i="14"/>
  <c r="EE284" i="14"/>
  <c r="EK284" i="14"/>
  <c r="EI284" i="14"/>
  <c r="EF284" i="14"/>
  <c r="DW284" i="14"/>
  <c r="EC284" i="14"/>
  <c r="EA284" i="14"/>
  <c r="DX284" i="14"/>
  <c r="DO284" i="14"/>
  <c r="DU284" i="14"/>
  <c r="DS284" i="14"/>
  <c r="DP284" i="14"/>
  <c r="DG284" i="14"/>
  <c r="DM284" i="14"/>
  <c r="DK284" i="14"/>
  <c r="DH284" i="14"/>
  <c r="CY284" i="14"/>
  <c r="DE284" i="14"/>
  <c r="DC284" i="14"/>
  <c r="CZ284" i="14"/>
  <c r="CQ284" i="14"/>
  <c r="CW284" i="14"/>
  <c r="CU284" i="14"/>
  <c r="CR284" i="14"/>
  <c r="EM284" i="14"/>
  <c r="N284" i="14"/>
  <c r="T284" i="14"/>
  <c r="R284" i="14"/>
  <c r="AW284" i="14"/>
  <c r="CC284" i="14"/>
  <c r="CI284" i="14"/>
  <c r="CH284" i="14"/>
  <c r="CJ284" i="14"/>
  <c r="BS284" i="14"/>
  <c r="BY284" i="14"/>
  <c r="BW284" i="14"/>
  <c r="BT284" i="14"/>
  <c r="BK284" i="14"/>
  <c r="BQ284" i="14"/>
  <c r="BO284" i="14"/>
  <c r="BL284" i="14"/>
  <c r="BC284" i="14"/>
  <c r="BI284" i="14"/>
  <c r="BG284" i="14"/>
  <c r="BD284" i="14"/>
  <c r="AU284" i="14"/>
  <c r="BA284" i="14"/>
  <c r="AY284" i="14"/>
  <c r="AV284" i="14"/>
  <c r="AM284" i="14"/>
  <c r="AS284" i="14"/>
  <c r="AQ284" i="14"/>
  <c r="AN284" i="14"/>
  <c r="AE284" i="14"/>
  <c r="AK284" i="14"/>
  <c r="AI284" i="14"/>
  <c r="AF284" i="14"/>
  <c r="CA284" i="14"/>
  <c r="CG284" i="14"/>
  <c r="CE284" i="14"/>
  <c r="CB284" i="14"/>
  <c r="AC284" i="14"/>
  <c r="V284" i="14"/>
  <c r="CM284" i="14"/>
  <c r="CL284" i="14"/>
  <c r="DX205" i="14"/>
  <c r="CR205" i="14"/>
  <c r="BL205" i="14"/>
  <c r="AF205" i="14"/>
  <c r="EE205" i="14"/>
  <c r="CY205" i="14"/>
  <c r="BS205" i="14"/>
  <c r="AM205" i="14"/>
  <c r="ED205" i="14"/>
  <c r="CX205" i="14"/>
  <c r="BR205" i="14"/>
  <c r="AL205" i="14"/>
  <c r="EK205" i="14"/>
  <c r="DE205" i="14"/>
  <c r="BY205" i="14"/>
  <c r="AS205" i="14"/>
  <c r="EJ205" i="14"/>
  <c r="DD205" i="14"/>
  <c r="BX205" i="14"/>
  <c r="AR205" i="14"/>
  <c r="EI205" i="14"/>
  <c r="DC205" i="14"/>
  <c r="BW205" i="14"/>
  <c r="AQ205" i="14"/>
  <c r="EH205" i="14"/>
  <c r="DB205" i="14"/>
  <c r="BV205" i="14"/>
  <c r="AP205" i="14"/>
  <c r="EG205" i="14"/>
  <c r="DQ205" i="14"/>
  <c r="DA205" i="14"/>
  <c r="CK205" i="14"/>
  <c r="DP205" i="14"/>
  <c r="CJ205" i="14"/>
  <c r="BD205" i="14"/>
  <c r="X205" i="14"/>
  <c r="DW205" i="14"/>
  <c r="CQ205" i="14"/>
  <c r="BK205" i="14"/>
  <c r="AE205" i="14"/>
  <c r="DV205" i="14"/>
  <c r="CP205" i="14"/>
  <c r="BJ205" i="14"/>
  <c r="AD205" i="14"/>
  <c r="EC205" i="14"/>
  <c r="CW205" i="14"/>
  <c r="BQ205" i="14"/>
  <c r="AK205" i="14"/>
  <c r="EB205" i="14"/>
  <c r="CV205" i="14"/>
  <c r="BP205" i="14"/>
  <c r="AJ205" i="14"/>
  <c r="EA205" i="14"/>
  <c r="CU205" i="14"/>
  <c r="BO205" i="14"/>
  <c r="AI205" i="14"/>
  <c r="DZ205" i="14"/>
  <c r="CT205" i="14"/>
  <c r="BN205" i="14"/>
  <c r="AH205" i="14"/>
  <c r="BU205" i="14"/>
  <c r="BE205" i="14"/>
  <c r="AO205" i="14"/>
  <c r="Y205" i="14"/>
  <c r="DH205" i="14"/>
  <c r="CB205" i="14"/>
  <c r="AV205" i="14"/>
  <c r="P205" i="14"/>
  <c r="DO205" i="14"/>
  <c r="CI205" i="14"/>
  <c r="BC205" i="14"/>
  <c r="W205" i="14"/>
  <c r="DN205" i="14"/>
  <c r="CH205" i="14"/>
  <c r="BB205" i="14"/>
  <c r="V205" i="14"/>
  <c r="DU205" i="14"/>
  <c r="CO205" i="14"/>
  <c r="BI205" i="14"/>
  <c r="AC205" i="14"/>
  <c r="DT205" i="14"/>
  <c r="CN205" i="14"/>
  <c r="BH205" i="14"/>
  <c r="AB205" i="14"/>
  <c r="DS205" i="14"/>
  <c r="CM205" i="14"/>
  <c r="BG205" i="14"/>
  <c r="AA205" i="14"/>
  <c r="DR205" i="14"/>
  <c r="CL205" i="14"/>
  <c r="BF205" i="14"/>
  <c r="Z205" i="14"/>
  <c r="DY205" i="14"/>
  <c r="DI205" i="14"/>
  <c r="CS205" i="14"/>
  <c r="CC205" i="14"/>
  <c r="EF205" i="14"/>
  <c r="CZ205" i="14"/>
  <c r="BT205" i="14"/>
  <c r="AN205" i="14"/>
  <c r="EM205" i="14"/>
  <c r="DG205" i="14"/>
  <c r="CA205" i="14"/>
  <c r="AU205" i="14"/>
  <c r="EL205" i="14"/>
  <c r="DF205" i="14"/>
  <c r="BZ205" i="14"/>
  <c r="AT205" i="14"/>
  <c r="N205" i="14"/>
  <c r="DM205" i="14"/>
  <c r="CG205" i="14"/>
  <c r="BA205" i="14"/>
  <c r="U205" i="14"/>
  <c r="DL205" i="14"/>
  <c r="CF205" i="14"/>
  <c r="AZ205" i="14"/>
  <c r="T205" i="14"/>
  <c r="DK205" i="14"/>
  <c r="CE205" i="14"/>
  <c r="AY205" i="14"/>
  <c r="S205" i="14"/>
  <c r="DJ205" i="14"/>
  <c r="CD205" i="14"/>
  <c r="AX205" i="14"/>
  <c r="R205" i="14"/>
  <c r="BM205" i="14"/>
  <c r="AW205" i="14"/>
  <c r="AG205" i="14"/>
  <c r="Q205" i="14"/>
  <c r="DJ291" i="14"/>
  <c r="DH291" i="14"/>
  <c r="DN291" i="14"/>
  <c r="EC291" i="14"/>
  <c r="DB291" i="14"/>
  <c r="CZ291" i="14"/>
  <c r="DF291" i="14"/>
  <c r="BQ291" i="14"/>
  <c r="CT291" i="14"/>
  <c r="CR291" i="14"/>
  <c r="CX291" i="14"/>
  <c r="DU291" i="14"/>
  <c r="CL291" i="14"/>
  <c r="CJ291" i="14"/>
  <c r="CP291" i="14"/>
  <c r="BI291" i="14"/>
  <c r="CD291" i="14"/>
  <c r="CB291" i="14"/>
  <c r="CH291" i="14"/>
  <c r="DM291" i="14"/>
  <c r="EH291" i="14"/>
  <c r="EF291" i="14"/>
  <c r="EL291" i="14"/>
  <c r="T291" i="14"/>
  <c r="BG291" i="14"/>
  <c r="BE291" i="14"/>
  <c r="BK291" i="14"/>
  <c r="BP291" i="14"/>
  <c r="EK291" i="14"/>
  <c r="EE291" i="14"/>
  <c r="DZ291" i="14"/>
  <c r="BR291" i="14"/>
  <c r="AX291" i="14"/>
  <c r="AV291" i="14"/>
  <c r="BB291" i="14"/>
  <c r="CW291" i="14"/>
  <c r="AP291" i="14"/>
  <c r="AN291" i="14"/>
  <c r="AT291" i="14"/>
  <c r="AK291" i="14"/>
  <c r="AH291" i="14"/>
  <c r="AF291" i="14"/>
  <c r="AL291" i="14"/>
  <c r="CO291" i="14"/>
  <c r="Z291" i="14"/>
  <c r="X291" i="14"/>
  <c r="AD291" i="14"/>
  <c r="AC291" i="14"/>
  <c r="R291" i="14"/>
  <c r="P291" i="14"/>
  <c r="V291" i="14"/>
  <c r="CG291" i="14"/>
  <c r="BV291" i="14"/>
  <c r="BT291" i="14"/>
  <c r="BZ291" i="14"/>
  <c r="BA291" i="14"/>
  <c r="DR291" i="14"/>
  <c r="DP291" i="14"/>
  <c r="DV291" i="14"/>
  <c r="BY291" i="14"/>
  <c r="BL291" i="14"/>
  <c r="BO291" i="14"/>
  <c r="ED291" i="14"/>
  <c r="BM291" i="14"/>
  <c r="DK291" i="14"/>
  <c r="DI291" i="14"/>
  <c r="DO291" i="14"/>
  <c r="DT291" i="14"/>
  <c r="DC291" i="14"/>
  <c r="DA291" i="14"/>
  <c r="DG291" i="14"/>
  <c r="DL291" i="14"/>
  <c r="CU291" i="14"/>
  <c r="CS291" i="14"/>
  <c r="CY291" i="14"/>
  <c r="DD291" i="14"/>
  <c r="CM291" i="14"/>
  <c r="CK291" i="14"/>
  <c r="CQ291" i="14"/>
  <c r="CV291" i="14"/>
  <c r="CE291" i="14"/>
  <c r="CC291" i="14"/>
  <c r="CI291" i="14"/>
  <c r="CN291" i="14"/>
  <c r="EI291" i="14"/>
  <c r="EG291" i="14"/>
  <c r="EM291" i="14"/>
  <c r="N291" i="14"/>
  <c r="U291" i="14"/>
  <c r="BF291" i="14"/>
  <c r="BD291" i="14"/>
  <c r="BJ291" i="14"/>
  <c r="AS291" i="14"/>
  <c r="DE291" i="14"/>
  <c r="BS291" i="14"/>
  <c r="EJ291" i="14"/>
  <c r="BX291" i="14"/>
  <c r="AY291" i="14"/>
  <c r="AW291" i="14"/>
  <c r="BC291" i="14"/>
  <c r="BH291" i="14"/>
  <c r="AQ291" i="14"/>
  <c r="AO291" i="14"/>
  <c r="AU291" i="14"/>
  <c r="AZ291" i="14"/>
  <c r="AI291" i="14"/>
  <c r="AG291" i="14"/>
  <c r="AM291" i="14"/>
  <c r="AR291" i="14"/>
  <c r="AA291" i="14"/>
  <c r="Y291" i="14"/>
  <c r="AE291" i="14"/>
  <c r="AJ291" i="14"/>
  <c r="S291" i="14"/>
  <c r="Q291" i="14"/>
  <c r="W291" i="14"/>
  <c r="AB291" i="14"/>
  <c r="BW291" i="14"/>
  <c r="BU291" i="14"/>
  <c r="CA291" i="14"/>
  <c r="CF291" i="14"/>
  <c r="DS291" i="14"/>
  <c r="DQ291" i="14"/>
  <c r="DW291" i="14"/>
  <c r="EB291" i="14"/>
  <c r="DX291" i="14"/>
  <c r="EA291" i="14"/>
  <c r="DY291" i="14"/>
  <c r="BN291" i="14"/>
  <c r="BI332" i="14"/>
  <c r="BG332" i="14"/>
  <c r="BE332" i="14"/>
  <c r="DP332" i="14"/>
  <c r="AC332" i="14"/>
  <c r="DJ332" i="14"/>
  <c r="CI332" i="14"/>
  <c r="AD332" i="14"/>
  <c r="EA332" i="14"/>
  <c r="CK332" i="14"/>
  <c r="BD332" i="14"/>
  <c r="EJ332" i="14"/>
  <c r="CT332" i="14"/>
  <c r="BS332" i="14"/>
  <c r="N332" i="14"/>
  <c r="DC332" i="14"/>
  <c r="BU332" i="14"/>
  <c r="AV332" i="14"/>
  <c r="DL332" i="14"/>
  <c r="CD332" i="14"/>
  <c r="AU332" i="14"/>
  <c r="BR332" i="14"/>
  <c r="AJ332" i="14"/>
  <c r="DY332" i="14"/>
  <c r="EF332" i="14"/>
  <c r="DM332" i="14"/>
  <c r="CE332" i="14"/>
  <c r="AO332" i="14"/>
  <c r="BW332" i="14"/>
  <c r="AT332" i="14"/>
  <c r="AK332" i="14"/>
  <c r="T332" i="14"/>
  <c r="DN332" i="14"/>
  <c r="DT332" i="14"/>
  <c r="DR332" i="14"/>
  <c r="DW332" i="14"/>
  <c r="DF332" i="14"/>
  <c r="CF332" i="14"/>
  <c r="AP332" i="14"/>
  <c r="CR332" i="14"/>
  <c r="CO332" i="14"/>
  <c r="AY332" i="14"/>
  <c r="Q332" i="14"/>
  <c r="CP332" i="14"/>
  <c r="BP332" i="14"/>
  <c r="Z332" i="14"/>
  <c r="X332" i="14"/>
  <c r="BY332" i="14"/>
  <c r="AI332" i="14"/>
  <c r="EE332" i="14"/>
  <c r="BZ332" i="14"/>
  <c r="AR332" i="14"/>
  <c r="EG332" i="14"/>
  <c r="P332" i="14"/>
  <c r="EC332" i="14"/>
  <c r="CM332" i="14"/>
  <c r="AW332" i="14"/>
  <c r="AN332" i="14"/>
  <c r="AS332" i="14"/>
  <c r="EH332" i="14"/>
  <c r="CY332" i="14"/>
  <c r="DZ332" i="14"/>
  <c r="DA332" i="14"/>
  <c r="CQ332" i="14"/>
  <c r="DX332" i="14"/>
  <c r="BB332" i="14"/>
  <c r="BH332" i="14"/>
  <c r="BF332" i="14"/>
  <c r="BK332" i="14"/>
  <c r="AL332" i="14"/>
  <c r="EI332" i="14"/>
  <c r="CS332" i="14"/>
  <c r="BL332" i="14"/>
  <c r="U332" i="14"/>
  <c r="DB332" i="14"/>
  <c r="CA332" i="14"/>
  <c r="V332" i="14"/>
  <c r="DK332" i="14"/>
  <c r="CC332" i="14"/>
  <c r="DH332" i="14"/>
  <c r="EB332" i="14"/>
  <c r="CL332" i="14"/>
  <c r="BC332" i="14"/>
  <c r="EK332" i="14"/>
  <c r="CU332" i="14"/>
  <c r="BM332" i="14"/>
  <c r="CZ332" i="14"/>
  <c r="BA332" i="14"/>
  <c r="S332" i="14"/>
  <c r="DG332" i="14"/>
  <c r="ED332" i="14"/>
  <c r="CV332" i="14"/>
  <c r="BN332" i="14"/>
  <c r="AE332" i="14"/>
  <c r="DV332" i="14"/>
  <c r="DE332" i="14"/>
  <c r="CN332" i="14"/>
  <c r="DU332" i="14"/>
  <c r="DS332" i="14"/>
  <c r="DQ332" i="14"/>
  <c r="CJ332" i="14"/>
  <c r="CW332" i="14"/>
  <c r="BO332" i="14"/>
  <c r="Y332" i="14"/>
  <c r="CX332" i="14"/>
  <c r="BX332" i="14"/>
  <c r="AH332" i="14"/>
  <c r="AF332" i="14"/>
  <c r="CG332" i="14"/>
  <c r="AQ332" i="14"/>
  <c r="EM332" i="14"/>
  <c r="CH332" i="14"/>
  <c r="AZ332" i="14"/>
  <c r="R332" i="14"/>
  <c r="CB332" i="14"/>
  <c r="BQ332" i="14"/>
  <c r="AA332" i="14"/>
  <c r="DO332" i="14"/>
  <c r="EL332" i="14"/>
  <c r="DD332" i="14"/>
  <c r="BV332" i="14"/>
  <c r="AM332" i="14"/>
  <c r="BJ332" i="14"/>
  <c r="AB332" i="14"/>
  <c r="DI332" i="14"/>
  <c r="BT332" i="14"/>
  <c r="AX332" i="14"/>
  <c r="AG332" i="14"/>
  <c r="W332" i="14"/>
  <c r="AQ283" i="14"/>
  <c r="AO283" i="14"/>
  <c r="AU283" i="14"/>
  <c r="AZ283" i="14"/>
  <c r="AI283" i="14"/>
  <c r="AG283" i="14"/>
  <c r="AM283" i="14"/>
  <c r="AR283" i="14"/>
  <c r="AA283" i="14"/>
  <c r="Y283" i="14"/>
  <c r="AE283" i="14"/>
  <c r="AJ283" i="14"/>
  <c r="S283" i="14"/>
  <c r="Q283" i="14"/>
  <c r="W283" i="14"/>
  <c r="AB283" i="14"/>
  <c r="BW283" i="14"/>
  <c r="BU283" i="14"/>
  <c r="CA283" i="14"/>
  <c r="CF283" i="14"/>
  <c r="EA283" i="14"/>
  <c r="DY283" i="14"/>
  <c r="EE283" i="14"/>
  <c r="EJ283" i="14"/>
  <c r="AY283" i="14"/>
  <c r="DR283" i="14"/>
  <c r="DJ283" i="14"/>
  <c r="BF283" i="14"/>
  <c r="AX283" i="14"/>
  <c r="DS283" i="14"/>
  <c r="BG283" i="14"/>
  <c r="DK283" i="14"/>
  <c r="DB283" i="14"/>
  <c r="CZ283" i="14"/>
  <c r="DF283" i="14"/>
  <c r="AK283" i="14"/>
  <c r="CT283" i="14"/>
  <c r="CR283" i="14"/>
  <c r="CX283" i="14"/>
  <c r="CO283" i="14"/>
  <c r="CL283" i="14"/>
  <c r="CJ283" i="14"/>
  <c r="CP283" i="14"/>
  <c r="AC283" i="14"/>
  <c r="CD283" i="14"/>
  <c r="CB283" i="14"/>
  <c r="CH283" i="14"/>
  <c r="CG283" i="14"/>
  <c r="EH283" i="14"/>
  <c r="EF283" i="14"/>
  <c r="EL283" i="14"/>
  <c r="T283" i="14"/>
  <c r="BO283" i="14"/>
  <c r="BM283" i="14"/>
  <c r="BS283" i="14"/>
  <c r="BX283" i="14"/>
  <c r="AW283" i="14"/>
  <c r="DP283" i="14"/>
  <c r="DH283" i="14"/>
  <c r="BD283" i="14"/>
  <c r="AV283" i="14"/>
  <c r="DQ283" i="14"/>
  <c r="BE283" i="14"/>
  <c r="DI283" i="14"/>
  <c r="AP283" i="14"/>
  <c r="AN283" i="14"/>
  <c r="AT283" i="14"/>
  <c r="BQ283" i="14"/>
  <c r="AH283" i="14"/>
  <c r="AF283" i="14"/>
  <c r="AL283" i="14"/>
  <c r="DU283" i="14"/>
  <c r="Z283" i="14"/>
  <c r="X283" i="14"/>
  <c r="AD283" i="14"/>
  <c r="BI283" i="14"/>
  <c r="R283" i="14"/>
  <c r="P283" i="14"/>
  <c r="V283" i="14"/>
  <c r="DM283" i="14"/>
  <c r="BV283" i="14"/>
  <c r="BT283" i="14"/>
  <c r="BZ283" i="14"/>
  <c r="U283" i="14"/>
  <c r="DZ283" i="14"/>
  <c r="DX283" i="14"/>
  <c r="ED283" i="14"/>
  <c r="DE283" i="14"/>
  <c r="BC283" i="14"/>
  <c r="DV283" i="14"/>
  <c r="DN283" i="14"/>
  <c r="BJ283" i="14"/>
  <c r="BB283" i="14"/>
  <c r="DW283" i="14"/>
  <c r="BK283" i="14"/>
  <c r="DO283" i="14"/>
  <c r="DC283" i="14"/>
  <c r="DA283" i="14"/>
  <c r="DG283" i="14"/>
  <c r="DL283" i="14"/>
  <c r="CU283" i="14"/>
  <c r="CS283" i="14"/>
  <c r="CY283" i="14"/>
  <c r="DD283" i="14"/>
  <c r="CM283" i="14"/>
  <c r="CK283" i="14"/>
  <c r="CQ283" i="14"/>
  <c r="CV283" i="14"/>
  <c r="CE283" i="14"/>
  <c r="CC283" i="14"/>
  <c r="CI283" i="14"/>
  <c r="CN283" i="14"/>
  <c r="EI283" i="14"/>
  <c r="EG283" i="14"/>
  <c r="EM283" i="14"/>
  <c r="N283" i="14"/>
  <c r="BA283" i="14"/>
  <c r="BN283" i="14"/>
  <c r="BL283" i="14"/>
  <c r="BR283" i="14"/>
  <c r="EK283" i="14"/>
  <c r="BH283" i="14"/>
  <c r="AS283" i="14"/>
  <c r="CW283" i="14"/>
  <c r="BY283" i="14"/>
  <c r="EC283" i="14"/>
  <c r="EB283" i="14"/>
  <c r="BP283" i="14"/>
  <c r="DT283" i="14"/>
  <c r="DV133" i="14"/>
  <c r="CP133" i="14"/>
  <c r="BJ133" i="14"/>
  <c r="AD133" i="14"/>
  <c r="EC133" i="14"/>
  <c r="CW133" i="14"/>
  <c r="BQ133" i="14"/>
  <c r="AK133" i="14"/>
  <c r="EB133" i="14"/>
  <c r="CV133" i="14"/>
  <c r="BP133" i="14"/>
  <c r="AJ133" i="14"/>
  <c r="EA133" i="14"/>
  <c r="CU133" i="14"/>
  <c r="BO133" i="14"/>
  <c r="AI133" i="14"/>
  <c r="DZ133" i="14"/>
  <c r="CT133" i="14"/>
  <c r="BN133" i="14"/>
  <c r="AH133" i="14"/>
  <c r="DY133" i="14"/>
  <c r="CS133" i="14"/>
  <c r="BM133" i="14"/>
  <c r="AG133" i="14"/>
  <c r="DX133" i="14"/>
  <c r="CR133" i="14"/>
  <c r="BL133" i="14"/>
  <c r="AF133" i="14"/>
  <c r="EE133" i="14"/>
  <c r="CY133" i="14"/>
  <c r="BS133" i="14"/>
  <c r="AM133" i="14"/>
  <c r="DN133" i="14"/>
  <c r="CH133" i="14"/>
  <c r="BB133" i="14"/>
  <c r="V133" i="14"/>
  <c r="DU133" i="14"/>
  <c r="CO133" i="14"/>
  <c r="BI133" i="14"/>
  <c r="AC133" i="14"/>
  <c r="DT133" i="14"/>
  <c r="CN133" i="14"/>
  <c r="BH133" i="14"/>
  <c r="AB133" i="14"/>
  <c r="DS133" i="14"/>
  <c r="CM133" i="14"/>
  <c r="BG133" i="14"/>
  <c r="AA133" i="14"/>
  <c r="DR133" i="14"/>
  <c r="CL133" i="14"/>
  <c r="BF133" i="14"/>
  <c r="Z133" i="14"/>
  <c r="DQ133" i="14"/>
  <c r="CK133" i="14"/>
  <c r="BE133" i="14"/>
  <c r="Y133" i="14"/>
  <c r="DP133" i="14"/>
  <c r="CJ133" i="14"/>
  <c r="BD133" i="14"/>
  <c r="X133" i="14"/>
  <c r="DW133" i="14"/>
  <c r="CQ133" i="14"/>
  <c r="BK133" i="14"/>
  <c r="AE133" i="14"/>
  <c r="EL133" i="14"/>
  <c r="DF133" i="14"/>
  <c r="BZ133" i="14"/>
  <c r="AT133" i="14"/>
  <c r="N133" i="14"/>
  <c r="DM133" i="14"/>
  <c r="CG133" i="14"/>
  <c r="BA133" i="14"/>
  <c r="U133" i="14"/>
  <c r="DL133" i="14"/>
  <c r="CF133" i="14"/>
  <c r="AZ133" i="14"/>
  <c r="T133" i="14"/>
  <c r="DK133" i="14"/>
  <c r="CE133" i="14"/>
  <c r="AY133" i="14"/>
  <c r="S133" i="14"/>
  <c r="DJ133" i="14"/>
  <c r="CD133" i="14"/>
  <c r="AX133" i="14"/>
  <c r="R133" i="14"/>
  <c r="DI133" i="14"/>
  <c r="CC133" i="14"/>
  <c r="AW133" i="14"/>
  <c r="Q133" i="14"/>
  <c r="DH133" i="14"/>
  <c r="CB133" i="14"/>
  <c r="AV133" i="14"/>
  <c r="P133" i="14"/>
  <c r="DO133" i="14"/>
  <c r="CI133" i="14"/>
  <c r="BC133" i="14"/>
  <c r="W133" i="14"/>
  <c r="ED133" i="14"/>
  <c r="CX133" i="14"/>
  <c r="BR133" i="14"/>
  <c r="AL133" i="14"/>
  <c r="EK133" i="14"/>
  <c r="DE133" i="14"/>
  <c r="BY133" i="14"/>
  <c r="AS133" i="14"/>
  <c r="EJ133" i="14"/>
  <c r="DD133" i="14"/>
  <c r="BX133" i="14"/>
  <c r="AR133" i="14"/>
  <c r="EI133" i="14"/>
  <c r="DC133" i="14"/>
  <c r="BW133" i="14"/>
  <c r="AQ133" i="14"/>
  <c r="EH133" i="14"/>
  <c r="DB133" i="14"/>
  <c r="BV133" i="14"/>
  <c r="AP133" i="14"/>
  <c r="EG133" i="14"/>
  <c r="DA133" i="14"/>
  <c r="BU133" i="14"/>
  <c r="AO133" i="14"/>
  <c r="EF133" i="14"/>
  <c r="CZ133" i="14"/>
  <c r="BT133" i="14"/>
  <c r="AN133" i="14"/>
  <c r="EM133" i="14"/>
  <c r="DG133" i="14"/>
  <c r="CA133" i="14"/>
  <c r="AU133" i="14"/>
  <c r="DV153" i="14"/>
  <c r="EB153" i="14"/>
  <c r="DZ153" i="14"/>
  <c r="DX153" i="14"/>
  <c r="DN153" i="14"/>
  <c r="DT153" i="14"/>
  <c r="DR153" i="14"/>
  <c r="DP153" i="14"/>
  <c r="CX153" i="14"/>
  <c r="DD153" i="14"/>
  <c r="DB153" i="14"/>
  <c r="CZ153" i="14"/>
  <c r="BY153" i="14"/>
  <c r="BW153" i="14"/>
  <c r="BU153" i="14"/>
  <c r="CA153" i="14"/>
  <c r="T153" i="14"/>
  <c r="X153" i="14"/>
  <c r="DL153" i="14"/>
  <c r="DH153" i="14"/>
  <c r="AG153" i="14"/>
  <c r="CU153" i="14"/>
  <c r="DO153" i="14"/>
  <c r="CO153" i="14"/>
  <c r="CK153" i="14"/>
  <c r="AJ153" i="14"/>
  <c r="CF153" i="14"/>
  <c r="CB153" i="14"/>
  <c r="AT153" i="14"/>
  <c r="AX153" i="14"/>
  <c r="AH153" i="14"/>
  <c r="AA153" i="14"/>
  <c r="BC153" i="14"/>
  <c r="BJ153" i="14"/>
  <c r="BP153" i="14"/>
  <c r="BN153" i="14"/>
  <c r="BL153" i="14"/>
  <c r="BB153" i="14"/>
  <c r="BH153" i="14"/>
  <c r="BF153" i="14"/>
  <c r="BD153" i="14"/>
  <c r="AL153" i="14"/>
  <c r="AR153" i="14"/>
  <c r="AP153" i="14"/>
  <c r="ED153" i="14"/>
  <c r="EJ153" i="14"/>
  <c r="EH153" i="14"/>
  <c r="EF153" i="14"/>
  <c r="EL153" i="14"/>
  <c r="S153" i="14"/>
  <c r="AU153" i="14"/>
  <c r="DK153" i="14"/>
  <c r="P153" i="14"/>
  <c r="CP153" i="14"/>
  <c r="CT153" i="14"/>
  <c r="AE153" i="14"/>
  <c r="CN153" i="14"/>
  <c r="CJ153" i="14"/>
  <c r="CI153" i="14"/>
  <c r="CE153" i="14"/>
  <c r="CY153" i="14"/>
  <c r="BA153" i="14"/>
  <c r="AW153" i="14"/>
  <c r="V153" i="14"/>
  <c r="Z153" i="14"/>
  <c r="EC153" i="14"/>
  <c r="EA153" i="14"/>
  <c r="DY153" i="14"/>
  <c r="EE153" i="14"/>
  <c r="DU153" i="14"/>
  <c r="DS153" i="14"/>
  <c r="DQ153" i="14"/>
  <c r="DW153" i="14"/>
  <c r="DE153" i="14"/>
  <c r="DC153" i="14"/>
  <c r="DA153" i="14"/>
  <c r="BR153" i="14"/>
  <c r="BX153" i="14"/>
  <c r="BV153" i="14"/>
  <c r="BT153" i="14"/>
  <c r="N153" i="14"/>
  <c r="R153" i="14"/>
  <c r="DF153" i="14"/>
  <c r="DJ153" i="14"/>
  <c r="AM153" i="14"/>
  <c r="CW153" i="14"/>
  <c r="CS153" i="14"/>
  <c r="AI153" i="14"/>
  <c r="CM153" i="14"/>
  <c r="DG153" i="14"/>
  <c r="BZ153" i="14"/>
  <c r="CD153" i="14"/>
  <c r="AK153" i="14"/>
  <c r="AZ153" i="14"/>
  <c r="AV153" i="14"/>
  <c r="AC153" i="14"/>
  <c r="Y153" i="14"/>
  <c r="BQ153" i="14"/>
  <c r="BO153" i="14"/>
  <c r="BM153" i="14"/>
  <c r="BS153" i="14"/>
  <c r="BI153" i="14"/>
  <c r="BG153" i="14"/>
  <c r="BE153" i="14"/>
  <c r="BK153" i="14"/>
  <c r="AS153" i="14"/>
  <c r="AQ153" i="14"/>
  <c r="AO153" i="14"/>
  <c r="EK153" i="14"/>
  <c r="EI153" i="14"/>
  <c r="EG153" i="14"/>
  <c r="EM153" i="14"/>
  <c r="U153" i="14"/>
  <c r="Q153" i="14"/>
  <c r="DM153" i="14"/>
  <c r="DI153" i="14"/>
  <c r="AD153" i="14"/>
  <c r="CV153" i="14"/>
  <c r="CR153" i="14"/>
  <c r="CH153" i="14"/>
  <c r="CL153" i="14"/>
  <c r="W153" i="14"/>
  <c r="CG153" i="14"/>
  <c r="CC153" i="14"/>
  <c r="AN153" i="14"/>
  <c r="AY153" i="14"/>
  <c r="CQ153" i="14"/>
  <c r="AB153" i="14"/>
  <c r="AF153" i="14"/>
  <c r="BZ131" i="14"/>
  <c r="CF131" i="14"/>
  <c r="CD131" i="14"/>
  <c r="BY131" i="14"/>
  <c r="BW131" i="14"/>
  <c r="BU131" i="14"/>
  <c r="EC131" i="14"/>
  <c r="EA131" i="14"/>
  <c r="DY131" i="14"/>
  <c r="EE131" i="14"/>
  <c r="DU131" i="14"/>
  <c r="DS131" i="14"/>
  <c r="DQ131" i="14"/>
  <c r="DW131" i="14"/>
  <c r="DM131" i="14"/>
  <c r="DK131" i="14"/>
  <c r="DI131" i="14"/>
  <c r="DO131" i="14"/>
  <c r="DE131" i="14"/>
  <c r="DC131" i="14"/>
  <c r="DA131" i="14"/>
  <c r="DG131" i="14"/>
  <c r="CW131" i="14"/>
  <c r="CU131" i="14"/>
  <c r="CS131" i="14"/>
  <c r="CY131" i="14"/>
  <c r="EM131" i="14"/>
  <c r="CM131" i="14"/>
  <c r="CJ131" i="14"/>
  <c r="CB131" i="14"/>
  <c r="P131" i="14"/>
  <c r="R131" i="14"/>
  <c r="N131" i="14"/>
  <c r="T131" i="14"/>
  <c r="ED131" i="14"/>
  <c r="EJ131" i="14"/>
  <c r="EH131" i="14"/>
  <c r="EF131" i="14"/>
  <c r="BQ131" i="14"/>
  <c r="BO131" i="14"/>
  <c r="BM131" i="14"/>
  <c r="BS131" i="14"/>
  <c r="BI131" i="14"/>
  <c r="BG131" i="14"/>
  <c r="BE131" i="14"/>
  <c r="BK131" i="14"/>
  <c r="BA131" i="14"/>
  <c r="AY131" i="14"/>
  <c r="AW131" i="14"/>
  <c r="BC131" i="14"/>
  <c r="AS131" i="14"/>
  <c r="AQ131" i="14"/>
  <c r="AO131" i="14"/>
  <c r="AU131" i="14"/>
  <c r="AK131" i="14"/>
  <c r="AI131" i="14"/>
  <c r="AG131" i="14"/>
  <c r="AM131" i="14"/>
  <c r="AB131" i="14"/>
  <c r="Q131" i="14"/>
  <c r="CA131" i="14"/>
  <c r="AE131" i="14"/>
  <c r="V131" i="14"/>
  <c r="BT131" i="14"/>
  <c r="CG131" i="14"/>
  <c r="CE131" i="14"/>
  <c r="BR131" i="14"/>
  <c r="BX131" i="14"/>
  <c r="BV131" i="14"/>
  <c r="DV131" i="14"/>
  <c r="EB131" i="14"/>
  <c r="DZ131" i="14"/>
  <c r="DX131" i="14"/>
  <c r="DN131" i="14"/>
  <c r="DT131" i="14"/>
  <c r="DR131" i="14"/>
  <c r="DP131" i="14"/>
  <c r="DF131" i="14"/>
  <c r="DL131" i="14"/>
  <c r="DJ131" i="14"/>
  <c r="DH131" i="14"/>
  <c r="CX131" i="14"/>
  <c r="DD131" i="14"/>
  <c r="DB131" i="14"/>
  <c r="CZ131" i="14"/>
  <c r="CP131" i="14"/>
  <c r="CV131" i="14"/>
  <c r="CT131" i="14"/>
  <c r="CR131" i="14"/>
  <c r="CN131" i="14"/>
  <c r="Y131" i="14"/>
  <c r="CI131" i="14"/>
  <c r="CH131" i="14"/>
  <c r="AC131" i="14"/>
  <c r="CO131" i="14"/>
  <c r="W131" i="14"/>
  <c r="EL131" i="14"/>
  <c r="U131" i="14"/>
  <c r="S131" i="14"/>
  <c r="EK131" i="14"/>
  <c r="EI131" i="14"/>
  <c r="EG131" i="14"/>
  <c r="BJ131" i="14"/>
  <c r="BP131" i="14"/>
  <c r="BN131" i="14"/>
  <c r="BL131" i="14"/>
  <c r="BB131" i="14"/>
  <c r="BH131" i="14"/>
  <c r="BF131" i="14"/>
  <c r="BD131" i="14"/>
  <c r="AT131" i="14"/>
  <c r="AZ131" i="14"/>
  <c r="AX131" i="14"/>
  <c r="AV131" i="14"/>
  <c r="AL131" i="14"/>
  <c r="AR131" i="14"/>
  <c r="AP131" i="14"/>
  <c r="AN131" i="14"/>
  <c r="AD131" i="14"/>
  <c r="AJ131" i="14"/>
  <c r="AH131" i="14"/>
  <c r="AF131" i="14"/>
  <c r="CC131" i="14"/>
  <c r="CQ131" i="14"/>
  <c r="AA131" i="14"/>
  <c r="CL131" i="14"/>
  <c r="CK131" i="14"/>
  <c r="Z131" i="14"/>
  <c r="X131" i="14"/>
  <c r="CN158" i="14"/>
  <c r="Z158" i="14"/>
  <c r="X158" i="14"/>
  <c r="AD158" i="14"/>
  <c r="CF158" i="14"/>
  <c r="R158" i="14"/>
  <c r="P158" i="14"/>
  <c r="EI158" i="14"/>
  <c r="DS158" i="14"/>
  <c r="DX158" i="14"/>
  <c r="BJ158" i="14"/>
  <c r="DK158" i="14"/>
  <c r="DP158" i="14"/>
  <c r="BB158" i="14"/>
  <c r="EB158" i="14"/>
  <c r="BM158" i="14"/>
  <c r="DN158" i="14"/>
  <c r="T158" i="14"/>
  <c r="EG158" i="14"/>
  <c r="BK158" i="14"/>
  <c r="U158" i="14"/>
  <c r="DY158" i="14"/>
  <c r="BC158" i="14"/>
  <c r="BX158" i="14"/>
  <c r="DQ158" i="14"/>
  <c r="AU158" i="14"/>
  <c r="BP158" i="14"/>
  <c r="DI158" i="14"/>
  <c r="AM158" i="14"/>
  <c r="BH158" i="14"/>
  <c r="BD158" i="14"/>
  <c r="BR158" i="14"/>
  <c r="BI158" i="14"/>
  <c r="CM158" i="14"/>
  <c r="CK158" i="14"/>
  <c r="CQ158" i="14"/>
  <c r="CW158" i="14"/>
  <c r="CE158" i="14"/>
  <c r="CC158" i="14"/>
  <c r="CI158" i="14"/>
  <c r="BW158" i="14"/>
  <c r="AI158" i="14"/>
  <c r="AV158" i="14"/>
  <c r="DU158" i="14"/>
  <c r="DZ158" i="14"/>
  <c r="AN158" i="14"/>
  <c r="DM158" i="14"/>
  <c r="DC158" i="14"/>
  <c r="DH158" i="14"/>
  <c r="AT158" i="14"/>
  <c r="DT158" i="14"/>
  <c r="BE158" i="14"/>
  <c r="DF158" i="14"/>
  <c r="DL158" i="14"/>
  <c r="AW158" i="14"/>
  <c r="CX158" i="14"/>
  <c r="DD158" i="14"/>
  <c r="AO158" i="14"/>
  <c r="CH158" i="14"/>
  <c r="CV158" i="14"/>
  <c r="AG158" i="14"/>
  <c r="BZ158" i="14"/>
  <c r="DA158" i="14"/>
  <c r="DG158" i="14"/>
  <c r="AQ158" i="14"/>
  <c r="AA158" i="14"/>
  <c r="Y158" i="14"/>
  <c r="AE158" i="14"/>
  <c r="AK158" i="14"/>
  <c r="S158" i="14"/>
  <c r="Q158" i="14"/>
  <c r="W158" i="14"/>
  <c r="EH158" i="14"/>
  <c r="AX158" i="14"/>
  <c r="CY158" i="14"/>
  <c r="BA158" i="14"/>
  <c r="AP158" i="14"/>
  <c r="CA158" i="14"/>
  <c r="AS158" i="14"/>
  <c r="DR158" i="14"/>
  <c r="AF158" i="14"/>
  <c r="DE158" i="14"/>
  <c r="CU158" i="14"/>
  <c r="CZ158" i="14"/>
  <c r="AL158" i="14"/>
  <c r="BO158" i="14"/>
  <c r="CR158" i="14"/>
  <c r="V158" i="14"/>
  <c r="BG158" i="14"/>
  <c r="BT158" i="14"/>
  <c r="N158" i="14"/>
  <c r="AY158" i="14"/>
  <c r="BL158" i="14"/>
  <c r="EK158" i="14"/>
  <c r="AZ158" i="14"/>
  <c r="EL158" i="14"/>
  <c r="EC158" i="14"/>
  <c r="CL158" i="14"/>
  <c r="CJ158" i="14"/>
  <c r="CP158" i="14"/>
  <c r="AJ158" i="14"/>
  <c r="CD158" i="14"/>
  <c r="CB158" i="14"/>
  <c r="EJ158" i="14"/>
  <c r="BV158" i="14"/>
  <c r="CS158" i="14"/>
  <c r="ED158" i="14"/>
  <c r="AR158" i="14"/>
  <c r="BU158" i="14"/>
  <c r="DV158" i="14"/>
  <c r="AB158" i="14"/>
  <c r="AH158" i="14"/>
  <c r="BS158" i="14"/>
  <c r="AC158" i="14"/>
  <c r="DJ158" i="14"/>
  <c r="EM158" i="14"/>
  <c r="CO158" i="14"/>
  <c r="DB158" i="14"/>
  <c r="EE158" i="14"/>
  <c r="CG158" i="14"/>
  <c r="CT158" i="14"/>
  <c r="DW158" i="14"/>
  <c r="BY158" i="14"/>
  <c r="BN158" i="14"/>
  <c r="DO158" i="14"/>
  <c r="BQ158" i="14"/>
  <c r="EF158" i="14"/>
  <c r="EA158" i="14"/>
  <c r="BF158" i="14"/>
  <c r="CW251" i="14"/>
  <c r="CO251" i="14"/>
  <c r="CM251" i="14"/>
  <c r="CK251" i="14"/>
  <c r="EL251" i="14"/>
  <c r="BR251" i="14"/>
  <c r="EC251" i="14"/>
  <c r="U251" i="14"/>
  <c r="DJ251" i="14"/>
  <c r="BT251" i="14"/>
  <c r="EJ251" i="14"/>
  <c r="DB251" i="14"/>
  <c r="BL251" i="14"/>
  <c r="EB251" i="14"/>
  <c r="CT251" i="14"/>
  <c r="BD251" i="14"/>
  <c r="BY251" i="14"/>
  <c r="AI251" i="14"/>
  <c r="DP251" i="14"/>
  <c r="BB251" i="14"/>
  <c r="CE251" i="14"/>
  <c r="AW251" i="14"/>
  <c r="AE251" i="14"/>
  <c r="T251" i="14"/>
  <c r="DI251" i="14"/>
  <c r="CI251" i="14"/>
  <c r="DH251" i="14"/>
  <c r="DL251" i="14"/>
  <c r="AX251" i="14"/>
  <c r="CY251" i="14"/>
  <c r="DU251" i="14"/>
  <c r="AM251" i="14"/>
  <c r="AK251" i="14"/>
  <c r="AC251" i="14"/>
  <c r="AA251" i="14"/>
  <c r="Y251" i="14"/>
  <c r="BZ251" i="14"/>
  <c r="EK251" i="14"/>
  <c r="CX251" i="14"/>
  <c r="BX251" i="14"/>
  <c r="AP251" i="14"/>
  <c r="EE251" i="14"/>
  <c r="BP251" i="14"/>
  <c r="AH251" i="14"/>
  <c r="DW251" i="14"/>
  <c r="BH251" i="14"/>
  <c r="R251" i="14"/>
  <c r="DO251" i="14"/>
  <c r="DT251" i="14"/>
  <c r="CD251" i="14"/>
  <c r="AV251" i="14"/>
  <c r="BI251" i="14"/>
  <c r="EH251" i="14"/>
  <c r="CZ251" i="14"/>
  <c r="AT251" i="14"/>
  <c r="BW251" i="14"/>
  <c r="AO251" i="14"/>
  <c r="W251" i="14"/>
  <c r="AS251" i="14"/>
  <c r="BV251" i="14"/>
  <c r="EM251" i="14"/>
  <c r="EI251" i="14"/>
  <c r="BO251" i="14"/>
  <c r="CU251" i="14"/>
  <c r="CP251" i="14"/>
  <c r="CH251" i="14"/>
  <c r="CN251" i="14"/>
  <c r="CL251" i="14"/>
  <c r="CJ251" i="14"/>
  <c r="N251" i="14"/>
  <c r="DV251" i="14"/>
  <c r="AL251" i="14"/>
  <c r="EA251" i="14"/>
  <c r="CS251" i="14"/>
  <c r="BS251" i="14"/>
  <c r="DS251" i="14"/>
  <c r="CC251" i="14"/>
  <c r="BK251" i="14"/>
  <c r="DK251" i="14"/>
  <c r="BU251" i="14"/>
  <c r="BC251" i="14"/>
  <c r="AZ251" i="14"/>
  <c r="EG251" i="14"/>
  <c r="DG251" i="14"/>
  <c r="DD251" i="14"/>
  <c r="BN251" i="14"/>
  <c r="AF251" i="14"/>
  <c r="BA251" i="14"/>
  <c r="DZ251" i="14"/>
  <c r="CR251" i="14"/>
  <c r="BQ251" i="14"/>
  <c r="DR251" i="14"/>
  <c r="AN251" i="14"/>
  <c r="AR251" i="14"/>
  <c r="DA251" i="14"/>
  <c r="AG251" i="14"/>
  <c r="DF251" i="14"/>
  <c r="AD251" i="14"/>
  <c r="V251" i="14"/>
  <c r="AB251" i="14"/>
  <c r="Z251" i="14"/>
  <c r="X251" i="14"/>
  <c r="ED251" i="14"/>
  <c r="BJ251" i="14"/>
  <c r="DM251" i="14"/>
  <c r="BG251" i="14"/>
  <c r="Q251" i="14"/>
  <c r="DE251" i="14"/>
  <c r="AY251" i="14"/>
  <c r="EF251" i="14"/>
  <c r="CG251" i="14"/>
  <c r="AQ251" i="14"/>
  <c r="DX251" i="14"/>
  <c r="DN251" i="14"/>
  <c r="DC251" i="14"/>
  <c r="BM251" i="14"/>
  <c r="AU251" i="14"/>
  <c r="AJ251" i="14"/>
  <c r="DQ251" i="14"/>
  <c r="CQ251" i="14"/>
  <c r="CV251" i="14"/>
  <c r="BF251" i="14"/>
  <c r="P251" i="14"/>
  <c r="S251" i="14"/>
  <c r="CB251" i="14"/>
  <c r="CF251" i="14"/>
  <c r="DY251" i="14"/>
  <c r="CA251" i="14"/>
  <c r="BE251" i="14"/>
  <c r="EE157" i="14"/>
  <c r="CY157" i="14"/>
  <c r="BS157" i="14"/>
  <c r="AM157" i="14"/>
  <c r="ED157" i="14"/>
  <c r="CX157" i="14"/>
  <c r="BR157" i="14"/>
  <c r="AL157" i="14"/>
  <c r="EK157" i="14"/>
  <c r="DE157" i="14"/>
  <c r="BY157" i="14"/>
  <c r="AS157" i="14"/>
  <c r="EJ157" i="14"/>
  <c r="DD157" i="14"/>
  <c r="BX157" i="14"/>
  <c r="AR157" i="14"/>
  <c r="EI157" i="14"/>
  <c r="DC157" i="14"/>
  <c r="BW157" i="14"/>
  <c r="AQ157" i="14"/>
  <c r="EH157" i="14"/>
  <c r="DB157" i="14"/>
  <c r="BV157" i="14"/>
  <c r="AP157" i="14"/>
  <c r="EG157" i="14"/>
  <c r="DA157" i="14"/>
  <c r="BU157" i="14"/>
  <c r="AO157" i="14"/>
  <c r="CJ157" i="14"/>
  <c r="EF157" i="14"/>
  <c r="DP157" i="14"/>
  <c r="CZ157" i="14"/>
  <c r="DW157" i="14"/>
  <c r="CQ157" i="14"/>
  <c r="BK157" i="14"/>
  <c r="AE157" i="14"/>
  <c r="DV157" i="14"/>
  <c r="CP157" i="14"/>
  <c r="BJ157" i="14"/>
  <c r="AD157" i="14"/>
  <c r="EC157" i="14"/>
  <c r="CW157" i="14"/>
  <c r="BQ157" i="14"/>
  <c r="AK157" i="14"/>
  <c r="EB157" i="14"/>
  <c r="CV157" i="14"/>
  <c r="BP157" i="14"/>
  <c r="AJ157" i="14"/>
  <c r="EA157" i="14"/>
  <c r="CU157" i="14"/>
  <c r="BO157" i="14"/>
  <c r="AI157" i="14"/>
  <c r="DZ157" i="14"/>
  <c r="CT157" i="14"/>
  <c r="BN157" i="14"/>
  <c r="AH157" i="14"/>
  <c r="DY157" i="14"/>
  <c r="CS157" i="14"/>
  <c r="BM157" i="14"/>
  <c r="AG157" i="14"/>
  <c r="X157" i="14"/>
  <c r="BT157" i="14"/>
  <c r="BD157" i="14"/>
  <c r="AN157" i="14"/>
  <c r="DO157" i="14"/>
  <c r="CI157" i="14"/>
  <c r="BC157" i="14"/>
  <c r="W157" i="14"/>
  <c r="DN157" i="14"/>
  <c r="CH157" i="14"/>
  <c r="BB157" i="14"/>
  <c r="V157" i="14"/>
  <c r="DU157" i="14"/>
  <c r="CO157" i="14"/>
  <c r="BI157" i="14"/>
  <c r="AC157" i="14"/>
  <c r="DT157" i="14"/>
  <c r="CN157" i="14"/>
  <c r="BH157" i="14"/>
  <c r="AB157" i="14"/>
  <c r="DS157" i="14"/>
  <c r="CM157" i="14"/>
  <c r="BG157" i="14"/>
  <c r="AA157" i="14"/>
  <c r="DR157" i="14"/>
  <c r="CL157" i="14"/>
  <c r="BF157" i="14"/>
  <c r="Z157" i="14"/>
  <c r="DQ157" i="14"/>
  <c r="CK157" i="14"/>
  <c r="BE157" i="14"/>
  <c r="Y157" i="14"/>
  <c r="CB157" i="14"/>
  <c r="DX157" i="14"/>
  <c r="DH157" i="14"/>
  <c r="CR157" i="14"/>
  <c r="EM157" i="14"/>
  <c r="DG157" i="14"/>
  <c r="CA157" i="14"/>
  <c r="AU157" i="14"/>
  <c r="EL157" i="14"/>
  <c r="DF157" i="14"/>
  <c r="BZ157" i="14"/>
  <c r="AT157" i="14"/>
  <c r="N157" i="14"/>
  <c r="DM157" i="14"/>
  <c r="CG157" i="14"/>
  <c r="BA157" i="14"/>
  <c r="U157" i="14"/>
  <c r="DL157" i="14"/>
  <c r="CF157" i="14"/>
  <c r="AZ157" i="14"/>
  <c r="T157" i="14"/>
  <c r="DK157" i="14"/>
  <c r="CE157" i="14"/>
  <c r="AY157" i="14"/>
  <c r="S157" i="14"/>
  <c r="DJ157" i="14"/>
  <c r="CD157" i="14"/>
  <c r="AX157" i="14"/>
  <c r="R157" i="14"/>
  <c r="DI157" i="14"/>
  <c r="CC157" i="14"/>
  <c r="AW157" i="14"/>
  <c r="Q157" i="14"/>
  <c r="P157" i="14"/>
  <c r="BL157" i="14"/>
  <c r="AV157" i="14"/>
  <c r="AF157" i="14"/>
  <c r="CW304" i="14"/>
  <c r="BQ304" i="14"/>
  <c r="BG304" i="14"/>
  <c r="BE304" i="14"/>
  <c r="BK304" i="14"/>
  <c r="BI304" i="14"/>
  <c r="AY304" i="14"/>
  <c r="AW304" i="14"/>
  <c r="AE304" i="14"/>
  <c r="BA304" i="14"/>
  <c r="AQ304" i="14"/>
  <c r="AO304" i="14"/>
  <c r="CR304" i="14"/>
  <c r="AS304" i="14"/>
  <c r="AI304" i="14"/>
  <c r="AG304" i="14"/>
  <c r="BL304" i="14"/>
  <c r="AC304" i="14"/>
  <c r="AA304" i="14"/>
  <c r="Y304" i="14"/>
  <c r="AF304" i="14"/>
  <c r="U304" i="14"/>
  <c r="S304" i="14"/>
  <c r="Q304" i="14"/>
  <c r="DX304" i="14"/>
  <c r="EB304" i="14"/>
  <c r="DZ304" i="14"/>
  <c r="CJ304" i="14"/>
  <c r="EJ304" i="14"/>
  <c r="EI304" i="14"/>
  <c r="EH304" i="14"/>
  <c r="EG304" i="14"/>
  <c r="AK304" i="14"/>
  <c r="DT304" i="14"/>
  <c r="DR304" i="14"/>
  <c r="BD304" i="14"/>
  <c r="EL304" i="14"/>
  <c r="DL304" i="14"/>
  <c r="DJ304" i="14"/>
  <c r="X304" i="14"/>
  <c r="ED304" i="14"/>
  <c r="DD304" i="14"/>
  <c r="DB304" i="14"/>
  <c r="DO304" i="14"/>
  <c r="DV304" i="14"/>
  <c r="CV304" i="14"/>
  <c r="CT304" i="14"/>
  <c r="CI304" i="14"/>
  <c r="DN304" i="14"/>
  <c r="CN304" i="14"/>
  <c r="CL304" i="14"/>
  <c r="BC304" i="14"/>
  <c r="DF304" i="14"/>
  <c r="CF304" i="14"/>
  <c r="CD304" i="14"/>
  <c r="W304" i="14"/>
  <c r="CH304" i="14"/>
  <c r="BP304" i="14"/>
  <c r="BN304" i="14"/>
  <c r="CB304" i="14"/>
  <c r="DP304" i="14"/>
  <c r="EF304" i="14"/>
  <c r="CX304" i="14"/>
  <c r="CG304" i="14"/>
  <c r="CP304" i="14"/>
  <c r="BZ304" i="14"/>
  <c r="BH304" i="14"/>
  <c r="BF304" i="14"/>
  <c r="AV304" i="14"/>
  <c r="BR304" i="14"/>
  <c r="AZ304" i="14"/>
  <c r="AX304" i="14"/>
  <c r="P304" i="14"/>
  <c r="BJ304" i="14"/>
  <c r="AR304" i="14"/>
  <c r="AP304" i="14"/>
  <c r="EM304" i="14"/>
  <c r="BB304" i="14"/>
  <c r="AJ304" i="14"/>
  <c r="AH304" i="14"/>
  <c r="DG304" i="14"/>
  <c r="AT304" i="14"/>
  <c r="AB304" i="14"/>
  <c r="Z304" i="14"/>
  <c r="CA304" i="14"/>
  <c r="AL304" i="14"/>
  <c r="T304" i="14"/>
  <c r="R304" i="14"/>
  <c r="AU304" i="14"/>
  <c r="N304" i="14"/>
  <c r="EA304" i="14"/>
  <c r="DY304" i="14"/>
  <c r="CZ304" i="14"/>
  <c r="BX304" i="14"/>
  <c r="BW304" i="14"/>
  <c r="BV304" i="14"/>
  <c r="BU304" i="14"/>
  <c r="AD304" i="14"/>
  <c r="EK304" i="14"/>
  <c r="DS304" i="14"/>
  <c r="DQ304" i="14"/>
  <c r="BT304" i="14"/>
  <c r="EC304" i="14"/>
  <c r="DK304" i="14"/>
  <c r="DI304" i="14"/>
  <c r="AN304" i="14"/>
  <c r="DU304" i="14"/>
  <c r="DC304" i="14"/>
  <c r="DA304" i="14"/>
  <c r="EE304" i="14"/>
  <c r="DM304" i="14"/>
  <c r="CU304" i="14"/>
  <c r="CS304" i="14"/>
  <c r="CY304" i="14"/>
  <c r="DE304" i="14"/>
  <c r="CM304" i="14"/>
  <c r="CK304" i="14"/>
  <c r="BS304" i="14"/>
  <c r="CO304" i="14"/>
  <c r="CE304" i="14"/>
  <c r="CC304" i="14"/>
  <c r="AM304" i="14"/>
  <c r="BY304" i="14"/>
  <c r="BO304" i="14"/>
  <c r="BM304" i="14"/>
  <c r="CQ304" i="14"/>
  <c r="DH304" i="14"/>
  <c r="DW304" i="14"/>
  <c r="V304" i="14"/>
  <c r="DN320" i="14"/>
  <c r="CH320" i="14"/>
  <c r="BB320" i="14"/>
  <c r="V320" i="14"/>
  <c r="DU320" i="14"/>
  <c r="CO320" i="14"/>
  <c r="BI320" i="14"/>
  <c r="AC320" i="14"/>
  <c r="DT320" i="14"/>
  <c r="CN320" i="14"/>
  <c r="BH320" i="14"/>
  <c r="AB320" i="14"/>
  <c r="DS320" i="14"/>
  <c r="CM320" i="14"/>
  <c r="BG320" i="14"/>
  <c r="AA320" i="14"/>
  <c r="DR320" i="14"/>
  <c r="CL320" i="14"/>
  <c r="BF320" i="14"/>
  <c r="Z320" i="14"/>
  <c r="DQ320" i="14"/>
  <c r="CK320" i="14"/>
  <c r="BE320" i="14"/>
  <c r="Y320" i="14"/>
  <c r="DW320" i="14"/>
  <c r="CQ320" i="14"/>
  <c r="BK320" i="14"/>
  <c r="AE320" i="14"/>
  <c r="EF320" i="14"/>
  <c r="DP320" i="14"/>
  <c r="CZ320" i="14"/>
  <c r="CR320" i="14"/>
  <c r="EL320" i="14"/>
  <c r="DF320" i="14"/>
  <c r="BZ320" i="14"/>
  <c r="AT320" i="14"/>
  <c r="N320" i="14"/>
  <c r="DM320" i="14"/>
  <c r="CG320" i="14"/>
  <c r="BA320" i="14"/>
  <c r="U320" i="14"/>
  <c r="DL320" i="14"/>
  <c r="CF320" i="14"/>
  <c r="AZ320" i="14"/>
  <c r="T320" i="14"/>
  <c r="DK320" i="14"/>
  <c r="CE320" i="14"/>
  <c r="AY320" i="14"/>
  <c r="S320" i="14"/>
  <c r="DJ320" i="14"/>
  <c r="CD320" i="14"/>
  <c r="AX320" i="14"/>
  <c r="R320" i="14"/>
  <c r="DI320" i="14"/>
  <c r="CC320" i="14"/>
  <c r="AW320" i="14"/>
  <c r="Q320" i="14"/>
  <c r="DO320" i="14"/>
  <c r="CI320" i="14"/>
  <c r="BC320" i="14"/>
  <c r="W320" i="14"/>
  <c r="BT320" i="14"/>
  <c r="BD320" i="14"/>
  <c r="AN320" i="14"/>
  <c r="AF320" i="14"/>
  <c r="ED320" i="14"/>
  <c r="CX320" i="14"/>
  <c r="BR320" i="14"/>
  <c r="AL320" i="14"/>
  <c r="EK320" i="14"/>
  <c r="DE320" i="14"/>
  <c r="BY320" i="14"/>
  <c r="AS320" i="14"/>
  <c r="EJ320" i="14"/>
  <c r="DD320" i="14"/>
  <c r="BX320" i="14"/>
  <c r="AR320" i="14"/>
  <c r="EI320" i="14"/>
  <c r="DC320" i="14"/>
  <c r="BW320" i="14"/>
  <c r="AQ320" i="14"/>
  <c r="EH320" i="14"/>
  <c r="DB320" i="14"/>
  <c r="BV320" i="14"/>
  <c r="AP320" i="14"/>
  <c r="EG320" i="14"/>
  <c r="DA320" i="14"/>
  <c r="BU320" i="14"/>
  <c r="AO320" i="14"/>
  <c r="EM320" i="14"/>
  <c r="DG320" i="14"/>
  <c r="CA320" i="14"/>
  <c r="AU320" i="14"/>
  <c r="CB320" i="14"/>
  <c r="DX320" i="14"/>
  <c r="DH320" i="14"/>
  <c r="CJ320" i="14"/>
  <c r="DV320" i="14"/>
  <c r="CP320" i="14"/>
  <c r="BJ320" i="14"/>
  <c r="AD320" i="14"/>
  <c r="EC320" i="14"/>
  <c r="CW320" i="14"/>
  <c r="BQ320" i="14"/>
  <c r="AK320" i="14"/>
  <c r="EB320" i="14"/>
  <c r="CV320" i="14"/>
  <c r="BP320" i="14"/>
  <c r="AJ320" i="14"/>
  <c r="EA320" i="14"/>
  <c r="CU320" i="14"/>
  <c r="BO320" i="14"/>
  <c r="AI320" i="14"/>
  <c r="DZ320" i="14"/>
  <c r="CT320" i="14"/>
  <c r="BN320" i="14"/>
  <c r="AH320" i="14"/>
  <c r="DY320" i="14"/>
  <c r="CS320" i="14"/>
  <c r="BM320" i="14"/>
  <c r="AG320" i="14"/>
  <c r="EE320" i="14"/>
  <c r="CY320" i="14"/>
  <c r="BS320" i="14"/>
  <c r="AM320" i="14"/>
  <c r="P320" i="14"/>
  <c r="BL320" i="14"/>
  <c r="AV320" i="14"/>
  <c r="X320" i="14"/>
  <c r="CD150" i="14"/>
  <c r="CB150" i="14"/>
  <c r="EH150" i="14"/>
  <c r="EF150" i="14"/>
  <c r="EL150" i="14"/>
  <c r="U150" i="14"/>
  <c r="S150" i="14"/>
  <c r="BM150" i="14"/>
  <c r="BS150" i="14"/>
  <c r="BY150" i="14"/>
  <c r="BW150" i="14"/>
  <c r="BE150" i="14"/>
  <c r="BK150" i="14"/>
  <c r="BQ150" i="14"/>
  <c r="BO150" i="14"/>
  <c r="AW150" i="14"/>
  <c r="BC150" i="14"/>
  <c r="BI150" i="14"/>
  <c r="BG150" i="14"/>
  <c r="AO150" i="14"/>
  <c r="AU150" i="14"/>
  <c r="BA150" i="14"/>
  <c r="AY150" i="14"/>
  <c r="Y150" i="14"/>
  <c r="AE150" i="14"/>
  <c r="AK150" i="14"/>
  <c r="AI150" i="14"/>
  <c r="AM150" i="14"/>
  <c r="CX150" i="14"/>
  <c r="CN150" i="14"/>
  <c r="AG150" i="14"/>
  <c r="DE150" i="14"/>
  <c r="AF150" i="14"/>
  <c r="R150" i="14"/>
  <c r="P150" i="14"/>
  <c r="BV150" i="14"/>
  <c r="BT150" i="14"/>
  <c r="BZ150" i="14"/>
  <c r="CF150" i="14"/>
  <c r="DZ150" i="14"/>
  <c r="DX150" i="14"/>
  <c r="ED150" i="14"/>
  <c r="EJ150" i="14"/>
  <c r="DR150" i="14"/>
  <c r="DP150" i="14"/>
  <c r="DV150" i="14"/>
  <c r="EB150" i="14"/>
  <c r="DJ150" i="14"/>
  <c r="DH150" i="14"/>
  <c r="DN150" i="14"/>
  <c r="DT150" i="14"/>
  <c r="DB150" i="14"/>
  <c r="CZ150" i="14"/>
  <c r="DF150" i="14"/>
  <c r="DL150" i="14"/>
  <c r="CL150" i="14"/>
  <c r="CJ150" i="14"/>
  <c r="CP150" i="14"/>
  <c r="CV150" i="14"/>
  <c r="CY150" i="14"/>
  <c r="AC150" i="14"/>
  <c r="DD150" i="14"/>
  <c r="CS150" i="14"/>
  <c r="V150" i="14"/>
  <c r="DC150" i="14"/>
  <c r="CC150" i="14"/>
  <c r="CI150" i="14"/>
  <c r="EG150" i="14"/>
  <c r="EM150" i="14"/>
  <c r="N150" i="14"/>
  <c r="T150" i="14"/>
  <c r="BN150" i="14"/>
  <c r="BL150" i="14"/>
  <c r="BR150" i="14"/>
  <c r="BX150" i="14"/>
  <c r="BF150" i="14"/>
  <c r="BD150" i="14"/>
  <c r="BJ150" i="14"/>
  <c r="BP150" i="14"/>
  <c r="AX150" i="14"/>
  <c r="AV150" i="14"/>
  <c r="BB150" i="14"/>
  <c r="BH150" i="14"/>
  <c r="AP150" i="14"/>
  <c r="AN150" i="14"/>
  <c r="AT150" i="14"/>
  <c r="AZ150" i="14"/>
  <c r="Z150" i="14"/>
  <c r="X150" i="14"/>
  <c r="AD150" i="14"/>
  <c r="AJ150" i="14"/>
  <c r="AS150" i="14"/>
  <c r="AA150" i="14"/>
  <c r="AH150" i="14"/>
  <c r="AL150" i="14"/>
  <c r="AB150" i="14"/>
  <c r="CM150" i="14"/>
  <c r="Q150" i="14"/>
  <c r="W150" i="14"/>
  <c r="BU150" i="14"/>
  <c r="CA150" i="14"/>
  <c r="CG150" i="14"/>
  <c r="CE150" i="14"/>
  <c r="DY150" i="14"/>
  <c r="EE150" i="14"/>
  <c r="EK150" i="14"/>
  <c r="EI150" i="14"/>
  <c r="DQ150" i="14"/>
  <c r="DW150" i="14"/>
  <c r="EC150" i="14"/>
  <c r="EA150" i="14"/>
  <c r="DI150" i="14"/>
  <c r="DO150" i="14"/>
  <c r="DU150" i="14"/>
  <c r="DS150" i="14"/>
  <c r="DA150" i="14"/>
  <c r="DG150" i="14"/>
  <c r="DM150" i="14"/>
  <c r="DK150" i="14"/>
  <c r="CK150" i="14"/>
  <c r="CQ150" i="14"/>
  <c r="CW150" i="14"/>
  <c r="CU150" i="14"/>
  <c r="AQ150" i="14"/>
  <c r="CT150" i="14"/>
  <c r="CH150" i="14"/>
  <c r="AR150" i="14"/>
  <c r="CR150" i="14"/>
  <c r="CO150" i="14"/>
  <c r="EI289" i="14"/>
  <c r="DC289" i="14"/>
  <c r="BW289" i="14"/>
  <c r="AQ289" i="14"/>
  <c r="EH289" i="14"/>
  <c r="DB289" i="14"/>
  <c r="BV289" i="14"/>
  <c r="AP289" i="14"/>
  <c r="EG289" i="14"/>
  <c r="DA289" i="14"/>
  <c r="BU289" i="14"/>
  <c r="AO289" i="14"/>
  <c r="EF289" i="14"/>
  <c r="CZ289" i="14"/>
  <c r="BT289" i="14"/>
  <c r="AN289" i="14"/>
  <c r="EM289" i="14"/>
  <c r="DG289" i="14"/>
  <c r="CA289" i="14"/>
  <c r="AU289" i="14"/>
  <c r="EL289" i="14"/>
  <c r="DF289" i="14"/>
  <c r="BZ289" i="14"/>
  <c r="AT289" i="14"/>
  <c r="N289" i="14"/>
  <c r="DL289" i="14"/>
  <c r="CF289" i="14"/>
  <c r="AZ289" i="14"/>
  <c r="T289" i="14"/>
  <c r="BY289" i="14"/>
  <c r="BI289" i="14"/>
  <c r="AS289" i="14"/>
  <c r="AC289" i="14"/>
  <c r="EA289" i="14"/>
  <c r="CU289" i="14"/>
  <c r="BO289" i="14"/>
  <c r="AI289" i="14"/>
  <c r="DZ289" i="14"/>
  <c r="CT289" i="14"/>
  <c r="BN289" i="14"/>
  <c r="AH289" i="14"/>
  <c r="DY289" i="14"/>
  <c r="CS289" i="14"/>
  <c r="BM289" i="14"/>
  <c r="AG289" i="14"/>
  <c r="DX289" i="14"/>
  <c r="CR289" i="14"/>
  <c r="BL289" i="14"/>
  <c r="AF289" i="14"/>
  <c r="EE289" i="14"/>
  <c r="CY289" i="14"/>
  <c r="BS289" i="14"/>
  <c r="AM289" i="14"/>
  <c r="ED289" i="14"/>
  <c r="CX289" i="14"/>
  <c r="BR289" i="14"/>
  <c r="AL289" i="14"/>
  <c r="EJ289" i="14"/>
  <c r="DD289" i="14"/>
  <c r="BX289" i="14"/>
  <c r="AR289" i="14"/>
  <c r="CG289" i="14"/>
  <c r="EC289" i="14"/>
  <c r="DM289" i="14"/>
  <c r="CW289" i="14"/>
  <c r="DS289" i="14"/>
  <c r="CM289" i="14"/>
  <c r="BG289" i="14"/>
  <c r="AA289" i="14"/>
  <c r="DR289" i="14"/>
  <c r="CL289" i="14"/>
  <c r="BF289" i="14"/>
  <c r="Z289" i="14"/>
  <c r="DQ289" i="14"/>
  <c r="CK289" i="14"/>
  <c r="BE289" i="14"/>
  <c r="Y289" i="14"/>
  <c r="DP289" i="14"/>
  <c r="CJ289" i="14"/>
  <c r="BD289" i="14"/>
  <c r="X289" i="14"/>
  <c r="DW289" i="14"/>
  <c r="CQ289" i="14"/>
  <c r="BK289" i="14"/>
  <c r="AE289" i="14"/>
  <c r="DV289" i="14"/>
  <c r="CP289" i="14"/>
  <c r="BJ289" i="14"/>
  <c r="AD289" i="14"/>
  <c r="EB289" i="14"/>
  <c r="CV289" i="14"/>
  <c r="BP289" i="14"/>
  <c r="AJ289" i="14"/>
  <c r="U289" i="14"/>
  <c r="BQ289" i="14"/>
  <c r="BA289" i="14"/>
  <c r="AK289" i="14"/>
  <c r="DK289" i="14"/>
  <c r="CE289" i="14"/>
  <c r="AY289" i="14"/>
  <c r="S289" i="14"/>
  <c r="DJ289" i="14"/>
  <c r="CD289" i="14"/>
  <c r="AX289" i="14"/>
  <c r="R289" i="14"/>
  <c r="DI289" i="14"/>
  <c r="CC289" i="14"/>
  <c r="AW289" i="14"/>
  <c r="Q289" i="14"/>
  <c r="DH289" i="14"/>
  <c r="CB289" i="14"/>
  <c r="AV289" i="14"/>
  <c r="P289" i="14"/>
  <c r="DO289" i="14"/>
  <c r="CI289" i="14"/>
  <c r="BC289" i="14"/>
  <c r="W289" i="14"/>
  <c r="DN289" i="14"/>
  <c r="CH289" i="14"/>
  <c r="BB289" i="14"/>
  <c r="V289" i="14"/>
  <c r="DT289" i="14"/>
  <c r="CN289" i="14"/>
  <c r="BH289" i="14"/>
  <c r="AB289" i="14"/>
  <c r="EK289" i="14"/>
  <c r="DU289" i="14"/>
  <c r="DE289" i="14"/>
  <c r="CO289" i="14"/>
  <c r="DO346" i="14"/>
  <c r="CI346" i="14"/>
  <c r="BC346" i="14"/>
  <c r="W346" i="14"/>
  <c r="DN346" i="14"/>
  <c r="CH346" i="14"/>
  <c r="BB346" i="14"/>
  <c r="V346" i="14"/>
  <c r="DU346" i="14"/>
  <c r="CO346" i="14"/>
  <c r="BI346" i="14"/>
  <c r="AC346" i="14"/>
  <c r="DT346" i="14"/>
  <c r="CN346" i="14"/>
  <c r="BH346" i="14"/>
  <c r="AB346" i="14"/>
  <c r="DS346" i="14"/>
  <c r="CM346" i="14"/>
  <c r="BG346" i="14"/>
  <c r="AA346" i="14"/>
  <c r="DR346" i="14"/>
  <c r="CL346" i="14"/>
  <c r="BF346" i="14"/>
  <c r="Z346" i="14"/>
  <c r="DQ346" i="14"/>
  <c r="CK346" i="14"/>
  <c r="BE346" i="14"/>
  <c r="Y346" i="14"/>
  <c r="CJ346" i="14"/>
  <c r="EF346" i="14"/>
  <c r="DP346" i="14"/>
  <c r="DH346" i="14"/>
  <c r="EM346" i="14"/>
  <c r="DG346" i="14"/>
  <c r="CA346" i="14"/>
  <c r="AU346" i="14"/>
  <c r="EL346" i="14"/>
  <c r="DF346" i="14"/>
  <c r="BZ346" i="14"/>
  <c r="AT346" i="14"/>
  <c r="N346" i="14"/>
  <c r="DM346" i="14"/>
  <c r="CG346" i="14"/>
  <c r="BA346" i="14"/>
  <c r="U346" i="14"/>
  <c r="DL346" i="14"/>
  <c r="CF346" i="14"/>
  <c r="AZ346" i="14"/>
  <c r="T346" i="14"/>
  <c r="DK346" i="14"/>
  <c r="CE346" i="14"/>
  <c r="AY346" i="14"/>
  <c r="S346" i="14"/>
  <c r="DJ346" i="14"/>
  <c r="CD346" i="14"/>
  <c r="AX346" i="14"/>
  <c r="R346" i="14"/>
  <c r="DI346" i="14"/>
  <c r="CC346" i="14"/>
  <c r="AW346" i="14"/>
  <c r="Q346" i="14"/>
  <c r="X346" i="14"/>
  <c r="BT346" i="14"/>
  <c r="BD346" i="14"/>
  <c r="AV346" i="14"/>
  <c r="EE346" i="14"/>
  <c r="CY346" i="14"/>
  <c r="BS346" i="14"/>
  <c r="AM346" i="14"/>
  <c r="ED346" i="14"/>
  <c r="CX346" i="14"/>
  <c r="BR346" i="14"/>
  <c r="AL346" i="14"/>
  <c r="EK346" i="14"/>
  <c r="DE346" i="14"/>
  <c r="BY346" i="14"/>
  <c r="AS346" i="14"/>
  <c r="EJ346" i="14"/>
  <c r="DD346" i="14"/>
  <c r="BX346" i="14"/>
  <c r="AR346" i="14"/>
  <c r="EI346" i="14"/>
  <c r="DC346" i="14"/>
  <c r="BW346" i="14"/>
  <c r="AQ346" i="14"/>
  <c r="EH346" i="14"/>
  <c r="DB346" i="14"/>
  <c r="BV346" i="14"/>
  <c r="AP346" i="14"/>
  <c r="EG346" i="14"/>
  <c r="DA346" i="14"/>
  <c r="BU346" i="14"/>
  <c r="AO346" i="14"/>
  <c r="CR346" i="14"/>
  <c r="CB346" i="14"/>
  <c r="DX346" i="14"/>
  <c r="CZ346" i="14"/>
  <c r="DW346" i="14"/>
  <c r="CQ346" i="14"/>
  <c r="BK346" i="14"/>
  <c r="AE346" i="14"/>
  <c r="DV346" i="14"/>
  <c r="CP346" i="14"/>
  <c r="BJ346" i="14"/>
  <c r="AD346" i="14"/>
  <c r="EC346" i="14"/>
  <c r="CW346" i="14"/>
  <c r="BQ346" i="14"/>
  <c r="AK346" i="14"/>
  <c r="EB346" i="14"/>
  <c r="CV346" i="14"/>
  <c r="BP346" i="14"/>
  <c r="AJ346" i="14"/>
  <c r="EA346" i="14"/>
  <c r="CU346" i="14"/>
  <c r="BO346" i="14"/>
  <c r="AI346" i="14"/>
  <c r="DZ346" i="14"/>
  <c r="CT346" i="14"/>
  <c r="BN346" i="14"/>
  <c r="AH346" i="14"/>
  <c r="DY346" i="14"/>
  <c r="CS346" i="14"/>
  <c r="BM346" i="14"/>
  <c r="AG346" i="14"/>
  <c r="AF346" i="14"/>
  <c r="P346" i="14"/>
  <c r="BL346" i="14"/>
  <c r="AN346" i="14"/>
  <c r="DK273" i="14"/>
  <c r="CE273" i="14"/>
  <c r="AY273" i="14"/>
  <c r="S273" i="14"/>
  <c r="DJ273" i="14"/>
  <c r="CD273" i="14"/>
  <c r="AX273" i="14"/>
  <c r="R273" i="14"/>
  <c r="DI273" i="14"/>
  <c r="CC273" i="14"/>
  <c r="AW273" i="14"/>
  <c r="Q273" i="14"/>
  <c r="DH273" i="14"/>
  <c r="CB273" i="14"/>
  <c r="AV273" i="14"/>
  <c r="EM273" i="14"/>
  <c r="DG273" i="14"/>
  <c r="CA273" i="14"/>
  <c r="AU273" i="14"/>
  <c r="EL273" i="14"/>
  <c r="DF273" i="14"/>
  <c r="BZ273" i="14"/>
  <c r="AT273" i="14"/>
  <c r="N273" i="14"/>
  <c r="T273" i="14"/>
  <c r="AS273" i="14"/>
  <c r="BX273" i="14"/>
  <c r="BQ273" i="14"/>
  <c r="BP273" i="14"/>
  <c r="BI273" i="14"/>
  <c r="BH273" i="14"/>
  <c r="BA273" i="14"/>
  <c r="EI273" i="14"/>
  <c r="DC273" i="14"/>
  <c r="BW273" i="14"/>
  <c r="AQ273" i="14"/>
  <c r="EH273" i="14"/>
  <c r="DB273" i="14"/>
  <c r="BV273" i="14"/>
  <c r="AP273" i="14"/>
  <c r="EG273" i="14"/>
  <c r="DA273" i="14"/>
  <c r="BU273" i="14"/>
  <c r="AO273" i="14"/>
  <c r="EF273" i="14"/>
  <c r="CZ273" i="14"/>
  <c r="BT273" i="14"/>
  <c r="AN273" i="14"/>
  <c r="EE273" i="14"/>
  <c r="CY273" i="14"/>
  <c r="BS273" i="14"/>
  <c r="AM273" i="14"/>
  <c r="ED273" i="14"/>
  <c r="CX273" i="14"/>
  <c r="BR273" i="14"/>
  <c r="AL273" i="14"/>
  <c r="DL273" i="14"/>
  <c r="EK273" i="14"/>
  <c r="P273" i="14"/>
  <c r="AR273" i="14"/>
  <c r="AK273" i="14"/>
  <c r="AJ273" i="14"/>
  <c r="AC273" i="14"/>
  <c r="AB273" i="14"/>
  <c r="U273" i="14"/>
  <c r="EA273" i="14"/>
  <c r="CU273" i="14"/>
  <c r="BO273" i="14"/>
  <c r="AI273" i="14"/>
  <c r="DZ273" i="14"/>
  <c r="CT273" i="14"/>
  <c r="BN273" i="14"/>
  <c r="AH273" i="14"/>
  <c r="DY273" i="14"/>
  <c r="CS273" i="14"/>
  <c r="BM273" i="14"/>
  <c r="AG273" i="14"/>
  <c r="DX273" i="14"/>
  <c r="CR273" i="14"/>
  <c r="BL273" i="14"/>
  <c r="AF273" i="14"/>
  <c r="DW273" i="14"/>
  <c r="CQ273" i="14"/>
  <c r="BK273" i="14"/>
  <c r="AE273" i="14"/>
  <c r="DV273" i="14"/>
  <c r="CP273" i="14"/>
  <c r="BJ273" i="14"/>
  <c r="AD273" i="14"/>
  <c r="CF273" i="14"/>
  <c r="DE273" i="14"/>
  <c r="EJ273" i="14"/>
  <c r="EC273" i="14"/>
  <c r="EB273" i="14"/>
  <c r="DU273" i="14"/>
  <c r="DT273" i="14"/>
  <c r="DM273" i="14"/>
  <c r="DS273" i="14"/>
  <c r="CM273" i="14"/>
  <c r="BG273" i="14"/>
  <c r="AA273" i="14"/>
  <c r="DR273" i="14"/>
  <c r="CL273" i="14"/>
  <c r="BF273" i="14"/>
  <c r="Z273" i="14"/>
  <c r="DQ273" i="14"/>
  <c r="CK273" i="14"/>
  <c r="BE273" i="14"/>
  <c r="Y273" i="14"/>
  <c r="DP273" i="14"/>
  <c r="CJ273" i="14"/>
  <c r="BD273" i="14"/>
  <c r="X273" i="14"/>
  <c r="DO273" i="14"/>
  <c r="CI273" i="14"/>
  <c r="BC273" i="14"/>
  <c r="W273" i="14"/>
  <c r="DN273" i="14"/>
  <c r="CH273" i="14"/>
  <c r="BB273" i="14"/>
  <c r="V273" i="14"/>
  <c r="AZ273" i="14"/>
  <c r="BY273" i="14"/>
  <c r="DD273" i="14"/>
  <c r="CW273" i="14"/>
  <c r="CV273" i="14"/>
  <c r="CO273" i="14"/>
  <c r="CN273" i="14"/>
  <c r="CG273" i="14"/>
  <c r="CT262" i="14"/>
  <c r="CR262" i="14"/>
  <c r="CX262" i="14"/>
  <c r="DD262" i="14"/>
  <c r="CL262" i="14"/>
  <c r="CJ262" i="14"/>
  <c r="CP262" i="14"/>
  <c r="CV262" i="14"/>
  <c r="CD262" i="14"/>
  <c r="CB262" i="14"/>
  <c r="CH262" i="14"/>
  <c r="CN262" i="14"/>
  <c r="EH262" i="14"/>
  <c r="EF262" i="14"/>
  <c r="EL262" i="14"/>
  <c r="U262" i="14"/>
  <c r="S262" i="14"/>
  <c r="BM262" i="14"/>
  <c r="BS262" i="14"/>
  <c r="BY262" i="14"/>
  <c r="BW262" i="14"/>
  <c r="BE262" i="14"/>
  <c r="AF262" i="14"/>
  <c r="DE262" i="14"/>
  <c r="AQ262" i="14"/>
  <c r="X262" i="14"/>
  <c r="CW262" i="14"/>
  <c r="AI262" i="14"/>
  <c r="P262" i="14"/>
  <c r="CO262" i="14"/>
  <c r="AA262" i="14"/>
  <c r="BT262" i="14"/>
  <c r="N262" i="14"/>
  <c r="CE262" i="14"/>
  <c r="DX262" i="14"/>
  <c r="BR262" i="14"/>
  <c r="EI262" i="14"/>
  <c r="DP262" i="14"/>
  <c r="DV262" i="14"/>
  <c r="EB262" i="14"/>
  <c r="DB262" i="14"/>
  <c r="CZ262" i="14"/>
  <c r="DF262" i="14"/>
  <c r="DL262" i="14"/>
  <c r="DO262" i="14"/>
  <c r="DT262" i="14"/>
  <c r="BB262" i="14"/>
  <c r="AW262" i="14"/>
  <c r="AH262" i="14"/>
  <c r="CY262" i="14"/>
  <c r="AS262" i="14"/>
  <c r="Z262" i="14"/>
  <c r="CQ262" i="14"/>
  <c r="AK262" i="14"/>
  <c r="R262" i="14"/>
  <c r="CI262" i="14"/>
  <c r="AC262" i="14"/>
  <c r="BV262" i="14"/>
  <c r="EM262" i="14"/>
  <c r="CG262" i="14"/>
  <c r="DZ262" i="14"/>
  <c r="BL262" i="14"/>
  <c r="EK262" i="14"/>
  <c r="DR262" i="14"/>
  <c r="BD262" i="14"/>
  <c r="BJ262" i="14"/>
  <c r="BP262" i="14"/>
  <c r="AP262" i="14"/>
  <c r="AN262" i="14"/>
  <c r="AT262" i="14"/>
  <c r="AZ262" i="14"/>
  <c r="DS262" i="14"/>
  <c r="DJ262" i="14"/>
  <c r="DI262" i="14"/>
  <c r="BI262" i="14"/>
  <c r="CS262" i="14"/>
  <c r="AM262" i="14"/>
  <c r="AR262" i="14"/>
  <c r="CK262" i="14"/>
  <c r="AE262" i="14"/>
  <c r="AJ262" i="14"/>
  <c r="CC262" i="14"/>
  <c r="W262" i="14"/>
  <c r="AB262" i="14"/>
  <c r="EG262" i="14"/>
  <c r="CA262" i="14"/>
  <c r="CF262" i="14"/>
  <c r="BN262" i="14"/>
  <c r="EE262" i="14"/>
  <c r="EJ262" i="14"/>
  <c r="BF262" i="14"/>
  <c r="DW262" i="14"/>
  <c r="EC262" i="14"/>
  <c r="EA262" i="14"/>
  <c r="DA262" i="14"/>
  <c r="DG262" i="14"/>
  <c r="DM262" i="14"/>
  <c r="DK262" i="14"/>
  <c r="BC262" i="14"/>
  <c r="DN262" i="14"/>
  <c r="DU262" i="14"/>
  <c r="AV262" i="14"/>
  <c r="AG262" i="14"/>
  <c r="AL262" i="14"/>
  <c r="DC262" i="14"/>
  <c r="Y262" i="14"/>
  <c r="AD262" i="14"/>
  <c r="CU262" i="14"/>
  <c r="Q262" i="14"/>
  <c r="V262" i="14"/>
  <c r="CM262" i="14"/>
  <c r="BU262" i="14"/>
  <c r="BZ262" i="14"/>
  <c r="T262" i="14"/>
  <c r="DY262" i="14"/>
  <c r="ED262" i="14"/>
  <c r="BX262" i="14"/>
  <c r="DQ262" i="14"/>
  <c r="BK262" i="14"/>
  <c r="BQ262" i="14"/>
  <c r="BO262" i="14"/>
  <c r="AO262" i="14"/>
  <c r="AU262" i="14"/>
  <c r="BA262" i="14"/>
  <c r="AY262" i="14"/>
  <c r="BG262" i="14"/>
  <c r="AX262" i="14"/>
  <c r="DH262" i="14"/>
  <c r="BH262" i="14"/>
  <c r="DV312" i="14"/>
  <c r="CP312" i="14"/>
  <c r="BJ312" i="14"/>
  <c r="AD312" i="14"/>
  <c r="EC312" i="14"/>
  <c r="CW312" i="14"/>
  <c r="BQ312" i="14"/>
  <c r="AK312" i="14"/>
  <c r="EB312" i="14"/>
  <c r="CV312" i="14"/>
  <c r="BP312" i="14"/>
  <c r="AJ312" i="14"/>
  <c r="EA312" i="14"/>
  <c r="CU312" i="14"/>
  <c r="BO312" i="14"/>
  <c r="AI312" i="14"/>
  <c r="DZ312" i="14"/>
  <c r="CT312" i="14"/>
  <c r="BN312" i="14"/>
  <c r="AH312" i="14"/>
  <c r="DY312" i="14"/>
  <c r="CS312" i="14"/>
  <c r="BM312" i="14"/>
  <c r="AG312" i="14"/>
  <c r="EE312" i="14"/>
  <c r="CY312" i="14"/>
  <c r="BS312" i="14"/>
  <c r="AM312" i="14"/>
  <c r="AV312" i="14"/>
  <c r="AF312" i="14"/>
  <c r="P312" i="14"/>
  <c r="BD312" i="14"/>
  <c r="DN312" i="14"/>
  <c r="CH312" i="14"/>
  <c r="BB312" i="14"/>
  <c r="V312" i="14"/>
  <c r="DU312" i="14"/>
  <c r="CO312" i="14"/>
  <c r="BI312" i="14"/>
  <c r="AC312" i="14"/>
  <c r="DT312" i="14"/>
  <c r="CN312" i="14"/>
  <c r="BH312" i="14"/>
  <c r="AB312" i="14"/>
  <c r="DS312" i="14"/>
  <c r="CM312" i="14"/>
  <c r="BG312" i="14"/>
  <c r="AA312" i="14"/>
  <c r="DR312" i="14"/>
  <c r="CL312" i="14"/>
  <c r="BF312" i="14"/>
  <c r="Z312" i="14"/>
  <c r="DQ312" i="14"/>
  <c r="CK312" i="14"/>
  <c r="BE312" i="14"/>
  <c r="Y312" i="14"/>
  <c r="DW312" i="14"/>
  <c r="CQ312" i="14"/>
  <c r="BK312" i="14"/>
  <c r="AE312" i="14"/>
  <c r="CZ312" i="14"/>
  <c r="CJ312" i="14"/>
  <c r="EF312" i="14"/>
  <c r="DX312" i="14"/>
  <c r="EL312" i="14"/>
  <c r="DF312" i="14"/>
  <c r="BZ312" i="14"/>
  <c r="AT312" i="14"/>
  <c r="N312" i="14"/>
  <c r="DM312" i="14"/>
  <c r="CG312" i="14"/>
  <c r="BA312" i="14"/>
  <c r="U312" i="14"/>
  <c r="DL312" i="14"/>
  <c r="CF312" i="14"/>
  <c r="AZ312" i="14"/>
  <c r="T312" i="14"/>
  <c r="DK312" i="14"/>
  <c r="CE312" i="14"/>
  <c r="AY312" i="14"/>
  <c r="S312" i="14"/>
  <c r="DJ312" i="14"/>
  <c r="CD312" i="14"/>
  <c r="AX312" i="14"/>
  <c r="R312" i="14"/>
  <c r="DI312" i="14"/>
  <c r="CC312" i="14"/>
  <c r="AW312" i="14"/>
  <c r="Q312" i="14"/>
  <c r="DO312" i="14"/>
  <c r="CI312" i="14"/>
  <c r="BC312" i="14"/>
  <c r="W312" i="14"/>
  <c r="AN312" i="14"/>
  <c r="X312" i="14"/>
  <c r="BT312" i="14"/>
  <c r="BL312" i="14"/>
  <c r="ED312" i="14"/>
  <c r="CX312" i="14"/>
  <c r="BR312" i="14"/>
  <c r="AL312" i="14"/>
  <c r="EK312" i="14"/>
  <c r="DE312" i="14"/>
  <c r="BY312" i="14"/>
  <c r="AS312" i="14"/>
  <c r="EJ312" i="14"/>
  <c r="DD312" i="14"/>
  <c r="BX312" i="14"/>
  <c r="AR312" i="14"/>
  <c r="EI312" i="14"/>
  <c r="DC312" i="14"/>
  <c r="BW312" i="14"/>
  <c r="AQ312" i="14"/>
  <c r="EH312" i="14"/>
  <c r="DB312" i="14"/>
  <c r="BV312" i="14"/>
  <c r="AP312" i="14"/>
  <c r="EG312" i="14"/>
  <c r="DA312" i="14"/>
  <c r="BU312" i="14"/>
  <c r="AO312" i="14"/>
  <c r="EM312" i="14"/>
  <c r="DG312" i="14"/>
  <c r="CA312" i="14"/>
  <c r="AU312" i="14"/>
  <c r="DH312" i="14"/>
  <c r="CR312" i="14"/>
  <c r="CB312" i="14"/>
  <c r="DP312" i="14"/>
  <c r="AP124" i="14"/>
  <c r="AN124" i="14"/>
  <c r="AT124" i="14"/>
  <c r="AZ124" i="14"/>
  <c r="AH124" i="14"/>
  <c r="AF124" i="14"/>
  <c r="AL124" i="14"/>
  <c r="AR124" i="14"/>
  <c r="Z124" i="14"/>
  <c r="X124" i="14"/>
  <c r="AD124" i="14"/>
  <c r="AJ124" i="14"/>
  <c r="Q124" i="14"/>
  <c r="W124" i="14"/>
  <c r="AC124" i="14"/>
  <c r="AA124" i="14"/>
  <c r="BU124" i="14"/>
  <c r="CA124" i="14"/>
  <c r="BM124" i="14"/>
  <c r="BS124" i="14"/>
  <c r="BY124" i="14"/>
  <c r="BW124" i="14"/>
  <c r="AW124" i="14"/>
  <c r="BC124" i="14"/>
  <c r="BI124" i="14"/>
  <c r="BG124" i="14"/>
  <c r="DW124" i="14"/>
  <c r="BK124" i="14"/>
  <c r="EL124" i="14"/>
  <c r="BF124" i="14"/>
  <c r="DQ124" i="14"/>
  <c r="BJ124" i="14"/>
  <c r="DA124" i="14"/>
  <c r="DG124" i="14"/>
  <c r="DM124" i="14"/>
  <c r="DK124" i="14"/>
  <c r="CS124" i="14"/>
  <c r="CY124" i="14"/>
  <c r="DE124" i="14"/>
  <c r="DC124" i="14"/>
  <c r="CK124" i="14"/>
  <c r="CQ124" i="14"/>
  <c r="CW124" i="14"/>
  <c r="CD124" i="14"/>
  <c r="CB124" i="14"/>
  <c r="CH124" i="14"/>
  <c r="CN124" i="14"/>
  <c r="EH124" i="14"/>
  <c r="EF124" i="14"/>
  <c r="DZ124" i="14"/>
  <c r="DX124" i="14"/>
  <c r="ED124" i="14"/>
  <c r="EJ124" i="14"/>
  <c r="DJ124" i="14"/>
  <c r="DH124" i="14"/>
  <c r="DN124" i="14"/>
  <c r="DT124" i="14"/>
  <c r="BD124" i="14"/>
  <c r="CG124" i="14"/>
  <c r="BQ124" i="14"/>
  <c r="U124" i="14"/>
  <c r="DV124" i="14"/>
  <c r="BZ124" i="14"/>
  <c r="DP124" i="14"/>
  <c r="AO124" i="14"/>
  <c r="AU124" i="14"/>
  <c r="BA124" i="14"/>
  <c r="AY124" i="14"/>
  <c r="AG124" i="14"/>
  <c r="AM124" i="14"/>
  <c r="AS124" i="14"/>
  <c r="AQ124" i="14"/>
  <c r="Y124" i="14"/>
  <c r="AE124" i="14"/>
  <c r="AK124" i="14"/>
  <c r="R124" i="14"/>
  <c r="P124" i="14"/>
  <c r="V124" i="14"/>
  <c r="AB124" i="14"/>
  <c r="BV124" i="14"/>
  <c r="BT124" i="14"/>
  <c r="BN124" i="14"/>
  <c r="BL124" i="14"/>
  <c r="BR124" i="14"/>
  <c r="BX124" i="14"/>
  <c r="AX124" i="14"/>
  <c r="AV124" i="14"/>
  <c r="BB124" i="14"/>
  <c r="BH124" i="14"/>
  <c r="EC124" i="14"/>
  <c r="CU124" i="14"/>
  <c r="CE124" i="14"/>
  <c r="BO124" i="14"/>
  <c r="EB124" i="14"/>
  <c r="CF124" i="14"/>
  <c r="N124" i="14"/>
  <c r="DB124" i="14"/>
  <c r="CZ124" i="14"/>
  <c r="DF124" i="14"/>
  <c r="DL124" i="14"/>
  <c r="CT124" i="14"/>
  <c r="CR124" i="14"/>
  <c r="CX124" i="14"/>
  <c r="DD124" i="14"/>
  <c r="CL124" i="14"/>
  <c r="CJ124" i="14"/>
  <c r="CP124" i="14"/>
  <c r="CV124" i="14"/>
  <c r="CC124" i="14"/>
  <c r="CI124" i="14"/>
  <c r="CO124" i="14"/>
  <c r="CM124" i="14"/>
  <c r="EG124" i="14"/>
  <c r="EM124" i="14"/>
  <c r="DY124" i="14"/>
  <c r="EE124" i="14"/>
  <c r="EK124" i="14"/>
  <c r="EI124" i="14"/>
  <c r="DI124" i="14"/>
  <c r="DO124" i="14"/>
  <c r="DU124" i="14"/>
  <c r="DS124" i="14"/>
  <c r="EA124" i="14"/>
  <c r="BE124" i="14"/>
  <c r="DR124" i="14"/>
  <c r="BP124" i="14"/>
  <c r="AI124" i="14"/>
  <c r="S124" i="14"/>
  <c r="T124" i="14"/>
  <c r="EJ162" i="14"/>
  <c r="DD162" i="14"/>
  <c r="BX162" i="14"/>
  <c r="AR162" i="14"/>
  <c r="EI162" i="14"/>
  <c r="DC162" i="14"/>
  <c r="BW162" i="14"/>
  <c r="AQ162" i="14"/>
  <c r="EH162" i="14"/>
  <c r="DB162" i="14"/>
  <c r="BV162" i="14"/>
  <c r="AP162" i="14"/>
  <c r="EG162" i="14"/>
  <c r="DA162" i="14"/>
  <c r="BU162" i="14"/>
  <c r="AO162" i="14"/>
  <c r="EF162" i="14"/>
  <c r="CZ162" i="14"/>
  <c r="BT162" i="14"/>
  <c r="AN162" i="14"/>
  <c r="EM162" i="14"/>
  <c r="DG162" i="14"/>
  <c r="CA162" i="14"/>
  <c r="AU162" i="14"/>
  <c r="EL162" i="14"/>
  <c r="DF162" i="14"/>
  <c r="BZ162" i="14"/>
  <c r="AT162" i="14"/>
  <c r="N162" i="14"/>
  <c r="DM162" i="14"/>
  <c r="CG162" i="14"/>
  <c r="BA162" i="14"/>
  <c r="U162" i="14"/>
  <c r="EB162" i="14"/>
  <c r="CV162" i="14"/>
  <c r="BP162" i="14"/>
  <c r="AJ162" i="14"/>
  <c r="EA162" i="14"/>
  <c r="CU162" i="14"/>
  <c r="BO162" i="14"/>
  <c r="AI162" i="14"/>
  <c r="DZ162" i="14"/>
  <c r="CT162" i="14"/>
  <c r="BN162" i="14"/>
  <c r="AH162" i="14"/>
  <c r="DY162" i="14"/>
  <c r="CS162" i="14"/>
  <c r="BM162" i="14"/>
  <c r="AG162" i="14"/>
  <c r="DX162" i="14"/>
  <c r="CR162" i="14"/>
  <c r="BL162" i="14"/>
  <c r="AF162" i="14"/>
  <c r="EE162" i="14"/>
  <c r="CY162" i="14"/>
  <c r="BS162" i="14"/>
  <c r="AM162" i="14"/>
  <c r="ED162" i="14"/>
  <c r="CX162" i="14"/>
  <c r="BR162" i="14"/>
  <c r="AL162" i="14"/>
  <c r="EK162" i="14"/>
  <c r="DE162" i="14"/>
  <c r="BY162" i="14"/>
  <c r="AS162" i="14"/>
  <c r="DT162" i="14"/>
  <c r="CN162" i="14"/>
  <c r="BH162" i="14"/>
  <c r="AB162" i="14"/>
  <c r="DS162" i="14"/>
  <c r="CM162" i="14"/>
  <c r="BG162" i="14"/>
  <c r="AA162" i="14"/>
  <c r="DR162" i="14"/>
  <c r="CL162" i="14"/>
  <c r="BF162" i="14"/>
  <c r="Z162" i="14"/>
  <c r="DQ162" i="14"/>
  <c r="CK162" i="14"/>
  <c r="BE162" i="14"/>
  <c r="Y162" i="14"/>
  <c r="DP162" i="14"/>
  <c r="CJ162" i="14"/>
  <c r="BD162" i="14"/>
  <c r="X162" i="14"/>
  <c r="DW162" i="14"/>
  <c r="CQ162" i="14"/>
  <c r="BK162" i="14"/>
  <c r="AE162" i="14"/>
  <c r="DV162" i="14"/>
  <c r="CP162" i="14"/>
  <c r="BJ162" i="14"/>
  <c r="AD162" i="14"/>
  <c r="EC162" i="14"/>
  <c r="CW162" i="14"/>
  <c r="BQ162" i="14"/>
  <c r="AK162" i="14"/>
  <c r="DL162" i="14"/>
  <c r="CF162" i="14"/>
  <c r="AZ162" i="14"/>
  <c r="T162" i="14"/>
  <c r="DK162" i="14"/>
  <c r="CE162" i="14"/>
  <c r="AY162" i="14"/>
  <c r="S162" i="14"/>
  <c r="DJ162" i="14"/>
  <c r="CD162" i="14"/>
  <c r="AX162" i="14"/>
  <c r="R162" i="14"/>
  <c r="DI162" i="14"/>
  <c r="CC162" i="14"/>
  <c r="AW162" i="14"/>
  <c r="Q162" i="14"/>
  <c r="DH162" i="14"/>
  <c r="CB162" i="14"/>
  <c r="AV162" i="14"/>
  <c r="P162" i="14"/>
  <c r="DO162" i="14"/>
  <c r="CI162" i="14"/>
  <c r="BC162" i="14"/>
  <c r="W162" i="14"/>
  <c r="DN162" i="14"/>
  <c r="CH162" i="14"/>
  <c r="BB162" i="14"/>
  <c r="V162" i="14"/>
  <c r="DU162" i="14"/>
  <c r="CO162" i="14"/>
  <c r="BI162" i="14"/>
  <c r="AC162" i="14"/>
  <c r="DX173" i="14"/>
  <c r="CR173" i="14"/>
  <c r="BL173" i="14"/>
  <c r="AF173" i="14"/>
  <c r="EE173" i="14"/>
  <c r="CY173" i="14"/>
  <c r="BS173" i="14"/>
  <c r="AM173" i="14"/>
  <c r="ED173" i="14"/>
  <c r="CX173" i="14"/>
  <c r="BR173" i="14"/>
  <c r="AL173" i="14"/>
  <c r="EK173" i="14"/>
  <c r="DE173" i="14"/>
  <c r="BY173" i="14"/>
  <c r="AS173" i="14"/>
  <c r="EJ173" i="14"/>
  <c r="DD173" i="14"/>
  <c r="BX173" i="14"/>
  <c r="AR173" i="14"/>
  <c r="EI173" i="14"/>
  <c r="DC173" i="14"/>
  <c r="BW173" i="14"/>
  <c r="AQ173" i="14"/>
  <c r="EH173" i="14"/>
  <c r="DB173" i="14"/>
  <c r="BV173" i="14"/>
  <c r="AP173" i="14"/>
  <c r="EG173" i="14"/>
  <c r="DA173" i="14"/>
  <c r="BU173" i="14"/>
  <c r="AO173" i="14"/>
  <c r="DP173" i="14"/>
  <c r="CJ173" i="14"/>
  <c r="BD173" i="14"/>
  <c r="X173" i="14"/>
  <c r="DW173" i="14"/>
  <c r="CQ173" i="14"/>
  <c r="BK173" i="14"/>
  <c r="AE173" i="14"/>
  <c r="DV173" i="14"/>
  <c r="CP173" i="14"/>
  <c r="BJ173" i="14"/>
  <c r="AD173" i="14"/>
  <c r="EC173" i="14"/>
  <c r="CW173" i="14"/>
  <c r="BQ173" i="14"/>
  <c r="AK173" i="14"/>
  <c r="EB173" i="14"/>
  <c r="CV173" i="14"/>
  <c r="BP173" i="14"/>
  <c r="AJ173" i="14"/>
  <c r="EA173" i="14"/>
  <c r="CU173" i="14"/>
  <c r="BO173" i="14"/>
  <c r="AI173" i="14"/>
  <c r="DZ173" i="14"/>
  <c r="CT173" i="14"/>
  <c r="BN173" i="14"/>
  <c r="AH173" i="14"/>
  <c r="DY173" i="14"/>
  <c r="CS173" i="14"/>
  <c r="BM173" i="14"/>
  <c r="AG173" i="14"/>
  <c r="DH173" i="14"/>
  <c r="CB173" i="14"/>
  <c r="AV173" i="14"/>
  <c r="P173" i="14"/>
  <c r="DO173" i="14"/>
  <c r="CI173" i="14"/>
  <c r="BC173" i="14"/>
  <c r="W173" i="14"/>
  <c r="DN173" i="14"/>
  <c r="CH173" i="14"/>
  <c r="BB173" i="14"/>
  <c r="V173" i="14"/>
  <c r="DU173" i="14"/>
  <c r="CO173" i="14"/>
  <c r="BI173" i="14"/>
  <c r="AC173" i="14"/>
  <c r="DT173" i="14"/>
  <c r="CN173" i="14"/>
  <c r="BH173" i="14"/>
  <c r="AB173" i="14"/>
  <c r="DS173" i="14"/>
  <c r="CM173" i="14"/>
  <c r="BG173" i="14"/>
  <c r="AA173" i="14"/>
  <c r="DR173" i="14"/>
  <c r="CL173" i="14"/>
  <c r="BF173" i="14"/>
  <c r="Z173" i="14"/>
  <c r="DQ173" i="14"/>
  <c r="CK173" i="14"/>
  <c r="BE173" i="14"/>
  <c r="Y173" i="14"/>
  <c r="EF173" i="14"/>
  <c r="CZ173" i="14"/>
  <c r="BT173" i="14"/>
  <c r="AN173" i="14"/>
  <c r="EM173" i="14"/>
  <c r="DG173" i="14"/>
  <c r="CA173" i="14"/>
  <c r="AU173" i="14"/>
  <c r="EL173" i="14"/>
  <c r="DF173" i="14"/>
  <c r="BZ173" i="14"/>
  <c r="AT173" i="14"/>
  <c r="N173" i="14"/>
  <c r="DM173" i="14"/>
  <c r="CG173" i="14"/>
  <c r="BA173" i="14"/>
  <c r="U173" i="14"/>
  <c r="DL173" i="14"/>
  <c r="CF173" i="14"/>
  <c r="AZ173" i="14"/>
  <c r="T173" i="14"/>
  <c r="DK173" i="14"/>
  <c r="CE173" i="14"/>
  <c r="AY173" i="14"/>
  <c r="S173" i="14"/>
  <c r="DJ173" i="14"/>
  <c r="CD173" i="14"/>
  <c r="AX173" i="14"/>
  <c r="R173" i="14"/>
  <c r="DI173" i="14"/>
  <c r="CC173" i="14"/>
  <c r="AW173" i="14"/>
  <c r="Q173" i="14"/>
  <c r="CH235" i="14"/>
  <c r="CN235" i="14"/>
  <c r="CL235" i="14"/>
  <c r="CJ235" i="14"/>
  <c r="EL235" i="14"/>
  <c r="U235" i="14"/>
  <c r="S235" i="14"/>
  <c r="Q235" i="14"/>
  <c r="W235" i="14"/>
  <c r="BY235" i="14"/>
  <c r="BW235" i="14"/>
  <c r="BU235" i="14"/>
  <c r="CA235" i="14"/>
  <c r="BQ235" i="14"/>
  <c r="BO235" i="14"/>
  <c r="BM235" i="14"/>
  <c r="BS235" i="14"/>
  <c r="BI235" i="14"/>
  <c r="BG235" i="14"/>
  <c r="BE235" i="14"/>
  <c r="BK235" i="14"/>
  <c r="BA235" i="14"/>
  <c r="AY235" i="14"/>
  <c r="AW235" i="14"/>
  <c r="BC235" i="14"/>
  <c r="AK235" i="14"/>
  <c r="AI235" i="14"/>
  <c r="AG235" i="14"/>
  <c r="AM235" i="14"/>
  <c r="DG235" i="14"/>
  <c r="DB235" i="14"/>
  <c r="AO235" i="14"/>
  <c r="CZ235" i="14"/>
  <c r="V235" i="14"/>
  <c r="AB235" i="14"/>
  <c r="Z235" i="14"/>
  <c r="X235" i="14"/>
  <c r="BZ235" i="14"/>
  <c r="CF235" i="14"/>
  <c r="CD235" i="14"/>
  <c r="CB235" i="14"/>
  <c r="ED235" i="14"/>
  <c r="EJ235" i="14"/>
  <c r="EH235" i="14"/>
  <c r="EF235" i="14"/>
  <c r="DV235" i="14"/>
  <c r="EB235" i="14"/>
  <c r="DZ235" i="14"/>
  <c r="DX235" i="14"/>
  <c r="DN235" i="14"/>
  <c r="DT235" i="14"/>
  <c r="DR235" i="14"/>
  <c r="DP235" i="14"/>
  <c r="DF235" i="14"/>
  <c r="DL235" i="14"/>
  <c r="DJ235" i="14"/>
  <c r="DH235" i="14"/>
  <c r="CP235" i="14"/>
  <c r="CV235" i="14"/>
  <c r="CT235" i="14"/>
  <c r="CR235" i="14"/>
  <c r="AR235" i="14"/>
  <c r="AQ235" i="14"/>
  <c r="DE235" i="14"/>
  <c r="AL235" i="14"/>
  <c r="CO235" i="14"/>
  <c r="CM235" i="14"/>
  <c r="CK235" i="14"/>
  <c r="CQ235" i="14"/>
  <c r="N235" i="14"/>
  <c r="T235" i="14"/>
  <c r="R235" i="14"/>
  <c r="P235" i="14"/>
  <c r="BR235" i="14"/>
  <c r="BX235" i="14"/>
  <c r="BV235" i="14"/>
  <c r="BT235" i="14"/>
  <c r="BJ235" i="14"/>
  <c r="BP235" i="14"/>
  <c r="BN235" i="14"/>
  <c r="BL235" i="14"/>
  <c r="BB235" i="14"/>
  <c r="BH235" i="14"/>
  <c r="BF235" i="14"/>
  <c r="BD235" i="14"/>
  <c r="AT235" i="14"/>
  <c r="AZ235" i="14"/>
  <c r="AX235" i="14"/>
  <c r="AV235" i="14"/>
  <c r="AD235" i="14"/>
  <c r="AJ235" i="14"/>
  <c r="AH235" i="14"/>
  <c r="AF235" i="14"/>
  <c r="AN235" i="14"/>
  <c r="AU235" i="14"/>
  <c r="DA235" i="14"/>
  <c r="DD235" i="14"/>
  <c r="AC235" i="14"/>
  <c r="AA235" i="14"/>
  <c r="Y235" i="14"/>
  <c r="AE235" i="14"/>
  <c r="CG235" i="14"/>
  <c r="CE235" i="14"/>
  <c r="CC235" i="14"/>
  <c r="CI235" i="14"/>
  <c r="EK235" i="14"/>
  <c r="EI235" i="14"/>
  <c r="EG235" i="14"/>
  <c r="EM235" i="14"/>
  <c r="EC235" i="14"/>
  <c r="EA235" i="14"/>
  <c r="DY235" i="14"/>
  <c r="EE235" i="14"/>
  <c r="DU235" i="14"/>
  <c r="DS235" i="14"/>
  <c r="DQ235" i="14"/>
  <c r="DW235" i="14"/>
  <c r="DM235" i="14"/>
  <c r="DK235" i="14"/>
  <c r="DI235" i="14"/>
  <c r="DO235" i="14"/>
  <c r="CW235" i="14"/>
  <c r="CU235" i="14"/>
  <c r="CS235" i="14"/>
  <c r="CY235" i="14"/>
  <c r="DC235" i="14"/>
  <c r="CX235" i="14"/>
  <c r="AS235" i="14"/>
  <c r="AP235" i="14"/>
  <c r="DH197" i="14"/>
  <c r="CB197" i="14"/>
  <c r="AV197" i="14"/>
  <c r="P197" i="14"/>
  <c r="DO197" i="14"/>
  <c r="CI197" i="14"/>
  <c r="BC197" i="14"/>
  <c r="W197" i="14"/>
  <c r="DN197" i="14"/>
  <c r="CH197" i="14"/>
  <c r="BB197" i="14"/>
  <c r="V197" i="14"/>
  <c r="DU197" i="14"/>
  <c r="CO197" i="14"/>
  <c r="BI197" i="14"/>
  <c r="AC197" i="14"/>
  <c r="DT197" i="14"/>
  <c r="CN197" i="14"/>
  <c r="BH197" i="14"/>
  <c r="AB197" i="14"/>
  <c r="DS197" i="14"/>
  <c r="CM197" i="14"/>
  <c r="BG197" i="14"/>
  <c r="AA197" i="14"/>
  <c r="DR197" i="14"/>
  <c r="CL197" i="14"/>
  <c r="BF197" i="14"/>
  <c r="Z197" i="14"/>
  <c r="CS197" i="14"/>
  <c r="CC197" i="14"/>
  <c r="DY197" i="14"/>
  <c r="DI197" i="14"/>
  <c r="EF197" i="14"/>
  <c r="CZ197" i="14"/>
  <c r="BT197" i="14"/>
  <c r="AN197" i="14"/>
  <c r="EM197" i="14"/>
  <c r="DG197" i="14"/>
  <c r="CA197" i="14"/>
  <c r="AU197" i="14"/>
  <c r="EL197" i="14"/>
  <c r="DF197" i="14"/>
  <c r="BZ197" i="14"/>
  <c r="AT197" i="14"/>
  <c r="N197" i="14"/>
  <c r="DM197" i="14"/>
  <c r="CG197" i="14"/>
  <c r="BA197" i="14"/>
  <c r="U197" i="14"/>
  <c r="DL197" i="14"/>
  <c r="CF197" i="14"/>
  <c r="AZ197" i="14"/>
  <c r="T197" i="14"/>
  <c r="DK197" i="14"/>
  <c r="CE197" i="14"/>
  <c r="AY197" i="14"/>
  <c r="S197" i="14"/>
  <c r="DJ197" i="14"/>
  <c r="CD197" i="14"/>
  <c r="AX197" i="14"/>
  <c r="R197" i="14"/>
  <c r="AG197" i="14"/>
  <c r="Q197" i="14"/>
  <c r="BM197" i="14"/>
  <c r="AW197" i="14"/>
  <c r="DX197" i="14"/>
  <c r="CR197" i="14"/>
  <c r="BL197" i="14"/>
  <c r="AF197" i="14"/>
  <c r="EE197" i="14"/>
  <c r="CY197" i="14"/>
  <c r="BS197" i="14"/>
  <c r="AM197" i="14"/>
  <c r="ED197" i="14"/>
  <c r="CX197" i="14"/>
  <c r="BR197" i="14"/>
  <c r="AL197" i="14"/>
  <c r="EK197" i="14"/>
  <c r="DE197" i="14"/>
  <c r="BY197" i="14"/>
  <c r="AS197" i="14"/>
  <c r="EJ197" i="14"/>
  <c r="DD197" i="14"/>
  <c r="BX197" i="14"/>
  <c r="AR197" i="14"/>
  <c r="EI197" i="14"/>
  <c r="DC197" i="14"/>
  <c r="BW197" i="14"/>
  <c r="AQ197" i="14"/>
  <c r="EH197" i="14"/>
  <c r="DB197" i="14"/>
  <c r="BV197" i="14"/>
  <c r="AP197" i="14"/>
  <c r="DA197" i="14"/>
  <c r="CK197" i="14"/>
  <c r="EG197" i="14"/>
  <c r="DQ197" i="14"/>
  <c r="DP197" i="14"/>
  <c r="CJ197" i="14"/>
  <c r="BD197" i="14"/>
  <c r="X197" i="14"/>
  <c r="DW197" i="14"/>
  <c r="CQ197" i="14"/>
  <c r="BK197" i="14"/>
  <c r="AE197" i="14"/>
  <c r="DV197" i="14"/>
  <c r="CP197" i="14"/>
  <c r="BJ197" i="14"/>
  <c r="AD197" i="14"/>
  <c r="EC197" i="14"/>
  <c r="CW197" i="14"/>
  <c r="BQ197" i="14"/>
  <c r="AK197" i="14"/>
  <c r="EB197" i="14"/>
  <c r="CV197" i="14"/>
  <c r="BP197" i="14"/>
  <c r="AJ197" i="14"/>
  <c r="EA197" i="14"/>
  <c r="CU197" i="14"/>
  <c r="BO197" i="14"/>
  <c r="AI197" i="14"/>
  <c r="DZ197" i="14"/>
  <c r="CT197" i="14"/>
  <c r="BN197" i="14"/>
  <c r="AH197" i="14"/>
  <c r="AO197" i="14"/>
  <c r="Y197" i="14"/>
  <c r="BU197" i="14"/>
  <c r="BE197" i="14"/>
  <c r="EE296" i="14"/>
  <c r="EK296" i="14"/>
  <c r="EI296" i="14"/>
  <c r="EF296" i="14"/>
  <c r="DW296" i="14"/>
  <c r="EC296" i="14"/>
  <c r="EA296" i="14"/>
  <c r="DX296" i="14"/>
  <c r="DO296" i="14"/>
  <c r="DU296" i="14"/>
  <c r="DS296" i="14"/>
  <c r="DP296" i="14"/>
  <c r="DG296" i="14"/>
  <c r="DM296" i="14"/>
  <c r="DK296" i="14"/>
  <c r="DH296" i="14"/>
  <c r="CY296" i="14"/>
  <c r="DE296" i="14"/>
  <c r="DC296" i="14"/>
  <c r="CZ296" i="14"/>
  <c r="CQ296" i="14"/>
  <c r="BS296" i="14"/>
  <c r="BY296" i="14"/>
  <c r="BW296" i="14"/>
  <c r="BT296" i="14"/>
  <c r="BK296" i="14"/>
  <c r="BQ296" i="14"/>
  <c r="BO296" i="14"/>
  <c r="BL296" i="14"/>
  <c r="ED296" i="14"/>
  <c r="EJ296" i="14"/>
  <c r="EH296" i="14"/>
  <c r="DQ296" i="14"/>
  <c r="DV296" i="14"/>
  <c r="EB296" i="14"/>
  <c r="DZ296" i="14"/>
  <c r="BE296" i="14"/>
  <c r="DN296" i="14"/>
  <c r="DT296" i="14"/>
  <c r="DR296" i="14"/>
  <c r="DI296" i="14"/>
  <c r="DF296" i="14"/>
  <c r="BR296" i="14"/>
  <c r="BX296" i="14"/>
  <c r="BV296" i="14"/>
  <c r="CK296" i="14"/>
  <c r="BJ296" i="14"/>
  <c r="BP296" i="14"/>
  <c r="BN296" i="14"/>
  <c r="Y296" i="14"/>
  <c r="BB296" i="14"/>
  <c r="BH296" i="14"/>
  <c r="BF296" i="14"/>
  <c r="CC296" i="14"/>
  <c r="AT296" i="14"/>
  <c r="AZ296" i="14"/>
  <c r="AX296" i="14"/>
  <c r="Q296" i="14"/>
  <c r="AL296" i="14"/>
  <c r="AR296" i="14"/>
  <c r="AP296" i="14"/>
  <c r="EG296" i="14"/>
  <c r="AD296" i="14"/>
  <c r="AJ296" i="14"/>
  <c r="AH296" i="14"/>
  <c r="BU296" i="14"/>
  <c r="BZ296" i="14"/>
  <c r="CF296" i="14"/>
  <c r="CD296" i="14"/>
  <c r="AG296" i="14"/>
  <c r="CO296" i="14"/>
  <c r="CN296" i="14"/>
  <c r="CI296" i="14"/>
  <c r="CH296" i="14"/>
  <c r="BC296" i="14"/>
  <c r="AU296" i="14"/>
  <c r="DJ296" i="14"/>
  <c r="CX296" i="14"/>
  <c r="DB296" i="14"/>
  <c r="CP296" i="14"/>
  <c r="CU296" i="14"/>
  <c r="AF296" i="14"/>
  <c r="EL296" i="14"/>
  <c r="T296" i="14"/>
  <c r="CB296" i="14"/>
  <c r="Z296" i="14"/>
  <c r="CS296" i="14"/>
  <c r="W296" i="14"/>
  <c r="BI296" i="14"/>
  <c r="BA296" i="14"/>
  <c r="AV296" i="14"/>
  <c r="AS296" i="14"/>
  <c r="AN296" i="14"/>
  <c r="CW296" i="14"/>
  <c r="AI296" i="14"/>
  <c r="AO296" i="14"/>
  <c r="N296" i="14"/>
  <c r="CE296" i="14"/>
  <c r="P296" i="14"/>
  <c r="CJ296" i="14"/>
  <c r="AB296" i="14"/>
  <c r="AA296" i="14"/>
  <c r="BG296" i="14"/>
  <c r="DL296" i="14"/>
  <c r="AW296" i="14"/>
  <c r="DD296" i="14"/>
  <c r="DA296" i="14"/>
  <c r="AK296" i="14"/>
  <c r="CT296" i="14"/>
  <c r="EM296" i="14"/>
  <c r="CG296" i="14"/>
  <c r="S296" i="14"/>
  <c r="BM296" i="14"/>
  <c r="AC296" i="14"/>
  <c r="DY296" i="14"/>
  <c r="CL296" i="14"/>
  <c r="BD296" i="14"/>
  <c r="AY296" i="14"/>
  <c r="AM296" i="14"/>
  <c r="AQ296" i="14"/>
  <c r="AE296" i="14"/>
  <c r="CV296" i="14"/>
  <c r="CR296" i="14"/>
  <c r="CA296" i="14"/>
  <c r="U296" i="14"/>
  <c r="R296" i="14"/>
  <c r="V296" i="14"/>
  <c r="X296" i="14"/>
  <c r="CM296" i="14"/>
  <c r="CM271" i="14"/>
  <c r="CK271" i="14"/>
  <c r="CP271" i="14"/>
  <c r="EI271" i="14"/>
  <c r="EG271" i="14"/>
  <c r="EL271" i="14"/>
  <c r="BL271" i="14"/>
  <c r="AC271" i="14"/>
  <c r="BN271" i="14"/>
  <c r="BS271" i="14"/>
  <c r="CJ271" i="14"/>
  <c r="DS271" i="14"/>
  <c r="DQ271" i="14"/>
  <c r="DV271" i="14"/>
  <c r="U271" i="14"/>
  <c r="AQ271" i="14"/>
  <c r="AO271" i="14"/>
  <c r="AT271" i="14"/>
  <c r="BH271" i="14"/>
  <c r="DN271" i="14"/>
  <c r="CU271" i="14"/>
  <c r="AS271" i="14"/>
  <c r="AH271" i="14"/>
  <c r="P271" i="14"/>
  <c r="CY271" i="14"/>
  <c r="EF271" i="14"/>
  <c r="AL271" i="14"/>
  <c r="S271" i="14"/>
  <c r="CF271" i="14"/>
  <c r="AW271" i="14"/>
  <c r="DM271" i="14"/>
  <c r="AM271" i="14"/>
  <c r="BT271" i="14"/>
  <c r="AA271" i="14"/>
  <c r="Y271" i="14"/>
  <c r="AD271" i="14"/>
  <c r="BW271" i="14"/>
  <c r="BU271" i="14"/>
  <c r="BZ271" i="14"/>
  <c r="T271" i="14"/>
  <c r="EA271" i="14"/>
  <c r="DY271" i="14"/>
  <c r="ED271" i="14"/>
  <c r="AR271" i="14"/>
  <c r="BG271" i="14"/>
  <c r="BE271" i="14"/>
  <c r="BJ271" i="14"/>
  <c r="CW271" i="14"/>
  <c r="DB271" i="14"/>
  <c r="DG271" i="14"/>
  <c r="BQ271" i="14"/>
  <c r="DK271" i="14"/>
  <c r="EB271" i="14"/>
  <c r="AX271" i="14"/>
  <c r="AK271" i="14"/>
  <c r="DO271" i="14"/>
  <c r="AF271" i="14"/>
  <c r="BB271" i="14"/>
  <c r="AI271" i="14"/>
  <c r="DU271" i="14"/>
  <c r="CS271" i="14"/>
  <c r="AJ271" i="14"/>
  <c r="W271" i="14"/>
  <c r="AZ271" i="14"/>
  <c r="CN271" i="14"/>
  <c r="CL271" i="14"/>
  <c r="CQ271" i="14"/>
  <c r="AB271" i="14"/>
  <c r="EH271" i="14"/>
  <c r="EM271" i="14"/>
  <c r="N271" i="14"/>
  <c r="DP271" i="14"/>
  <c r="BO271" i="14"/>
  <c r="BM271" i="14"/>
  <c r="BR271" i="14"/>
  <c r="DT271" i="14"/>
  <c r="DR271" i="14"/>
  <c r="DW271" i="14"/>
  <c r="DH271" i="14"/>
  <c r="BY271" i="14"/>
  <c r="AP271" i="14"/>
  <c r="AU271" i="14"/>
  <c r="X271" i="14"/>
  <c r="CD271" i="14"/>
  <c r="CB271" i="14"/>
  <c r="Q271" i="14"/>
  <c r="BA271" i="14"/>
  <c r="CH271" i="14"/>
  <c r="AY271" i="14"/>
  <c r="CG271" i="14"/>
  <c r="DI271" i="14"/>
  <c r="BD271" i="14"/>
  <c r="BC271" i="14"/>
  <c r="CO271" i="14"/>
  <c r="AV271" i="14"/>
  <c r="DJ271" i="14"/>
  <c r="BI271" i="14"/>
  <c r="Z271" i="14"/>
  <c r="AE271" i="14"/>
  <c r="DD271" i="14"/>
  <c r="BV271" i="14"/>
  <c r="CA271" i="14"/>
  <c r="DE271" i="14"/>
  <c r="BX271" i="14"/>
  <c r="DZ271" i="14"/>
  <c r="EE271" i="14"/>
  <c r="EC271" i="14"/>
  <c r="CV271" i="14"/>
  <c r="BF271" i="14"/>
  <c r="BK271" i="14"/>
  <c r="BP271" i="14"/>
  <c r="DC271" i="14"/>
  <c r="DA271" i="14"/>
  <c r="DF271" i="14"/>
  <c r="CZ271" i="14"/>
  <c r="AG271" i="14"/>
  <c r="CR271" i="14"/>
  <c r="CX271" i="14"/>
  <c r="CE271" i="14"/>
  <c r="DX271" i="14"/>
  <c r="R271" i="14"/>
  <c r="EK271" i="14"/>
  <c r="CI271" i="14"/>
  <c r="DL271" i="14"/>
  <c r="V271" i="14"/>
  <c r="CT271" i="14"/>
  <c r="AN271" i="14"/>
  <c r="CC271" i="14"/>
  <c r="EJ271" i="14"/>
  <c r="EE163" i="14"/>
  <c r="EK163" i="14"/>
  <c r="EI163" i="14"/>
  <c r="EG163" i="14"/>
  <c r="DW163" i="14"/>
  <c r="EC163" i="14"/>
  <c r="EA163" i="14"/>
  <c r="DY163" i="14"/>
  <c r="DO163" i="14"/>
  <c r="DU163" i="14"/>
  <c r="DS163" i="14"/>
  <c r="DQ163" i="14"/>
  <c r="DG163" i="14"/>
  <c r="DM163" i="14"/>
  <c r="DK163" i="14"/>
  <c r="DI163" i="14"/>
  <c r="CY163" i="14"/>
  <c r="DE163" i="14"/>
  <c r="DC163" i="14"/>
  <c r="DA163" i="14"/>
  <c r="CQ163" i="14"/>
  <c r="CW163" i="14"/>
  <c r="CU163" i="14"/>
  <c r="CS163" i="14"/>
  <c r="EM163" i="14"/>
  <c r="N163" i="14"/>
  <c r="T163" i="14"/>
  <c r="R163" i="14"/>
  <c r="CN163" i="14"/>
  <c r="CM163" i="14"/>
  <c r="CL163" i="14"/>
  <c r="Y163" i="14"/>
  <c r="BS163" i="14"/>
  <c r="BY163" i="14"/>
  <c r="BW163" i="14"/>
  <c r="BU163" i="14"/>
  <c r="BK163" i="14"/>
  <c r="BQ163" i="14"/>
  <c r="BO163" i="14"/>
  <c r="BM163" i="14"/>
  <c r="BC163" i="14"/>
  <c r="BI163" i="14"/>
  <c r="BG163" i="14"/>
  <c r="BE163" i="14"/>
  <c r="AU163" i="14"/>
  <c r="BA163" i="14"/>
  <c r="AY163" i="14"/>
  <c r="AW163" i="14"/>
  <c r="AM163" i="14"/>
  <c r="AS163" i="14"/>
  <c r="AQ163" i="14"/>
  <c r="AO163" i="14"/>
  <c r="AE163" i="14"/>
  <c r="AK163" i="14"/>
  <c r="AI163" i="14"/>
  <c r="AG163" i="14"/>
  <c r="CA163" i="14"/>
  <c r="CG163" i="14"/>
  <c r="CE163" i="14"/>
  <c r="CC163" i="14"/>
  <c r="P163" i="14"/>
  <c r="W163" i="14"/>
  <c r="V163" i="14"/>
  <c r="CO163" i="14"/>
  <c r="DX163" i="14"/>
  <c r="ED163" i="14"/>
  <c r="EJ163" i="14"/>
  <c r="EH163" i="14"/>
  <c r="DP163" i="14"/>
  <c r="DV163" i="14"/>
  <c r="EB163" i="14"/>
  <c r="DZ163" i="14"/>
  <c r="DH163" i="14"/>
  <c r="DN163" i="14"/>
  <c r="DT163" i="14"/>
  <c r="DR163" i="14"/>
  <c r="CZ163" i="14"/>
  <c r="DF163" i="14"/>
  <c r="DL163" i="14"/>
  <c r="DJ163" i="14"/>
  <c r="CR163" i="14"/>
  <c r="CX163" i="14"/>
  <c r="DD163" i="14"/>
  <c r="DB163" i="14"/>
  <c r="CJ163" i="14"/>
  <c r="CP163" i="14"/>
  <c r="CV163" i="14"/>
  <c r="CT163" i="14"/>
  <c r="EF163" i="14"/>
  <c r="EL163" i="14"/>
  <c r="U163" i="14"/>
  <c r="S163" i="14"/>
  <c r="Q163" i="14"/>
  <c r="AB163" i="14"/>
  <c r="AA163" i="14"/>
  <c r="Z163" i="14"/>
  <c r="CK163" i="14"/>
  <c r="BL163" i="14"/>
  <c r="BR163" i="14"/>
  <c r="BX163" i="14"/>
  <c r="BV163" i="14"/>
  <c r="BD163" i="14"/>
  <c r="BJ163" i="14"/>
  <c r="BP163" i="14"/>
  <c r="BN163" i="14"/>
  <c r="AV163" i="14"/>
  <c r="BB163" i="14"/>
  <c r="BH163" i="14"/>
  <c r="BF163" i="14"/>
  <c r="AN163" i="14"/>
  <c r="AT163" i="14"/>
  <c r="AZ163" i="14"/>
  <c r="AX163" i="14"/>
  <c r="AF163" i="14"/>
  <c r="AL163" i="14"/>
  <c r="AR163" i="14"/>
  <c r="AP163" i="14"/>
  <c r="X163" i="14"/>
  <c r="AD163" i="14"/>
  <c r="AJ163" i="14"/>
  <c r="AH163" i="14"/>
  <c r="BT163" i="14"/>
  <c r="BZ163" i="14"/>
  <c r="CF163" i="14"/>
  <c r="CD163" i="14"/>
  <c r="CB163" i="14"/>
  <c r="CI163" i="14"/>
  <c r="CH163" i="14"/>
  <c r="AC163" i="14"/>
  <c r="BS292" i="14"/>
  <c r="BY292" i="14"/>
  <c r="BW292" i="14"/>
  <c r="BT292" i="14"/>
  <c r="BK292" i="14"/>
  <c r="BQ292" i="14"/>
  <c r="BO292" i="14"/>
  <c r="BL292" i="14"/>
  <c r="BC292" i="14"/>
  <c r="BI292" i="14"/>
  <c r="BG292" i="14"/>
  <c r="BD292" i="14"/>
  <c r="AM292" i="14"/>
  <c r="AS292" i="14"/>
  <c r="AQ292" i="14"/>
  <c r="AN292" i="14"/>
  <c r="AE292" i="14"/>
  <c r="AK292" i="14"/>
  <c r="AI292" i="14"/>
  <c r="AF292" i="14"/>
  <c r="CO292" i="14"/>
  <c r="AG292" i="14"/>
  <c r="DJ292" i="14"/>
  <c r="CH292" i="14"/>
  <c r="AV292" i="14"/>
  <c r="AC292" i="14"/>
  <c r="CI292" i="14"/>
  <c r="AX292" i="14"/>
  <c r="DL292" i="14"/>
  <c r="W292" i="14"/>
  <c r="DH292" i="14"/>
  <c r="CN292" i="14"/>
  <c r="ED292" i="14"/>
  <c r="EJ292" i="14"/>
  <c r="EH292" i="14"/>
  <c r="EG292" i="14"/>
  <c r="DV292" i="14"/>
  <c r="EB292" i="14"/>
  <c r="DZ292" i="14"/>
  <c r="BU292" i="14"/>
  <c r="DN292" i="14"/>
  <c r="DT292" i="14"/>
  <c r="DR292" i="14"/>
  <c r="DY292" i="14"/>
  <c r="CX292" i="14"/>
  <c r="DD292" i="14"/>
  <c r="DB292" i="14"/>
  <c r="DQ292" i="14"/>
  <c r="CP292" i="14"/>
  <c r="CV292" i="14"/>
  <c r="CT292" i="14"/>
  <c r="BE292" i="14"/>
  <c r="AZ292" i="14"/>
  <c r="DF292" i="14"/>
  <c r="CB292" i="14"/>
  <c r="BA292" i="14"/>
  <c r="Q292" i="14"/>
  <c r="DK292" i="14"/>
  <c r="AT292" i="14"/>
  <c r="P292" i="14"/>
  <c r="CE292" i="14"/>
  <c r="DM292" i="14"/>
  <c r="AW292" i="14"/>
  <c r="AY292" i="14"/>
  <c r="BR292" i="14"/>
  <c r="BX292" i="14"/>
  <c r="BV292" i="14"/>
  <c r="DA292" i="14"/>
  <c r="BJ292" i="14"/>
  <c r="BP292" i="14"/>
  <c r="BN292" i="14"/>
  <c r="AO292" i="14"/>
  <c r="BB292" i="14"/>
  <c r="BH292" i="14"/>
  <c r="BF292" i="14"/>
  <c r="CS292" i="14"/>
  <c r="AL292" i="14"/>
  <c r="AR292" i="14"/>
  <c r="AP292" i="14"/>
  <c r="CK292" i="14"/>
  <c r="AD292" i="14"/>
  <c r="AJ292" i="14"/>
  <c r="AH292" i="14"/>
  <c r="Y292" i="14"/>
  <c r="S292" i="14"/>
  <c r="CG292" i="14"/>
  <c r="CC292" i="14"/>
  <c r="T292" i="14"/>
  <c r="DG292" i="14"/>
  <c r="CD292" i="14"/>
  <c r="U292" i="14"/>
  <c r="CA292" i="14"/>
  <c r="Z292" i="14"/>
  <c r="CF292" i="14"/>
  <c r="AU292" i="14"/>
  <c r="R292" i="14"/>
  <c r="EE292" i="14"/>
  <c r="EK292" i="14"/>
  <c r="EI292" i="14"/>
  <c r="EF292" i="14"/>
  <c r="DW292" i="14"/>
  <c r="EC292" i="14"/>
  <c r="EA292" i="14"/>
  <c r="DX292" i="14"/>
  <c r="DO292" i="14"/>
  <c r="DU292" i="14"/>
  <c r="DS292" i="14"/>
  <c r="DP292" i="14"/>
  <c r="CY292" i="14"/>
  <c r="DE292" i="14"/>
  <c r="DC292" i="14"/>
  <c r="CZ292" i="14"/>
  <c r="CQ292" i="14"/>
  <c r="CW292" i="14"/>
  <c r="CU292" i="14"/>
  <c r="CR292" i="14"/>
  <c r="EL292" i="14"/>
  <c r="CJ292" i="14"/>
  <c r="AB292" i="14"/>
  <c r="EM292" i="14"/>
  <c r="CL292" i="14"/>
  <c r="BZ292" i="14"/>
  <c r="X292" i="14"/>
  <c r="CM292" i="14"/>
  <c r="V292" i="14"/>
  <c r="BM292" i="14"/>
  <c r="AA292" i="14"/>
  <c r="N292" i="14"/>
  <c r="DI292" i="14"/>
  <c r="DK355" i="14"/>
  <c r="CE355" i="14"/>
  <c r="AY355" i="14"/>
  <c r="S355" i="14"/>
  <c r="DJ355" i="14"/>
  <c r="CD355" i="14"/>
  <c r="AX355" i="14"/>
  <c r="R355" i="14"/>
  <c r="DI355" i="14"/>
  <c r="CC355" i="14"/>
  <c r="AW355" i="14"/>
  <c r="Q355" i="14"/>
  <c r="DH355" i="14"/>
  <c r="CB355" i="14"/>
  <c r="AV355" i="14"/>
  <c r="P355" i="14"/>
  <c r="DO355" i="14"/>
  <c r="CI355" i="14"/>
  <c r="BC355" i="14"/>
  <c r="W355" i="14"/>
  <c r="DN355" i="14"/>
  <c r="CH355" i="14"/>
  <c r="BB355" i="14"/>
  <c r="V355" i="14"/>
  <c r="DU355" i="14"/>
  <c r="CO355" i="14"/>
  <c r="BI355" i="14"/>
  <c r="AC355" i="14"/>
  <c r="DL355" i="14"/>
  <c r="CV355" i="14"/>
  <c r="CF355" i="14"/>
  <c r="EJ355" i="14"/>
  <c r="EI355" i="14"/>
  <c r="DC355" i="14"/>
  <c r="BW355" i="14"/>
  <c r="AQ355" i="14"/>
  <c r="EH355" i="14"/>
  <c r="DB355" i="14"/>
  <c r="BV355" i="14"/>
  <c r="AP355" i="14"/>
  <c r="EG355" i="14"/>
  <c r="DA355" i="14"/>
  <c r="BU355" i="14"/>
  <c r="AO355" i="14"/>
  <c r="EF355" i="14"/>
  <c r="CZ355" i="14"/>
  <c r="BT355" i="14"/>
  <c r="AN355" i="14"/>
  <c r="EM355" i="14"/>
  <c r="DG355" i="14"/>
  <c r="CA355" i="14"/>
  <c r="AU355" i="14"/>
  <c r="EL355" i="14"/>
  <c r="DF355" i="14"/>
  <c r="BZ355" i="14"/>
  <c r="AT355" i="14"/>
  <c r="N355" i="14"/>
  <c r="DM355" i="14"/>
  <c r="CG355" i="14"/>
  <c r="BA355" i="14"/>
  <c r="U355" i="14"/>
  <c r="AZ355" i="14"/>
  <c r="AJ355" i="14"/>
  <c r="T355" i="14"/>
  <c r="BX355" i="14"/>
  <c r="EA355" i="14"/>
  <c r="CU355" i="14"/>
  <c r="BO355" i="14"/>
  <c r="AI355" i="14"/>
  <c r="DZ355" i="14"/>
  <c r="CT355" i="14"/>
  <c r="BN355" i="14"/>
  <c r="AH355" i="14"/>
  <c r="DY355" i="14"/>
  <c r="CS355" i="14"/>
  <c r="BM355" i="14"/>
  <c r="AG355" i="14"/>
  <c r="DX355" i="14"/>
  <c r="CR355" i="14"/>
  <c r="BL355" i="14"/>
  <c r="AF355" i="14"/>
  <c r="EE355" i="14"/>
  <c r="CY355" i="14"/>
  <c r="BS355" i="14"/>
  <c r="AM355" i="14"/>
  <c r="ED355" i="14"/>
  <c r="CX355" i="14"/>
  <c r="BR355" i="14"/>
  <c r="AL355" i="14"/>
  <c r="EK355" i="14"/>
  <c r="DE355" i="14"/>
  <c r="BY355" i="14"/>
  <c r="AS355" i="14"/>
  <c r="DT355" i="14"/>
  <c r="DD355" i="14"/>
  <c r="CN355" i="14"/>
  <c r="EB355" i="14"/>
  <c r="DS355" i="14"/>
  <c r="CM355" i="14"/>
  <c r="BG355" i="14"/>
  <c r="AA355" i="14"/>
  <c r="DR355" i="14"/>
  <c r="CL355" i="14"/>
  <c r="BF355" i="14"/>
  <c r="Z355" i="14"/>
  <c r="DQ355" i="14"/>
  <c r="CK355" i="14"/>
  <c r="BE355" i="14"/>
  <c r="Y355" i="14"/>
  <c r="DP355" i="14"/>
  <c r="CJ355" i="14"/>
  <c r="BD355" i="14"/>
  <c r="X355" i="14"/>
  <c r="DW355" i="14"/>
  <c r="CQ355" i="14"/>
  <c r="BK355" i="14"/>
  <c r="AE355" i="14"/>
  <c r="DV355" i="14"/>
  <c r="CP355" i="14"/>
  <c r="BJ355" i="14"/>
  <c r="AD355" i="14"/>
  <c r="EC355" i="14"/>
  <c r="CW355" i="14"/>
  <c r="BQ355" i="14"/>
  <c r="AK355" i="14"/>
  <c r="BH355" i="14"/>
  <c r="AR355" i="14"/>
  <c r="AB355" i="14"/>
  <c r="BP355" i="14"/>
  <c r="EE171" i="14"/>
  <c r="EK171" i="14"/>
  <c r="EI171" i="14"/>
  <c r="EG171" i="14"/>
  <c r="DW171" i="14"/>
  <c r="EC171" i="14"/>
  <c r="EA171" i="14"/>
  <c r="DY171" i="14"/>
  <c r="DO171" i="14"/>
  <c r="DU171" i="14"/>
  <c r="DS171" i="14"/>
  <c r="DQ171" i="14"/>
  <c r="DG171" i="14"/>
  <c r="DM171" i="14"/>
  <c r="DK171" i="14"/>
  <c r="DI171" i="14"/>
  <c r="CY171" i="14"/>
  <c r="DE171" i="14"/>
  <c r="DC171" i="14"/>
  <c r="DA171" i="14"/>
  <c r="CQ171" i="14"/>
  <c r="CW171" i="14"/>
  <c r="CU171" i="14"/>
  <c r="CS171" i="14"/>
  <c r="CI171" i="14"/>
  <c r="CO171" i="14"/>
  <c r="CM171" i="14"/>
  <c r="CK171" i="14"/>
  <c r="EF171" i="14"/>
  <c r="CF171" i="14"/>
  <c r="CE171" i="14"/>
  <c r="R171" i="14"/>
  <c r="BS171" i="14"/>
  <c r="BY171" i="14"/>
  <c r="BW171" i="14"/>
  <c r="BU171" i="14"/>
  <c r="BK171" i="14"/>
  <c r="BQ171" i="14"/>
  <c r="BO171" i="14"/>
  <c r="BM171" i="14"/>
  <c r="BC171" i="14"/>
  <c r="BI171" i="14"/>
  <c r="BG171" i="14"/>
  <c r="BE171" i="14"/>
  <c r="AU171" i="14"/>
  <c r="BA171" i="14"/>
  <c r="AY171" i="14"/>
  <c r="AW171" i="14"/>
  <c r="AM171" i="14"/>
  <c r="AS171" i="14"/>
  <c r="AQ171" i="14"/>
  <c r="AO171" i="14"/>
  <c r="AE171" i="14"/>
  <c r="AK171" i="14"/>
  <c r="AI171" i="14"/>
  <c r="AG171" i="14"/>
  <c r="W171" i="14"/>
  <c r="AC171" i="14"/>
  <c r="AA171" i="14"/>
  <c r="Y171" i="14"/>
  <c r="U171" i="14"/>
  <c r="EM171" i="14"/>
  <c r="EL171" i="14"/>
  <c r="BZ171" i="14"/>
  <c r="DX171" i="14"/>
  <c r="ED171" i="14"/>
  <c r="EJ171" i="14"/>
  <c r="EH171" i="14"/>
  <c r="DP171" i="14"/>
  <c r="DV171" i="14"/>
  <c r="EB171" i="14"/>
  <c r="DZ171" i="14"/>
  <c r="DH171" i="14"/>
  <c r="DN171" i="14"/>
  <c r="DT171" i="14"/>
  <c r="DR171" i="14"/>
  <c r="CZ171" i="14"/>
  <c r="DF171" i="14"/>
  <c r="DL171" i="14"/>
  <c r="DJ171" i="14"/>
  <c r="CR171" i="14"/>
  <c r="CX171" i="14"/>
  <c r="DD171" i="14"/>
  <c r="DB171" i="14"/>
  <c r="CJ171" i="14"/>
  <c r="CP171" i="14"/>
  <c r="CV171" i="14"/>
  <c r="CT171" i="14"/>
  <c r="CB171" i="14"/>
  <c r="CH171" i="14"/>
  <c r="CN171" i="14"/>
  <c r="CL171" i="14"/>
  <c r="CG171" i="14"/>
  <c r="Q171" i="14"/>
  <c r="T171" i="14"/>
  <c r="S171" i="14"/>
  <c r="CD171" i="14"/>
  <c r="BL171" i="14"/>
  <c r="BR171" i="14"/>
  <c r="BX171" i="14"/>
  <c r="BV171" i="14"/>
  <c r="BD171" i="14"/>
  <c r="BJ171" i="14"/>
  <c r="BP171" i="14"/>
  <c r="BN171" i="14"/>
  <c r="AV171" i="14"/>
  <c r="BB171" i="14"/>
  <c r="BH171" i="14"/>
  <c r="BF171" i="14"/>
  <c r="AN171" i="14"/>
  <c r="AT171" i="14"/>
  <c r="AZ171" i="14"/>
  <c r="AX171" i="14"/>
  <c r="AF171" i="14"/>
  <c r="AL171" i="14"/>
  <c r="AR171" i="14"/>
  <c r="AP171" i="14"/>
  <c r="X171" i="14"/>
  <c r="AD171" i="14"/>
  <c r="AJ171" i="14"/>
  <c r="AH171" i="14"/>
  <c r="P171" i="14"/>
  <c r="V171" i="14"/>
  <c r="AB171" i="14"/>
  <c r="Z171" i="14"/>
  <c r="CC171" i="14"/>
  <c r="BT171" i="14"/>
  <c r="CA171" i="14"/>
  <c r="N171" i="14"/>
  <c r="EH317" i="14"/>
  <c r="DB317" i="14"/>
  <c r="BV317" i="14"/>
  <c r="AP317" i="14"/>
  <c r="EG317" i="14"/>
  <c r="DA317" i="14"/>
  <c r="BU317" i="14"/>
  <c r="AO317" i="14"/>
  <c r="EF317" i="14"/>
  <c r="CZ317" i="14"/>
  <c r="BT317" i="14"/>
  <c r="AN317" i="14"/>
  <c r="EM317" i="14"/>
  <c r="DG317" i="14"/>
  <c r="CA317" i="14"/>
  <c r="AU317" i="14"/>
  <c r="EL317" i="14"/>
  <c r="DF317" i="14"/>
  <c r="BZ317" i="14"/>
  <c r="AT317" i="14"/>
  <c r="N317" i="14"/>
  <c r="DM317" i="14"/>
  <c r="CG317" i="14"/>
  <c r="BA317" i="14"/>
  <c r="U317" i="14"/>
  <c r="DK317" i="14"/>
  <c r="CE317" i="14"/>
  <c r="AY317" i="14"/>
  <c r="S317" i="14"/>
  <c r="T317" i="14"/>
  <c r="BP317" i="14"/>
  <c r="AZ317" i="14"/>
  <c r="AR317" i="14"/>
  <c r="DZ317" i="14"/>
  <c r="CT317" i="14"/>
  <c r="BN317" i="14"/>
  <c r="AH317" i="14"/>
  <c r="DY317" i="14"/>
  <c r="CS317" i="14"/>
  <c r="BM317" i="14"/>
  <c r="AG317" i="14"/>
  <c r="DX317" i="14"/>
  <c r="CR317" i="14"/>
  <c r="BL317" i="14"/>
  <c r="AF317" i="14"/>
  <c r="EE317" i="14"/>
  <c r="CY317" i="14"/>
  <c r="BS317" i="14"/>
  <c r="AM317" i="14"/>
  <c r="ED317" i="14"/>
  <c r="CX317" i="14"/>
  <c r="BR317" i="14"/>
  <c r="AL317" i="14"/>
  <c r="EK317" i="14"/>
  <c r="DE317" i="14"/>
  <c r="BY317" i="14"/>
  <c r="AS317" i="14"/>
  <c r="EI317" i="14"/>
  <c r="DC317" i="14"/>
  <c r="BW317" i="14"/>
  <c r="AQ317" i="14"/>
  <c r="CN317" i="14"/>
  <c r="EJ317" i="14"/>
  <c r="DT317" i="14"/>
  <c r="CV317" i="14"/>
  <c r="DR317" i="14"/>
  <c r="CL317" i="14"/>
  <c r="BF317" i="14"/>
  <c r="Z317" i="14"/>
  <c r="DQ317" i="14"/>
  <c r="CK317" i="14"/>
  <c r="BE317" i="14"/>
  <c r="Y317" i="14"/>
  <c r="DP317" i="14"/>
  <c r="CJ317" i="14"/>
  <c r="BD317" i="14"/>
  <c r="X317" i="14"/>
  <c r="DW317" i="14"/>
  <c r="CQ317" i="14"/>
  <c r="BK317" i="14"/>
  <c r="AE317" i="14"/>
  <c r="DV317" i="14"/>
  <c r="CP317" i="14"/>
  <c r="BJ317" i="14"/>
  <c r="AD317" i="14"/>
  <c r="EC317" i="14"/>
  <c r="CW317" i="14"/>
  <c r="BQ317" i="14"/>
  <c r="AK317" i="14"/>
  <c r="EA317" i="14"/>
  <c r="CU317" i="14"/>
  <c r="BO317" i="14"/>
  <c r="AI317" i="14"/>
  <c r="AB317" i="14"/>
  <c r="BX317" i="14"/>
  <c r="BH317" i="14"/>
  <c r="AJ317" i="14"/>
  <c r="DJ317" i="14"/>
  <c r="CD317" i="14"/>
  <c r="AX317" i="14"/>
  <c r="R317" i="14"/>
  <c r="DI317" i="14"/>
  <c r="CC317" i="14"/>
  <c r="AW317" i="14"/>
  <c r="Q317" i="14"/>
  <c r="DH317" i="14"/>
  <c r="CB317" i="14"/>
  <c r="AV317" i="14"/>
  <c r="P317" i="14"/>
  <c r="DO317" i="14"/>
  <c r="CI317" i="14"/>
  <c r="BC317" i="14"/>
  <c r="W317" i="14"/>
  <c r="DN317" i="14"/>
  <c r="CH317" i="14"/>
  <c r="BB317" i="14"/>
  <c r="V317" i="14"/>
  <c r="DU317" i="14"/>
  <c r="CO317" i="14"/>
  <c r="BI317" i="14"/>
  <c r="AC317" i="14"/>
  <c r="DS317" i="14"/>
  <c r="CM317" i="14"/>
  <c r="BG317" i="14"/>
  <c r="AA317" i="14"/>
  <c r="CF317" i="14"/>
  <c r="EB317" i="14"/>
  <c r="DL317" i="14"/>
  <c r="DD317" i="14"/>
  <c r="AX299" i="14"/>
  <c r="AV299" i="14"/>
  <c r="BB299" i="14"/>
  <c r="EC299" i="14"/>
  <c r="AP299" i="14"/>
  <c r="AN299" i="14"/>
  <c r="AT299" i="14"/>
  <c r="BQ299" i="14"/>
  <c r="AH299" i="14"/>
  <c r="AF299" i="14"/>
  <c r="AL299" i="14"/>
  <c r="DU299" i="14"/>
  <c r="Z299" i="14"/>
  <c r="X299" i="14"/>
  <c r="AD299" i="14"/>
  <c r="R299" i="14"/>
  <c r="P299" i="14"/>
  <c r="V299" i="14"/>
  <c r="DM299" i="14"/>
  <c r="BV299" i="14"/>
  <c r="BT299" i="14"/>
  <c r="BZ299" i="14"/>
  <c r="U299" i="14"/>
  <c r="BK299" i="14"/>
  <c r="DX299" i="14"/>
  <c r="DP299" i="14"/>
  <c r="BL299" i="14"/>
  <c r="BD299" i="14"/>
  <c r="DY299" i="14"/>
  <c r="BO299" i="14"/>
  <c r="BY299" i="14"/>
  <c r="DS299" i="14"/>
  <c r="DK299" i="14"/>
  <c r="DI299" i="14"/>
  <c r="DO299" i="14"/>
  <c r="DT299" i="14"/>
  <c r="DC299" i="14"/>
  <c r="DA299" i="14"/>
  <c r="DG299" i="14"/>
  <c r="DL299" i="14"/>
  <c r="CU299" i="14"/>
  <c r="CS299" i="14"/>
  <c r="CY299" i="14"/>
  <c r="DD299" i="14"/>
  <c r="CM299" i="14"/>
  <c r="CK299" i="14"/>
  <c r="CQ299" i="14"/>
  <c r="CE299" i="14"/>
  <c r="CC299" i="14"/>
  <c r="CI299" i="14"/>
  <c r="CN299" i="14"/>
  <c r="EI299" i="14"/>
  <c r="EG299" i="14"/>
  <c r="EM299" i="14"/>
  <c r="N299" i="14"/>
  <c r="BA299" i="14"/>
  <c r="BX299" i="14"/>
  <c r="ED299" i="14"/>
  <c r="DV299" i="14"/>
  <c r="BR299" i="14"/>
  <c r="BJ299" i="14"/>
  <c r="EE299" i="14"/>
  <c r="BM299" i="14"/>
  <c r="DW299" i="14"/>
  <c r="DQ299" i="14"/>
  <c r="AY299" i="14"/>
  <c r="AW299" i="14"/>
  <c r="BC299" i="14"/>
  <c r="BH299" i="14"/>
  <c r="AQ299" i="14"/>
  <c r="AO299" i="14"/>
  <c r="AU299" i="14"/>
  <c r="AZ299" i="14"/>
  <c r="AI299" i="14"/>
  <c r="AG299" i="14"/>
  <c r="AM299" i="14"/>
  <c r="AR299" i="14"/>
  <c r="AA299" i="14"/>
  <c r="Y299" i="14"/>
  <c r="AE299" i="14"/>
  <c r="S299" i="14"/>
  <c r="Q299" i="14"/>
  <c r="W299" i="14"/>
  <c r="AB299" i="14"/>
  <c r="BW299" i="14"/>
  <c r="BU299" i="14"/>
  <c r="CA299" i="14"/>
  <c r="CF299" i="14"/>
  <c r="BG299" i="14"/>
  <c r="BI299" i="14"/>
  <c r="BP299" i="14"/>
  <c r="AJ299" i="14"/>
  <c r="DE299" i="14"/>
  <c r="AS299" i="14"/>
  <c r="EJ299" i="14"/>
  <c r="BS299" i="14"/>
  <c r="EB299" i="14"/>
  <c r="DJ299" i="14"/>
  <c r="DH299" i="14"/>
  <c r="DN299" i="14"/>
  <c r="CW299" i="14"/>
  <c r="DB299" i="14"/>
  <c r="CZ299" i="14"/>
  <c r="DF299" i="14"/>
  <c r="AK299" i="14"/>
  <c r="CT299" i="14"/>
  <c r="CR299" i="14"/>
  <c r="CX299" i="14"/>
  <c r="CO299" i="14"/>
  <c r="CL299" i="14"/>
  <c r="CJ299" i="14"/>
  <c r="CP299" i="14"/>
  <c r="CD299" i="14"/>
  <c r="CB299" i="14"/>
  <c r="CH299" i="14"/>
  <c r="CG299" i="14"/>
  <c r="EH299" i="14"/>
  <c r="EF299" i="14"/>
  <c r="EL299" i="14"/>
  <c r="T299" i="14"/>
  <c r="BE299" i="14"/>
  <c r="DZ299" i="14"/>
  <c r="DR299" i="14"/>
  <c r="BN299" i="14"/>
  <c r="BF299" i="14"/>
  <c r="EA299" i="14"/>
  <c r="AC299" i="14"/>
  <c r="CV299" i="14"/>
  <c r="EK299" i="14"/>
  <c r="EF217" i="14"/>
  <c r="CZ217" i="14"/>
  <c r="BT217" i="14"/>
  <c r="AN217" i="14"/>
  <c r="EM217" i="14"/>
  <c r="DG217" i="14"/>
  <c r="CA217" i="14"/>
  <c r="AU217" i="14"/>
  <c r="EL217" i="14"/>
  <c r="DF217" i="14"/>
  <c r="BZ217" i="14"/>
  <c r="AT217" i="14"/>
  <c r="N217" i="14"/>
  <c r="DM217" i="14"/>
  <c r="CG217" i="14"/>
  <c r="BA217" i="14"/>
  <c r="U217" i="14"/>
  <c r="DL217" i="14"/>
  <c r="CF217" i="14"/>
  <c r="AZ217" i="14"/>
  <c r="T217" i="14"/>
  <c r="DK217" i="14"/>
  <c r="CE217" i="14"/>
  <c r="AY217" i="14"/>
  <c r="S217" i="14"/>
  <c r="DJ217" i="14"/>
  <c r="CD217" i="14"/>
  <c r="AX217" i="14"/>
  <c r="R217" i="14"/>
  <c r="DI217" i="14"/>
  <c r="CC217" i="14"/>
  <c r="AW217" i="14"/>
  <c r="Q217" i="14"/>
  <c r="DX217" i="14"/>
  <c r="CR217" i="14"/>
  <c r="BL217" i="14"/>
  <c r="AF217" i="14"/>
  <c r="EE217" i="14"/>
  <c r="CY217" i="14"/>
  <c r="BS217" i="14"/>
  <c r="AM217" i="14"/>
  <c r="ED217" i="14"/>
  <c r="CX217" i="14"/>
  <c r="BR217" i="14"/>
  <c r="AL217" i="14"/>
  <c r="EK217" i="14"/>
  <c r="DE217" i="14"/>
  <c r="BY217" i="14"/>
  <c r="AS217" i="14"/>
  <c r="EJ217" i="14"/>
  <c r="DD217" i="14"/>
  <c r="BX217" i="14"/>
  <c r="AR217" i="14"/>
  <c r="EI217" i="14"/>
  <c r="DC217" i="14"/>
  <c r="BW217" i="14"/>
  <c r="AQ217" i="14"/>
  <c r="EH217" i="14"/>
  <c r="DB217" i="14"/>
  <c r="BV217" i="14"/>
  <c r="AP217" i="14"/>
  <c r="EG217" i="14"/>
  <c r="DA217" i="14"/>
  <c r="BU217" i="14"/>
  <c r="AO217" i="14"/>
  <c r="DP217" i="14"/>
  <c r="CJ217" i="14"/>
  <c r="BD217" i="14"/>
  <c r="X217" i="14"/>
  <c r="DW217" i="14"/>
  <c r="CQ217" i="14"/>
  <c r="BK217" i="14"/>
  <c r="AE217" i="14"/>
  <c r="DV217" i="14"/>
  <c r="CP217" i="14"/>
  <c r="BJ217" i="14"/>
  <c r="AD217" i="14"/>
  <c r="EC217" i="14"/>
  <c r="CW217" i="14"/>
  <c r="BQ217" i="14"/>
  <c r="AK217" i="14"/>
  <c r="EB217" i="14"/>
  <c r="CV217" i="14"/>
  <c r="BP217" i="14"/>
  <c r="AJ217" i="14"/>
  <c r="EA217" i="14"/>
  <c r="CU217" i="14"/>
  <c r="BO217" i="14"/>
  <c r="AI217" i="14"/>
  <c r="DZ217" i="14"/>
  <c r="CT217" i="14"/>
  <c r="BN217" i="14"/>
  <c r="AH217" i="14"/>
  <c r="DY217" i="14"/>
  <c r="CS217" i="14"/>
  <c r="BM217" i="14"/>
  <c r="AG217" i="14"/>
  <c r="DH217" i="14"/>
  <c r="CB217" i="14"/>
  <c r="AV217" i="14"/>
  <c r="P217" i="14"/>
  <c r="DO217" i="14"/>
  <c r="CI217" i="14"/>
  <c r="BC217" i="14"/>
  <c r="W217" i="14"/>
  <c r="DN217" i="14"/>
  <c r="CH217" i="14"/>
  <c r="BB217" i="14"/>
  <c r="V217" i="14"/>
  <c r="DU217" i="14"/>
  <c r="CO217" i="14"/>
  <c r="BI217" i="14"/>
  <c r="AC217" i="14"/>
  <c r="DT217" i="14"/>
  <c r="CN217" i="14"/>
  <c r="BH217" i="14"/>
  <c r="AB217" i="14"/>
  <c r="DS217" i="14"/>
  <c r="CM217" i="14"/>
  <c r="BG217" i="14"/>
  <c r="AA217" i="14"/>
  <c r="DR217" i="14"/>
  <c r="CL217" i="14"/>
  <c r="BF217" i="14"/>
  <c r="Z217" i="14"/>
  <c r="DQ217" i="14"/>
  <c r="CK217" i="14"/>
  <c r="BE217" i="14"/>
  <c r="Y217" i="14"/>
  <c r="DT198" i="14"/>
  <c r="CN198" i="14"/>
  <c r="BH198" i="14"/>
  <c r="AB198" i="14"/>
  <c r="DS198" i="14"/>
  <c r="CM198" i="14"/>
  <c r="BG198" i="14"/>
  <c r="AA198" i="14"/>
  <c r="DR198" i="14"/>
  <c r="CL198" i="14"/>
  <c r="BF198" i="14"/>
  <c r="Z198" i="14"/>
  <c r="DQ198" i="14"/>
  <c r="CK198" i="14"/>
  <c r="BE198" i="14"/>
  <c r="Y198" i="14"/>
  <c r="DP198" i="14"/>
  <c r="CJ198" i="14"/>
  <c r="BD198" i="14"/>
  <c r="X198" i="14"/>
  <c r="DW198" i="14"/>
  <c r="CQ198" i="14"/>
  <c r="BK198" i="14"/>
  <c r="AE198" i="14"/>
  <c r="DV198" i="14"/>
  <c r="CP198" i="14"/>
  <c r="BJ198" i="14"/>
  <c r="AD198" i="14"/>
  <c r="AC198" i="14"/>
  <c r="BY198" i="14"/>
  <c r="BI198" i="14"/>
  <c r="AS198" i="14"/>
  <c r="DL198" i="14"/>
  <c r="CF198" i="14"/>
  <c r="AZ198" i="14"/>
  <c r="T198" i="14"/>
  <c r="DK198" i="14"/>
  <c r="CE198" i="14"/>
  <c r="AY198" i="14"/>
  <c r="S198" i="14"/>
  <c r="DJ198" i="14"/>
  <c r="CD198" i="14"/>
  <c r="AX198" i="14"/>
  <c r="R198" i="14"/>
  <c r="DI198" i="14"/>
  <c r="CC198" i="14"/>
  <c r="AW198" i="14"/>
  <c r="Q198" i="14"/>
  <c r="DH198" i="14"/>
  <c r="CB198" i="14"/>
  <c r="AV198" i="14"/>
  <c r="P198" i="14"/>
  <c r="DO198" i="14"/>
  <c r="CI198" i="14"/>
  <c r="BC198" i="14"/>
  <c r="W198" i="14"/>
  <c r="DN198" i="14"/>
  <c r="CH198" i="14"/>
  <c r="BB198" i="14"/>
  <c r="V198" i="14"/>
  <c r="CG198" i="14"/>
  <c r="EC198" i="14"/>
  <c r="DM198" i="14"/>
  <c r="CW198" i="14"/>
  <c r="EJ198" i="14"/>
  <c r="DD198" i="14"/>
  <c r="BX198" i="14"/>
  <c r="AR198" i="14"/>
  <c r="EI198" i="14"/>
  <c r="DC198" i="14"/>
  <c r="BW198" i="14"/>
  <c r="AQ198" i="14"/>
  <c r="EH198" i="14"/>
  <c r="DB198" i="14"/>
  <c r="BV198" i="14"/>
  <c r="AP198" i="14"/>
  <c r="EG198" i="14"/>
  <c r="DA198" i="14"/>
  <c r="BU198" i="14"/>
  <c r="AO198" i="14"/>
  <c r="EF198" i="14"/>
  <c r="CZ198" i="14"/>
  <c r="BT198" i="14"/>
  <c r="AN198" i="14"/>
  <c r="EM198" i="14"/>
  <c r="DG198" i="14"/>
  <c r="CA198" i="14"/>
  <c r="AU198" i="14"/>
  <c r="EL198" i="14"/>
  <c r="DF198" i="14"/>
  <c r="BZ198" i="14"/>
  <c r="AT198" i="14"/>
  <c r="N198" i="14"/>
  <c r="U198" i="14"/>
  <c r="BQ198" i="14"/>
  <c r="BA198" i="14"/>
  <c r="AK198" i="14"/>
  <c r="EB198" i="14"/>
  <c r="CV198" i="14"/>
  <c r="BP198" i="14"/>
  <c r="AJ198" i="14"/>
  <c r="EA198" i="14"/>
  <c r="CU198" i="14"/>
  <c r="BO198" i="14"/>
  <c r="AI198" i="14"/>
  <c r="DZ198" i="14"/>
  <c r="CT198" i="14"/>
  <c r="BN198" i="14"/>
  <c r="AH198" i="14"/>
  <c r="DY198" i="14"/>
  <c r="CS198" i="14"/>
  <c r="BM198" i="14"/>
  <c r="AG198" i="14"/>
  <c r="DX198" i="14"/>
  <c r="CR198" i="14"/>
  <c r="BL198" i="14"/>
  <c r="AF198" i="14"/>
  <c r="EE198" i="14"/>
  <c r="CY198" i="14"/>
  <c r="BS198" i="14"/>
  <c r="AM198" i="14"/>
  <c r="ED198" i="14"/>
  <c r="CX198" i="14"/>
  <c r="BR198" i="14"/>
  <c r="AL198" i="14"/>
  <c r="CO198" i="14"/>
  <c r="EK198" i="14"/>
  <c r="DU198" i="14"/>
  <c r="DE198" i="14"/>
  <c r="EJ178" i="14"/>
  <c r="DD178" i="14"/>
  <c r="BX178" i="14"/>
  <c r="AR178" i="14"/>
  <c r="EI178" i="14"/>
  <c r="DC178" i="14"/>
  <c r="BW178" i="14"/>
  <c r="AQ178" i="14"/>
  <c r="EH178" i="14"/>
  <c r="DB178" i="14"/>
  <c r="BV178" i="14"/>
  <c r="AP178" i="14"/>
  <c r="EG178" i="14"/>
  <c r="DA178" i="14"/>
  <c r="BU178" i="14"/>
  <c r="AO178" i="14"/>
  <c r="EF178" i="14"/>
  <c r="CZ178" i="14"/>
  <c r="BT178" i="14"/>
  <c r="AN178" i="14"/>
  <c r="EM178" i="14"/>
  <c r="DG178" i="14"/>
  <c r="CA178" i="14"/>
  <c r="AU178" i="14"/>
  <c r="EL178" i="14"/>
  <c r="DF178" i="14"/>
  <c r="BZ178" i="14"/>
  <c r="AT178" i="14"/>
  <c r="N178" i="14"/>
  <c r="DM178" i="14"/>
  <c r="CG178" i="14"/>
  <c r="BA178" i="14"/>
  <c r="U178" i="14"/>
  <c r="EB178" i="14"/>
  <c r="CV178" i="14"/>
  <c r="BP178" i="14"/>
  <c r="AJ178" i="14"/>
  <c r="EA178" i="14"/>
  <c r="CU178" i="14"/>
  <c r="BO178" i="14"/>
  <c r="AI178" i="14"/>
  <c r="DZ178" i="14"/>
  <c r="CT178" i="14"/>
  <c r="BN178" i="14"/>
  <c r="AH178" i="14"/>
  <c r="DY178" i="14"/>
  <c r="CS178" i="14"/>
  <c r="BM178" i="14"/>
  <c r="AG178" i="14"/>
  <c r="DX178" i="14"/>
  <c r="CR178" i="14"/>
  <c r="BL178" i="14"/>
  <c r="AF178" i="14"/>
  <c r="EE178" i="14"/>
  <c r="CY178" i="14"/>
  <c r="BS178" i="14"/>
  <c r="AM178" i="14"/>
  <c r="ED178" i="14"/>
  <c r="CX178" i="14"/>
  <c r="BR178" i="14"/>
  <c r="AL178" i="14"/>
  <c r="EK178" i="14"/>
  <c r="DE178" i="14"/>
  <c r="BY178" i="14"/>
  <c r="AS178" i="14"/>
  <c r="DT178" i="14"/>
  <c r="CN178" i="14"/>
  <c r="BH178" i="14"/>
  <c r="AB178" i="14"/>
  <c r="DS178" i="14"/>
  <c r="CM178" i="14"/>
  <c r="BG178" i="14"/>
  <c r="AA178" i="14"/>
  <c r="DR178" i="14"/>
  <c r="CL178" i="14"/>
  <c r="BF178" i="14"/>
  <c r="Z178" i="14"/>
  <c r="DQ178" i="14"/>
  <c r="CK178" i="14"/>
  <c r="BE178" i="14"/>
  <c r="Y178" i="14"/>
  <c r="DP178" i="14"/>
  <c r="CJ178" i="14"/>
  <c r="BD178" i="14"/>
  <c r="X178" i="14"/>
  <c r="DW178" i="14"/>
  <c r="CQ178" i="14"/>
  <c r="BK178" i="14"/>
  <c r="AE178" i="14"/>
  <c r="DV178" i="14"/>
  <c r="CP178" i="14"/>
  <c r="BJ178" i="14"/>
  <c r="AD178" i="14"/>
  <c r="EC178" i="14"/>
  <c r="CW178" i="14"/>
  <c r="BQ178" i="14"/>
  <c r="AK178" i="14"/>
  <c r="DL178" i="14"/>
  <c r="CF178" i="14"/>
  <c r="AZ178" i="14"/>
  <c r="T178" i="14"/>
  <c r="DK178" i="14"/>
  <c r="CE178" i="14"/>
  <c r="AY178" i="14"/>
  <c r="S178" i="14"/>
  <c r="DJ178" i="14"/>
  <c r="CD178" i="14"/>
  <c r="AX178" i="14"/>
  <c r="R178" i="14"/>
  <c r="DI178" i="14"/>
  <c r="CC178" i="14"/>
  <c r="AW178" i="14"/>
  <c r="Q178" i="14"/>
  <c r="DH178" i="14"/>
  <c r="CB178" i="14"/>
  <c r="AV178" i="14"/>
  <c r="P178" i="14"/>
  <c r="DO178" i="14"/>
  <c r="CI178" i="14"/>
  <c r="BC178" i="14"/>
  <c r="W178" i="14"/>
  <c r="DN178" i="14"/>
  <c r="CH178" i="14"/>
  <c r="BB178" i="14"/>
  <c r="V178" i="14"/>
  <c r="DU178" i="14"/>
  <c r="CO178" i="14"/>
  <c r="BI178" i="14"/>
  <c r="AC178" i="14"/>
  <c r="EH333" i="14"/>
  <c r="DB333" i="14"/>
  <c r="BV333" i="14"/>
  <c r="AP333" i="14"/>
  <c r="EG333" i="14"/>
  <c r="DA333" i="14"/>
  <c r="BU333" i="14"/>
  <c r="AO333" i="14"/>
  <c r="EF333" i="14"/>
  <c r="CZ333" i="14"/>
  <c r="BT333" i="14"/>
  <c r="AN333" i="14"/>
  <c r="EM333" i="14"/>
  <c r="DG333" i="14"/>
  <c r="CA333" i="14"/>
  <c r="AU333" i="14"/>
  <c r="EL333" i="14"/>
  <c r="DF333" i="14"/>
  <c r="BZ333" i="14"/>
  <c r="AT333" i="14"/>
  <c r="N333" i="14"/>
  <c r="DM333" i="14"/>
  <c r="CG333" i="14"/>
  <c r="BA333" i="14"/>
  <c r="U333" i="14"/>
  <c r="DK333" i="14"/>
  <c r="CE333" i="14"/>
  <c r="AY333" i="14"/>
  <c r="S333" i="14"/>
  <c r="T333" i="14"/>
  <c r="BP333" i="14"/>
  <c r="AZ333" i="14"/>
  <c r="AJ333" i="14"/>
  <c r="DZ333" i="14"/>
  <c r="CT333" i="14"/>
  <c r="BN333" i="14"/>
  <c r="AH333" i="14"/>
  <c r="DY333" i="14"/>
  <c r="CS333" i="14"/>
  <c r="BM333" i="14"/>
  <c r="AG333" i="14"/>
  <c r="DX333" i="14"/>
  <c r="CR333" i="14"/>
  <c r="BL333" i="14"/>
  <c r="AF333" i="14"/>
  <c r="EE333" i="14"/>
  <c r="CY333" i="14"/>
  <c r="BS333" i="14"/>
  <c r="AM333" i="14"/>
  <c r="ED333" i="14"/>
  <c r="CX333" i="14"/>
  <c r="BR333" i="14"/>
  <c r="AL333" i="14"/>
  <c r="EK333" i="14"/>
  <c r="DE333" i="14"/>
  <c r="BY333" i="14"/>
  <c r="AS333" i="14"/>
  <c r="EI333" i="14"/>
  <c r="DC333" i="14"/>
  <c r="BW333" i="14"/>
  <c r="AQ333" i="14"/>
  <c r="CN333" i="14"/>
  <c r="EJ333" i="14"/>
  <c r="DT333" i="14"/>
  <c r="DD333" i="14"/>
  <c r="DR333" i="14"/>
  <c r="CL333" i="14"/>
  <c r="BF333" i="14"/>
  <c r="Z333" i="14"/>
  <c r="DQ333" i="14"/>
  <c r="CK333" i="14"/>
  <c r="BE333" i="14"/>
  <c r="Y333" i="14"/>
  <c r="DP333" i="14"/>
  <c r="CJ333" i="14"/>
  <c r="BD333" i="14"/>
  <c r="X333" i="14"/>
  <c r="DW333" i="14"/>
  <c r="CQ333" i="14"/>
  <c r="BK333" i="14"/>
  <c r="AE333" i="14"/>
  <c r="DV333" i="14"/>
  <c r="CP333" i="14"/>
  <c r="BJ333" i="14"/>
  <c r="AD333" i="14"/>
  <c r="EC333" i="14"/>
  <c r="CW333" i="14"/>
  <c r="BQ333" i="14"/>
  <c r="AK333" i="14"/>
  <c r="EA333" i="14"/>
  <c r="CU333" i="14"/>
  <c r="BO333" i="14"/>
  <c r="AI333" i="14"/>
  <c r="AB333" i="14"/>
  <c r="BX333" i="14"/>
  <c r="BH333" i="14"/>
  <c r="AR333" i="14"/>
  <c r="DJ333" i="14"/>
  <c r="CD333" i="14"/>
  <c r="AX333" i="14"/>
  <c r="R333" i="14"/>
  <c r="DI333" i="14"/>
  <c r="CC333" i="14"/>
  <c r="AW333" i="14"/>
  <c r="Q333" i="14"/>
  <c r="DH333" i="14"/>
  <c r="CB333" i="14"/>
  <c r="AV333" i="14"/>
  <c r="P333" i="14"/>
  <c r="DO333" i="14"/>
  <c r="CI333" i="14"/>
  <c r="BC333" i="14"/>
  <c r="W333" i="14"/>
  <c r="DN333" i="14"/>
  <c r="CH333" i="14"/>
  <c r="BB333" i="14"/>
  <c r="V333" i="14"/>
  <c r="DU333" i="14"/>
  <c r="CO333" i="14"/>
  <c r="BI333" i="14"/>
  <c r="AC333" i="14"/>
  <c r="DS333" i="14"/>
  <c r="CM333" i="14"/>
  <c r="BG333" i="14"/>
  <c r="AA333" i="14"/>
  <c r="CF333" i="14"/>
  <c r="EB333" i="14"/>
  <c r="DL333" i="14"/>
  <c r="CV333" i="14"/>
  <c r="CC154" i="14"/>
  <c r="CI154" i="14"/>
  <c r="CO154" i="14"/>
  <c r="CM154" i="14"/>
  <c r="EG154" i="14"/>
  <c r="EM154" i="14"/>
  <c r="N154" i="14"/>
  <c r="T154" i="14"/>
  <c r="BN154" i="14"/>
  <c r="BL154" i="14"/>
  <c r="BR154" i="14"/>
  <c r="BX154" i="14"/>
  <c r="BF154" i="14"/>
  <c r="BD154" i="14"/>
  <c r="BJ154" i="14"/>
  <c r="BP154" i="14"/>
  <c r="AX154" i="14"/>
  <c r="AV154" i="14"/>
  <c r="BB154" i="14"/>
  <c r="BH154" i="14"/>
  <c r="AP154" i="14"/>
  <c r="AN154" i="14"/>
  <c r="AT154" i="14"/>
  <c r="AZ154" i="14"/>
  <c r="AH154" i="14"/>
  <c r="AF154" i="14"/>
  <c r="AL154" i="14"/>
  <c r="AR154" i="14"/>
  <c r="CV154" i="14"/>
  <c r="CU154" i="14"/>
  <c r="CP154" i="14"/>
  <c r="AK154" i="14"/>
  <c r="Q154" i="14"/>
  <c r="W154" i="14"/>
  <c r="AC154" i="14"/>
  <c r="AA154" i="14"/>
  <c r="BU154" i="14"/>
  <c r="CA154" i="14"/>
  <c r="CG154" i="14"/>
  <c r="CE154" i="14"/>
  <c r="DY154" i="14"/>
  <c r="EE154" i="14"/>
  <c r="EK154" i="14"/>
  <c r="EI154" i="14"/>
  <c r="DQ154" i="14"/>
  <c r="DW154" i="14"/>
  <c r="EC154" i="14"/>
  <c r="EA154" i="14"/>
  <c r="DI154" i="14"/>
  <c r="DO154" i="14"/>
  <c r="DU154" i="14"/>
  <c r="DS154" i="14"/>
  <c r="DA154" i="14"/>
  <c r="DG154" i="14"/>
  <c r="DM154" i="14"/>
  <c r="DK154" i="14"/>
  <c r="CS154" i="14"/>
  <c r="CY154" i="14"/>
  <c r="DE154" i="14"/>
  <c r="DC154" i="14"/>
  <c r="X154" i="14"/>
  <c r="AE154" i="14"/>
  <c r="Z154" i="14"/>
  <c r="CW154" i="14"/>
  <c r="CD154" i="14"/>
  <c r="CB154" i="14"/>
  <c r="CH154" i="14"/>
  <c r="CN154" i="14"/>
  <c r="EH154" i="14"/>
  <c r="EF154" i="14"/>
  <c r="EL154" i="14"/>
  <c r="U154" i="14"/>
  <c r="S154" i="14"/>
  <c r="BM154" i="14"/>
  <c r="BS154" i="14"/>
  <c r="BY154" i="14"/>
  <c r="BW154" i="14"/>
  <c r="BE154" i="14"/>
  <c r="BK154" i="14"/>
  <c r="BQ154" i="14"/>
  <c r="BO154" i="14"/>
  <c r="AW154" i="14"/>
  <c r="BC154" i="14"/>
  <c r="BI154" i="14"/>
  <c r="BG154" i="14"/>
  <c r="AO154" i="14"/>
  <c r="AU154" i="14"/>
  <c r="BA154" i="14"/>
  <c r="AY154" i="14"/>
  <c r="AG154" i="14"/>
  <c r="AM154" i="14"/>
  <c r="AS154" i="14"/>
  <c r="AQ154" i="14"/>
  <c r="AJ154" i="14"/>
  <c r="AI154" i="14"/>
  <c r="AD154" i="14"/>
  <c r="CK154" i="14"/>
  <c r="R154" i="14"/>
  <c r="P154" i="14"/>
  <c r="V154" i="14"/>
  <c r="AB154" i="14"/>
  <c r="BV154" i="14"/>
  <c r="BT154" i="14"/>
  <c r="BZ154" i="14"/>
  <c r="CF154" i="14"/>
  <c r="DZ154" i="14"/>
  <c r="DX154" i="14"/>
  <c r="ED154" i="14"/>
  <c r="EJ154" i="14"/>
  <c r="DR154" i="14"/>
  <c r="DP154" i="14"/>
  <c r="DV154" i="14"/>
  <c r="EB154" i="14"/>
  <c r="DJ154" i="14"/>
  <c r="DH154" i="14"/>
  <c r="DN154" i="14"/>
  <c r="DT154" i="14"/>
  <c r="DB154" i="14"/>
  <c r="CZ154" i="14"/>
  <c r="DF154" i="14"/>
  <c r="DL154" i="14"/>
  <c r="CT154" i="14"/>
  <c r="CR154" i="14"/>
  <c r="CX154" i="14"/>
  <c r="DD154" i="14"/>
  <c r="CJ154" i="14"/>
  <c r="CQ154" i="14"/>
  <c r="CL154" i="14"/>
  <c r="Y154" i="14"/>
  <c r="Z254" i="14"/>
  <c r="X254" i="14"/>
  <c r="AD254" i="14"/>
  <c r="AJ254" i="14"/>
  <c r="R254" i="14"/>
  <c r="P254" i="14"/>
  <c r="V254" i="14"/>
  <c r="AB254" i="14"/>
  <c r="BV254" i="14"/>
  <c r="CK254" i="14"/>
  <c r="CQ254" i="14"/>
  <c r="CW254" i="14"/>
  <c r="CU254" i="14"/>
  <c r="CC254" i="14"/>
  <c r="CI254" i="14"/>
  <c r="CO254" i="14"/>
  <c r="CM254" i="14"/>
  <c r="EG254" i="14"/>
  <c r="EM254" i="14"/>
  <c r="N254" i="14"/>
  <c r="T254" i="14"/>
  <c r="BN254" i="14"/>
  <c r="BL254" i="14"/>
  <c r="BR254" i="14"/>
  <c r="BX254" i="14"/>
  <c r="BF254" i="14"/>
  <c r="Y254" i="14"/>
  <c r="AE254" i="14"/>
  <c r="AK254" i="14"/>
  <c r="AI254" i="14"/>
  <c r="Q254" i="14"/>
  <c r="W254" i="14"/>
  <c r="AC254" i="14"/>
  <c r="AA254" i="14"/>
  <c r="BU254" i="14"/>
  <c r="CA254" i="14"/>
  <c r="CL254" i="14"/>
  <c r="CJ254" i="14"/>
  <c r="CP254" i="14"/>
  <c r="CV254" i="14"/>
  <c r="CD254" i="14"/>
  <c r="CB254" i="14"/>
  <c r="CH254" i="14"/>
  <c r="CN254" i="14"/>
  <c r="EH254" i="14"/>
  <c r="EF254" i="14"/>
  <c r="EL254" i="14"/>
  <c r="U254" i="14"/>
  <c r="S254" i="14"/>
  <c r="BM254" i="14"/>
  <c r="BS254" i="14"/>
  <c r="BY254" i="14"/>
  <c r="BW254" i="14"/>
  <c r="BE254" i="14"/>
  <c r="BK254" i="14"/>
  <c r="BQ254" i="14"/>
  <c r="BO254" i="14"/>
  <c r="AW254" i="14"/>
  <c r="BT254" i="14"/>
  <c r="CE254" i="14"/>
  <c r="EE254" i="14"/>
  <c r="EI254" i="14"/>
  <c r="BD254" i="14"/>
  <c r="EC254" i="14"/>
  <c r="DJ254" i="14"/>
  <c r="AV254" i="14"/>
  <c r="BB254" i="14"/>
  <c r="BH254" i="14"/>
  <c r="AF254" i="14"/>
  <c r="DG254" i="14"/>
  <c r="CY254" i="14"/>
  <c r="AU254" i="14"/>
  <c r="AM254" i="14"/>
  <c r="CZ254" i="14"/>
  <c r="AN254" i="14"/>
  <c r="CR254" i="14"/>
  <c r="BZ254" i="14"/>
  <c r="DZ254" i="14"/>
  <c r="ED254" i="14"/>
  <c r="DR254" i="14"/>
  <c r="DW254" i="14"/>
  <c r="EB254" i="14"/>
  <c r="AX254" i="14"/>
  <c r="DO254" i="14"/>
  <c r="DU254" i="14"/>
  <c r="DS254" i="14"/>
  <c r="AL254" i="14"/>
  <c r="DM254" i="14"/>
  <c r="DE254" i="14"/>
  <c r="BA254" i="14"/>
  <c r="AS254" i="14"/>
  <c r="DF254" i="14"/>
  <c r="AT254" i="14"/>
  <c r="CX254" i="14"/>
  <c r="CG254" i="14"/>
  <c r="DY254" i="14"/>
  <c r="EK254" i="14"/>
  <c r="DQ254" i="14"/>
  <c r="DV254" i="14"/>
  <c r="BP254" i="14"/>
  <c r="DI254" i="14"/>
  <c r="BC254" i="14"/>
  <c r="BI254" i="14"/>
  <c r="BG254" i="14"/>
  <c r="AR254" i="14"/>
  <c r="DK254" i="14"/>
  <c r="DC254" i="14"/>
  <c r="AY254" i="14"/>
  <c r="AQ254" i="14"/>
  <c r="DL254" i="14"/>
  <c r="AZ254" i="14"/>
  <c r="DD254" i="14"/>
  <c r="CF254" i="14"/>
  <c r="DX254" i="14"/>
  <c r="EJ254" i="14"/>
  <c r="DP254" i="14"/>
  <c r="BJ254" i="14"/>
  <c r="EA254" i="14"/>
  <c r="DH254" i="14"/>
  <c r="DN254" i="14"/>
  <c r="DT254" i="14"/>
  <c r="AH254" i="14"/>
  <c r="DA254" i="14"/>
  <c r="CS254" i="14"/>
  <c r="AO254" i="14"/>
  <c r="AG254" i="14"/>
  <c r="DB254" i="14"/>
  <c r="AP254" i="14"/>
  <c r="CT254" i="14"/>
  <c r="DS277" i="14"/>
  <c r="CM277" i="14"/>
  <c r="BG277" i="14"/>
  <c r="AA277" i="14"/>
  <c r="DR277" i="14"/>
  <c r="CL277" i="14"/>
  <c r="BF277" i="14"/>
  <c r="Z277" i="14"/>
  <c r="DQ277" i="14"/>
  <c r="CK277" i="14"/>
  <c r="BE277" i="14"/>
  <c r="Y277" i="14"/>
  <c r="DP277" i="14"/>
  <c r="CJ277" i="14"/>
  <c r="BD277" i="14"/>
  <c r="X277" i="14"/>
  <c r="DW277" i="14"/>
  <c r="CQ277" i="14"/>
  <c r="BK277" i="14"/>
  <c r="AE277" i="14"/>
  <c r="DV277" i="14"/>
  <c r="CP277" i="14"/>
  <c r="BJ277" i="14"/>
  <c r="AD277" i="14"/>
  <c r="CV277" i="14"/>
  <c r="CO277" i="14"/>
  <c r="CN277" i="14"/>
  <c r="CG277" i="14"/>
  <c r="CF277" i="14"/>
  <c r="DE277" i="14"/>
  <c r="DD277" i="14"/>
  <c r="CW277" i="14"/>
  <c r="DK277" i="14"/>
  <c r="CE277" i="14"/>
  <c r="AY277" i="14"/>
  <c r="S277" i="14"/>
  <c r="DJ277" i="14"/>
  <c r="CD277" i="14"/>
  <c r="AX277" i="14"/>
  <c r="R277" i="14"/>
  <c r="DI277" i="14"/>
  <c r="CC277" i="14"/>
  <c r="AW277" i="14"/>
  <c r="Q277" i="14"/>
  <c r="DH277" i="14"/>
  <c r="CB277" i="14"/>
  <c r="AV277" i="14"/>
  <c r="P277" i="14"/>
  <c r="DO277" i="14"/>
  <c r="CI277" i="14"/>
  <c r="BC277" i="14"/>
  <c r="W277" i="14"/>
  <c r="DN277" i="14"/>
  <c r="CH277" i="14"/>
  <c r="BB277" i="14"/>
  <c r="V277" i="14"/>
  <c r="BP277" i="14"/>
  <c r="BI277" i="14"/>
  <c r="BH277" i="14"/>
  <c r="BA277" i="14"/>
  <c r="AZ277" i="14"/>
  <c r="BY277" i="14"/>
  <c r="BX277" i="14"/>
  <c r="BQ277" i="14"/>
  <c r="EI277" i="14"/>
  <c r="DC277" i="14"/>
  <c r="BW277" i="14"/>
  <c r="AQ277" i="14"/>
  <c r="EH277" i="14"/>
  <c r="DB277" i="14"/>
  <c r="BV277" i="14"/>
  <c r="AP277" i="14"/>
  <c r="EG277" i="14"/>
  <c r="DA277" i="14"/>
  <c r="BU277" i="14"/>
  <c r="AO277" i="14"/>
  <c r="EF277" i="14"/>
  <c r="CZ277" i="14"/>
  <c r="BT277" i="14"/>
  <c r="AN277" i="14"/>
  <c r="EM277" i="14"/>
  <c r="DG277" i="14"/>
  <c r="CA277" i="14"/>
  <c r="AU277" i="14"/>
  <c r="EL277" i="14"/>
  <c r="DF277" i="14"/>
  <c r="BZ277" i="14"/>
  <c r="AT277" i="14"/>
  <c r="N277" i="14"/>
  <c r="AJ277" i="14"/>
  <c r="AC277" i="14"/>
  <c r="AB277" i="14"/>
  <c r="U277" i="14"/>
  <c r="T277" i="14"/>
  <c r="AS277" i="14"/>
  <c r="AR277" i="14"/>
  <c r="AK277" i="14"/>
  <c r="EA277" i="14"/>
  <c r="CU277" i="14"/>
  <c r="BO277" i="14"/>
  <c r="AI277" i="14"/>
  <c r="DZ277" i="14"/>
  <c r="CT277" i="14"/>
  <c r="BN277" i="14"/>
  <c r="AH277" i="14"/>
  <c r="DY277" i="14"/>
  <c r="CS277" i="14"/>
  <c r="BM277" i="14"/>
  <c r="AG277" i="14"/>
  <c r="DX277" i="14"/>
  <c r="CR277" i="14"/>
  <c r="BL277" i="14"/>
  <c r="AF277" i="14"/>
  <c r="EE277" i="14"/>
  <c r="CY277" i="14"/>
  <c r="BS277" i="14"/>
  <c r="AM277" i="14"/>
  <c r="ED277" i="14"/>
  <c r="CX277" i="14"/>
  <c r="BR277" i="14"/>
  <c r="AL277" i="14"/>
  <c r="EB277" i="14"/>
  <c r="DU277" i="14"/>
  <c r="DT277" i="14"/>
  <c r="DM277" i="14"/>
  <c r="DL277" i="14"/>
  <c r="EK277" i="14"/>
  <c r="EJ277" i="14"/>
  <c r="EC277" i="14"/>
  <c r="ED149" i="14"/>
  <c r="CX149" i="14"/>
  <c r="BR149" i="14"/>
  <c r="AL149" i="14"/>
  <c r="EK149" i="14"/>
  <c r="DE149" i="14"/>
  <c r="BY149" i="14"/>
  <c r="AS149" i="14"/>
  <c r="EJ149" i="14"/>
  <c r="DD149" i="14"/>
  <c r="BX149" i="14"/>
  <c r="AR149" i="14"/>
  <c r="EI149" i="14"/>
  <c r="DC149" i="14"/>
  <c r="BW149" i="14"/>
  <c r="AQ149" i="14"/>
  <c r="EH149" i="14"/>
  <c r="DB149" i="14"/>
  <c r="BV149" i="14"/>
  <c r="AP149" i="14"/>
  <c r="EG149" i="14"/>
  <c r="DA149" i="14"/>
  <c r="BU149" i="14"/>
  <c r="AO149" i="14"/>
  <c r="EF149" i="14"/>
  <c r="CZ149" i="14"/>
  <c r="BT149" i="14"/>
  <c r="AN149" i="14"/>
  <c r="EM149" i="14"/>
  <c r="DG149" i="14"/>
  <c r="CA149" i="14"/>
  <c r="AU149" i="14"/>
  <c r="DV149" i="14"/>
  <c r="CP149" i="14"/>
  <c r="BJ149" i="14"/>
  <c r="AD149" i="14"/>
  <c r="EC149" i="14"/>
  <c r="CW149" i="14"/>
  <c r="BQ149" i="14"/>
  <c r="AK149" i="14"/>
  <c r="EB149" i="14"/>
  <c r="CV149" i="14"/>
  <c r="BP149" i="14"/>
  <c r="AJ149" i="14"/>
  <c r="EA149" i="14"/>
  <c r="CU149" i="14"/>
  <c r="BO149" i="14"/>
  <c r="AI149" i="14"/>
  <c r="DZ149" i="14"/>
  <c r="CT149" i="14"/>
  <c r="BN149" i="14"/>
  <c r="AH149" i="14"/>
  <c r="DY149" i="14"/>
  <c r="CS149" i="14"/>
  <c r="BM149" i="14"/>
  <c r="AG149" i="14"/>
  <c r="DX149" i="14"/>
  <c r="CR149" i="14"/>
  <c r="BL149" i="14"/>
  <c r="AF149" i="14"/>
  <c r="EE149" i="14"/>
  <c r="CY149" i="14"/>
  <c r="BS149" i="14"/>
  <c r="AM149" i="14"/>
  <c r="DN149" i="14"/>
  <c r="CH149" i="14"/>
  <c r="BB149" i="14"/>
  <c r="V149" i="14"/>
  <c r="DU149" i="14"/>
  <c r="CO149" i="14"/>
  <c r="BI149" i="14"/>
  <c r="AC149" i="14"/>
  <c r="DT149" i="14"/>
  <c r="CN149" i="14"/>
  <c r="BH149" i="14"/>
  <c r="AB149" i="14"/>
  <c r="DS149" i="14"/>
  <c r="CM149" i="14"/>
  <c r="BG149" i="14"/>
  <c r="AA149" i="14"/>
  <c r="DR149" i="14"/>
  <c r="CL149" i="14"/>
  <c r="BF149" i="14"/>
  <c r="Z149" i="14"/>
  <c r="DQ149" i="14"/>
  <c r="CK149" i="14"/>
  <c r="BE149" i="14"/>
  <c r="Y149" i="14"/>
  <c r="DP149" i="14"/>
  <c r="CJ149" i="14"/>
  <c r="BD149" i="14"/>
  <c r="X149" i="14"/>
  <c r="DW149" i="14"/>
  <c r="CQ149" i="14"/>
  <c r="BK149" i="14"/>
  <c r="AE149" i="14"/>
  <c r="EL149" i="14"/>
  <c r="DF149" i="14"/>
  <c r="BZ149" i="14"/>
  <c r="AT149" i="14"/>
  <c r="N149" i="14"/>
  <c r="DM149" i="14"/>
  <c r="CG149" i="14"/>
  <c r="BA149" i="14"/>
  <c r="U149" i="14"/>
  <c r="DL149" i="14"/>
  <c r="CF149" i="14"/>
  <c r="AZ149" i="14"/>
  <c r="T149" i="14"/>
  <c r="DK149" i="14"/>
  <c r="CE149" i="14"/>
  <c r="AY149" i="14"/>
  <c r="S149" i="14"/>
  <c r="DJ149" i="14"/>
  <c r="CD149" i="14"/>
  <c r="AX149" i="14"/>
  <c r="R149" i="14"/>
  <c r="DI149" i="14"/>
  <c r="CC149" i="14"/>
  <c r="AW149" i="14"/>
  <c r="Q149" i="14"/>
  <c r="DH149" i="14"/>
  <c r="CB149" i="14"/>
  <c r="AV149" i="14"/>
  <c r="P149" i="14"/>
  <c r="DO149" i="14"/>
  <c r="CI149" i="14"/>
  <c r="BC149" i="14"/>
  <c r="W149" i="14"/>
  <c r="EE203" i="14"/>
  <c r="EK203" i="14"/>
  <c r="EI203" i="14"/>
  <c r="CS203" i="14"/>
  <c r="DW203" i="14"/>
  <c r="EC203" i="14"/>
  <c r="EA203" i="14"/>
  <c r="AG203" i="14"/>
  <c r="DO203" i="14"/>
  <c r="DU203" i="14"/>
  <c r="DS203" i="14"/>
  <c r="CK203" i="14"/>
  <c r="DG203" i="14"/>
  <c r="DM203" i="14"/>
  <c r="DK203" i="14"/>
  <c r="Y203" i="14"/>
  <c r="CY203" i="14"/>
  <c r="DE203" i="14"/>
  <c r="DC203" i="14"/>
  <c r="CC203" i="14"/>
  <c r="CQ203" i="14"/>
  <c r="CW203" i="14"/>
  <c r="CU203" i="14"/>
  <c r="Q203" i="14"/>
  <c r="EM203" i="14"/>
  <c r="N203" i="14"/>
  <c r="T203" i="14"/>
  <c r="R203" i="14"/>
  <c r="Z203" i="14"/>
  <c r="DA203" i="14"/>
  <c r="CM203" i="14"/>
  <c r="CH203" i="14"/>
  <c r="BS203" i="14"/>
  <c r="BY203" i="14"/>
  <c r="BW203" i="14"/>
  <c r="DY203" i="14"/>
  <c r="BK203" i="14"/>
  <c r="BQ203" i="14"/>
  <c r="BO203" i="14"/>
  <c r="BM203" i="14"/>
  <c r="BC203" i="14"/>
  <c r="BI203" i="14"/>
  <c r="BG203" i="14"/>
  <c r="DQ203" i="14"/>
  <c r="AU203" i="14"/>
  <c r="BA203" i="14"/>
  <c r="AY203" i="14"/>
  <c r="BE203" i="14"/>
  <c r="AM203" i="14"/>
  <c r="AS203" i="14"/>
  <c r="AQ203" i="14"/>
  <c r="DI203" i="14"/>
  <c r="AE203" i="14"/>
  <c r="AK203" i="14"/>
  <c r="AI203" i="14"/>
  <c r="AW203" i="14"/>
  <c r="CA203" i="14"/>
  <c r="CG203" i="14"/>
  <c r="CE203" i="14"/>
  <c r="BU203" i="14"/>
  <c r="CO203" i="14"/>
  <c r="CB203" i="14"/>
  <c r="W203" i="14"/>
  <c r="AB203" i="14"/>
  <c r="DX203" i="14"/>
  <c r="ED203" i="14"/>
  <c r="EJ203" i="14"/>
  <c r="EH203" i="14"/>
  <c r="DP203" i="14"/>
  <c r="DV203" i="14"/>
  <c r="EB203" i="14"/>
  <c r="DZ203" i="14"/>
  <c r="DH203" i="14"/>
  <c r="DN203" i="14"/>
  <c r="DT203" i="14"/>
  <c r="DR203" i="14"/>
  <c r="CZ203" i="14"/>
  <c r="DF203" i="14"/>
  <c r="DL203" i="14"/>
  <c r="DJ203" i="14"/>
  <c r="CR203" i="14"/>
  <c r="CX203" i="14"/>
  <c r="DD203" i="14"/>
  <c r="DB203" i="14"/>
  <c r="CJ203" i="14"/>
  <c r="CP203" i="14"/>
  <c r="CV203" i="14"/>
  <c r="CT203" i="14"/>
  <c r="EF203" i="14"/>
  <c r="EL203" i="14"/>
  <c r="U203" i="14"/>
  <c r="S203" i="14"/>
  <c r="AO203" i="14"/>
  <c r="EG203" i="14"/>
  <c r="CN203" i="14"/>
  <c r="AA203" i="14"/>
  <c r="CL203" i="14"/>
  <c r="BL203" i="14"/>
  <c r="BR203" i="14"/>
  <c r="BX203" i="14"/>
  <c r="BV203" i="14"/>
  <c r="BD203" i="14"/>
  <c r="BJ203" i="14"/>
  <c r="BP203" i="14"/>
  <c r="BN203" i="14"/>
  <c r="AV203" i="14"/>
  <c r="BB203" i="14"/>
  <c r="BH203" i="14"/>
  <c r="BF203" i="14"/>
  <c r="AN203" i="14"/>
  <c r="AT203" i="14"/>
  <c r="AZ203" i="14"/>
  <c r="AX203" i="14"/>
  <c r="AF203" i="14"/>
  <c r="AL203" i="14"/>
  <c r="AR203" i="14"/>
  <c r="AP203" i="14"/>
  <c r="X203" i="14"/>
  <c r="AD203" i="14"/>
  <c r="AJ203" i="14"/>
  <c r="AH203" i="14"/>
  <c r="BT203" i="14"/>
  <c r="BZ203" i="14"/>
  <c r="CF203" i="14"/>
  <c r="CD203" i="14"/>
  <c r="V203" i="14"/>
  <c r="AC203" i="14"/>
  <c r="CI203" i="14"/>
  <c r="P203" i="14"/>
  <c r="AK145" i="14"/>
  <c r="AI145" i="14"/>
  <c r="AG145" i="14"/>
  <c r="AM145" i="14"/>
  <c r="AC145" i="14"/>
  <c r="AA145" i="14"/>
  <c r="Y145" i="14"/>
  <c r="AE145" i="14"/>
  <c r="CG145" i="14"/>
  <c r="CE145" i="14"/>
  <c r="CC145" i="14"/>
  <c r="CI145" i="14"/>
  <c r="EK145" i="14"/>
  <c r="EI145" i="14"/>
  <c r="EG145" i="14"/>
  <c r="EM145" i="14"/>
  <c r="EC145" i="14"/>
  <c r="EA145" i="14"/>
  <c r="DY145" i="14"/>
  <c r="EE145" i="14"/>
  <c r="DU145" i="14"/>
  <c r="DS145" i="14"/>
  <c r="DQ145" i="14"/>
  <c r="DW145" i="14"/>
  <c r="DB145" i="14"/>
  <c r="AX145" i="14"/>
  <c r="AP145" i="14"/>
  <c r="DI145" i="14"/>
  <c r="DA145" i="14"/>
  <c r="AW145" i="14"/>
  <c r="AO145" i="14"/>
  <c r="DJ145" i="14"/>
  <c r="CP145" i="14"/>
  <c r="CV145" i="14"/>
  <c r="CT145" i="14"/>
  <c r="CR145" i="14"/>
  <c r="CH145" i="14"/>
  <c r="CN145" i="14"/>
  <c r="CL145" i="14"/>
  <c r="CJ145" i="14"/>
  <c r="EL145" i="14"/>
  <c r="U145" i="14"/>
  <c r="S145" i="14"/>
  <c r="Q145" i="14"/>
  <c r="W145" i="14"/>
  <c r="BY145" i="14"/>
  <c r="BW145" i="14"/>
  <c r="BU145" i="14"/>
  <c r="CA145" i="14"/>
  <c r="BQ145" i="14"/>
  <c r="BO145" i="14"/>
  <c r="BM145" i="14"/>
  <c r="BS145" i="14"/>
  <c r="BI145" i="14"/>
  <c r="BG145" i="14"/>
  <c r="BE145" i="14"/>
  <c r="BK145" i="14"/>
  <c r="CZ145" i="14"/>
  <c r="AV145" i="14"/>
  <c r="AN145" i="14"/>
  <c r="DO145" i="14"/>
  <c r="DG145" i="14"/>
  <c r="BC145" i="14"/>
  <c r="AU145" i="14"/>
  <c r="DH145" i="14"/>
  <c r="AD145" i="14"/>
  <c r="AJ145" i="14"/>
  <c r="AH145" i="14"/>
  <c r="AF145" i="14"/>
  <c r="V145" i="14"/>
  <c r="AB145" i="14"/>
  <c r="Z145" i="14"/>
  <c r="X145" i="14"/>
  <c r="BZ145" i="14"/>
  <c r="CF145" i="14"/>
  <c r="CD145" i="14"/>
  <c r="CB145" i="14"/>
  <c r="ED145" i="14"/>
  <c r="EJ145" i="14"/>
  <c r="EH145" i="14"/>
  <c r="EF145" i="14"/>
  <c r="DV145" i="14"/>
  <c r="EB145" i="14"/>
  <c r="DZ145" i="14"/>
  <c r="DX145" i="14"/>
  <c r="DN145" i="14"/>
  <c r="DT145" i="14"/>
  <c r="DR145" i="14"/>
  <c r="DP145" i="14"/>
  <c r="CX145" i="14"/>
  <c r="AT145" i="14"/>
  <c r="AL145" i="14"/>
  <c r="DM145" i="14"/>
  <c r="DE145" i="14"/>
  <c r="BA145" i="14"/>
  <c r="AS145" i="14"/>
  <c r="DF145" i="14"/>
  <c r="CW145" i="14"/>
  <c r="CU145" i="14"/>
  <c r="CS145" i="14"/>
  <c r="CY145" i="14"/>
  <c r="CO145" i="14"/>
  <c r="CM145" i="14"/>
  <c r="CK145" i="14"/>
  <c r="CQ145" i="14"/>
  <c r="N145" i="14"/>
  <c r="T145" i="14"/>
  <c r="R145" i="14"/>
  <c r="P145" i="14"/>
  <c r="BR145" i="14"/>
  <c r="BX145" i="14"/>
  <c r="BV145" i="14"/>
  <c r="BT145" i="14"/>
  <c r="BJ145" i="14"/>
  <c r="BP145" i="14"/>
  <c r="BN145" i="14"/>
  <c r="BL145" i="14"/>
  <c r="BB145" i="14"/>
  <c r="BH145" i="14"/>
  <c r="BF145" i="14"/>
  <c r="BD145" i="14"/>
  <c r="DD145" i="14"/>
  <c r="AZ145" i="14"/>
  <c r="AR145" i="14"/>
  <c r="DK145" i="14"/>
  <c r="DC145" i="14"/>
  <c r="AY145" i="14"/>
  <c r="AQ145" i="14"/>
  <c r="DL145" i="14"/>
  <c r="AT272" i="14"/>
  <c r="AY272" i="14"/>
  <c r="T272" i="14"/>
  <c r="DH272" i="14"/>
  <c r="AL272" i="14"/>
  <c r="AQ272" i="14"/>
  <c r="DT272" i="14"/>
  <c r="CK272" i="14"/>
  <c r="AD272" i="14"/>
  <c r="AI272" i="14"/>
  <c r="CZ272" i="14"/>
  <c r="CI272" i="14"/>
  <c r="CO272" i="14"/>
  <c r="CL272" i="14"/>
  <c r="AJ272" i="14"/>
  <c r="EE272" i="14"/>
  <c r="EK272" i="14"/>
  <c r="EH272" i="14"/>
  <c r="AN272" i="14"/>
  <c r="EL272" i="14"/>
  <c r="DQ272" i="14"/>
  <c r="BG272" i="14"/>
  <c r="EM272" i="14"/>
  <c r="CJ272" i="14"/>
  <c r="BZ272" i="14"/>
  <c r="CS272" i="14"/>
  <c r="U272" i="14"/>
  <c r="CA272" i="14"/>
  <c r="AO272" i="14"/>
  <c r="CE272" i="14"/>
  <c r="BK272" i="14"/>
  <c r="BH272" i="14"/>
  <c r="DG272" i="14"/>
  <c r="DM272" i="14"/>
  <c r="DJ272" i="14"/>
  <c r="CV272" i="14"/>
  <c r="CY272" i="14"/>
  <c r="DE272" i="14"/>
  <c r="DB272" i="14"/>
  <c r="CB272" i="14"/>
  <c r="CQ272" i="14"/>
  <c r="CW272" i="14"/>
  <c r="CT272" i="14"/>
  <c r="BE272" i="14"/>
  <c r="W272" i="14"/>
  <c r="AC272" i="14"/>
  <c r="Z272" i="14"/>
  <c r="EG272" i="14"/>
  <c r="BS272" i="14"/>
  <c r="BY272" i="14"/>
  <c r="BV272" i="14"/>
  <c r="EJ272" i="14"/>
  <c r="DU272" i="14"/>
  <c r="AB272" i="14"/>
  <c r="DD272" i="14"/>
  <c r="DN272" i="14"/>
  <c r="DP272" i="14"/>
  <c r="BI272" i="14"/>
  <c r="Y272" i="14"/>
  <c r="DR272" i="14"/>
  <c r="BB272" i="14"/>
  <c r="BU272" i="14"/>
  <c r="BF272" i="14"/>
  <c r="N272" i="14"/>
  <c r="AZ272" i="14"/>
  <c r="AU272" i="14"/>
  <c r="BA272" i="14"/>
  <c r="AX272" i="14"/>
  <c r="BX272" i="14"/>
  <c r="AM272" i="14"/>
  <c r="AS272" i="14"/>
  <c r="AP272" i="14"/>
  <c r="BD272" i="14"/>
  <c r="AE272" i="14"/>
  <c r="AK272" i="14"/>
  <c r="AH272" i="14"/>
  <c r="AG272" i="14"/>
  <c r="CH272" i="14"/>
  <c r="CM272" i="14"/>
  <c r="DX272" i="14"/>
  <c r="CN272" i="14"/>
  <c r="ED272" i="14"/>
  <c r="EI272" i="14"/>
  <c r="DY272" i="14"/>
  <c r="CR272" i="14"/>
  <c r="BO272" i="14"/>
  <c r="DV272" i="14"/>
  <c r="P272" i="14"/>
  <c r="BQ272" i="14"/>
  <c r="BP272" i="14"/>
  <c r="DZ272" i="14"/>
  <c r="DO272" i="14"/>
  <c r="BL272" i="14"/>
  <c r="EA272" i="14"/>
  <c r="BC272" i="14"/>
  <c r="Q272" i="14"/>
  <c r="DS272" i="14"/>
  <c r="DF272" i="14"/>
  <c r="DK272" i="14"/>
  <c r="BM272" i="14"/>
  <c r="AF272" i="14"/>
  <c r="CX272" i="14"/>
  <c r="DC272" i="14"/>
  <c r="AR272" i="14"/>
  <c r="EF272" i="14"/>
  <c r="CP272" i="14"/>
  <c r="CU272" i="14"/>
  <c r="X272" i="14"/>
  <c r="DI272" i="14"/>
  <c r="V272" i="14"/>
  <c r="AA272" i="14"/>
  <c r="CC272" i="14"/>
  <c r="AV272" i="14"/>
  <c r="BR272" i="14"/>
  <c r="BW272" i="14"/>
  <c r="CF272" i="14"/>
  <c r="AW272" i="14"/>
  <c r="R272" i="14"/>
  <c r="CG272" i="14"/>
  <c r="EB272" i="14"/>
  <c r="S272" i="14"/>
  <c r="DW272" i="14"/>
  <c r="DA272" i="14"/>
  <c r="BJ272" i="14"/>
  <c r="DL272" i="14"/>
  <c r="CD272" i="14"/>
  <c r="EC272" i="14"/>
  <c r="BT272" i="14"/>
  <c r="BN272" i="14"/>
  <c r="DL210" i="14"/>
  <c r="CF210" i="14"/>
  <c r="AZ210" i="14"/>
  <c r="T210" i="14"/>
  <c r="DK210" i="14"/>
  <c r="CE210" i="14"/>
  <c r="AY210" i="14"/>
  <c r="S210" i="14"/>
  <c r="DJ210" i="14"/>
  <c r="CD210" i="14"/>
  <c r="AX210" i="14"/>
  <c r="R210" i="14"/>
  <c r="DI210" i="14"/>
  <c r="CC210" i="14"/>
  <c r="AW210" i="14"/>
  <c r="Q210" i="14"/>
  <c r="DH210" i="14"/>
  <c r="CB210" i="14"/>
  <c r="AV210" i="14"/>
  <c r="P210" i="14"/>
  <c r="DO210" i="14"/>
  <c r="CI210" i="14"/>
  <c r="BC210" i="14"/>
  <c r="W210" i="14"/>
  <c r="DN210" i="14"/>
  <c r="CH210" i="14"/>
  <c r="BB210" i="14"/>
  <c r="V210" i="14"/>
  <c r="DU210" i="14"/>
  <c r="CO210" i="14"/>
  <c r="BI210" i="14"/>
  <c r="AC210" i="14"/>
  <c r="EJ210" i="14"/>
  <c r="DD210" i="14"/>
  <c r="BX210" i="14"/>
  <c r="AR210" i="14"/>
  <c r="EI210" i="14"/>
  <c r="DC210" i="14"/>
  <c r="BW210" i="14"/>
  <c r="AQ210" i="14"/>
  <c r="EH210" i="14"/>
  <c r="DB210" i="14"/>
  <c r="BV210" i="14"/>
  <c r="AP210" i="14"/>
  <c r="EG210" i="14"/>
  <c r="DA210" i="14"/>
  <c r="BU210" i="14"/>
  <c r="AO210" i="14"/>
  <c r="EF210" i="14"/>
  <c r="CZ210" i="14"/>
  <c r="BT210" i="14"/>
  <c r="AN210" i="14"/>
  <c r="EM210" i="14"/>
  <c r="DG210" i="14"/>
  <c r="CA210" i="14"/>
  <c r="AU210" i="14"/>
  <c r="EL210" i="14"/>
  <c r="DF210" i="14"/>
  <c r="BZ210" i="14"/>
  <c r="AT210" i="14"/>
  <c r="N210" i="14"/>
  <c r="DM210" i="14"/>
  <c r="CG210" i="14"/>
  <c r="BA210" i="14"/>
  <c r="U210" i="14"/>
  <c r="EB210" i="14"/>
  <c r="CV210" i="14"/>
  <c r="BP210" i="14"/>
  <c r="AJ210" i="14"/>
  <c r="EA210" i="14"/>
  <c r="CU210" i="14"/>
  <c r="BO210" i="14"/>
  <c r="AI210" i="14"/>
  <c r="DZ210" i="14"/>
  <c r="CT210" i="14"/>
  <c r="BN210" i="14"/>
  <c r="AH210" i="14"/>
  <c r="DY210" i="14"/>
  <c r="CS210" i="14"/>
  <c r="BM210" i="14"/>
  <c r="AG210" i="14"/>
  <c r="DX210" i="14"/>
  <c r="CR210" i="14"/>
  <c r="BL210" i="14"/>
  <c r="AF210" i="14"/>
  <c r="EE210" i="14"/>
  <c r="CY210" i="14"/>
  <c r="BS210" i="14"/>
  <c r="AM210" i="14"/>
  <c r="ED210" i="14"/>
  <c r="CX210" i="14"/>
  <c r="BR210" i="14"/>
  <c r="AL210" i="14"/>
  <c r="EK210" i="14"/>
  <c r="DE210" i="14"/>
  <c r="BY210" i="14"/>
  <c r="AS210" i="14"/>
  <c r="DT210" i="14"/>
  <c r="CN210" i="14"/>
  <c r="BH210" i="14"/>
  <c r="AB210" i="14"/>
  <c r="DS210" i="14"/>
  <c r="CM210" i="14"/>
  <c r="BG210" i="14"/>
  <c r="AA210" i="14"/>
  <c r="DR210" i="14"/>
  <c r="CL210" i="14"/>
  <c r="BF210" i="14"/>
  <c r="Z210" i="14"/>
  <c r="DQ210" i="14"/>
  <c r="CK210" i="14"/>
  <c r="BE210" i="14"/>
  <c r="Y210" i="14"/>
  <c r="DP210" i="14"/>
  <c r="CJ210" i="14"/>
  <c r="BD210" i="14"/>
  <c r="X210" i="14"/>
  <c r="DW210" i="14"/>
  <c r="CQ210" i="14"/>
  <c r="BK210" i="14"/>
  <c r="AE210" i="14"/>
  <c r="DV210" i="14"/>
  <c r="CP210" i="14"/>
  <c r="BJ210" i="14"/>
  <c r="AD210" i="14"/>
  <c r="EC210" i="14"/>
  <c r="CW210" i="14"/>
  <c r="BQ210" i="14"/>
  <c r="AK210" i="14"/>
  <c r="CA219" i="14"/>
  <c r="CG219" i="14"/>
  <c r="CE219" i="14"/>
  <c r="CC219" i="14"/>
  <c r="EE219" i="14"/>
  <c r="EK219" i="14"/>
  <c r="EI219" i="14"/>
  <c r="EG219" i="14"/>
  <c r="DW219" i="14"/>
  <c r="EC219" i="14"/>
  <c r="EA219" i="14"/>
  <c r="DY219" i="14"/>
  <c r="DO219" i="14"/>
  <c r="DU219" i="14"/>
  <c r="DS219" i="14"/>
  <c r="DQ219" i="14"/>
  <c r="DG219" i="14"/>
  <c r="DM219" i="14"/>
  <c r="DK219" i="14"/>
  <c r="DI219" i="14"/>
  <c r="CY219" i="14"/>
  <c r="DE219" i="14"/>
  <c r="DC219" i="14"/>
  <c r="DA219" i="14"/>
  <c r="CI219" i="14"/>
  <c r="CO219" i="14"/>
  <c r="CM219" i="14"/>
  <c r="CK219" i="14"/>
  <c r="CW219" i="14"/>
  <c r="CJ219" i="14"/>
  <c r="AE219" i="14"/>
  <c r="CP219" i="14"/>
  <c r="EF219" i="14"/>
  <c r="EL219" i="14"/>
  <c r="U219" i="14"/>
  <c r="S219" i="14"/>
  <c r="Q219" i="14"/>
  <c r="BS219" i="14"/>
  <c r="BY219" i="14"/>
  <c r="BW219" i="14"/>
  <c r="BU219" i="14"/>
  <c r="BK219" i="14"/>
  <c r="BQ219" i="14"/>
  <c r="BO219" i="14"/>
  <c r="BM219" i="14"/>
  <c r="BC219" i="14"/>
  <c r="BI219" i="14"/>
  <c r="BG219" i="14"/>
  <c r="BE219" i="14"/>
  <c r="AU219" i="14"/>
  <c r="BA219" i="14"/>
  <c r="AY219" i="14"/>
  <c r="AW219" i="14"/>
  <c r="AM219" i="14"/>
  <c r="AS219" i="14"/>
  <c r="AQ219" i="14"/>
  <c r="AO219" i="14"/>
  <c r="W219" i="14"/>
  <c r="AC219" i="14"/>
  <c r="AA219" i="14"/>
  <c r="Y219" i="14"/>
  <c r="CS219" i="14"/>
  <c r="CV219" i="14"/>
  <c r="AI219" i="14"/>
  <c r="X219" i="14"/>
  <c r="BT219" i="14"/>
  <c r="BZ219" i="14"/>
  <c r="CF219" i="14"/>
  <c r="CD219" i="14"/>
  <c r="DX219" i="14"/>
  <c r="ED219" i="14"/>
  <c r="EJ219" i="14"/>
  <c r="EH219" i="14"/>
  <c r="DP219" i="14"/>
  <c r="DV219" i="14"/>
  <c r="EB219" i="14"/>
  <c r="DZ219" i="14"/>
  <c r="DH219" i="14"/>
  <c r="DN219" i="14"/>
  <c r="DT219" i="14"/>
  <c r="DR219" i="14"/>
  <c r="CZ219" i="14"/>
  <c r="DF219" i="14"/>
  <c r="DL219" i="14"/>
  <c r="DJ219" i="14"/>
  <c r="CR219" i="14"/>
  <c r="CX219" i="14"/>
  <c r="DD219" i="14"/>
  <c r="DB219" i="14"/>
  <c r="CB219" i="14"/>
  <c r="CH219" i="14"/>
  <c r="CN219" i="14"/>
  <c r="CL219" i="14"/>
  <c r="AD219" i="14"/>
  <c r="AK219" i="14"/>
  <c r="CQ219" i="14"/>
  <c r="AJ219" i="14"/>
  <c r="EM219" i="14"/>
  <c r="N219" i="14"/>
  <c r="T219" i="14"/>
  <c r="R219" i="14"/>
  <c r="BL219" i="14"/>
  <c r="BR219" i="14"/>
  <c r="BX219" i="14"/>
  <c r="BV219" i="14"/>
  <c r="BD219" i="14"/>
  <c r="BJ219" i="14"/>
  <c r="BP219" i="14"/>
  <c r="BN219" i="14"/>
  <c r="AV219" i="14"/>
  <c r="BB219" i="14"/>
  <c r="BH219" i="14"/>
  <c r="BF219" i="14"/>
  <c r="AN219" i="14"/>
  <c r="AT219" i="14"/>
  <c r="AZ219" i="14"/>
  <c r="AX219" i="14"/>
  <c r="AF219" i="14"/>
  <c r="AL219" i="14"/>
  <c r="AR219" i="14"/>
  <c r="AP219" i="14"/>
  <c r="P219" i="14"/>
  <c r="V219" i="14"/>
  <c r="AB219" i="14"/>
  <c r="Z219" i="14"/>
  <c r="AH219" i="14"/>
  <c r="AG219" i="14"/>
  <c r="CU219" i="14"/>
  <c r="CT219" i="14"/>
  <c r="AC330" i="14"/>
  <c r="BZ330" i="14"/>
  <c r="CF330" i="14"/>
  <c r="CD330" i="14"/>
  <c r="CI330" i="14"/>
  <c r="CX330" i="14"/>
  <c r="EI330" i="14"/>
  <c r="DA330" i="14"/>
  <c r="BT330" i="14"/>
  <c r="CV330" i="14"/>
  <c r="AP330" i="14"/>
  <c r="AN330" i="14"/>
  <c r="AS330" i="14"/>
  <c r="DB330" i="14"/>
  <c r="BS330" i="14"/>
  <c r="DM330" i="14"/>
  <c r="AQ330" i="14"/>
  <c r="EE330" i="14"/>
  <c r="ED330" i="14"/>
  <c r="BH330" i="14"/>
  <c r="EG330" i="14"/>
  <c r="CJ330" i="14"/>
  <c r="CW330" i="14"/>
  <c r="AA330" i="14"/>
  <c r="DO330" i="14"/>
  <c r="DF330" i="14"/>
  <c r="AJ330" i="14"/>
  <c r="DI330" i="14"/>
  <c r="EF330" i="14"/>
  <c r="AW330" i="14"/>
  <c r="AM330" i="14"/>
  <c r="EH330" i="14"/>
  <c r="CH330" i="14"/>
  <c r="CN330" i="14"/>
  <c r="N330" i="14"/>
  <c r="T330" i="14"/>
  <c r="R330" i="14"/>
  <c r="W330" i="14"/>
  <c r="EK330" i="14"/>
  <c r="BO330" i="14"/>
  <c r="AG330" i="14"/>
  <c r="CP330" i="14"/>
  <c r="EA330" i="14"/>
  <c r="CS330" i="14"/>
  <c r="DX330" i="14"/>
  <c r="BX330" i="14"/>
  <c r="AH330" i="14"/>
  <c r="CR330" i="14"/>
  <c r="AK330" i="14"/>
  <c r="CT330" i="14"/>
  <c r="BK330" i="14"/>
  <c r="BB330" i="14"/>
  <c r="DC330" i="14"/>
  <c r="BM330" i="14"/>
  <c r="BD330" i="14"/>
  <c r="EB330" i="14"/>
  <c r="BV330" i="14"/>
  <c r="AU330" i="14"/>
  <c r="AD330" i="14"/>
  <c r="BW330" i="14"/>
  <c r="AO330" i="14"/>
  <c r="DN330" i="14"/>
  <c r="BY330" i="14"/>
  <c r="AR330" i="14"/>
  <c r="BN330" i="14"/>
  <c r="V330" i="14"/>
  <c r="AB330" i="14"/>
  <c r="CG330" i="14"/>
  <c r="CE330" i="14"/>
  <c r="CC330" i="14"/>
  <c r="P330" i="14"/>
  <c r="BI330" i="14"/>
  <c r="DR330" i="14"/>
  <c r="CQ330" i="14"/>
  <c r="EC330" i="14"/>
  <c r="BG330" i="14"/>
  <c r="Y330" i="14"/>
  <c r="BR330" i="14"/>
  <c r="DS330" i="14"/>
  <c r="CK330" i="14"/>
  <c r="BL330" i="14"/>
  <c r="BP330" i="14"/>
  <c r="Z330" i="14"/>
  <c r="AF330" i="14"/>
  <c r="DE330" i="14"/>
  <c r="AI330" i="14"/>
  <c r="DW330" i="14"/>
  <c r="DV330" i="14"/>
  <c r="AZ330" i="14"/>
  <c r="DY330" i="14"/>
  <c r="X330" i="14"/>
  <c r="BQ330" i="14"/>
  <c r="DZ330" i="14"/>
  <c r="CY330" i="14"/>
  <c r="DQ330" i="14"/>
  <c r="DG330" i="14"/>
  <c r="CB330" i="14"/>
  <c r="CO330" i="14"/>
  <c r="EL330" i="14"/>
  <c r="U330" i="14"/>
  <c r="S330" i="14"/>
  <c r="Q330" i="14"/>
  <c r="AV330" i="14"/>
  <c r="DD330" i="14"/>
  <c r="AX330" i="14"/>
  <c r="CZ330" i="14"/>
  <c r="BA330" i="14"/>
  <c r="DJ330" i="14"/>
  <c r="CA330" i="14"/>
  <c r="DU330" i="14"/>
  <c r="AY330" i="14"/>
  <c r="EM330" i="14"/>
  <c r="BJ330" i="14"/>
  <c r="DK330" i="14"/>
  <c r="BU330" i="14"/>
  <c r="DP330" i="14"/>
  <c r="EJ330" i="14"/>
  <c r="CL330" i="14"/>
  <c r="BC330" i="14"/>
  <c r="AT330" i="14"/>
  <c r="CU330" i="14"/>
  <c r="BE330" i="14"/>
  <c r="DH330" i="14"/>
  <c r="DL330" i="14"/>
  <c r="BF330" i="14"/>
  <c r="AE330" i="14"/>
  <c r="AL330" i="14"/>
  <c r="DT330" i="14"/>
  <c r="CM330" i="14"/>
  <c r="R128" i="14"/>
  <c r="P128" i="14"/>
  <c r="BN128" i="14"/>
  <c r="BL128" i="14"/>
  <c r="BR128" i="14"/>
  <c r="BX128" i="14"/>
  <c r="BF128" i="14"/>
  <c r="BD128" i="14"/>
  <c r="DJ128" i="14"/>
  <c r="DH128" i="14"/>
  <c r="DN128" i="14"/>
  <c r="CZ128" i="14"/>
  <c r="CO128" i="14"/>
  <c r="AY128" i="14"/>
  <c r="CY128" i="14"/>
  <c r="EB128" i="14"/>
  <c r="CL128" i="14"/>
  <c r="CP128" i="14"/>
  <c r="AZ128" i="14"/>
  <c r="BU128" i="14"/>
  <c r="EC128" i="14"/>
  <c r="CU128" i="14"/>
  <c r="AN128" i="14"/>
  <c r="BA128" i="14"/>
  <c r="CC128" i="14"/>
  <c r="CI128" i="14"/>
  <c r="DY128" i="14"/>
  <c r="EE128" i="14"/>
  <c r="EK128" i="14"/>
  <c r="EI128" i="14"/>
  <c r="DQ128" i="14"/>
  <c r="DW128" i="14"/>
  <c r="AX128" i="14"/>
  <c r="AV128" i="14"/>
  <c r="BB128" i="14"/>
  <c r="DG128" i="14"/>
  <c r="U128" i="14"/>
  <c r="CT128" i="14"/>
  <c r="CX128" i="14"/>
  <c r="BH128" i="14"/>
  <c r="CK128" i="14"/>
  <c r="N128" i="14"/>
  <c r="DC128" i="14"/>
  <c r="BT128" i="14"/>
  <c r="Q128" i="14"/>
  <c r="W128" i="14"/>
  <c r="BM128" i="14"/>
  <c r="BS128" i="14"/>
  <c r="BY128" i="14"/>
  <c r="BW128" i="14"/>
  <c r="BE128" i="14"/>
  <c r="BK128" i="14"/>
  <c r="DI128" i="14"/>
  <c r="DO128" i="14"/>
  <c r="DB128" i="14"/>
  <c r="DF128" i="14"/>
  <c r="BP128" i="14"/>
  <c r="CS128" i="14"/>
  <c r="V128" i="14"/>
  <c r="DK128" i="14"/>
  <c r="CJ128" i="14"/>
  <c r="BQ128" i="14"/>
  <c r="CD128" i="14"/>
  <c r="CB128" i="14"/>
  <c r="DZ128" i="14"/>
  <c r="DX128" i="14"/>
  <c r="ED128" i="14"/>
  <c r="EJ128" i="14"/>
  <c r="DR128" i="14"/>
  <c r="DP128" i="14"/>
  <c r="DV128" i="14"/>
  <c r="AW128" i="14"/>
  <c r="BC128" i="14"/>
  <c r="DA128" i="14"/>
  <c r="AD128" i="14"/>
  <c r="DS128" i="14"/>
  <c r="CR128" i="14"/>
  <c r="CG128" i="14"/>
  <c r="AQ128" i="14"/>
  <c r="CQ128" i="14"/>
  <c r="DT128" i="14"/>
  <c r="BV128" i="14"/>
  <c r="CH128" i="14"/>
  <c r="AR128" i="14"/>
  <c r="AO128" i="14"/>
  <c r="DU128" i="14"/>
  <c r="CM128" i="14"/>
  <c r="AF128" i="14"/>
  <c r="AS128" i="14"/>
  <c r="Z128" i="14"/>
  <c r="AT128" i="14"/>
  <c r="T128" i="14"/>
  <c r="EH128" i="14"/>
  <c r="EF128" i="14"/>
  <c r="EL128" i="14"/>
  <c r="AI128" i="14"/>
  <c r="AA128" i="14"/>
  <c r="DD128" i="14"/>
  <c r="AG128" i="14"/>
  <c r="CV128" i="14"/>
  <c r="X128" i="14"/>
  <c r="CN128" i="14"/>
  <c r="CF128" i="14"/>
  <c r="EM128" i="14"/>
  <c r="CA128" i="14"/>
  <c r="AP128" i="14"/>
  <c r="AJ128" i="14"/>
  <c r="AM128" i="14"/>
  <c r="AB128" i="14"/>
  <c r="AE128" i="14"/>
  <c r="BO128" i="14"/>
  <c r="EG128" i="14"/>
  <c r="AL128" i="14"/>
  <c r="BI128" i="14"/>
  <c r="AU128" i="14"/>
  <c r="S128" i="14"/>
  <c r="BJ128" i="14"/>
  <c r="CE128" i="14"/>
  <c r="DE128" i="14"/>
  <c r="CW128" i="14"/>
  <c r="EA128" i="14"/>
  <c r="DL128" i="14"/>
  <c r="BZ128" i="14"/>
  <c r="AH128" i="14"/>
  <c r="DM128" i="14"/>
  <c r="Y128" i="14"/>
  <c r="AK128" i="14"/>
  <c r="AC128" i="14"/>
  <c r="BG128" i="14"/>
  <c r="CJ207" i="14"/>
  <c r="CP207" i="14"/>
  <c r="CV207" i="14"/>
  <c r="CT207" i="14"/>
  <c r="CB207" i="14"/>
  <c r="CH207" i="14"/>
  <c r="CN207" i="14"/>
  <c r="CL207" i="14"/>
  <c r="EF207" i="14"/>
  <c r="EL207" i="14"/>
  <c r="U207" i="14"/>
  <c r="S207" i="14"/>
  <c r="Q207" i="14"/>
  <c r="BS207" i="14"/>
  <c r="BY207" i="14"/>
  <c r="BW207" i="14"/>
  <c r="BU207" i="14"/>
  <c r="BK207" i="14"/>
  <c r="BQ207" i="14"/>
  <c r="BO207" i="14"/>
  <c r="BM207" i="14"/>
  <c r="AM207" i="14"/>
  <c r="AS207" i="14"/>
  <c r="AQ207" i="14"/>
  <c r="AO207" i="14"/>
  <c r="AX207" i="14"/>
  <c r="DQ207" i="14"/>
  <c r="DI207" i="14"/>
  <c r="BE207" i="14"/>
  <c r="AW207" i="14"/>
  <c r="DR207" i="14"/>
  <c r="BB207" i="14"/>
  <c r="DJ207" i="14"/>
  <c r="X207" i="14"/>
  <c r="AD207" i="14"/>
  <c r="AJ207" i="14"/>
  <c r="AH207" i="14"/>
  <c r="P207" i="14"/>
  <c r="V207" i="14"/>
  <c r="AB207" i="14"/>
  <c r="Z207" i="14"/>
  <c r="BT207" i="14"/>
  <c r="BZ207" i="14"/>
  <c r="CF207" i="14"/>
  <c r="CD207" i="14"/>
  <c r="DX207" i="14"/>
  <c r="ED207" i="14"/>
  <c r="EJ207" i="14"/>
  <c r="EH207" i="14"/>
  <c r="DP207" i="14"/>
  <c r="DV207" i="14"/>
  <c r="EB207" i="14"/>
  <c r="DZ207" i="14"/>
  <c r="CR207" i="14"/>
  <c r="CX207" i="14"/>
  <c r="DD207" i="14"/>
  <c r="DB207" i="14"/>
  <c r="AN207" i="14"/>
  <c r="DO207" i="14"/>
  <c r="DG207" i="14"/>
  <c r="BC207" i="14"/>
  <c r="AU207" i="14"/>
  <c r="DH207" i="14"/>
  <c r="CZ207" i="14"/>
  <c r="DL207" i="14"/>
  <c r="CQ207" i="14"/>
  <c r="CW207" i="14"/>
  <c r="CU207" i="14"/>
  <c r="CS207" i="14"/>
  <c r="CI207" i="14"/>
  <c r="CO207" i="14"/>
  <c r="CM207" i="14"/>
  <c r="CK207" i="14"/>
  <c r="EM207" i="14"/>
  <c r="N207" i="14"/>
  <c r="T207" i="14"/>
  <c r="R207" i="14"/>
  <c r="BL207" i="14"/>
  <c r="BR207" i="14"/>
  <c r="BX207" i="14"/>
  <c r="BV207" i="14"/>
  <c r="BD207" i="14"/>
  <c r="BJ207" i="14"/>
  <c r="BP207" i="14"/>
  <c r="BN207" i="14"/>
  <c r="AF207" i="14"/>
  <c r="AL207" i="14"/>
  <c r="AR207" i="14"/>
  <c r="AP207" i="14"/>
  <c r="AT207" i="14"/>
  <c r="DU207" i="14"/>
  <c r="DM207" i="14"/>
  <c r="BI207" i="14"/>
  <c r="BA207" i="14"/>
  <c r="DN207" i="14"/>
  <c r="AV207" i="14"/>
  <c r="BH207" i="14"/>
  <c r="AE207" i="14"/>
  <c r="AK207" i="14"/>
  <c r="AI207" i="14"/>
  <c r="AG207" i="14"/>
  <c r="W207" i="14"/>
  <c r="AC207" i="14"/>
  <c r="AA207" i="14"/>
  <c r="Y207" i="14"/>
  <c r="CA207" i="14"/>
  <c r="CG207" i="14"/>
  <c r="CE207" i="14"/>
  <c r="CC207" i="14"/>
  <c r="EE207" i="14"/>
  <c r="EK207" i="14"/>
  <c r="EI207" i="14"/>
  <c r="EG207" i="14"/>
  <c r="DW207" i="14"/>
  <c r="EC207" i="14"/>
  <c r="EA207" i="14"/>
  <c r="DY207" i="14"/>
  <c r="CY207" i="14"/>
  <c r="DE207" i="14"/>
  <c r="DC207" i="14"/>
  <c r="DA207" i="14"/>
  <c r="AZ207" i="14"/>
  <c r="DS207" i="14"/>
  <c r="DK207" i="14"/>
  <c r="BG207" i="14"/>
  <c r="AY207" i="14"/>
  <c r="DT207" i="14"/>
  <c r="DF207" i="14"/>
  <c r="BF207" i="14"/>
  <c r="BV341" i="14"/>
  <c r="BT341" i="14"/>
  <c r="BZ341" i="14"/>
  <c r="AB341" i="14"/>
  <c r="DZ341" i="14"/>
  <c r="DX341" i="14"/>
  <c r="ED341" i="14"/>
  <c r="DL341" i="14"/>
  <c r="DR341" i="14"/>
  <c r="DP341" i="14"/>
  <c r="DV341" i="14"/>
  <c r="AZ341" i="14"/>
  <c r="EI341" i="14"/>
  <c r="EG341" i="14"/>
  <c r="EM341" i="14"/>
  <c r="N341" i="14"/>
  <c r="EB341" i="14"/>
  <c r="BN341" i="14"/>
  <c r="BL341" i="14"/>
  <c r="BR341" i="14"/>
  <c r="CF341" i="14"/>
  <c r="BF341" i="14"/>
  <c r="BD341" i="14"/>
  <c r="BJ341" i="14"/>
  <c r="T341" i="14"/>
  <c r="AX341" i="14"/>
  <c r="AV341" i="14"/>
  <c r="BB341" i="14"/>
  <c r="EJ341" i="14"/>
  <c r="AP341" i="14"/>
  <c r="AN341" i="14"/>
  <c r="AT341" i="14"/>
  <c r="BX341" i="14"/>
  <c r="BW341" i="14"/>
  <c r="BU341" i="14"/>
  <c r="CA341" i="14"/>
  <c r="CG341" i="14"/>
  <c r="EA341" i="14"/>
  <c r="DY341" i="14"/>
  <c r="EE341" i="14"/>
  <c r="EK341" i="14"/>
  <c r="DS341" i="14"/>
  <c r="DQ341" i="14"/>
  <c r="DW341" i="14"/>
  <c r="EC341" i="14"/>
  <c r="DK341" i="14"/>
  <c r="EH341" i="14"/>
  <c r="EF341" i="14"/>
  <c r="EL341" i="14"/>
  <c r="U341" i="14"/>
  <c r="BO341" i="14"/>
  <c r="BM341" i="14"/>
  <c r="BS341" i="14"/>
  <c r="BY341" i="14"/>
  <c r="BG341" i="14"/>
  <c r="BE341" i="14"/>
  <c r="BK341" i="14"/>
  <c r="BQ341" i="14"/>
  <c r="AY341" i="14"/>
  <c r="AW341" i="14"/>
  <c r="BC341" i="14"/>
  <c r="BI341" i="14"/>
  <c r="AQ341" i="14"/>
  <c r="AO341" i="14"/>
  <c r="AU341" i="14"/>
  <c r="BA341" i="14"/>
  <c r="AI341" i="14"/>
  <c r="AG341" i="14"/>
  <c r="AM341" i="14"/>
  <c r="AS341" i="14"/>
  <c r="CC341" i="14"/>
  <c r="Y341" i="14"/>
  <c r="Q341" i="14"/>
  <c r="CJ341" i="14"/>
  <c r="DJ341" i="14"/>
  <c r="DN341" i="14"/>
  <c r="DB341" i="14"/>
  <c r="DF341" i="14"/>
  <c r="CT341" i="14"/>
  <c r="AF341" i="14"/>
  <c r="DE341" i="14"/>
  <c r="CI341" i="14"/>
  <c r="AK341" i="14"/>
  <c r="CL341" i="14"/>
  <c r="CB341" i="14"/>
  <c r="X341" i="14"/>
  <c r="P341" i="14"/>
  <c r="CK341" i="14"/>
  <c r="DI341" i="14"/>
  <c r="DU341" i="14"/>
  <c r="DA341" i="14"/>
  <c r="DM341" i="14"/>
  <c r="AH341" i="14"/>
  <c r="CY341" i="14"/>
  <c r="CV341" i="14"/>
  <c r="CO341" i="14"/>
  <c r="S341" i="14"/>
  <c r="CP341" i="14"/>
  <c r="CH341" i="14"/>
  <c r="AD341" i="14"/>
  <c r="V341" i="14"/>
  <c r="CQ341" i="14"/>
  <c r="DH341" i="14"/>
  <c r="DD341" i="14"/>
  <c r="CZ341" i="14"/>
  <c r="AR341" i="14"/>
  <c r="CS341" i="14"/>
  <c r="CX341" i="14"/>
  <c r="DT341" i="14"/>
  <c r="AA341" i="14"/>
  <c r="W341" i="14"/>
  <c r="AJ341" i="14"/>
  <c r="CN341" i="14"/>
  <c r="BH341" i="14"/>
  <c r="BP341" i="14"/>
  <c r="CW341" i="14"/>
  <c r="DO341" i="14"/>
  <c r="DC341" i="14"/>
  <c r="DG341" i="14"/>
  <c r="CU341" i="14"/>
  <c r="CR341" i="14"/>
  <c r="AL341" i="14"/>
  <c r="CE341" i="14"/>
  <c r="AE341" i="14"/>
  <c r="AC341" i="14"/>
  <c r="CD341" i="14"/>
  <c r="Z341" i="14"/>
  <c r="R341" i="14"/>
  <c r="CM341" i="14"/>
  <c r="DH161" i="14"/>
  <c r="CB161" i="14"/>
  <c r="AV161" i="14"/>
  <c r="P161" i="14"/>
  <c r="DO161" i="14"/>
  <c r="CI161" i="14"/>
  <c r="BC161" i="14"/>
  <c r="W161" i="14"/>
  <c r="DN161" i="14"/>
  <c r="CH161" i="14"/>
  <c r="BB161" i="14"/>
  <c r="V161" i="14"/>
  <c r="DU161" i="14"/>
  <c r="CO161" i="14"/>
  <c r="BI161" i="14"/>
  <c r="AC161" i="14"/>
  <c r="DT161" i="14"/>
  <c r="CN161" i="14"/>
  <c r="BH161" i="14"/>
  <c r="AB161" i="14"/>
  <c r="DS161" i="14"/>
  <c r="CM161" i="14"/>
  <c r="BG161" i="14"/>
  <c r="AA161" i="14"/>
  <c r="DR161" i="14"/>
  <c r="CL161" i="14"/>
  <c r="BF161" i="14"/>
  <c r="Z161" i="14"/>
  <c r="DQ161" i="14"/>
  <c r="CK161" i="14"/>
  <c r="BE161" i="14"/>
  <c r="Y161" i="14"/>
  <c r="EF161" i="14"/>
  <c r="CZ161" i="14"/>
  <c r="BT161" i="14"/>
  <c r="AN161" i="14"/>
  <c r="EM161" i="14"/>
  <c r="DG161" i="14"/>
  <c r="CA161" i="14"/>
  <c r="AU161" i="14"/>
  <c r="EL161" i="14"/>
  <c r="DF161" i="14"/>
  <c r="BZ161" i="14"/>
  <c r="AT161" i="14"/>
  <c r="N161" i="14"/>
  <c r="DM161" i="14"/>
  <c r="CG161" i="14"/>
  <c r="BA161" i="14"/>
  <c r="U161" i="14"/>
  <c r="DL161" i="14"/>
  <c r="CF161" i="14"/>
  <c r="AZ161" i="14"/>
  <c r="T161" i="14"/>
  <c r="DK161" i="14"/>
  <c r="CE161" i="14"/>
  <c r="AY161" i="14"/>
  <c r="S161" i="14"/>
  <c r="DJ161" i="14"/>
  <c r="CD161" i="14"/>
  <c r="AX161" i="14"/>
  <c r="R161" i="14"/>
  <c r="DI161" i="14"/>
  <c r="CC161" i="14"/>
  <c r="AW161" i="14"/>
  <c r="Q161" i="14"/>
  <c r="DX161" i="14"/>
  <c r="CR161" i="14"/>
  <c r="BL161" i="14"/>
  <c r="AF161" i="14"/>
  <c r="EE161" i="14"/>
  <c r="CY161" i="14"/>
  <c r="BS161" i="14"/>
  <c r="AM161" i="14"/>
  <c r="ED161" i="14"/>
  <c r="CX161" i="14"/>
  <c r="BR161" i="14"/>
  <c r="AL161" i="14"/>
  <c r="EK161" i="14"/>
  <c r="DE161" i="14"/>
  <c r="BY161" i="14"/>
  <c r="AS161" i="14"/>
  <c r="EJ161" i="14"/>
  <c r="DD161" i="14"/>
  <c r="BX161" i="14"/>
  <c r="AR161" i="14"/>
  <c r="EI161" i="14"/>
  <c r="DC161" i="14"/>
  <c r="BW161" i="14"/>
  <c r="AQ161" i="14"/>
  <c r="EH161" i="14"/>
  <c r="DB161" i="14"/>
  <c r="BV161" i="14"/>
  <c r="AP161" i="14"/>
  <c r="EG161" i="14"/>
  <c r="DA161" i="14"/>
  <c r="BU161" i="14"/>
  <c r="AO161" i="14"/>
  <c r="DP161" i="14"/>
  <c r="CJ161" i="14"/>
  <c r="BD161" i="14"/>
  <c r="X161" i="14"/>
  <c r="DW161" i="14"/>
  <c r="CQ161" i="14"/>
  <c r="BK161" i="14"/>
  <c r="AE161" i="14"/>
  <c r="DV161" i="14"/>
  <c r="CP161" i="14"/>
  <c r="BJ161" i="14"/>
  <c r="AD161" i="14"/>
  <c r="EC161" i="14"/>
  <c r="CW161" i="14"/>
  <c r="BQ161" i="14"/>
  <c r="AK161" i="14"/>
  <c r="EB161" i="14"/>
  <c r="CV161" i="14"/>
  <c r="BP161" i="14"/>
  <c r="AJ161" i="14"/>
  <c r="EA161" i="14"/>
  <c r="CU161" i="14"/>
  <c r="BO161" i="14"/>
  <c r="AI161" i="14"/>
  <c r="DZ161" i="14"/>
  <c r="CT161" i="14"/>
  <c r="BN161" i="14"/>
  <c r="AH161" i="14"/>
  <c r="DY161" i="14"/>
  <c r="CS161" i="14"/>
  <c r="BM161" i="14"/>
  <c r="AG161" i="14"/>
  <c r="DS349" i="14"/>
  <c r="CM349" i="14"/>
  <c r="BG349" i="14"/>
  <c r="AA349" i="14"/>
  <c r="DR349" i="14"/>
  <c r="CL349" i="14"/>
  <c r="BF349" i="14"/>
  <c r="Z349" i="14"/>
  <c r="DQ349" i="14"/>
  <c r="CK349" i="14"/>
  <c r="BE349" i="14"/>
  <c r="Y349" i="14"/>
  <c r="DP349" i="14"/>
  <c r="CJ349" i="14"/>
  <c r="BD349" i="14"/>
  <c r="X349" i="14"/>
  <c r="DW349" i="14"/>
  <c r="CQ349" i="14"/>
  <c r="BK349" i="14"/>
  <c r="AE349" i="14"/>
  <c r="DV349" i="14"/>
  <c r="CP349" i="14"/>
  <c r="BJ349" i="14"/>
  <c r="AD349" i="14"/>
  <c r="EC349" i="14"/>
  <c r="CW349" i="14"/>
  <c r="BQ349" i="14"/>
  <c r="AK349" i="14"/>
  <c r="T349" i="14"/>
  <c r="BP349" i="14"/>
  <c r="AZ349" i="14"/>
  <c r="AB349" i="14"/>
  <c r="DK349" i="14"/>
  <c r="CE349" i="14"/>
  <c r="AY349" i="14"/>
  <c r="S349" i="14"/>
  <c r="DJ349" i="14"/>
  <c r="CD349" i="14"/>
  <c r="AX349" i="14"/>
  <c r="R349" i="14"/>
  <c r="DI349" i="14"/>
  <c r="CC349" i="14"/>
  <c r="AW349" i="14"/>
  <c r="Q349" i="14"/>
  <c r="DH349" i="14"/>
  <c r="CB349" i="14"/>
  <c r="AV349" i="14"/>
  <c r="P349" i="14"/>
  <c r="DO349" i="14"/>
  <c r="CI349" i="14"/>
  <c r="BC349" i="14"/>
  <c r="W349" i="14"/>
  <c r="DN349" i="14"/>
  <c r="CH349" i="14"/>
  <c r="BB349" i="14"/>
  <c r="V349" i="14"/>
  <c r="DU349" i="14"/>
  <c r="CO349" i="14"/>
  <c r="BI349" i="14"/>
  <c r="AC349" i="14"/>
  <c r="EJ349" i="14"/>
  <c r="DT349" i="14"/>
  <c r="DD349" i="14"/>
  <c r="AJ349" i="14"/>
  <c r="EI349" i="14"/>
  <c r="DC349" i="14"/>
  <c r="BW349" i="14"/>
  <c r="AQ349" i="14"/>
  <c r="EH349" i="14"/>
  <c r="DB349" i="14"/>
  <c r="BV349" i="14"/>
  <c r="AP349" i="14"/>
  <c r="EG349" i="14"/>
  <c r="DA349" i="14"/>
  <c r="BU349" i="14"/>
  <c r="AO349" i="14"/>
  <c r="EF349" i="14"/>
  <c r="CZ349" i="14"/>
  <c r="BT349" i="14"/>
  <c r="AN349" i="14"/>
  <c r="EM349" i="14"/>
  <c r="DG349" i="14"/>
  <c r="CA349" i="14"/>
  <c r="AU349" i="14"/>
  <c r="EL349" i="14"/>
  <c r="DF349" i="14"/>
  <c r="BZ349" i="14"/>
  <c r="AT349" i="14"/>
  <c r="N349" i="14"/>
  <c r="DM349" i="14"/>
  <c r="CG349" i="14"/>
  <c r="BA349" i="14"/>
  <c r="U349" i="14"/>
  <c r="BX349" i="14"/>
  <c r="BH349" i="14"/>
  <c r="AR349" i="14"/>
  <c r="CV349" i="14"/>
  <c r="EA349" i="14"/>
  <c r="CU349" i="14"/>
  <c r="BO349" i="14"/>
  <c r="AI349" i="14"/>
  <c r="DZ349" i="14"/>
  <c r="CT349" i="14"/>
  <c r="BN349" i="14"/>
  <c r="AH349" i="14"/>
  <c r="DY349" i="14"/>
  <c r="CS349" i="14"/>
  <c r="BM349" i="14"/>
  <c r="AG349" i="14"/>
  <c r="DX349" i="14"/>
  <c r="CR349" i="14"/>
  <c r="BL349" i="14"/>
  <c r="AF349" i="14"/>
  <c r="EE349" i="14"/>
  <c r="CY349" i="14"/>
  <c r="BS349" i="14"/>
  <c r="AM349" i="14"/>
  <c r="ED349" i="14"/>
  <c r="CX349" i="14"/>
  <c r="BR349" i="14"/>
  <c r="AL349" i="14"/>
  <c r="EK349" i="14"/>
  <c r="DE349" i="14"/>
  <c r="BY349" i="14"/>
  <c r="AS349" i="14"/>
  <c r="CF349" i="14"/>
  <c r="EB349" i="14"/>
  <c r="DL349" i="14"/>
  <c r="CN349" i="14"/>
  <c r="BC185" i="14"/>
  <c r="BI185" i="14"/>
  <c r="BG185" i="14"/>
  <c r="BE185" i="14"/>
  <c r="AU185" i="14"/>
  <c r="BA185" i="14"/>
  <c r="AY185" i="14"/>
  <c r="AW185" i="14"/>
  <c r="AM185" i="14"/>
  <c r="AS185" i="14"/>
  <c r="AQ185" i="14"/>
  <c r="AO185" i="14"/>
  <c r="AE185" i="14"/>
  <c r="AK185" i="14"/>
  <c r="AI185" i="14"/>
  <c r="AG185" i="14"/>
  <c r="W185" i="14"/>
  <c r="AC185" i="14"/>
  <c r="AA185" i="14"/>
  <c r="Y185" i="14"/>
  <c r="CA185" i="14"/>
  <c r="CG185" i="14"/>
  <c r="CE185" i="14"/>
  <c r="CC185" i="14"/>
  <c r="EE185" i="14"/>
  <c r="EK185" i="14"/>
  <c r="EI185" i="14"/>
  <c r="EG185" i="14"/>
  <c r="BD185" i="14"/>
  <c r="BK185" i="14"/>
  <c r="BJ185" i="14"/>
  <c r="BQ185" i="14"/>
  <c r="DH185" i="14"/>
  <c r="DN185" i="14"/>
  <c r="DT185" i="14"/>
  <c r="DR185" i="14"/>
  <c r="CZ185" i="14"/>
  <c r="DF185" i="14"/>
  <c r="DL185" i="14"/>
  <c r="DJ185" i="14"/>
  <c r="CR185" i="14"/>
  <c r="CX185" i="14"/>
  <c r="DD185" i="14"/>
  <c r="DB185" i="14"/>
  <c r="CJ185" i="14"/>
  <c r="CP185" i="14"/>
  <c r="CV185" i="14"/>
  <c r="CT185" i="14"/>
  <c r="CB185" i="14"/>
  <c r="CH185" i="14"/>
  <c r="CN185" i="14"/>
  <c r="CL185" i="14"/>
  <c r="EF185" i="14"/>
  <c r="EL185" i="14"/>
  <c r="U185" i="14"/>
  <c r="S185" i="14"/>
  <c r="Q185" i="14"/>
  <c r="BS185" i="14"/>
  <c r="BY185" i="14"/>
  <c r="BW185" i="14"/>
  <c r="BU185" i="14"/>
  <c r="BP185" i="14"/>
  <c r="BO185" i="14"/>
  <c r="BN185" i="14"/>
  <c r="BM185" i="14"/>
  <c r="AV185" i="14"/>
  <c r="BB185" i="14"/>
  <c r="BH185" i="14"/>
  <c r="BF185" i="14"/>
  <c r="AN185" i="14"/>
  <c r="AT185" i="14"/>
  <c r="AZ185" i="14"/>
  <c r="AX185" i="14"/>
  <c r="AF185" i="14"/>
  <c r="AL185" i="14"/>
  <c r="AR185" i="14"/>
  <c r="AP185" i="14"/>
  <c r="X185" i="14"/>
  <c r="AD185" i="14"/>
  <c r="AJ185" i="14"/>
  <c r="AH185" i="14"/>
  <c r="P185" i="14"/>
  <c r="V185" i="14"/>
  <c r="AB185" i="14"/>
  <c r="Z185" i="14"/>
  <c r="BT185" i="14"/>
  <c r="BZ185" i="14"/>
  <c r="CF185" i="14"/>
  <c r="CD185" i="14"/>
  <c r="DX185" i="14"/>
  <c r="ED185" i="14"/>
  <c r="EJ185" i="14"/>
  <c r="EH185" i="14"/>
  <c r="DP185" i="14"/>
  <c r="DW185" i="14"/>
  <c r="DV185" i="14"/>
  <c r="EC185" i="14"/>
  <c r="DO185" i="14"/>
  <c r="DU185" i="14"/>
  <c r="DS185" i="14"/>
  <c r="DQ185" i="14"/>
  <c r="DG185" i="14"/>
  <c r="DM185" i="14"/>
  <c r="DK185" i="14"/>
  <c r="DI185" i="14"/>
  <c r="CY185" i="14"/>
  <c r="DE185" i="14"/>
  <c r="DC185" i="14"/>
  <c r="DA185" i="14"/>
  <c r="CQ185" i="14"/>
  <c r="CW185" i="14"/>
  <c r="CU185" i="14"/>
  <c r="CS185" i="14"/>
  <c r="CI185" i="14"/>
  <c r="CO185" i="14"/>
  <c r="CM185" i="14"/>
  <c r="CK185" i="14"/>
  <c r="EM185" i="14"/>
  <c r="N185" i="14"/>
  <c r="T185" i="14"/>
  <c r="R185" i="14"/>
  <c r="BL185" i="14"/>
  <c r="BR185" i="14"/>
  <c r="BX185" i="14"/>
  <c r="BV185" i="14"/>
  <c r="EB185" i="14"/>
  <c r="EA185" i="14"/>
  <c r="DZ185" i="14"/>
  <c r="DY185" i="14"/>
  <c r="DZ321" i="14"/>
  <c r="CT321" i="14"/>
  <c r="BN321" i="14"/>
  <c r="AH321" i="14"/>
  <c r="DY321" i="14"/>
  <c r="CS321" i="14"/>
  <c r="BM321" i="14"/>
  <c r="AG321" i="14"/>
  <c r="DX321" i="14"/>
  <c r="CR321" i="14"/>
  <c r="BL321" i="14"/>
  <c r="AF321" i="14"/>
  <c r="EE321" i="14"/>
  <c r="CY321" i="14"/>
  <c r="BS321" i="14"/>
  <c r="AM321" i="14"/>
  <c r="ED321" i="14"/>
  <c r="CX321" i="14"/>
  <c r="BR321" i="14"/>
  <c r="AL321" i="14"/>
  <c r="EK321" i="14"/>
  <c r="DE321" i="14"/>
  <c r="BY321" i="14"/>
  <c r="AS321" i="14"/>
  <c r="EI321" i="14"/>
  <c r="DC321" i="14"/>
  <c r="BW321" i="14"/>
  <c r="AQ321" i="14"/>
  <c r="EJ321" i="14"/>
  <c r="DT321" i="14"/>
  <c r="DD321" i="14"/>
  <c r="CF321" i="14"/>
  <c r="DR321" i="14"/>
  <c r="CL321" i="14"/>
  <c r="BF321" i="14"/>
  <c r="Z321" i="14"/>
  <c r="DQ321" i="14"/>
  <c r="CK321" i="14"/>
  <c r="BE321" i="14"/>
  <c r="Y321" i="14"/>
  <c r="DP321" i="14"/>
  <c r="CJ321" i="14"/>
  <c r="BD321" i="14"/>
  <c r="X321" i="14"/>
  <c r="DW321" i="14"/>
  <c r="CQ321" i="14"/>
  <c r="BK321" i="14"/>
  <c r="AE321" i="14"/>
  <c r="DV321" i="14"/>
  <c r="CP321" i="14"/>
  <c r="BJ321" i="14"/>
  <c r="AD321" i="14"/>
  <c r="EC321" i="14"/>
  <c r="CW321" i="14"/>
  <c r="BQ321" i="14"/>
  <c r="AK321" i="14"/>
  <c r="EA321" i="14"/>
  <c r="CU321" i="14"/>
  <c r="BO321" i="14"/>
  <c r="AI321" i="14"/>
  <c r="BX321" i="14"/>
  <c r="BH321" i="14"/>
  <c r="AR321" i="14"/>
  <c r="T321" i="14"/>
  <c r="DJ321" i="14"/>
  <c r="CD321" i="14"/>
  <c r="AX321" i="14"/>
  <c r="R321" i="14"/>
  <c r="DI321" i="14"/>
  <c r="CC321" i="14"/>
  <c r="AW321" i="14"/>
  <c r="Q321" i="14"/>
  <c r="DH321" i="14"/>
  <c r="CB321" i="14"/>
  <c r="AV321" i="14"/>
  <c r="P321" i="14"/>
  <c r="DO321" i="14"/>
  <c r="CI321" i="14"/>
  <c r="BC321" i="14"/>
  <c r="W321" i="14"/>
  <c r="DN321" i="14"/>
  <c r="CH321" i="14"/>
  <c r="BB321" i="14"/>
  <c r="V321" i="14"/>
  <c r="DU321" i="14"/>
  <c r="CO321" i="14"/>
  <c r="BI321" i="14"/>
  <c r="AC321" i="14"/>
  <c r="DS321" i="14"/>
  <c r="CM321" i="14"/>
  <c r="BG321" i="14"/>
  <c r="AA321" i="14"/>
  <c r="EB321" i="14"/>
  <c r="DL321" i="14"/>
  <c r="CV321" i="14"/>
  <c r="CN321" i="14"/>
  <c r="EH321" i="14"/>
  <c r="DB321" i="14"/>
  <c r="BV321" i="14"/>
  <c r="AP321" i="14"/>
  <c r="EG321" i="14"/>
  <c r="DA321" i="14"/>
  <c r="BU321" i="14"/>
  <c r="AO321" i="14"/>
  <c r="EF321" i="14"/>
  <c r="CZ321" i="14"/>
  <c r="BT321" i="14"/>
  <c r="AN321" i="14"/>
  <c r="EM321" i="14"/>
  <c r="DG321" i="14"/>
  <c r="CA321" i="14"/>
  <c r="AU321" i="14"/>
  <c r="EL321" i="14"/>
  <c r="DF321" i="14"/>
  <c r="BZ321" i="14"/>
  <c r="AT321" i="14"/>
  <c r="N321" i="14"/>
  <c r="DM321" i="14"/>
  <c r="CG321" i="14"/>
  <c r="BA321" i="14"/>
  <c r="U321" i="14"/>
  <c r="DK321" i="14"/>
  <c r="CE321" i="14"/>
  <c r="AY321" i="14"/>
  <c r="S321" i="14"/>
  <c r="BP321" i="14"/>
  <c r="AZ321" i="14"/>
  <c r="AJ321" i="14"/>
  <c r="AB321" i="14"/>
  <c r="BJ276" i="14"/>
  <c r="BP276" i="14"/>
  <c r="BN276" i="14"/>
  <c r="CB276" i="14"/>
  <c r="BB276" i="14"/>
  <c r="BH276" i="14"/>
  <c r="BF276" i="14"/>
  <c r="AV276" i="14"/>
  <c r="AT276" i="14"/>
  <c r="AZ276" i="14"/>
  <c r="AX276" i="14"/>
  <c r="P276" i="14"/>
  <c r="AD276" i="14"/>
  <c r="AJ276" i="14"/>
  <c r="AH276" i="14"/>
  <c r="DA276" i="14"/>
  <c r="V276" i="14"/>
  <c r="AB276" i="14"/>
  <c r="Z276" i="14"/>
  <c r="BU276" i="14"/>
  <c r="EH276" i="14"/>
  <c r="CX276" i="14"/>
  <c r="DX276" i="14"/>
  <c r="AS276" i="14"/>
  <c r="CY276" i="14"/>
  <c r="BV276" i="14"/>
  <c r="EJ276" i="14"/>
  <c r="BS276" i="14"/>
  <c r="R276" i="14"/>
  <c r="BX276" i="14"/>
  <c r="Q276" i="14"/>
  <c r="AQ276" i="14"/>
  <c r="EC276" i="14"/>
  <c r="BO276" i="14"/>
  <c r="CJ276" i="14"/>
  <c r="DU276" i="14"/>
  <c r="BG276" i="14"/>
  <c r="BD276" i="14"/>
  <c r="DM276" i="14"/>
  <c r="AY276" i="14"/>
  <c r="X276" i="14"/>
  <c r="CW276" i="14"/>
  <c r="AI276" i="14"/>
  <c r="CC276" i="14"/>
  <c r="CO276" i="14"/>
  <c r="AA276" i="14"/>
  <c r="AW276" i="14"/>
  <c r="AG276" i="14"/>
  <c r="T276" i="14"/>
  <c r="BZ276" i="14"/>
  <c r="BR276" i="14"/>
  <c r="CA276" i="14"/>
  <c r="DP276" i="14"/>
  <c r="DI276" i="14"/>
  <c r="DY276" i="14"/>
  <c r="CF276" i="14"/>
  <c r="DW276" i="14"/>
  <c r="BQ276" i="14"/>
  <c r="DZ276" i="14"/>
  <c r="DO276" i="14"/>
  <c r="BI276" i="14"/>
  <c r="DR276" i="14"/>
  <c r="DG276" i="14"/>
  <c r="BA276" i="14"/>
  <c r="DJ276" i="14"/>
  <c r="CQ276" i="14"/>
  <c r="AK276" i="14"/>
  <c r="CT276" i="14"/>
  <c r="CI276" i="14"/>
  <c r="AC276" i="14"/>
  <c r="CL276" i="14"/>
  <c r="ED276" i="14"/>
  <c r="EG276" i="14"/>
  <c r="DB276" i="14"/>
  <c r="EI276" i="14"/>
  <c r="U276" i="14"/>
  <c r="AL276" i="14"/>
  <c r="N276" i="14"/>
  <c r="EL276" i="14"/>
  <c r="DH276" i="14"/>
  <c r="EF276" i="14"/>
  <c r="BK276" i="14"/>
  <c r="EB276" i="14"/>
  <c r="CZ276" i="14"/>
  <c r="BC276" i="14"/>
  <c r="DT276" i="14"/>
  <c r="BT276" i="14"/>
  <c r="AU276" i="14"/>
  <c r="DL276" i="14"/>
  <c r="AN276" i="14"/>
  <c r="AE276" i="14"/>
  <c r="CV276" i="14"/>
  <c r="CS276" i="14"/>
  <c r="W276" i="14"/>
  <c r="CN276" i="14"/>
  <c r="BM276" i="14"/>
  <c r="CG276" i="14"/>
  <c r="EM276" i="14"/>
  <c r="AO276" i="14"/>
  <c r="CD276" i="14"/>
  <c r="DC276" i="14"/>
  <c r="CE276" i="14"/>
  <c r="DD276" i="14"/>
  <c r="DE276" i="14"/>
  <c r="AM276" i="14"/>
  <c r="DV276" i="14"/>
  <c r="EA276" i="14"/>
  <c r="CR276" i="14"/>
  <c r="DN276" i="14"/>
  <c r="DS276" i="14"/>
  <c r="BL276" i="14"/>
  <c r="DF276" i="14"/>
  <c r="DK276" i="14"/>
  <c r="AF276" i="14"/>
  <c r="CP276" i="14"/>
  <c r="CU276" i="14"/>
  <c r="CK276" i="14"/>
  <c r="CH276" i="14"/>
  <c r="CM276" i="14"/>
  <c r="BE276" i="14"/>
  <c r="AR276" i="14"/>
  <c r="BY276" i="14"/>
  <c r="EE276" i="14"/>
  <c r="DQ276" i="14"/>
  <c r="Y276" i="14"/>
  <c r="AP276" i="14"/>
  <c r="BW276" i="14"/>
  <c r="S276" i="14"/>
  <c r="EK276" i="14"/>
  <c r="EH269" i="14"/>
  <c r="EM269" i="14"/>
  <c r="N269" i="14"/>
  <c r="DD269" i="14"/>
  <c r="BO269" i="14"/>
  <c r="BM269" i="14"/>
  <c r="BR269" i="14"/>
  <c r="EB269" i="14"/>
  <c r="BG269" i="14"/>
  <c r="BE269" i="14"/>
  <c r="BJ269" i="14"/>
  <c r="DE269" i="14"/>
  <c r="AY269" i="14"/>
  <c r="AW269" i="14"/>
  <c r="BB269" i="14"/>
  <c r="CJ269" i="14"/>
  <c r="AQ269" i="14"/>
  <c r="AO269" i="14"/>
  <c r="AT269" i="14"/>
  <c r="BP269" i="14"/>
  <c r="AI269" i="14"/>
  <c r="AG269" i="14"/>
  <c r="AL269" i="14"/>
  <c r="AS269" i="14"/>
  <c r="AA269" i="14"/>
  <c r="Y269" i="14"/>
  <c r="AD269" i="14"/>
  <c r="X269" i="14"/>
  <c r="CF269" i="14"/>
  <c r="CH269" i="14"/>
  <c r="EJ269" i="14"/>
  <c r="AV269" i="14"/>
  <c r="BV269" i="14"/>
  <c r="CA269" i="14"/>
  <c r="DM269" i="14"/>
  <c r="BI269" i="14"/>
  <c r="DZ269" i="14"/>
  <c r="EE269" i="14"/>
  <c r="EK269" i="14"/>
  <c r="CG269" i="14"/>
  <c r="DR269" i="14"/>
  <c r="DW269" i="14"/>
  <c r="DP269" i="14"/>
  <c r="BL269" i="14"/>
  <c r="DJ269" i="14"/>
  <c r="DO269" i="14"/>
  <c r="CV269" i="14"/>
  <c r="AR269" i="14"/>
  <c r="DB269" i="14"/>
  <c r="DG269" i="14"/>
  <c r="BY269" i="14"/>
  <c r="U269" i="14"/>
  <c r="CT269" i="14"/>
  <c r="CY269" i="14"/>
  <c r="BD269" i="14"/>
  <c r="DU269" i="14"/>
  <c r="CL269" i="14"/>
  <c r="CQ269" i="14"/>
  <c r="AJ269" i="14"/>
  <c r="CZ269" i="14"/>
  <c r="W269" i="14"/>
  <c r="S269" i="14"/>
  <c r="R269" i="14"/>
  <c r="Q269" i="14"/>
  <c r="EI269" i="14"/>
  <c r="EG269" i="14"/>
  <c r="EL269" i="14"/>
  <c r="BT269" i="14"/>
  <c r="P269" i="14"/>
  <c r="BN269" i="14"/>
  <c r="BS269" i="14"/>
  <c r="CR269" i="14"/>
  <c r="AN269" i="14"/>
  <c r="BF269" i="14"/>
  <c r="BK269" i="14"/>
  <c r="BX269" i="14"/>
  <c r="T269" i="14"/>
  <c r="AX269" i="14"/>
  <c r="BC269" i="14"/>
  <c r="BA269" i="14"/>
  <c r="DT269" i="14"/>
  <c r="AP269" i="14"/>
  <c r="AU269" i="14"/>
  <c r="AF269" i="14"/>
  <c r="CW269" i="14"/>
  <c r="AH269" i="14"/>
  <c r="AM269" i="14"/>
  <c r="EF269" i="14"/>
  <c r="CB269" i="14"/>
  <c r="Z269" i="14"/>
  <c r="AE269" i="14"/>
  <c r="DL269" i="14"/>
  <c r="BH269" i="14"/>
  <c r="AK269" i="14"/>
  <c r="V269" i="14"/>
  <c r="CO269" i="14"/>
  <c r="DX269" i="14"/>
  <c r="BW269" i="14"/>
  <c r="BU269" i="14"/>
  <c r="BZ269" i="14"/>
  <c r="AB269" i="14"/>
  <c r="EA269" i="14"/>
  <c r="DY269" i="14"/>
  <c r="ED269" i="14"/>
  <c r="AZ269" i="14"/>
  <c r="DS269" i="14"/>
  <c r="DQ269" i="14"/>
  <c r="DV269" i="14"/>
  <c r="AC269" i="14"/>
  <c r="DK269" i="14"/>
  <c r="DI269" i="14"/>
  <c r="DN269" i="14"/>
  <c r="EC269" i="14"/>
  <c r="DC269" i="14"/>
  <c r="DA269" i="14"/>
  <c r="DF269" i="14"/>
  <c r="DH269" i="14"/>
  <c r="CU269" i="14"/>
  <c r="CS269" i="14"/>
  <c r="CX269" i="14"/>
  <c r="CN269" i="14"/>
  <c r="CM269" i="14"/>
  <c r="CK269" i="14"/>
  <c r="CP269" i="14"/>
  <c r="BQ269" i="14"/>
  <c r="CI269" i="14"/>
  <c r="CE269" i="14"/>
  <c r="CD269" i="14"/>
  <c r="CC269" i="14"/>
  <c r="AI174" i="14"/>
  <c r="AG174" i="14"/>
  <c r="AM174" i="14"/>
  <c r="AS174" i="14"/>
  <c r="DZ174" i="14"/>
  <c r="CJ174" i="14"/>
  <c r="BJ174" i="14"/>
  <c r="EI174" i="14"/>
  <c r="DA174" i="14"/>
  <c r="BS174" i="14"/>
  <c r="AK174" i="14"/>
  <c r="DJ174" i="14"/>
  <c r="BT174" i="14"/>
  <c r="AT174" i="14"/>
  <c r="BP174" i="14"/>
  <c r="Z174" i="14"/>
  <c r="DW174" i="14"/>
  <c r="CO174" i="14"/>
  <c r="DK174" i="14"/>
  <c r="BU174" i="14"/>
  <c r="AU174" i="14"/>
  <c r="DT174" i="14"/>
  <c r="CD174" i="14"/>
  <c r="AV174" i="14"/>
  <c r="N174" i="14"/>
  <c r="CM174" i="14"/>
  <c r="BE174" i="14"/>
  <c r="W174" i="14"/>
  <c r="CZ174" i="14"/>
  <c r="CI174" i="14"/>
  <c r="BR174" i="14"/>
  <c r="BI174" i="14"/>
  <c r="CV174" i="14"/>
  <c r="CT174" i="14"/>
  <c r="CR174" i="14"/>
  <c r="CX174" i="14"/>
  <c r="CN174" i="14"/>
  <c r="BF174" i="14"/>
  <c r="P174" i="14"/>
  <c r="DU174" i="14"/>
  <c r="BO174" i="14"/>
  <c r="Y174" i="14"/>
  <c r="DV174" i="14"/>
  <c r="BX174" i="14"/>
  <c r="AP174" i="14"/>
  <c r="EE174" i="14"/>
  <c r="CW174" i="14"/>
  <c r="DS174" i="14"/>
  <c r="CC174" i="14"/>
  <c r="BC174" i="14"/>
  <c r="U174" i="14"/>
  <c r="AQ174" i="14"/>
  <c r="DX174" i="14"/>
  <c r="CP174" i="14"/>
  <c r="AZ174" i="14"/>
  <c r="EG174" i="14"/>
  <c r="DG174" i="14"/>
  <c r="BY174" i="14"/>
  <c r="S174" i="14"/>
  <c r="DH174" i="14"/>
  <c r="BZ174" i="14"/>
  <c r="DD174" i="14"/>
  <c r="CE174" i="14"/>
  <c r="BN174" i="14"/>
  <c r="AW174" i="14"/>
  <c r="AJ174" i="14"/>
  <c r="AH174" i="14"/>
  <c r="AF174" i="14"/>
  <c r="AL174" i="14"/>
  <c r="T174" i="14"/>
  <c r="DI174" i="14"/>
  <c r="CA174" i="14"/>
  <c r="BA174" i="14"/>
  <c r="DR174" i="14"/>
  <c r="CB174" i="14"/>
  <c r="BB174" i="14"/>
  <c r="EA174" i="14"/>
  <c r="CK174" i="14"/>
  <c r="BK174" i="14"/>
  <c r="AC174" i="14"/>
  <c r="AY174" i="14"/>
  <c r="EF174" i="14"/>
  <c r="DF174" i="14"/>
  <c r="EB174" i="14"/>
  <c r="CL174" i="14"/>
  <c r="BD174" i="14"/>
  <c r="V174" i="14"/>
  <c r="DC174" i="14"/>
  <c r="BM174" i="14"/>
  <c r="AE174" i="14"/>
  <c r="DL174" i="14"/>
  <c r="BV174" i="14"/>
  <c r="AN174" i="14"/>
  <c r="EK174" i="14"/>
  <c r="X174" i="14"/>
  <c r="EL174" i="14"/>
  <c r="EC174" i="14"/>
  <c r="CU174" i="14"/>
  <c r="CS174" i="14"/>
  <c r="CY174" i="14"/>
  <c r="DE174" i="14"/>
  <c r="BW174" i="14"/>
  <c r="AO174" i="14"/>
  <c r="ED174" i="14"/>
  <c r="CF174" i="14"/>
  <c r="AX174" i="14"/>
  <c r="EM174" i="14"/>
  <c r="DM174" i="14"/>
  <c r="BG174" i="14"/>
  <c r="Q174" i="14"/>
  <c r="DN174" i="14"/>
  <c r="EJ174" i="14"/>
  <c r="DB174" i="14"/>
  <c r="BL174" i="14"/>
  <c r="AD174" i="14"/>
  <c r="BH174" i="14"/>
  <c r="R174" i="14"/>
  <c r="DO174" i="14"/>
  <c r="CG174" i="14"/>
  <c r="AA174" i="14"/>
  <c r="DP174" i="14"/>
  <c r="CH174" i="14"/>
  <c r="AR174" i="14"/>
  <c r="DY174" i="14"/>
  <c r="CQ174" i="14"/>
  <c r="BQ174" i="14"/>
  <c r="AB174" i="14"/>
  <c r="EH174" i="14"/>
  <c r="DQ174" i="14"/>
  <c r="CU224" i="14"/>
  <c r="CS224" i="14"/>
  <c r="CY224" i="14"/>
  <c r="DE224" i="14"/>
  <c r="CM224" i="14"/>
  <c r="CK224" i="14"/>
  <c r="CQ224" i="14"/>
  <c r="CW224" i="14"/>
  <c r="CE224" i="14"/>
  <c r="CC224" i="14"/>
  <c r="CI224" i="14"/>
  <c r="CO224" i="14"/>
  <c r="AJ224" i="14"/>
  <c r="AG224" i="14"/>
  <c r="CX224" i="14"/>
  <c r="AB224" i="14"/>
  <c r="Y224" i="14"/>
  <c r="CP224" i="14"/>
  <c r="T224" i="14"/>
  <c r="Q224" i="14"/>
  <c r="CH224" i="14"/>
  <c r="BX224" i="14"/>
  <c r="BV224" i="14"/>
  <c r="BT224" i="14"/>
  <c r="BZ224" i="14"/>
  <c r="EB224" i="14"/>
  <c r="DZ224" i="14"/>
  <c r="DX224" i="14"/>
  <c r="ED224" i="14"/>
  <c r="DT224" i="14"/>
  <c r="DR224" i="14"/>
  <c r="DP224" i="14"/>
  <c r="DV224" i="14"/>
  <c r="DL224" i="14"/>
  <c r="DJ224" i="14"/>
  <c r="DH224" i="14"/>
  <c r="DN224" i="14"/>
  <c r="AR224" i="14"/>
  <c r="AQ224" i="14"/>
  <c r="AP224" i="14"/>
  <c r="DD224" i="14"/>
  <c r="AI224" i="14"/>
  <c r="CR224" i="14"/>
  <c r="AL224" i="14"/>
  <c r="AA224" i="14"/>
  <c r="CJ224" i="14"/>
  <c r="AD224" i="14"/>
  <c r="S224" i="14"/>
  <c r="CB224" i="14"/>
  <c r="V224" i="14"/>
  <c r="EI224" i="14"/>
  <c r="EG224" i="14"/>
  <c r="EM224" i="14"/>
  <c r="N224" i="14"/>
  <c r="BP224" i="14"/>
  <c r="BN224" i="14"/>
  <c r="BL224" i="14"/>
  <c r="BR224" i="14"/>
  <c r="BH224" i="14"/>
  <c r="BF224" i="14"/>
  <c r="BD224" i="14"/>
  <c r="BJ224" i="14"/>
  <c r="AZ224" i="14"/>
  <c r="AX224" i="14"/>
  <c r="AV224" i="14"/>
  <c r="BB224" i="14"/>
  <c r="AN224" i="14"/>
  <c r="AU224" i="14"/>
  <c r="AT224" i="14"/>
  <c r="CZ224" i="14"/>
  <c r="CT224" i="14"/>
  <c r="AF224" i="14"/>
  <c r="AS224" i="14"/>
  <c r="CL224" i="14"/>
  <c r="X224" i="14"/>
  <c r="AK224" i="14"/>
  <c r="CD224" i="14"/>
  <c r="P224" i="14"/>
  <c r="AC224" i="14"/>
  <c r="BW224" i="14"/>
  <c r="BU224" i="14"/>
  <c r="CA224" i="14"/>
  <c r="CG224" i="14"/>
  <c r="EA224" i="14"/>
  <c r="DY224" i="14"/>
  <c r="EE224" i="14"/>
  <c r="EK224" i="14"/>
  <c r="DS224" i="14"/>
  <c r="DQ224" i="14"/>
  <c r="DW224" i="14"/>
  <c r="EC224" i="14"/>
  <c r="DK224" i="14"/>
  <c r="DI224" i="14"/>
  <c r="DO224" i="14"/>
  <c r="DU224" i="14"/>
  <c r="DC224" i="14"/>
  <c r="DB224" i="14"/>
  <c r="DA224" i="14"/>
  <c r="BA224" i="14"/>
  <c r="CV224" i="14"/>
  <c r="AH224" i="14"/>
  <c r="AM224" i="14"/>
  <c r="CN224" i="14"/>
  <c r="Z224" i="14"/>
  <c r="AE224" i="14"/>
  <c r="CF224" i="14"/>
  <c r="R224" i="14"/>
  <c r="W224" i="14"/>
  <c r="EJ224" i="14"/>
  <c r="EH224" i="14"/>
  <c r="EF224" i="14"/>
  <c r="EL224" i="14"/>
  <c r="U224" i="14"/>
  <c r="BO224" i="14"/>
  <c r="BM224" i="14"/>
  <c r="BS224" i="14"/>
  <c r="BY224" i="14"/>
  <c r="BG224" i="14"/>
  <c r="BE224" i="14"/>
  <c r="BK224" i="14"/>
  <c r="BQ224" i="14"/>
  <c r="AY224" i="14"/>
  <c r="AW224" i="14"/>
  <c r="BC224" i="14"/>
  <c r="BI224" i="14"/>
  <c r="DG224" i="14"/>
  <c r="DF224" i="14"/>
  <c r="DM224" i="14"/>
  <c r="AO224" i="14"/>
  <c r="EF175" i="14"/>
  <c r="EL175" i="14"/>
  <c r="U175" i="14"/>
  <c r="S175" i="14"/>
  <c r="Q175" i="14"/>
  <c r="BS175" i="14"/>
  <c r="BY175" i="14"/>
  <c r="BW175" i="14"/>
  <c r="BU175" i="14"/>
  <c r="BK175" i="14"/>
  <c r="BQ175" i="14"/>
  <c r="BO175" i="14"/>
  <c r="BM175" i="14"/>
  <c r="BC175" i="14"/>
  <c r="BI175" i="14"/>
  <c r="BG175" i="14"/>
  <c r="BE175" i="14"/>
  <c r="AU175" i="14"/>
  <c r="BA175" i="14"/>
  <c r="AY175" i="14"/>
  <c r="AW175" i="14"/>
  <c r="AM175" i="14"/>
  <c r="AS175" i="14"/>
  <c r="AQ175" i="14"/>
  <c r="AO175" i="14"/>
  <c r="AE175" i="14"/>
  <c r="AK175" i="14"/>
  <c r="AI175" i="14"/>
  <c r="AG175" i="14"/>
  <c r="CM175" i="14"/>
  <c r="CL175" i="14"/>
  <c r="CK175" i="14"/>
  <c r="Y175" i="14"/>
  <c r="BT175" i="14"/>
  <c r="BZ175" i="14"/>
  <c r="CF175" i="14"/>
  <c r="CD175" i="14"/>
  <c r="DX175" i="14"/>
  <c r="ED175" i="14"/>
  <c r="EJ175" i="14"/>
  <c r="EH175" i="14"/>
  <c r="DP175" i="14"/>
  <c r="DV175" i="14"/>
  <c r="EB175" i="14"/>
  <c r="DZ175" i="14"/>
  <c r="DH175" i="14"/>
  <c r="DN175" i="14"/>
  <c r="DT175" i="14"/>
  <c r="DR175" i="14"/>
  <c r="CZ175" i="14"/>
  <c r="DF175" i="14"/>
  <c r="DL175" i="14"/>
  <c r="DJ175" i="14"/>
  <c r="CR175" i="14"/>
  <c r="CX175" i="14"/>
  <c r="DD175" i="14"/>
  <c r="DB175" i="14"/>
  <c r="CJ175" i="14"/>
  <c r="CP175" i="14"/>
  <c r="CV175" i="14"/>
  <c r="CT175" i="14"/>
  <c r="P175" i="14"/>
  <c r="W175" i="14"/>
  <c r="V175" i="14"/>
  <c r="CB175" i="14"/>
  <c r="EM175" i="14"/>
  <c r="N175" i="14"/>
  <c r="T175" i="14"/>
  <c r="R175" i="14"/>
  <c r="BL175" i="14"/>
  <c r="BR175" i="14"/>
  <c r="BX175" i="14"/>
  <c r="BV175" i="14"/>
  <c r="BD175" i="14"/>
  <c r="BJ175" i="14"/>
  <c r="BP175" i="14"/>
  <c r="BN175" i="14"/>
  <c r="AV175" i="14"/>
  <c r="BB175" i="14"/>
  <c r="BH175" i="14"/>
  <c r="BF175" i="14"/>
  <c r="AN175" i="14"/>
  <c r="AT175" i="14"/>
  <c r="AZ175" i="14"/>
  <c r="AX175" i="14"/>
  <c r="AF175" i="14"/>
  <c r="AL175" i="14"/>
  <c r="AR175" i="14"/>
  <c r="AP175" i="14"/>
  <c r="X175" i="14"/>
  <c r="AD175" i="14"/>
  <c r="AJ175" i="14"/>
  <c r="AH175" i="14"/>
  <c r="AB175" i="14"/>
  <c r="AA175" i="14"/>
  <c r="Z175" i="14"/>
  <c r="CN175" i="14"/>
  <c r="CA175" i="14"/>
  <c r="CG175" i="14"/>
  <c r="CE175" i="14"/>
  <c r="CC175" i="14"/>
  <c r="EE175" i="14"/>
  <c r="EK175" i="14"/>
  <c r="EI175" i="14"/>
  <c r="EG175" i="14"/>
  <c r="DW175" i="14"/>
  <c r="EC175" i="14"/>
  <c r="EA175" i="14"/>
  <c r="DY175" i="14"/>
  <c r="DO175" i="14"/>
  <c r="DU175" i="14"/>
  <c r="DS175" i="14"/>
  <c r="DQ175" i="14"/>
  <c r="DG175" i="14"/>
  <c r="DM175" i="14"/>
  <c r="DK175" i="14"/>
  <c r="DI175" i="14"/>
  <c r="CY175" i="14"/>
  <c r="DE175" i="14"/>
  <c r="DC175" i="14"/>
  <c r="DA175" i="14"/>
  <c r="CQ175" i="14"/>
  <c r="CW175" i="14"/>
  <c r="CU175" i="14"/>
  <c r="CS175" i="14"/>
  <c r="CI175" i="14"/>
  <c r="CH175" i="14"/>
  <c r="CO175" i="14"/>
  <c r="AC175" i="14"/>
  <c r="CS331" i="14"/>
  <c r="CY331" i="14"/>
  <c r="DE331" i="14"/>
  <c r="CF331" i="14"/>
  <c r="CK331" i="14"/>
  <c r="CQ331" i="14"/>
  <c r="CW331" i="14"/>
  <c r="T331" i="14"/>
  <c r="CC331" i="14"/>
  <c r="CI331" i="14"/>
  <c r="AG331" i="14"/>
  <c r="AM331" i="14"/>
  <c r="AS331" i="14"/>
  <c r="DL331" i="14"/>
  <c r="Y331" i="14"/>
  <c r="AE331" i="14"/>
  <c r="AK331" i="14"/>
  <c r="AZ331" i="14"/>
  <c r="Q331" i="14"/>
  <c r="W331" i="14"/>
  <c r="AC331" i="14"/>
  <c r="DD331" i="14"/>
  <c r="BU331" i="14"/>
  <c r="CA331" i="14"/>
  <c r="CG331" i="14"/>
  <c r="BX331" i="14"/>
  <c r="DY331" i="14"/>
  <c r="EE331" i="14"/>
  <c r="EK331" i="14"/>
  <c r="CV331" i="14"/>
  <c r="DQ331" i="14"/>
  <c r="DW331" i="14"/>
  <c r="EC331" i="14"/>
  <c r="AJ331" i="14"/>
  <c r="DA331" i="14"/>
  <c r="DG331" i="14"/>
  <c r="DM331" i="14"/>
  <c r="AB331" i="14"/>
  <c r="AW331" i="14"/>
  <c r="AV331" i="14"/>
  <c r="BC331" i="14"/>
  <c r="AX331" i="14"/>
  <c r="CT331" i="14"/>
  <c r="CR331" i="14"/>
  <c r="CX331" i="14"/>
  <c r="DC331" i="14"/>
  <c r="CL331" i="14"/>
  <c r="CJ331" i="14"/>
  <c r="CP331" i="14"/>
  <c r="CU331" i="14"/>
  <c r="CD331" i="14"/>
  <c r="CB331" i="14"/>
  <c r="CH331" i="14"/>
  <c r="CM331" i="14"/>
  <c r="EH331" i="14"/>
  <c r="EF331" i="14"/>
  <c r="EL331" i="14"/>
  <c r="U331" i="14"/>
  <c r="AR331" i="14"/>
  <c r="BM331" i="14"/>
  <c r="BS331" i="14"/>
  <c r="BY331" i="14"/>
  <c r="EB331" i="14"/>
  <c r="BE331" i="14"/>
  <c r="BK331" i="14"/>
  <c r="BQ331" i="14"/>
  <c r="BP331" i="14"/>
  <c r="AO331" i="14"/>
  <c r="AU331" i="14"/>
  <c r="BA331" i="14"/>
  <c r="BH331" i="14"/>
  <c r="BI331" i="14"/>
  <c r="BG331" i="14"/>
  <c r="DT331" i="14"/>
  <c r="BB331" i="14"/>
  <c r="AH331" i="14"/>
  <c r="AF331" i="14"/>
  <c r="AL331" i="14"/>
  <c r="AQ331" i="14"/>
  <c r="Z331" i="14"/>
  <c r="X331" i="14"/>
  <c r="AD331" i="14"/>
  <c r="AI331" i="14"/>
  <c r="R331" i="14"/>
  <c r="P331" i="14"/>
  <c r="V331" i="14"/>
  <c r="AA331" i="14"/>
  <c r="BV331" i="14"/>
  <c r="BT331" i="14"/>
  <c r="BZ331" i="14"/>
  <c r="CE331" i="14"/>
  <c r="DZ331" i="14"/>
  <c r="DX331" i="14"/>
  <c r="ED331" i="14"/>
  <c r="EI331" i="14"/>
  <c r="DR331" i="14"/>
  <c r="DP331" i="14"/>
  <c r="DV331" i="14"/>
  <c r="EA331" i="14"/>
  <c r="DB331" i="14"/>
  <c r="CZ331" i="14"/>
  <c r="DF331" i="14"/>
  <c r="DK331" i="14"/>
  <c r="DI331" i="14"/>
  <c r="DH331" i="14"/>
  <c r="DO331" i="14"/>
  <c r="DJ331" i="14"/>
  <c r="CO331" i="14"/>
  <c r="N331" i="14"/>
  <c r="BR331" i="14"/>
  <c r="BJ331" i="14"/>
  <c r="AT331" i="14"/>
  <c r="CN331" i="14"/>
  <c r="EJ331" i="14"/>
  <c r="S331" i="14"/>
  <c r="BW331" i="14"/>
  <c r="BO331" i="14"/>
  <c r="AY331" i="14"/>
  <c r="DN331" i="14"/>
  <c r="EG331" i="14"/>
  <c r="BN331" i="14"/>
  <c r="BF331" i="14"/>
  <c r="AP331" i="14"/>
  <c r="DU331" i="14"/>
  <c r="EM331" i="14"/>
  <c r="BL331" i="14"/>
  <c r="BD331" i="14"/>
  <c r="AN331" i="14"/>
  <c r="DS331" i="14"/>
  <c r="W191" i="14"/>
  <c r="AC191" i="14"/>
  <c r="AA191" i="14"/>
  <c r="Y191" i="14"/>
  <c r="CA191" i="14"/>
  <c r="CG191" i="14"/>
  <c r="CE191" i="14"/>
  <c r="CC191" i="14"/>
  <c r="EE191" i="14"/>
  <c r="EK191" i="14"/>
  <c r="EI191" i="14"/>
  <c r="EG191" i="14"/>
  <c r="DW191" i="14"/>
  <c r="EC191" i="14"/>
  <c r="EA191" i="14"/>
  <c r="DY191" i="14"/>
  <c r="DO191" i="14"/>
  <c r="DU191" i="14"/>
  <c r="DS191" i="14"/>
  <c r="DQ191" i="14"/>
  <c r="DG191" i="14"/>
  <c r="DM191" i="14"/>
  <c r="DK191" i="14"/>
  <c r="DI191" i="14"/>
  <c r="CY191" i="14"/>
  <c r="DE191" i="14"/>
  <c r="DC191" i="14"/>
  <c r="DA191" i="14"/>
  <c r="CQ191" i="14"/>
  <c r="CP191" i="14"/>
  <c r="CW191" i="14"/>
  <c r="AK191" i="14"/>
  <c r="CB191" i="14"/>
  <c r="CH191" i="14"/>
  <c r="CN191" i="14"/>
  <c r="CL191" i="14"/>
  <c r="EF191" i="14"/>
  <c r="EL191" i="14"/>
  <c r="U191" i="14"/>
  <c r="S191" i="14"/>
  <c r="Q191" i="14"/>
  <c r="BS191" i="14"/>
  <c r="BY191" i="14"/>
  <c r="BW191" i="14"/>
  <c r="BU191" i="14"/>
  <c r="BK191" i="14"/>
  <c r="BQ191" i="14"/>
  <c r="BO191" i="14"/>
  <c r="BM191" i="14"/>
  <c r="BC191" i="14"/>
  <c r="BI191" i="14"/>
  <c r="BG191" i="14"/>
  <c r="BE191" i="14"/>
  <c r="AU191" i="14"/>
  <c r="BA191" i="14"/>
  <c r="AY191" i="14"/>
  <c r="AW191" i="14"/>
  <c r="AM191" i="14"/>
  <c r="AS191" i="14"/>
  <c r="AQ191" i="14"/>
  <c r="AO191" i="14"/>
  <c r="CU191" i="14"/>
  <c r="CT191" i="14"/>
  <c r="CS191" i="14"/>
  <c r="AG191" i="14"/>
  <c r="P191" i="14"/>
  <c r="V191" i="14"/>
  <c r="AB191" i="14"/>
  <c r="Z191" i="14"/>
  <c r="BT191" i="14"/>
  <c r="BZ191" i="14"/>
  <c r="CF191" i="14"/>
  <c r="CD191" i="14"/>
  <c r="DX191" i="14"/>
  <c r="ED191" i="14"/>
  <c r="EJ191" i="14"/>
  <c r="EH191" i="14"/>
  <c r="DP191" i="14"/>
  <c r="DV191" i="14"/>
  <c r="EB191" i="14"/>
  <c r="DZ191" i="14"/>
  <c r="DH191" i="14"/>
  <c r="DN191" i="14"/>
  <c r="DT191" i="14"/>
  <c r="DR191" i="14"/>
  <c r="CZ191" i="14"/>
  <c r="DF191" i="14"/>
  <c r="DL191" i="14"/>
  <c r="DJ191" i="14"/>
  <c r="CR191" i="14"/>
  <c r="CX191" i="14"/>
  <c r="DD191" i="14"/>
  <c r="DB191" i="14"/>
  <c r="X191" i="14"/>
  <c r="AE191" i="14"/>
  <c r="AD191" i="14"/>
  <c r="CJ191" i="14"/>
  <c r="CI191" i="14"/>
  <c r="CO191" i="14"/>
  <c r="CM191" i="14"/>
  <c r="CK191" i="14"/>
  <c r="EM191" i="14"/>
  <c r="N191" i="14"/>
  <c r="T191" i="14"/>
  <c r="R191" i="14"/>
  <c r="BL191" i="14"/>
  <c r="BR191" i="14"/>
  <c r="BX191" i="14"/>
  <c r="BV191" i="14"/>
  <c r="BD191" i="14"/>
  <c r="BJ191" i="14"/>
  <c r="BP191" i="14"/>
  <c r="BN191" i="14"/>
  <c r="AV191" i="14"/>
  <c r="BB191" i="14"/>
  <c r="BH191" i="14"/>
  <c r="BF191" i="14"/>
  <c r="AN191" i="14"/>
  <c r="AT191" i="14"/>
  <c r="AZ191" i="14"/>
  <c r="AX191" i="14"/>
  <c r="AF191" i="14"/>
  <c r="AL191" i="14"/>
  <c r="AR191" i="14"/>
  <c r="AP191" i="14"/>
  <c r="AJ191" i="14"/>
  <c r="AI191" i="14"/>
  <c r="AH191" i="14"/>
  <c r="CV191" i="14"/>
  <c r="AV227" i="14"/>
  <c r="BB227" i="14"/>
  <c r="BH227" i="14"/>
  <c r="BF227" i="14"/>
  <c r="AN227" i="14"/>
  <c r="AT227" i="14"/>
  <c r="AZ227" i="14"/>
  <c r="AX227" i="14"/>
  <c r="AF227" i="14"/>
  <c r="AL227" i="14"/>
  <c r="AR227" i="14"/>
  <c r="AP227" i="14"/>
  <c r="X227" i="14"/>
  <c r="AD227" i="14"/>
  <c r="AJ227" i="14"/>
  <c r="AH227" i="14"/>
  <c r="P227" i="14"/>
  <c r="V227" i="14"/>
  <c r="AB227" i="14"/>
  <c r="Z227" i="14"/>
  <c r="BT227" i="14"/>
  <c r="BZ227" i="14"/>
  <c r="CF227" i="14"/>
  <c r="CD227" i="14"/>
  <c r="DX227" i="14"/>
  <c r="ED227" i="14"/>
  <c r="EJ227" i="14"/>
  <c r="EH227" i="14"/>
  <c r="DV227" i="14"/>
  <c r="EC227" i="14"/>
  <c r="DP227" i="14"/>
  <c r="BK227" i="14"/>
  <c r="DO227" i="14"/>
  <c r="DU227" i="14"/>
  <c r="DS227" i="14"/>
  <c r="DQ227" i="14"/>
  <c r="DG227" i="14"/>
  <c r="DM227" i="14"/>
  <c r="DK227" i="14"/>
  <c r="DI227" i="14"/>
  <c r="CY227" i="14"/>
  <c r="DE227" i="14"/>
  <c r="DC227" i="14"/>
  <c r="DA227" i="14"/>
  <c r="CQ227" i="14"/>
  <c r="CW227" i="14"/>
  <c r="CU227" i="14"/>
  <c r="CS227" i="14"/>
  <c r="CI227" i="14"/>
  <c r="CO227" i="14"/>
  <c r="CM227" i="14"/>
  <c r="CK227" i="14"/>
  <c r="EM227" i="14"/>
  <c r="N227" i="14"/>
  <c r="T227" i="14"/>
  <c r="R227" i="14"/>
  <c r="BL227" i="14"/>
  <c r="BR227" i="14"/>
  <c r="BX227" i="14"/>
  <c r="BV227" i="14"/>
  <c r="DZ227" i="14"/>
  <c r="DY227" i="14"/>
  <c r="EB227" i="14"/>
  <c r="BO227" i="14"/>
  <c r="BC227" i="14"/>
  <c r="BI227" i="14"/>
  <c r="BG227" i="14"/>
  <c r="BE227" i="14"/>
  <c r="AU227" i="14"/>
  <c r="BA227" i="14"/>
  <c r="AY227" i="14"/>
  <c r="AW227" i="14"/>
  <c r="AM227" i="14"/>
  <c r="AS227" i="14"/>
  <c r="AQ227" i="14"/>
  <c r="AO227" i="14"/>
  <c r="AE227" i="14"/>
  <c r="AK227" i="14"/>
  <c r="AI227" i="14"/>
  <c r="AG227" i="14"/>
  <c r="W227" i="14"/>
  <c r="AC227" i="14"/>
  <c r="AA227" i="14"/>
  <c r="Y227" i="14"/>
  <c r="CA227" i="14"/>
  <c r="CG227" i="14"/>
  <c r="CE227" i="14"/>
  <c r="CC227" i="14"/>
  <c r="EE227" i="14"/>
  <c r="EK227" i="14"/>
  <c r="EI227" i="14"/>
  <c r="EG227" i="14"/>
  <c r="BJ227" i="14"/>
  <c r="BQ227" i="14"/>
  <c r="BD227" i="14"/>
  <c r="DW227" i="14"/>
  <c r="DH227" i="14"/>
  <c r="DN227" i="14"/>
  <c r="DT227" i="14"/>
  <c r="DR227" i="14"/>
  <c r="CZ227" i="14"/>
  <c r="DF227" i="14"/>
  <c r="DL227" i="14"/>
  <c r="DJ227" i="14"/>
  <c r="CR227" i="14"/>
  <c r="CX227" i="14"/>
  <c r="DD227" i="14"/>
  <c r="DB227" i="14"/>
  <c r="CJ227" i="14"/>
  <c r="CP227" i="14"/>
  <c r="CV227" i="14"/>
  <c r="CT227" i="14"/>
  <c r="CB227" i="14"/>
  <c r="CH227" i="14"/>
  <c r="CN227" i="14"/>
  <c r="CL227" i="14"/>
  <c r="EF227" i="14"/>
  <c r="EL227" i="14"/>
  <c r="U227" i="14"/>
  <c r="S227" i="14"/>
  <c r="Q227" i="14"/>
  <c r="BS227" i="14"/>
  <c r="BY227" i="14"/>
  <c r="BW227" i="14"/>
  <c r="BU227" i="14"/>
  <c r="BN227" i="14"/>
  <c r="BM227" i="14"/>
  <c r="BP227" i="14"/>
  <c r="EA227" i="14"/>
  <c r="CU190" i="14"/>
  <c r="CS190" i="14"/>
  <c r="CY190" i="14"/>
  <c r="DE190" i="14"/>
  <c r="CM190" i="14"/>
  <c r="CK190" i="14"/>
  <c r="CQ190" i="14"/>
  <c r="CW190" i="14"/>
  <c r="CE190" i="14"/>
  <c r="CC190" i="14"/>
  <c r="CI190" i="14"/>
  <c r="CO190" i="14"/>
  <c r="BW190" i="14"/>
  <c r="BU190" i="14"/>
  <c r="CA190" i="14"/>
  <c r="CG190" i="14"/>
  <c r="EA190" i="14"/>
  <c r="DY190" i="14"/>
  <c r="EE190" i="14"/>
  <c r="EK190" i="14"/>
  <c r="DS190" i="14"/>
  <c r="DQ190" i="14"/>
  <c r="DW190" i="14"/>
  <c r="EC190" i="14"/>
  <c r="DK190" i="14"/>
  <c r="DI190" i="14"/>
  <c r="DO190" i="14"/>
  <c r="DU190" i="14"/>
  <c r="DC190" i="14"/>
  <c r="DB190" i="14"/>
  <c r="DA190" i="14"/>
  <c r="DL190" i="14"/>
  <c r="DD190" i="14"/>
  <c r="AI190" i="14"/>
  <c r="AG190" i="14"/>
  <c r="AM190" i="14"/>
  <c r="AS190" i="14"/>
  <c r="AA190" i="14"/>
  <c r="Y190" i="14"/>
  <c r="AE190" i="14"/>
  <c r="AK190" i="14"/>
  <c r="S190" i="14"/>
  <c r="Q190" i="14"/>
  <c r="W190" i="14"/>
  <c r="AC190" i="14"/>
  <c r="EH190" i="14"/>
  <c r="EF190" i="14"/>
  <c r="EL190" i="14"/>
  <c r="U190" i="14"/>
  <c r="BO190" i="14"/>
  <c r="BM190" i="14"/>
  <c r="BS190" i="14"/>
  <c r="BY190" i="14"/>
  <c r="BG190" i="14"/>
  <c r="BE190" i="14"/>
  <c r="BK190" i="14"/>
  <c r="BQ190" i="14"/>
  <c r="AY190" i="14"/>
  <c r="AW190" i="14"/>
  <c r="BC190" i="14"/>
  <c r="BI190" i="14"/>
  <c r="DG190" i="14"/>
  <c r="DF190" i="14"/>
  <c r="DM190" i="14"/>
  <c r="CZ190" i="14"/>
  <c r="CV190" i="14"/>
  <c r="CT190" i="14"/>
  <c r="CR190" i="14"/>
  <c r="CX190" i="14"/>
  <c r="CN190" i="14"/>
  <c r="CL190" i="14"/>
  <c r="CJ190" i="14"/>
  <c r="CP190" i="14"/>
  <c r="CF190" i="14"/>
  <c r="CD190" i="14"/>
  <c r="CB190" i="14"/>
  <c r="CH190" i="14"/>
  <c r="BX190" i="14"/>
  <c r="BV190" i="14"/>
  <c r="BT190" i="14"/>
  <c r="BZ190" i="14"/>
  <c r="EJ190" i="14"/>
  <c r="DZ190" i="14"/>
  <c r="DX190" i="14"/>
  <c r="ED190" i="14"/>
  <c r="EB190" i="14"/>
  <c r="DR190" i="14"/>
  <c r="DP190" i="14"/>
  <c r="DV190" i="14"/>
  <c r="DT190" i="14"/>
  <c r="DJ190" i="14"/>
  <c r="DH190" i="14"/>
  <c r="DN190" i="14"/>
  <c r="AR190" i="14"/>
  <c r="AQ190" i="14"/>
  <c r="AP190" i="14"/>
  <c r="AO190" i="14"/>
  <c r="AJ190" i="14"/>
  <c r="AH190" i="14"/>
  <c r="AF190" i="14"/>
  <c r="AL190" i="14"/>
  <c r="AB190" i="14"/>
  <c r="Z190" i="14"/>
  <c r="X190" i="14"/>
  <c r="AD190" i="14"/>
  <c r="T190" i="14"/>
  <c r="R190" i="14"/>
  <c r="P190" i="14"/>
  <c r="V190" i="14"/>
  <c r="EI190" i="14"/>
  <c r="EG190" i="14"/>
  <c r="EM190" i="14"/>
  <c r="N190" i="14"/>
  <c r="BP190" i="14"/>
  <c r="BN190" i="14"/>
  <c r="BL190" i="14"/>
  <c r="BR190" i="14"/>
  <c r="BH190" i="14"/>
  <c r="BF190" i="14"/>
  <c r="BD190" i="14"/>
  <c r="BJ190" i="14"/>
  <c r="AZ190" i="14"/>
  <c r="AX190" i="14"/>
  <c r="AV190" i="14"/>
  <c r="BB190" i="14"/>
  <c r="AN190" i="14"/>
  <c r="AU190" i="14"/>
  <c r="AT190" i="14"/>
  <c r="BA190" i="14"/>
  <c r="AD139" i="14"/>
  <c r="AJ139" i="14"/>
  <c r="AH139" i="14"/>
  <c r="AF139" i="14"/>
  <c r="V139" i="14"/>
  <c r="AB139" i="14"/>
  <c r="CW139" i="14"/>
  <c r="CU139" i="14"/>
  <c r="CS139" i="14"/>
  <c r="CY139" i="14"/>
  <c r="CO139" i="14"/>
  <c r="CM139" i="14"/>
  <c r="CK139" i="14"/>
  <c r="CQ139" i="14"/>
  <c r="N139" i="14"/>
  <c r="T139" i="14"/>
  <c r="R139" i="14"/>
  <c r="P139" i="14"/>
  <c r="BR139" i="14"/>
  <c r="AK139" i="14"/>
  <c r="AI139" i="14"/>
  <c r="AG139" i="14"/>
  <c r="AM139" i="14"/>
  <c r="AC139" i="14"/>
  <c r="CP139" i="14"/>
  <c r="CV139" i="14"/>
  <c r="CT139" i="14"/>
  <c r="CR139" i="14"/>
  <c r="CH139" i="14"/>
  <c r="CN139" i="14"/>
  <c r="CL139" i="14"/>
  <c r="CJ139" i="14"/>
  <c r="EL139" i="14"/>
  <c r="U139" i="14"/>
  <c r="S139" i="14"/>
  <c r="Q139" i="14"/>
  <c r="W139" i="14"/>
  <c r="BY139" i="14"/>
  <c r="BW139" i="14"/>
  <c r="BU139" i="14"/>
  <c r="CA139" i="14"/>
  <c r="BQ139" i="14"/>
  <c r="BO139" i="14"/>
  <c r="BM139" i="14"/>
  <c r="BS139" i="14"/>
  <c r="BI139" i="14"/>
  <c r="BG139" i="14"/>
  <c r="BE139" i="14"/>
  <c r="AA139" i="14"/>
  <c r="AE139" i="14"/>
  <c r="CE139" i="14"/>
  <c r="CI139" i="14"/>
  <c r="BX139" i="14"/>
  <c r="EG139" i="14"/>
  <c r="DV139" i="14"/>
  <c r="BP139" i="14"/>
  <c r="DY139" i="14"/>
  <c r="DN139" i="14"/>
  <c r="BH139" i="14"/>
  <c r="DQ139" i="14"/>
  <c r="BK139" i="14"/>
  <c r="BA139" i="14"/>
  <c r="AY139" i="14"/>
  <c r="AW139" i="14"/>
  <c r="BC139" i="14"/>
  <c r="AO139" i="14"/>
  <c r="AN139" i="14"/>
  <c r="AU139" i="14"/>
  <c r="DB139" i="14"/>
  <c r="Z139" i="14"/>
  <c r="BZ139" i="14"/>
  <c r="CD139" i="14"/>
  <c r="ED139" i="14"/>
  <c r="EI139" i="14"/>
  <c r="EF139" i="14"/>
  <c r="BJ139" i="14"/>
  <c r="EA139" i="14"/>
  <c r="DX139" i="14"/>
  <c r="BB139" i="14"/>
  <c r="DS139" i="14"/>
  <c r="DP139" i="14"/>
  <c r="DF139" i="14"/>
  <c r="DL139" i="14"/>
  <c r="DJ139" i="14"/>
  <c r="DH139" i="14"/>
  <c r="DE139" i="14"/>
  <c r="DD139" i="14"/>
  <c r="DC139" i="14"/>
  <c r="AL139" i="14"/>
  <c r="Y139" i="14"/>
  <c r="CG139" i="14"/>
  <c r="CC139" i="14"/>
  <c r="EK139" i="14"/>
  <c r="EH139" i="14"/>
  <c r="BT139" i="14"/>
  <c r="EC139" i="14"/>
  <c r="DZ139" i="14"/>
  <c r="BL139" i="14"/>
  <c r="DU139" i="14"/>
  <c r="DR139" i="14"/>
  <c r="BD139" i="14"/>
  <c r="AT139" i="14"/>
  <c r="AZ139" i="14"/>
  <c r="AX139" i="14"/>
  <c r="AV139" i="14"/>
  <c r="DA139" i="14"/>
  <c r="CZ139" i="14"/>
  <c r="DG139" i="14"/>
  <c r="AP139" i="14"/>
  <c r="X139" i="14"/>
  <c r="CF139" i="14"/>
  <c r="CB139" i="14"/>
  <c r="EJ139" i="14"/>
  <c r="BV139" i="14"/>
  <c r="EM139" i="14"/>
  <c r="EB139" i="14"/>
  <c r="BN139" i="14"/>
  <c r="EE139" i="14"/>
  <c r="DT139" i="14"/>
  <c r="BF139" i="14"/>
  <c r="DW139" i="14"/>
  <c r="DM139" i="14"/>
  <c r="DK139" i="14"/>
  <c r="DI139" i="14"/>
  <c r="DO139" i="14"/>
  <c r="AS139" i="14"/>
  <c r="AR139" i="14"/>
  <c r="AQ139" i="14"/>
  <c r="CX139" i="14"/>
  <c r="AT241" i="14"/>
  <c r="AZ241" i="14"/>
  <c r="AX241" i="14"/>
  <c r="AV241" i="14"/>
  <c r="AL241" i="14"/>
  <c r="AR241" i="14"/>
  <c r="AP241" i="14"/>
  <c r="AN241" i="14"/>
  <c r="AD241" i="14"/>
  <c r="AJ241" i="14"/>
  <c r="AH241" i="14"/>
  <c r="AF241" i="14"/>
  <c r="V241" i="14"/>
  <c r="AB241" i="14"/>
  <c r="Z241" i="14"/>
  <c r="X241" i="14"/>
  <c r="BZ241" i="14"/>
  <c r="CF241" i="14"/>
  <c r="CD241" i="14"/>
  <c r="CB241" i="14"/>
  <c r="ED241" i="14"/>
  <c r="EJ241" i="14"/>
  <c r="EH241" i="14"/>
  <c r="EF241" i="14"/>
  <c r="DV241" i="14"/>
  <c r="EB241" i="14"/>
  <c r="DZ241" i="14"/>
  <c r="DX241" i="14"/>
  <c r="BG241" i="14"/>
  <c r="BB241" i="14"/>
  <c r="BI241" i="14"/>
  <c r="BH241" i="14"/>
  <c r="DM241" i="14"/>
  <c r="DK241" i="14"/>
  <c r="DI241" i="14"/>
  <c r="DO241" i="14"/>
  <c r="DE241" i="14"/>
  <c r="DC241" i="14"/>
  <c r="DA241" i="14"/>
  <c r="DG241" i="14"/>
  <c r="CW241" i="14"/>
  <c r="CU241" i="14"/>
  <c r="CS241" i="14"/>
  <c r="CY241" i="14"/>
  <c r="CO241" i="14"/>
  <c r="CM241" i="14"/>
  <c r="CK241" i="14"/>
  <c r="CQ241" i="14"/>
  <c r="N241" i="14"/>
  <c r="T241" i="14"/>
  <c r="R241" i="14"/>
  <c r="P241" i="14"/>
  <c r="BR241" i="14"/>
  <c r="BX241" i="14"/>
  <c r="BV241" i="14"/>
  <c r="BT241" i="14"/>
  <c r="BJ241" i="14"/>
  <c r="BP241" i="14"/>
  <c r="BN241" i="14"/>
  <c r="BL241" i="14"/>
  <c r="BK241" i="14"/>
  <c r="BF241" i="14"/>
  <c r="BE241" i="14"/>
  <c r="BD241" i="14"/>
  <c r="BA241" i="14"/>
  <c r="AY241" i="14"/>
  <c r="AW241" i="14"/>
  <c r="BC241" i="14"/>
  <c r="AS241" i="14"/>
  <c r="AQ241" i="14"/>
  <c r="AO241" i="14"/>
  <c r="AU241" i="14"/>
  <c r="AK241" i="14"/>
  <c r="AI241" i="14"/>
  <c r="AG241" i="14"/>
  <c r="AM241" i="14"/>
  <c r="AC241" i="14"/>
  <c r="AA241" i="14"/>
  <c r="Y241" i="14"/>
  <c r="AE241" i="14"/>
  <c r="CG241" i="14"/>
  <c r="CE241" i="14"/>
  <c r="CC241" i="14"/>
  <c r="CI241" i="14"/>
  <c r="EK241" i="14"/>
  <c r="EI241" i="14"/>
  <c r="EG241" i="14"/>
  <c r="EM241" i="14"/>
  <c r="EC241" i="14"/>
  <c r="EA241" i="14"/>
  <c r="DY241" i="14"/>
  <c r="EE241" i="14"/>
  <c r="DN241" i="14"/>
  <c r="DU241" i="14"/>
  <c r="DT241" i="14"/>
  <c r="DS241" i="14"/>
  <c r="DF241" i="14"/>
  <c r="DL241" i="14"/>
  <c r="DJ241" i="14"/>
  <c r="DH241" i="14"/>
  <c r="CX241" i="14"/>
  <c r="DD241" i="14"/>
  <c r="DB241" i="14"/>
  <c r="CZ241" i="14"/>
  <c r="CP241" i="14"/>
  <c r="CV241" i="14"/>
  <c r="CT241" i="14"/>
  <c r="CR241" i="14"/>
  <c r="CH241" i="14"/>
  <c r="CN241" i="14"/>
  <c r="CL241" i="14"/>
  <c r="CJ241" i="14"/>
  <c r="EL241" i="14"/>
  <c r="U241" i="14"/>
  <c r="S241" i="14"/>
  <c r="Q241" i="14"/>
  <c r="W241" i="14"/>
  <c r="BY241" i="14"/>
  <c r="BW241" i="14"/>
  <c r="BU241" i="14"/>
  <c r="CA241" i="14"/>
  <c r="BQ241" i="14"/>
  <c r="BO241" i="14"/>
  <c r="BM241" i="14"/>
  <c r="BS241" i="14"/>
  <c r="DR241" i="14"/>
  <c r="DQ241" i="14"/>
  <c r="DP241" i="14"/>
  <c r="DW241" i="14"/>
  <c r="BF240" i="14"/>
  <c r="BD240" i="14"/>
  <c r="BJ240" i="14"/>
  <c r="BP240" i="14"/>
  <c r="AX240" i="14"/>
  <c r="AV240" i="14"/>
  <c r="BB240" i="14"/>
  <c r="BH240" i="14"/>
  <c r="AP240" i="14"/>
  <c r="AN240" i="14"/>
  <c r="AT240" i="14"/>
  <c r="AZ240" i="14"/>
  <c r="AH240" i="14"/>
  <c r="AF240" i="14"/>
  <c r="AL240" i="14"/>
  <c r="AR240" i="14"/>
  <c r="Z240" i="14"/>
  <c r="X240" i="14"/>
  <c r="AD240" i="14"/>
  <c r="AJ240" i="14"/>
  <c r="R240" i="14"/>
  <c r="P240" i="14"/>
  <c r="V240" i="14"/>
  <c r="AB240" i="14"/>
  <c r="BV240" i="14"/>
  <c r="BT240" i="14"/>
  <c r="BZ240" i="14"/>
  <c r="CF240" i="14"/>
  <c r="BS240" i="14"/>
  <c r="BN240" i="14"/>
  <c r="BM240" i="14"/>
  <c r="BL240" i="14"/>
  <c r="DQ240" i="14"/>
  <c r="DW240" i="14"/>
  <c r="EC240" i="14"/>
  <c r="EA240" i="14"/>
  <c r="DI240" i="14"/>
  <c r="DO240" i="14"/>
  <c r="DU240" i="14"/>
  <c r="DS240" i="14"/>
  <c r="DA240" i="14"/>
  <c r="DG240" i="14"/>
  <c r="DM240" i="14"/>
  <c r="DK240" i="14"/>
  <c r="CS240" i="14"/>
  <c r="CY240" i="14"/>
  <c r="DE240" i="14"/>
  <c r="DC240" i="14"/>
  <c r="CK240" i="14"/>
  <c r="CQ240" i="14"/>
  <c r="CW240" i="14"/>
  <c r="CU240" i="14"/>
  <c r="CC240" i="14"/>
  <c r="CI240" i="14"/>
  <c r="CO240" i="14"/>
  <c r="CM240" i="14"/>
  <c r="EG240" i="14"/>
  <c r="EM240" i="14"/>
  <c r="N240" i="14"/>
  <c r="T240" i="14"/>
  <c r="BW240" i="14"/>
  <c r="BR240" i="14"/>
  <c r="BY240" i="14"/>
  <c r="BX240" i="14"/>
  <c r="BE240" i="14"/>
  <c r="BK240" i="14"/>
  <c r="BQ240" i="14"/>
  <c r="BO240" i="14"/>
  <c r="AW240" i="14"/>
  <c r="BC240" i="14"/>
  <c r="BI240" i="14"/>
  <c r="BG240" i="14"/>
  <c r="AO240" i="14"/>
  <c r="AU240" i="14"/>
  <c r="BA240" i="14"/>
  <c r="AY240" i="14"/>
  <c r="AG240" i="14"/>
  <c r="AM240" i="14"/>
  <c r="AS240" i="14"/>
  <c r="AQ240" i="14"/>
  <c r="Y240" i="14"/>
  <c r="AE240" i="14"/>
  <c r="AK240" i="14"/>
  <c r="AI240" i="14"/>
  <c r="Q240" i="14"/>
  <c r="W240" i="14"/>
  <c r="AC240" i="14"/>
  <c r="AA240" i="14"/>
  <c r="BU240" i="14"/>
  <c r="CA240" i="14"/>
  <c r="CG240" i="14"/>
  <c r="CE240" i="14"/>
  <c r="DZ240" i="14"/>
  <c r="DY240" i="14"/>
  <c r="DX240" i="14"/>
  <c r="EE240" i="14"/>
  <c r="DR240" i="14"/>
  <c r="DP240" i="14"/>
  <c r="DV240" i="14"/>
  <c r="EB240" i="14"/>
  <c r="DJ240" i="14"/>
  <c r="DH240" i="14"/>
  <c r="DN240" i="14"/>
  <c r="DT240" i="14"/>
  <c r="DB240" i="14"/>
  <c r="CZ240" i="14"/>
  <c r="DF240" i="14"/>
  <c r="DL240" i="14"/>
  <c r="CT240" i="14"/>
  <c r="CR240" i="14"/>
  <c r="CX240" i="14"/>
  <c r="DD240" i="14"/>
  <c r="CL240" i="14"/>
  <c r="CJ240" i="14"/>
  <c r="CP240" i="14"/>
  <c r="CV240" i="14"/>
  <c r="CD240" i="14"/>
  <c r="CB240" i="14"/>
  <c r="CH240" i="14"/>
  <c r="CN240" i="14"/>
  <c r="EH240" i="14"/>
  <c r="EF240" i="14"/>
  <c r="EL240" i="14"/>
  <c r="U240" i="14"/>
  <c r="S240" i="14"/>
  <c r="ED240" i="14"/>
  <c r="EK240" i="14"/>
  <c r="EJ240" i="14"/>
  <c r="EI240" i="14"/>
  <c r="DL214" i="14"/>
  <c r="CF214" i="14"/>
  <c r="AZ214" i="14"/>
  <c r="T214" i="14"/>
  <c r="DK214" i="14"/>
  <c r="CE214" i="14"/>
  <c r="AY214" i="14"/>
  <c r="S214" i="14"/>
  <c r="DJ214" i="14"/>
  <c r="CD214" i="14"/>
  <c r="AX214" i="14"/>
  <c r="R214" i="14"/>
  <c r="DI214" i="14"/>
  <c r="CC214" i="14"/>
  <c r="AW214" i="14"/>
  <c r="Q214" i="14"/>
  <c r="DH214" i="14"/>
  <c r="CB214" i="14"/>
  <c r="AV214" i="14"/>
  <c r="P214" i="14"/>
  <c r="DO214" i="14"/>
  <c r="CI214" i="14"/>
  <c r="BC214" i="14"/>
  <c r="W214" i="14"/>
  <c r="DN214" i="14"/>
  <c r="CH214" i="14"/>
  <c r="BB214" i="14"/>
  <c r="V214" i="14"/>
  <c r="DU214" i="14"/>
  <c r="CO214" i="14"/>
  <c r="BI214" i="14"/>
  <c r="AC214" i="14"/>
  <c r="EJ214" i="14"/>
  <c r="DD214" i="14"/>
  <c r="BX214" i="14"/>
  <c r="AR214" i="14"/>
  <c r="EI214" i="14"/>
  <c r="DC214" i="14"/>
  <c r="BW214" i="14"/>
  <c r="AQ214" i="14"/>
  <c r="EH214" i="14"/>
  <c r="DB214" i="14"/>
  <c r="BV214" i="14"/>
  <c r="AP214" i="14"/>
  <c r="EG214" i="14"/>
  <c r="DA214" i="14"/>
  <c r="BU214" i="14"/>
  <c r="AO214" i="14"/>
  <c r="EF214" i="14"/>
  <c r="CZ214" i="14"/>
  <c r="BT214" i="14"/>
  <c r="AN214" i="14"/>
  <c r="EM214" i="14"/>
  <c r="DG214" i="14"/>
  <c r="CA214" i="14"/>
  <c r="AU214" i="14"/>
  <c r="EL214" i="14"/>
  <c r="DF214" i="14"/>
  <c r="BZ214" i="14"/>
  <c r="AT214" i="14"/>
  <c r="N214" i="14"/>
  <c r="DM214" i="14"/>
  <c r="CG214" i="14"/>
  <c r="BA214" i="14"/>
  <c r="U214" i="14"/>
  <c r="EB214" i="14"/>
  <c r="CV214" i="14"/>
  <c r="BP214" i="14"/>
  <c r="AJ214" i="14"/>
  <c r="EA214" i="14"/>
  <c r="CU214" i="14"/>
  <c r="BO214" i="14"/>
  <c r="AI214" i="14"/>
  <c r="DZ214" i="14"/>
  <c r="CT214" i="14"/>
  <c r="BN214" i="14"/>
  <c r="AH214" i="14"/>
  <c r="DY214" i="14"/>
  <c r="CS214" i="14"/>
  <c r="BM214" i="14"/>
  <c r="AG214" i="14"/>
  <c r="DX214" i="14"/>
  <c r="CR214" i="14"/>
  <c r="BL214" i="14"/>
  <c r="AF214" i="14"/>
  <c r="EE214" i="14"/>
  <c r="CY214" i="14"/>
  <c r="BS214" i="14"/>
  <c r="AM214" i="14"/>
  <c r="ED214" i="14"/>
  <c r="CX214" i="14"/>
  <c r="BR214" i="14"/>
  <c r="AL214" i="14"/>
  <c r="EK214" i="14"/>
  <c r="DE214" i="14"/>
  <c r="BY214" i="14"/>
  <c r="AS214" i="14"/>
  <c r="DT214" i="14"/>
  <c r="CN214" i="14"/>
  <c r="BH214" i="14"/>
  <c r="AB214" i="14"/>
  <c r="DS214" i="14"/>
  <c r="CM214" i="14"/>
  <c r="BG214" i="14"/>
  <c r="AA214" i="14"/>
  <c r="DR214" i="14"/>
  <c r="CL214" i="14"/>
  <c r="BF214" i="14"/>
  <c r="Z214" i="14"/>
  <c r="DQ214" i="14"/>
  <c r="CK214" i="14"/>
  <c r="BE214" i="14"/>
  <c r="Y214" i="14"/>
  <c r="DP214" i="14"/>
  <c r="CJ214" i="14"/>
  <c r="BD214" i="14"/>
  <c r="X214" i="14"/>
  <c r="DW214" i="14"/>
  <c r="CQ214" i="14"/>
  <c r="BK214" i="14"/>
  <c r="AE214" i="14"/>
  <c r="DV214" i="14"/>
  <c r="CP214" i="14"/>
  <c r="BJ214" i="14"/>
  <c r="AD214" i="14"/>
  <c r="EC214" i="14"/>
  <c r="CW214" i="14"/>
  <c r="BQ214" i="14"/>
  <c r="AK214" i="14"/>
  <c r="DN316" i="14"/>
  <c r="DT316" i="14"/>
  <c r="DM316" i="14"/>
  <c r="DK316" i="14"/>
  <c r="DI316" i="14"/>
  <c r="X316" i="14"/>
  <c r="CH316" i="14"/>
  <c r="CN316" i="14"/>
  <c r="N316" i="14"/>
  <c r="ED316" i="14"/>
  <c r="EJ316" i="14"/>
  <c r="BG316" i="14"/>
  <c r="Q316" i="14"/>
  <c r="EC316" i="14"/>
  <c r="CT316" i="14"/>
  <c r="BS316" i="14"/>
  <c r="BX316" i="14"/>
  <c r="R316" i="14"/>
  <c r="CB316" i="14"/>
  <c r="CU316" i="14"/>
  <c r="BM316" i="14"/>
  <c r="DH316" i="14"/>
  <c r="S316" i="14"/>
  <c r="DG316" i="14"/>
  <c r="DV316" i="14"/>
  <c r="EH316" i="14"/>
  <c r="CY316" i="14"/>
  <c r="AK316" i="14"/>
  <c r="BF316" i="14"/>
  <c r="W316" i="14"/>
  <c r="EI316" i="14"/>
  <c r="AP316" i="14"/>
  <c r="CI316" i="14"/>
  <c r="BB316" i="14"/>
  <c r="BH316" i="14"/>
  <c r="BA316" i="14"/>
  <c r="AY316" i="14"/>
  <c r="AW316" i="14"/>
  <c r="BD316" i="14"/>
  <c r="V316" i="14"/>
  <c r="AB316" i="14"/>
  <c r="CG316" i="14"/>
  <c r="BR316" i="14"/>
  <c r="AL316" i="14"/>
  <c r="DB316" i="14"/>
  <c r="CA316" i="14"/>
  <c r="CV316" i="14"/>
  <c r="Z316" i="14"/>
  <c r="CJ316" i="14"/>
  <c r="DC316" i="14"/>
  <c r="BU316" i="14"/>
  <c r="AN316" i="14"/>
  <c r="AA316" i="14"/>
  <c r="DW316" i="14"/>
  <c r="BQ316" i="14"/>
  <c r="BV316" i="14"/>
  <c r="AM316" i="14"/>
  <c r="AS316" i="14"/>
  <c r="BN316" i="14"/>
  <c r="AE316" i="14"/>
  <c r="T316" i="14"/>
  <c r="DA316" i="14"/>
  <c r="DX316" i="14"/>
  <c r="BL316" i="14"/>
  <c r="CS316" i="14"/>
  <c r="DU316" i="14"/>
  <c r="DF316" i="14"/>
  <c r="DL316" i="14"/>
  <c r="DJ316" i="14"/>
  <c r="DO316" i="14"/>
  <c r="CP316" i="14"/>
  <c r="CO316" i="14"/>
  <c r="EL316" i="14"/>
  <c r="U316" i="14"/>
  <c r="EK316" i="14"/>
  <c r="DD316" i="14"/>
  <c r="AH316" i="14"/>
  <c r="AF316" i="14"/>
  <c r="DS316" i="14"/>
  <c r="CC316" i="14"/>
  <c r="CZ316" i="14"/>
  <c r="AI316" i="14"/>
  <c r="EE316" i="14"/>
  <c r="CW316" i="14"/>
  <c r="CD316" i="14"/>
  <c r="AU316" i="14"/>
  <c r="AR316" i="14"/>
  <c r="DY316" i="14"/>
  <c r="EF316" i="14"/>
  <c r="AJ316" i="14"/>
  <c r="DQ316" i="14"/>
  <c r="BT316" i="14"/>
  <c r="BW316" i="14"/>
  <c r="AG316" i="14"/>
  <c r="EB316" i="14"/>
  <c r="BO316" i="14"/>
  <c r="Y316" i="14"/>
  <c r="BI316" i="14"/>
  <c r="AT316" i="14"/>
  <c r="AZ316" i="14"/>
  <c r="AX316" i="14"/>
  <c r="BC316" i="14"/>
  <c r="AD316" i="14"/>
  <c r="AC316" i="14"/>
  <c r="BZ316" i="14"/>
  <c r="CF316" i="14"/>
  <c r="BY316" i="14"/>
  <c r="EA316" i="14"/>
  <c r="CK316" i="14"/>
  <c r="DP316" i="14"/>
  <c r="AQ316" i="14"/>
  <c r="EM316" i="14"/>
  <c r="DE316" i="14"/>
  <c r="CL316" i="14"/>
  <c r="BK316" i="14"/>
  <c r="BP316" i="14"/>
  <c r="EG316" i="14"/>
  <c r="P316" i="14"/>
  <c r="CM316" i="14"/>
  <c r="BE316" i="14"/>
  <c r="AV316" i="14"/>
  <c r="CE316" i="14"/>
  <c r="AO316" i="14"/>
  <c r="CX316" i="14"/>
  <c r="DZ316" i="14"/>
  <c r="CQ316" i="14"/>
  <c r="CR316" i="14"/>
  <c r="DR316" i="14"/>
  <c r="BJ316" i="14"/>
  <c r="EH110" i="14"/>
  <c r="EF110" i="14"/>
  <c r="EL110" i="14"/>
  <c r="U110" i="14"/>
  <c r="S110" i="14"/>
  <c r="BM110" i="14"/>
  <c r="BS110" i="14"/>
  <c r="BY110" i="14"/>
  <c r="BW110" i="14"/>
  <c r="BE110" i="14"/>
  <c r="BK110" i="14"/>
  <c r="BQ110" i="14"/>
  <c r="BO110" i="14"/>
  <c r="AW110" i="14"/>
  <c r="BC110" i="14"/>
  <c r="BI110" i="14"/>
  <c r="BG110" i="14"/>
  <c r="AO110" i="14"/>
  <c r="AU110" i="14"/>
  <c r="BA110" i="14"/>
  <c r="AY110" i="14"/>
  <c r="AG110" i="14"/>
  <c r="AM110" i="14"/>
  <c r="AS110" i="14"/>
  <c r="AQ110" i="14"/>
  <c r="Y110" i="14"/>
  <c r="AE110" i="14"/>
  <c r="AK110" i="14"/>
  <c r="AI110" i="14"/>
  <c r="CN110" i="14"/>
  <c r="CM110" i="14"/>
  <c r="CH110" i="14"/>
  <c r="V110" i="14"/>
  <c r="BV110" i="14"/>
  <c r="BT110" i="14"/>
  <c r="BZ110" i="14"/>
  <c r="CF110" i="14"/>
  <c r="DZ110" i="14"/>
  <c r="DX110" i="14"/>
  <c r="ED110" i="14"/>
  <c r="EJ110" i="14"/>
  <c r="DR110" i="14"/>
  <c r="DP110" i="14"/>
  <c r="DV110" i="14"/>
  <c r="EB110" i="14"/>
  <c r="DJ110" i="14"/>
  <c r="DH110" i="14"/>
  <c r="DN110" i="14"/>
  <c r="DT110" i="14"/>
  <c r="DB110" i="14"/>
  <c r="CZ110" i="14"/>
  <c r="DF110" i="14"/>
  <c r="DL110" i="14"/>
  <c r="CT110" i="14"/>
  <c r="CR110" i="14"/>
  <c r="CX110" i="14"/>
  <c r="DD110" i="14"/>
  <c r="CL110" i="14"/>
  <c r="CJ110" i="14"/>
  <c r="CP110" i="14"/>
  <c r="CV110" i="14"/>
  <c r="Q110" i="14"/>
  <c r="P110" i="14"/>
  <c r="W110" i="14"/>
  <c r="CC110" i="14"/>
  <c r="EG110" i="14"/>
  <c r="EM110" i="14"/>
  <c r="N110" i="14"/>
  <c r="T110" i="14"/>
  <c r="BN110" i="14"/>
  <c r="BL110" i="14"/>
  <c r="BR110" i="14"/>
  <c r="BX110" i="14"/>
  <c r="BF110" i="14"/>
  <c r="BD110" i="14"/>
  <c r="BJ110" i="14"/>
  <c r="BP110" i="14"/>
  <c r="AX110" i="14"/>
  <c r="AV110" i="14"/>
  <c r="BB110" i="14"/>
  <c r="BH110" i="14"/>
  <c r="AP110" i="14"/>
  <c r="AN110" i="14"/>
  <c r="AT110" i="14"/>
  <c r="AZ110" i="14"/>
  <c r="AH110" i="14"/>
  <c r="AF110" i="14"/>
  <c r="AL110" i="14"/>
  <c r="AR110" i="14"/>
  <c r="Z110" i="14"/>
  <c r="X110" i="14"/>
  <c r="AD110" i="14"/>
  <c r="AJ110" i="14"/>
  <c r="AC110" i="14"/>
  <c r="AB110" i="14"/>
  <c r="AA110" i="14"/>
  <c r="CO110" i="14"/>
  <c r="BU110" i="14"/>
  <c r="CA110" i="14"/>
  <c r="CG110" i="14"/>
  <c r="CE110" i="14"/>
  <c r="DY110" i="14"/>
  <c r="EE110" i="14"/>
  <c r="EK110" i="14"/>
  <c r="EI110" i="14"/>
  <c r="DQ110" i="14"/>
  <c r="DW110" i="14"/>
  <c r="EC110" i="14"/>
  <c r="EA110" i="14"/>
  <c r="DI110" i="14"/>
  <c r="DO110" i="14"/>
  <c r="DU110" i="14"/>
  <c r="DS110" i="14"/>
  <c r="DA110" i="14"/>
  <c r="DG110" i="14"/>
  <c r="DM110" i="14"/>
  <c r="DK110" i="14"/>
  <c r="CS110" i="14"/>
  <c r="CY110" i="14"/>
  <c r="DE110" i="14"/>
  <c r="DC110" i="14"/>
  <c r="CK110" i="14"/>
  <c r="CQ110" i="14"/>
  <c r="CW110" i="14"/>
  <c r="CU110" i="14"/>
  <c r="CB110" i="14"/>
  <c r="CI110" i="14"/>
  <c r="CD110" i="14"/>
  <c r="R110" i="14"/>
  <c r="ED336" i="14"/>
  <c r="CX336" i="14"/>
  <c r="BR336" i="14"/>
  <c r="AL336" i="14"/>
  <c r="EK336" i="14"/>
  <c r="DE336" i="14"/>
  <c r="BY336" i="14"/>
  <c r="AS336" i="14"/>
  <c r="EJ336" i="14"/>
  <c r="DD336" i="14"/>
  <c r="BX336" i="14"/>
  <c r="AR336" i="14"/>
  <c r="EI336" i="14"/>
  <c r="DC336" i="14"/>
  <c r="BW336" i="14"/>
  <c r="AQ336" i="14"/>
  <c r="EH336" i="14"/>
  <c r="DB336" i="14"/>
  <c r="BV336" i="14"/>
  <c r="AP336" i="14"/>
  <c r="EG336" i="14"/>
  <c r="DA336" i="14"/>
  <c r="BU336" i="14"/>
  <c r="AO336" i="14"/>
  <c r="EM336" i="14"/>
  <c r="DG336" i="14"/>
  <c r="CA336" i="14"/>
  <c r="AU336" i="14"/>
  <c r="CB336" i="14"/>
  <c r="DX336" i="14"/>
  <c r="DH336" i="14"/>
  <c r="CR336" i="14"/>
  <c r="DV336" i="14"/>
  <c r="CP336" i="14"/>
  <c r="BJ336" i="14"/>
  <c r="AD336" i="14"/>
  <c r="EC336" i="14"/>
  <c r="CW336" i="14"/>
  <c r="BQ336" i="14"/>
  <c r="AK336" i="14"/>
  <c r="EB336" i="14"/>
  <c r="CV336" i="14"/>
  <c r="BP336" i="14"/>
  <c r="AJ336" i="14"/>
  <c r="EA336" i="14"/>
  <c r="CU336" i="14"/>
  <c r="BO336" i="14"/>
  <c r="AI336" i="14"/>
  <c r="DZ336" i="14"/>
  <c r="CT336" i="14"/>
  <c r="BN336" i="14"/>
  <c r="AH336" i="14"/>
  <c r="DY336" i="14"/>
  <c r="CS336" i="14"/>
  <c r="BM336" i="14"/>
  <c r="AG336" i="14"/>
  <c r="EE336" i="14"/>
  <c r="CY336" i="14"/>
  <c r="BS336" i="14"/>
  <c r="AM336" i="14"/>
  <c r="P336" i="14"/>
  <c r="BL336" i="14"/>
  <c r="AV336" i="14"/>
  <c r="AF336" i="14"/>
  <c r="DN336" i="14"/>
  <c r="CH336" i="14"/>
  <c r="BB336" i="14"/>
  <c r="V336" i="14"/>
  <c r="DU336" i="14"/>
  <c r="CO336" i="14"/>
  <c r="BI336" i="14"/>
  <c r="AC336" i="14"/>
  <c r="DT336" i="14"/>
  <c r="CN336" i="14"/>
  <c r="BH336" i="14"/>
  <c r="AB336" i="14"/>
  <c r="DS336" i="14"/>
  <c r="CM336" i="14"/>
  <c r="BG336" i="14"/>
  <c r="AA336" i="14"/>
  <c r="DR336" i="14"/>
  <c r="CL336" i="14"/>
  <c r="BF336" i="14"/>
  <c r="Z336" i="14"/>
  <c r="DQ336" i="14"/>
  <c r="CK336" i="14"/>
  <c r="BE336" i="14"/>
  <c r="Y336" i="14"/>
  <c r="DW336" i="14"/>
  <c r="CQ336" i="14"/>
  <c r="BK336" i="14"/>
  <c r="AE336" i="14"/>
  <c r="EF336" i="14"/>
  <c r="DP336" i="14"/>
  <c r="CZ336" i="14"/>
  <c r="CJ336" i="14"/>
  <c r="EL336" i="14"/>
  <c r="DF336" i="14"/>
  <c r="BZ336" i="14"/>
  <c r="AT336" i="14"/>
  <c r="N336" i="14"/>
  <c r="DM336" i="14"/>
  <c r="CG336" i="14"/>
  <c r="BA336" i="14"/>
  <c r="U336" i="14"/>
  <c r="DL336" i="14"/>
  <c r="CF336" i="14"/>
  <c r="AZ336" i="14"/>
  <c r="T336" i="14"/>
  <c r="DK336" i="14"/>
  <c r="CE336" i="14"/>
  <c r="AY336" i="14"/>
  <c r="S336" i="14"/>
  <c r="DJ336" i="14"/>
  <c r="CD336" i="14"/>
  <c r="AX336" i="14"/>
  <c r="R336" i="14"/>
  <c r="DI336" i="14"/>
  <c r="CC336" i="14"/>
  <c r="AW336" i="14"/>
  <c r="Q336" i="14"/>
  <c r="DO336" i="14"/>
  <c r="CI336" i="14"/>
  <c r="BC336" i="14"/>
  <c r="W336" i="14"/>
  <c r="BT336" i="14"/>
  <c r="BD336" i="14"/>
  <c r="AN336" i="14"/>
  <c r="X336" i="14"/>
  <c r="DD168" i="14"/>
  <c r="DB168" i="14"/>
  <c r="CZ168" i="14"/>
  <c r="DF168" i="14"/>
  <c r="CV168" i="14"/>
  <c r="CT168" i="14"/>
  <c r="CR168" i="14"/>
  <c r="CX168" i="14"/>
  <c r="CN168" i="14"/>
  <c r="CL168" i="14"/>
  <c r="CJ168" i="14"/>
  <c r="CP168" i="14"/>
  <c r="CF168" i="14"/>
  <c r="CD168" i="14"/>
  <c r="CB168" i="14"/>
  <c r="CH168" i="14"/>
  <c r="EJ168" i="14"/>
  <c r="EH168" i="14"/>
  <c r="EF168" i="14"/>
  <c r="EL168" i="14"/>
  <c r="U168" i="14"/>
  <c r="AY168" i="14"/>
  <c r="AW168" i="14"/>
  <c r="BC168" i="14"/>
  <c r="BI168" i="14"/>
  <c r="DV168" i="14"/>
  <c r="BR168" i="14"/>
  <c r="BJ168" i="14"/>
  <c r="EK168" i="14"/>
  <c r="EC168" i="14"/>
  <c r="BY168" i="14"/>
  <c r="ED168" i="14"/>
  <c r="BK168" i="14"/>
  <c r="AR168" i="14"/>
  <c r="AP168" i="14"/>
  <c r="AN168" i="14"/>
  <c r="AT168" i="14"/>
  <c r="AJ168" i="14"/>
  <c r="AH168" i="14"/>
  <c r="AF168" i="14"/>
  <c r="AL168" i="14"/>
  <c r="AB168" i="14"/>
  <c r="Z168" i="14"/>
  <c r="X168" i="14"/>
  <c r="AD168" i="14"/>
  <c r="T168" i="14"/>
  <c r="R168" i="14"/>
  <c r="P168" i="14"/>
  <c r="V168" i="14"/>
  <c r="BX168" i="14"/>
  <c r="BV168" i="14"/>
  <c r="BT168" i="14"/>
  <c r="BZ168" i="14"/>
  <c r="DL168" i="14"/>
  <c r="DJ168" i="14"/>
  <c r="DH168" i="14"/>
  <c r="DN168" i="14"/>
  <c r="DT168" i="14"/>
  <c r="BP168" i="14"/>
  <c r="BH168" i="14"/>
  <c r="EA168" i="14"/>
  <c r="DS168" i="14"/>
  <c r="BO168" i="14"/>
  <c r="EB168" i="14"/>
  <c r="BG168" i="14"/>
  <c r="DC168" i="14"/>
  <c r="DA168" i="14"/>
  <c r="DG168" i="14"/>
  <c r="DM168" i="14"/>
  <c r="CU168" i="14"/>
  <c r="CS168" i="14"/>
  <c r="CY168" i="14"/>
  <c r="DE168" i="14"/>
  <c r="CM168" i="14"/>
  <c r="CK168" i="14"/>
  <c r="CQ168" i="14"/>
  <c r="CW168" i="14"/>
  <c r="CE168" i="14"/>
  <c r="CC168" i="14"/>
  <c r="CI168" i="14"/>
  <c r="CO168" i="14"/>
  <c r="EI168" i="14"/>
  <c r="EG168" i="14"/>
  <c r="EM168" i="14"/>
  <c r="N168" i="14"/>
  <c r="AZ168" i="14"/>
  <c r="AX168" i="14"/>
  <c r="AV168" i="14"/>
  <c r="BB168" i="14"/>
  <c r="DR168" i="14"/>
  <c r="BN168" i="14"/>
  <c r="BF168" i="14"/>
  <c r="DY168" i="14"/>
  <c r="DQ168" i="14"/>
  <c r="BM168" i="14"/>
  <c r="DZ168" i="14"/>
  <c r="BE168" i="14"/>
  <c r="AQ168" i="14"/>
  <c r="AO168" i="14"/>
  <c r="AU168" i="14"/>
  <c r="BA168" i="14"/>
  <c r="AI168" i="14"/>
  <c r="AG168" i="14"/>
  <c r="AM168" i="14"/>
  <c r="AS168" i="14"/>
  <c r="AA168" i="14"/>
  <c r="Y168" i="14"/>
  <c r="AE168" i="14"/>
  <c r="AK168" i="14"/>
  <c r="S168" i="14"/>
  <c r="Q168" i="14"/>
  <c r="W168" i="14"/>
  <c r="AC168" i="14"/>
  <c r="BW168" i="14"/>
  <c r="BU168" i="14"/>
  <c r="CA168" i="14"/>
  <c r="CG168" i="14"/>
  <c r="DK168" i="14"/>
  <c r="DI168" i="14"/>
  <c r="DO168" i="14"/>
  <c r="DU168" i="14"/>
  <c r="DP168" i="14"/>
  <c r="BL168" i="14"/>
  <c r="BD168" i="14"/>
  <c r="EE168" i="14"/>
  <c r="DW168" i="14"/>
  <c r="BS168" i="14"/>
  <c r="DX168" i="14"/>
  <c r="BQ168" i="14"/>
  <c r="V340" i="14"/>
  <c r="AB340" i="14"/>
  <c r="Z340" i="14"/>
  <c r="EF340" i="14"/>
  <c r="BZ340" i="14"/>
  <c r="CF340" i="14"/>
  <c r="CD340" i="14"/>
  <c r="AF340" i="14"/>
  <c r="ED340" i="14"/>
  <c r="EJ340" i="14"/>
  <c r="EH340" i="14"/>
  <c r="DP340" i="14"/>
  <c r="DV340" i="14"/>
  <c r="EB340" i="14"/>
  <c r="DZ340" i="14"/>
  <c r="BD340" i="14"/>
  <c r="DN340" i="14"/>
  <c r="DT340" i="14"/>
  <c r="DR340" i="14"/>
  <c r="DH340" i="14"/>
  <c r="DF340" i="14"/>
  <c r="DL340" i="14"/>
  <c r="DJ340" i="14"/>
  <c r="AV340" i="14"/>
  <c r="CU340" i="14"/>
  <c r="AQ340" i="14"/>
  <c r="AI340" i="14"/>
  <c r="DB340" i="14"/>
  <c r="CT340" i="14"/>
  <c r="AP340" i="14"/>
  <c r="AH340" i="14"/>
  <c r="DC340" i="14"/>
  <c r="CI340" i="14"/>
  <c r="CO340" i="14"/>
  <c r="CM340" i="14"/>
  <c r="CK340" i="14"/>
  <c r="EM340" i="14"/>
  <c r="N340" i="14"/>
  <c r="T340" i="14"/>
  <c r="R340" i="14"/>
  <c r="BT340" i="14"/>
  <c r="BR340" i="14"/>
  <c r="BX340" i="14"/>
  <c r="BV340" i="14"/>
  <c r="CJ340" i="14"/>
  <c r="BJ340" i="14"/>
  <c r="BP340" i="14"/>
  <c r="BN340" i="14"/>
  <c r="X340" i="14"/>
  <c r="BB340" i="14"/>
  <c r="BH340" i="14"/>
  <c r="BF340" i="14"/>
  <c r="CB340" i="14"/>
  <c r="AT340" i="14"/>
  <c r="AZ340" i="14"/>
  <c r="AX340" i="14"/>
  <c r="P340" i="14"/>
  <c r="CS340" i="14"/>
  <c r="AO340" i="14"/>
  <c r="AG340" i="14"/>
  <c r="CZ340" i="14"/>
  <c r="AN340" i="14"/>
  <c r="DX340" i="14"/>
  <c r="BL340" i="14"/>
  <c r="DA340" i="14"/>
  <c r="W340" i="14"/>
  <c r="AC340" i="14"/>
  <c r="AA340" i="14"/>
  <c r="Y340" i="14"/>
  <c r="CA340" i="14"/>
  <c r="CG340" i="14"/>
  <c r="CE340" i="14"/>
  <c r="CC340" i="14"/>
  <c r="EE340" i="14"/>
  <c r="EK340" i="14"/>
  <c r="EI340" i="14"/>
  <c r="EG340" i="14"/>
  <c r="DW340" i="14"/>
  <c r="EC340" i="14"/>
  <c r="EA340" i="14"/>
  <c r="DY340" i="14"/>
  <c r="DO340" i="14"/>
  <c r="DU340" i="14"/>
  <c r="DS340" i="14"/>
  <c r="DQ340" i="14"/>
  <c r="DG340" i="14"/>
  <c r="DM340" i="14"/>
  <c r="DK340" i="14"/>
  <c r="DI340" i="14"/>
  <c r="CQ340" i="14"/>
  <c r="AM340" i="14"/>
  <c r="AE340" i="14"/>
  <c r="CX340" i="14"/>
  <c r="CP340" i="14"/>
  <c r="AL340" i="14"/>
  <c r="AD340" i="14"/>
  <c r="CY340" i="14"/>
  <c r="CH340" i="14"/>
  <c r="CN340" i="14"/>
  <c r="CL340" i="14"/>
  <c r="CR340" i="14"/>
  <c r="EL340" i="14"/>
  <c r="U340" i="14"/>
  <c r="S340" i="14"/>
  <c r="Q340" i="14"/>
  <c r="BS340" i="14"/>
  <c r="BY340" i="14"/>
  <c r="BW340" i="14"/>
  <c r="BU340" i="14"/>
  <c r="BK340" i="14"/>
  <c r="BQ340" i="14"/>
  <c r="BO340" i="14"/>
  <c r="BM340" i="14"/>
  <c r="BC340" i="14"/>
  <c r="BI340" i="14"/>
  <c r="BG340" i="14"/>
  <c r="BE340" i="14"/>
  <c r="AU340" i="14"/>
  <c r="BA340" i="14"/>
  <c r="AY340" i="14"/>
  <c r="AW340" i="14"/>
  <c r="CW340" i="14"/>
  <c r="AS340" i="14"/>
  <c r="AK340" i="14"/>
  <c r="DD340" i="14"/>
  <c r="CV340" i="14"/>
  <c r="AR340" i="14"/>
  <c r="AJ340" i="14"/>
  <c r="DE340" i="14"/>
  <c r="EM290" i="14"/>
  <c r="DG290" i="14"/>
  <c r="CA290" i="14"/>
  <c r="AU290" i="14"/>
  <c r="EL290" i="14"/>
  <c r="DF290" i="14"/>
  <c r="BZ290" i="14"/>
  <c r="AT290" i="14"/>
  <c r="N290" i="14"/>
  <c r="DM290" i="14"/>
  <c r="CG290" i="14"/>
  <c r="BA290" i="14"/>
  <c r="U290" i="14"/>
  <c r="DL290" i="14"/>
  <c r="CF290" i="14"/>
  <c r="AZ290" i="14"/>
  <c r="EE290" i="14"/>
  <c r="CY290" i="14"/>
  <c r="BS290" i="14"/>
  <c r="AM290" i="14"/>
  <c r="ED290" i="14"/>
  <c r="CX290" i="14"/>
  <c r="BR290" i="14"/>
  <c r="AL290" i="14"/>
  <c r="DW290" i="14"/>
  <c r="CQ290" i="14"/>
  <c r="BK290" i="14"/>
  <c r="AE290" i="14"/>
  <c r="DV290" i="14"/>
  <c r="CP290" i="14"/>
  <c r="BJ290" i="14"/>
  <c r="AD290" i="14"/>
  <c r="EC290" i="14"/>
  <c r="CW290" i="14"/>
  <c r="BQ290" i="14"/>
  <c r="AK290" i="14"/>
  <c r="EB290" i="14"/>
  <c r="CV290" i="14"/>
  <c r="BP290" i="14"/>
  <c r="AJ290" i="14"/>
  <c r="EA290" i="14"/>
  <c r="CU290" i="14"/>
  <c r="BO290" i="14"/>
  <c r="AI290" i="14"/>
  <c r="DZ290" i="14"/>
  <c r="DO290" i="14"/>
  <c r="CI290" i="14"/>
  <c r="BC290" i="14"/>
  <c r="W290" i="14"/>
  <c r="DN290" i="14"/>
  <c r="CH290" i="14"/>
  <c r="BB290" i="14"/>
  <c r="V290" i="14"/>
  <c r="DU290" i="14"/>
  <c r="CO290" i="14"/>
  <c r="BI290" i="14"/>
  <c r="AC290" i="14"/>
  <c r="DT290" i="14"/>
  <c r="CN290" i="14"/>
  <c r="BH290" i="14"/>
  <c r="AB290" i="14"/>
  <c r="DS290" i="14"/>
  <c r="CM290" i="14"/>
  <c r="BG290" i="14"/>
  <c r="AA290" i="14"/>
  <c r="DR290" i="14"/>
  <c r="CL290" i="14"/>
  <c r="BF290" i="14"/>
  <c r="Z290" i="14"/>
  <c r="DP290" i="14"/>
  <c r="CJ290" i="14"/>
  <c r="BD290" i="14"/>
  <c r="X290" i="14"/>
  <c r="EG290" i="14"/>
  <c r="DQ290" i="14"/>
  <c r="DA290" i="14"/>
  <c r="CK290" i="14"/>
  <c r="AS290" i="14"/>
  <c r="AR290" i="14"/>
  <c r="DC290" i="14"/>
  <c r="AQ290" i="14"/>
  <c r="DB290" i="14"/>
  <c r="BN290" i="14"/>
  <c r="R290" i="14"/>
  <c r="CZ290" i="14"/>
  <c r="BL290" i="14"/>
  <c r="P290" i="14"/>
  <c r="DY290" i="14"/>
  <c r="AW290" i="14"/>
  <c r="Y290" i="14"/>
  <c r="EK290" i="14"/>
  <c r="EJ290" i="14"/>
  <c r="T290" i="14"/>
  <c r="CE290" i="14"/>
  <c r="S290" i="14"/>
  <c r="CT290" i="14"/>
  <c r="AX290" i="14"/>
  <c r="EF290" i="14"/>
  <c r="CR290" i="14"/>
  <c r="AV290" i="14"/>
  <c r="CC290" i="14"/>
  <c r="BM290" i="14"/>
  <c r="AO290" i="14"/>
  <c r="DE290" i="14"/>
  <c r="DD290" i="14"/>
  <c r="EI290" i="14"/>
  <c r="BW290" i="14"/>
  <c r="EH290" i="14"/>
  <c r="CD290" i="14"/>
  <c r="AP290" i="14"/>
  <c r="DX290" i="14"/>
  <c r="CB290" i="14"/>
  <c r="AN290" i="14"/>
  <c r="Q290" i="14"/>
  <c r="BE290" i="14"/>
  <c r="CS290" i="14"/>
  <c r="BY290" i="14"/>
  <c r="BX290" i="14"/>
  <c r="DK290" i="14"/>
  <c r="AY290" i="14"/>
  <c r="DJ290" i="14"/>
  <c r="BV290" i="14"/>
  <c r="AH290" i="14"/>
  <c r="DH290" i="14"/>
  <c r="BT290" i="14"/>
  <c r="AF290" i="14"/>
  <c r="BU290" i="14"/>
  <c r="DI290" i="14"/>
  <c r="AG290" i="14"/>
  <c r="Z136" i="14"/>
  <c r="X136" i="14"/>
  <c r="R136" i="14"/>
  <c r="P136" i="14"/>
  <c r="V136" i="14"/>
  <c r="AB136" i="14"/>
  <c r="BV136" i="14"/>
  <c r="BT136" i="14"/>
  <c r="BZ136" i="14"/>
  <c r="CF136" i="14"/>
  <c r="DZ136" i="14"/>
  <c r="DX136" i="14"/>
  <c r="CK136" i="14"/>
  <c r="CQ136" i="14"/>
  <c r="CC136" i="14"/>
  <c r="CI136" i="14"/>
  <c r="CO136" i="14"/>
  <c r="CM136" i="14"/>
  <c r="EG136" i="14"/>
  <c r="Y136" i="14"/>
  <c r="AE136" i="14"/>
  <c r="Q136" i="14"/>
  <c r="W136" i="14"/>
  <c r="AC136" i="14"/>
  <c r="CL136" i="14"/>
  <c r="CJ136" i="14"/>
  <c r="CD136" i="14"/>
  <c r="CB136" i="14"/>
  <c r="CH136" i="14"/>
  <c r="CN136" i="14"/>
  <c r="EH136" i="14"/>
  <c r="EF136" i="14"/>
  <c r="EL136" i="14"/>
  <c r="U136" i="14"/>
  <c r="S136" i="14"/>
  <c r="BM136" i="14"/>
  <c r="BS136" i="14"/>
  <c r="BY136" i="14"/>
  <c r="BW136" i="14"/>
  <c r="BE136" i="14"/>
  <c r="DM136" i="14"/>
  <c r="BF136" i="14"/>
  <c r="BJ136" i="14"/>
  <c r="AY136" i="14"/>
  <c r="AU136" i="14"/>
  <c r="EA136" i="14"/>
  <c r="AF136" i="14"/>
  <c r="DD136" i="14"/>
  <c r="DP136" i="14"/>
  <c r="BI136" i="14"/>
  <c r="DH136" i="14"/>
  <c r="BA136" i="14"/>
  <c r="DA136" i="14"/>
  <c r="EC136" i="14"/>
  <c r="CR136" i="14"/>
  <c r="AK136" i="14"/>
  <c r="BO136" i="14"/>
  <c r="AA136" i="14"/>
  <c r="N136" i="14"/>
  <c r="BN136" i="14"/>
  <c r="ED136" i="14"/>
  <c r="BX136" i="14"/>
  <c r="CT136" i="14"/>
  <c r="EB136" i="14"/>
  <c r="AV136" i="14"/>
  <c r="AJ136" i="14"/>
  <c r="BB136" i="14"/>
  <c r="AH136" i="14"/>
  <c r="BQ136" i="14"/>
  <c r="DW136" i="14"/>
  <c r="DK136" i="14"/>
  <c r="AD136" i="14"/>
  <c r="CZ136" i="14"/>
  <c r="BH136" i="14"/>
  <c r="DU136" i="14"/>
  <c r="BU136" i="14"/>
  <c r="CG136" i="14"/>
  <c r="DY136" i="14"/>
  <c r="BR136" i="14"/>
  <c r="EI136" i="14"/>
  <c r="BD136" i="14"/>
  <c r="AR136" i="14"/>
  <c r="BC136" i="14"/>
  <c r="AP136" i="14"/>
  <c r="CW136" i="14"/>
  <c r="AG136" i="14"/>
  <c r="DS136" i="14"/>
  <c r="DV136" i="14"/>
  <c r="DI136" i="14"/>
  <c r="BP136" i="14"/>
  <c r="DG136" i="14"/>
  <c r="CU136" i="14"/>
  <c r="CS136" i="14"/>
  <c r="EM136" i="14"/>
  <c r="T136" i="14"/>
  <c r="BL136" i="14"/>
  <c r="EK136" i="14"/>
  <c r="DJ136" i="14"/>
  <c r="BK136" i="14"/>
  <c r="BG136" i="14"/>
  <c r="DE136" i="14"/>
  <c r="AO136" i="14"/>
  <c r="DL136" i="14"/>
  <c r="AM136" i="14"/>
  <c r="AI136" i="14"/>
  <c r="AL136" i="14"/>
  <c r="DO136" i="14"/>
  <c r="DC136" i="14"/>
  <c r="DF136" i="14"/>
  <c r="CY136" i="14"/>
  <c r="DB136" i="14"/>
  <c r="CA136" i="14"/>
  <c r="CE136" i="14"/>
  <c r="EE136" i="14"/>
  <c r="EJ136" i="14"/>
  <c r="AX136" i="14"/>
  <c r="CP136" i="14"/>
  <c r="AW136" i="14"/>
  <c r="DT136" i="14"/>
  <c r="AN136" i="14"/>
  <c r="AQ136" i="14"/>
  <c r="AT136" i="14"/>
  <c r="DQ136" i="14"/>
  <c r="CV136" i="14"/>
  <c r="DN136" i="14"/>
  <c r="DR136" i="14"/>
  <c r="AS136" i="14"/>
  <c r="CX136" i="14"/>
  <c r="AZ136" i="14"/>
  <c r="EJ216" i="14"/>
  <c r="EH216" i="14"/>
  <c r="EF216" i="14"/>
  <c r="EL216" i="14"/>
  <c r="U216" i="14"/>
  <c r="BO216" i="14"/>
  <c r="BM216" i="14"/>
  <c r="BS216" i="14"/>
  <c r="BY216" i="14"/>
  <c r="BG216" i="14"/>
  <c r="BE216" i="14"/>
  <c r="BK216" i="14"/>
  <c r="BQ216" i="14"/>
  <c r="AY216" i="14"/>
  <c r="AW216" i="14"/>
  <c r="BC216" i="14"/>
  <c r="BI216" i="14"/>
  <c r="AQ216" i="14"/>
  <c r="AO216" i="14"/>
  <c r="AU216" i="14"/>
  <c r="BA216" i="14"/>
  <c r="S216" i="14"/>
  <c r="Q216" i="14"/>
  <c r="W216" i="14"/>
  <c r="AC216" i="14"/>
  <c r="AD216" i="14"/>
  <c r="DE216" i="14"/>
  <c r="CW216" i="14"/>
  <c r="AS216" i="14"/>
  <c r="AK216" i="14"/>
  <c r="CX216" i="14"/>
  <c r="AH216" i="14"/>
  <c r="CP216" i="14"/>
  <c r="BX216" i="14"/>
  <c r="BV216" i="14"/>
  <c r="BT216" i="14"/>
  <c r="BZ216" i="14"/>
  <c r="EB216" i="14"/>
  <c r="DZ216" i="14"/>
  <c r="DX216" i="14"/>
  <c r="ED216" i="14"/>
  <c r="DT216" i="14"/>
  <c r="DR216" i="14"/>
  <c r="DP216" i="14"/>
  <c r="DV216" i="14"/>
  <c r="DL216" i="14"/>
  <c r="DJ216" i="14"/>
  <c r="DH216" i="14"/>
  <c r="DN216" i="14"/>
  <c r="DD216" i="14"/>
  <c r="DB216" i="14"/>
  <c r="CZ216" i="14"/>
  <c r="DF216" i="14"/>
  <c r="CF216" i="14"/>
  <c r="CD216" i="14"/>
  <c r="CB216" i="14"/>
  <c r="CH216" i="14"/>
  <c r="AB216" i="14"/>
  <c r="CU216" i="14"/>
  <c r="CM216" i="14"/>
  <c r="AI216" i="14"/>
  <c r="AA216" i="14"/>
  <c r="CV216" i="14"/>
  <c r="CN216" i="14"/>
  <c r="CJ216" i="14"/>
  <c r="EI216" i="14"/>
  <c r="EG216" i="14"/>
  <c r="EM216" i="14"/>
  <c r="N216" i="14"/>
  <c r="BP216" i="14"/>
  <c r="BN216" i="14"/>
  <c r="BL216" i="14"/>
  <c r="BR216" i="14"/>
  <c r="BH216" i="14"/>
  <c r="BF216" i="14"/>
  <c r="BD216" i="14"/>
  <c r="BJ216" i="14"/>
  <c r="AZ216" i="14"/>
  <c r="AX216" i="14"/>
  <c r="AV216" i="14"/>
  <c r="BB216" i="14"/>
  <c r="AR216" i="14"/>
  <c r="AP216" i="14"/>
  <c r="AN216" i="14"/>
  <c r="AT216" i="14"/>
  <c r="T216" i="14"/>
  <c r="R216" i="14"/>
  <c r="P216" i="14"/>
  <c r="V216" i="14"/>
  <c r="Z216" i="14"/>
  <c r="CS216" i="14"/>
  <c r="CK216" i="14"/>
  <c r="AG216" i="14"/>
  <c r="Y216" i="14"/>
  <c r="CT216" i="14"/>
  <c r="AJ216" i="14"/>
  <c r="AF216" i="14"/>
  <c r="BW216" i="14"/>
  <c r="BU216" i="14"/>
  <c r="CA216" i="14"/>
  <c r="CG216" i="14"/>
  <c r="EA216" i="14"/>
  <c r="DY216" i="14"/>
  <c r="EE216" i="14"/>
  <c r="EK216" i="14"/>
  <c r="DS216" i="14"/>
  <c r="DQ216" i="14"/>
  <c r="DW216" i="14"/>
  <c r="EC216" i="14"/>
  <c r="DK216" i="14"/>
  <c r="DI216" i="14"/>
  <c r="DO216" i="14"/>
  <c r="DU216" i="14"/>
  <c r="DC216" i="14"/>
  <c r="DA216" i="14"/>
  <c r="DG216" i="14"/>
  <c r="DM216" i="14"/>
  <c r="CE216" i="14"/>
  <c r="CC216" i="14"/>
  <c r="CI216" i="14"/>
  <c r="CO216" i="14"/>
  <c r="X216" i="14"/>
  <c r="CY216" i="14"/>
  <c r="CQ216" i="14"/>
  <c r="AM216" i="14"/>
  <c r="AE216" i="14"/>
  <c r="CR216" i="14"/>
  <c r="CL216" i="14"/>
  <c r="AL216" i="14"/>
  <c r="ED308" i="14"/>
  <c r="CX308" i="14"/>
  <c r="BR308" i="14"/>
  <c r="AL308" i="14"/>
  <c r="EK308" i="14"/>
  <c r="DE308" i="14"/>
  <c r="BY308" i="14"/>
  <c r="AS308" i="14"/>
  <c r="EJ308" i="14"/>
  <c r="DD308" i="14"/>
  <c r="BX308" i="14"/>
  <c r="AR308" i="14"/>
  <c r="EI308" i="14"/>
  <c r="DC308" i="14"/>
  <c r="BW308" i="14"/>
  <c r="AQ308" i="14"/>
  <c r="EH308" i="14"/>
  <c r="DB308" i="14"/>
  <c r="BV308" i="14"/>
  <c r="AP308" i="14"/>
  <c r="EG308" i="14"/>
  <c r="DA308" i="14"/>
  <c r="BU308" i="14"/>
  <c r="AO308" i="14"/>
  <c r="EM308" i="14"/>
  <c r="DG308" i="14"/>
  <c r="CA308" i="14"/>
  <c r="AU308" i="14"/>
  <c r="DX308" i="14"/>
  <c r="DH308" i="14"/>
  <c r="CR308" i="14"/>
  <c r="EF308" i="14"/>
  <c r="DV308" i="14"/>
  <c r="CP308" i="14"/>
  <c r="BJ308" i="14"/>
  <c r="AD308" i="14"/>
  <c r="EC308" i="14"/>
  <c r="CW308" i="14"/>
  <c r="BQ308" i="14"/>
  <c r="AK308" i="14"/>
  <c r="EB308" i="14"/>
  <c r="CV308" i="14"/>
  <c r="BP308" i="14"/>
  <c r="AJ308" i="14"/>
  <c r="EA308" i="14"/>
  <c r="CU308" i="14"/>
  <c r="BO308" i="14"/>
  <c r="AI308" i="14"/>
  <c r="DZ308" i="14"/>
  <c r="CT308" i="14"/>
  <c r="BN308" i="14"/>
  <c r="AH308" i="14"/>
  <c r="DY308" i="14"/>
  <c r="CS308" i="14"/>
  <c r="BM308" i="14"/>
  <c r="AG308" i="14"/>
  <c r="EE308" i="14"/>
  <c r="CY308" i="14"/>
  <c r="BS308" i="14"/>
  <c r="AM308" i="14"/>
  <c r="BL308" i="14"/>
  <c r="AV308" i="14"/>
  <c r="AF308" i="14"/>
  <c r="BT308" i="14"/>
  <c r="DN308" i="14"/>
  <c r="CH308" i="14"/>
  <c r="BB308" i="14"/>
  <c r="V308" i="14"/>
  <c r="DU308" i="14"/>
  <c r="CO308" i="14"/>
  <c r="BI308" i="14"/>
  <c r="AC308" i="14"/>
  <c r="DT308" i="14"/>
  <c r="CN308" i="14"/>
  <c r="BH308" i="14"/>
  <c r="AB308" i="14"/>
  <c r="DS308" i="14"/>
  <c r="CM308" i="14"/>
  <c r="BG308" i="14"/>
  <c r="AA308" i="14"/>
  <c r="DR308" i="14"/>
  <c r="CL308" i="14"/>
  <c r="BF308" i="14"/>
  <c r="Z308" i="14"/>
  <c r="DQ308" i="14"/>
  <c r="CK308" i="14"/>
  <c r="BE308" i="14"/>
  <c r="Y308" i="14"/>
  <c r="DW308" i="14"/>
  <c r="CQ308" i="14"/>
  <c r="BK308" i="14"/>
  <c r="AE308" i="14"/>
  <c r="DP308" i="14"/>
  <c r="CZ308" i="14"/>
  <c r="CJ308" i="14"/>
  <c r="CB308" i="14"/>
  <c r="EL308" i="14"/>
  <c r="DF308" i="14"/>
  <c r="BZ308" i="14"/>
  <c r="AT308" i="14"/>
  <c r="N308" i="14"/>
  <c r="DM308" i="14"/>
  <c r="CG308" i="14"/>
  <c r="BA308" i="14"/>
  <c r="U308" i="14"/>
  <c r="DL308" i="14"/>
  <c r="CF308" i="14"/>
  <c r="AZ308" i="14"/>
  <c r="T308" i="14"/>
  <c r="DK308" i="14"/>
  <c r="CE308" i="14"/>
  <c r="AY308" i="14"/>
  <c r="S308" i="14"/>
  <c r="DJ308" i="14"/>
  <c r="CD308" i="14"/>
  <c r="AX308" i="14"/>
  <c r="R308" i="14"/>
  <c r="DI308" i="14"/>
  <c r="CC308" i="14"/>
  <c r="AW308" i="14"/>
  <c r="Q308" i="14"/>
  <c r="DO308" i="14"/>
  <c r="CI308" i="14"/>
  <c r="BC308" i="14"/>
  <c r="W308" i="14"/>
  <c r="BD308" i="14"/>
  <c r="AN308" i="14"/>
  <c r="X308" i="14"/>
  <c r="P308" i="14"/>
  <c r="EM348" i="14"/>
  <c r="DG348" i="14"/>
  <c r="CA348" i="14"/>
  <c r="AU348" i="14"/>
  <c r="EL348" i="14"/>
  <c r="DF348" i="14"/>
  <c r="BZ348" i="14"/>
  <c r="AT348" i="14"/>
  <c r="N348" i="14"/>
  <c r="DM348" i="14"/>
  <c r="CG348" i="14"/>
  <c r="BA348" i="14"/>
  <c r="U348" i="14"/>
  <c r="DL348" i="14"/>
  <c r="CF348" i="14"/>
  <c r="AZ348" i="14"/>
  <c r="T348" i="14"/>
  <c r="DK348" i="14"/>
  <c r="CE348" i="14"/>
  <c r="AY348" i="14"/>
  <c r="S348" i="14"/>
  <c r="DJ348" i="14"/>
  <c r="CD348" i="14"/>
  <c r="AX348" i="14"/>
  <c r="R348" i="14"/>
  <c r="DI348" i="14"/>
  <c r="CC348" i="14"/>
  <c r="AW348" i="14"/>
  <c r="Q348" i="14"/>
  <c r="P348" i="14"/>
  <c r="BL348" i="14"/>
  <c r="AV348" i="14"/>
  <c r="AN348" i="14"/>
  <c r="EE348" i="14"/>
  <c r="CY348" i="14"/>
  <c r="BS348" i="14"/>
  <c r="AM348" i="14"/>
  <c r="ED348" i="14"/>
  <c r="CX348" i="14"/>
  <c r="BR348" i="14"/>
  <c r="AL348" i="14"/>
  <c r="EK348" i="14"/>
  <c r="DE348" i="14"/>
  <c r="BY348" i="14"/>
  <c r="AS348" i="14"/>
  <c r="EJ348" i="14"/>
  <c r="DD348" i="14"/>
  <c r="BX348" i="14"/>
  <c r="AR348" i="14"/>
  <c r="EI348" i="14"/>
  <c r="DC348" i="14"/>
  <c r="BW348" i="14"/>
  <c r="AQ348" i="14"/>
  <c r="EH348" i="14"/>
  <c r="DB348" i="14"/>
  <c r="BV348" i="14"/>
  <c r="AP348" i="14"/>
  <c r="EG348" i="14"/>
  <c r="DA348" i="14"/>
  <c r="BU348" i="14"/>
  <c r="AO348" i="14"/>
  <c r="CJ348" i="14"/>
  <c r="EF348" i="14"/>
  <c r="DP348" i="14"/>
  <c r="CR348" i="14"/>
  <c r="DW348" i="14"/>
  <c r="CQ348" i="14"/>
  <c r="BK348" i="14"/>
  <c r="AE348" i="14"/>
  <c r="DV348" i="14"/>
  <c r="CP348" i="14"/>
  <c r="BJ348" i="14"/>
  <c r="AD348" i="14"/>
  <c r="EC348" i="14"/>
  <c r="CW348" i="14"/>
  <c r="BQ348" i="14"/>
  <c r="AK348" i="14"/>
  <c r="EB348" i="14"/>
  <c r="CV348" i="14"/>
  <c r="BP348" i="14"/>
  <c r="AJ348" i="14"/>
  <c r="EA348" i="14"/>
  <c r="CU348" i="14"/>
  <c r="BO348" i="14"/>
  <c r="AI348" i="14"/>
  <c r="DZ348" i="14"/>
  <c r="CT348" i="14"/>
  <c r="BN348" i="14"/>
  <c r="AH348" i="14"/>
  <c r="DY348" i="14"/>
  <c r="CS348" i="14"/>
  <c r="BM348" i="14"/>
  <c r="AG348" i="14"/>
  <c r="X348" i="14"/>
  <c r="BT348" i="14"/>
  <c r="BD348" i="14"/>
  <c r="AF348" i="14"/>
  <c r="DO348" i="14"/>
  <c r="CI348" i="14"/>
  <c r="BC348" i="14"/>
  <c r="W348" i="14"/>
  <c r="DN348" i="14"/>
  <c r="CH348" i="14"/>
  <c r="BB348" i="14"/>
  <c r="V348" i="14"/>
  <c r="DU348" i="14"/>
  <c r="CO348" i="14"/>
  <c r="BI348" i="14"/>
  <c r="AC348" i="14"/>
  <c r="DT348" i="14"/>
  <c r="CN348" i="14"/>
  <c r="BH348" i="14"/>
  <c r="AB348" i="14"/>
  <c r="DS348" i="14"/>
  <c r="CM348" i="14"/>
  <c r="BG348" i="14"/>
  <c r="AA348" i="14"/>
  <c r="DR348" i="14"/>
  <c r="CL348" i="14"/>
  <c r="BF348" i="14"/>
  <c r="Z348" i="14"/>
  <c r="DQ348" i="14"/>
  <c r="CK348" i="14"/>
  <c r="BE348" i="14"/>
  <c r="Y348" i="14"/>
  <c r="CB348" i="14"/>
  <c r="DX348" i="14"/>
  <c r="DH348" i="14"/>
  <c r="CZ348" i="14"/>
  <c r="CR223" i="14"/>
  <c r="CX223" i="14"/>
  <c r="DD223" i="14"/>
  <c r="DB223" i="14"/>
  <c r="CJ223" i="14"/>
  <c r="CP223" i="14"/>
  <c r="CV223" i="14"/>
  <c r="CT223" i="14"/>
  <c r="CB223" i="14"/>
  <c r="CH223" i="14"/>
  <c r="CN223" i="14"/>
  <c r="CL223" i="14"/>
  <c r="EF223" i="14"/>
  <c r="EL223" i="14"/>
  <c r="U223" i="14"/>
  <c r="S223" i="14"/>
  <c r="Q223" i="14"/>
  <c r="BS223" i="14"/>
  <c r="BY223" i="14"/>
  <c r="BW223" i="14"/>
  <c r="BU223" i="14"/>
  <c r="AU223" i="14"/>
  <c r="BA223" i="14"/>
  <c r="AY223" i="14"/>
  <c r="AW223" i="14"/>
  <c r="BF223" i="14"/>
  <c r="DY223" i="14"/>
  <c r="DQ223" i="14"/>
  <c r="BM223" i="14"/>
  <c r="BE223" i="14"/>
  <c r="DZ223" i="14"/>
  <c r="BJ223" i="14"/>
  <c r="DR223" i="14"/>
  <c r="AF223" i="14"/>
  <c r="AL223" i="14"/>
  <c r="AR223" i="14"/>
  <c r="AP223" i="14"/>
  <c r="X223" i="14"/>
  <c r="AD223" i="14"/>
  <c r="AJ223" i="14"/>
  <c r="AH223" i="14"/>
  <c r="P223" i="14"/>
  <c r="V223" i="14"/>
  <c r="AB223" i="14"/>
  <c r="Z223" i="14"/>
  <c r="BT223" i="14"/>
  <c r="BZ223" i="14"/>
  <c r="CF223" i="14"/>
  <c r="CD223" i="14"/>
  <c r="DX223" i="14"/>
  <c r="ED223" i="14"/>
  <c r="EJ223" i="14"/>
  <c r="EH223" i="14"/>
  <c r="CZ223" i="14"/>
  <c r="DF223" i="14"/>
  <c r="DL223" i="14"/>
  <c r="DJ223" i="14"/>
  <c r="AV223" i="14"/>
  <c r="DW223" i="14"/>
  <c r="DO223" i="14"/>
  <c r="BK223" i="14"/>
  <c r="BC223" i="14"/>
  <c r="DP223" i="14"/>
  <c r="DH223" i="14"/>
  <c r="DT223" i="14"/>
  <c r="CY223" i="14"/>
  <c r="DE223" i="14"/>
  <c r="DC223" i="14"/>
  <c r="DA223" i="14"/>
  <c r="CQ223" i="14"/>
  <c r="CW223" i="14"/>
  <c r="CU223" i="14"/>
  <c r="CS223" i="14"/>
  <c r="CI223" i="14"/>
  <c r="CO223" i="14"/>
  <c r="CM223" i="14"/>
  <c r="CK223" i="14"/>
  <c r="EM223" i="14"/>
  <c r="N223" i="14"/>
  <c r="T223" i="14"/>
  <c r="R223" i="14"/>
  <c r="BL223" i="14"/>
  <c r="BR223" i="14"/>
  <c r="BX223" i="14"/>
  <c r="BV223" i="14"/>
  <c r="AN223" i="14"/>
  <c r="AT223" i="14"/>
  <c r="AZ223" i="14"/>
  <c r="AX223" i="14"/>
  <c r="BB223" i="14"/>
  <c r="EC223" i="14"/>
  <c r="DU223" i="14"/>
  <c r="BQ223" i="14"/>
  <c r="BI223" i="14"/>
  <c r="DV223" i="14"/>
  <c r="BD223" i="14"/>
  <c r="BP223" i="14"/>
  <c r="AM223" i="14"/>
  <c r="AS223" i="14"/>
  <c r="AQ223" i="14"/>
  <c r="AO223" i="14"/>
  <c r="AE223" i="14"/>
  <c r="AK223" i="14"/>
  <c r="AI223" i="14"/>
  <c r="AG223" i="14"/>
  <c r="W223" i="14"/>
  <c r="AC223" i="14"/>
  <c r="AA223" i="14"/>
  <c r="Y223" i="14"/>
  <c r="CA223" i="14"/>
  <c r="CG223" i="14"/>
  <c r="CE223" i="14"/>
  <c r="CC223" i="14"/>
  <c r="EE223" i="14"/>
  <c r="EK223" i="14"/>
  <c r="EI223" i="14"/>
  <c r="EG223" i="14"/>
  <c r="DG223" i="14"/>
  <c r="DM223" i="14"/>
  <c r="DK223" i="14"/>
  <c r="DI223" i="14"/>
  <c r="BH223" i="14"/>
  <c r="EA223" i="14"/>
  <c r="DS223" i="14"/>
  <c r="BO223" i="14"/>
  <c r="BG223" i="14"/>
  <c r="EB223" i="14"/>
  <c r="DN223" i="14"/>
  <c r="BN223" i="14"/>
  <c r="BZ352" i="14"/>
  <c r="CF352" i="14"/>
  <c r="CD352" i="14"/>
  <c r="AV352" i="14"/>
  <c r="ED352" i="14"/>
  <c r="EJ352" i="14"/>
  <c r="EH352" i="14"/>
  <c r="EF352" i="14"/>
  <c r="DV352" i="14"/>
  <c r="EB352" i="14"/>
  <c r="DZ352" i="14"/>
  <c r="BT352" i="14"/>
  <c r="DN352" i="14"/>
  <c r="DT352" i="14"/>
  <c r="DR352" i="14"/>
  <c r="DX352" i="14"/>
  <c r="DF352" i="14"/>
  <c r="DL352" i="14"/>
  <c r="DJ352" i="14"/>
  <c r="BL352" i="14"/>
  <c r="CX352" i="14"/>
  <c r="DD352" i="14"/>
  <c r="DB352" i="14"/>
  <c r="DP352" i="14"/>
  <c r="CH352" i="14"/>
  <c r="CN352" i="14"/>
  <c r="CL352" i="14"/>
  <c r="DH352" i="14"/>
  <c r="AJ352" i="14"/>
  <c r="AE352" i="14"/>
  <c r="AD352" i="14"/>
  <c r="AK352" i="14"/>
  <c r="EM352" i="14"/>
  <c r="N352" i="14"/>
  <c r="T352" i="14"/>
  <c r="R352" i="14"/>
  <c r="X352" i="14"/>
  <c r="BR352" i="14"/>
  <c r="BX352" i="14"/>
  <c r="BV352" i="14"/>
  <c r="CZ352" i="14"/>
  <c r="BJ352" i="14"/>
  <c r="BP352" i="14"/>
  <c r="BN352" i="14"/>
  <c r="AN352" i="14"/>
  <c r="BB352" i="14"/>
  <c r="BH352" i="14"/>
  <c r="BF352" i="14"/>
  <c r="CR352" i="14"/>
  <c r="AT352" i="14"/>
  <c r="AZ352" i="14"/>
  <c r="AX352" i="14"/>
  <c r="AF352" i="14"/>
  <c r="AL352" i="14"/>
  <c r="AR352" i="14"/>
  <c r="AP352" i="14"/>
  <c r="CB352" i="14"/>
  <c r="V352" i="14"/>
  <c r="AB352" i="14"/>
  <c r="Z352" i="14"/>
  <c r="CA352" i="14"/>
  <c r="CG352" i="14"/>
  <c r="CE352" i="14"/>
  <c r="CC352" i="14"/>
  <c r="EE352" i="14"/>
  <c r="EK352" i="14"/>
  <c r="EI352" i="14"/>
  <c r="EG352" i="14"/>
  <c r="DW352" i="14"/>
  <c r="EC352" i="14"/>
  <c r="EA352" i="14"/>
  <c r="DY352" i="14"/>
  <c r="DO352" i="14"/>
  <c r="DU352" i="14"/>
  <c r="DS352" i="14"/>
  <c r="DQ352" i="14"/>
  <c r="DG352" i="14"/>
  <c r="DM352" i="14"/>
  <c r="DK352" i="14"/>
  <c r="DI352" i="14"/>
  <c r="CY352" i="14"/>
  <c r="DE352" i="14"/>
  <c r="DC352" i="14"/>
  <c r="DA352" i="14"/>
  <c r="CI352" i="14"/>
  <c r="CO352" i="14"/>
  <c r="EL352" i="14"/>
  <c r="U352" i="14"/>
  <c r="S352" i="14"/>
  <c r="Q352" i="14"/>
  <c r="BS352" i="14"/>
  <c r="BY352" i="14"/>
  <c r="BW352" i="14"/>
  <c r="BU352" i="14"/>
  <c r="BK352" i="14"/>
  <c r="BQ352" i="14"/>
  <c r="BO352" i="14"/>
  <c r="BM352" i="14"/>
  <c r="BC352" i="14"/>
  <c r="BI352" i="14"/>
  <c r="BG352" i="14"/>
  <c r="BE352" i="14"/>
  <c r="AU352" i="14"/>
  <c r="BA352" i="14"/>
  <c r="AY352" i="14"/>
  <c r="AW352" i="14"/>
  <c r="AM352" i="14"/>
  <c r="AS352" i="14"/>
  <c r="AQ352" i="14"/>
  <c r="AO352" i="14"/>
  <c r="W352" i="14"/>
  <c r="AC352" i="14"/>
  <c r="AA352" i="14"/>
  <c r="Y352" i="14"/>
  <c r="BD352" i="14"/>
  <c r="CU352" i="14"/>
  <c r="CT352" i="14"/>
  <c r="CS352" i="14"/>
  <c r="CM352" i="14"/>
  <c r="P352" i="14"/>
  <c r="AH352" i="14"/>
  <c r="CK352" i="14"/>
  <c r="CQ352" i="14"/>
  <c r="CW352" i="14"/>
  <c r="CJ352" i="14"/>
  <c r="AI352" i="14"/>
  <c r="AG352" i="14"/>
  <c r="CV352" i="14"/>
  <c r="CP352" i="14"/>
  <c r="DR313" i="14"/>
  <c r="AP313" i="14"/>
  <c r="AF313" i="14"/>
  <c r="AL313" i="14"/>
  <c r="AQ313" i="14"/>
  <c r="AH313" i="14"/>
  <c r="X313" i="14"/>
  <c r="AD313" i="14"/>
  <c r="AI313" i="14"/>
  <c r="Z313" i="14"/>
  <c r="P313" i="14"/>
  <c r="V313" i="14"/>
  <c r="AA313" i="14"/>
  <c r="R313" i="14"/>
  <c r="EM313" i="14"/>
  <c r="N313" i="14"/>
  <c r="S313" i="14"/>
  <c r="EG313" i="14"/>
  <c r="EE313" i="14"/>
  <c r="EK313" i="14"/>
  <c r="DD313" i="14"/>
  <c r="BE313" i="14"/>
  <c r="BK313" i="14"/>
  <c r="BQ313" i="14"/>
  <c r="BX313" i="14"/>
  <c r="AW313" i="14"/>
  <c r="BC313" i="14"/>
  <c r="BI313" i="14"/>
  <c r="EB313" i="14"/>
  <c r="AT313" i="14"/>
  <c r="BA313" i="14"/>
  <c r="AY313" i="14"/>
  <c r="AU313" i="14"/>
  <c r="BF313" i="14"/>
  <c r="CS313" i="14"/>
  <c r="CY313" i="14"/>
  <c r="DE313" i="14"/>
  <c r="CN313" i="14"/>
  <c r="CK313" i="14"/>
  <c r="CQ313" i="14"/>
  <c r="CW313" i="14"/>
  <c r="AB313" i="14"/>
  <c r="CC313" i="14"/>
  <c r="CI313" i="14"/>
  <c r="CO313" i="14"/>
  <c r="CF313" i="14"/>
  <c r="BU313" i="14"/>
  <c r="CA313" i="14"/>
  <c r="CG313" i="14"/>
  <c r="T313" i="14"/>
  <c r="BM313" i="14"/>
  <c r="BS313" i="14"/>
  <c r="BY313" i="14"/>
  <c r="EJ313" i="14"/>
  <c r="DP313" i="14"/>
  <c r="DV313" i="14"/>
  <c r="EA313" i="14"/>
  <c r="EH313" i="14"/>
  <c r="DH313" i="14"/>
  <c r="DN313" i="14"/>
  <c r="DS313" i="14"/>
  <c r="DZ313" i="14"/>
  <c r="DA313" i="14"/>
  <c r="CZ313" i="14"/>
  <c r="DG313" i="14"/>
  <c r="DQ313" i="14"/>
  <c r="AG313" i="14"/>
  <c r="AM313" i="14"/>
  <c r="AS313" i="14"/>
  <c r="DL313" i="14"/>
  <c r="Y313" i="14"/>
  <c r="AE313" i="14"/>
  <c r="AK313" i="14"/>
  <c r="AZ313" i="14"/>
  <c r="Q313" i="14"/>
  <c r="W313" i="14"/>
  <c r="AC313" i="14"/>
  <c r="DT313" i="14"/>
  <c r="EF313" i="14"/>
  <c r="EL313" i="14"/>
  <c r="U313" i="14"/>
  <c r="BH313" i="14"/>
  <c r="DX313" i="14"/>
  <c r="ED313" i="14"/>
  <c r="EI313" i="14"/>
  <c r="BV313" i="14"/>
  <c r="BD313" i="14"/>
  <c r="BJ313" i="14"/>
  <c r="BO313" i="14"/>
  <c r="BN313" i="14"/>
  <c r="AV313" i="14"/>
  <c r="BB313" i="14"/>
  <c r="BG313" i="14"/>
  <c r="DF313" i="14"/>
  <c r="DM313" i="14"/>
  <c r="DK313" i="14"/>
  <c r="AJ313" i="14"/>
  <c r="DJ313" i="14"/>
  <c r="CR313" i="14"/>
  <c r="CX313" i="14"/>
  <c r="DC313" i="14"/>
  <c r="DB313" i="14"/>
  <c r="CJ313" i="14"/>
  <c r="CP313" i="14"/>
  <c r="CU313" i="14"/>
  <c r="CT313" i="14"/>
  <c r="CB313" i="14"/>
  <c r="CH313" i="14"/>
  <c r="CM313" i="14"/>
  <c r="CL313" i="14"/>
  <c r="BT313" i="14"/>
  <c r="BZ313" i="14"/>
  <c r="CE313" i="14"/>
  <c r="CD313" i="14"/>
  <c r="BL313" i="14"/>
  <c r="BR313" i="14"/>
  <c r="BW313" i="14"/>
  <c r="DY313" i="14"/>
  <c r="DW313" i="14"/>
  <c r="EC313" i="14"/>
  <c r="AR313" i="14"/>
  <c r="DI313" i="14"/>
  <c r="DO313" i="14"/>
  <c r="DU313" i="14"/>
  <c r="CV313" i="14"/>
  <c r="AX313" i="14"/>
  <c r="AO313" i="14"/>
  <c r="AN313" i="14"/>
  <c r="BP313" i="14"/>
  <c r="BC344" i="14"/>
  <c r="BI344" i="14"/>
  <c r="BG344" i="14"/>
  <c r="BE344" i="14"/>
  <c r="AU344" i="14"/>
  <c r="BA344" i="14"/>
  <c r="AY344" i="14"/>
  <c r="AW344" i="14"/>
  <c r="AM344" i="14"/>
  <c r="AS344" i="14"/>
  <c r="AQ344" i="14"/>
  <c r="AO344" i="14"/>
  <c r="AE344" i="14"/>
  <c r="AK344" i="14"/>
  <c r="AI344" i="14"/>
  <c r="AG344" i="14"/>
  <c r="W344" i="14"/>
  <c r="AC344" i="14"/>
  <c r="AA344" i="14"/>
  <c r="Y344" i="14"/>
  <c r="CA344" i="14"/>
  <c r="CG344" i="14"/>
  <c r="CE344" i="14"/>
  <c r="CC344" i="14"/>
  <c r="DW344" i="14"/>
  <c r="EC344" i="14"/>
  <c r="EA344" i="14"/>
  <c r="DY344" i="14"/>
  <c r="EH344" i="14"/>
  <c r="EG344" i="14"/>
  <c r="CZ344" i="14"/>
  <c r="EI344" i="14"/>
  <c r="DN344" i="14"/>
  <c r="DT344" i="14"/>
  <c r="DR344" i="14"/>
  <c r="CR344" i="14"/>
  <c r="DF344" i="14"/>
  <c r="DL344" i="14"/>
  <c r="DJ344" i="14"/>
  <c r="AF344" i="14"/>
  <c r="CX344" i="14"/>
  <c r="DD344" i="14"/>
  <c r="DB344" i="14"/>
  <c r="CJ344" i="14"/>
  <c r="CP344" i="14"/>
  <c r="CV344" i="14"/>
  <c r="CT344" i="14"/>
  <c r="X344" i="14"/>
  <c r="CH344" i="14"/>
  <c r="CN344" i="14"/>
  <c r="CL344" i="14"/>
  <c r="CB344" i="14"/>
  <c r="EL344" i="14"/>
  <c r="U344" i="14"/>
  <c r="S344" i="14"/>
  <c r="Q344" i="14"/>
  <c r="BK344" i="14"/>
  <c r="BQ344" i="14"/>
  <c r="BO344" i="14"/>
  <c r="BM344" i="14"/>
  <c r="BR344" i="14"/>
  <c r="BY344" i="14"/>
  <c r="BX344" i="14"/>
  <c r="BT344" i="14"/>
  <c r="BB344" i="14"/>
  <c r="BH344" i="14"/>
  <c r="BF344" i="14"/>
  <c r="DX344" i="14"/>
  <c r="AT344" i="14"/>
  <c r="AZ344" i="14"/>
  <c r="AX344" i="14"/>
  <c r="BL344" i="14"/>
  <c r="AL344" i="14"/>
  <c r="AR344" i="14"/>
  <c r="AP344" i="14"/>
  <c r="DH344" i="14"/>
  <c r="AD344" i="14"/>
  <c r="AJ344" i="14"/>
  <c r="AH344" i="14"/>
  <c r="AV344" i="14"/>
  <c r="V344" i="14"/>
  <c r="AB344" i="14"/>
  <c r="Z344" i="14"/>
  <c r="DP344" i="14"/>
  <c r="BZ344" i="14"/>
  <c r="CF344" i="14"/>
  <c r="CD344" i="14"/>
  <c r="P344" i="14"/>
  <c r="DV344" i="14"/>
  <c r="EB344" i="14"/>
  <c r="DZ344" i="14"/>
  <c r="AN344" i="14"/>
  <c r="BV344" i="14"/>
  <c r="BU344" i="14"/>
  <c r="EF344" i="14"/>
  <c r="BS344" i="14"/>
  <c r="DO344" i="14"/>
  <c r="DU344" i="14"/>
  <c r="DS344" i="14"/>
  <c r="DQ344" i="14"/>
  <c r="DG344" i="14"/>
  <c r="DM344" i="14"/>
  <c r="DK344" i="14"/>
  <c r="DI344" i="14"/>
  <c r="CY344" i="14"/>
  <c r="DE344" i="14"/>
  <c r="DC344" i="14"/>
  <c r="DA344" i="14"/>
  <c r="CQ344" i="14"/>
  <c r="CW344" i="14"/>
  <c r="CU344" i="14"/>
  <c r="CS344" i="14"/>
  <c r="CI344" i="14"/>
  <c r="CO344" i="14"/>
  <c r="CM344" i="14"/>
  <c r="CK344" i="14"/>
  <c r="EM344" i="14"/>
  <c r="N344" i="14"/>
  <c r="T344" i="14"/>
  <c r="R344" i="14"/>
  <c r="BD344" i="14"/>
  <c r="BJ344" i="14"/>
  <c r="BP344" i="14"/>
  <c r="BN344" i="14"/>
  <c r="ED344" i="14"/>
  <c r="EK344" i="14"/>
  <c r="EJ344" i="14"/>
  <c r="EE344" i="14"/>
  <c r="BW344" i="14"/>
  <c r="BU112" i="14"/>
  <c r="CA112" i="14"/>
  <c r="CG112" i="14"/>
  <c r="CE112" i="14"/>
  <c r="CK112" i="14"/>
  <c r="BC112" i="14"/>
  <c r="AC112" i="14"/>
  <c r="CT112" i="14"/>
  <c r="BD112" i="14"/>
  <c r="AD112" i="14"/>
  <c r="DS112" i="14"/>
  <c r="BM112" i="14"/>
  <c r="AM112" i="14"/>
  <c r="EB112" i="14"/>
  <c r="CD112" i="14"/>
  <c r="AN112" i="14"/>
  <c r="EK112" i="14"/>
  <c r="DC112" i="14"/>
  <c r="AW112" i="14"/>
  <c r="EH112" i="14"/>
  <c r="EF112" i="14"/>
  <c r="EL112" i="14"/>
  <c r="U112" i="14"/>
  <c r="S112" i="14"/>
  <c r="Q112" i="14"/>
  <c r="DF112" i="14"/>
  <c r="BX112" i="14"/>
  <c r="Z112" i="14"/>
  <c r="DO112" i="14"/>
  <c r="CO112" i="14"/>
  <c r="AY112" i="14"/>
  <c r="DP112" i="14"/>
  <c r="CP112" i="14"/>
  <c r="BH112" i="14"/>
  <c r="DY112" i="14"/>
  <c r="CY112" i="14"/>
  <c r="BQ112" i="14"/>
  <c r="AI112" i="14"/>
  <c r="CZ112" i="14"/>
  <c r="BV112" i="14"/>
  <c r="BT112" i="14"/>
  <c r="BZ112" i="14"/>
  <c r="CF112" i="14"/>
  <c r="DB112" i="14"/>
  <c r="BL112" i="14"/>
  <c r="AL112" i="14"/>
  <c r="EA112" i="14"/>
  <c r="CC112" i="14"/>
  <c r="AU112" i="14"/>
  <c r="EJ112" i="14"/>
  <c r="CL112" i="14"/>
  <c r="AV112" i="14"/>
  <c r="V112" i="14"/>
  <c r="DK112" i="14"/>
  <c r="BE112" i="14"/>
  <c r="AE112" i="14"/>
  <c r="DT112" i="14"/>
  <c r="BN112" i="14"/>
  <c r="AF112" i="14"/>
  <c r="EC112" i="14"/>
  <c r="CU112" i="14"/>
  <c r="DI112" i="14"/>
  <c r="CI112" i="14"/>
  <c r="BA112" i="14"/>
  <c r="DR112" i="14"/>
  <c r="CJ112" i="14"/>
  <c r="BB112" i="14"/>
  <c r="AB112" i="14"/>
  <c r="CB112" i="14"/>
  <c r="BK112" i="14"/>
  <c r="CS112" i="14"/>
  <c r="EM112" i="14"/>
  <c r="DW112" i="14"/>
  <c r="CX112" i="14"/>
  <c r="BY112" i="14"/>
  <c r="AZ112" i="14"/>
  <c r="BR112" i="14"/>
  <c r="AA112" i="14"/>
  <c r="CR112" i="14"/>
  <c r="DU112" i="14"/>
  <c r="AX112" i="14"/>
  <c r="BS112" i="14"/>
  <c r="CV112" i="14"/>
  <c r="EI112" i="14"/>
  <c r="DJ112" i="14"/>
  <c r="DE112" i="14"/>
  <c r="N112" i="14"/>
  <c r="CW112" i="14"/>
  <c r="BP112" i="14"/>
  <c r="AQ112" i="14"/>
  <c r="DQ112" i="14"/>
  <c r="BI112" i="14"/>
  <c r="DZ112" i="14"/>
  <c r="X112" i="14"/>
  <c r="DD112" i="14"/>
  <c r="DA112" i="14"/>
  <c r="DV112" i="14"/>
  <c r="BW112" i="14"/>
  <c r="EE112" i="14"/>
  <c r="AT112" i="14"/>
  <c r="T112" i="14"/>
  <c r="BG112" i="14"/>
  <c r="R112" i="14"/>
  <c r="DH112" i="14"/>
  <c r="CQ112" i="14"/>
  <c r="DL112" i="14"/>
  <c r="BF112" i="14"/>
  <c r="ED112" i="14"/>
  <c r="AJ112" i="14"/>
  <c r="AG112" i="14"/>
  <c r="DM112" i="14"/>
  <c r="Y112" i="14"/>
  <c r="BO112" i="14"/>
  <c r="AK112" i="14"/>
  <c r="EG112" i="14"/>
  <c r="AH112" i="14"/>
  <c r="DX112" i="14"/>
  <c r="DG112" i="14"/>
  <c r="CH112" i="14"/>
  <c r="W112" i="14"/>
  <c r="AR112" i="14"/>
  <c r="AO112" i="14"/>
  <c r="BJ112" i="14"/>
  <c r="CM112" i="14"/>
  <c r="P112" i="14"/>
  <c r="AS112" i="14"/>
  <c r="CN112" i="14"/>
  <c r="DN112" i="14"/>
  <c r="AP112" i="14"/>
  <c r="DV245" i="14"/>
  <c r="CP245" i="14"/>
  <c r="BJ245" i="14"/>
  <c r="AD245" i="14"/>
  <c r="EC245" i="14"/>
  <c r="CW245" i="14"/>
  <c r="BQ245" i="14"/>
  <c r="AK245" i="14"/>
  <c r="EB245" i="14"/>
  <c r="CV245" i="14"/>
  <c r="BP245" i="14"/>
  <c r="AJ245" i="14"/>
  <c r="EA245" i="14"/>
  <c r="CU245" i="14"/>
  <c r="BO245" i="14"/>
  <c r="AI245" i="14"/>
  <c r="DZ245" i="14"/>
  <c r="CT245" i="14"/>
  <c r="BN245" i="14"/>
  <c r="AH245" i="14"/>
  <c r="DY245" i="14"/>
  <c r="CS245" i="14"/>
  <c r="BM245" i="14"/>
  <c r="AG245" i="14"/>
  <c r="DX245" i="14"/>
  <c r="CR245" i="14"/>
  <c r="BL245" i="14"/>
  <c r="AF245" i="14"/>
  <c r="EE245" i="14"/>
  <c r="CY245" i="14"/>
  <c r="BS245" i="14"/>
  <c r="AM245" i="14"/>
  <c r="DN245" i="14"/>
  <c r="CH245" i="14"/>
  <c r="BB245" i="14"/>
  <c r="V245" i="14"/>
  <c r="DU245" i="14"/>
  <c r="CO245" i="14"/>
  <c r="BI245" i="14"/>
  <c r="AC245" i="14"/>
  <c r="DT245" i="14"/>
  <c r="CN245" i="14"/>
  <c r="BH245" i="14"/>
  <c r="AB245" i="14"/>
  <c r="DS245" i="14"/>
  <c r="CM245" i="14"/>
  <c r="BG245" i="14"/>
  <c r="AA245" i="14"/>
  <c r="DR245" i="14"/>
  <c r="CL245" i="14"/>
  <c r="BF245" i="14"/>
  <c r="Z245" i="14"/>
  <c r="DQ245" i="14"/>
  <c r="CK245" i="14"/>
  <c r="BE245" i="14"/>
  <c r="Y245" i="14"/>
  <c r="DP245" i="14"/>
  <c r="CJ245" i="14"/>
  <c r="BD245" i="14"/>
  <c r="X245" i="14"/>
  <c r="DW245" i="14"/>
  <c r="CQ245" i="14"/>
  <c r="BK245" i="14"/>
  <c r="AE245" i="14"/>
  <c r="EL245" i="14"/>
  <c r="DF245" i="14"/>
  <c r="BZ245" i="14"/>
  <c r="AT245" i="14"/>
  <c r="N245" i="14"/>
  <c r="DM245" i="14"/>
  <c r="CG245" i="14"/>
  <c r="BA245" i="14"/>
  <c r="U245" i="14"/>
  <c r="DL245" i="14"/>
  <c r="CF245" i="14"/>
  <c r="AZ245" i="14"/>
  <c r="T245" i="14"/>
  <c r="DK245" i="14"/>
  <c r="CE245" i="14"/>
  <c r="AY245" i="14"/>
  <c r="S245" i="14"/>
  <c r="DJ245" i="14"/>
  <c r="CD245" i="14"/>
  <c r="AX245" i="14"/>
  <c r="R245" i="14"/>
  <c r="DI245" i="14"/>
  <c r="CC245" i="14"/>
  <c r="AW245" i="14"/>
  <c r="Q245" i="14"/>
  <c r="DH245" i="14"/>
  <c r="CB245" i="14"/>
  <c r="AV245" i="14"/>
  <c r="P245" i="14"/>
  <c r="DO245" i="14"/>
  <c r="CI245" i="14"/>
  <c r="BC245" i="14"/>
  <c r="W245" i="14"/>
  <c r="ED245" i="14"/>
  <c r="CX245" i="14"/>
  <c r="BR245" i="14"/>
  <c r="AL245" i="14"/>
  <c r="EK245" i="14"/>
  <c r="DE245" i="14"/>
  <c r="BY245" i="14"/>
  <c r="AS245" i="14"/>
  <c r="EJ245" i="14"/>
  <c r="DD245" i="14"/>
  <c r="BX245" i="14"/>
  <c r="AR245" i="14"/>
  <c r="EI245" i="14"/>
  <c r="DC245" i="14"/>
  <c r="BW245" i="14"/>
  <c r="AQ245" i="14"/>
  <c r="EH245" i="14"/>
  <c r="DB245" i="14"/>
  <c r="BV245" i="14"/>
  <c r="AP245" i="14"/>
  <c r="EG245" i="14"/>
  <c r="DA245" i="14"/>
  <c r="BU245" i="14"/>
  <c r="AO245" i="14"/>
  <c r="EF245" i="14"/>
  <c r="CZ245" i="14"/>
  <c r="BT245" i="14"/>
  <c r="AN245" i="14"/>
  <c r="EM245" i="14"/>
  <c r="DG245" i="14"/>
  <c r="CA245" i="14"/>
  <c r="AU245" i="14"/>
  <c r="DE127" i="14"/>
  <c r="DC127" i="14"/>
  <c r="DA127" i="14"/>
  <c r="DG127" i="14"/>
  <c r="CW127" i="14"/>
  <c r="CU127" i="14"/>
  <c r="CS127" i="14"/>
  <c r="CY127" i="14"/>
  <c r="CO127" i="14"/>
  <c r="CM127" i="14"/>
  <c r="CK127" i="14"/>
  <c r="CQ127" i="14"/>
  <c r="N127" i="14"/>
  <c r="T127" i="14"/>
  <c r="R127" i="14"/>
  <c r="P127" i="14"/>
  <c r="BR127" i="14"/>
  <c r="BX127" i="14"/>
  <c r="BV127" i="14"/>
  <c r="BT127" i="14"/>
  <c r="BJ127" i="14"/>
  <c r="BP127" i="14"/>
  <c r="BN127" i="14"/>
  <c r="BL127" i="14"/>
  <c r="BB127" i="14"/>
  <c r="BH127" i="14"/>
  <c r="BF127" i="14"/>
  <c r="BD127" i="14"/>
  <c r="DO127" i="14"/>
  <c r="DJ127" i="14"/>
  <c r="DI127" i="14"/>
  <c r="DH127" i="14"/>
  <c r="AS127" i="14"/>
  <c r="AQ127" i="14"/>
  <c r="AO127" i="14"/>
  <c r="AU127" i="14"/>
  <c r="AK127" i="14"/>
  <c r="AI127" i="14"/>
  <c r="AG127" i="14"/>
  <c r="AM127" i="14"/>
  <c r="AC127" i="14"/>
  <c r="AA127" i="14"/>
  <c r="Y127" i="14"/>
  <c r="AE127" i="14"/>
  <c r="CG127" i="14"/>
  <c r="CE127" i="14"/>
  <c r="CC127" i="14"/>
  <c r="CI127" i="14"/>
  <c r="EK127" i="14"/>
  <c r="EI127" i="14"/>
  <c r="EG127" i="14"/>
  <c r="EM127" i="14"/>
  <c r="EC127" i="14"/>
  <c r="EA127" i="14"/>
  <c r="DY127" i="14"/>
  <c r="EE127" i="14"/>
  <c r="DU127" i="14"/>
  <c r="DS127" i="14"/>
  <c r="DQ127" i="14"/>
  <c r="DW127" i="14"/>
  <c r="AY127" i="14"/>
  <c r="AT127" i="14"/>
  <c r="BA127" i="14"/>
  <c r="AZ127" i="14"/>
  <c r="CX127" i="14"/>
  <c r="DD127" i="14"/>
  <c r="DB127" i="14"/>
  <c r="CZ127" i="14"/>
  <c r="CP127" i="14"/>
  <c r="CV127" i="14"/>
  <c r="CT127" i="14"/>
  <c r="CR127" i="14"/>
  <c r="CH127" i="14"/>
  <c r="CN127" i="14"/>
  <c r="CL127" i="14"/>
  <c r="CJ127" i="14"/>
  <c r="EL127" i="14"/>
  <c r="U127" i="14"/>
  <c r="S127" i="14"/>
  <c r="Q127" i="14"/>
  <c r="W127" i="14"/>
  <c r="BY127" i="14"/>
  <c r="BW127" i="14"/>
  <c r="BU127" i="14"/>
  <c r="CA127" i="14"/>
  <c r="BQ127" i="14"/>
  <c r="BO127" i="14"/>
  <c r="BM127" i="14"/>
  <c r="BS127" i="14"/>
  <c r="BI127" i="14"/>
  <c r="BG127" i="14"/>
  <c r="BE127" i="14"/>
  <c r="BK127" i="14"/>
  <c r="BC127" i="14"/>
  <c r="AX127" i="14"/>
  <c r="AW127" i="14"/>
  <c r="AV127" i="14"/>
  <c r="AP127" i="14"/>
  <c r="AH127" i="14"/>
  <c r="Z127" i="14"/>
  <c r="CD127" i="14"/>
  <c r="EH127" i="14"/>
  <c r="DZ127" i="14"/>
  <c r="DR127" i="14"/>
  <c r="DM127" i="14"/>
  <c r="AN127" i="14"/>
  <c r="AF127" i="14"/>
  <c r="X127" i="14"/>
  <c r="CB127" i="14"/>
  <c r="EF127" i="14"/>
  <c r="DX127" i="14"/>
  <c r="DP127" i="14"/>
  <c r="DL127" i="14"/>
  <c r="AL127" i="14"/>
  <c r="AD127" i="14"/>
  <c r="V127" i="14"/>
  <c r="BZ127" i="14"/>
  <c r="ED127" i="14"/>
  <c r="DV127" i="14"/>
  <c r="DN127" i="14"/>
  <c r="DK127" i="14"/>
  <c r="AR127" i="14"/>
  <c r="AJ127" i="14"/>
  <c r="AB127" i="14"/>
  <c r="CF127" i="14"/>
  <c r="EJ127" i="14"/>
  <c r="EB127" i="14"/>
  <c r="DT127" i="14"/>
  <c r="DF127" i="14"/>
  <c r="DW268" i="14"/>
  <c r="EC268" i="14"/>
  <c r="DZ268" i="14"/>
  <c r="AG268" i="14"/>
  <c r="DO268" i="14"/>
  <c r="DU268" i="14"/>
  <c r="DR268" i="14"/>
  <c r="EG268" i="14"/>
  <c r="DG268" i="14"/>
  <c r="DM268" i="14"/>
  <c r="DJ268" i="14"/>
  <c r="DL268" i="14"/>
  <c r="CY268" i="14"/>
  <c r="DE268" i="14"/>
  <c r="DB268" i="14"/>
  <c r="CR268" i="14"/>
  <c r="CQ268" i="14"/>
  <c r="CW268" i="14"/>
  <c r="CT268" i="14"/>
  <c r="BU268" i="14"/>
  <c r="CI268" i="14"/>
  <c r="CO268" i="14"/>
  <c r="CL268" i="14"/>
  <c r="AZ268" i="14"/>
  <c r="EE268" i="14"/>
  <c r="EK268" i="14"/>
  <c r="EH268" i="14"/>
  <c r="BD268" i="14"/>
  <c r="U268" i="14"/>
  <c r="N268" i="14"/>
  <c r="BX268" i="14"/>
  <c r="R268" i="14"/>
  <c r="AF268" i="14"/>
  <c r="BK268" i="14"/>
  <c r="BQ268" i="14"/>
  <c r="BN268" i="14"/>
  <c r="DI268" i="14"/>
  <c r="BC268" i="14"/>
  <c r="BI268" i="14"/>
  <c r="BF268" i="14"/>
  <c r="CN268" i="14"/>
  <c r="AU268" i="14"/>
  <c r="BA268" i="14"/>
  <c r="AX268" i="14"/>
  <c r="BT268" i="14"/>
  <c r="AM268" i="14"/>
  <c r="AS268" i="14"/>
  <c r="AP268" i="14"/>
  <c r="AW268" i="14"/>
  <c r="AE268" i="14"/>
  <c r="AK268" i="14"/>
  <c r="AH268" i="14"/>
  <c r="AB268" i="14"/>
  <c r="W268" i="14"/>
  <c r="AC268" i="14"/>
  <c r="Z268" i="14"/>
  <c r="EB268" i="14"/>
  <c r="BS268" i="14"/>
  <c r="BY268" i="14"/>
  <c r="BV268" i="14"/>
  <c r="EF268" i="14"/>
  <c r="DH268" i="14"/>
  <c r="EM268" i="14"/>
  <c r="CA268" i="14"/>
  <c r="BZ268" i="14"/>
  <c r="DV268" i="14"/>
  <c r="EA268" i="14"/>
  <c r="CZ268" i="14"/>
  <c r="BP268" i="14"/>
  <c r="DN268" i="14"/>
  <c r="DS268" i="14"/>
  <c r="CC268" i="14"/>
  <c r="AV268" i="14"/>
  <c r="DF268" i="14"/>
  <c r="DK268" i="14"/>
  <c r="BH268" i="14"/>
  <c r="Y268" i="14"/>
  <c r="CX268" i="14"/>
  <c r="DC268" i="14"/>
  <c r="AN268" i="14"/>
  <c r="DY268" i="14"/>
  <c r="CP268" i="14"/>
  <c r="CU268" i="14"/>
  <c r="Q268" i="14"/>
  <c r="DD268" i="14"/>
  <c r="CH268" i="14"/>
  <c r="CM268" i="14"/>
  <c r="DQ268" i="14"/>
  <c r="CJ268" i="14"/>
  <c r="ED268" i="14"/>
  <c r="EI268" i="14"/>
  <c r="DT268" i="14"/>
  <c r="CK268" i="14"/>
  <c r="CE268" i="14"/>
  <c r="S268" i="14"/>
  <c r="CD268" i="14"/>
  <c r="CV268" i="14"/>
  <c r="BJ268" i="14"/>
  <c r="BO268" i="14"/>
  <c r="BE268" i="14"/>
  <c r="X268" i="14"/>
  <c r="BB268" i="14"/>
  <c r="BG268" i="14"/>
  <c r="AJ268" i="14"/>
  <c r="DX268" i="14"/>
  <c r="AT268" i="14"/>
  <c r="AY268" i="14"/>
  <c r="P268" i="14"/>
  <c r="DA268" i="14"/>
  <c r="AL268" i="14"/>
  <c r="AQ268" i="14"/>
  <c r="EJ268" i="14"/>
  <c r="CF268" i="14"/>
  <c r="AD268" i="14"/>
  <c r="AI268" i="14"/>
  <c r="DP268" i="14"/>
  <c r="BL268" i="14"/>
  <c r="V268" i="14"/>
  <c r="AA268" i="14"/>
  <c r="CS268" i="14"/>
  <c r="AO268" i="14"/>
  <c r="BR268" i="14"/>
  <c r="BW268" i="14"/>
  <c r="CB268" i="14"/>
  <c r="AR268" i="14"/>
  <c r="BM268" i="14"/>
  <c r="T268" i="14"/>
  <c r="EL268" i="14"/>
  <c r="CG268" i="14"/>
  <c r="DS297" i="14"/>
  <c r="CM297" i="14"/>
  <c r="BG297" i="14"/>
  <c r="AA297" i="14"/>
  <c r="DR297" i="14"/>
  <c r="CL297" i="14"/>
  <c r="BF297" i="14"/>
  <c r="Z297" i="14"/>
  <c r="DQ297" i="14"/>
  <c r="CK297" i="14"/>
  <c r="BE297" i="14"/>
  <c r="Y297" i="14"/>
  <c r="DP297" i="14"/>
  <c r="CJ297" i="14"/>
  <c r="BD297" i="14"/>
  <c r="X297" i="14"/>
  <c r="DW297" i="14"/>
  <c r="CQ297" i="14"/>
  <c r="BK297" i="14"/>
  <c r="AE297" i="14"/>
  <c r="DV297" i="14"/>
  <c r="CP297" i="14"/>
  <c r="BJ297" i="14"/>
  <c r="AD297" i="14"/>
  <c r="EB297" i="14"/>
  <c r="CV297" i="14"/>
  <c r="BP297" i="14"/>
  <c r="AJ297" i="14"/>
  <c r="BA297" i="14"/>
  <c r="AK297" i="14"/>
  <c r="U297" i="14"/>
  <c r="BQ297" i="14"/>
  <c r="DK297" i="14"/>
  <c r="CE297" i="14"/>
  <c r="AY297" i="14"/>
  <c r="S297" i="14"/>
  <c r="DJ297" i="14"/>
  <c r="CD297" i="14"/>
  <c r="AX297" i="14"/>
  <c r="R297" i="14"/>
  <c r="DI297" i="14"/>
  <c r="CC297" i="14"/>
  <c r="AW297" i="14"/>
  <c r="Q297" i="14"/>
  <c r="DH297" i="14"/>
  <c r="CB297" i="14"/>
  <c r="AV297" i="14"/>
  <c r="P297" i="14"/>
  <c r="DO297" i="14"/>
  <c r="CI297" i="14"/>
  <c r="BC297" i="14"/>
  <c r="W297" i="14"/>
  <c r="DN297" i="14"/>
  <c r="CH297" i="14"/>
  <c r="BB297" i="14"/>
  <c r="V297" i="14"/>
  <c r="DT297" i="14"/>
  <c r="CN297" i="14"/>
  <c r="BH297" i="14"/>
  <c r="AB297" i="14"/>
  <c r="DE297" i="14"/>
  <c r="CO297" i="14"/>
  <c r="EK297" i="14"/>
  <c r="DU297" i="14"/>
  <c r="EI297" i="14"/>
  <c r="DC297" i="14"/>
  <c r="BW297" i="14"/>
  <c r="AQ297" i="14"/>
  <c r="EH297" i="14"/>
  <c r="DB297" i="14"/>
  <c r="BV297" i="14"/>
  <c r="AP297" i="14"/>
  <c r="EG297" i="14"/>
  <c r="DA297" i="14"/>
  <c r="BU297" i="14"/>
  <c r="AO297" i="14"/>
  <c r="EF297" i="14"/>
  <c r="CZ297" i="14"/>
  <c r="BT297" i="14"/>
  <c r="AN297" i="14"/>
  <c r="EM297" i="14"/>
  <c r="DG297" i="14"/>
  <c r="CA297" i="14"/>
  <c r="AU297" i="14"/>
  <c r="EL297" i="14"/>
  <c r="DF297" i="14"/>
  <c r="BZ297" i="14"/>
  <c r="AT297" i="14"/>
  <c r="N297" i="14"/>
  <c r="DL297" i="14"/>
  <c r="CF297" i="14"/>
  <c r="AZ297" i="14"/>
  <c r="T297" i="14"/>
  <c r="AS297" i="14"/>
  <c r="AC297" i="14"/>
  <c r="BY297" i="14"/>
  <c r="BI297" i="14"/>
  <c r="EA297" i="14"/>
  <c r="CU297" i="14"/>
  <c r="BO297" i="14"/>
  <c r="AI297" i="14"/>
  <c r="DZ297" i="14"/>
  <c r="CT297" i="14"/>
  <c r="BN297" i="14"/>
  <c r="AH297" i="14"/>
  <c r="DY297" i="14"/>
  <c r="CS297" i="14"/>
  <c r="BM297" i="14"/>
  <c r="AG297" i="14"/>
  <c r="DX297" i="14"/>
  <c r="CR297" i="14"/>
  <c r="BL297" i="14"/>
  <c r="AF297" i="14"/>
  <c r="EE297" i="14"/>
  <c r="CY297" i="14"/>
  <c r="BS297" i="14"/>
  <c r="AM297" i="14"/>
  <c r="ED297" i="14"/>
  <c r="CX297" i="14"/>
  <c r="BR297" i="14"/>
  <c r="AL297" i="14"/>
  <c r="EJ297" i="14"/>
  <c r="DD297" i="14"/>
  <c r="BX297" i="14"/>
  <c r="AR297" i="14"/>
  <c r="DM297" i="14"/>
  <c r="CW297" i="14"/>
  <c r="CG297" i="14"/>
  <c r="EC297" i="14"/>
  <c r="AZ160" i="14"/>
  <c r="AX160" i="14"/>
  <c r="AV160" i="14"/>
  <c r="AQ160" i="14"/>
  <c r="AO160" i="14"/>
  <c r="AU160" i="14"/>
  <c r="BA160" i="14"/>
  <c r="AI160" i="14"/>
  <c r="AG160" i="14"/>
  <c r="CM160" i="14"/>
  <c r="CK160" i="14"/>
  <c r="CQ160" i="14"/>
  <c r="S160" i="14"/>
  <c r="Q160" i="14"/>
  <c r="EJ160" i="14"/>
  <c r="EB160" i="14"/>
  <c r="DZ160" i="14"/>
  <c r="DX160" i="14"/>
  <c r="CY160" i="14"/>
  <c r="BI160" i="14"/>
  <c r="ED160" i="14"/>
  <c r="BF160" i="14"/>
  <c r="BB160" i="14"/>
  <c r="EG160" i="14"/>
  <c r="AL160" i="14"/>
  <c r="DQ160" i="14"/>
  <c r="AD160" i="14"/>
  <c r="BU160" i="14"/>
  <c r="V160" i="14"/>
  <c r="DW160" i="14"/>
  <c r="BY160" i="14"/>
  <c r="W160" i="14"/>
  <c r="DK160" i="14"/>
  <c r="DI160" i="14"/>
  <c r="DD160" i="14"/>
  <c r="DB160" i="14"/>
  <c r="CZ160" i="14"/>
  <c r="DF160" i="14"/>
  <c r="CV160" i="14"/>
  <c r="CT160" i="14"/>
  <c r="CR160" i="14"/>
  <c r="AA160" i="14"/>
  <c r="Y160" i="14"/>
  <c r="CF160" i="14"/>
  <c r="CD160" i="14"/>
  <c r="CB160" i="14"/>
  <c r="BX160" i="14"/>
  <c r="BP160" i="14"/>
  <c r="BN160" i="14"/>
  <c r="BL160" i="14"/>
  <c r="EL160" i="14"/>
  <c r="BV160" i="14"/>
  <c r="BJ160" i="14"/>
  <c r="BD160" i="14"/>
  <c r="DE160" i="14"/>
  <c r="AF160" i="14"/>
  <c r="CW160" i="14"/>
  <c r="EM160" i="14"/>
  <c r="CO160" i="14"/>
  <c r="EE160" i="14"/>
  <c r="CG160" i="14"/>
  <c r="AE160" i="14"/>
  <c r="EH160" i="14"/>
  <c r="BZ160" i="14"/>
  <c r="AY160" i="14"/>
  <c r="AW160" i="14"/>
  <c r="AR160" i="14"/>
  <c r="AP160" i="14"/>
  <c r="AN160" i="14"/>
  <c r="AT160" i="14"/>
  <c r="AJ160" i="14"/>
  <c r="AH160" i="14"/>
  <c r="CN160" i="14"/>
  <c r="CL160" i="14"/>
  <c r="CJ160" i="14"/>
  <c r="T160" i="14"/>
  <c r="R160" i="14"/>
  <c r="P160" i="14"/>
  <c r="EI160" i="14"/>
  <c r="EA160" i="14"/>
  <c r="DY160" i="14"/>
  <c r="DR160" i="14"/>
  <c r="BR160" i="14"/>
  <c r="BT160" i="14"/>
  <c r="DU160" i="14"/>
  <c r="BS160" i="14"/>
  <c r="AK160" i="14"/>
  <c r="BK160" i="14"/>
  <c r="AC160" i="14"/>
  <c r="BC160" i="14"/>
  <c r="U160" i="14"/>
  <c r="AM160" i="14"/>
  <c r="BG160" i="14"/>
  <c r="CH160" i="14"/>
  <c r="EF160" i="14"/>
  <c r="EK160" i="14"/>
  <c r="DL160" i="14"/>
  <c r="DJ160" i="14"/>
  <c r="DH160" i="14"/>
  <c r="DC160" i="14"/>
  <c r="DA160" i="14"/>
  <c r="DG160" i="14"/>
  <c r="DM160" i="14"/>
  <c r="CU160" i="14"/>
  <c r="CS160" i="14"/>
  <c r="AB160" i="14"/>
  <c r="Z160" i="14"/>
  <c r="X160" i="14"/>
  <c r="CE160" i="14"/>
  <c r="CC160" i="14"/>
  <c r="CI160" i="14"/>
  <c r="BW160" i="14"/>
  <c r="BO160" i="14"/>
  <c r="BM160" i="14"/>
  <c r="DP160" i="14"/>
  <c r="EC160" i="14"/>
  <c r="CA160" i="14"/>
  <c r="AS160" i="14"/>
  <c r="DV160" i="14"/>
  <c r="DT160" i="14"/>
  <c r="DN160" i="14"/>
  <c r="BH160" i="14"/>
  <c r="CX160" i="14"/>
  <c r="DS160" i="14"/>
  <c r="CP160" i="14"/>
  <c r="BE160" i="14"/>
  <c r="N160" i="14"/>
  <c r="DO160" i="14"/>
  <c r="BQ160" i="14"/>
  <c r="BO218" i="14"/>
  <c r="BM218" i="14"/>
  <c r="BS218" i="14"/>
  <c r="BY218" i="14"/>
  <c r="BG218" i="14"/>
  <c r="BE218" i="14"/>
  <c r="BK218" i="14"/>
  <c r="BQ218" i="14"/>
  <c r="AY218" i="14"/>
  <c r="AW218" i="14"/>
  <c r="BC218" i="14"/>
  <c r="BI218" i="14"/>
  <c r="AQ218" i="14"/>
  <c r="AO218" i="14"/>
  <c r="AU218" i="14"/>
  <c r="BA218" i="14"/>
  <c r="AI218" i="14"/>
  <c r="AG218" i="14"/>
  <c r="AM218" i="14"/>
  <c r="AS218" i="14"/>
  <c r="AA218" i="14"/>
  <c r="Y218" i="14"/>
  <c r="AE218" i="14"/>
  <c r="AK218" i="14"/>
  <c r="S218" i="14"/>
  <c r="Q218" i="14"/>
  <c r="W218" i="14"/>
  <c r="AC218" i="14"/>
  <c r="BX218" i="14"/>
  <c r="BW218" i="14"/>
  <c r="BV218" i="14"/>
  <c r="BU218" i="14"/>
  <c r="EB218" i="14"/>
  <c r="DZ218" i="14"/>
  <c r="DX218" i="14"/>
  <c r="ED218" i="14"/>
  <c r="DT218" i="14"/>
  <c r="DR218" i="14"/>
  <c r="DP218" i="14"/>
  <c r="DV218" i="14"/>
  <c r="DL218" i="14"/>
  <c r="DJ218" i="14"/>
  <c r="DH218" i="14"/>
  <c r="DN218" i="14"/>
  <c r="DD218" i="14"/>
  <c r="DB218" i="14"/>
  <c r="CZ218" i="14"/>
  <c r="DF218" i="14"/>
  <c r="CV218" i="14"/>
  <c r="CT218" i="14"/>
  <c r="CR218" i="14"/>
  <c r="CX218" i="14"/>
  <c r="CN218" i="14"/>
  <c r="CL218" i="14"/>
  <c r="CJ218" i="14"/>
  <c r="CP218" i="14"/>
  <c r="CF218" i="14"/>
  <c r="CD218" i="14"/>
  <c r="CB218" i="14"/>
  <c r="CH218" i="14"/>
  <c r="EJ218" i="14"/>
  <c r="BT218" i="14"/>
  <c r="CA218" i="14"/>
  <c r="BZ218" i="14"/>
  <c r="CG218" i="14"/>
  <c r="BP218" i="14"/>
  <c r="BN218" i="14"/>
  <c r="BL218" i="14"/>
  <c r="BR218" i="14"/>
  <c r="BH218" i="14"/>
  <c r="BF218" i="14"/>
  <c r="BD218" i="14"/>
  <c r="BJ218" i="14"/>
  <c r="AZ218" i="14"/>
  <c r="AX218" i="14"/>
  <c r="AV218" i="14"/>
  <c r="BB218" i="14"/>
  <c r="AR218" i="14"/>
  <c r="AP218" i="14"/>
  <c r="AN218" i="14"/>
  <c r="AT218" i="14"/>
  <c r="AJ218" i="14"/>
  <c r="AH218" i="14"/>
  <c r="AF218" i="14"/>
  <c r="AL218" i="14"/>
  <c r="AB218" i="14"/>
  <c r="Z218" i="14"/>
  <c r="X218" i="14"/>
  <c r="AD218" i="14"/>
  <c r="T218" i="14"/>
  <c r="R218" i="14"/>
  <c r="P218" i="14"/>
  <c r="V218" i="14"/>
  <c r="EF218" i="14"/>
  <c r="EI218" i="14"/>
  <c r="EH218" i="14"/>
  <c r="EG218" i="14"/>
  <c r="EA218" i="14"/>
  <c r="DY218" i="14"/>
  <c r="EE218" i="14"/>
  <c r="EK218" i="14"/>
  <c r="DS218" i="14"/>
  <c r="DQ218" i="14"/>
  <c r="DW218" i="14"/>
  <c r="EC218" i="14"/>
  <c r="DK218" i="14"/>
  <c r="DI218" i="14"/>
  <c r="DO218" i="14"/>
  <c r="DU218" i="14"/>
  <c r="DC218" i="14"/>
  <c r="DA218" i="14"/>
  <c r="DG218" i="14"/>
  <c r="DM218" i="14"/>
  <c r="CU218" i="14"/>
  <c r="CS218" i="14"/>
  <c r="CY218" i="14"/>
  <c r="DE218" i="14"/>
  <c r="CM218" i="14"/>
  <c r="CK218" i="14"/>
  <c r="CQ218" i="14"/>
  <c r="CW218" i="14"/>
  <c r="CE218" i="14"/>
  <c r="CC218" i="14"/>
  <c r="CI218" i="14"/>
  <c r="CO218" i="14"/>
  <c r="U218" i="14"/>
  <c r="EM218" i="14"/>
  <c r="EL218" i="14"/>
  <c r="N218" i="14"/>
  <c r="BR115" i="14"/>
  <c r="BX115" i="14"/>
  <c r="BV115" i="14"/>
  <c r="BT115" i="14"/>
  <c r="BJ115" i="14"/>
  <c r="BP115" i="14"/>
  <c r="BN115" i="14"/>
  <c r="BL115" i="14"/>
  <c r="BB115" i="14"/>
  <c r="BH115" i="14"/>
  <c r="BF115" i="14"/>
  <c r="DM115" i="14"/>
  <c r="DK115" i="14"/>
  <c r="DI115" i="14"/>
  <c r="DO115" i="14"/>
  <c r="CH115" i="14"/>
  <c r="CD115" i="14"/>
  <c r="AE115" i="14"/>
  <c r="AQ115" i="14"/>
  <c r="DG115" i="14"/>
  <c r="AJ115" i="14"/>
  <c r="CB115" i="14"/>
  <c r="AB115" i="14"/>
  <c r="BD115" i="14"/>
  <c r="T115" i="14"/>
  <c r="AN115" i="14"/>
  <c r="CN115" i="14"/>
  <c r="CZ115" i="14"/>
  <c r="CT115" i="14"/>
  <c r="CW115" i="14"/>
  <c r="CV115" i="14"/>
  <c r="DB115" i="14"/>
  <c r="EK115" i="14"/>
  <c r="EI115" i="14"/>
  <c r="EG115" i="14"/>
  <c r="EM115" i="14"/>
  <c r="EC115" i="14"/>
  <c r="EA115" i="14"/>
  <c r="DY115" i="14"/>
  <c r="EE115" i="14"/>
  <c r="DU115" i="14"/>
  <c r="DS115" i="14"/>
  <c r="DQ115" i="14"/>
  <c r="BA115" i="14"/>
  <c r="AY115" i="14"/>
  <c r="AW115" i="14"/>
  <c r="BC115" i="14"/>
  <c r="CG115" i="14"/>
  <c r="CC115" i="14"/>
  <c r="BZ115" i="14"/>
  <c r="AP115" i="14"/>
  <c r="W115" i="14"/>
  <c r="AI115" i="14"/>
  <c r="CY115" i="14"/>
  <c r="AA115" i="14"/>
  <c r="CQ115" i="14"/>
  <c r="S115" i="14"/>
  <c r="CI115" i="14"/>
  <c r="CM115" i="14"/>
  <c r="P115" i="14"/>
  <c r="AU115" i="14"/>
  <c r="CS115" i="14"/>
  <c r="DP115" i="14"/>
  <c r="BK115" i="14"/>
  <c r="BY115" i="14"/>
  <c r="BW115" i="14"/>
  <c r="BU115" i="14"/>
  <c r="CA115" i="14"/>
  <c r="BQ115" i="14"/>
  <c r="BO115" i="14"/>
  <c r="BM115" i="14"/>
  <c r="BS115" i="14"/>
  <c r="BI115" i="14"/>
  <c r="BG115" i="14"/>
  <c r="DF115" i="14"/>
  <c r="DL115" i="14"/>
  <c r="DJ115" i="14"/>
  <c r="DH115" i="14"/>
  <c r="CX115" i="14"/>
  <c r="CF115" i="14"/>
  <c r="CR115" i="14"/>
  <c r="AS115" i="14"/>
  <c r="BE115" i="14"/>
  <c r="AD115" i="14"/>
  <c r="AH115" i="14"/>
  <c r="V115" i="14"/>
  <c r="Z115" i="14"/>
  <c r="N115" i="14"/>
  <c r="R115" i="14"/>
  <c r="CP115" i="14"/>
  <c r="CL115" i="14"/>
  <c r="AM115" i="14"/>
  <c r="DE115" i="14"/>
  <c r="DD115" i="14"/>
  <c r="DC115" i="14"/>
  <c r="CU115" i="14"/>
  <c r="ED115" i="14"/>
  <c r="EJ115" i="14"/>
  <c r="EH115" i="14"/>
  <c r="EF115" i="14"/>
  <c r="DV115" i="14"/>
  <c r="EB115" i="14"/>
  <c r="DZ115" i="14"/>
  <c r="DX115" i="14"/>
  <c r="DN115" i="14"/>
  <c r="DT115" i="14"/>
  <c r="DR115" i="14"/>
  <c r="AT115" i="14"/>
  <c r="AZ115" i="14"/>
  <c r="AX115" i="14"/>
  <c r="AV115" i="14"/>
  <c r="AL115" i="14"/>
  <c r="CE115" i="14"/>
  <c r="DW115" i="14"/>
  <c r="AR115" i="14"/>
  <c r="CJ115" i="14"/>
  <c r="AK115" i="14"/>
  <c r="AO115" i="14"/>
  <c r="AC115" i="14"/>
  <c r="AG115" i="14"/>
  <c r="U115" i="14"/>
  <c r="Y115" i="14"/>
  <c r="CO115" i="14"/>
  <c r="CK115" i="14"/>
  <c r="EL115" i="14"/>
  <c r="DA115" i="14"/>
  <c r="Q115" i="14"/>
  <c r="AF115" i="14"/>
  <c r="X115" i="14"/>
  <c r="DP183" i="14"/>
  <c r="DV183" i="14"/>
  <c r="EB183" i="14"/>
  <c r="DZ183" i="14"/>
  <c r="DH183" i="14"/>
  <c r="DN183" i="14"/>
  <c r="DT183" i="14"/>
  <c r="DR183" i="14"/>
  <c r="CZ183" i="14"/>
  <c r="DF183" i="14"/>
  <c r="DL183" i="14"/>
  <c r="DJ183" i="14"/>
  <c r="CR183" i="14"/>
  <c r="CX183" i="14"/>
  <c r="DD183" i="14"/>
  <c r="DB183" i="14"/>
  <c r="CJ183" i="14"/>
  <c r="CP183" i="14"/>
  <c r="CV183" i="14"/>
  <c r="CT183" i="14"/>
  <c r="DX183" i="14"/>
  <c r="ED183" i="14"/>
  <c r="EJ183" i="14"/>
  <c r="EH183" i="14"/>
  <c r="CI183" i="14"/>
  <c r="CA183" i="14"/>
  <c r="W183" i="14"/>
  <c r="EF183" i="14"/>
  <c r="Q183" i="14"/>
  <c r="CL183" i="14"/>
  <c r="CD183" i="14"/>
  <c r="AB183" i="14"/>
  <c r="R183" i="14"/>
  <c r="BD183" i="14"/>
  <c r="BJ183" i="14"/>
  <c r="BP183" i="14"/>
  <c r="BN183" i="14"/>
  <c r="AV183" i="14"/>
  <c r="BB183" i="14"/>
  <c r="BH183" i="14"/>
  <c r="BF183" i="14"/>
  <c r="AN183" i="14"/>
  <c r="AT183" i="14"/>
  <c r="AZ183" i="14"/>
  <c r="AX183" i="14"/>
  <c r="AF183" i="14"/>
  <c r="AL183" i="14"/>
  <c r="AR183" i="14"/>
  <c r="AP183" i="14"/>
  <c r="X183" i="14"/>
  <c r="AD183" i="14"/>
  <c r="AJ183" i="14"/>
  <c r="AH183" i="14"/>
  <c r="BL183" i="14"/>
  <c r="BR183" i="14"/>
  <c r="BX183" i="14"/>
  <c r="BV183" i="14"/>
  <c r="CO183" i="14"/>
  <c r="CG183" i="14"/>
  <c r="AC183" i="14"/>
  <c r="EL183" i="14"/>
  <c r="CB183" i="14"/>
  <c r="BT183" i="14"/>
  <c r="EM183" i="14"/>
  <c r="T183" i="14"/>
  <c r="DW183" i="14"/>
  <c r="EC183" i="14"/>
  <c r="EA183" i="14"/>
  <c r="DY183" i="14"/>
  <c r="DO183" i="14"/>
  <c r="DU183" i="14"/>
  <c r="DS183" i="14"/>
  <c r="DQ183" i="14"/>
  <c r="DG183" i="14"/>
  <c r="DM183" i="14"/>
  <c r="DK183" i="14"/>
  <c r="DI183" i="14"/>
  <c r="CY183" i="14"/>
  <c r="DE183" i="14"/>
  <c r="DC183" i="14"/>
  <c r="DA183" i="14"/>
  <c r="CQ183" i="14"/>
  <c r="CW183" i="14"/>
  <c r="CU183" i="14"/>
  <c r="CS183" i="14"/>
  <c r="EE183" i="14"/>
  <c r="EK183" i="14"/>
  <c r="EI183" i="14"/>
  <c r="EG183" i="14"/>
  <c r="CM183" i="14"/>
  <c r="CE183" i="14"/>
  <c r="AA183" i="14"/>
  <c r="U183" i="14"/>
  <c r="CH183" i="14"/>
  <c r="BZ183" i="14"/>
  <c r="V183" i="14"/>
  <c r="Z183" i="14"/>
  <c r="BK183" i="14"/>
  <c r="BQ183" i="14"/>
  <c r="BO183" i="14"/>
  <c r="BM183" i="14"/>
  <c r="BC183" i="14"/>
  <c r="BI183" i="14"/>
  <c r="BG183" i="14"/>
  <c r="BE183" i="14"/>
  <c r="AU183" i="14"/>
  <c r="BA183" i="14"/>
  <c r="AY183" i="14"/>
  <c r="AW183" i="14"/>
  <c r="AM183" i="14"/>
  <c r="AS183" i="14"/>
  <c r="AQ183" i="14"/>
  <c r="AO183" i="14"/>
  <c r="AE183" i="14"/>
  <c r="AK183" i="14"/>
  <c r="AI183" i="14"/>
  <c r="AG183" i="14"/>
  <c r="BS183" i="14"/>
  <c r="BY183" i="14"/>
  <c r="BW183" i="14"/>
  <c r="BU183" i="14"/>
  <c r="CK183" i="14"/>
  <c r="CC183" i="14"/>
  <c r="Y183" i="14"/>
  <c r="S183" i="14"/>
  <c r="CN183" i="14"/>
  <c r="CF183" i="14"/>
  <c r="N183" i="14"/>
  <c r="P183" i="14"/>
  <c r="CA354" i="14"/>
  <c r="CG354" i="14"/>
  <c r="CE354" i="14"/>
  <c r="CC354" i="14"/>
  <c r="EE354" i="14"/>
  <c r="EK354" i="14"/>
  <c r="EI354" i="14"/>
  <c r="EG354" i="14"/>
  <c r="DW354" i="14"/>
  <c r="EC354" i="14"/>
  <c r="EA354" i="14"/>
  <c r="DY354" i="14"/>
  <c r="DO354" i="14"/>
  <c r="DU354" i="14"/>
  <c r="DS354" i="14"/>
  <c r="DQ354" i="14"/>
  <c r="DG354" i="14"/>
  <c r="DM354" i="14"/>
  <c r="DK354" i="14"/>
  <c r="DI354" i="14"/>
  <c r="CY354" i="14"/>
  <c r="DE354" i="14"/>
  <c r="DC354" i="14"/>
  <c r="DA354" i="14"/>
  <c r="CQ354" i="14"/>
  <c r="CW354" i="14"/>
  <c r="CU354" i="14"/>
  <c r="CS354" i="14"/>
  <c r="CO354" i="14"/>
  <c r="CN354" i="14"/>
  <c r="CI354" i="14"/>
  <c r="V354" i="14"/>
  <c r="EL354" i="14"/>
  <c r="U354" i="14"/>
  <c r="S354" i="14"/>
  <c r="Q354" i="14"/>
  <c r="BS354" i="14"/>
  <c r="BY354" i="14"/>
  <c r="BW354" i="14"/>
  <c r="BU354" i="14"/>
  <c r="BK354" i="14"/>
  <c r="BQ354" i="14"/>
  <c r="BO354" i="14"/>
  <c r="BM354" i="14"/>
  <c r="BC354" i="14"/>
  <c r="BI354" i="14"/>
  <c r="BG354" i="14"/>
  <c r="BE354" i="14"/>
  <c r="AU354" i="14"/>
  <c r="BA354" i="14"/>
  <c r="AY354" i="14"/>
  <c r="AW354" i="14"/>
  <c r="AM354" i="14"/>
  <c r="AS354" i="14"/>
  <c r="AQ354" i="14"/>
  <c r="AO354" i="14"/>
  <c r="AE354" i="14"/>
  <c r="AK354" i="14"/>
  <c r="AI354" i="14"/>
  <c r="AG354" i="14"/>
  <c r="CK354" i="14"/>
  <c r="CZ354" i="14"/>
  <c r="CM354" i="14"/>
  <c r="Z354" i="14"/>
  <c r="BZ354" i="14"/>
  <c r="CF354" i="14"/>
  <c r="CD354" i="14"/>
  <c r="AN354" i="14"/>
  <c r="ED354" i="14"/>
  <c r="EJ354" i="14"/>
  <c r="EH354" i="14"/>
  <c r="DX354" i="14"/>
  <c r="DV354" i="14"/>
  <c r="EB354" i="14"/>
  <c r="DZ354" i="14"/>
  <c r="BL354" i="14"/>
  <c r="DN354" i="14"/>
  <c r="DT354" i="14"/>
  <c r="DR354" i="14"/>
  <c r="DP354" i="14"/>
  <c r="DF354" i="14"/>
  <c r="DL354" i="14"/>
  <c r="DJ354" i="14"/>
  <c r="BD354" i="14"/>
  <c r="CX354" i="14"/>
  <c r="DD354" i="14"/>
  <c r="DB354" i="14"/>
  <c r="DH354" i="14"/>
  <c r="CP354" i="14"/>
  <c r="CV354" i="14"/>
  <c r="CT354" i="14"/>
  <c r="AV354" i="14"/>
  <c r="AC354" i="14"/>
  <c r="AB354" i="14"/>
  <c r="W354" i="14"/>
  <c r="CH354" i="14"/>
  <c r="EM354" i="14"/>
  <c r="N354" i="14"/>
  <c r="T354" i="14"/>
  <c r="R354" i="14"/>
  <c r="P354" i="14"/>
  <c r="BR354" i="14"/>
  <c r="BX354" i="14"/>
  <c r="BV354" i="14"/>
  <c r="CR354" i="14"/>
  <c r="BJ354" i="14"/>
  <c r="BP354" i="14"/>
  <c r="BN354" i="14"/>
  <c r="AF354" i="14"/>
  <c r="BB354" i="14"/>
  <c r="BH354" i="14"/>
  <c r="BF354" i="14"/>
  <c r="CJ354" i="14"/>
  <c r="AT354" i="14"/>
  <c r="AZ354" i="14"/>
  <c r="AX354" i="14"/>
  <c r="X354" i="14"/>
  <c r="AL354" i="14"/>
  <c r="AR354" i="14"/>
  <c r="AP354" i="14"/>
  <c r="EF354" i="14"/>
  <c r="AD354" i="14"/>
  <c r="AJ354" i="14"/>
  <c r="AH354" i="14"/>
  <c r="BT354" i="14"/>
  <c r="Y354" i="14"/>
  <c r="CB354" i="14"/>
  <c r="AA354" i="14"/>
  <c r="CL354" i="14"/>
  <c r="DT170" i="14"/>
  <c r="CN170" i="14"/>
  <c r="BH170" i="14"/>
  <c r="AB170" i="14"/>
  <c r="DS170" i="14"/>
  <c r="CM170" i="14"/>
  <c r="BG170" i="14"/>
  <c r="AA170" i="14"/>
  <c r="DR170" i="14"/>
  <c r="CL170" i="14"/>
  <c r="BF170" i="14"/>
  <c r="Z170" i="14"/>
  <c r="DQ170" i="14"/>
  <c r="CK170" i="14"/>
  <c r="BE170" i="14"/>
  <c r="Y170" i="14"/>
  <c r="DP170" i="14"/>
  <c r="CJ170" i="14"/>
  <c r="BD170" i="14"/>
  <c r="X170" i="14"/>
  <c r="DW170" i="14"/>
  <c r="CQ170" i="14"/>
  <c r="BK170" i="14"/>
  <c r="AE170" i="14"/>
  <c r="DV170" i="14"/>
  <c r="CP170" i="14"/>
  <c r="BJ170" i="14"/>
  <c r="AD170" i="14"/>
  <c r="EC170" i="14"/>
  <c r="CW170" i="14"/>
  <c r="BQ170" i="14"/>
  <c r="AK170" i="14"/>
  <c r="DL170" i="14"/>
  <c r="CF170" i="14"/>
  <c r="AZ170" i="14"/>
  <c r="T170" i="14"/>
  <c r="DK170" i="14"/>
  <c r="CE170" i="14"/>
  <c r="AY170" i="14"/>
  <c r="S170" i="14"/>
  <c r="DJ170" i="14"/>
  <c r="CD170" i="14"/>
  <c r="AX170" i="14"/>
  <c r="R170" i="14"/>
  <c r="DI170" i="14"/>
  <c r="CC170" i="14"/>
  <c r="AW170" i="14"/>
  <c r="Q170" i="14"/>
  <c r="DH170" i="14"/>
  <c r="CB170" i="14"/>
  <c r="AV170" i="14"/>
  <c r="P170" i="14"/>
  <c r="DO170" i="14"/>
  <c r="CI170" i="14"/>
  <c r="BC170" i="14"/>
  <c r="W170" i="14"/>
  <c r="DN170" i="14"/>
  <c r="CH170" i="14"/>
  <c r="BB170" i="14"/>
  <c r="V170" i="14"/>
  <c r="DU170" i="14"/>
  <c r="CO170" i="14"/>
  <c r="BI170" i="14"/>
  <c r="AC170" i="14"/>
  <c r="EJ170" i="14"/>
  <c r="DD170" i="14"/>
  <c r="BX170" i="14"/>
  <c r="AR170" i="14"/>
  <c r="EI170" i="14"/>
  <c r="DC170" i="14"/>
  <c r="BW170" i="14"/>
  <c r="AQ170" i="14"/>
  <c r="EH170" i="14"/>
  <c r="DB170" i="14"/>
  <c r="BV170" i="14"/>
  <c r="AP170" i="14"/>
  <c r="EG170" i="14"/>
  <c r="DA170" i="14"/>
  <c r="BU170" i="14"/>
  <c r="AO170" i="14"/>
  <c r="EF170" i="14"/>
  <c r="CZ170" i="14"/>
  <c r="BT170" i="14"/>
  <c r="AN170" i="14"/>
  <c r="EM170" i="14"/>
  <c r="DG170" i="14"/>
  <c r="CA170" i="14"/>
  <c r="AU170" i="14"/>
  <c r="EL170" i="14"/>
  <c r="DF170" i="14"/>
  <c r="BZ170" i="14"/>
  <c r="AT170" i="14"/>
  <c r="N170" i="14"/>
  <c r="DM170" i="14"/>
  <c r="CG170" i="14"/>
  <c r="BA170" i="14"/>
  <c r="U170" i="14"/>
  <c r="EB170" i="14"/>
  <c r="CV170" i="14"/>
  <c r="BP170" i="14"/>
  <c r="AJ170" i="14"/>
  <c r="EA170" i="14"/>
  <c r="CU170" i="14"/>
  <c r="BO170" i="14"/>
  <c r="AI170" i="14"/>
  <c r="DZ170" i="14"/>
  <c r="CT170" i="14"/>
  <c r="BN170" i="14"/>
  <c r="AH170" i="14"/>
  <c r="DY170" i="14"/>
  <c r="CS170" i="14"/>
  <c r="BM170" i="14"/>
  <c r="AG170" i="14"/>
  <c r="DX170" i="14"/>
  <c r="CR170" i="14"/>
  <c r="BL170" i="14"/>
  <c r="AF170" i="14"/>
  <c r="EE170" i="14"/>
  <c r="CY170" i="14"/>
  <c r="BS170" i="14"/>
  <c r="AM170" i="14"/>
  <c r="ED170" i="14"/>
  <c r="CX170" i="14"/>
  <c r="BR170" i="14"/>
  <c r="AL170" i="14"/>
  <c r="EK170" i="14"/>
  <c r="DE170" i="14"/>
  <c r="BY170" i="14"/>
  <c r="AS170" i="14"/>
  <c r="EL105" i="14"/>
  <c r="U105" i="14"/>
  <c r="S105" i="14"/>
  <c r="Q105" i="14"/>
  <c r="W105" i="14"/>
  <c r="AC105" i="14"/>
  <c r="DJ105" i="14"/>
  <c r="BT105" i="14"/>
  <c r="AD105" i="14"/>
  <c r="DS105" i="14"/>
  <c r="CK105" i="14"/>
  <c r="BC105" i="14"/>
  <c r="CP105" i="14"/>
  <c r="BH105" i="14"/>
  <c r="Z105" i="14"/>
  <c r="DO105" i="14"/>
  <c r="DI105" i="14"/>
  <c r="DT105" i="14"/>
  <c r="CL105" i="14"/>
  <c r="AV105" i="14"/>
  <c r="DZ105" i="14"/>
  <c r="BI105" i="14"/>
  <c r="AA105" i="14"/>
  <c r="DH105" i="14"/>
  <c r="AS105" i="14"/>
  <c r="BJ105" i="14"/>
  <c r="AJ105" i="14"/>
  <c r="DQ105" i="14"/>
  <c r="CQ105" i="14"/>
  <c r="AT105" i="14"/>
  <c r="EI105" i="14"/>
  <c r="DA105" i="14"/>
  <c r="BS105" i="14"/>
  <c r="BZ105" i="14"/>
  <c r="CF105" i="14"/>
  <c r="CD105" i="14"/>
  <c r="CB105" i="14"/>
  <c r="DF105" i="14"/>
  <c r="BX105" i="14"/>
  <c r="AP105" i="14"/>
  <c r="EE105" i="14"/>
  <c r="CO105" i="14"/>
  <c r="AY105" i="14"/>
  <c r="EF105" i="14"/>
  <c r="DV105" i="14"/>
  <c r="V105" i="14"/>
  <c r="DK105" i="14"/>
  <c r="BU105" i="14"/>
  <c r="AU105" i="14"/>
  <c r="CH105" i="14"/>
  <c r="AZ105" i="14"/>
  <c r="EG105" i="14"/>
  <c r="DG105" i="14"/>
  <c r="CR105" i="14"/>
  <c r="DL105" i="14"/>
  <c r="BV105" i="14"/>
  <c r="AN105" i="14"/>
  <c r="BF105" i="14"/>
  <c r="DU105" i="14"/>
  <c r="CM105" i="14"/>
  <c r="AW105" i="14"/>
  <c r="CV105" i="14"/>
  <c r="DE105" i="14"/>
  <c r="BO105" i="14"/>
  <c r="AG105" i="14"/>
  <c r="N105" i="14"/>
  <c r="T105" i="14"/>
  <c r="R105" i="14"/>
  <c r="P105" i="14"/>
  <c r="AL105" i="14"/>
  <c r="EA105" i="14"/>
  <c r="CS105" i="14"/>
  <c r="BK105" i="14"/>
  <c r="EJ105" i="14"/>
  <c r="DB105" i="14"/>
  <c r="BL105" i="14"/>
  <c r="AB105" i="14"/>
  <c r="BY105" i="14"/>
  <c r="AQ105" i="14"/>
  <c r="DX105" i="14"/>
  <c r="DM105" i="14"/>
  <c r="EK105" i="14"/>
  <c r="DC105" i="14"/>
  <c r="BM105" i="14"/>
  <c r="AM105" i="14"/>
  <c r="BR105" i="14"/>
  <c r="AR105" i="14"/>
  <c r="DY105" i="14"/>
  <c r="CY105" i="14"/>
  <c r="CA105" i="14"/>
  <c r="BA105" i="14"/>
  <c r="EH105" i="14"/>
  <c r="CZ105" i="14"/>
  <c r="AO105" i="14"/>
  <c r="AK105" i="14"/>
  <c r="DR105" i="14"/>
  <c r="CJ105" i="14"/>
  <c r="CG105" i="14"/>
  <c r="CE105" i="14"/>
  <c r="CC105" i="14"/>
  <c r="CI105" i="14"/>
  <c r="CW105" i="14"/>
  <c r="BG105" i="14"/>
  <c r="Y105" i="14"/>
  <c r="CX105" i="14"/>
  <c r="BP105" i="14"/>
  <c r="AH105" i="14"/>
  <c r="DW105" i="14"/>
  <c r="X105" i="14"/>
  <c r="EB105" i="14"/>
  <c r="CT105" i="14"/>
  <c r="BD105" i="14"/>
  <c r="BW105" i="14"/>
  <c r="BQ105" i="14"/>
  <c r="AI105" i="14"/>
  <c r="DP105" i="14"/>
  <c r="BB105" i="14"/>
  <c r="EC105" i="14"/>
  <c r="CU105" i="14"/>
  <c r="BE105" i="14"/>
  <c r="AE105" i="14"/>
  <c r="ED105" i="14"/>
  <c r="DD105" i="14"/>
  <c r="BN105" i="14"/>
  <c r="AF105" i="14"/>
  <c r="DN105" i="14"/>
  <c r="CN105" i="14"/>
  <c r="AX105" i="14"/>
  <c r="EM105" i="14"/>
  <c r="DB329" i="14"/>
  <c r="CZ329" i="14"/>
  <c r="DF329" i="14"/>
  <c r="DK329" i="14"/>
  <c r="CT329" i="14"/>
  <c r="CR329" i="14"/>
  <c r="CX329" i="14"/>
  <c r="DC329" i="14"/>
  <c r="CL329" i="14"/>
  <c r="CJ329" i="14"/>
  <c r="CP329" i="14"/>
  <c r="CU329" i="14"/>
  <c r="CD329" i="14"/>
  <c r="CB329" i="14"/>
  <c r="CH329" i="14"/>
  <c r="CM329" i="14"/>
  <c r="EH329" i="14"/>
  <c r="EF329" i="14"/>
  <c r="EL329" i="14"/>
  <c r="U329" i="14"/>
  <c r="AZ329" i="14"/>
  <c r="BM329" i="14"/>
  <c r="BS329" i="14"/>
  <c r="BY329" i="14"/>
  <c r="EJ329" i="14"/>
  <c r="BE329" i="14"/>
  <c r="BK329" i="14"/>
  <c r="BQ329" i="14"/>
  <c r="BX329" i="14"/>
  <c r="BB329" i="14"/>
  <c r="BI329" i="14"/>
  <c r="BG329" i="14"/>
  <c r="EB329" i="14"/>
  <c r="AP329" i="14"/>
  <c r="AN329" i="14"/>
  <c r="AT329" i="14"/>
  <c r="AY329" i="14"/>
  <c r="AH329" i="14"/>
  <c r="AF329" i="14"/>
  <c r="AL329" i="14"/>
  <c r="AQ329" i="14"/>
  <c r="Z329" i="14"/>
  <c r="X329" i="14"/>
  <c r="AD329" i="14"/>
  <c r="AI329" i="14"/>
  <c r="R329" i="14"/>
  <c r="P329" i="14"/>
  <c r="V329" i="14"/>
  <c r="AA329" i="14"/>
  <c r="BV329" i="14"/>
  <c r="BT329" i="14"/>
  <c r="BZ329" i="14"/>
  <c r="CE329" i="14"/>
  <c r="DZ329" i="14"/>
  <c r="DX329" i="14"/>
  <c r="ED329" i="14"/>
  <c r="EI329" i="14"/>
  <c r="DR329" i="14"/>
  <c r="DP329" i="14"/>
  <c r="DV329" i="14"/>
  <c r="EA329" i="14"/>
  <c r="DJ329" i="14"/>
  <c r="DI329" i="14"/>
  <c r="DH329" i="14"/>
  <c r="DO329" i="14"/>
  <c r="DA329" i="14"/>
  <c r="DG329" i="14"/>
  <c r="DM329" i="14"/>
  <c r="AJ329" i="14"/>
  <c r="CS329" i="14"/>
  <c r="CY329" i="14"/>
  <c r="DE329" i="14"/>
  <c r="CN329" i="14"/>
  <c r="CK329" i="14"/>
  <c r="CQ329" i="14"/>
  <c r="CW329" i="14"/>
  <c r="AB329" i="14"/>
  <c r="CC329" i="14"/>
  <c r="CI329" i="14"/>
  <c r="CO329" i="14"/>
  <c r="CF329" i="14"/>
  <c r="EG329" i="14"/>
  <c r="EM329" i="14"/>
  <c r="N329" i="14"/>
  <c r="S329" i="14"/>
  <c r="BN329" i="14"/>
  <c r="BL329" i="14"/>
  <c r="BR329" i="14"/>
  <c r="BW329" i="14"/>
  <c r="BF329" i="14"/>
  <c r="BD329" i="14"/>
  <c r="BJ329" i="14"/>
  <c r="BO329" i="14"/>
  <c r="DN329" i="14"/>
  <c r="DU329" i="14"/>
  <c r="DS329" i="14"/>
  <c r="CV329" i="14"/>
  <c r="AO329" i="14"/>
  <c r="AU329" i="14"/>
  <c r="BA329" i="14"/>
  <c r="BP329" i="14"/>
  <c r="AG329" i="14"/>
  <c r="AM329" i="14"/>
  <c r="AS329" i="14"/>
  <c r="DT329" i="14"/>
  <c r="Y329" i="14"/>
  <c r="AE329" i="14"/>
  <c r="AK329" i="14"/>
  <c r="BH329" i="14"/>
  <c r="Q329" i="14"/>
  <c r="W329" i="14"/>
  <c r="AC329" i="14"/>
  <c r="DL329" i="14"/>
  <c r="BU329" i="14"/>
  <c r="CA329" i="14"/>
  <c r="CG329" i="14"/>
  <c r="T329" i="14"/>
  <c r="DY329" i="14"/>
  <c r="EE329" i="14"/>
  <c r="EK329" i="14"/>
  <c r="DD329" i="14"/>
  <c r="DQ329" i="14"/>
  <c r="DW329" i="14"/>
  <c r="EC329" i="14"/>
  <c r="AR329" i="14"/>
  <c r="AX329" i="14"/>
  <c r="AW329" i="14"/>
  <c r="AV329" i="14"/>
  <c r="BC329" i="14"/>
  <c r="EB226" i="14"/>
  <c r="CV226" i="14"/>
  <c r="BP226" i="14"/>
  <c r="AJ226" i="14"/>
  <c r="EA226" i="14"/>
  <c r="CU226" i="14"/>
  <c r="BO226" i="14"/>
  <c r="AI226" i="14"/>
  <c r="DZ226" i="14"/>
  <c r="CT226" i="14"/>
  <c r="BN226" i="14"/>
  <c r="AH226" i="14"/>
  <c r="DY226" i="14"/>
  <c r="CS226" i="14"/>
  <c r="BM226" i="14"/>
  <c r="AG226" i="14"/>
  <c r="DX226" i="14"/>
  <c r="CR226" i="14"/>
  <c r="BL226" i="14"/>
  <c r="AF226" i="14"/>
  <c r="EE226" i="14"/>
  <c r="CY226" i="14"/>
  <c r="BS226" i="14"/>
  <c r="AM226" i="14"/>
  <c r="ED226" i="14"/>
  <c r="CX226" i="14"/>
  <c r="BR226" i="14"/>
  <c r="AL226" i="14"/>
  <c r="EK226" i="14"/>
  <c r="DE226" i="14"/>
  <c r="BY226" i="14"/>
  <c r="AS226" i="14"/>
  <c r="DT226" i="14"/>
  <c r="CN226" i="14"/>
  <c r="BH226" i="14"/>
  <c r="AB226" i="14"/>
  <c r="DS226" i="14"/>
  <c r="CM226" i="14"/>
  <c r="BG226" i="14"/>
  <c r="AA226" i="14"/>
  <c r="DR226" i="14"/>
  <c r="CL226" i="14"/>
  <c r="BF226" i="14"/>
  <c r="Z226" i="14"/>
  <c r="DQ226" i="14"/>
  <c r="CK226" i="14"/>
  <c r="BE226" i="14"/>
  <c r="Y226" i="14"/>
  <c r="DP226" i="14"/>
  <c r="CJ226" i="14"/>
  <c r="BD226" i="14"/>
  <c r="X226" i="14"/>
  <c r="DW226" i="14"/>
  <c r="CQ226" i="14"/>
  <c r="BK226" i="14"/>
  <c r="AE226" i="14"/>
  <c r="DV226" i="14"/>
  <c r="CP226" i="14"/>
  <c r="BJ226" i="14"/>
  <c r="AD226" i="14"/>
  <c r="EC226" i="14"/>
  <c r="CW226" i="14"/>
  <c r="BQ226" i="14"/>
  <c r="AK226" i="14"/>
  <c r="DL226" i="14"/>
  <c r="CF226" i="14"/>
  <c r="AZ226" i="14"/>
  <c r="T226" i="14"/>
  <c r="DK226" i="14"/>
  <c r="CE226" i="14"/>
  <c r="AY226" i="14"/>
  <c r="S226" i="14"/>
  <c r="DJ226" i="14"/>
  <c r="CD226" i="14"/>
  <c r="AX226" i="14"/>
  <c r="R226" i="14"/>
  <c r="DI226" i="14"/>
  <c r="CC226" i="14"/>
  <c r="AW226" i="14"/>
  <c r="Q226" i="14"/>
  <c r="DH226" i="14"/>
  <c r="CB226" i="14"/>
  <c r="AV226" i="14"/>
  <c r="P226" i="14"/>
  <c r="DO226" i="14"/>
  <c r="CI226" i="14"/>
  <c r="BC226" i="14"/>
  <c r="W226" i="14"/>
  <c r="DN226" i="14"/>
  <c r="CH226" i="14"/>
  <c r="BB226" i="14"/>
  <c r="V226" i="14"/>
  <c r="DU226" i="14"/>
  <c r="CO226" i="14"/>
  <c r="BI226" i="14"/>
  <c r="AC226" i="14"/>
  <c r="EJ226" i="14"/>
  <c r="DD226" i="14"/>
  <c r="BX226" i="14"/>
  <c r="AR226" i="14"/>
  <c r="EI226" i="14"/>
  <c r="DC226" i="14"/>
  <c r="BW226" i="14"/>
  <c r="AQ226" i="14"/>
  <c r="EH226" i="14"/>
  <c r="DB226" i="14"/>
  <c r="BV226" i="14"/>
  <c r="AP226" i="14"/>
  <c r="EG226" i="14"/>
  <c r="DA226" i="14"/>
  <c r="BU226" i="14"/>
  <c r="AO226" i="14"/>
  <c r="EF226" i="14"/>
  <c r="CZ226" i="14"/>
  <c r="BT226" i="14"/>
  <c r="AN226" i="14"/>
  <c r="EM226" i="14"/>
  <c r="DG226" i="14"/>
  <c r="CA226" i="14"/>
  <c r="AU226" i="14"/>
  <c r="EL226" i="14"/>
  <c r="DF226" i="14"/>
  <c r="BZ226" i="14"/>
  <c r="AT226" i="14"/>
  <c r="N226" i="14"/>
  <c r="DM226" i="14"/>
  <c r="CG226" i="14"/>
  <c r="BA226" i="14"/>
  <c r="U226" i="14"/>
  <c r="CH135" i="14"/>
  <c r="CN135" i="14"/>
  <c r="CL135" i="14"/>
  <c r="CJ135" i="14"/>
  <c r="EL135" i="14"/>
  <c r="U135" i="14"/>
  <c r="S135" i="14"/>
  <c r="Q135" i="14"/>
  <c r="W135" i="14"/>
  <c r="BY135" i="14"/>
  <c r="BW135" i="14"/>
  <c r="BU135" i="14"/>
  <c r="CA135" i="14"/>
  <c r="BQ135" i="14"/>
  <c r="BO135" i="14"/>
  <c r="BM135" i="14"/>
  <c r="BS135" i="14"/>
  <c r="BI135" i="14"/>
  <c r="BG135" i="14"/>
  <c r="BE135" i="14"/>
  <c r="BK135" i="14"/>
  <c r="BA135" i="14"/>
  <c r="AY135" i="14"/>
  <c r="AW135" i="14"/>
  <c r="BC135" i="14"/>
  <c r="AK135" i="14"/>
  <c r="AI135" i="14"/>
  <c r="AG135" i="14"/>
  <c r="AM135" i="14"/>
  <c r="CZ135" i="14"/>
  <c r="DG135" i="14"/>
  <c r="DB135" i="14"/>
  <c r="AL135" i="14"/>
  <c r="V135" i="14"/>
  <c r="AB135" i="14"/>
  <c r="Z135" i="14"/>
  <c r="X135" i="14"/>
  <c r="BZ135" i="14"/>
  <c r="CF135" i="14"/>
  <c r="CD135" i="14"/>
  <c r="CB135" i="14"/>
  <c r="ED135" i="14"/>
  <c r="EJ135" i="14"/>
  <c r="EH135" i="14"/>
  <c r="EF135" i="14"/>
  <c r="DV135" i="14"/>
  <c r="EB135" i="14"/>
  <c r="DZ135" i="14"/>
  <c r="DX135" i="14"/>
  <c r="DN135" i="14"/>
  <c r="DT135" i="14"/>
  <c r="DR135" i="14"/>
  <c r="DP135" i="14"/>
  <c r="DF135" i="14"/>
  <c r="DL135" i="14"/>
  <c r="DJ135" i="14"/>
  <c r="DH135" i="14"/>
  <c r="CP135" i="14"/>
  <c r="CV135" i="14"/>
  <c r="CT135" i="14"/>
  <c r="CR135" i="14"/>
  <c r="AS135" i="14"/>
  <c r="AR135" i="14"/>
  <c r="AQ135" i="14"/>
  <c r="DE135" i="14"/>
  <c r="CO135" i="14"/>
  <c r="CM135" i="14"/>
  <c r="CK135" i="14"/>
  <c r="CQ135" i="14"/>
  <c r="N135" i="14"/>
  <c r="T135" i="14"/>
  <c r="R135" i="14"/>
  <c r="P135" i="14"/>
  <c r="BR135" i="14"/>
  <c r="BX135" i="14"/>
  <c r="BV135" i="14"/>
  <c r="BT135" i="14"/>
  <c r="BJ135" i="14"/>
  <c r="BP135" i="14"/>
  <c r="BN135" i="14"/>
  <c r="BL135" i="14"/>
  <c r="BB135" i="14"/>
  <c r="BH135" i="14"/>
  <c r="BF135" i="14"/>
  <c r="BD135" i="14"/>
  <c r="AT135" i="14"/>
  <c r="AZ135" i="14"/>
  <c r="AX135" i="14"/>
  <c r="AV135" i="14"/>
  <c r="AD135" i="14"/>
  <c r="AJ135" i="14"/>
  <c r="AH135" i="14"/>
  <c r="AF135" i="14"/>
  <c r="AO135" i="14"/>
  <c r="AN135" i="14"/>
  <c r="AU135" i="14"/>
  <c r="DA135" i="14"/>
  <c r="AC135" i="14"/>
  <c r="AA135" i="14"/>
  <c r="Y135" i="14"/>
  <c r="AE135" i="14"/>
  <c r="CG135" i="14"/>
  <c r="CE135" i="14"/>
  <c r="CC135" i="14"/>
  <c r="CI135" i="14"/>
  <c r="EK135" i="14"/>
  <c r="EI135" i="14"/>
  <c r="EG135" i="14"/>
  <c r="EM135" i="14"/>
  <c r="EC135" i="14"/>
  <c r="EA135" i="14"/>
  <c r="DY135" i="14"/>
  <c r="EE135" i="14"/>
  <c r="DU135" i="14"/>
  <c r="DS135" i="14"/>
  <c r="DQ135" i="14"/>
  <c r="DW135" i="14"/>
  <c r="DM135" i="14"/>
  <c r="DK135" i="14"/>
  <c r="DI135" i="14"/>
  <c r="DO135" i="14"/>
  <c r="CW135" i="14"/>
  <c r="CU135" i="14"/>
  <c r="CS135" i="14"/>
  <c r="CY135" i="14"/>
  <c r="DD135" i="14"/>
  <c r="DC135" i="14"/>
  <c r="CX135" i="14"/>
  <c r="AP135" i="14"/>
  <c r="DO286" i="14"/>
  <c r="CI286" i="14"/>
  <c r="BC286" i="14"/>
  <c r="W286" i="14"/>
  <c r="DN286" i="14"/>
  <c r="CH286" i="14"/>
  <c r="BB286" i="14"/>
  <c r="V286" i="14"/>
  <c r="DU286" i="14"/>
  <c r="CO286" i="14"/>
  <c r="BI286" i="14"/>
  <c r="AC286" i="14"/>
  <c r="DT286" i="14"/>
  <c r="CN286" i="14"/>
  <c r="BH286" i="14"/>
  <c r="AB286" i="14"/>
  <c r="DS286" i="14"/>
  <c r="CM286" i="14"/>
  <c r="BG286" i="14"/>
  <c r="AA286" i="14"/>
  <c r="DR286" i="14"/>
  <c r="CL286" i="14"/>
  <c r="BF286" i="14"/>
  <c r="Z286" i="14"/>
  <c r="DP286" i="14"/>
  <c r="CJ286" i="14"/>
  <c r="BD286" i="14"/>
  <c r="X286" i="14"/>
  <c r="CK286" i="14"/>
  <c r="EG286" i="14"/>
  <c r="DQ286" i="14"/>
  <c r="DA286" i="14"/>
  <c r="EM286" i="14"/>
  <c r="DG286" i="14"/>
  <c r="CA286" i="14"/>
  <c r="AU286" i="14"/>
  <c r="EL286" i="14"/>
  <c r="DF286" i="14"/>
  <c r="BZ286" i="14"/>
  <c r="AT286" i="14"/>
  <c r="N286" i="14"/>
  <c r="DM286" i="14"/>
  <c r="CG286" i="14"/>
  <c r="BA286" i="14"/>
  <c r="U286" i="14"/>
  <c r="DL286" i="14"/>
  <c r="CF286" i="14"/>
  <c r="AZ286" i="14"/>
  <c r="T286" i="14"/>
  <c r="DK286" i="14"/>
  <c r="CE286" i="14"/>
  <c r="AY286" i="14"/>
  <c r="S286" i="14"/>
  <c r="DJ286" i="14"/>
  <c r="CD286" i="14"/>
  <c r="AX286" i="14"/>
  <c r="R286" i="14"/>
  <c r="DH286" i="14"/>
  <c r="CB286" i="14"/>
  <c r="AV286" i="14"/>
  <c r="P286" i="14"/>
  <c r="Y286" i="14"/>
  <c r="BU286" i="14"/>
  <c r="BE286" i="14"/>
  <c r="AO286" i="14"/>
  <c r="EE286" i="14"/>
  <c r="CY286" i="14"/>
  <c r="BS286" i="14"/>
  <c r="AM286" i="14"/>
  <c r="ED286" i="14"/>
  <c r="CX286" i="14"/>
  <c r="BR286" i="14"/>
  <c r="AL286" i="14"/>
  <c r="EK286" i="14"/>
  <c r="DE286" i="14"/>
  <c r="BY286" i="14"/>
  <c r="AS286" i="14"/>
  <c r="EJ286" i="14"/>
  <c r="DD286" i="14"/>
  <c r="BX286" i="14"/>
  <c r="AR286" i="14"/>
  <c r="EI286" i="14"/>
  <c r="DC286" i="14"/>
  <c r="BW286" i="14"/>
  <c r="AQ286" i="14"/>
  <c r="EH286" i="14"/>
  <c r="DB286" i="14"/>
  <c r="BV286" i="14"/>
  <c r="AP286" i="14"/>
  <c r="EF286" i="14"/>
  <c r="CZ286" i="14"/>
  <c r="BT286" i="14"/>
  <c r="AN286" i="14"/>
  <c r="CS286" i="14"/>
  <c r="CC286" i="14"/>
  <c r="DY286" i="14"/>
  <c r="DI286" i="14"/>
  <c r="DW286" i="14"/>
  <c r="CQ286" i="14"/>
  <c r="BK286" i="14"/>
  <c r="AE286" i="14"/>
  <c r="DV286" i="14"/>
  <c r="CP286" i="14"/>
  <c r="BJ286" i="14"/>
  <c r="AD286" i="14"/>
  <c r="EC286" i="14"/>
  <c r="CW286" i="14"/>
  <c r="BQ286" i="14"/>
  <c r="AK286" i="14"/>
  <c r="EB286" i="14"/>
  <c r="CV286" i="14"/>
  <c r="BP286" i="14"/>
  <c r="AJ286" i="14"/>
  <c r="EA286" i="14"/>
  <c r="CU286" i="14"/>
  <c r="BO286" i="14"/>
  <c r="AI286" i="14"/>
  <c r="DZ286" i="14"/>
  <c r="CT286" i="14"/>
  <c r="BN286" i="14"/>
  <c r="AH286" i="14"/>
  <c r="DX286" i="14"/>
  <c r="CR286" i="14"/>
  <c r="BL286" i="14"/>
  <c r="AF286" i="14"/>
  <c r="AG286" i="14"/>
  <c r="Q286" i="14"/>
  <c r="BM286" i="14"/>
  <c r="AW286" i="14"/>
  <c r="EL249" i="14"/>
  <c r="DF249" i="14"/>
  <c r="BZ249" i="14"/>
  <c r="AT249" i="14"/>
  <c r="N249" i="14"/>
  <c r="DM249" i="14"/>
  <c r="CG249" i="14"/>
  <c r="BA249" i="14"/>
  <c r="U249" i="14"/>
  <c r="DL249" i="14"/>
  <c r="CF249" i="14"/>
  <c r="AZ249" i="14"/>
  <c r="T249" i="14"/>
  <c r="DK249" i="14"/>
  <c r="CE249" i="14"/>
  <c r="AY249" i="14"/>
  <c r="S249" i="14"/>
  <c r="DJ249" i="14"/>
  <c r="CD249" i="14"/>
  <c r="AX249" i="14"/>
  <c r="R249" i="14"/>
  <c r="DI249" i="14"/>
  <c r="CC249" i="14"/>
  <c r="AW249" i="14"/>
  <c r="Q249" i="14"/>
  <c r="DH249" i="14"/>
  <c r="CB249" i="14"/>
  <c r="AV249" i="14"/>
  <c r="P249" i="14"/>
  <c r="DO249" i="14"/>
  <c r="CI249" i="14"/>
  <c r="BC249" i="14"/>
  <c r="W249" i="14"/>
  <c r="ED249" i="14"/>
  <c r="CX249" i="14"/>
  <c r="BR249" i="14"/>
  <c r="AL249" i="14"/>
  <c r="EK249" i="14"/>
  <c r="DE249" i="14"/>
  <c r="BY249" i="14"/>
  <c r="AS249" i="14"/>
  <c r="EJ249" i="14"/>
  <c r="DD249" i="14"/>
  <c r="BX249" i="14"/>
  <c r="AR249" i="14"/>
  <c r="EI249" i="14"/>
  <c r="DC249" i="14"/>
  <c r="BW249" i="14"/>
  <c r="AQ249" i="14"/>
  <c r="EH249" i="14"/>
  <c r="DB249" i="14"/>
  <c r="BV249" i="14"/>
  <c r="AP249" i="14"/>
  <c r="EG249" i="14"/>
  <c r="DA249" i="14"/>
  <c r="BU249" i="14"/>
  <c r="AO249" i="14"/>
  <c r="EF249" i="14"/>
  <c r="CZ249" i="14"/>
  <c r="BT249" i="14"/>
  <c r="AN249" i="14"/>
  <c r="EM249" i="14"/>
  <c r="DG249" i="14"/>
  <c r="CA249" i="14"/>
  <c r="AU249" i="14"/>
  <c r="DV249" i="14"/>
  <c r="CP249" i="14"/>
  <c r="BJ249" i="14"/>
  <c r="AD249" i="14"/>
  <c r="EC249" i="14"/>
  <c r="CW249" i="14"/>
  <c r="BQ249" i="14"/>
  <c r="AK249" i="14"/>
  <c r="EB249" i="14"/>
  <c r="CV249" i="14"/>
  <c r="BP249" i="14"/>
  <c r="AJ249" i="14"/>
  <c r="EA249" i="14"/>
  <c r="CU249" i="14"/>
  <c r="BO249" i="14"/>
  <c r="AI249" i="14"/>
  <c r="DZ249" i="14"/>
  <c r="CT249" i="14"/>
  <c r="BN249" i="14"/>
  <c r="AH249" i="14"/>
  <c r="DY249" i="14"/>
  <c r="CS249" i="14"/>
  <c r="BM249" i="14"/>
  <c r="AG249" i="14"/>
  <c r="DX249" i="14"/>
  <c r="CR249" i="14"/>
  <c r="BL249" i="14"/>
  <c r="AF249" i="14"/>
  <c r="EE249" i="14"/>
  <c r="CY249" i="14"/>
  <c r="BS249" i="14"/>
  <c r="AM249" i="14"/>
  <c r="DN249" i="14"/>
  <c r="CH249" i="14"/>
  <c r="BB249" i="14"/>
  <c r="V249" i="14"/>
  <c r="DU249" i="14"/>
  <c r="CO249" i="14"/>
  <c r="BI249" i="14"/>
  <c r="AC249" i="14"/>
  <c r="DT249" i="14"/>
  <c r="CN249" i="14"/>
  <c r="BH249" i="14"/>
  <c r="AB249" i="14"/>
  <c r="DS249" i="14"/>
  <c r="CM249" i="14"/>
  <c r="BG249" i="14"/>
  <c r="AA249" i="14"/>
  <c r="DR249" i="14"/>
  <c r="CL249" i="14"/>
  <c r="BF249" i="14"/>
  <c r="Z249" i="14"/>
  <c r="DQ249" i="14"/>
  <c r="CK249" i="14"/>
  <c r="BE249" i="14"/>
  <c r="Y249" i="14"/>
  <c r="DP249" i="14"/>
  <c r="CJ249" i="14"/>
  <c r="BD249" i="14"/>
  <c r="X249" i="14"/>
  <c r="DW249" i="14"/>
  <c r="CQ249" i="14"/>
  <c r="BK249" i="14"/>
  <c r="AE249" i="14"/>
  <c r="DT206" i="14"/>
  <c r="CN206" i="14"/>
  <c r="BH206" i="14"/>
  <c r="AB206" i="14"/>
  <c r="DS206" i="14"/>
  <c r="CM206" i="14"/>
  <c r="BG206" i="14"/>
  <c r="AA206" i="14"/>
  <c r="DR206" i="14"/>
  <c r="CL206" i="14"/>
  <c r="BF206" i="14"/>
  <c r="Z206" i="14"/>
  <c r="DQ206" i="14"/>
  <c r="CK206" i="14"/>
  <c r="BE206" i="14"/>
  <c r="Y206" i="14"/>
  <c r="DP206" i="14"/>
  <c r="CJ206" i="14"/>
  <c r="BD206" i="14"/>
  <c r="X206" i="14"/>
  <c r="DW206" i="14"/>
  <c r="CQ206" i="14"/>
  <c r="BK206" i="14"/>
  <c r="AE206" i="14"/>
  <c r="DV206" i="14"/>
  <c r="CP206" i="14"/>
  <c r="BJ206" i="14"/>
  <c r="AD206" i="14"/>
  <c r="BI206" i="14"/>
  <c r="AS206" i="14"/>
  <c r="AC206" i="14"/>
  <c r="BY206" i="14"/>
  <c r="DL206" i="14"/>
  <c r="CF206" i="14"/>
  <c r="AZ206" i="14"/>
  <c r="T206" i="14"/>
  <c r="DK206" i="14"/>
  <c r="CE206" i="14"/>
  <c r="AY206" i="14"/>
  <c r="S206" i="14"/>
  <c r="DJ206" i="14"/>
  <c r="CD206" i="14"/>
  <c r="AX206" i="14"/>
  <c r="R206" i="14"/>
  <c r="DI206" i="14"/>
  <c r="CC206" i="14"/>
  <c r="AW206" i="14"/>
  <c r="Q206" i="14"/>
  <c r="DH206" i="14"/>
  <c r="CB206" i="14"/>
  <c r="AV206" i="14"/>
  <c r="P206" i="14"/>
  <c r="DO206" i="14"/>
  <c r="CI206" i="14"/>
  <c r="BC206" i="14"/>
  <c r="W206" i="14"/>
  <c r="DN206" i="14"/>
  <c r="CH206" i="14"/>
  <c r="BB206" i="14"/>
  <c r="V206" i="14"/>
  <c r="DM206" i="14"/>
  <c r="CW206" i="14"/>
  <c r="CG206" i="14"/>
  <c r="EC206" i="14"/>
  <c r="EJ206" i="14"/>
  <c r="DD206" i="14"/>
  <c r="BX206" i="14"/>
  <c r="AR206" i="14"/>
  <c r="EI206" i="14"/>
  <c r="DC206" i="14"/>
  <c r="BW206" i="14"/>
  <c r="AQ206" i="14"/>
  <c r="EH206" i="14"/>
  <c r="DB206" i="14"/>
  <c r="BV206" i="14"/>
  <c r="AP206" i="14"/>
  <c r="EG206" i="14"/>
  <c r="DA206" i="14"/>
  <c r="BU206" i="14"/>
  <c r="AO206" i="14"/>
  <c r="EF206" i="14"/>
  <c r="CZ206" i="14"/>
  <c r="BT206" i="14"/>
  <c r="AN206" i="14"/>
  <c r="EM206" i="14"/>
  <c r="DG206" i="14"/>
  <c r="CA206" i="14"/>
  <c r="AU206" i="14"/>
  <c r="EL206" i="14"/>
  <c r="DF206" i="14"/>
  <c r="BZ206" i="14"/>
  <c r="AT206" i="14"/>
  <c r="N206" i="14"/>
  <c r="BA206" i="14"/>
  <c r="AK206" i="14"/>
  <c r="U206" i="14"/>
  <c r="BQ206" i="14"/>
  <c r="EB206" i="14"/>
  <c r="CV206" i="14"/>
  <c r="BP206" i="14"/>
  <c r="AJ206" i="14"/>
  <c r="EA206" i="14"/>
  <c r="CU206" i="14"/>
  <c r="BO206" i="14"/>
  <c r="AI206" i="14"/>
  <c r="DZ206" i="14"/>
  <c r="CT206" i="14"/>
  <c r="BN206" i="14"/>
  <c r="AH206" i="14"/>
  <c r="DY206" i="14"/>
  <c r="CS206" i="14"/>
  <c r="BM206" i="14"/>
  <c r="AG206" i="14"/>
  <c r="DX206" i="14"/>
  <c r="CR206" i="14"/>
  <c r="BL206" i="14"/>
  <c r="AF206" i="14"/>
  <c r="EE206" i="14"/>
  <c r="CY206" i="14"/>
  <c r="BS206" i="14"/>
  <c r="AM206" i="14"/>
  <c r="ED206" i="14"/>
  <c r="CX206" i="14"/>
  <c r="BR206" i="14"/>
  <c r="AL206" i="14"/>
  <c r="DU206" i="14"/>
  <c r="DE206" i="14"/>
  <c r="CO206" i="14"/>
  <c r="EK206" i="14"/>
  <c r="BV144" i="14"/>
  <c r="BT144" i="14"/>
  <c r="BZ144" i="14"/>
  <c r="CF144" i="14"/>
  <c r="DR144" i="14"/>
  <c r="DP144" i="14"/>
  <c r="DV144" i="14"/>
  <c r="EB144" i="14"/>
  <c r="DJ144" i="14"/>
  <c r="DH144" i="14"/>
  <c r="DN144" i="14"/>
  <c r="DT144" i="14"/>
  <c r="DB144" i="14"/>
  <c r="CZ144" i="14"/>
  <c r="DF144" i="14"/>
  <c r="DL144" i="14"/>
  <c r="CT144" i="14"/>
  <c r="CX144" i="14"/>
  <c r="CL144" i="14"/>
  <c r="CP144" i="14"/>
  <c r="CD144" i="14"/>
  <c r="CH144" i="14"/>
  <c r="BN144" i="14"/>
  <c r="BR144" i="14"/>
  <c r="AH144" i="14"/>
  <c r="AL144" i="14"/>
  <c r="Z144" i="14"/>
  <c r="AD144" i="14"/>
  <c r="R144" i="14"/>
  <c r="V144" i="14"/>
  <c r="EJ144" i="14"/>
  <c r="DX144" i="14"/>
  <c r="EH144" i="14"/>
  <c r="EM144" i="14"/>
  <c r="CG144" i="14"/>
  <c r="S144" i="14"/>
  <c r="BD144" i="14"/>
  <c r="EC144" i="14"/>
  <c r="BO144" i="14"/>
  <c r="AV144" i="14"/>
  <c r="DU144" i="14"/>
  <c r="BG144" i="14"/>
  <c r="AN144" i="14"/>
  <c r="DM144" i="14"/>
  <c r="AY144" i="14"/>
  <c r="DE144" i="14"/>
  <c r="CJ144" i="14"/>
  <c r="CU144" i="14"/>
  <c r="CO144" i="14"/>
  <c r="BL144" i="14"/>
  <c r="BW144" i="14"/>
  <c r="AS144" i="14"/>
  <c r="X144" i="14"/>
  <c r="AI144" i="14"/>
  <c r="AC144" i="14"/>
  <c r="DZ144" i="14"/>
  <c r="ED144" i="14"/>
  <c r="EG144" i="14"/>
  <c r="CA144" i="14"/>
  <c r="U144" i="14"/>
  <c r="BF144" i="14"/>
  <c r="DW144" i="14"/>
  <c r="BQ144" i="14"/>
  <c r="AX144" i="14"/>
  <c r="DO144" i="14"/>
  <c r="BI144" i="14"/>
  <c r="AP144" i="14"/>
  <c r="DG144" i="14"/>
  <c r="BA144" i="14"/>
  <c r="CS144" i="14"/>
  <c r="DD144" i="14"/>
  <c r="CQ144" i="14"/>
  <c r="CC144" i="14"/>
  <c r="CN144" i="14"/>
  <c r="BS144" i="14"/>
  <c r="AG144" i="14"/>
  <c r="AR144" i="14"/>
  <c r="AE144" i="14"/>
  <c r="Q144" i="14"/>
  <c r="AB144" i="14"/>
  <c r="DY144" i="14"/>
  <c r="BU144" i="14"/>
  <c r="EL144" i="14"/>
  <c r="T144" i="14"/>
  <c r="DQ144" i="14"/>
  <c r="BK144" i="14"/>
  <c r="BP144" i="14"/>
  <c r="DI144" i="14"/>
  <c r="BC144" i="14"/>
  <c r="BH144" i="14"/>
  <c r="DA144" i="14"/>
  <c r="AU144" i="14"/>
  <c r="AZ144" i="14"/>
  <c r="CR144" i="14"/>
  <c r="DC144" i="14"/>
  <c r="CW144" i="14"/>
  <c r="CB144" i="14"/>
  <c r="CM144" i="14"/>
  <c r="BY144" i="14"/>
  <c r="AF144" i="14"/>
  <c r="AQ144" i="14"/>
  <c r="AK144" i="14"/>
  <c r="P144" i="14"/>
  <c r="AA144" i="14"/>
  <c r="EE144" i="14"/>
  <c r="EF144" i="14"/>
  <c r="N144" i="14"/>
  <c r="CE144" i="14"/>
  <c r="BE144" i="14"/>
  <c r="BJ144" i="14"/>
  <c r="EA144" i="14"/>
  <c r="AW144" i="14"/>
  <c r="BB144" i="14"/>
  <c r="DS144" i="14"/>
  <c r="AO144" i="14"/>
  <c r="AT144" i="14"/>
  <c r="DK144" i="14"/>
  <c r="CY144" i="14"/>
  <c r="CK144" i="14"/>
  <c r="CV144" i="14"/>
  <c r="CI144" i="14"/>
  <c r="BM144" i="14"/>
  <c r="BX144" i="14"/>
  <c r="AM144" i="14"/>
  <c r="Y144" i="14"/>
  <c r="AJ144" i="14"/>
  <c r="W144" i="14"/>
  <c r="EI144" i="14"/>
  <c r="EK144" i="14"/>
  <c r="DV109" i="14"/>
  <c r="CP109" i="14"/>
  <c r="BJ109" i="14"/>
  <c r="AD109" i="14"/>
  <c r="EC109" i="14"/>
  <c r="CW109" i="14"/>
  <c r="BQ109" i="14"/>
  <c r="AK109" i="14"/>
  <c r="EB109" i="14"/>
  <c r="CV109" i="14"/>
  <c r="BP109" i="14"/>
  <c r="AJ109" i="14"/>
  <c r="EA109" i="14"/>
  <c r="CU109" i="14"/>
  <c r="BO109" i="14"/>
  <c r="AI109" i="14"/>
  <c r="DZ109" i="14"/>
  <c r="CT109" i="14"/>
  <c r="BN109" i="14"/>
  <c r="AH109" i="14"/>
  <c r="DY109" i="14"/>
  <c r="CS109" i="14"/>
  <c r="BM109" i="14"/>
  <c r="AG109" i="14"/>
  <c r="DX109" i="14"/>
  <c r="CR109" i="14"/>
  <c r="BL109" i="14"/>
  <c r="AF109" i="14"/>
  <c r="EE109" i="14"/>
  <c r="CY109" i="14"/>
  <c r="BS109" i="14"/>
  <c r="AM109" i="14"/>
  <c r="DN109" i="14"/>
  <c r="CH109" i="14"/>
  <c r="BB109" i="14"/>
  <c r="V109" i="14"/>
  <c r="DU109" i="14"/>
  <c r="CO109" i="14"/>
  <c r="BI109" i="14"/>
  <c r="AC109" i="14"/>
  <c r="DT109" i="14"/>
  <c r="CN109" i="14"/>
  <c r="BH109" i="14"/>
  <c r="AB109" i="14"/>
  <c r="DS109" i="14"/>
  <c r="CM109" i="14"/>
  <c r="BG109" i="14"/>
  <c r="AA109" i="14"/>
  <c r="DR109" i="14"/>
  <c r="CL109" i="14"/>
  <c r="BF109" i="14"/>
  <c r="Z109" i="14"/>
  <c r="DQ109" i="14"/>
  <c r="CK109" i="14"/>
  <c r="BE109" i="14"/>
  <c r="Y109" i="14"/>
  <c r="DP109" i="14"/>
  <c r="CJ109" i="14"/>
  <c r="BD109" i="14"/>
  <c r="X109" i="14"/>
  <c r="DW109" i="14"/>
  <c r="CQ109" i="14"/>
  <c r="BK109" i="14"/>
  <c r="AE109" i="14"/>
  <c r="EL109" i="14"/>
  <c r="DF109" i="14"/>
  <c r="BZ109" i="14"/>
  <c r="AT109" i="14"/>
  <c r="N109" i="14"/>
  <c r="DM109" i="14"/>
  <c r="CG109" i="14"/>
  <c r="BA109" i="14"/>
  <c r="U109" i="14"/>
  <c r="DL109" i="14"/>
  <c r="CF109" i="14"/>
  <c r="AZ109" i="14"/>
  <c r="T109" i="14"/>
  <c r="DK109" i="14"/>
  <c r="CE109" i="14"/>
  <c r="AY109" i="14"/>
  <c r="S109" i="14"/>
  <c r="DJ109" i="14"/>
  <c r="CD109" i="14"/>
  <c r="AX109" i="14"/>
  <c r="R109" i="14"/>
  <c r="DI109" i="14"/>
  <c r="CC109" i="14"/>
  <c r="AW109" i="14"/>
  <c r="Q109" i="14"/>
  <c r="DH109" i="14"/>
  <c r="CB109" i="14"/>
  <c r="AV109" i="14"/>
  <c r="P109" i="14"/>
  <c r="DO109" i="14"/>
  <c r="CI109" i="14"/>
  <c r="BC109" i="14"/>
  <c r="W109" i="14"/>
  <c r="ED109" i="14"/>
  <c r="CX109" i="14"/>
  <c r="BR109" i="14"/>
  <c r="AL109" i="14"/>
  <c r="EK109" i="14"/>
  <c r="DE109" i="14"/>
  <c r="BY109" i="14"/>
  <c r="AS109" i="14"/>
  <c r="EJ109" i="14"/>
  <c r="DD109" i="14"/>
  <c r="BX109" i="14"/>
  <c r="AR109" i="14"/>
  <c r="EI109" i="14"/>
  <c r="DC109" i="14"/>
  <c r="BW109" i="14"/>
  <c r="AQ109" i="14"/>
  <c r="EH109" i="14"/>
  <c r="DB109" i="14"/>
  <c r="BV109" i="14"/>
  <c r="AP109" i="14"/>
  <c r="EG109" i="14"/>
  <c r="DA109" i="14"/>
  <c r="BU109" i="14"/>
  <c r="AO109" i="14"/>
  <c r="EF109" i="14"/>
  <c r="CZ109" i="14"/>
  <c r="BT109" i="14"/>
  <c r="AN109" i="14"/>
  <c r="EM109" i="14"/>
  <c r="DG109" i="14"/>
  <c r="CA109" i="14"/>
  <c r="AU109" i="14"/>
  <c r="BZ121" i="14"/>
  <c r="CF121" i="14"/>
  <c r="BY121" i="14"/>
  <c r="BW121" i="14"/>
  <c r="BU121" i="14"/>
  <c r="CA121" i="14"/>
  <c r="DM121" i="14"/>
  <c r="AY121" i="14"/>
  <c r="Q121" i="14"/>
  <c r="BJ121" i="14"/>
  <c r="DK121" i="14"/>
  <c r="CC121" i="14"/>
  <c r="AU121" i="14"/>
  <c r="CW121" i="14"/>
  <c r="AI121" i="14"/>
  <c r="DP121" i="14"/>
  <c r="DF121" i="14"/>
  <c r="CO121" i="14"/>
  <c r="AA121" i="14"/>
  <c r="DH121" i="14"/>
  <c r="T121" i="14"/>
  <c r="BQ121" i="14"/>
  <c r="S121" i="14"/>
  <c r="CZ121" i="14"/>
  <c r="EC121" i="14"/>
  <c r="AD121" i="14"/>
  <c r="CE121" i="14"/>
  <c r="AO121" i="14"/>
  <c r="CV121" i="14"/>
  <c r="DU121" i="14"/>
  <c r="BG121" i="14"/>
  <c r="Y121" i="14"/>
  <c r="N121" i="14"/>
  <c r="ED121" i="14"/>
  <c r="EJ121" i="14"/>
  <c r="EH121" i="14"/>
  <c r="EF121" i="14"/>
  <c r="CH121" i="14"/>
  <c r="AK121" i="14"/>
  <c r="DB121" i="14"/>
  <c r="BL121" i="14"/>
  <c r="DE121" i="14"/>
  <c r="AQ121" i="14"/>
  <c r="DX121" i="14"/>
  <c r="BA121" i="14"/>
  <c r="EB121" i="14"/>
  <c r="CL121" i="14"/>
  <c r="AV121" i="14"/>
  <c r="BO121" i="14"/>
  <c r="DT121" i="14"/>
  <c r="CD121" i="14"/>
  <c r="AN121" i="14"/>
  <c r="AG121" i="14"/>
  <c r="DL121" i="14"/>
  <c r="BN121" i="14"/>
  <c r="AF121" i="14"/>
  <c r="DR121" i="14"/>
  <c r="BI121" i="14"/>
  <c r="DZ121" i="14"/>
  <c r="CR121" i="14"/>
  <c r="DA121" i="14"/>
  <c r="AS121" i="14"/>
  <c r="DJ121" i="14"/>
  <c r="CB121" i="14"/>
  <c r="CG121" i="14"/>
  <c r="BR121" i="14"/>
  <c r="BX121" i="14"/>
  <c r="BV121" i="14"/>
  <c r="BT121" i="14"/>
  <c r="V121" i="14"/>
  <c r="BP121" i="14"/>
  <c r="AH121" i="14"/>
  <c r="DW121" i="14"/>
  <c r="AC121" i="14"/>
  <c r="CT121" i="14"/>
  <c r="BD121" i="14"/>
  <c r="AX121" i="14"/>
  <c r="AZ121" i="14"/>
  <c r="R121" i="14"/>
  <c r="DG121" i="14"/>
  <c r="CJ121" i="14"/>
  <c r="AR121" i="14"/>
  <c r="DY121" i="14"/>
  <c r="CY121" i="14"/>
  <c r="DV121" i="14"/>
  <c r="AJ121" i="14"/>
  <c r="DQ121" i="14"/>
  <c r="CQ121" i="14"/>
  <c r="P121" i="14"/>
  <c r="DD121" i="14"/>
  <c r="BF121" i="14"/>
  <c r="X121" i="14"/>
  <c r="BS121" i="14"/>
  <c r="CN121" i="14"/>
  <c r="AP121" i="14"/>
  <c r="EE121" i="14"/>
  <c r="EL121" i="14"/>
  <c r="U121" i="14"/>
  <c r="EK121" i="14"/>
  <c r="EI121" i="14"/>
  <c r="EG121" i="14"/>
  <c r="EM121" i="14"/>
  <c r="CP121" i="14"/>
  <c r="DS121" i="14"/>
  <c r="CK121" i="14"/>
  <c r="BC121" i="14"/>
  <c r="BH121" i="14"/>
  <c r="Z121" i="14"/>
  <c r="DO121" i="14"/>
  <c r="BB121" i="14"/>
  <c r="DC121" i="14"/>
  <c r="BM121" i="14"/>
  <c r="AM121" i="14"/>
  <c r="AT121" i="14"/>
  <c r="CU121" i="14"/>
  <c r="BE121" i="14"/>
  <c r="AE121" i="14"/>
  <c r="AL121" i="14"/>
  <c r="CM121" i="14"/>
  <c r="AW121" i="14"/>
  <c r="W121" i="14"/>
  <c r="DN121" i="14"/>
  <c r="AB121" i="14"/>
  <c r="DI121" i="14"/>
  <c r="CI121" i="14"/>
  <c r="CX121" i="14"/>
  <c r="EA121" i="14"/>
  <c r="CS121" i="14"/>
  <c r="BK121" i="14"/>
  <c r="CV230" i="14"/>
  <c r="EA230" i="14"/>
  <c r="BO230" i="14"/>
  <c r="DZ230" i="14"/>
  <c r="BN230" i="14"/>
  <c r="DY230" i="14"/>
  <c r="AG230" i="14"/>
  <c r="CR230" i="14"/>
  <c r="AF230" i="14"/>
  <c r="CY230" i="14"/>
  <c r="AM230" i="14"/>
  <c r="BR230" i="14"/>
  <c r="EK230" i="14"/>
  <c r="BY230" i="14"/>
  <c r="DT230" i="14"/>
  <c r="CN230" i="14"/>
  <c r="BH230" i="14"/>
  <c r="AB230" i="14"/>
  <c r="DS230" i="14"/>
  <c r="CM230" i="14"/>
  <c r="BG230" i="14"/>
  <c r="AA230" i="14"/>
  <c r="DR230" i="14"/>
  <c r="CL230" i="14"/>
  <c r="BF230" i="14"/>
  <c r="Z230" i="14"/>
  <c r="DQ230" i="14"/>
  <c r="CK230" i="14"/>
  <c r="BE230" i="14"/>
  <c r="Y230" i="14"/>
  <c r="DP230" i="14"/>
  <c r="CJ230" i="14"/>
  <c r="BD230" i="14"/>
  <c r="X230" i="14"/>
  <c r="DW230" i="14"/>
  <c r="CQ230" i="14"/>
  <c r="BK230" i="14"/>
  <c r="AE230" i="14"/>
  <c r="DV230" i="14"/>
  <c r="CP230" i="14"/>
  <c r="BJ230" i="14"/>
  <c r="AD230" i="14"/>
  <c r="EC230" i="14"/>
  <c r="CW230" i="14"/>
  <c r="BQ230" i="14"/>
  <c r="AK230" i="14"/>
  <c r="DL230" i="14"/>
  <c r="CF230" i="14"/>
  <c r="AZ230" i="14"/>
  <c r="T230" i="14"/>
  <c r="DK230" i="14"/>
  <c r="CE230" i="14"/>
  <c r="AY230" i="14"/>
  <c r="S230" i="14"/>
  <c r="DJ230" i="14"/>
  <c r="CD230" i="14"/>
  <c r="AX230" i="14"/>
  <c r="R230" i="14"/>
  <c r="DI230" i="14"/>
  <c r="CC230" i="14"/>
  <c r="AW230" i="14"/>
  <c r="Q230" i="14"/>
  <c r="DH230" i="14"/>
  <c r="CB230" i="14"/>
  <c r="AV230" i="14"/>
  <c r="P230" i="14"/>
  <c r="DO230" i="14"/>
  <c r="CI230" i="14"/>
  <c r="BC230" i="14"/>
  <c r="W230" i="14"/>
  <c r="DN230" i="14"/>
  <c r="CH230" i="14"/>
  <c r="BB230" i="14"/>
  <c r="V230" i="14"/>
  <c r="DU230" i="14"/>
  <c r="CO230" i="14"/>
  <c r="BI230" i="14"/>
  <c r="AC230" i="14"/>
  <c r="EJ230" i="14"/>
  <c r="DD230" i="14"/>
  <c r="BX230" i="14"/>
  <c r="AR230" i="14"/>
  <c r="EI230" i="14"/>
  <c r="DC230" i="14"/>
  <c r="BW230" i="14"/>
  <c r="AQ230" i="14"/>
  <c r="EH230" i="14"/>
  <c r="DB230" i="14"/>
  <c r="BV230" i="14"/>
  <c r="AP230" i="14"/>
  <c r="EG230" i="14"/>
  <c r="DA230" i="14"/>
  <c r="BU230" i="14"/>
  <c r="AO230" i="14"/>
  <c r="EF230" i="14"/>
  <c r="CZ230" i="14"/>
  <c r="BT230" i="14"/>
  <c r="AN230" i="14"/>
  <c r="EM230" i="14"/>
  <c r="DG230" i="14"/>
  <c r="CA230" i="14"/>
  <c r="AU230" i="14"/>
  <c r="EL230" i="14"/>
  <c r="DF230" i="14"/>
  <c r="BZ230" i="14"/>
  <c r="AT230" i="14"/>
  <c r="N230" i="14"/>
  <c r="DM230" i="14"/>
  <c r="CG230" i="14"/>
  <c r="BA230" i="14"/>
  <c r="U230" i="14"/>
  <c r="EB230" i="14"/>
  <c r="BP230" i="14"/>
  <c r="AJ230" i="14"/>
  <c r="CU230" i="14"/>
  <c r="AI230" i="14"/>
  <c r="CT230" i="14"/>
  <c r="AH230" i="14"/>
  <c r="CS230" i="14"/>
  <c r="BM230" i="14"/>
  <c r="DX230" i="14"/>
  <c r="BL230" i="14"/>
  <c r="EE230" i="14"/>
  <c r="BS230" i="14"/>
  <c r="ED230" i="14"/>
  <c r="CX230" i="14"/>
  <c r="AL230" i="14"/>
  <c r="DE230" i="14"/>
  <c r="AS230" i="14"/>
  <c r="DV193" i="14"/>
  <c r="BV193" i="14"/>
  <c r="P193" i="14"/>
  <c r="U193" i="14"/>
  <c r="BC193" i="14"/>
  <c r="DZ193" i="14"/>
  <c r="DE193" i="14"/>
  <c r="DQ193" i="14"/>
  <c r="DH193" i="14"/>
  <c r="AL193" i="14"/>
  <c r="BQ193" i="14"/>
  <c r="CK193" i="14"/>
  <c r="CZ193" i="14"/>
  <c r="AD193" i="14"/>
  <c r="BE193" i="14"/>
  <c r="BX193" i="14"/>
  <c r="CR193" i="14"/>
  <c r="V193" i="14"/>
  <c r="AR193" i="14"/>
  <c r="BL193" i="14"/>
  <c r="EM193" i="14"/>
  <c r="N193" i="14"/>
  <c r="AF193" i="14"/>
  <c r="AY193" i="14"/>
  <c r="EK193" i="14"/>
  <c r="EB193" i="14"/>
  <c r="EA193" i="14"/>
  <c r="DR193" i="14"/>
  <c r="CD193" i="14"/>
  <c r="BF193" i="14"/>
  <c r="R193" i="14"/>
  <c r="AT193" i="14"/>
  <c r="EF193" i="14"/>
  <c r="BJ193" i="14"/>
  <c r="DK193" i="14"/>
  <c r="AA193" i="14"/>
  <c r="T193" i="14"/>
  <c r="DN193" i="14"/>
  <c r="BN193" i="14"/>
  <c r="DY193" i="14"/>
  <c r="DM193" i="14"/>
  <c r="CY193" i="14"/>
  <c r="DT193" i="14"/>
  <c r="BP193" i="14"/>
  <c r="CJ193" i="14"/>
  <c r="CQ193" i="14"/>
  <c r="DL193" i="14"/>
  <c r="BD193" i="14"/>
  <c r="BW193" i="14"/>
  <c r="CI193" i="14"/>
  <c r="DD193" i="14"/>
  <c r="AQ193" i="14"/>
  <c r="BI193" i="14"/>
  <c r="CA193" i="14"/>
  <c r="EI193" i="14"/>
  <c r="AC193" i="14"/>
  <c r="AW193" i="14"/>
  <c r="S193" i="14"/>
  <c r="CC193" i="14"/>
  <c r="Q193" i="14"/>
  <c r="CN193" i="14"/>
  <c r="AB193" i="14"/>
  <c r="DC193" i="14"/>
  <c r="AN193" i="14"/>
  <c r="CE193" i="14"/>
  <c r="DW193" i="14"/>
  <c r="EC193" i="14"/>
  <c r="DI193" i="14"/>
  <c r="Y193" i="14"/>
  <c r="DX193" i="14"/>
  <c r="BB193" i="14"/>
  <c r="CS193" i="14"/>
  <c r="DU193" i="14"/>
  <c r="DP193" i="14"/>
  <c r="AM193" i="14"/>
  <c r="DJ193" i="14"/>
  <c r="CB193" i="14"/>
  <c r="CG193" i="14"/>
  <c r="AE193" i="14"/>
  <c r="DB193" i="14"/>
  <c r="BO193" i="14"/>
  <c r="BU193" i="14"/>
  <c r="W193" i="14"/>
  <c r="CT193" i="14"/>
  <c r="BA193" i="14"/>
  <c r="BH193" i="14"/>
  <c r="EL193" i="14"/>
  <c r="CL193" i="14"/>
  <c r="AO193" i="14"/>
  <c r="AV193" i="14"/>
  <c r="AK193" i="14"/>
  <c r="CW193" i="14"/>
  <c r="AJ193" i="14"/>
  <c r="CV193" i="14"/>
  <c r="AI193" i="14"/>
  <c r="CU193" i="14"/>
  <c r="AG193" i="14"/>
  <c r="BK193" i="14"/>
  <c r="EH193" i="14"/>
  <c r="EG193" i="14"/>
  <c r="X193" i="14"/>
  <c r="DO193" i="14"/>
  <c r="EJ193" i="14"/>
  <c r="CO193" i="14"/>
  <c r="DS193" i="14"/>
  <c r="DG193" i="14"/>
  <c r="CX193" i="14"/>
  <c r="AX193" i="14"/>
  <c r="CM193" i="14"/>
  <c r="CF193" i="14"/>
  <c r="CP193" i="14"/>
  <c r="AP193" i="14"/>
  <c r="BY193" i="14"/>
  <c r="BT193" i="14"/>
  <c r="CH193" i="14"/>
  <c r="AH193" i="14"/>
  <c r="BM193" i="14"/>
  <c r="BG193" i="14"/>
  <c r="BZ193" i="14"/>
  <c r="Z193" i="14"/>
  <c r="AZ193" i="14"/>
  <c r="AS193" i="14"/>
  <c r="EE193" i="14"/>
  <c r="BS193" i="14"/>
  <c r="AU193" i="14"/>
  <c r="ED193" i="14"/>
  <c r="DF193" i="14"/>
  <c r="BR193" i="14"/>
  <c r="DA193" i="14"/>
  <c r="ED141" i="14"/>
  <c r="CX141" i="14"/>
  <c r="BR141" i="14"/>
  <c r="AL141" i="14"/>
  <c r="EK141" i="14"/>
  <c r="DE141" i="14"/>
  <c r="BY141" i="14"/>
  <c r="AS141" i="14"/>
  <c r="EJ141" i="14"/>
  <c r="DD141" i="14"/>
  <c r="BX141" i="14"/>
  <c r="AR141" i="14"/>
  <c r="EI141" i="14"/>
  <c r="DC141" i="14"/>
  <c r="BW141" i="14"/>
  <c r="AQ141" i="14"/>
  <c r="EH141" i="14"/>
  <c r="DB141" i="14"/>
  <c r="BV141" i="14"/>
  <c r="AP141" i="14"/>
  <c r="EG141" i="14"/>
  <c r="DA141" i="14"/>
  <c r="BU141" i="14"/>
  <c r="AO141" i="14"/>
  <c r="EF141" i="14"/>
  <c r="CZ141" i="14"/>
  <c r="BT141" i="14"/>
  <c r="AN141" i="14"/>
  <c r="EM141" i="14"/>
  <c r="DG141" i="14"/>
  <c r="CA141" i="14"/>
  <c r="AU141" i="14"/>
  <c r="DV141" i="14"/>
  <c r="CP141" i="14"/>
  <c r="BJ141" i="14"/>
  <c r="AD141" i="14"/>
  <c r="EC141" i="14"/>
  <c r="CW141" i="14"/>
  <c r="BQ141" i="14"/>
  <c r="AK141" i="14"/>
  <c r="EB141" i="14"/>
  <c r="CV141" i="14"/>
  <c r="BP141" i="14"/>
  <c r="AJ141" i="14"/>
  <c r="EA141" i="14"/>
  <c r="CU141" i="14"/>
  <c r="BO141" i="14"/>
  <c r="AI141" i="14"/>
  <c r="DZ141" i="14"/>
  <c r="CT141" i="14"/>
  <c r="BN141" i="14"/>
  <c r="AH141" i="14"/>
  <c r="DY141" i="14"/>
  <c r="CS141" i="14"/>
  <c r="BM141" i="14"/>
  <c r="AG141" i="14"/>
  <c r="DX141" i="14"/>
  <c r="CR141" i="14"/>
  <c r="BL141" i="14"/>
  <c r="AF141" i="14"/>
  <c r="EE141" i="14"/>
  <c r="CY141" i="14"/>
  <c r="BS141" i="14"/>
  <c r="AM141" i="14"/>
  <c r="DN141" i="14"/>
  <c r="CH141" i="14"/>
  <c r="BB141" i="14"/>
  <c r="V141" i="14"/>
  <c r="DU141" i="14"/>
  <c r="CO141" i="14"/>
  <c r="BI141" i="14"/>
  <c r="AC141" i="14"/>
  <c r="DT141" i="14"/>
  <c r="CN141" i="14"/>
  <c r="BH141" i="14"/>
  <c r="AB141" i="14"/>
  <c r="DS141" i="14"/>
  <c r="CM141" i="14"/>
  <c r="BG141" i="14"/>
  <c r="AA141" i="14"/>
  <c r="DR141" i="14"/>
  <c r="CL141" i="14"/>
  <c r="BF141" i="14"/>
  <c r="Z141" i="14"/>
  <c r="DQ141" i="14"/>
  <c r="CK141" i="14"/>
  <c r="BE141" i="14"/>
  <c r="Y141" i="14"/>
  <c r="DP141" i="14"/>
  <c r="CJ141" i="14"/>
  <c r="BD141" i="14"/>
  <c r="X141" i="14"/>
  <c r="DW141" i="14"/>
  <c r="CQ141" i="14"/>
  <c r="BK141" i="14"/>
  <c r="AE141" i="14"/>
  <c r="EL141" i="14"/>
  <c r="DF141" i="14"/>
  <c r="BZ141" i="14"/>
  <c r="AT141" i="14"/>
  <c r="N141" i="14"/>
  <c r="DM141" i="14"/>
  <c r="CG141" i="14"/>
  <c r="BA141" i="14"/>
  <c r="U141" i="14"/>
  <c r="DL141" i="14"/>
  <c r="CF141" i="14"/>
  <c r="AZ141" i="14"/>
  <c r="T141" i="14"/>
  <c r="DK141" i="14"/>
  <c r="CE141" i="14"/>
  <c r="AY141" i="14"/>
  <c r="S141" i="14"/>
  <c r="DJ141" i="14"/>
  <c r="CD141" i="14"/>
  <c r="AX141" i="14"/>
  <c r="R141" i="14"/>
  <c r="DI141" i="14"/>
  <c r="CC141" i="14"/>
  <c r="AW141" i="14"/>
  <c r="Q141" i="14"/>
  <c r="DH141" i="14"/>
  <c r="CB141" i="14"/>
  <c r="AV141" i="14"/>
  <c r="P141" i="14"/>
  <c r="DO141" i="14"/>
  <c r="CI141" i="14"/>
  <c r="BC141" i="14"/>
  <c r="W141" i="14"/>
  <c r="Z132" i="14"/>
  <c r="X132" i="14"/>
  <c r="AD132" i="14"/>
  <c r="AJ132" i="14"/>
  <c r="R132" i="14"/>
  <c r="P132" i="14"/>
  <c r="V132" i="14"/>
  <c r="AB132" i="14"/>
  <c r="BV132" i="14"/>
  <c r="BT132" i="14"/>
  <c r="BZ132" i="14"/>
  <c r="CF132" i="14"/>
  <c r="DZ132" i="14"/>
  <c r="DX132" i="14"/>
  <c r="ED132" i="14"/>
  <c r="EJ132" i="14"/>
  <c r="DR132" i="14"/>
  <c r="DP132" i="14"/>
  <c r="CK132" i="14"/>
  <c r="AE132" i="14"/>
  <c r="CV132" i="14"/>
  <c r="CC132" i="14"/>
  <c r="W132" i="14"/>
  <c r="CN132" i="14"/>
  <c r="EG132" i="14"/>
  <c r="CA132" i="14"/>
  <c r="U132" i="14"/>
  <c r="BN132" i="14"/>
  <c r="EE132" i="14"/>
  <c r="BY132" i="14"/>
  <c r="BF132" i="14"/>
  <c r="DW132" i="14"/>
  <c r="EC132" i="14"/>
  <c r="EA132" i="14"/>
  <c r="DI132" i="14"/>
  <c r="DO132" i="14"/>
  <c r="DU132" i="14"/>
  <c r="DS132" i="14"/>
  <c r="CS132" i="14"/>
  <c r="CY132" i="14"/>
  <c r="DE132" i="14"/>
  <c r="DC132" i="14"/>
  <c r="DG132" i="14"/>
  <c r="AY132" i="14"/>
  <c r="AP132" i="14"/>
  <c r="CZ132" i="14"/>
  <c r="Y132" i="14"/>
  <c r="CP132" i="14"/>
  <c r="CU132" i="14"/>
  <c r="Q132" i="14"/>
  <c r="CH132" i="14"/>
  <c r="CM132" i="14"/>
  <c r="BU132" i="14"/>
  <c r="EL132" i="14"/>
  <c r="T132" i="14"/>
  <c r="DY132" i="14"/>
  <c r="BS132" i="14"/>
  <c r="BX132" i="14"/>
  <c r="DQ132" i="14"/>
  <c r="BK132" i="14"/>
  <c r="BQ132" i="14"/>
  <c r="BO132" i="14"/>
  <c r="AW132" i="14"/>
  <c r="BC132" i="14"/>
  <c r="BI132" i="14"/>
  <c r="BG132" i="14"/>
  <c r="AG132" i="14"/>
  <c r="AM132" i="14"/>
  <c r="AS132" i="14"/>
  <c r="AQ132" i="14"/>
  <c r="DK132" i="14"/>
  <c r="DB132" i="14"/>
  <c r="AT132" i="14"/>
  <c r="DL132" i="14"/>
  <c r="CJ132" i="14"/>
  <c r="CW132" i="14"/>
  <c r="AI132" i="14"/>
  <c r="CB132" i="14"/>
  <c r="CO132" i="14"/>
  <c r="AA132" i="14"/>
  <c r="EF132" i="14"/>
  <c r="N132" i="14"/>
  <c r="CE132" i="14"/>
  <c r="BM132" i="14"/>
  <c r="BR132" i="14"/>
  <c r="EI132" i="14"/>
  <c r="BE132" i="14"/>
  <c r="DV132" i="14"/>
  <c r="EB132" i="14"/>
  <c r="DJ132" i="14"/>
  <c r="DH132" i="14"/>
  <c r="DN132" i="14"/>
  <c r="DT132" i="14"/>
  <c r="CT132" i="14"/>
  <c r="CR132" i="14"/>
  <c r="CX132" i="14"/>
  <c r="DD132" i="14"/>
  <c r="AN132" i="14"/>
  <c r="AO132" i="14"/>
  <c r="DF132" i="14"/>
  <c r="DA132" i="14"/>
  <c r="CL132" i="14"/>
  <c r="CQ132" i="14"/>
  <c r="AK132" i="14"/>
  <c r="CD132" i="14"/>
  <c r="CI132" i="14"/>
  <c r="AC132" i="14"/>
  <c r="EH132" i="14"/>
  <c r="EM132" i="14"/>
  <c r="CG132" i="14"/>
  <c r="S132" i="14"/>
  <c r="BL132" i="14"/>
  <c r="EK132" i="14"/>
  <c r="BW132" i="14"/>
  <c r="BD132" i="14"/>
  <c r="BJ132" i="14"/>
  <c r="BP132" i="14"/>
  <c r="AX132" i="14"/>
  <c r="AV132" i="14"/>
  <c r="BB132" i="14"/>
  <c r="BH132" i="14"/>
  <c r="AH132" i="14"/>
  <c r="AF132" i="14"/>
  <c r="AL132" i="14"/>
  <c r="AR132" i="14"/>
  <c r="AZ132" i="14"/>
  <c r="AU132" i="14"/>
  <c r="BA132" i="14"/>
  <c r="DM132" i="14"/>
  <c r="DV306" i="14"/>
  <c r="CP306" i="14"/>
  <c r="BJ306" i="14"/>
  <c r="AD306" i="14"/>
  <c r="EC306" i="14"/>
  <c r="CW306" i="14"/>
  <c r="BQ306" i="14"/>
  <c r="AK306" i="14"/>
  <c r="EB306" i="14"/>
  <c r="CV306" i="14"/>
  <c r="BP306" i="14"/>
  <c r="AJ306" i="14"/>
  <c r="EA306" i="14"/>
  <c r="CU306" i="14"/>
  <c r="BO306" i="14"/>
  <c r="AI306" i="14"/>
  <c r="DZ306" i="14"/>
  <c r="CT306" i="14"/>
  <c r="BN306" i="14"/>
  <c r="AH306" i="14"/>
  <c r="DY306" i="14"/>
  <c r="CS306" i="14"/>
  <c r="BM306" i="14"/>
  <c r="AG306" i="14"/>
  <c r="CB306" i="14"/>
  <c r="DG306" i="14"/>
  <c r="CZ306" i="14"/>
  <c r="CY306" i="14"/>
  <c r="CR306" i="14"/>
  <c r="CQ306" i="14"/>
  <c r="CI306" i="14"/>
  <c r="BD306" i="14"/>
  <c r="DN306" i="14"/>
  <c r="CH306" i="14"/>
  <c r="BB306" i="14"/>
  <c r="V306" i="14"/>
  <c r="DU306" i="14"/>
  <c r="CO306" i="14"/>
  <c r="BI306" i="14"/>
  <c r="AC306" i="14"/>
  <c r="DT306" i="14"/>
  <c r="CN306" i="14"/>
  <c r="BH306" i="14"/>
  <c r="AB306" i="14"/>
  <c r="DS306" i="14"/>
  <c r="CM306" i="14"/>
  <c r="BG306" i="14"/>
  <c r="AA306" i="14"/>
  <c r="DR306" i="14"/>
  <c r="CL306" i="14"/>
  <c r="BF306" i="14"/>
  <c r="Z306" i="14"/>
  <c r="DQ306" i="14"/>
  <c r="CK306" i="14"/>
  <c r="BE306" i="14"/>
  <c r="Y306" i="14"/>
  <c r="AV306" i="14"/>
  <c r="CA306" i="14"/>
  <c r="BT306" i="14"/>
  <c r="BS306" i="14"/>
  <c r="BL306" i="14"/>
  <c r="BK306" i="14"/>
  <c r="BC306" i="14"/>
  <c r="X306" i="14"/>
  <c r="EL306" i="14"/>
  <c r="DF306" i="14"/>
  <c r="BZ306" i="14"/>
  <c r="AT306" i="14"/>
  <c r="N306" i="14"/>
  <c r="DM306" i="14"/>
  <c r="CG306" i="14"/>
  <c r="BA306" i="14"/>
  <c r="U306" i="14"/>
  <c r="DL306" i="14"/>
  <c r="CF306" i="14"/>
  <c r="AZ306" i="14"/>
  <c r="T306" i="14"/>
  <c r="DK306" i="14"/>
  <c r="CE306" i="14"/>
  <c r="AY306" i="14"/>
  <c r="S306" i="14"/>
  <c r="DJ306" i="14"/>
  <c r="CD306" i="14"/>
  <c r="AX306" i="14"/>
  <c r="R306" i="14"/>
  <c r="DI306" i="14"/>
  <c r="CC306" i="14"/>
  <c r="AW306" i="14"/>
  <c r="Q306" i="14"/>
  <c r="P306" i="14"/>
  <c r="AU306" i="14"/>
  <c r="AN306" i="14"/>
  <c r="AM306" i="14"/>
  <c r="AF306" i="14"/>
  <c r="AE306" i="14"/>
  <c r="W306" i="14"/>
  <c r="DP306" i="14"/>
  <c r="ED306" i="14"/>
  <c r="CX306" i="14"/>
  <c r="BR306" i="14"/>
  <c r="AL306" i="14"/>
  <c r="EK306" i="14"/>
  <c r="DE306" i="14"/>
  <c r="BY306" i="14"/>
  <c r="AS306" i="14"/>
  <c r="EJ306" i="14"/>
  <c r="DD306" i="14"/>
  <c r="BX306" i="14"/>
  <c r="AR306" i="14"/>
  <c r="EI306" i="14"/>
  <c r="DC306" i="14"/>
  <c r="BW306" i="14"/>
  <c r="AQ306" i="14"/>
  <c r="EH306" i="14"/>
  <c r="DB306" i="14"/>
  <c r="BV306" i="14"/>
  <c r="AP306" i="14"/>
  <c r="EG306" i="14"/>
  <c r="DA306" i="14"/>
  <c r="BU306" i="14"/>
  <c r="AO306" i="14"/>
  <c r="DH306" i="14"/>
  <c r="EM306" i="14"/>
  <c r="EF306" i="14"/>
  <c r="EE306" i="14"/>
  <c r="DX306" i="14"/>
  <c r="DW306" i="14"/>
  <c r="DO306" i="14"/>
  <c r="CJ306" i="14"/>
  <c r="Z120" i="14"/>
  <c r="X120" i="14"/>
  <c r="Q120" i="14"/>
  <c r="W120" i="14"/>
  <c r="AC120" i="14"/>
  <c r="EH120" i="14"/>
  <c r="EF120" i="14"/>
  <c r="EL120" i="14"/>
  <c r="DX120" i="14"/>
  <c r="AL120" i="14"/>
  <c r="EA120" i="14"/>
  <c r="DP120" i="14"/>
  <c r="AD120" i="14"/>
  <c r="DS120" i="14"/>
  <c r="DH120" i="14"/>
  <c r="N120" i="14"/>
  <c r="DK120" i="14"/>
  <c r="CZ120" i="14"/>
  <c r="EK120" i="14"/>
  <c r="DC120" i="14"/>
  <c r="BE120" i="14"/>
  <c r="BR120" i="14"/>
  <c r="AR120" i="14"/>
  <c r="AH120" i="14"/>
  <c r="AE120" i="14"/>
  <c r="DD120" i="14"/>
  <c r="DJ120" i="14"/>
  <c r="CY120" i="14"/>
  <c r="AS120" i="14"/>
  <c r="DQ120" i="14"/>
  <c r="AV120" i="14"/>
  <c r="DB120" i="14"/>
  <c r="CK120" i="14"/>
  <c r="CD120" i="14"/>
  <c r="CB120" i="14"/>
  <c r="CH120" i="14"/>
  <c r="CN120" i="14"/>
  <c r="BV120" i="14"/>
  <c r="BT120" i="14"/>
  <c r="BZ120" i="14"/>
  <c r="AN120" i="14"/>
  <c r="CW120" i="14"/>
  <c r="BG120" i="14"/>
  <c r="AF120" i="14"/>
  <c r="CG120" i="14"/>
  <c r="AY120" i="14"/>
  <c r="EE120" i="14"/>
  <c r="BY120" i="14"/>
  <c r="AQ120" i="14"/>
  <c r="DW120" i="14"/>
  <c r="BQ120" i="14"/>
  <c r="AI120" i="14"/>
  <c r="CR120" i="14"/>
  <c r="EC120" i="14"/>
  <c r="CU120" i="14"/>
  <c r="AW120" i="14"/>
  <c r="BJ120" i="14"/>
  <c r="AJ120" i="14"/>
  <c r="DY120" i="14"/>
  <c r="ED120" i="14"/>
  <c r="CV120" i="14"/>
  <c r="CF120" i="14"/>
  <c r="BO120" i="14"/>
  <c r="AK120" i="14"/>
  <c r="Y120" i="14"/>
  <c r="R120" i="14"/>
  <c r="P120" i="14"/>
  <c r="V120" i="14"/>
  <c r="AB120" i="14"/>
  <c r="EG120" i="14"/>
  <c r="EM120" i="14"/>
  <c r="CT120" i="14"/>
  <c r="BS120" i="14"/>
  <c r="U120" i="14"/>
  <c r="BN120" i="14"/>
  <c r="BK120" i="14"/>
  <c r="EJ120" i="14"/>
  <c r="BF120" i="14"/>
  <c r="BC120" i="14"/>
  <c r="EB120" i="14"/>
  <c r="AX120" i="14"/>
  <c r="AU120" i="14"/>
  <c r="DT120" i="14"/>
  <c r="DZ120" i="14"/>
  <c r="DO120" i="14"/>
  <c r="BI120" i="14"/>
  <c r="AA120" i="14"/>
  <c r="BL120" i="14"/>
  <c r="DU120" i="14"/>
  <c r="CE120" i="14"/>
  <c r="AO120" i="14"/>
  <c r="BB120" i="14"/>
  <c r="T120" i="14"/>
  <c r="AG120" i="14"/>
  <c r="CQ120" i="14"/>
  <c r="DE120" i="14"/>
  <c r="CL120" i="14"/>
  <c r="CJ120" i="14"/>
  <c r="CC120" i="14"/>
  <c r="CI120" i="14"/>
  <c r="CO120" i="14"/>
  <c r="CM120" i="14"/>
  <c r="BU120" i="14"/>
  <c r="CA120" i="14"/>
  <c r="DI120" i="14"/>
  <c r="DN120" i="14"/>
  <c r="BX120" i="14"/>
  <c r="DA120" i="14"/>
  <c r="DF120" i="14"/>
  <c r="BP120" i="14"/>
  <c r="CS120" i="14"/>
  <c r="CX120" i="14"/>
  <c r="BH120" i="14"/>
  <c r="BM120" i="14"/>
  <c r="CP120" i="14"/>
  <c r="AZ120" i="14"/>
  <c r="AP120" i="14"/>
  <c r="AM120" i="14"/>
  <c r="DL120" i="14"/>
  <c r="DR120" i="14"/>
  <c r="DG120" i="14"/>
  <c r="BA120" i="14"/>
  <c r="S120" i="14"/>
  <c r="BD120" i="14"/>
  <c r="DM120" i="14"/>
  <c r="BW120" i="14"/>
  <c r="EI120" i="14"/>
  <c r="DV120" i="14"/>
  <c r="AT120" i="14"/>
  <c r="AD143" i="14"/>
  <c r="AJ143" i="14"/>
  <c r="AH143" i="14"/>
  <c r="AF143" i="14"/>
  <c r="V143" i="14"/>
  <c r="AB143" i="14"/>
  <c r="Z143" i="14"/>
  <c r="X143" i="14"/>
  <c r="BZ143" i="14"/>
  <c r="CF143" i="14"/>
  <c r="CD143" i="14"/>
  <c r="CB143" i="14"/>
  <c r="ED143" i="14"/>
  <c r="EJ143" i="14"/>
  <c r="EH143" i="14"/>
  <c r="EF143" i="14"/>
  <c r="DV143" i="14"/>
  <c r="EB143" i="14"/>
  <c r="DZ143" i="14"/>
  <c r="DX143" i="14"/>
  <c r="DN143" i="14"/>
  <c r="DT143" i="14"/>
  <c r="DR143" i="14"/>
  <c r="DP143" i="14"/>
  <c r="DF143" i="14"/>
  <c r="DL143" i="14"/>
  <c r="DJ143" i="14"/>
  <c r="DH143" i="14"/>
  <c r="DC143" i="14"/>
  <c r="CX143" i="14"/>
  <c r="DE143" i="14"/>
  <c r="DD143" i="14"/>
  <c r="CW143" i="14"/>
  <c r="CU143" i="14"/>
  <c r="CS143" i="14"/>
  <c r="CY143" i="14"/>
  <c r="CO143" i="14"/>
  <c r="CM143" i="14"/>
  <c r="CK143" i="14"/>
  <c r="CQ143" i="14"/>
  <c r="N143" i="14"/>
  <c r="T143" i="14"/>
  <c r="R143" i="14"/>
  <c r="P143" i="14"/>
  <c r="BR143" i="14"/>
  <c r="BX143" i="14"/>
  <c r="BV143" i="14"/>
  <c r="BT143" i="14"/>
  <c r="BJ143" i="14"/>
  <c r="BP143" i="14"/>
  <c r="BN143" i="14"/>
  <c r="BL143" i="14"/>
  <c r="BB143" i="14"/>
  <c r="BH143" i="14"/>
  <c r="BF143" i="14"/>
  <c r="BD143" i="14"/>
  <c r="AT143" i="14"/>
  <c r="AZ143" i="14"/>
  <c r="AX143" i="14"/>
  <c r="AV143" i="14"/>
  <c r="DG143" i="14"/>
  <c r="DB143" i="14"/>
  <c r="DA143" i="14"/>
  <c r="CZ143" i="14"/>
  <c r="AK143" i="14"/>
  <c r="AI143" i="14"/>
  <c r="AG143" i="14"/>
  <c r="AM143" i="14"/>
  <c r="AC143" i="14"/>
  <c r="AA143" i="14"/>
  <c r="Y143" i="14"/>
  <c r="AE143" i="14"/>
  <c r="CG143" i="14"/>
  <c r="CE143" i="14"/>
  <c r="CC143" i="14"/>
  <c r="CI143" i="14"/>
  <c r="EK143" i="14"/>
  <c r="EI143" i="14"/>
  <c r="EG143" i="14"/>
  <c r="EM143" i="14"/>
  <c r="EC143" i="14"/>
  <c r="EA143" i="14"/>
  <c r="DY143" i="14"/>
  <c r="EE143" i="14"/>
  <c r="DU143" i="14"/>
  <c r="DS143" i="14"/>
  <c r="DQ143" i="14"/>
  <c r="DW143" i="14"/>
  <c r="DM143" i="14"/>
  <c r="DK143" i="14"/>
  <c r="DI143" i="14"/>
  <c r="DO143" i="14"/>
  <c r="AQ143" i="14"/>
  <c r="AL143" i="14"/>
  <c r="AS143" i="14"/>
  <c r="AR143" i="14"/>
  <c r="CP143" i="14"/>
  <c r="CV143" i="14"/>
  <c r="CT143" i="14"/>
  <c r="CR143" i="14"/>
  <c r="CH143" i="14"/>
  <c r="CN143" i="14"/>
  <c r="CL143" i="14"/>
  <c r="CJ143" i="14"/>
  <c r="EL143" i="14"/>
  <c r="U143" i="14"/>
  <c r="S143" i="14"/>
  <c r="Q143" i="14"/>
  <c r="W143" i="14"/>
  <c r="BY143" i="14"/>
  <c r="BW143" i="14"/>
  <c r="BU143" i="14"/>
  <c r="CA143" i="14"/>
  <c r="BQ143" i="14"/>
  <c r="BO143" i="14"/>
  <c r="BM143" i="14"/>
  <c r="BS143" i="14"/>
  <c r="BI143" i="14"/>
  <c r="BG143" i="14"/>
  <c r="BE143" i="14"/>
  <c r="BK143" i="14"/>
  <c r="BA143" i="14"/>
  <c r="AY143" i="14"/>
  <c r="AW143" i="14"/>
  <c r="BC143" i="14"/>
  <c r="AU143" i="14"/>
  <c r="AP143" i="14"/>
  <c r="AO143" i="14"/>
  <c r="AN143" i="14"/>
  <c r="EL324" i="14"/>
  <c r="DF324" i="14"/>
  <c r="BZ324" i="14"/>
  <c r="AT324" i="14"/>
  <c r="N324" i="14"/>
  <c r="DM324" i="14"/>
  <c r="CG324" i="14"/>
  <c r="BA324" i="14"/>
  <c r="U324" i="14"/>
  <c r="DL324" i="14"/>
  <c r="CF324" i="14"/>
  <c r="AZ324" i="14"/>
  <c r="T324" i="14"/>
  <c r="DK324" i="14"/>
  <c r="CE324" i="14"/>
  <c r="AY324" i="14"/>
  <c r="S324" i="14"/>
  <c r="DJ324" i="14"/>
  <c r="CD324" i="14"/>
  <c r="AX324" i="14"/>
  <c r="R324" i="14"/>
  <c r="DI324" i="14"/>
  <c r="CC324" i="14"/>
  <c r="AW324" i="14"/>
  <c r="Q324" i="14"/>
  <c r="DO324" i="14"/>
  <c r="CI324" i="14"/>
  <c r="BC324" i="14"/>
  <c r="W324" i="14"/>
  <c r="BD324" i="14"/>
  <c r="AN324" i="14"/>
  <c r="X324" i="14"/>
  <c r="P324" i="14"/>
  <c r="ED324" i="14"/>
  <c r="CX324" i="14"/>
  <c r="BR324" i="14"/>
  <c r="AL324" i="14"/>
  <c r="EK324" i="14"/>
  <c r="DE324" i="14"/>
  <c r="BY324" i="14"/>
  <c r="AS324" i="14"/>
  <c r="EJ324" i="14"/>
  <c r="DD324" i="14"/>
  <c r="BX324" i="14"/>
  <c r="AR324" i="14"/>
  <c r="EI324" i="14"/>
  <c r="DC324" i="14"/>
  <c r="BW324" i="14"/>
  <c r="AQ324" i="14"/>
  <c r="EH324" i="14"/>
  <c r="DB324" i="14"/>
  <c r="BV324" i="14"/>
  <c r="AP324" i="14"/>
  <c r="EG324" i="14"/>
  <c r="DA324" i="14"/>
  <c r="BU324" i="14"/>
  <c r="AO324" i="14"/>
  <c r="EM324" i="14"/>
  <c r="DG324" i="14"/>
  <c r="CA324" i="14"/>
  <c r="AU324" i="14"/>
  <c r="DX324" i="14"/>
  <c r="DH324" i="14"/>
  <c r="CR324" i="14"/>
  <c r="EF324" i="14"/>
  <c r="DV324" i="14"/>
  <c r="CP324" i="14"/>
  <c r="BJ324" i="14"/>
  <c r="AD324" i="14"/>
  <c r="EC324" i="14"/>
  <c r="CW324" i="14"/>
  <c r="BQ324" i="14"/>
  <c r="AK324" i="14"/>
  <c r="EB324" i="14"/>
  <c r="CV324" i="14"/>
  <c r="BP324" i="14"/>
  <c r="AJ324" i="14"/>
  <c r="EA324" i="14"/>
  <c r="CU324" i="14"/>
  <c r="BO324" i="14"/>
  <c r="AI324" i="14"/>
  <c r="DZ324" i="14"/>
  <c r="CT324" i="14"/>
  <c r="BN324" i="14"/>
  <c r="AH324" i="14"/>
  <c r="DY324" i="14"/>
  <c r="CS324" i="14"/>
  <c r="BM324" i="14"/>
  <c r="AG324" i="14"/>
  <c r="EE324" i="14"/>
  <c r="CY324" i="14"/>
  <c r="BS324" i="14"/>
  <c r="AM324" i="14"/>
  <c r="BL324" i="14"/>
  <c r="AV324" i="14"/>
  <c r="AF324" i="14"/>
  <c r="BT324" i="14"/>
  <c r="DN324" i="14"/>
  <c r="CH324" i="14"/>
  <c r="BB324" i="14"/>
  <c r="V324" i="14"/>
  <c r="DU324" i="14"/>
  <c r="CO324" i="14"/>
  <c r="BI324" i="14"/>
  <c r="AC324" i="14"/>
  <c r="DT324" i="14"/>
  <c r="CN324" i="14"/>
  <c r="BH324" i="14"/>
  <c r="AB324" i="14"/>
  <c r="DS324" i="14"/>
  <c r="CM324" i="14"/>
  <c r="BG324" i="14"/>
  <c r="AA324" i="14"/>
  <c r="DR324" i="14"/>
  <c r="CL324" i="14"/>
  <c r="BF324" i="14"/>
  <c r="Z324" i="14"/>
  <c r="DQ324" i="14"/>
  <c r="CK324" i="14"/>
  <c r="BE324" i="14"/>
  <c r="Y324" i="14"/>
  <c r="DW324" i="14"/>
  <c r="CQ324" i="14"/>
  <c r="BK324" i="14"/>
  <c r="AE324" i="14"/>
  <c r="DP324" i="14"/>
  <c r="CZ324" i="14"/>
  <c r="CJ324" i="14"/>
  <c r="CB324" i="14"/>
  <c r="AC334" i="14"/>
  <c r="AA334" i="14"/>
  <c r="Y334" i="14"/>
  <c r="CR334" i="14"/>
  <c r="CG334" i="14"/>
  <c r="CE334" i="14"/>
  <c r="CC334" i="14"/>
  <c r="BL334" i="14"/>
  <c r="EK334" i="14"/>
  <c r="EI334" i="14"/>
  <c r="EG334" i="14"/>
  <c r="CJ334" i="14"/>
  <c r="EC334" i="14"/>
  <c r="EA334" i="14"/>
  <c r="DY334" i="14"/>
  <c r="X334" i="14"/>
  <c r="DU334" i="14"/>
  <c r="DS334" i="14"/>
  <c r="DQ334" i="14"/>
  <c r="CB334" i="14"/>
  <c r="DM334" i="14"/>
  <c r="DK334" i="14"/>
  <c r="DI334" i="14"/>
  <c r="P334" i="14"/>
  <c r="CW334" i="14"/>
  <c r="CU334" i="14"/>
  <c r="CS334" i="14"/>
  <c r="BT334" i="14"/>
  <c r="DD334" i="14"/>
  <c r="DC334" i="14"/>
  <c r="CX334" i="14"/>
  <c r="DE334" i="14"/>
  <c r="CH334" i="14"/>
  <c r="CN334" i="14"/>
  <c r="CL334" i="14"/>
  <c r="CQ334" i="14"/>
  <c r="EL334" i="14"/>
  <c r="U334" i="14"/>
  <c r="S334" i="14"/>
  <c r="Q334" i="14"/>
  <c r="AF334" i="14"/>
  <c r="BY334" i="14"/>
  <c r="BW334" i="14"/>
  <c r="BU334" i="14"/>
  <c r="DP334" i="14"/>
  <c r="BQ334" i="14"/>
  <c r="BO334" i="14"/>
  <c r="BM334" i="14"/>
  <c r="BD334" i="14"/>
  <c r="BI334" i="14"/>
  <c r="BG334" i="14"/>
  <c r="BE334" i="14"/>
  <c r="DH334" i="14"/>
  <c r="BA334" i="14"/>
  <c r="AY334" i="14"/>
  <c r="AW334" i="14"/>
  <c r="AV334" i="14"/>
  <c r="AK334" i="14"/>
  <c r="AI334" i="14"/>
  <c r="AG334" i="14"/>
  <c r="AN334" i="14"/>
  <c r="DG334" i="14"/>
  <c r="EF334" i="14"/>
  <c r="DB334" i="14"/>
  <c r="DA334" i="14"/>
  <c r="V334" i="14"/>
  <c r="AB334" i="14"/>
  <c r="Z334" i="14"/>
  <c r="AE334" i="14"/>
  <c r="BZ334" i="14"/>
  <c r="CF334" i="14"/>
  <c r="CD334" i="14"/>
  <c r="CI334" i="14"/>
  <c r="ED334" i="14"/>
  <c r="EJ334" i="14"/>
  <c r="EH334" i="14"/>
  <c r="EM334" i="14"/>
  <c r="DV334" i="14"/>
  <c r="EB334" i="14"/>
  <c r="DZ334" i="14"/>
  <c r="EE334" i="14"/>
  <c r="DN334" i="14"/>
  <c r="DT334" i="14"/>
  <c r="DR334" i="14"/>
  <c r="DW334" i="14"/>
  <c r="DF334" i="14"/>
  <c r="DL334" i="14"/>
  <c r="DJ334" i="14"/>
  <c r="DO334" i="14"/>
  <c r="CP334" i="14"/>
  <c r="CV334" i="14"/>
  <c r="CT334" i="14"/>
  <c r="CY334" i="14"/>
  <c r="AS334" i="14"/>
  <c r="AR334" i="14"/>
  <c r="AQ334" i="14"/>
  <c r="AL334" i="14"/>
  <c r="CO334" i="14"/>
  <c r="CM334" i="14"/>
  <c r="CK334" i="14"/>
  <c r="DX334" i="14"/>
  <c r="N334" i="14"/>
  <c r="T334" i="14"/>
  <c r="R334" i="14"/>
  <c r="W334" i="14"/>
  <c r="BR334" i="14"/>
  <c r="BX334" i="14"/>
  <c r="BV334" i="14"/>
  <c r="CA334" i="14"/>
  <c r="BJ334" i="14"/>
  <c r="BP334" i="14"/>
  <c r="BN334" i="14"/>
  <c r="BS334" i="14"/>
  <c r="BB334" i="14"/>
  <c r="BH334" i="14"/>
  <c r="BF334" i="14"/>
  <c r="BK334" i="14"/>
  <c r="AT334" i="14"/>
  <c r="AZ334" i="14"/>
  <c r="AX334" i="14"/>
  <c r="BC334" i="14"/>
  <c r="AD334" i="14"/>
  <c r="AJ334" i="14"/>
  <c r="AH334" i="14"/>
  <c r="AM334" i="14"/>
  <c r="AO334" i="14"/>
  <c r="AU334" i="14"/>
  <c r="CZ334" i="14"/>
  <c r="AP334" i="14"/>
  <c r="BR147" i="14"/>
  <c r="BY147" i="14"/>
  <c r="BW147" i="14"/>
  <c r="BU147" i="14"/>
  <c r="CA147" i="14"/>
  <c r="BQ147" i="14"/>
  <c r="BO147" i="14"/>
  <c r="BM147" i="14"/>
  <c r="BS147" i="14"/>
  <c r="BI147" i="14"/>
  <c r="BG147" i="14"/>
  <c r="BE147" i="14"/>
  <c r="BX147" i="14"/>
  <c r="EG147" i="14"/>
  <c r="DV147" i="14"/>
  <c r="BP147" i="14"/>
  <c r="DY147" i="14"/>
  <c r="DN147" i="14"/>
  <c r="BH147" i="14"/>
  <c r="DQ147" i="14"/>
  <c r="BK147" i="14"/>
  <c r="BA147" i="14"/>
  <c r="AY147" i="14"/>
  <c r="AW147" i="14"/>
  <c r="BC147" i="14"/>
  <c r="AS147" i="14"/>
  <c r="AQ147" i="14"/>
  <c r="AO147" i="14"/>
  <c r="AU147" i="14"/>
  <c r="AK147" i="14"/>
  <c r="AI147" i="14"/>
  <c r="AG147" i="14"/>
  <c r="AM147" i="14"/>
  <c r="AC147" i="14"/>
  <c r="AA147" i="14"/>
  <c r="Y147" i="14"/>
  <c r="AE147" i="14"/>
  <c r="P147" i="14"/>
  <c r="S147" i="14"/>
  <c r="U147" i="14"/>
  <c r="R147" i="14"/>
  <c r="ED147" i="14"/>
  <c r="EI147" i="14"/>
  <c r="EF147" i="14"/>
  <c r="BJ147" i="14"/>
  <c r="EA147" i="14"/>
  <c r="DX147" i="14"/>
  <c r="BB147" i="14"/>
  <c r="DS147" i="14"/>
  <c r="DP147" i="14"/>
  <c r="DF147" i="14"/>
  <c r="DL147" i="14"/>
  <c r="DJ147" i="14"/>
  <c r="DH147" i="14"/>
  <c r="CX147" i="14"/>
  <c r="DD147" i="14"/>
  <c r="DB147" i="14"/>
  <c r="CZ147" i="14"/>
  <c r="CP147" i="14"/>
  <c r="CV147" i="14"/>
  <c r="CT147" i="14"/>
  <c r="CR147" i="14"/>
  <c r="CH147" i="14"/>
  <c r="CN147" i="14"/>
  <c r="CL147" i="14"/>
  <c r="CJ147" i="14"/>
  <c r="CF147" i="14"/>
  <c r="CE147" i="14"/>
  <c r="W147" i="14"/>
  <c r="Q147" i="14"/>
  <c r="CG147" i="14"/>
  <c r="EK147" i="14"/>
  <c r="EH147" i="14"/>
  <c r="BT147" i="14"/>
  <c r="EC147" i="14"/>
  <c r="DZ147" i="14"/>
  <c r="BL147" i="14"/>
  <c r="DU147" i="14"/>
  <c r="DR147" i="14"/>
  <c r="BD147" i="14"/>
  <c r="AT147" i="14"/>
  <c r="AZ147" i="14"/>
  <c r="AX147" i="14"/>
  <c r="AV147" i="14"/>
  <c r="AL147" i="14"/>
  <c r="AR147" i="14"/>
  <c r="AP147" i="14"/>
  <c r="AN147" i="14"/>
  <c r="AD147" i="14"/>
  <c r="AJ147" i="14"/>
  <c r="AH147" i="14"/>
  <c r="AF147" i="14"/>
  <c r="V147" i="14"/>
  <c r="AB147" i="14"/>
  <c r="Z147" i="14"/>
  <c r="X147" i="14"/>
  <c r="CB147" i="14"/>
  <c r="CI147" i="14"/>
  <c r="BZ147" i="14"/>
  <c r="CC147" i="14"/>
  <c r="EJ147" i="14"/>
  <c r="BV147" i="14"/>
  <c r="EM147" i="14"/>
  <c r="EB147" i="14"/>
  <c r="BN147" i="14"/>
  <c r="EE147" i="14"/>
  <c r="DT147" i="14"/>
  <c r="BF147" i="14"/>
  <c r="DW147" i="14"/>
  <c r="DM147" i="14"/>
  <c r="DK147" i="14"/>
  <c r="DI147" i="14"/>
  <c r="DO147" i="14"/>
  <c r="DE147" i="14"/>
  <c r="DC147" i="14"/>
  <c r="DA147" i="14"/>
  <c r="DG147" i="14"/>
  <c r="CW147" i="14"/>
  <c r="CU147" i="14"/>
  <c r="CS147" i="14"/>
  <c r="CY147" i="14"/>
  <c r="CO147" i="14"/>
  <c r="CM147" i="14"/>
  <c r="CK147" i="14"/>
  <c r="CQ147" i="14"/>
  <c r="T147" i="14"/>
  <c r="EL147" i="14"/>
  <c r="CD147" i="14"/>
  <c r="N147" i="14"/>
  <c r="BA255" i="14"/>
  <c r="AY255" i="14"/>
  <c r="AW255" i="14"/>
  <c r="BC255" i="14"/>
  <c r="AK255" i="14"/>
  <c r="DZ255" i="14"/>
  <c r="CJ255" i="14"/>
  <c r="AL255" i="14"/>
  <c r="EI255" i="14"/>
  <c r="CS255" i="14"/>
  <c r="BS255" i="14"/>
  <c r="U255" i="14"/>
  <c r="DB255" i="14"/>
  <c r="BT255" i="14"/>
  <c r="V255" i="14"/>
  <c r="DS255" i="14"/>
  <c r="CC255" i="14"/>
  <c r="AU255" i="14"/>
  <c r="EB255" i="14"/>
  <c r="CL255" i="14"/>
  <c r="BD255" i="14"/>
  <c r="EK255" i="14"/>
  <c r="CU255" i="14"/>
  <c r="BM255" i="14"/>
  <c r="AE255" i="14"/>
  <c r="EL255" i="14"/>
  <c r="ED255" i="14"/>
  <c r="BR255" i="14"/>
  <c r="BJ255" i="14"/>
  <c r="EC255" i="14"/>
  <c r="BI255" i="14"/>
  <c r="CE255" i="14"/>
  <c r="DF255" i="14"/>
  <c r="DL255" i="14"/>
  <c r="DJ255" i="14"/>
  <c r="DH255" i="14"/>
  <c r="DV255" i="14"/>
  <c r="CN255" i="14"/>
  <c r="BF255" i="14"/>
  <c r="P255" i="14"/>
  <c r="CW255" i="14"/>
  <c r="BO255" i="14"/>
  <c r="Y255" i="14"/>
  <c r="CX255" i="14"/>
  <c r="BX255" i="14"/>
  <c r="AH255" i="14"/>
  <c r="EE255" i="14"/>
  <c r="CG255" i="14"/>
  <c r="AQ255" i="14"/>
  <c r="EF255" i="14"/>
  <c r="CH255" i="14"/>
  <c r="BH255" i="14"/>
  <c r="R255" i="14"/>
  <c r="DG255" i="14"/>
  <c r="BQ255" i="14"/>
  <c r="AA255" i="14"/>
  <c r="DP255" i="14"/>
  <c r="AS255" i="14"/>
  <c r="DD255" i="14"/>
  <c r="CV255" i="14"/>
  <c r="AJ255" i="14"/>
  <c r="AB255" i="14"/>
  <c r="CM255" i="14"/>
  <c r="S255" i="14"/>
  <c r="AO255" i="14"/>
  <c r="AT255" i="14"/>
  <c r="AZ255" i="14"/>
  <c r="AX255" i="14"/>
  <c r="AV255" i="14"/>
  <c r="BB255" i="14"/>
  <c r="T255" i="14"/>
  <c r="DA255" i="14"/>
  <c r="CA255" i="14"/>
  <c r="AC255" i="14"/>
  <c r="DR255" i="14"/>
  <c r="CB255" i="14"/>
  <c r="AD255" i="14"/>
  <c r="EA255" i="14"/>
  <c r="CK255" i="14"/>
  <c r="BK255" i="14"/>
  <c r="EJ255" i="14"/>
  <c r="CT255" i="14"/>
  <c r="BL255" i="14"/>
  <c r="N255" i="14"/>
  <c r="DC255" i="14"/>
  <c r="BU255" i="14"/>
  <c r="AM255" i="14"/>
  <c r="DT255" i="14"/>
  <c r="CD255" i="14"/>
  <c r="AN255" i="14"/>
  <c r="EH255" i="14"/>
  <c r="BV255" i="14"/>
  <c r="BN255" i="14"/>
  <c r="DY255" i="14"/>
  <c r="DQ255" i="14"/>
  <c r="BE255" i="14"/>
  <c r="CZ255" i="14"/>
  <c r="DM255" i="14"/>
  <c r="DK255" i="14"/>
  <c r="DI255" i="14"/>
  <c r="DO255" i="14"/>
  <c r="DE255" i="14"/>
  <c r="BW255" i="14"/>
  <c r="AG255" i="14"/>
  <c r="DN255" i="14"/>
  <c r="CF255" i="14"/>
  <c r="AP255" i="14"/>
  <c r="EM255" i="14"/>
  <c r="CO255" i="14"/>
  <c r="BG255" i="14"/>
  <c r="Q255" i="14"/>
  <c r="CP255" i="14"/>
  <c r="BP255" i="14"/>
  <c r="Z255" i="14"/>
  <c r="DW255" i="14"/>
  <c r="BY255" i="14"/>
  <c r="AI255" i="14"/>
  <c r="DX255" i="14"/>
  <c r="BZ255" i="14"/>
  <c r="AR255" i="14"/>
  <c r="EG255" i="14"/>
  <c r="CY255" i="14"/>
  <c r="CR255" i="14"/>
  <c r="AF255" i="14"/>
  <c r="X255" i="14"/>
  <c r="CQ255" i="14"/>
  <c r="CI255" i="14"/>
  <c r="W255" i="14"/>
  <c r="DU255" i="14"/>
  <c r="DP181" i="14"/>
  <c r="CJ181" i="14"/>
  <c r="BD181" i="14"/>
  <c r="X181" i="14"/>
  <c r="DW181" i="14"/>
  <c r="CQ181" i="14"/>
  <c r="BK181" i="14"/>
  <c r="AE181" i="14"/>
  <c r="DV181" i="14"/>
  <c r="CP181" i="14"/>
  <c r="BJ181" i="14"/>
  <c r="AD181" i="14"/>
  <c r="EC181" i="14"/>
  <c r="CW181" i="14"/>
  <c r="BQ181" i="14"/>
  <c r="AK181" i="14"/>
  <c r="EB181" i="14"/>
  <c r="CV181" i="14"/>
  <c r="BP181" i="14"/>
  <c r="AJ181" i="14"/>
  <c r="EA181" i="14"/>
  <c r="CU181" i="14"/>
  <c r="BO181" i="14"/>
  <c r="AI181" i="14"/>
  <c r="DZ181" i="14"/>
  <c r="CT181" i="14"/>
  <c r="BN181" i="14"/>
  <c r="AH181" i="14"/>
  <c r="DY181" i="14"/>
  <c r="CS181" i="14"/>
  <c r="BM181" i="14"/>
  <c r="AG181" i="14"/>
  <c r="DH181" i="14"/>
  <c r="CB181" i="14"/>
  <c r="AV181" i="14"/>
  <c r="P181" i="14"/>
  <c r="DO181" i="14"/>
  <c r="CI181" i="14"/>
  <c r="BC181" i="14"/>
  <c r="W181" i="14"/>
  <c r="DN181" i="14"/>
  <c r="CH181" i="14"/>
  <c r="BB181" i="14"/>
  <c r="V181" i="14"/>
  <c r="DU181" i="14"/>
  <c r="CO181" i="14"/>
  <c r="BI181" i="14"/>
  <c r="AC181" i="14"/>
  <c r="DT181" i="14"/>
  <c r="CN181" i="14"/>
  <c r="BH181" i="14"/>
  <c r="AB181" i="14"/>
  <c r="DS181" i="14"/>
  <c r="CM181" i="14"/>
  <c r="BG181" i="14"/>
  <c r="AA181" i="14"/>
  <c r="DR181" i="14"/>
  <c r="CL181" i="14"/>
  <c r="BF181" i="14"/>
  <c r="Z181" i="14"/>
  <c r="DQ181" i="14"/>
  <c r="CK181" i="14"/>
  <c r="BE181" i="14"/>
  <c r="Y181" i="14"/>
  <c r="EF181" i="14"/>
  <c r="CZ181" i="14"/>
  <c r="BT181" i="14"/>
  <c r="AN181" i="14"/>
  <c r="EM181" i="14"/>
  <c r="DG181" i="14"/>
  <c r="CA181" i="14"/>
  <c r="AU181" i="14"/>
  <c r="EL181" i="14"/>
  <c r="DF181" i="14"/>
  <c r="BZ181" i="14"/>
  <c r="AT181" i="14"/>
  <c r="N181" i="14"/>
  <c r="DM181" i="14"/>
  <c r="CG181" i="14"/>
  <c r="BA181" i="14"/>
  <c r="U181" i="14"/>
  <c r="DL181" i="14"/>
  <c r="CF181" i="14"/>
  <c r="AZ181" i="14"/>
  <c r="T181" i="14"/>
  <c r="DK181" i="14"/>
  <c r="CE181" i="14"/>
  <c r="AY181" i="14"/>
  <c r="S181" i="14"/>
  <c r="DJ181" i="14"/>
  <c r="CD181" i="14"/>
  <c r="AX181" i="14"/>
  <c r="R181" i="14"/>
  <c r="DI181" i="14"/>
  <c r="CC181" i="14"/>
  <c r="AW181" i="14"/>
  <c r="Q181" i="14"/>
  <c r="DX181" i="14"/>
  <c r="CR181" i="14"/>
  <c r="BL181" i="14"/>
  <c r="AF181" i="14"/>
  <c r="EE181" i="14"/>
  <c r="CY181" i="14"/>
  <c r="BS181" i="14"/>
  <c r="AM181" i="14"/>
  <c r="ED181" i="14"/>
  <c r="CX181" i="14"/>
  <c r="BR181" i="14"/>
  <c r="AL181" i="14"/>
  <c r="EK181" i="14"/>
  <c r="DE181" i="14"/>
  <c r="BY181" i="14"/>
  <c r="AS181" i="14"/>
  <c r="EJ181" i="14"/>
  <c r="DD181" i="14"/>
  <c r="BX181" i="14"/>
  <c r="AR181" i="14"/>
  <c r="EI181" i="14"/>
  <c r="DC181" i="14"/>
  <c r="BW181" i="14"/>
  <c r="AQ181" i="14"/>
  <c r="EH181" i="14"/>
  <c r="DB181" i="14"/>
  <c r="BV181" i="14"/>
  <c r="AP181" i="14"/>
  <c r="EG181" i="14"/>
  <c r="DA181" i="14"/>
  <c r="BU181" i="14"/>
  <c r="AO181" i="14"/>
  <c r="EL328" i="14"/>
  <c r="DF328" i="14"/>
  <c r="BZ328" i="14"/>
  <c r="AT328" i="14"/>
  <c r="N328" i="14"/>
  <c r="DM328" i="14"/>
  <c r="CG328" i="14"/>
  <c r="BA328" i="14"/>
  <c r="U328" i="14"/>
  <c r="DL328" i="14"/>
  <c r="CF328" i="14"/>
  <c r="AZ328" i="14"/>
  <c r="T328" i="14"/>
  <c r="DK328" i="14"/>
  <c r="CE328" i="14"/>
  <c r="AY328" i="14"/>
  <c r="S328" i="14"/>
  <c r="DJ328" i="14"/>
  <c r="CD328" i="14"/>
  <c r="AX328" i="14"/>
  <c r="R328" i="14"/>
  <c r="DI328" i="14"/>
  <c r="CC328" i="14"/>
  <c r="AW328" i="14"/>
  <c r="Q328" i="14"/>
  <c r="DO328" i="14"/>
  <c r="CI328" i="14"/>
  <c r="BC328" i="14"/>
  <c r="W328" i="14"/>
  <c r="AN328" i="14"/>
  <c r="X328" i="14"/>
  <c r="BT328" i="14"/>
  <c r="BD328" i="14"/>
  <c r="ED328" i="14"/>
  <c r="CX328" i="14"/>
  <c r="BR328" i="14"/>
  <c r="AL328" i="14"/>
  <c r="EK328" i="14"/>
  <c r="DE328" i="14"/>
  <c r="BY328" i="14"/>
  <c r="AS328" i="14"/>
  <c r="EJ328" i="14"/>
  <c r="DD328" i="14"/>
  <c r="BX328" i="14"/>
  <c r="AR328" i="14"/>
  <c r="EI328" i="14"/>
  <c r="DC328" i="14"/>
  <c r="BW328" i="14"/>
  <c r="AQ328" i="14"/>
  <c r="EH328" i="14"/>
  <c r="DB328" i="14"/>
  <c r="BV328" i="14"/>
  <c r="AP328" i="14"/>
  <c r="EG328" i="14"/>
  <c r="DA328" i="14"/>
  <c r="BU328" i="14"/>
  <c r="AO328" i="14"/>
  <c r="EM328" i="14"/>
  <c r="DG328" i="14"/>
  <c r="CA328" i="14"/>
  <c r="AU328" i="14"/>
  <c r="DH328" i="14"/>
  <c r="CR328" i="14"/>
  <c r="CB328" i="14"/>
  <c r="DX328" i="14"/>
  <c r="DV328" i="14"/>
  <c r="CP328" i="14"/>
  <c r="BJ328" i="14"/>
  <c r="AD328" i="14"/>
  <c r="EC328" i="14"/>
  <c r="CW328" i="14"/>
  <c r="BQ328" i="14"/>
  <c r="AK328" i="14"/>
  <c r="EB328" i="14"/>
  <c r="CV328" i="14"/>
  <c r="BP328" i="14"/>
  <c r="AJ328" i="14"/>
  <c r="EA328" i="14"/>
  <c r="CU328" i="14"/>
  <c r="BO328" i="14"/>
  <c r="AI328" i="14"/>
  <c r="DZ328" i="14"/>
  <c r="CT328" i="14"/>
  <c r="BN328" i="14"/>
  <c r="AH328" i="14"/>
  <c r="DY328" i="14"/>
  <c r="CS328" i="14"/>
  <c r="BM328" i="14"/>
  <c r="AG328" i="14"/>
  <c r="EE328" i="14"/>
  <c r="CY328" i="14"/>
  <c r="BS328" i="14"/>
  <c r="AM328" i="14"/>
  <c r="AV328" i="14"/>
  <c r="AF328" i="14"/>
  <c r="P328" i="14"/>
  <c r="BL328" i="14"/>
  <c r="DN328" i="14"/>
  <c r="CH328" i="14"/>
  <c r="BB328" i="14"/>
  <c r="V328" i="14"/>
  <c r="DU328" i="14"/>
  <c r="CO328" i="14"/>
  <c r="BI328" i="14"/>
  <c r="AC328" i="14"/>
  <c r="DT328" i="14"/>
  <c r="CN328" i="14"/>
  <c r="BH328" i="14"/>
  <c r="AB328" i="14"/>
  <c r="DS328" i="14"/>
  <c r="CM328" i="14"/>
  <c r="BG328" i="14"/>
  <c r="AA328" i="14"/>
  <c r="DR328" i="14"/>
  <c r="CL328" i="14"/>
  <c r="BF328" i="14"/>
  <c r="Z328" i="14"/>
  <c r="DQ328" i="14"/>
  <c r="CK328" i="14"/>
  <c r="BE328" i="14"/>
  <c r="Y328" i="14"/>
  <c r="DW328" i="14"/>
  <c r="CQ328" i="14"/>
  <c r="BK328" i="14"/>
  <c r="AE328" i="14"/>
  <c r="CZ328" i="14"/>
  <c r="CJ328" i="14"/>
  <c r="EF328" i="14"/>
  <c r="DP328" i="14"/>
  <c r="BB257" i="14"/>
  <c r="BH257" i="14"/>
  <c r="BF257" i="14"/>
  <c r="BD257" i="14"/>
  <c r="AT257" i="14"/>
  <c r="AZ257" i="14"/>
  <c r="AX257" i="14"/>
  <c r="AV257" i="14"/>
  <c r="AL257" i="14"/>
  <c r="AR257" i="14"/>
  <c r="AP257" i="14"/>
  <c r="AN257" i="14"/>
  <c r="AD257" i="14"/>
  <c r="AJ257" i="14"/>
  <c r="AH257" i="14"/>
  <c r="AF257" i="14"/>
  <c r="V257" i="14"/>
  <c r="AB257" i="14"/>
  <c r="Z257" i="14"/>
  <c r="X257" i="14"/>
  <c r="BZ257" i="14"/>
  <c r="CF257" i="14"/>
  <c r="CD257" i="14"/>
  <c r="CB257" i="14"/>
  <c r="ED257" i="14"/>
  <c r="EJ257" i="14"/>
  <c r="EH257" i="14"/>
  <c r="EF257" i="14"/>
  <c r="BO257" i="14"/>
  <c r="BJ257" i="14"/>
  <c r="BQ257" i="14"/>
  <c r="BP257" i="14"/>
  <c r="DU257" i="14"/>
  <c r="DS257" i="14"/>
  <c r="DQ257" i="14"/>
  <c r="DW257" i="14"/>
  <c r="DM257" i="14"/>
  <c r="DK257" i="14"/>
  <c r="DI257" i="14"/>
  <c r="DO257" i="14"/>
  <c r="DE257" i="14"/>
  <c r="DC257" i="14"/>
  <c r="DA257" i="14"/>
  <c r="DG257" i="14"/>
  <c r="CW257" i="14"/>
  <c r="CU257" i="14"/>
  <c r="CS257" i="14"/>
  <c r="CY257" i="14"/>
  <c r="CO257" i="14"/>
  <c r="CM257" i="14"/>
  <c r="CK257" i="14"/>
  <c r="CQ257" i="14"/>
  <c r="N257" i="14"/>
  <c r="T257" i="14"/>
  <c r="R257" i="14"/>
  <c r="P257" i="14"/>
  <c r="BR257" i="14"/>
  <c r="BX257" i="14"/>
  <c r="BV257" i="14"/>
  <c r="BT257" i="14"/>
  <c r="BS257" i="14"/>
  <c r="BN257" i="14"/>
  <c r="BM257" i="14"/>
  <c r="BL257" i="14"/>
  <c r="BI257" i="14"/>
  <c r="BG257" i="14"/>
  <c r="BE257" i="14"/>
  <c r="BK257" i="14"/>
  <c r="BA257" i="14"/>
  <c r="AY257" i="14"/>
  <c r="AW257" i="14"/>
  <c r="BC257" i="14"/>
  <c r="AS257" i="14"/>
  <c r="AQ257" i="14"/>
  <c r="AO257" i="14"/>
  <c r="AU257" i="14"/>
  <c r="AK257" i="14"/>
  <c r="AI257" i="14"/>
  <c r="AG257" i="14"/>
  <c r="AM257" i="14"/>
  <c r="AC257" i="14"/>
  <c r="AA257" i="14"/>
  <c r="Y257" i="14"/>
  <c r="AE257" i="14"/>
  <c r="CG257" i="14"/>
  <c r="CE257" i="14"/>
  <c r="CC257" i="14"/>
  <c r="CI257" i="14"/>
  <c r="EK257" i="14"/>
  <c r="EI257" i="14"/>
  <c r="EG257" i="14"/>
  <c r="EM257" i="14"/>
  <c r="DV257" i="14"/>
  <c r="EC257" i="14"/>
  <c r="EB257" i="14"/>
  <c r="EA257" i="14"/>
  <c r="DN257" i="14"/>
  <c r="DT257" i="14"/>
  <c r="DR257" i="14"/>
  <c r="DP257" i="14"/>
  <c r="DF257" i="14"/>
  <c r="DL257" i="14"/>
  <c r="DJ257" i="14"/>
  <c r="DH257" i="14"/>
  <c r="CX257" i="14"/>
  <c r="DD257" i="14"/>
  <c r="DB257" i="14"/>
  <c r="CZ257" i="14"/>
  <c r="CP257" i="14"/>
  <c r="CV257" i="14"/>
  <c r="CT257" i="14"/>
  <c r="CR257" i="14"/>
  <c r="CH257" i="14"/>
  <c r="CN257" i="14"/>
  <c r="CL257" i="14"/>
  <c r="CJ257" i="14"/>
  <c r="EL257" i="14"/>
  <c r="U257" i="14"/>
  <c r="S257" i="14"/>
  <c r="Q257" i="14"/>
  <c r="W257" i="14"/>
  <c r="BY257" i="14"/>
  <c r="BW257" i="14"/>
  <c r="BU257" i="14"/>
  <c r="CA257" i="14"/>
  <c r="DZ257" i="14"/>
  <c r="DY257" i="14"/>
  <c r="DX257" i="14"/>
  <c r="EE257" i="14"/>
  <c r="BR137" i="14"/>
  <c r="BX137" i="14"/>
  <c r="BV137" i="14"/>
  <c r="BT137" i="14"/>
  <c r="BJ137" i="14"/>
  <c r="BP137" i="14"/>
  <c r="BN137" i="14"/>
  <c r="BL137" i="14"/>
  <c r="BZ137" i="14"/>
  <c r="CF137" i="14"/>
  <c r="CD137" i="14"/>
  <c r="CB137" i="14"/>
  <c r="CH137" i="14"/>
  <c r="AY137" i="14"/>
  <c r="AF137" i="14"/>
  <c r="DL137" i="14"/>
  <c r="CS137" i="14"/>
  <c r="AK137" i="14"/>
  <c r="DD137" i="14"/>
  <c r="CK137" i="14"/>
  <c r="CX137" i="14"/>
  <c r="CV137" i="14"/>
  <c r="BE137" i="14"/>
  <c r="CM137" i="14"/>
  <c r="BA137" i="14"/>
  <c r="AH137" i="14"/>
  <c r="AZ137" i="14"/>
  <c r="AS137" i="14"/>
  <c r="Z137" i="14"/>
  <c r="DU137" i="14"/>
  <c r="AC137" i="14"/>
  <c r="DI137" i="14"/>
  <c r="EK137" i="14"/>
  <c r="EI137" i="14"/>
  <c r="EG137" i="14"/>
  <c r="EM137" i="14"/>
  <c r="EC137" i="14"/>
  <c r="EA137" i="14"/>
  <c r="DY137" i="14"/>
  <c r="EE137" i="14"/>
  <c r="N137" i="14"/>
  <c r="T137" i="14"/>
  <c r="R137" i="14"/>
  <c r="P137" i="14"/>
  <c r="DE137" i="14"/>
  <c r="CL137" i="14"/>
  <c r="BC137" i="14"/>
  <c r="AB137" i="14"/>
  <c r="DH137" i="14"/>
  <c r="DQ137" i="14"/>
  <c r="DS137" i="14"/>
  <c r="CZ137" i="14"/>
  <c r="DB137" i="14"/>
  <c r="DK137" i="14"/>
  <c r="CR137" i="14"/>
  <c r="CQ137" i="14"/>
  <c r="CN137" i="14"/>
  <c r="AW137" i="14"/>
  <c r="AG137" i="14"/>
  <c r="BH137" i="14"/>
  <c r="AO137" i="14"/>
  <c r="AV137" i="14"/>
  <c r="AR137" i="14"/>
  <c r="Y137" i="14"/>
  <c r="BY137" i="14"/>
  <c r="BW137" i="14"/>
  <c r="BU137" i="14"/>
  <c r="CA137" i="14"/>
  <c r="BQ137" i="14"/>
  <c r="BO137" i="14"/>
  <c r="BM137" i="14"/>
  <c r="BS137" i="14"/>
  <c r="CG137" i="14"/>
  <c r="CE137" i="14"/>
  <c r="CC137" i="14"/>
  <c r="CI137" i="14"/>
  <c r="DT137" i="14"/>
  <c r="DA137" i="14"/>
  <c r="BB137" i="14"/>
  <c r="AQ137" i="14"/>
  <c r="X137" i="14"/>
  <c r="AT137" i="14"/>
  <c r="AI137" i="14"/>
  <c r="DW137" i="14"/>
  <c r="AL137" i="14"/>
  <c r="AA137" i="14"/>
  <c r="DO137" i="14"/>
  <c r="DN137" i="14"/>
  <c r="DC137" i="14"/>
  <c r="CJ137" i="14"/>
  <c r="DF137" i="14"/>
  <c r="CU137" i="14"/>
  <c r="BD137" i="14"/>
  <c r="CP137" i="14"/>
  <c r="BG137" i="14"/>
  <c r="AN137" i="14"/>
  <c r="ED137" i="14"/>
  <c r="EJ137" i="14"/>
  <c r="EH137" i="14"/>
  <c r="EF137" i="14"/>
  <c r="DV137" i="14"/>
  <c r="EB137" i="14"/>
  <c r="DZ137" i="14"/>
  <c r="DX137" i="14"/>
  <c r="EL137" i="14"/>
  <c r="U137" i="14"/>
  <c r="S137" i="14"/>
  <c r="Q137" i="14"/>
  <c r="W137" i="14"/>
  <c r="AJ137" i="14"/>
  <c r="DP137" i="14"/>
  <c r="CW137" i="14"/>
  <c r="BF137" i="14"/>
  <c r="AU137" i="14"/>
  <c r="CO137" i="14"/>
  <c r="AX137" i="14"/>
  <c r="AM137" i="14"/>
  <c r="BI137" i="14"/>
  <c r="AP137" i="14"/>
  <c r="AE137" i="14"/>
  <c r="AD137" i="14"/>
  <c r="DR137" i="14"/>
  <c r="DG137" i="14"/>
  <c r="V137" i="14"/>
  <c r="DJ137" i="14"/>
  <c r="CY137" i="14"/>
  <c r="DM137" i="14"/>
  <c r="CT137" i="14"/>
  <c r="BK137" i="14"/>
  <c r="CD258" i="14"/>
  <c r="CB258" i="14"/>
  <c r="CH258" i="14"/>
  <c r="CN258" i="14"/>
  <c r="DZ258" i="14"/>
  <c r="DX258" i="14"/>
  <c r="ED258" i="14"/>
  <c r="EJ258" i="14"/>
  <c r="DR258" i="14"/>
  <c r="DP258" i="14"/>
  <c r="DV258" i="14"/>
  <c r="EB258" i="14"/>
  <c r="DJ258" i="14"/>
  <c r="DH258" i="14"/>
  <c r="DN258" i="14"/>
  <c r="DT258" i="14"/>
  <c r="DB258" i="14"/>
  <c r="CZ258" i="14"/>
  <c r="DF258" i="14"/>
  <c r="CT258" i="14"/>
  <c r="CR258" i="14"/>
  <c r="CX258" i="14"/>
  <c r="DD258" i="14"/>
  <c r="CK258" i="14"/>
  <c r="BU258" i="14"/>
  <c r="Y258" i="14"/>
  <c r="EH258" i="14"/>
  <c r="CU258" i="14"/>
  <c r="DL258" i="14"/>
  <c r="BZ258" i="14"/>
  <c r="EM258" i="14"/>
  <c r="Z258" i="14"/>
  <c r="AI258" i="14"/>
  <c r="R258" i="14"/>
  <c r="P258" i="14"/>
  <c r="V258" i="14"/>
  <c r="AB258" i="14"/>
  <c r="BN258" i="14"/>
  <c r="BL258" i="14"/>
  <c r="BR258" i="14"/>
  <c r="BX258" i="14"/>
  <c r="BF258" i="14"/>
  <c r="BD258" i="14"/>
  <c r="BJ258" i="14"/>
  <c r="BP258" i="14"/>
  <c r="AX258" i="14"/>
  <c r="AV258" i="14"/>
  <c r="BB258" i="14"/>
  <c r="BH258" i="14"/>
  <c r="AP258" i="14"/>
  <c r="AN258" i="14"/>
  <c r="AT258" i="14"/>
  <c r="AH258" i="14"/>
  <c r="AF258" i="14"/>
  <c r="AL258" i="14"/>
  <c r="AR258" i="14"/>
  <c r="CQ258" i="14"/>
  <c r="CA258" i="14"/>
  <c r="AE258" i="14"/>
  <c r="EF258" i="14"/>
  <c r="CL258" i="14"/>
  <c r="CE258" i="14"/>
  <c r="CV258" i="14"/>
  <c r="N258" i="14"/>
  <c r="X258" i="14"/>
  <c r="CC258" i="14"/>
  <c r="CI258" i="14"/>
  <c r="CO258" i="14"/>
  <c r="CM258" i="14"/>
  <c r="DY258" i="14"/>
  <c r="EE258" i="14"/>
  <c r="EK258" i="14"/>
  <c r="EI258" i="14"/>
  <c r="DQ258" i="14"/>
  <c r="DW258" i="14"/>
  <c r="EC258" i="14"/>
  <c r="EA258" i="14"/>
  <c r="DI258" i="14"/>
  <c r="DO258" i="14"/>
  <c r="DU258" i="14"/>
  <c r="DS258" i="14"/>
  <c r="DA258" i="14"/>
  <c r="DG258" i="14"/>
  <c r="DM258" i="14"/>
  <c r="CS258" i="14"/>
  <c r="CY258" i="14"/>
  <c r="DE258" i="14"/>
  <c r="DC258" i="14"/>
  <c r="CW258" i="14"/>
  <c r="CG258" i="14"/>
  <c r="AK258" i="14"/>
  <c r="EL258" i="14"/>
  <c r="CJ258" i="14"/>
  <c r="BV258" i="14"/>
  <c r="AY258" i="14"/>
  <c r="AZ258" i="14"/>
  <c r="AD258" i="14"/>
  <c r="Q258" i="14"/>
  <c r="W258" i="14"/>
  <c r="AC258" i="14"/>
  <c r="AA258" i="14"/>
  <c r="BM258" i="14"/>
  <c r="BS258" i="14"/>
  <c r="BY258" i="14"/>
  <c r="BW258" i="14"/>
  <c r="BE258" i="14"/>
  <c r="BK258" i="14"/>
  <c r="BQ258" i="14"/>
  <c r="BO258" i="14"/>
  <c r="AW258" i="14"/>
  <c r="BC258" i="14"/>
  <c r="BI258" i="14"/>
  <c r="BG258" i="14"/>
  <c r="AO258" i="14"/>
  <c r="AU258" i="14"/>
  <c r="AS258" i="14"/>
  <c r="DK258" i="14"/>
  <c r="EG258" i="14"/>
  <c r="BA258" i="14"/>
  <c r="AQ258" i="14"/>
  <c r="U258" i="14"/>
  <c r="S258" i="14"/>
  <c r="AG258" i="14"/>
  <c r="AJ258" i="14"/>
  <c r="CP258" i="14"/>
  <c r="CF258" i="14"/>
  <c r="AM258" i="14"/>
  <c r="T258" i="14"/>
  <c r="BT258" i="14"/>
  <c r="DK164" i="14"/>
  <c r="DI164" i="14"/>
  <c r="DO164" i="14"/>
  <c r="DU164" i="14"/>
  <c r="DC164" i="14"/>
  <c r="DA164" i="14"/>
  <c r="DG164" i="14"/>
  <c r="DM164" i="14"/>
  <c r="CU164" i="14"/>
  <c r="CS164" i="14"/>
  <c r="CY164" i="14"/>
  <c r="DE164" i="14"/>
  <c r="CM164" i="14"/>
  <c r="CK164" i="14"/>
  <c r="CQ164" i="14"/>
  <c r="CW164" i="14"/>
  <c r="CE164" i="14"/>
  <c r="CC164" i="14"/>
  <c r="CI164" i="14"/>
  <c r="CO164" i="14"/>
  <c r="EI164" i="14"/>
  <c r="EG164" i="14"/>
  <c r="EM164" i="14"/>
  <c r="N164" i="14"/>
  <c r="BP164" i="14"/>
  <c r="BN164" i="14"/>
  <c r="BL164" i="14"/>
  <c r="BR164" i="14"/>
  <c r="DW164" i="14"/>
  <c r="DV164" i="14"/>
  <c r="EC164" i="14"/>
  <c r="BD164" i="14"/>
  <c r="AY164" i="14"/>
  <c r="AW164" i="14"/>
  <c r="BC164" i="14"/>
  <c r="BI164" i="14"/>
  <c r="AQ164" i="14"/>
  <c r="AO164" i="14"/>
  <c r="AU164" i="14"/>
  <c r="BA164" i="14"/>
  <c r="AI164" i="14"/>
  <c r="AG164" i="14"/>
  <c r="AM164" i="14"/>
  <c r="AS164" i="14"/>
  <c r="AA164" i="14"/>
  <c r="Y164" i="14"/>
  <c r="AE164" i="14"/>
  <c r="AK164" i="14"/>
  <c r="S164" i="14"/>
  <c r="Q164" i="14"/>
  <c r="W164" i="14"/>
  <c r="AC164" i="14"/>
  <c r="BW164" i="14"/>
  <c r="BU164" i="14"/>
  <c r="CA164" i="14"/>
  <c r="CG164" i="14"/>
  <c r="EA164" i="14"/>
  <c r="DY164" i="14"/>
  <c r="EE164" i="14"/>
  <c r="EK164" i="14"/>
  <c r="BG164" i="14"/>
  <c r="BF164" i="14"/>
  <c r="BE164" i="14"/>
  <c r="DT164" i="14"/>
  <c r="DL164" i="14"/>
  <c r="DJ164" i="14"/>
  <c r="DH164" i="14"/>
  <c r="DN164" i="14"/>
  <c r="DD164" i="14"/>
  <c r="DB164" i="14"/>
  <c r="CZ164" i="14"/>
  <c r="DF164" i="14"/>
  <c r="CV164" i="14"/>
  <c r="CT164" i="14"/>
  <c r="CR164" i="14"/>
  <c r="CX164" i="14"/>
  <c r="CN164" i="14"/>
  <c r="CL164" i="14"/>
  <c r="CJ164" i="14"/>
  <c r="CP164" i="14"/>
  <c r="CF164" i="14"/>
  <c r="CD164" i="14"/>
  <c r="CB164" i="14"/>
  <c r="CH164" i="14"/>
  <c r="EJ164" i="14"/>
  <c r="EH164" i="14"/>
  <c r="EF164" i="14"/>
  <c r="EL164" i="14"/>
  <c r="U164" i="14"/>
  <c r="BO164" i="14"/>
  <c r="BM164" i="14"/>
  <c r="BS164" i="14"/>
  <c r="BY164" i="14"/>
  <c r="BK164" i="14"/>
  <c r="BJ164" i="14"/>
  <c r="BQ164" i="14"/>
  <c r="DP164" i="14"/>
  <c r="AZ164" i="14"/>
  <c r="AX164" i="14"/>
  <c r="AV164" i="14"/>
  <c r="BB164" i="14"/>
  <c r="AR164" i="14"/>
  <c r="AP164" i="14"/>
  <c r="AN164" i="14"/>
  <c r="AT164" i="14"/>
  <c r="AJ164" i="14"/>
  <c r="AH164" i="14"/>
  <c r="AF164" i="14"/>
  <c r="AL164" i="14"/>
  <c r="AB164" i="14"/>
  <c r="Z164" i="14"/>
  <c r="X164" i="14"/>
  <c r="AD164" i="14"/>
  <c r="T164" i="14"/>
  <c r="R164" i="14"/>
  <c r="P164" i="14"/>
  <c r="V164" i="14"/>
  <c r="BX164" i="14"/>
  <c r="BV164" i="14"/>
  <c r="BT164" i="14"/>
  <c r="BZ164" i="14"/>
  <c r="EB164" i="14"/>
  <c r="DZ164" i="14"/>
  <c r="DX164" i="14"/>
  <c r="ED164" i="14"/>
  <c r="DS164" i="14"/>
  <c r="DR164" i="14"/>
  <c r="DQ164" i="14"/>
  <c r="BH164" i="14"/>
  <c r="AM278" i="14"/>
  <c r="AS278" i="14"/>
  <c r="AQ278" i="14"/>
  <c r="DI278" i="14"/>
  <c r="AE278" i="14"/>
  <c r="AK278" i="14"/>
  <c r="AI278" i="14"/>
  <c r="CC278" i="14"/>
  <c r="W278" i="14"/>
  <c r="AC278" i="14"/>
  <c r="AA278" i="14"/>
  <c r="EM278" i="14"/>
  <c r="N278" i="14"/>
  <c r="T278" i="14"/>
  <c r="R278" i="14"/>
  <c r="AG278" i="14"/>
  <c r="BR278" i="14"/>
  <c r="BX278" i="14"/>
  <c r="BV278" i="14"/>
  <c r="EF278" i="14"/>
  <c r="BJ278" i="14"/>
  <c r="BP278" i="14"/>
  <c r="BN278" i="14"/>
  <c r="CZ278" i="14"/>
  <c r="BB278" i="14"/>
  <c r="BH278" i="14"/>
  <c r="BF278" i="14"/>
  <c r="BT278" i="14"/>
  <c r="P278" i="14"/>
  <c r="AU278" i="14"/>
  <c r="DJ278" i="14"/>
  <c r="DM278" i="14"/>
  <c r="CX278" i="14"/>
  <c r="DD278" i="14"/>
  <c r="DB278" i="14"/>
  <c r="EG278" i="14"/>
  <c r="CP278" i="14"/>
  <c r="CV278" i="14"/>
  <c r="CT278" i="14"/>
  <c r="DA278" i="14"/>
  <c r="CH278" i="14"/>
  <c r="CN278" i="14"/>
  <c r="CL278" i="14"/>
  <c r="CA278" i="14"/>
  <c r="CG278" i="14"/>
  <c r="CE278" i="14"/>
  <c r="Y278" i="14"/>
  <c r="EE278" i="14"/>
  <c r="EK278" i="14"/>
  <c r="EI278" i="14"/>
  <c r="DX278" i="14"/>
  <c r="DW278" i="14"/>
  <c r="EC278" i="14"/>
  <c r="EA278" i="14"/>
  <c r="CR278" i="14"/>
  <c r="DO278" i="14"/>
  <c r="DU278" i="14"/>
  <c r="DS278" i="14"/>
  <c r="BL278" i="14"/>
  <c r="DL278" i="14"/>
  <c r="DG278" i="14"/>
  <c r="AY278" i="14"/>
  <c r="BM278" i="14"/>
  <c r="AF278" i="14"/>
  <c r="AL278" i="14"/>
  <c r="AR278" i="14"/>
  <c r="AP278" i="14"/>
  <c r="DY278" i="14"/>
  <c r="AD278" i="14"/>
  <c r="AJ278" i="14"/>
  <c r="AH278" i="14"/>
  <c r="CS278" i="14"/>
  <c r="V278" i="14"/>
  <c r="AB278" i="14"/>
  <c r="Z278" i="14"/>
  <c r="EL278" i="14"/>
  <c r="U278" i="14"/>
  <c r="S278" i="14"/>
  <c r="Q278" i="14"/>
  <c r="BS278" i="14"/>
  <c r="BY278" i="14"/>
  <c r="BW278" i="14"/>
  <c r="DP278" i="14"/>
  <c r="BK278" i="14"/>
  <c r="BQ278" i="14"/>
  <c r="BO278" i="14"/>
  <c r="CJ278" i="14"/>
  <c r="BC278" i="14"/>
  <c r="BI278" i="14"/>
  <c r="BG278" i="14"/>
  <c r="BD278" i="14"/>
  <c r="AW278" i="14"/>
  <c r="DK278" i="14"/>
  <c r="AN278" i="14"/>
  <c r="AT278" i="14"/>
  <c r="BA278" i="14"/>
  <c r="CY278" i="14"/>
  <c r="DE278" i="14"/>
  <c r="DC278" i="14"/>
  <c r="DQ278" i="14"/>
  <c r="CQ278" i="14"/>
  <c r="CW278" i="14"/>
  <c r="CU278" i="14"/>
  <c r="CK278" i="14"/>
  <c r="CI278" i="14"/>
  <c r="CO278" i="14"/>
  <c r="CM278" i="14"/>
  <c r="BE278" i="14"/>
  <c r="BZ278" i="14"/>
  <c r="CF278" i="14"/>
  <c r="CD278" i="14"/>
  <c r="AO278" i="14"/>
  <c r="ED278" i="14"/>
  <c r="EJ278" i="14"/>
  <c r="EH278" i="14"/>
  <c r="DH278" i="14"/>
  <c r="DV278" i="14"/>
  <c r="EB278" i="14"/>
  <c r="DZ278" i="14"/>
  <c r="CB278" i="14"/>
  <c r="DN278" i="14"/>
  <c r="DT278" i="14"/>
  <c r="DR278" i="14"/>
  <c r="AV278" i="14"/>
  <c r="AZ278" i="14"/>
  <c r="BU278" i="14"/>
  <c r="DF278" i="14"/>
  <c r="AX278" i="14"/>
  <c r="X278" i="14"/>
  <c r="DC188" i="14"/>
  <c r="DA188" i="14"/>
  <c r="DG188" i="14"/>
  <c r="DM188" i="14"/>
  <c r="CU188" i="14"/>
  <c r="CS188" i="14"/>
  <c r="CY188" i="14"/>
  <c r="DE188" i="14"/>
  <c r="CM188" i="14"/>
  <c r="CK188" i="14"/>
  <c r="CQ188" i="14"/>
  <c r="CW188" i="14"/>
  <c r="CE188" i="14"/>
  <c r="CC188" i="14"/>
  <c r="CI188" i="14"/>
  <c r="CO188" i="14"/>
  <c r="EI188" i="14"/>
  <c r="EG188" i="14"/>
  <c r="EM188" i="14"/>
  <c r="N188" i="14"/>
  <c r="AZ188" i="14"/>
  <c r="AX188" i="14"/>
  <c r="AV188" i="14"/>
  <c r="BB188" i="14"/>
  <c r="BM188" i="14"/>
  <c r="BE188" i="14"/>
  <c r="DZ188" i="14"/>
  <c r="DR188" i="14"/>
  <c r="BN188" i="14"/>
  <c r="BF188" i="14"/>
  <c r="DQ188" i="14"/>
  <c r="DY188" i="14"/>
  <c r="AQ188" i="14"/>
  <c r="AO188" i="14"/>
  <c r="AU188" i="14"/>
  <c r="BA188" i="14"/>
  <c r="AI188" i="14"/>
  <c r="AG188" i="14"/>
  <c r="AM188" i="14"/>
  <c r="AS188" i="14"/>
  <c r="AA188" i="14"/>
  <c r="Y188" i="14"/>
  <c r="AE188" i="14"/>
  <c r="AK188" i="14"/>
  <c r="S188" i="14"/>
  <c r="Q188" i="14"/>
  <c r="W188" i="14"/>
  <c r="AC188" i="14"/>
  <c r="BW188" i="14"/>
  <c r="BU188" i="14"/>
  <c r="CA188" i="14"/>
  <c r="CG188" i="14"/>
  <c r="DK188" i="14"/>
  <c r="DI188" i="14"/>
  <c r="DO188" i="14"/>
  <c r="DU188" i="14"/>
  <c r="BS188" i="14"/>
  <c r="BK188" i="14"/>
  <c r="DX188" i="14"/>
  <c r="DP188" i="14"/>
  <c r="BL188" i="14"/>
  <c r="BD188" i="14"/>
  <c r="DW188" i="14"/>
  <c r="EE188" i="14"/>
  <c r="DD188" i="14"/>
  <c r="DB188" i="14"/>
  <c r="CZ188" i="14"/>
  <c r="DF188" i="14"/>
  <c r="CV188" i="14"/>
  <c r="CT188" i="14"/>
  <c r="CR188" i="14"/>
  <c r="CX188" i="14"/>
  <c r="CN188" i="14"/>
  <c r="CL188" i="14"/>
  <c r="CJ188" i="14"/>
  <c r="CP188" i="14"/>
  <c r="CF188" i="14"/>
  <c r="CD188" i="14"/>
  <c r="CB188" i="14"/>
  <c r="CH188" i="14"/>
  <c r="EJ188" i="14"/>
  <c r="EH188" i="14"/>
  <c r="EF188" i="14"/>
  <c r="EL188" i="14"/>
  <c r="U188" i="14"/>
  <c r="AY188" i="14"/>
  <c r="AW188" i="14"/>
  <c r="BC188" i="14"/>
  <c r="BI188" i="14"/>
  <c r="BY188" i="14"/>
  <c r="BQ188" i="14"/>
  <c r="ED188" i="14"/>
  <c r="DV188" i="14"/>
  <c r="BR188" i="14"/>
  <c r="BJ188" i="14"/>
  <c r="EC188" i="14"/>
  <c r="EK188" i="14"/>
  <c r="AR188" i="14"/>
  <c r="AP188" i="14"/>
  <c r="AN188" i="14"/>
  <c r="AT188" i="14"/>
  <c r="AJ188" i="14"/>
  <c r="AH188" i="14"/>
  <c r="AF188" i="14"/>
  <c r="AL188" i="14"/>
  <c r="AB188" i="14"/>
  <c r="Z188" i="14"/>
  <c r="X188" i="14"/>
  <c r="AD188" i="14"/>
  <c r="T188" i="14"/>
  <c r="R188" i="14"/>
  <c r="P188" i="14"/>
  <c r="V188" i="14"/>
  <c r="BX188" i="14"/>
  <c r="BV188" i="14"/>
  <c r="BT188" i="14"/>
  <c r="BZ188" i="14"/>
  <c r="DL188" i="14"/>
  <c r="DJ188" i="14"/>
  <c r="DH188" i="14"/>
  <c r="DN188" i="14"/>
  <c r="BO188" i="14"/>
  <c r="BG188" i="14"/>
  <c r="EB188" i="14"/>
  <c r="DT188" i="14"/>
  <c r="BP188" i="14"/>
  <c r="BH188" i="14"/>
  <c r="DS188" i="14"/>
  <c r="EA188" i="14"/>
  <c r="AU294" i="14"/>
  <c r="BA294" i="14"/>
  <c r="AY294" i="14"/>
  <c r="AV294" i="14"/>
  <c r="AM294" i="14"/>
  <c r="AS294" i="14"/>
  <c r="AQ294" i="14"/>
  <c r="AN294" i="14"/>
  <c r="W294" i="14"/>
  <c r="AC294" i="14"/>
  <c r="AA294" i="14"/>
  <c r="X294" i="14"/>
  <c r="CA294" i="14"/>
  <c r="CG294" i="14"/>
  <c r="CE294" i="14"/>
  <c r="CB294" i="14"/>
  <c r="EE294" i="14"/>
  <c r="EK294" i="14"/>
  <c r="EI294" i="14"/>
  <c r="EF294" i="14"/>
  <c r="DW294" i="14"/>
  <c r="EC294" i="14"/>
  <c r="EA294" i="14"/>
  <c r="DX294" i="14"/>
  <c r="AE294" i="14"/>
  <c r="DN294" i="14"/>
  <c r="CP294" i="14"/>
  <c r="BB294" i="14"/>
  <c r="AD294" i="14"/>
  <c r="DO294" i="14"/>
  <c r="CQ294" i="14"/>
  <c r="BC294" i="14"/>
  <c r="DF294" i="14"/>
  <c r="DL294" i="14"/>
  <c r="DJ294" i="14"/>
  <c r="BE294" i="14"/>
  <c r="CX294" i="14"/>
  <c r="DD294" i="14"/>
  <c r="DB294" i="14"/>
  <c r="DI294" i="14"/>
  <c r="CH294" i="14"/>
  <c r="CN294" i="14"/>
  <c r="CL294" i="14"/>
  <c r="DA294" i="14"/>
  <c r="EL294" i="14"/>
  <c r="U294" i="14"/>
  <c r="S294" i="14"/>
  <c r="P294" i="14"/>
  <c r="BS294" i="14"/>
  <c r="BY294" i="14"/>
  <c r="BW294" i="14"/>
  <c r="BT294" i="14"/>
  <c r="BK294" i="14"/>
  <c r="BQ294" i="14"/>
  <c r="BO294" i="14"/>
  <c r="BL294" i="14"/>
  <c r="AK294" i="14"/>
  <c r="DT294" i="14"/>
  <c r="CV294" i="14"/>
  <c r="BH294" i="14"/>
  <c r="AJ294" i="14"/>
  <c r="DU294" i="14"/>
  <c r="CW294" i="14"/>
  <c r="BI294" i="14"/>
  <c r="AT294" i="14"/>
  <c r="AZ294" i="14"/>
  <c r="AX294" i="14"/>
  <c r="Y294" i="14"/>
  <c r="AL294" i="14"/>
  <c r="AR294" i="14"/>
  <c r="AP294" i="14"/>
  <c r="CC294" i="14"/>
  <c r="V294" i="14"/>
  <c r="AB294" i="14"/>
  <c r="Z294" i="14"/>
  <c r="EG294" i="14"/>
  <c r="BZ294" i="14"/>
  <c r="CF294" i="14"/>
  <c r="CD294" i="14"/>
  <c r="AO294" i="14"/>
  <c r="ED294" i="14"/>
  <c r="EJ294" i="14"/>
  <c r="EH294" i="14"/>
  <c r="DY294" i="14"/>
  <c r="DV294" i="14"/>
  <c r="EB294" i="14"/>
  <c r="DZ294" i="14"/>
  <c r="BM294" i="14"/>
  <c r="AI294" i="14"/>
  <c r="DR294" i="14"/>
  <c r="CT294" i="14"/>
  <c r="BF294" i="14"/>
  <c r="AH294" i="14"/>
  <c r="DS294" i="14"/>
  <c r="CU294" i="14"/>
  <c r="BG294" i="14"/>
  <c r="DG294" i="14"/>
  <c r="DM294" i="14"/>
  <c r="DK294" i="14"/>
  <c r="DH294" i="14"/>
  <c r="CY294" i="14"/>
  <c r="DE294" i="14"/>
  <c r="DC294" i="14"/>
  <c r="CZ294" i="14"/>
  <c r="CI294" i="14"/>
  <c r="CO294" i="14"/>
  <c r="CM294" i="14"/>
  <c r="CJ294" i="14"/>
  <c r="EM294" i="14"/>
  <c r="N294" i="14"/>
  <c r="T294" i="14"/>
  <c r="R294" i="14"/>
  <c r="BU294" i="14"/>
  <c r="BR294" i="14"/>
  <c r="BX294" i="14"/>
  <c r="BV294" i="14"/>
  <c r="CS294" i="14"/>
  <c r="BJ294" i="14"/>
  <c r="BP294" i="14"/>
  <c r="BN294" i="14"/>
  <c r="AG294" i="14"/>
  <c r="AF294" i="14"/>
  <c r="DQ294" i="14"/>
  <c r="AW294" i="14"/>
  <c r="CK294" i="14"/>
  <c r="Q294" i="14"/>
  <c r="DP294" i="14"/>
  <c r="CR294" i="14"/>
  <c r="BD294" i="14"/>
  <c r="DS180" i="14"/>
  <c r="DQ180" i="14"/>
  <c r="DW180" i="14"/>
  <c r="EC180" i="14"/>
  <c r="DK180" i="14"/>
  <c r="DI180" i="14"/>
  <c r="DO180" i="14"/>
  <c r="DU180" i="14"/>
  <c r="DC180" i="14"/>
  <c r="DA180" i="14"/>
  <c r="DG180" i="14"/>
  <c r="DM180" i="14"/>
  <c r="CU180" i="14"/>
  <c r="CS180" i="14"/>
  <c r="CY180" i="14"/>
  <c r="DE180" i="14"/>
  <c r="CM180" i="14"/>
  <c r="CK180" i="14"/>
  <c r="CQ180" i="14"/>
  <c r="CW180" i="14"/>
  <c r="CE180" i="14"/>
  <c r="CC180" i="14"/>
  <c r="CI180" i="14"/>
  <c r="CO180" i="14"/>
  <c r="EI180" i="14"/>
  <c r="EG180" i="14"/>
  <c r="EM180" i="14"/>
  <c r="N180" i="14"/>
  <c r="EE180" i="14"/>
  <c r="ED180" i="14"/>
  <c r="EK180" i="14"/>
  <c r="BL180" i="14"/>
  <c r="BG180" i="14"/>
  <c r="BE180" i="14"/>
  <c r="BK180" i="14"/>
  <c r="BQ180" i="14"/>
  <c r="AY180" i="14"/>
  <c r="AW180" i="14"/>
  <c r="BC180" i="14"/>
  <c r="BI180" i="14"/>
  <c r="AQ180" i="14"/>
  <c r="AO180" i="14"/>
  <c r="AU180" i="14"/>
  <c r="BA180" i="14"/>
  <c r="AI180" i="14"/>
  <c r="AG180" i="14"/>
  <c r="AM180" i="14"/>
  <c r="AS180" i="14"/>
  <c r="AA180" i="14"/>
  <c r="Y180" i="14"/>
  <c r="AE180" i="14"/>
  <c r="AK180" i="14"/>
  <c r="S180" i="14"/>
  <c r="Q180" i="14"/>
  <c r="W180" i="14"/>
  <c r="AC180" i="14"/>
  <c r="BW180" i="14"/>
  <c r="BU180" i="14"/>
  <c r="CA180" i="14"/>
  <c r="CG180" i="14"/>
  <c r="BO180" i="14"/>
  <c r="BN180" i="14"/>
  <c r="BM180" i="14"/>
  <c r="EB180" i="14"/>
  <c r="DT180" i="14"/>
  <c r="DR180" i="14"/>
  <c r="DP180" i="14"/>
  <c r="DV180" i="14"/>
  <c r="DL180" i="14"/>
  <c r="DJ180" i="14"/>
  <c r="DH180" i="14"/>
  <c r="DN180" i="14"/>
  <c r="DD180" i="14"/>
  <c r="DB180" i="14"/>
  <c r="CZ180" i="14"/>
  <c r="DF180" i="14"/>
  <c r="CV180" i="14"/>
  <c r="CT180" i="14"/>
  <c r="CR180" i="14"/>
  <c r="CX180" i="14"/>
  <c r="CN180" i="14"/>
  <c r="CL180" i="14"/>
  <c r="CJ180" i="14"/>
  <c r="CP180" i="14"/>
  <c r="CF180" i="14"/>
  <c r="CD180" i="14"/>
  <c r="CB180" i="14"/>
  <c r="CH180" i="14"/>
  <c r="EJ180" i="14"/>
  <c r="EH180" i="14"/>
  <c r="EF180" i="14"/>
  <c r="EL180" i="14"/>
  <c r="U180" i="14"/>
  <c r="BS180" i="14"/>
  <c r="BR180" i="14"/>
  <c r="BY180" i="14"/>
  <c r="DX180" i="14"/>
  <c r="BH180" i="14"/>
  <c r="BF180" i="14"/>
  <c r="BD180" i="14"/>
  <c r="BJ180" i="14"/>
  <c r="AZ180" i="14"/>
  <c r="AX180" i="14"/>
  <c r="AV180" i="14"/>
  <c r="BB180" i="14"/>
  <c r="AR180" i="14"/>
  <c r="AP180" i="14"/>
  <c r="AN180" i="14"/>
  <c r="AT180" i="14"/>
  <c r="AJ180" i="14"/>
  <c r="AH180" i="14"/>
  <c r="AF180" i="14"/>
  <c r="AL180" i="14"/>
  <c r="AB180" i="14"/>
  <c r="Z180" i="14"/>
  <c r="X180" i="14"/>
  <c r="AD180" i="14"/>
  <c r="T180" i="14"/>
  <c r="R180" i="14"/>
  <c r="P180" i="14"/>
  <c r="V180" i="14"/>
  <c r="BX180" i="14"/>
  <c r="BV180" i="14"/>
  <c r="BT180" i="14"/>
  <c r="BZ180" i="14"/>
  <c r="EA180" i="14"/>
  <c r="DZ180" i="14"/>
  <c r="DY180" i="14"/>
  <c r="BP180" i="14"/>
  <c r="ED253" i="14"/>
  <c r="CX253" i="14"/>
  <c r="BR253" i="14"/>
  <c r="AL253" i="14"/>
  <c r="EK253" i="14"/>
  <c r="DE253" i="14"/>
  <c r="BY253" i="14"/>
  <c r="AS253" i="14"/>
  <c r="EJ253" i="14"/>
  <c r="DD253" i="14"/>
  <c r="BX253" i="14"/>
  <c r="AR253" i="14"/>
  <c r="EI253" i="14"/>
  <c r="DC253" i="14"/>
  <c r="BW253" i="14"/>
  <c r="AQ253" i="14"/>
  <c r="EH253" i="14"/>
  <c r="DB253" i="14"/>
  <c r="BV253" i="14"/>
  <c r="AP253" i="14"/>
  <c r="EG253" i="14"/>
  <c r="DA253" i="14"/>
  <c r="BU253" i="14"/>
  <c r="AO253" i="14"/>
  <c r="EF253" i="14"/>
  <c r="CZ253" i="14"/>
  <c r="BT253" i="14"/>
  <c r="AN253" i="14"/>
  <c r="EM253" i="14"/>
  <c r="DG253" i="14"/>
  <c r="CA253" i="14"/>
  <c r="AU253" i="14"/>
  <c r="DV253" i="14"/>
  <c r="CP253" i="14"/>
  <c r="BJ253" i="14"/>
  <c r="AD253" i="14"/>
  <c r="EC253" i="14"/>
  <c r="CW253" i="14"/>
  <c r="BQ253" i="14"/>
  <c r="AK253" i="14"/>
  <c r="EB253" i="14"/>
  <c r="CV253" i="14"/>
  <c r="BP253" i="14"/>
  <c r="AJ253" i="14"/>
  <c r="EA253" i="14"/>
  <c r="CU253" i="14"/>
  <c r="BO253" i="14"/>
  <c r="AI253" i="14"/>
  <c r="DZ253" i="14"/>
  <c r="CT253" i="14"/>
  <c r="BN253" i="14"/>
  <c r="AH253" i="14"/>
  <c r="DY253" i="14"/>
  <c r="CS253" i="14"/>
  <c r="BM253" i="14"/>
  <c r="AG253" i="14"/>
  <c r="DX253" i="14"/>
  <c r="CR253" i="14"/>
  <c r="BL253" i="14"/>
  <c r="AF253" i="14"/>
  <c r="EE253" i="14"/>
  <c r="CY253" i="14"/>
  <c r="BS253" i="14"/>
  <c r="AM253" i="14"/>
  <c r="DN253" i="14"/>
  <c r="CH253" i="14"/>
  <c r="BB253" i="14"/>
  <c r="V253" i="14"/>
  <c r="DU253" i="14"/>
  <c r="CO253" i="14"/>
  <c r="BI253" i="14"/>
  <c r="AC253" i="14"/>
  <c r="DT253" i="14"/>
  <c r="CN253" i="14"/>
  <c r="BH253" i="14"/>
  <c r="AB253" i="14"/>
  <c r="DS253" i="14"/>
  <c r="CM253" i="14"/>
  <c r="BG253" i="14"/>
  <c r="AA253" i="14"/>
  <c r="DR253" i="14"/>
  <c r="CL253" i="14"/>
  <c r="BF253" i="14"/>
  <c r="Z253" i="14"/>
  <c r="DQ253" i="14"/>
  <c r="CK253" i="14"/>
  <c r="BE253" i="14"/>
  <c r="Y253" i="14"/>
  <c r="DP253" i="14"/>
  <c r="CJ253" i="14"/>
  <c r="BD253" i="14"/>
  <c r="X253" i="14"/>
  <c r="DW253" i="14"/>
  <c r="CQ253" i="14"/>
  <c r="BK253" i="14"/>
  <c r="AE253" i="14"/>
  <c r="EL253" i="14"/>
  <c r="DF253" i="14"/>
  <c r="BZ253" i="14"/>
  <c r="AT253" i="14"/>
  <c r="N253" i="14"/>
  <c r="DM253" i="14"/>
  <c r="CG253" i="14"/>
  <c r="BA253" i="14"/>
  <c r="U253" i="14"/>
  <c r="DL253" i="14"/>
  <c r="CF253" i="14"/>
  <c r="AZ253" i="14"/>
  <c r="T253" i="14"/>
  <c r="DK253" i="14"/>
  <c r="CE253" i="14"/>
  <c r="AY253" i="14"/>
  <c r="S253" i="14"/>
  <c r="DJ253" i="14"/>
  <c r="CD253" i="14"/>
  <c r="AX253" i="14"/>
  <c r="R253" i="14"/>
  <c r="DI253" i="14"/>
  <c r="CC253" i="14"/>
  <c r="AW253" i="14"/>
  <c r="Q253" i="14"/>
  <c r="DH253" i="14"/>
  <c r="CB253" i="14"/>
  <c r="AV253" i="14"/>
  <c r="P253" i="14"/>
  <c r="DO253" i="14"/>
  <c r="CI253" i="14"/>
  <c r="BC253" i="14"/>
  <c r="W253" i="14"/>
  <c r="BM234" i="14"/>
  <c r="BS234" i="14"/>
  <c r="BY234" i="14"/>
  <c r="BW234" i="14"/>
  <c r="BE234" i="14"/>
  <c r="BK234" i="14"/>
  <c r="BQ234" i="14"/>
  <c r="BO234" i="14"/>
  <c r="AW234" i="14"/>
  <c r="BC234" i="14"/>
  <c r="BI234" i="14"/>
  <c r="BG234" i="14"/>
  <c r="AO234" i="14"/>
  <c r="AU234" i="14"/>
  <c r="BA234" i="14"/>
  <c r="AY234" i="14"/>
  <c r="Y234" i="14"/>
  <c r="AE234" i="14"/>
  <c r="AK234" i="14"/>
  <c r="AI234" i="14"/>
  <c r="Q234" i="14"/>
  <c r="W234" i="14"/>
  <c r="AC234" i="14"/>
  <c r="AA234" i="14"/>
  <c r="DD234" i="14"/>
  <c r="CF234" i="14"/>
  <c r="AR234" i="14"/>
  <c r="T234" i="14"/>
  <c r="DC234" i="14"/>
  <c r="CE234" i="14"/>
  <c r="U234" i="14"/>
  <c r="AS234" i="14"/>
  <c r="DZ234" i="14"/>
  <c r="DX234" i="14"/>
  <c r="ED234" i="14"/>
  <c r="EJ234" i="14"/>
  <c r="DR234" i="14"/>
  <c r="DP234" i="14"/>
  <c r="DV234" i="14"/>
  <c r="EB234" i="14"/>
  <c r="DJ234" i="14"/>
  <c r="DH234" i="14"/>
  <c r="DN234" i="14"/>
  <c r="DT234" i="14"/>
  <c r="DB234" i="14"/>
  <c r="CZ234" i="14"/>
  <c r="DF234" i="14"/>
  <c r="DL234" i="14"/>
  <c r="CL234" i="14"/>
  <c r="CJ234" i="14"/>
  <c r="CP234" i="14"/>
  <c r="CV234" i="14"/>
  <c r="CD234" i="14"/>
  <c r="CB234" i="14"/>
  <c r="CH234" i="14"/>
  <c r="CN234" i="14"/>
  <c r="CT234" i="14"/>
  <c r="BV234" i="14"/>
  <c r="AH234" i="14"/>
  <c r="EG234" i="14"/>
  <c r="CS234" i="14"/>
  <c r="BU234" i="14"/>
  <c r="EH234" i="14"/>
  <c r="S234" i="14"/>
  <c r="AQ234" i="14"/>
  <c r="BN234" i="14"/>
  <c r="BL234" i="14"/>
  <c r="BR234" i="14"/>
  <c r="BX234" i="14"/>
  <c r="BF234" i="14"/>
  <c r="BD234" i="14"/>
  <c r="BJ234" i="14"/>
  <c r="BP234" i="14"/>
  <c r="AX234" i="14"/>
  <c r="AV234" i="14"/>
  <c r="BB234" i="14"/>
  <c r="BH234" i="14"/>
  <c r="AP234" i="14"/>
  <c r="AN234" i="14"/>
  <c r="AT234" i="14"/>
  <c r="AZ234" i="14"/>
  <c r="Z234" i="14"/>
  <c r="X234" i="14"/>
  <c r="AD234" i="14"/>
  <c r="AJ234" i="14"/>
  <c r="R234" i="14"/>
  <c r="P234" i="14"/>
  <c r="V234" i="14"/>
  <c r="AB234" i="14"/>
  <c r="CR234" i="14"/>
  <c r="BT234" i="14"/>
  <c r="AF234" i="14"/>
  <c r="EM234" i="14"/>
  <c r="CY234" i="14"/>
  <c r="CA234" i="14"/>
  <c r="EF234" i="14"/>
  <c r="AG234" i="14"/>
  <c r="DY234" i="14"/>
  <c r="EE234" i="14"/>
  <c r="EK234" i="14"/>
  <c r="EI234" i="14"/>
  <c r="DQ234" i="14"/>
  <c r="DW234" i="14"/>
  <c r="EC234" i="14"/>
  <c r="EA234" i="14"/>
  <c r="DI234" i="14"/>
  <c r="DO234" i="14"/>
  <c r="DU234" i="14"/>
  <c r="DS234" i="14"/>
  <c r="DA234" i="14"/>
  <c r="DG234" i="14"/>
  <c r="DM234" i="14"/>
  <c r="DK234" i="14"/>
  <c r="CK234" i="14"/>
  <c r="CQ234" i="14"/>
  <c r="CW234" i="14"/>
  <c r="CU234" i="14"/>
  <c r="CC234" i="14"/>
  <c r="CI234" i="14"/>
  <c r="CO234" i="14"/>
  <c r="CM234" i="14"/>
  <c r="CX234" i="14"/>
  <c r="BZ234" i="14"/>
  <c r="AL234" i="14"/>
  <c r="N234" i="14"/>
  <c r="DE234" i="14"/>
  <c r="CG234" i="14"/>
  <c r="EL234" i="14"/>
  <c r="AM234" i="14"/>
  <c r="BW212" i="14"/>
  <c r="BU212" i="14"/>
  <c r="CA212" i="14"/>
  <c r="CG212" i="14"/>
  <c r="EA212" i="14"/>
  <c r="DY212" i="14"/>
  <c r="EE212" i="14"/>
  <c r="EK212" i="14"/>
  <c r="DS212" i="14"/>
  <c r="DQ212" i="14"/>
  <c r="DW212" i="14"/>
  <c r="EC212" i="14"/>
  <c r="DK212" i="14"/>
  <c r="DI212" i="14"/>
  <c r="DO212" i="14"/>
  <c r="DU212" i="14"/>
  <c r="CU212" i="14"/>
  <c r="CS212" i="14"/>
  <c r="CY212" i="14"/>
  <c r="DE212" i="14"/>
  <c r="AO212" i="14"/>
  <c r="DC212" i="14"/>
  <c r="CH212" i="14"/>
  <c r="Q212" i="14"/>
  <c r="DD212" i="14"/>
  <c r="CI212" i="14"/>
  <c r="R212" i="14"/>
  <c r="CF212" i="14"/>
  <c r="AE212" i="14"/>
  <c r="CC212" i="14"/>
  <c r="CW212" i="14"/>
  <c r="W212" i="14"/>
  <c r="EJ212" i="14"/>
  <c r="EH212" i="14"/>
  <c r="EF212" i="14"/>
  <c r="EL212" i="14"/>
  <c r="U212" i="14"/>
  <c r="BO212" i="14"/>
  <c r="BM212" i="14"/>
  <c r="BS212" i="14"/>
  <c r="BY212" i="14"/>
  <c r="BG212" i="14"/>
  <c r="BE212" i="14"/>
  <c r="BK212" i="14"/>
  <c r="BQ212" i="14"/>
  <c r="AY212" i="14"/>
  <c r="AW212" i="14"/>
  <c r="BC212" i="14"/>
  <c r="BI212" i="14"/>
  <c r="AI212" i="14"/>
  <c r="AG212" i="14"/>
  <c r="AM212" i="14"/>
  <c r="AS212" i="14"/>
  <c r="P212" i="14"/>
  <c r="CD212" i="14"/>
  <c r="AK212" i="14"/>
  <c r="CQ212" i="14"/>
  <c r="CE212" i="14"/>
  <c r="AD212" i="14"/>
  <c r="CJ212" i="14"/>
  <c r="AA212" i="14"/>
  <c r="DM212" i="14"/>
  <c r="X212" i="14"/>
  <c r="AR212" i="14"/>
  <c r="S212" i="14"/>
  <c r="BX212" i="14"/>
  <c r="BV212" i="14"/>
  <c r="BT212" i="14"/>
  <c r="BZ212" i="14"/>
  <c r="EB212" i="14"/>
  <c r="DZ212" i="14"/>
  <c r="DX212" i="14"/>
  <c r="ED212" i="14"/>
  <c r="DT212" i="14"/>
  <c r="DR212" i="14"/>
  <c r="DP212" i="14"/>
  <c r="DV212" i="14"/>
  <c r="DL212" i="14"/>
  <c r="DJ212" i="14"/>
  <c r="DH212" i="14"/>
  <c r="DN212" i="14"/>
  <c r="CV212" i="14"/>
  <c r="CT212" i="14"/>
  <c r="CR212" i="14"/>
  <c r="CX212" i="14"/>
  <c r="T212" i="14"/>
  <c r="CP212" i="14"/>
  <c r="Y212" i="14"/>
  <c r="CM212" i="14"/>
  <c r="AT212" i="14"/>
  <c r="Z212" i="14"/>
  <c r="CN212" i="14"/>
  <c r="AU212" i="14"/>
  <c r="DA212" i="14"/>
  <c r="AB212" i="14"/>
  <c r="DF212" i="14"/>
  <c r="CK212" i="14"/>
  <c r="EI212" i="14"/>
  <c r="EG212" i="14"/>
  <c r="EM212" i="14"/>
  <c r="N212" i="14"/>
  <c r="BP212" i="14"/>
  <c r="BN212" i="14"/>
  <c r="BL212" i="14"/>
  <c r="BR212" i="14"/>
  <c r="BH212" i="14"/>
  <c r="BF212" i="14"/>
  <c r="BD212" i="14"/>
  <c r="BJ212" i="14"/>
  <c r="AZ212" i="14"/>
  <c r="AX212" i="14"/>
  <c r="AV212" i="14"/>
  <c r="BB212" i="14"/>
  <c r="AJ212" i="14"/>
  <c r="AH212" i="14"/>
  <c r="AF212" i="14"/>
  <c r="AL212" i="14"/>
  <c r="CL212" i="14"/>
  <c r="BA212" i="14"/>
  <c r="DG212" i="14"/>
  <c r="AP212" i="14"/>
  <c r="AC212" i="14"/>
  <c r="CZ212" i="14"/>
  <c r="AQ212" i="14"/>
  <c r="V212" i="14"/>
  <c r="CB212" i="14"/>
  <c r="DB212" i="14"/>
  <c r="CO212" i="14"/>
  <c r="AN212" i="14"/>
  <c r="CF228" i="14"/>
  <c r="CD228" i="14"/>
  <c r="CB228" i="14"/>
  <c r="CH228" i="14"/>
  <c r="EJ228" i="14"/>
  <c r="EH228" i="14"/>
  <c r="EF228" i="14"/>
  <c r="EA228" i="14"/>
  <c r="DY228" i="14"/>
  <c r="BH228" i="14"/>
  <c r="BF228" i="14"/>
  <c r="DD228" i="14"/>
  <c r="DB228" i="14"/>
  <c r="CZ228" i="14"/>
  <c r="AV228" i="14"/>
  <c r="N228" i="14"/>
  <c r="AG228" i="14"/>
  <c r="BZ228" i="14"/>
  <c r="AX228" i="14"/>
  <c r="EL228" i="14"/>
  <c r="DL228" i="14"/>
  <c r="X228" i="14"/>
  <c r="DU228" i="14"/>
  <c r="Z228" i="14"/>
  <c r="DV228" i="14"/>
  <c r="CN228" i="14"/>
  <c r="EE228" i="14"/>
  <c r="R228" i="14"/>
  <c r="CI228" i="14"/>
  <c r="AC228" i="14"/>
  <c r="BV228" i="14"/>
  <c r="EB228" i="14"/>
  <c r="BN228" i="14"/>
  <c r="DS228" i="14"/>
  <c r="BE228" i="14"/>
  <c r="AQ228" i="14"/>
  <c r="AB228" i="14"/>
  <c r="AM228" i="14"/>
  <c r="CL228" i="14"/>
  <c r="EK228" i="14"/>
  <c r="AF228" i="14"/>
  <c r="BI228" i="14"/>
  <c r="CA228" i="14"/>
  <c r="CV228" i="14"/>
  <c r="BS228" i="14"/>
  <c r="AI228" i="14"/>
  <c r="DN228" i="14"/>
  <c r="AJ228" i="14"/>
  <c r="DO228" i="14"/>
  <c r="CG228" i="14"/>
  <c r="AA228" i="14"/>
  <c r="BC228" i="14"/>
  <c r="T228" i="14"/>
  <c r="CC228" i="14"/>
  <c r="W228" i="14"/>
  <c r="BX228" i="14"/>
  <c r="EG228" i="14"/>
  <c r="BP228" i="14"/>
  <c r="BM228" i="14"/>
  <c r="BG228" i="14"/>
  <c r="DP228" i="14"/>
  <c r="AP228" i="14"/>
  <c r="CT228" i="14"/>
  <c r="CP228" i="14"/>
  <c r="AN228" i="14"/>
  <c r="BQ228" i="14"/>
  <c r="CQ228" i="14"/>
  <c r="CM228" i="14"/>
  <c r="ED228" i="14"/>
  <c r="AY228" i="14"/>
  <c r="BB228" i="14"/>
  <c r="DI228" i="14"/>
  <c r="AT228" i="14"/>
  <c r="DJ228" i="14"/>
  <c r="AU228" i="14"/>
  <c r="AL228" i="14"/>
  <c r="U228" i="14"/>
  <c r="BL228" i="14"/>
  <c r="CE228" i="14"/>
  <c r="Q228" i="14"/>
  <c r="V228" i="14"/>
  <c r="EI228" i="14"/>
  <c r="BU228" i="14"/>
  <c r="BO228" i="14"/>
  <c r="DX228" i="14"/>
  <c r="DR228" i="14"/>
  <c r="AR228" i="14"/>
  <c r="DA228" i="14"/>
  <c r="AW228" i="14"/>
  <c r="BY228" i="14"/>
  <c r="CY228" i="14"/>
  <c r="CU228" i="14"/>
  <c r="BR228" i="14"/>
  <c r="AH228" i="14"/>
  <c r="BJ228" i="14"/>
  <c r="CR228" i="14"/>
  <c r="DM228" i="14"/>
  <c r="CJ228" i="14"/>
  <c r="DE228" i="14"/>
  <c r="CK228" i="14"/>
  <c r="CX228" i="14"/>
  <c r="AZ228" i="14"/>
  <c r="CS228" i="14"/>
  <c r="DF228" i="14"/>
  <c r="S228" i="14"/>
  <c r="P228" i="14"/>
  <c r="CO228" i="14"/>
  <c r="BW228" i="14"/>
  <c r="BT228" i="14"/>
  <c r="DZ228" i="14"/>
  <c r="DT228" i="14"/>
  <c r="DQ228" i="14"/>
  <c r="DC228" i="14"/>
  <c r="AO228" i="14"/>
  <c r="DG228" i="14"/>
  <c r="DK228" i="14"/>
  <c r="AE228" i="14"/>
  <c r="Y228" i="14"/>
  <c r="EC228" i="14"/>
  <c r="DH228" i="14"/>
  <c r="BA228" i="14"/>
  <c r="EM228" i="14"/>
  <c r="AS228" i="14"/>
  <c r="BK228" i="14"/>
  <c r="AK228" i="14"/>
  <c r="BD228" i="14"/>
  <c r="AD228" i="14"/>
  <c r="CW228" i="14"/>
  <c r="DW228" i="14"/>
  <c r="DQ104" i="14"/>
  <c r="DW104" i="14"/>
  <c r="EC104" i="14"/>
  <c r="EA104" i="14"/>
  <c r="DI104" i="14"/>
  <c r="DO104" i="14"/>
  <c r="DU104" i="14"/>
  <c r="DS104" i="14"/>
  <c r="DA104" i="14"/>
  <c r="DG104" i="14"/>
  <c r="DM104" i="14"/>
  <c r="DK104" i="14"/>
  <c r="CS104" i="14"/>
  <c r="CY104" i="14"/>
  <c r="DE104" i="14"/>
  <c r="DC104" i="14"/>
  <c r="CK104" i="14"/>
  <c r="CQ104" i="14"/>
  <c r="CW104" i="14"/>
  <c r="CU104" i="14"/>
  <c r="CC104" i="14"/>
  <c r="CI104" i="14"/>
  <c r="CO104" i="14"/>
  <c r="CM104" i="14"/>
  <c r="EG104" i="14"/>
  <c r="EM104" i="14"/>
  <c r="N104" i="14"/>
  <c r="T104" i="14"/>
  <c r="BX104" i="14"/>
  <c r="BW104" i="14"/>
  <c r="BR104" i="14"/>
  <c r="BM104" i="14"/>
  <c r="BE104" i="14"/>
  <c r="BK104" i="14"/>
  <c r="BQ104" i="14"/>
  <c r="BO104" i="14"/>
  <c r="AW104" i="14"/>
  <c r="BC104" i="14"/>
  <c r="BI104" i="14"/>
  <c r="BG104" i="14"/>
  <c r="AO104" i="14"/>
  <c r="AU104" i="14"/>
  <c r="BA104" i="14"/>
  <c r="AY104" i="14"/>
  <c r="AG104" i="14"/>
  <c r="AM104" i="14"/>
  <c r="AS104" i="14"/>
  <c r="AQ104" i="14"/>
  <c r="Y104" i="14"/>
  <c r="AE104" i="14"/>
  <c r="AK104" i="14"/>
  <c r="AI104" i="14"/>
  <c r="Q104" i="14"/>
  <c r="W104" i="14"/>
  <c r="AC104" i="14"/>
  <c r="AA104" i="14"/>
  <c r="BU104" i="14"/>
  <c r="CA104" i="14"/>
  <c r="CG104" i="14"/>
  <c r="CE104" i="14"/>
  <c r="EE104" i="14"/>
  <c r="DZ104" i="14"/>
  <c r="DX104" i="14"/>
  <c r="EK104" i="14"/>
  <c r="DR104" i="14"/>
  <c r="DP104" i="14"/>
  <c r="DV104" i="14"/>
  <c r="EB104" i="14"/>
  <c r="DJ104" i="14"/>
  <c r="DH104" i="14"/>
  <c r="DN104" i="14"/>
  <c r="DT104" i="14"/>
  <c r="DB104" i="14"/>
  <c r="CZ104" i="14"/>
  <c r="DF104" i="14"/>
  <c r="DL104" i="14"/>
  <c r="CT104" i="14"/>
  <c r="CR104" i="14"/>
  <c r="CX104" i="14"/>
  <c r="DD104" i="14"/>
  <c r="CL104" i="14"/>
  <c r="CJ104" i="14"/>
  <c r="CP104" i="14"/>
  <c r="CV104" i="14"/>
  <c r="CD104" i="14"/>
  <c r="CB104" i="14"/>
  <c r="CH104" i="14"/>
  <c r="CN104" i="14"/>
  <c r="EH104" i="14"/>
  <c r="EF104" i="14"/>
  <c r="EL104" i="14"/>
  <c r="U104" i="14"/>
  <c r="S104" i="14"/>
  <c r="EI104" i="14"/>
  <c r="ED104" i="14"/>
  <c r="EJ104" i="14"/>
  <c r="BY104" i="14"/>
  <c r="BF104" i="14"/>
  <c r="BD104" i="14"/>
  <c r="BJ104" i="14"/>
  <c r="BP104" i="14"/>
  <c r="AX104" i="14"/>
  <c r="AV104" i="14"/>
  <c r="BB104" i="14"/>
  <c r="BH104" i="14"/>
  <c r="AP104" i="14"/>
  <c r="AN104" i="14"/>
  <c r="AT104" i="14"/>
  <c r="AZ104" i="14"/>
  <c r="AH104" i="14"/>
  <c r="AF104" i="14"/>
  <c r="AL104" i="14"/>
  <c r="AR104" i="14"/>
  <c r="Z104" i="14"/>
  <c r="X104" i="14"/>
  <c r="AD104" i="14"/>
  <c r="AJ104" i="14"/>
  <c r="R104" i="14"/>
  <c r="P104" i="14"/>
  <c r="V104" i="14"/>
  <c r="AB104" i="14"/>
  <c r="BV104" i="14"/>
  <c r="BT104" i="14"/>
  <c r="BZ104" i="14"/>
  <c r="CF104" i="14"/>
  <c r="BL104" i="14"/>
  <c r="BS104" i="14"/>
  <c r="BN104" i="14"/>
  <c r="DY104" i="14"/>
  <c r="CQ225" i="14"/>
  <c r="CW225" i="14"/>
  <c r="CU225" i="14"/>
  <c r="CB225" i="14"/>
  <c r="CH225" i="14"/>
  <c r="CN225" i="14"/>
  <c r="CL225" i="14"/>
  <c r="DP225" i="14"/>
  <c r="DV225" i="14"/>
  <c r="EB225" i="14"/>
  <c r="DZ225" i="14"/>
  <c r="CZ225" i="14"/>
  <c r="DF225" i="14"/>
  <c r="DL225" i="14"/>
  <c r="DJ225" i="14"/>
  <c r="ED225" i="14"/>
  <c r="EH225" i="14"/>
  <c r="DO225" i="14"/>
  <c r="DS225" i="14"/>
  <c r="CR225" i="14"/>
  <c r="DD225" i="14"/>
  <c r="AG225" i="14"/>
  <c r="CG225" i="14"/>
  <c r="DA225" i="14"/>
  <c r="BR225" i="14"/>
  <c r="BV225" i="14"/>
  <c r="BB225" i="14"/>
  <c r="BF225" i="14"/>
  <c r="AL225" i="14"/>
  <c r="AP225" i="14"/>
  <c r="EM225" i="14"/>
  <c r="T225" i="14"/>
  <c r="AE225" i="14"/>
  <c r="AK225" i="14"/>
  <c r="AI225" i="14"/>
  <c r="P225" i="14"/>
  <c r="V225" i="14"/>
  <c r="AB225" i="14"/>
  <c r="Z225" i="14"/>
  <c r="BD225" i="14"/>
  <c r="BJ225" i="14"/>
  <c r="BP225" i="14"/>
  <c r="BN225" i="14"/>
  <c r="AN225" i="14"/>
  <c r="AT225" i="14"/>
  <c r="AZ225" i="14"/>
  <c r="AX225" i="14"/>
  <c r="EK225" i="14"/>
  <c r="EG225" i="14"/>
  <c r="DN225" i="14"/>
  <c r="DR225" i="14"/>
  <c r="CY225" i="14"/>
  <c r="DC225" i="14"/>
  <c r="BT225" i="14"/>
  <c r="CF225" i="14"/>
  <c r="Q225" i="14"/>
  <c r="BY225" i="14"/>
  <c r="CS225" i="14"/>
  <c r="BI225" i="14"/>
  <c r="CC225" i="14"/>
  <c r="AS225" i="14"/>
  <c r="BU225" i="14"/>
  <c r="EL225" i="14"/>
  <c r="S225" i="14"/>
  <c r="CJ225" i="14"/>
  <c r="CP225" i="14"/>
  <c r="CV225" i="14"/>
  <c r="CT225" i="14"/>
  <c r="CI225" i="14"/>
  <c r="CO225" i="14"/>
  <c r="CM225" i="14"/>
  <c r="CK225" i="14"/>
  <c r="DW225" i="14"/>
  <c r="EC225" i="14"/>
  <c r="EA225" i="14"/>
  <c r="DY225" i="14"/>
  <c r="DG225" i="14"/>
  <c r="DM225" i="14"/>
  <c r="DK225" i="14"/>
  <c r="DX225" i="14"/>
  <c r="EJ225" i="14"/>
  <c r="AW225" i="14"/>
  <c r="DU225" i="14"/>
  <c r="DQ225" i="14"/>
  <c r="CX225" i="14"/>
  <c r="DB225" i="14"/>
  <c r="CA225" i="14"/>
  <c r="CE225" i="14"/>
  <c r="BL225" i="14"/>
  <c r="BX225" i="14"/>
  <c r="AV225" i="14"/>
  <c r="BH225" i="14"/>
  <c r="AF225" i="14"/>
  <c r="AR225" i="14"/>
  <c r="EF225" i="14"/>
  <c r="N225" i="14"/>
  <c r="R225" i="14"/>
  <c r="X225" i="14"/>
  <c r="AD225" i="14"/>
  <c r="AJ225" i="14"/>
  <c r="AH225" i="14"/>
  <c r="W225" i="14"/>
  <c r="AC225" i="14"/>
  <c r="AA225" i="14"/>
  <c r="Y225" i="14"/>
  <c r="BK225" i="14"/>
  <c r="BQ225" i="14"/>
  <c r="BO225" i="14"/>
  <c r="BM225" i="14"/>
  <c r="AU225" i="14"/>
  <c r="BA225" i="14"/>
  <c r="AY225" i="14"/>
  <c r="EE225" i="14"/>
  <c r="EI225" i="14"/>
  <c r="DH225" i="14"/>
  <c r="DT225" i="14"/>
  <c r="AO225" i="14"/>
  <c r="DE225" i="14"/>
  <c r="DI225" i="14"/>
  <c r="BZ225" i="14"/>
  <c r="CD225" i="14"/>
  <c r="BS225" i="14"/>
  <c r="BW225" i="14"/>
  <c r="BC225" i="14"/>
  <c r="BG225" i="14"/>
  <c r="AM225" i="14"/>
  <c r="AQ225" i="14"/>
  <c r="BE225" i="14"/>
  <c r="U225" i="14"/>
  <c r="DS281" i="14"/>
  <c r="AA281" i="14"/>
  <c r="CL281" i="14"/>
  <c r="Z281" i="14"/>
  <c r="CK281" i="14"/>
  <c r="Y281" i="14"/>
  <c r="BD281" i="14"/>
  <c r="DW281" i="14"/>
  <c r="BK281" i="14"/>
  <c r="DV281" i="14"/>
  <c r="BJ281" i="14"/>
  <c r="CV281" i="14"/>
  <c r="AJ281" i="14"/>
  <c r="AK281" i="14"/>
  <c r="BQ281" i="14"/>
  <c r="DK281" i="14"/>
  <c r="CE281" i="14"/>
  <c r="AY281" i="14"/>
  <c r="S281" i="14"/>
  <c r="DJ281" i="14"/>
  <c r="CD281" i="14"/>
  <c r="AX281" i="14"/>
  <c r="R281" i="14"/>
  <c r="DI281" i="14"/>
  <c r="CC281" i="14"/>
  <c r="AW281" i="14"/>
  <c r="Q281" i="14"/>
  <c r="DH281" i="14"/>
  <c r="CB281" i="14"/>
  <c r="AV281" i="14"/>
  <c r="P281" i="14"/>
  <c r="DO281" i="14"/>
  <c r="CI281" i="14"/>
  <c r="BC281" i="14"/>
  <c r="W281" i="14"/>
  <c r="DN281" i="14"/>
  <c r="CH281" i="14"/>
  <c r="BB281" i="14"/>
  <c r="V281" i="14"/>
  <c r="DT281" i="14"/>
  <c r="CN281" i="14"/>
  <c r="BH281" i="14"/>
  <c r="AB281" i="14"/>
  <c r="DE281" i="14"/>
  <c r="CO281" i="14"/>
  <c r="EK281" i="14"/>
  <c r="DU281" i="14"/>
  <c r="EI281" i="14"/>
  <c r="DC281" i="14"/>
  <c r="BW281" i="14"/>
  <c r="AQ281" i="14"/>
  <c r="EH281" i="14"/>
  <c r="DB281" i="14"/>
  <c r="BV281" i="14"/>
  <c r="AP281" i="14"/>
  <c r="EG281" i="14"/>
  <c r="DA281" i="14"/>
  <c r="BU281" i="14"/>
  <c r="AO281" i="14"/>
  <c r="EF281" i="14"/>
  <c r="CZ281" i="14"/>
  <c r="BT281" i="14"/>
  <c r="AN281" i="14"/>
  <c r="EM281" i="14"/>
  <c r="DG281" i="14"/>
  <c r="CA281" i="14"/>
  <c r="AU281" i="14"/>
  <c r="EL281" i="14"/>
  <c r="DF281" i="14"/>
  <c r="BZ281" i="14"/>
  <c r="AT281" i="14"/>
  <c r="N281" i="14"/>
  <c r="DL281" i="14"/>
  <c r="CF281" i="14"/>
  <c r="AZ281" i="14"/>
  <c r="T281" i="14"/>
  <c r="AS281" i="14"/>
  <c r="AC281" i="14"/>
  <c r="BY281" i="14"/>
  <c r="BI281" i="14"/>
  <c r="EA281" i="14"/>
  <c r="CU281" i="14"/>
  <c r="BO281" i="14"/>
  <c r="AI281" i="14"/>
  <c r="DZ281" i="14"/>
  <c r="CT281" i="14"/>
  <c r="BN281" i="14"/>
  <c r="AH281" i="14"/>
  <c r="DY281" i="14"/>
  <c r="CS281" i="14"/>
  <c r="BM281" i="14"/>
  <c r="AG281" i="14"/>
  <c r="DX281" i="14"/>
  <c r="CR281" i="14"/>
  <c r="BL281" i="14"/>
  <c r="AF281" i="14"/>
  <c r="EE281" i="14"/>
  <c r="CY281" i="14"/>
  <c r="BS281" i="14"/>
  <c r="AM281" i="14"/>
  <c r="ED281" i="14"/>
  <c r="CX281" i="14"/>
  <c r="BR281" i="14"/>
  <c r="AL281" i="14"/>
  <c r="EJ281" i="14"/>
  <c r="DD281" i="14"/>
  <c r="BX281" i="14"/>
  <c r="AR281" i="14"/>
  <c r="DM281" i="14"/>
  <c r="CW281" i="14"/>
  <c r="CG281" i="14"/>
  <c r="EC281" i="14"/>
  <c r="CM281" i="14"/>
  <c r="BG281" i="14"/>
  <c r="DR281" i="14"/>
  <c r="BF281" i="14"/>
  <c r="DQ281" i="14"/>
  <c r="BE281" i="14"/>
  <c r="DP281" i="14"/>
  <c r="CJ281" i="14"/>
  <c r="X281" i="14"/>
  <c r="CQ281" i="14"/>
  <c r="AE281" i="14"/>
  <c r="CP281" i="14"/>
  <c r="AD281" i="14"/>
  <c r="EB281" i="14"/>
  <c r="BP281" i="14"/>
  <c r="BA281" i="14"/>
  <c r="U281" i="14"/>
  <c r="EK310" i="14"/>
  <c r="EI310" i="14"/>
  <c r="EG310" i="14"/>
  <c r="DP310" i="14"/>
  <c r="EC310" i="14"/>
  <c r="EA310" i="14"/>
  <c r="DY310" i="14"/>
  <c r="BD310" i="14"/>
  <c r="DU310" i="14"/>
  <c r="DS310" i="14"/>
  <c r="DQ310" i="14"/>
  <c r="DH310" i="14"/>
  <c r="DM310" i="14"/>
  <c r="DK310" i="14"/>
  <c r="DI310" i="14"/>
  <c r="AV310" i="14"/>
  <c r="DE310" i="14"/>
  <c r="DC310" i="14"/>
  <c r="DA310" i="14"/>
  <c r="CZ310" i="14"/>
  <c r="CW310" i="14"/>
  <c r="CU310" i="14"/>
  <c r="CS310" i="14"/>
  <c r="AN310" i="14"/>
  <c r="CG310" i="14"/>
  <c r="CE310" i="14"/>
  <c r="CC310" i="14"/>
  <c r="AF310" i="14"/>
  <c r="AB310" i="14"/>
  <c r="AA310" i="14"/>
  <c r="AD310" i="14"/>
  <c r="CO310" i="14"/>
  <c r="CH310" i="14"/>
  <c r="BY310" i="14"/>
  <c r="BW310" i="14"/>
  <c r="BU310" i="14"/>
  <c r="CJ310" i="14"/>
  <c r="BQ310" i="14"/>
  <c r="BO310" i="14"/>
  <c r="BM310" i="14"/>
  <c r="X310" i="14"/>
  <c r="BI310" i="14"/>
  <c r="BG310" i="14"/>
  <c r="BE310" i="14"/>
  <c r="CB310" i="14"/>
  <c r="BA310" i="14"/>
  <c r="AY310" i="14"/>
  <c r="AW310" i="14"/>
  <c r="P310" i="14"/>
  <c r="AS310" i="14"/>
  <c r="AQ310" i="14"/>
  <c r="AO310" i="14"/>
  <c r="DX310" i="14"/>
  <c r="AK310" i="14"/>
  <c r="AI310" i="14"/>
  <c r="AG310" i="14"/>
  <c r="BL310" i="14"/>
  <c r="U310" i="14"/>
  <c r="S310" i="14"/>
  <c r="Q310" i="14"/>
  <c r="BT310" i="14"/>
  <c r="AE310" i="14"/>
  <c r="EF310" i="14"/>
  <c r="Z310" i="14"/>
  <c r="CK310" i="14"/>
  <c r="V310" i="14"/>
  <c r="EJ310" i="14"/>
  <c r="EH310" i="14"/>
  <c r="EM310" i="14"/>
  <c r="EL310" i="14"/>
  <c r="EB310" i="14"/>
  <c r="DZ310" i="14"/>
  <c r="EE310" i="14"/>
  <c r="ED310" i="14"/>
  <c r="DT310" i="14"/>
  <c r="DR310" i="14"/>
  <c r="DW310" i="14"/>
  <c r="DV310" i="14"/>
  <c r="DL310" i="14"/>
  <c r="DJ310" i="14"/>
  <c r="DO310" i="14"/>
  <c r="DN310" i="14"/>
  <c r="DD310" i="14"/>
  <c r="DB310" i="14"/>
  <c r="DG310" i="14"/>
  <c r="DF310" i="14"/>
  <c r="CV310" i="14"/>
  <c r="CT310" i="14"/>
  <c r="CY310" i="14"/>
  <c r="CP310" i="14"/>
  <c r="CF310" i="14"/>
  <c r="CD310" i="14"/>
  <c r="CI310" i="14"/>
  <c r="CN310" i="14"/>
  <c r="CM310" i="14"/>
  <c r="CX310" i="14"/>
  <c r="AC310" i="14"/>
  <c r="BZ310" i="14"/>
  <c r="BX310" i="14"/>
  <c r="BV310" i="14"/>
  <c r="CA310" i="14"/>
  <c r="BR310" i="14"/>
  <c r="BP310" i="14"/>
  <c r="BN310" i="14"/>
  <c r="BS310" i="14"/>
  <c r="BJ310" i="14"/>
  <c r="BH310" i="14"/>
  <c r="BF310" i="14"/>
  <c r="BK310" i="14"/>
  <c r="BB310" i="14"/>
  <c r="AZ310" i="14"/>
  <c r="AX310" i="14"/>
  <c r="BC310" i="14"/>
  <c r="AT310" i="14"/>
  <c r="AR310" i="14"/>
  <c r="AP310" i="14"/>
  <c r="AU310" i="14"/>
  <c r="AL310" i="14"/>
  <c r="AJ310" i="14"/>
  <c r="AH310" i="14"/>
  <c r="AM310" i="14"/>
  <c r="N310" i="14"/>
  <c r="T310" i="14"/>
  <c r="R310" i="14"/>
  <c r="W310" i="14"/>
  <c r="CQ310" i="14"/>
  <c r="CR310" i="14"/>
  <c r="CL310" i="14"/>
  <c r="Y310" i="14"/>
  <c r="DP177" i="14"/>
  <c r="CJ177" i="14"/>
  <c r="BD177" i="14"/>
  <c r="X177" i="14"/>
  <c r="DW177" i="14"/>
  <c r="CQ177" i="14"/>
  <c r="BK177" i="14"/>
  <c r="AE177" i="14"/>
  <c r="DV177" i="14"/>
  <c r="CP177" i="14"/>
  <c r="BJ177" i="14"/>
  <c r="AD177" i="14"/>
  <c r="EC177" i="14"/>
  <c r="CW177" i="14"/>
  <c r="BQ177" i="14"/>
  <c r="AK177" i="14"/>
  <c r="EB177" i="14"/>
  <c r="CV177" i="14"/>
  <c r="BP177" i="14"/>
  <c r="AJ177" i="14"/>
  <c r="EA177" i="14"/>
  <c r="CU177" i="14"/>
  <c r="BO177" i="14"/>
  <c r="AI177" i="14"/>
  <c r="DZ177" i="14"/>
  <c r="CT177" i="14"/>
  <c r="BN177" i="14"/>
  <c r="AH177" i="14"/>
  <c r="DY177" i="14"/>
  <c r="CS177" i="14"/>
  <c r="BM177" i="14"/>
  <c r="AG177" i="14"/>
  <c r="DH177" i="14"/>
  <c r="CB177" i="14"/>
  <c r="AV177" i="14"/>
  <c r="P177" i="14"/>
  <c r="DO177" i="14"/>
  <c r="CI177" i="14"/>
  <c r="BC177" i="14"/>
  <c r="W177" i="14"/>
  <c r="DN177" i="14"/>
  <c r="CH177" i="14"/>
  <c r="BB177" i="14"/>
  <c r="V177" i="14"/>
  <c r="DU177" i="14"/>
  <c r="CO177" i="14"/>
  <c r="BI177" i="14"/>
  <c r="AC177" i="14"/>
  <c r="DT177" i="14"/>
  <c r="CN177" i="14"/>
  <c r="BH177" i="14"/>
  <c r="AB177" i="14"/>
  <c r="DS177" i="14"/>
  <c r="CM177" i="14"/>
  <c r="BG177" i="14"/>
  <c r="AA177" i="14"/>
  <c r="DR177" i="14"/>
  <c r="CL177" i="14"/>
  <c r="BF177" i="14"/>
  <c r="Z177" i="14"/>
  <c r="DQ177" i="14"/>
  <c r="CK177" i="14"/>
  <c r="BE177" i="14"/>
  <c r="Y177" i="14"/>
  <c r="EF177" i="14"/>
  <c r="CZ177" i="14"/>
  <c r="BT177" i="14"/>
  <c r="AN177" i="14"/>
  <c r="EM177" i="14"/>
  <c r="DG177" i="14"/>
  <c r="CA177" i="14"/>
  <c r="AU177" i="14"/>
  <c r="EL177" i="14"/>
  <c r="DF177" i="14"/>
  <c r="BZ177" i="14"/>
  <c r="AT177" i="14"/>
  <c r="N177" i="14"/>
  <c r="DM177" i="14"/>
  <c r="CG177" i="14"/>
  <c r="BA177" i="14"/>
  <c r="U177" i="14"/>
  <c r="DL177" i="14"/>
  <c r="CF177" i="14"/>
  <c r="AZ177" i="14"/>
  <c r="T177" i="14"/>
  <c r="DK177" i="14"/>
  <c r="CE177" i="14"/>
  <c r="AY177" i="14"/>
  <c r="S177" i="14"/>
  <c r="DJ177" i="14"/>
  <c r="CD177" i="14"/>
  <c r="AX177" i="14"/>
  <c r="R177" i="14"/>
  <c r="DI177" i="14"/>
  <c r="CC177" i="14"/>
  <c r="AW177" i="14"/>
  <c r="Q177" i="14"/>
  <c r="DX177" i="14"/>
  <c r="CR177" i="14"/>
  <c r="BL177" i="14"/>
  <c r="AF177" i="14"/>
  <c r="EE177" i="14"/>
  <c r="CY177" i="14"/>
  <c r="BS177" i="14"/>
  <c r="AM177" i="14"/>
  <c r="ED177" i="14"/>
  <c r="CX177" i="14"/>
  <c r="BR177" i="14"/>
  <c r="AL177" i="14"/>
  <c r="EK177" i="14"/>
  <c r="DE177" i="14"/>
  <c r="BY177" i="14"/>
  <c r="AS177" i="14"/>
  <c r="EJ177" i="14"/>
  <c r="DD177" i="14"/>
  <c r="BX177" i="14"/>
  <c r="AR177" i="14"/>
  <c r="EI177" i="14"/>
  <c r="DC177" i="14"/>
  <c r="BW177" i="14"/>
  <c r="AQ177" i="14"/>
  <c r="EH177" i="14"/>
  <c r="DB177" i="14"/>
  <c r="BV177" i="14"/>
  <c r="AP177" i="14"/>
  <c r="EG177" i="14"/>
  <c r="DA177" i="14"/>
  <c r="BU177" i="14"/>
  <c r="AO177" i="14"/>
  <c r="EF165" i="14"/>
  <c r="CZ165" i="14"/>
  <c r="BT165" i="14"/>
  <c r="AN165" i="14"/>
  <c r="EM165" i="14"/>
  <c r="DG165" i="14"/>
  <c r="CA165" i="14"/>
  <c r="AU165" i="14"/>
  <c r="EL165" i="14"/>
  <c r="DF165" i="14"/>
  <c r="BZ165" i="14"/>
  <c r="AT165" i="14"/>
  <c r="N165" i="14"/>
  <c r="DM165" i="14"/>
  <c r="CG165" i="14"/>
  <c r="BA165" i="14"/>
  <c r="U165" i="14"/>
  <c r="DL165" i="14"/>
  <c r="CF165" i="14"/>
  <c r="AZ165" i="14"/>
  <c r="T165" i="14"/>
  <c r="DK165" i="14"/>
  <c r="CE165" i="14"/>
  <c r="AY165" i="14"/>
  <c r="S165" i="14"/>
  <c r="DJ165" i="14"/>
  <c r="CD165" i="14"/>
  <c r="AX165" i="14"/>
  <c r="R165" i="14"/>
  <c r="DI165" i="14"/>
  <c r="CC165" i="14"/>
  <c r="AW165" i="14"/>
  <c r="Q165" i="14"/>
  <c r="DX165" i="14"/>
  <c r="CR165" i="14"/>
  <c r="BL165" i="14"/>
  <c r="AF165" i="14"/>
  <c r="EE165" i="14"/>
  <c r="CY165" i="14"/>
  <c r="BS165" i="14"/>
  <c r="AM165" i="14"/>
  <c r="ED165" i="14"/>
  <c r="CX165" i="14"/>
  <c r="BR165" i="14"/>
  <c r="AL165" i="14"/>
  <c r="EK165" i="14"/>
  <c r="DE165" i="14"/>
  <c r="BY165" i="14"/>
  <c r="AS165" i="14"/>
  <c r="EJ165" i="14"/>
  <c r="DD165" i="14"/>
  <c r="BX165" i="14"/>
  <c r="AR165" i="14"/>
  <c r="EI165" i="14"/>
  <c r="DC165" i="14"/>
  <c r="BW165" i="14"/>
  <c r="AQ165" i="14"/>
  <c r="EH165" i="14"/>
  <c r="DB165" i="14"/>
  <c r="BV165" i="14"/>
  <c r="AP165" i="14"/>
  <c r="EG165" i="14"/>
  <c r="DA165" i="14"/>
  <c r="BU165" i="14"/>
  <c r="AO165" i="14"/>
  <c r="DP165" i="14"/>
  <c r="CJ165" i="14"/>
  <c r="BD165" i="14"/>
  <c r="X165" i="14"/>
  <c r="DW165" i="14"/>
  <c r="CQ165" i="14"/>
  <c r="BK165" i="14"/>
  <c r="AE165" i="14"/>
  <c r="DV165" i="14"/>
  <c r="CP165" i="14"/>
  <c r="BJ165" i="14"/>
  <c r="AD165" i="14"/>
  <c r="EC165" i="14"/>
  <c r="CW165" i="14"/>
  <c r="BQ165" i="14"/>
  <c r="AK165" i="14"/>
  <c r="EB165" i="14"/>
  <c r="CV165" i="14"/>
  <c r="BP165" i="14"/>
  <c r="AJ165" i="14"/>
  <c r="EA165" i="14"/>
  <c r="CU165" i="14"/>
  <c r="BO165" i="14"/>
  <c r="AI165" i="14"/>
  <c r="DZ165" i="14"/>
  <c r="CT165" i="14"/>
  <c r="BN165" i="14"/>
  <c r="AH165" i="14"/>
  <c r="DY165" i="14"/>
  <c r="CS165" i="14"/>
  <c r="BM165" i="14"/>
  <c r="AG165" i="14"/>
  <c r="DH165" i="14"/>
  <c r="CB165" i="14"/>
  <c r="AV165" i="14"/>
  <c r="P165" i="14"/>
  <c r="DO165" i="14"/>
  <c r="CI165" i="14"/>
  <c r="BC165" i="14"/>
  <c r="W165" i="14"/>
  <c r="DN165" i="14"/>
  <c r="CH165" i="14"/>
  <c r="BB165" i="14"/>
  <c r="V165" i="14"/>
  <c r="DU165" i="14"/>
  <c r="CO165" i="14"/>
  <c r="BI165" i="14"/>
  <c r="AC165" i="14"/>
  <c r="DT165" i="14"/>
  <c r="CN165" i="14"/>
  <c r="BH165" i="14"/>
  <c r="AB165" i="14"/>
  <c r="DS165" i="14"/>
  <c r="CM165" i="14"/>
  <c r="BG165" i="14"/>
  <c r="AA165" i="14"/>
  <c r="DR165" i="14"/>
  <c r="CL165" i="14"/>
  <c r="BF165" i="14"/>
  <c r="Z165" i="14"/>
  <c r="DQ165" i="14"/>
  <c r="CK165" i="14"/>
  <c r="BE165" i="14"/>
  <c r="Y165" i="14"/>
  <c r="DF113" i="14"/>
  <c r="DL113" i="14"/>
  <c r="DJ113" i="14"/>
  <c r="DH113" i="14"/>
  <c r="CO113" i="14"/>
  <c r="CM113" i="14"/>
  <c r="CK113" i="14"/>
  <c r="CQ113" i="14"/>
  <c r="N113" i="14"/>
  <c r="T113" i="14"/>
  <c r="R113" i="14"/>
  <c r="P113" i="14"/>
  <c r="BR113" i="14"/>
  <c r="BX113" i="14"/>
  <c r="BV113" i="14"/>
  <c r="BT113" i="14"/>
  <c r="EC113" i="14"/>
  <c r="DY113" i="14"/>
  <c r="DN113" i="14"/>
  <c r="DR113" i="14"/>
  <c r="AM113" i="14"/>
  <c r="DC113" i="14"/>
  <c r="DO113" i="14"/>
  <c r="CU113" i="14"/>
  <c r="DG113" i="14"/>
  <c r="BO113" i="14"/>
  <c r="CY113" i="14"/>
  <c r="BG113" i="14"/>
  <c r="BS113" i="14"/>
  <c r="AQ113" i="14"/>
  <c r="BK113" i="14"/>
  <c r="AF113" i="14"/>
  <c r="AJ113" i="14"/>
  <c r="AT113" i="14"/>
  <c r="AZ113" i="14"/>
  <c r="AX113" i="14"/>
  <c r="AV113" i="14"/>
  <c r="AC113" i="14"/>
  <c r="AA113" i="14"/>
  <c r="Y113" i="14"/>
  <c r="AE113" i="14"/>
  <c r="CG113" i="14"/>
  <c r="CE113" i="14"/>
  <c r="CC113" i="14"/>
  <c r="CI113" i="14"/>
  <c r="EK113" i="14"/>
  <c r="EI113" i="14"/>
  <c r="EG113" i="14"/>
  <c r="EM113" i="14"/>
  <c r="EB113" i="14"/>
  <c r="DX113" i="14"/>
  <c r="DU113" i="14"/>
  <c r="DQ113" i="14"/>
  <c r="CX113" i="14"/>
  <c r="DB113" i="14"/>
  <c r="CP113" i="14"/>
  <c r="CT113" i="14"/>
  <c r="BJ113" i="14"/>
  <c r="BN113" i="14"/>
  <c r="BB113" i="14"/>
  <c r="BF113" i="14"/>
  <c r="AL113" i="14"/>
  <c r="AP113" i="14"/>
  <c r="AI113" i="14"/>
  <c r="BC113" i="14"/>
  <c r="DM113" i="14"/>
  <c r="DK113" i="14"/>
  <c r="DI113" i="14"/>
  <c r="CH113" i="14"/>
  <c r="CN113" i="14"/>
  <c r="CL113" i="14"/>
  <c r="CJ113" i="14"/>
  <c r="EL113" i="14"/>
  <c r="U113" i="14"/>
  <c r="S113" i="14"/>
  <c r="Q113" i="14"/>
  <c r="W113" i="14"/>
  <c r="BY113" i="14"/>
  <c r="BW113" i="14"/>
  <c r="BU113" i="14"/>
  <c r="CA113" i="14"/>
  <c r="EA113" i="14"/>
  <c r="EE113" i="14"/>
  <c r="DT113" i="14"/>
  <c r="DP113" i="14"/>
  <c r="DE113" i="14"/>
  <c r="DA113" i="14"/>
  <c r="CW113" i="14"/>
  <c r="CS113" i="14"/>
  <c r="BQ113" i="14"/>
  <c r="BM113" i="14"/>
  <c r="BI113" i="14"/>
  <c r="BE113" i="14"/>
  <c r="AS113" i="14"/>
  <c r="AO113" i="14"/>
  <c r="AH113" i="14"/>
  <c r="AD113" i="14"/>
  <c r="BA113" i="14"/>
  <c r="AY113" i="14"/>
  <c r="AW113" i="14"/>
  <c r="V113" i="14"/>
  <c r="AB113" i="14"/>
  <c r="Z113" i="14"/>
  <c r="X113" i="14"/>
  <c r="BZ113" i="14"/>
  <c r="CF113" i="14"/>
  <c r="CD113" i="14"/>
  <c r="CB113" i="14"/>
  <c r="ED113" i="14"/>
  <c r="EJ113" i="14"/>
  <c r="EH113" i="14"/>
  <c r="EF113" i="14"/>
  <c r="DV113" i="14"/>
  <c r="DZ113" i="14"/>
  <c r="AU113" i="14"/>
  <c r="DS113" i="14"/>
  <c r="DW113" i="14"/>
  <c r="DD113" i="14"/>
  <c r="CZ113" i="14"/>
  <c r="CV113" i="14"/>
  <c r="CR113" i="14"/>
  <c r="BP113" i="14"/>
  <c r="BL113" i="14"/>
  <c r="BH113" i="14"/>
  <c r="BD113" i="14"/>
  <c r="AR113" i="14"/>
  <c r="AN113" i="14"/>
  <c r="AG113" i="14"/>
  <c r="AK113" i="14"/>
  <c r="DT194" i="14"/>
  <c r="CN194" i="14"/>
  <c r="BH194" i="14"/>
  <c r="AB194" i="14"/>
  <c r="DS194" i="14"/>
  <c r="CM194" i="14"/>
  <c r="BG194" i="14"/>
  <c r="AA194" i="14"/>
  <c r="DR194" i="14"/>
  <c r="CL194" i="14"/>
  <c r="BF194" i="14"/>
  <c r="Z194" i="14"/>
  <c r="DQ194" i="14"/>
  <c r="CK194" i="14"/>
  <c r="BE194" i="14"/>
  <c r="Y194" i="14"/>
  <c r="DP194" i="14"/>
  <c r="CJ194" i="14"/>
  <c r="BD194" i="14"/>
  <c r="X194" i="14"/>
  <c r="DW194" i="14"/>
  <c r="CQ194" i="14"/>
  <c r="BK194" i="14"/>
  <c r="AE194" i="14"/>
  <c r="DV194" i="14"/>
  <c r="EB194" i="14"/>
  <c r="CF194" i="14"/>
  <c r="AR194" i="14"/>
  <c r="EA194" i="14"/>
  <c r="CE194" i="14"/>
  <c r="AQ194" i="14"/>
  <c r="DZ194" i="14"/>
  <c r="CD194" i="14"/>
  <c r="AP194" i="14"/>
  <c r="DY194" i="14"/>
  <c r="CC194" i="14"/>
  <c r="AO194" i="14"/>
  <c r="DX194" i="14"/>
  <c r="CB194" i="14"/>
  <c r="AN194" i="14"/>
  <c r="EE194" i="14"/>
  <c r="CI194" i="14"/>
  <c r="AU194" i="14"/>
  <c r="ED194" i="14"/>
  <c r="CP194" i="14"/>
  <c r="BJ194" i="14"/>
  <c r="AD194" i="14"/>
  <c r="BY194" i="14"/>
  <c r="BI194" i="14"/>
  <c r="AS194" i="14"/>
  <c r="AC194" i="14"/>
  <c r="DL194" i="14"/>
  <c r="BX194" i="14"/>
  <c r="AJ194" i="14"/>
  <c r="DK194" i="14"/>
  <c r="BW194" i="14"/>
  <c r="AI194" i="14"/>
  <c r="DJ194" i="14"/>
  <c r="BV194" i="14"/>
  <c r="AH194" i="14"/>
  <c r="DI194" i="14"/>
  <c r="BU194" i="14"/>
  <c r="AG194" i="14"/>
  <c r="DH194" i="14"/>
  <c r="BT194" i="14"/>
  <c r="AF194" i="14"/>
  <c r="DO194" i="14"/>
  <c r="CA194" i="14"/>
  <c r="AM194" i="14"/>
  <c r="DN194" i="14"/>
  <c r="CH194" i="14"/>
  <c r="BB194" i="14"/>
  <c r="V194" i="14"/>
  <c r="EC194" i="14"/>
  <c r="DM194" i="14"/>
  <c r="CW194" i="14"/>
  <c r="CG194" i="14"/>
  <c r="DD194" i="14"/>
  <c r="BP194" i="14"/>
  <c r="T194" i="14"/>
  <c r="DC194" i="14"/>
  <c r="BO194" i="14"/>
  <c r="S194" i="14"/>
  <c r="DB194" i="14"/>
  <c r="BN194" i="14"/>
  <c r="R194" i="14"/>
  <c r="DA194" i="14"/>
  <c r="BM194" i="14"/>
  <c r="Q194" i="14"/>
  <c r="CZ194" i="14"/>
  <c r="BL194" i="14"/>
  <c r="P194" i="14"/>
  <c r="DG194" i="14"/>
  <c r="BS194" i="14"/>
  <c r="W194" i="14"/>
  <c r="DF194" i="14"/>
  <c r="BZ194" i="14"/>
  <c r="AT194" i="14"/>
  <c r="N194" i="14"/>
  <c r="BQ194" i="14"/>
  <c r="BA194" i="14"/>
  <c r="AK194" i="14"/>
  <c r="U194" i="14"/>
  <c r="EJ194" i="14"/>
  <c r="CV194" i="14"/>
  <c r="AZ194" i="14"/>
  <c r="EI194" i="14"/>
  <c r="CU194" i="14"/>
  <c r="AY194" i="14"/>
  <c r="EH194" i="14"/>
  <c r="CT194" i="14"/>
  <c r="AX194" i="14"/>
  <c r="EG194" i="14"/>
  <c r="CS194" i="14"/>
  <c r="AW194" i="14"/>
  <c r="EF194" i="14"/>
  <c r="CR194" i="14"/>
  <c r="AV194" i="14"/>
  <c r="EM194" i="14"/>
  <c r="CY194" i="14"/>
  <c r="BC194" i="14"/>
  <c r="EL194" i="14"/>
  <c r="CX194" i="14"/>
  <c r="BR194" i="14"/>
  <c r="AL194" i="14"/>
  <c r="EK194" i="14"/>
  <c r="DU194" i="14"/>
  <c r="DE194" i="14"/>
  <c r="CO194" i="14"/>
  <c r="AP345" i="14"/>
  <c r="AN345" i="14"/>
  <c r="AT345" i="14"/>
  <c r="BH345" i="14"/>
  <c r="AH345" i="14"/>
  <c r="AF345" i="14"/>
  <c r="AL345" i="14"/>
  <c r="DD345" i="14"/>
  <c r="Z345" i="14"/>
  <c r="X345" i="14"/>
  <c r="AD345" i="14"/>
  <c r="AR345" i="14"/>
  <c r="R345" i="14"/>
  <c r="P345" i="14"/>
  <c r="V345" i="14"/>
  <c r="AZ345" i="14"/>
  <c r="BV345" i="14"/>
  <c r="BT345" i="14"/>
  <c r="BZ345" i="14"/>
  <c r="BX345" i="14"/>
  <c r="DZ345" i="14"/>
  <c r="DX345" i="14"/>
  <c r="ED345" i="14"/>
  <c r="CV345" i="14"/>
  <c r="DJ345" i="14"/>
  <c r="DH345" i="14"/>
  <c r="DN345" i="14"/>
  <c r="CN345" i="14"/>
  <c r="BF345" i="14"/>
  <c r="BE345" i="14"/>
  <c r="BD345" i="14"/>
  <c r="BG345" i="14"/>
  <c r="DC345" i="14"/>
  <c r="DA345" i="14"/>
  <c r="DG345" i="14"/>
  <c r="DM345" i="14"/>
  <c r="CU345" i="14"/>
  <c r="CS345" i="14"/>
  <c r="CY345" i="14"/>
  <c r="DE345" i="14"/>
  <c r="CM345" i="14"/>
  <c r="CK345" i="14"/>
  <c r="CQ345" i="14"/>
  <c r="CW345" i="14"/>
  <c r="CE345" i="14"/>
  <c r="CC345" i="14"/>
  <c r="CI345" i="14"/>
  <c r="CO345" i="14"/>
  <c r="EI345" i="14"/>
  <c r="EG345" i="14"/>
  <c r="EM345" i="14"/>
  <c r="N345" i="14"/>
  <c r="DL345" i="14"/>
  <c r="BN345" i="14"/>
  <c r="BL345" i="14"/>
  <c r="BR345" i="14"/>
  <c r="EB345" i="14"/>
  <c r="AX345" i="14"/>
  <c r="AV345" i="14"/>
  <c r="BB345" i="14"/>
  <c r="DT345" i="14"/>
  <c r="BJ345" i="14"/>
  <c r="BQ345" i="14"/>
  <c r="BP345" i="14"/>
  <c r="BK345" i="14"/>
  <c r="AQ345" i="14"/>
  <c r="AO345" i="14"/>
  <c r="AU345" i="14"/>
  <c r="BA345" i="14"/>
  <c r="AI345" i="14"/>
  <c r="AG345" i="14"/>
  <c r="AM345" i="14"/>
  <c r="AS345" i="14"/>
  <c r="AA345" i="14"/>
  <c r="Y345" i="14"/>
  <c r="AE345" i="14"/>
  <c r="AK345" i="14"/>
  <c r="S345" i="14"/>
  <c r="Q345" i="14"/>
  <c r="W345" i="14"/>
  <c r="AC345" i="14"/>
  <c r="BW345" i="14"/>
  <c r="BU345" i="14"/>
  <c r="CA345" i="14"/>
  <c r="CG345" i="14"/>
  <c r="EA345" i="14"/>
  <c r="DY345" i="14"/>
  <c r="EE345" i="14"/>
  <c r="EK345" i="14"/>
  <c r="DK345" i="14"/>
  <c r="DI345" i="14"/>
  <c r="DO345" i="14"/>
  <c r="DU345" i="14"/>
  <c r="DR345" i="14"/>
  <c r="DQ345" i="14"/>
  <c r="DP345" i="14"/>
  <c r="DS345" i="14"/>
  <c r="DB345" i="14"/>
  <c r="CZ345" i="14"/>
  <c r="DF345" i="14"/>
  <c r="AB345" i="14"/>
  <c r="CT345" i="14"/>
  <c r="CR345" i="14"/>
  <c r="CX345" i="14"/>
  <c r="CF345" i="14"/>
  <c r="CL345" i="14"/>
  <c r="CJ345" i="14"/>
  <c r="CP345" i="14"/>
  <c r="T345" i="14"/>
  <c r="CD345" i="14"/>
  <c r="CB345" i="14"/>
  <c r="CH345" i="14"/>
  <c r="EJ345" i="14"/>
  <c r="EH345" i="14"/>
  <c r="EF345" i="14"/>
  <c r="EL345" i="14"/>
  <c r="U345" i="14"/>
  <c r="BO345" i="14"/>
  <c r="BM345" i="14"/>
  <c r="BS345" i="14"/>
  <c r="BY345" i="14"/>
  <c r="AY345" i="14"/>
  <c r="AW345" i="14"/>
  <c r="BC345" i="14"/>
  <c r="BI345" i="14"/>
  <c r="DV345" i="14"/>
  <c r="EC345" i="14"/>
  <c r="AJ345" i="14"/>
  <c r="DW345" i="14"/>
  <c r="EI293" i="14"/>
  <c r="DC293" i="14"/>
  <c r="BW293" i="14"/>
  <c r="AQ293" i="14"/>
  <c r="EH293" i="14"/>
  <c r="DB293" i="14"/>
  <c r="BV293" i="14"/>
  <c r="AP293" i="14"/>
  <c r="EG293" i="14"/>
  <c r="DA293" i="14"/>
  <c r="BU293" i="14"/>
  <c r="AO293" i="14"/>
  <c r="EF293" i="14"/>
  <c r="CZ293" i="14"/>
  <c r="BT293" i="14"/>
  <c r="AN293" i="14"/>
  <c r="EM293" i="14"/>
  <c r="DG293" i="14"/>
  <c r="CA293" i="14"/>
  <c r="AU293" i="14"/>
  <c r="EL293" i="14"/>
  <c r="DF293" i="14"/>
  <c r="BZ293" i="14"/>
  <c r="AT293" i="14"/>
  <c r="N293" i="14"/>
  <c r="DL293" i="14"/>
  <c r="CF293" i="14"/>
  <c r="AZ293" i="14"/>
  <c r="T293" i="14"/>
  <c r="BI293" i="14"/>
  <c r="AS293" i="14"/>
  <c r="AC293" i="14"/>
  <c r="BY293" i="14"/>
  <c r="EA293" i="14"/>
  <c r="CU293" i="14"/>
  <c r="BO293" i="14"/>
  <c r="AI293" i="14"/>
  <c r="DZ293" i="14"/>
  <c r="CT293" i="14"/>
  <c r="BN293" i="14"/>
  <c r="AH293" i="14"/>
  <c r="DY293" i="14"/>
  <c r="CS293" i="14"/>
  <c r="BM293" i="14"/>
  <c r="AG293" i="14"/>
  <c r="DX293" i="14"/>
  <c r="CR293" i="14"/>
  <c r="BL293" i="14"/>
  <c r="AF293" i="14"/>
  <c r="EE293" i="14"/>
  <c r="CY293" i="14"/>
  <c r="BS293" i="14"/>
  <c r="AM293" i="14"/>
  <c r="ED293" i="14"/>
  <c r="CX293" i="14"/>
  <c r="BR293" i="14"/>
  <c r="AL293" i="14"/>
  <c r="EJ293" i="14"/>
  <c r="DD293" i="14"/>
  <c r="BX293" i="14"/>
  <c r="AR293" i="14"/>
  <c r="EC293" i="14"/>
  <c r="DM293" i="14"/>
  <c r="CW293" i="14"/>
  <c r="CG293" i="14"/>
  <c r="DS293" i="14"/>
  <c r="CM293" i="14"/>
  <c r="BG293" i="14"/>
  <c r="AA293" i="14"/>
  <c r="DR293" i="14"/>
  <c r="CL293" i="14"/>
  <c r="BF293" i="14"/>
  <c r="Z293" i="14"/>
  <c r="DQ293" i="14"/>
  <c r="CK293" i="14"/>
  <c r="BE293" i="14"/>
  <c r="Y293" i="14"/>
  <c r="DP293" i="14"/>
  <c r="CJ293" i="14"/>
  <c r="BD293" i="14"/>
  <c r="X293" i="14"/>
  <c r="DW293" i="14"/>
  <c r="CQ293" i="14"/>
  <c r="BK293" i="14"/>
  <c r="AE293" i="14"/>
  <c r="DV293" i="14"/>
  <c r="CP293" i="14"/>
  <c r="BJ293" i="14"/>
  <c r="AD293" i="14"/>
  <c r="EB293" i="14"/>
  <c r="CV293" i="14"/>
  <c r="BP293" i="14"/>
  <c r="AJ293" i="14"/>
  <c r="BQ293" i="14"/>
  <c r="BA293" i="14"/>
  <c r="AK293" i="14"/>
  <c r="U293" i="14"/>
  <c r="DK293" i="14"/>
  <c r="CE293" i="14"/>
  <c r="AY293" i="14"/>
  <c r="S293" i="14"/>
  <c r="DJ293" i="14"/>
  <c r="CD293" i="14"/>
  <c r="AX293" i="14"/>
  <c r="R293" i="14"/>
  <c r="DI293" i="14"/>
  <c r="CC293" i="14"/>
  <c r="AW293" i="14"/>
  <c r="Q293" i="14"/>
  <c r="DH293" i="14"/>
  <c r="CB293" i="14"/>
  <c r="AV293" i="14"/>
  <c r="P293" i="14"/>
  <c r="DO293" i="14"/>
  <c r="CI293" i="14"/>
  <c r="BC293" i="14"/>
  <c r="W293" i="14"/>
  <c r="DN293" i="14"/>
  <c r="CH293" i="14"/>
  <c r="BB293" i="14"/>
  <c r="V293" i="14"/>
  <c r="DT293" i="14"/>
  <c r="CN293" i="14"/>
  <c r="BH293" i="14"/>
  <c r="AB293" i="14"/>
  <c r="DU293" i="14"/>
  <c r="DE293" i="14"/>
  <c r="CO293" i="14"/>
  <c r="EK293" i="14"/>
  <c r="DJ134" i="14"/>
  <c r="CZ134" i="14"/>
  <c r="DF134" i="14"/>
  <c r="DL134" i="14"/>
  <c r="DB134" i="14"/>
  <c r="CR134" i="14"/>
  <c r="CX134" i="14"/>
  <c r="DD134" i="14"/>
  <c r="CT134" i="14"/>
  <c r="CJ134" i="14"/>
  <c r="CP134" i="14"/>
  <c r="CV134" i="14"/>
  <c r="CL134" i="14"/>
  <c r="CB134" i="14"/>
  <c r="CH134" i="14"/>
  <c r="CN134" i="14"/>
  <c r="BV134" i="14"/>
  <c r="BT134" i="14"/>
  <c r="BZ134" i="14"/>
  <c r="CF134" i="14"/>
  <c r="EH134" i="14"/>
  <c r="DX134" i="14"/>
  <c r="ED134" i="14"/>
  <c r="EJ134" i="14"/>
  <c r="DZ134" i="14"/>
  <c r="DP134" i="14"/>
  <c r="DV134" i="14"/>
  <c r="AP134" i="14"/>
  <c r="AN134" i="14"/>
  <c r="AT134" i="14"/>
  <c r="AZ134" i="14"/>
  <c r="AH134" i="14"/>
  <c r="AF134" i="14"/>
  <c r="AL134" i="14"/>
  <c r="AR134" i="14"/>
  <c r="Z134" i="14"/>
  <c r="X134" i="14"/>
  <c r="AD134" i="14"/>
  <c r="AJ134" i="14"/>
  <c r="R134" i="14"/>
  <c r="P134" i="14"/>
  <c r="V134" i="14"/>
  <c r="AB134" i="14"/>
  <c r="EG134" i="14"/>
  <c r="EM134" i="14"/>
  <c r="N134" i="14"/>
  <c r="T134" i="14"/>
  <c r="BN134" i="14"/>
  <c r="BL134" i="14"/>
  <c r="BR134" i="14"/>
  <c r="BX134" i="14"/>
  <c r="BF134" i="14"/>
  <c r="BD134" i="14"/>
  <c r="BJ134" i="14"/>
  <c r="BP134" i="14"/>
  <c r="BH134" i="14"/>
  <c r="BG134" i="14"/>
  <c r="BB134" i="14"/>
  <c r="DT134" i="14"/>
  <c r="DA134" i="14"/>
  <c r="DG134" i="14"/>
  <c r="DM134" i="14"/>
  <c r="DK134" i="14"/>
  <c r="CS134" i="14"/>
  <c r="CY134" i="14"/>
  <c r="DE134" i="14"/>
  <c r="DC134" i="14"/>
  <c r="CK134" i="14"/>
  <c r="CQ134" i="14"/>
  <c r="CW134" i="14"/>
  <c r="CU134" i="14"/>
  <c r="CC134" i="14"/>
  <c r="CI134" i="14"/>
  <c r="CO134" i="14"/>
  <c r="CM134" i="14"/>
  <c r="BU134" i="14"/>
  <c r="CA134" i="14"/>
  <c r="CG134" i="14"/>
  <c r="CE134" i="14"/>
  <c r="DY134" i="14"/>
  <c r="EE134" i="14"/>
  <c r="EK134" i="14"/>
  <c r="EI134" i="14"/>
  <c r="CD134" i="14"/>
  <c r="AO134" i="14"/>
  <c r="AU134" i="14"/>
  <c r="BA134" i="14"/>
  <c r="AY134" i="14"/>
  <c r="AG134" i="14"/>
  <c r="AM134" i="14"/>
  <c r="AS134" i="14"/>
  <c r="AQ134" i="14"/>
  <c r="Y134" i="14"/>
  <c r="AE134" i="14"/>
  <c r="AK134" i="14"/>
  <c r="AI134" i="14"/>
  <c r="Q134" i="14"/>
  <c r="W134" i="14"/>
  <c r="AC134" i="14"/>
  <c r="AA134" i="14"/>
  <c r="EF134" i="14"/>
  <c r="EL134" i="14"/>
  <c r="U134" i="14"/>
  <c r="S134" i="14"/>
  <c r="BM134" i="14"/>
  <c r="BS134" i="14"/>
  <c r="BY134" i="14"/>
  <c r="BW134" i="14"/>
  <c r="BE134" i="14"/>
  <c r="BK134" i="14"/>
  <c r="BQ134" i="14"/>
  <c r="BO134" i="14"/>
  <c r="DS134" i="14"/>
  <c r="DN134" i="14"/>
  <c r="DU134" i="14"/>
  <c r="BI134" i="14"/>
  <c r="DQ134" i="14"/>
  <c r="EA134" i="14"/>
  <c r="DR134" i="14"/>
  <c r="AW134" i="14"/>
  <c r="DW134" i="14"/>
  <c r="AV134" i="14"/>
  <c r="AX134" i="14"/>
  <c r="EC134" i="14"/>
  <c r="DO134" i="14"/>
  <c r="DI134" i="14"/>
  <c r="EB134" i="14"/>
  <c r="BC134" i="14"/>
  <c r="DH134" i="14"/>
  <c r="DW342" i="14"/>
  <c r="EC342" i="14"/>
  <c r="EA342" i="14"/>
  <c r="DY342" i="14"/>
  <c r="DO342" i="14"/>
  <c r="DU342" i="14"/>
  <c r="DS342" i="14"/>
  <c r="DQ342" i="14"/>
  <c r="DG342" i="14"/>
  <c r="DM342" i="14"/>
  <c r="DK342" i="14"/>
  <c r="DI342" i="14"/>
  <c r="CY342" i="14"/>
  <c r="DE342" i="14"/>
  <c r="DC342" i="14"/>
  <c r="DA342" i="14"/>
  <c r="CQ342" i="14"/>
  <c r="CW342" i="14"/>
  <c r="CU342" i="14"/>
  <c r="CS342" i="14"/>
  <c r="CI342" i="14"/>
  <c r="CO342" i="14"/>
  <c r="CM342" i="14"/>
  <c r="CK342" i="14"/>
  <c r="EM342" i="14"/>
  <c r="N342" i="14"/>
  <c r="T342" i="14"/>
  <c r="R342" i="14"/>
  <c r="BL342" i="14"/>
  <c r="EI342" i="14"/>
  <c r="EH342" i="14"/>
  <c r="EG342" i="14"/>
  <c r="DH342" i="14"/>
  <c r="BK342" i="14"/>
  <c r="BQ342" i="14"/>
  <c r="BO342" i="14"/>
  <c r="BM342" i="14"/>
  <c r="BC342" i="14"/>
  <c r="BI342" i="14"/>
  <c r="BG342" i="14"/>
  <c r="BE342" i="14"/>
  <c r="AU342" i="14"/>
  <c r="BA342" i="14"/>
  <c r="AY342" i="14"/>
  <c r="AW342" i="14"/>
  <c r="AM342" i="14"/>
  <c r="AS342" i="14"/>
  <c r="AQ342" i="14"/>
  <c r="AO342" i="14"/>
  <c r="AE342" i="14"/>
  <c r="AK342" i="14"/>
  <c r="AI342" i="14"/>
  <c r="AG342" i="14"/>
  <c r="W342" i="14"/>
  <c r="AC342" i="14"/>
  <c r="AA342" i="14"/>
  <c r="Y342" i="14"/>
  <c r="CA342" i="14"/>
  <c r="CG342" i="14"/>
  <c r="CE342" i="14"/>
  <c r="CC342" i="14"/>
  <c r="BX342" i="14"/>
  <c r="BS342" i="14"/>
  <c r="BR342" i="14"/>
  <c r="BY342" i="14"/>
  <c r="DV342" i="14"/>
  <c r="EB342" i="14"/>
  <c r="DZ342" i="14"/>
  <c r="AV342" i="14"/>
  <c r="DN342" i="14"/>
  <c r="DT342" i="14"/>
  <c r="DR342" i="14"/>
  <c r="CZ342" i="14"/>
  <c r="DF342" i="14"/>
  <c r="DL342" i="14"/>
  <c r="DJ342" i="14"/>
  <c r="AN342" i="14"/>
  <c r="CX342" i="14"/>
  <c r="DD342" i="14"/>
  <c r="DB342" i="14"/>
  <c r="CR342" i="14"/>
  <c r="CP342" i="14"/>
  <c r="CV342" i="14"/>
  <c r="CT342" i="14"/>
  <c r="AF342" i="14"/>
  <c r="CH342" i="14"/>
  <c r="CN342" i="14"/>
  <c r="CL342" i="14"/>
  <c r="CJ342" i="14"/>
  <c r="EL342" i="14"/>
  <c r="U342" i="14"/>
  <c r="S342" i="14"/>
  <c r="Q342" i="14"/>
  <c r="CB342" i="14"/>
  <c r="BW342" i="14"/>
  <c r="BV342" i="14"/>
  <c r="BU342" i="14"/>
  <c r="BJ342" i="14"/>
  <c r="BP342" i="14"/>
  <c r="BN342" i="14"/>
  <c r="P342" i="14"/>
  <c r="BB342" i="14"/>
  <c r="BH342" i="14"/>
  <c r="BF342" i="14"/>
  <c r="EF342" i="14"/>
  <c r="AT342" i="14"/>
  <c r="AZ342" i="14"/>
  <c r="AX342" i="14"/>
  <c r="BT342" i="14"/>
  <c r="AL342" i="14"/>
  <c r="AR342" i="14"/>
  <c r="AP342" i="14"/>
  <c r="DP342" i="14"/>
  <c r="AD342" i="14"/>
  <c r="AJ342" i="14"/>
  <c r="AH342" i="14"/>
  <c r="BD342" i="14"/>
  <c r="V342" i="14"/>
  <c r="AB342" i="14"/>
  <c r="Z342" i="14"/>
  <c r="DX342" i="14"/>
  <c r="BZ342" i="14"/>
  <c r="CF342" i="14"/>
  <c r="CD342" i="14"/>
  <c r="X342" i="14"/>
  <c r="EE342" i="14"/>
  <c r="ED342" i="14"/>
  <c r="EK342" i="14"/>
  <c r="EJ342" i="14"/>
  <c r="EK259" i="14"/>
  <c r="EI259" i="14"/>
  <c r="EG259" i="14"/>
  <c r="EM259" i="14"/>
  <c r="EC259" i="14"/>
  <c r="EA259" i="14"/>
  <c r="DY259" i="14"/>
  <c r="EE259" i="14"/>
  <c r="DU259" i="14"/>
  <c r="DS259" i="14"/>
  <c r="DQ259" i="14"/>
  <c r="DW259" i="14"/>
  <c r="DM259" i="14"/>
  <c r="DK259" i="14"/>
  <c r="DI259" i="14"/>
  <c r="DO259" i="14"/>
  <c r="DE259" i="14"/>
  <c r="DC259" i="14"/>
  <c r="DA259" i="14"/>
  <c r="DG259" i="14"/>
  <c r="CW259" i="14"/>
  <c r="CU259" i="14"/>
  <c r="CS259" i="14"/>
  <c r="CY259" i="14"/>
  <c r="CO259" i="14"/>
  <c r="CM259" i="14"/>
  <c r="CK259" i="14"/>
  <c r="CQ259" i="14"/>
  <c r="U259" i="14"/>
  <c r="T259" i="14"/>
  <c r="EL259" i="14"/>
  <c r="R259" i="14"/>
  <c r="BY259" i="14"/>
  <c r="BW259" i="14"/>
  <c r="BU259" i="14"/>
  <c r="CA259" i="14"/>
  <c r="BQ259" i="14"/>
  <c r="BO259" i="14"/>
  <c r="BM259" i="14"/>
  <c r="BS259" i="14"/>
  <c r="BI259" i="14"/>
  <c r="BG259" i="14"/>
  <c r="BE259" i="14"/>
  <c r="BK259" i="14"/>
  <c r="BA259" i="14"/>
  <c r="AY259" i="14"/>
  <c r="AW259" i="14"/>
  <c r="BC259" i="14"/>
  <c r="AS259" i="14"/>
  <c r="AQ259" i="14"/>
  <c r="AO259" i="14"/>
  <c r="AU259" i="14"/>
  <c r="AK259" i="14"/>
  <c r="AI259" i="14"/>
  <c r="AG259" i="14"/>
  <c r="AM259" i="14"/>
  <c r="AC259" i="14"/>
  <c r="AA259" i="14"/>
  <c r="Y259" i="14"/>
  <c r="AE259" i="14"/>
  <c r="Q259" i="14"/>
  <c r="P259" i="14"/>
  <c r="S259" i="14"/>
  <c r="BZ259" i="14"/>
  <c r="ED259" i="14"/>
  <c r="EJ259" i="14"/>
  <c r="EH259" i="14"/>
  <c r="EF259" i="14"/>
  <c r="DV259" i="14"/>
  <c r="EB259" i="14"/>
  <c r="DZ259" i="14"/>
  <c r="DX259" i="14"/>
  <c r="DN259" i="14"/>
  <c r="DT259" i="14"/>
  <c r="DR259" i="14"/>
  <c r="DP259" i="14"/>
  <c r="DF259" i="14"/>
  <c r="DL259" i="14"/>
  <c r="DJ259" i="14"/>
  <c r="DH259" i="14"/>
  <c r="CX259" i="14"/>
  <c r="DD259" i="14"/>
  <c r="DB259" i="14"/>
  <c r="CZ259" i="14"/>
  <c r="CP259" i="14"/>
  <c r="CV259" i="14"/>
  <c r="CT259" i="14"/>
  <c r="CR259" i="14"/>
  <c r="CH259" i="14"/>
  <c r="CN259" i="14"/>
  <c r="CL259" i="14"/>
  <c r="CJ259" i="14"/>
  <c r="CG259" i="14"/>
  <c r="CF259" i="14"/>
  <c r="CE259" i="14"/>
  <c r="W259" i="14"/>
  <c r="CD259" i="14"/>
  <c r="BR259" i="14"/>
  <c r="BX259" i="14"/>
  <c r="BV259" i="14"/>
  <c r="BT259" i="14"/>
  <c r="BJ259" i="14"/>
  <c r="BP259" i="14"/>
  <c r="BN259" i="14"/>
  <c r="BL259" i="14"/>
  <c r="BB259" i="14"/>
  <c r="BH259" i="14"/>
  <c r="BF259" i="14"/>
  <c r="BD259" i="14"/>
  <c r="AT259" i="14"/>
  <c r="AZ259" i="14"/>
  <c r="AX259" i="14"/>
  <c r="AV259" i="14"/>
  <c r="AL259" i="14"/>
  <c r="AR259" i="14"/>
  <c r="AP259" i="14"/>
  <c r="AN259" i="14"/>
  <c r="AD259" i="14"/>
  <c r="AJ259" i="14"/>
  <c r="AH259" i="14"/>
  <c r="AF259" i="14"/>
  <c r="V259" i="14"/>
  <c r="AB259" i="14"/>
  <c r="Z259" i="14"/>
  <c r="X259" i="14"/>
  <c r="CC259" i="14"/>
  <c r="CB259" i="14"/>
  <c r="CI259" i="14"/>
  <c r="N259" i="14"/>
  <c r="DZ126" i="14"/>
  <c r="DX126" i="14"/>
  <c r="ED126" i="14"/>
  <c r="EJ126" i="14"/>
  <c r="DR126" i="14"/>
  <c r="DP126" i="14"/>
  <c r="DV126" i="14"/>
  <c r="EB126" i="14"/>
  <c r="DJ126" i="14"/>
  <c r="DH126" i="14"/>
  <c r="DN126" i="14"/>
  <c r="DT126" i="14"/>
  <c r="DB126" i="14"/>
  <c r="CZ126" i="14"/>
  <c r="DF126" i="14"/>
  <c r="DL126" i="14"/>
  <c r="CT126" i="14"/>
  <c r="CR126" i="14"/>
  <c r="CX126" i="14"/>
  <c r="DD126" i="14"/>
  <c r="CL126" i="14"/>
  <c r="CJ126" i="14"/>
  <c r="CP126" i="14"/>
  <c r="CV126" i="14"/>
  <c r="CD126" i="14"/>
  <c r="CB126" i="14"/>
  <c r="CH126" i="14"/>
  <c r="CN126" i="14"/>
  <c r="EF126" i="14"/>
  <c r="EM126" i="14"/>
  <c r="EH126" i="14"/>
  <c r="BZ126" i="14"/>
  <c r="EG126" i="14"/>
  <c r="BN126" i="14"/>
  <c r="BL126" i="14"/>
  <c r="BR126" i="14"/>
  <c r="BX126" i="14"/>
  <c r="BF126" i="14"/>
  <c r="BD126" i="14"/>
  <c r="BJ126" i="14"/>
  <c r="BP126" i="14"/>
  <c r="AX126" i="14"/>
  <c r="AV126" i="14"/>
  <c r="BB126" i="14"/>
  <c r="BH126" i="14"/>
  <c r="AP126" i="14"/>
  <c r="AN126" i="14"/>
  <c r="AT126" i="14"/>
  <c r="AZ126" i="14"/>
  <c r="AH126" i="14"/>
  <c r="AF126" i="14"/>
  <c r="AL126" i="14"/>
  <c r="AR126" i="14"/>
  <c r="Z126" i="14"/>
  <c r="X126" i="14"/>
  <c r="AD126" i="14"/>
  <c r="AJ126" i="14"/>
  <c r="R126" i="14"/>
  <c r="P126" i="14"/>
  <c r="V126" i="14"/>
  <c r="AB126" i="14"/>
  <c r="U126" i="14"/>
  <c r="T126" i="14"/>
  <c r="EL126" i="14"/>
  <c r="BU126" i="14"/>
  <c r="DY126" i="14"/>
  <c r="EE126" i="14"/>
  <c r="EK126" i="14"/>
  <c r="EI126" i="14"/>
  <c r="DQ126" i="14"/>
  <c r="DW126" i="14"/>
  <c r="EC126" i="14"/>
  <c r="EA126" i="14"/>
  <c r="DI126" i="14"/>
  <c r="DO126" i="14"/>
  <c r="DU126" i="14"/>
  <c r="DS126" i="14"/>
  <c r="DA126" i="14"/>
  <c r="DG126" i="14"/>
  <c r="DM126" i="14"/>
  <c r="DK126" i="14"/>
  <c r="CS126" i="14"/>
  <c r="CY126" i="14"/>
  <c r="DE126" i="14"/>
  <c r="DC126" i="14"/>
  <c r="CK126" i="14"/>
  <c r="CQ126" i="14"/>
  <c r="CW126" i="14"/>
  <c r="CU126" i="14"/>
  <c r="CC126" i="14"/>
  <c r="CI126" i="14"/>
  <c r="CO126" i="14"/>
  <c r="CM126" i="14"/>
  <c r="BT126" i="14"/>
  <c r="CA126" i="14"/>
  <c r="S126" i="14"/>
  <c r="CG126" i="14"/>
  <c r="BM126" i="14"/>
  <c r="BS126" i="14"/>
  <c r="BY126" i="14"/>
  <c r="BW126" i="14"/>
  <c r="BE126" i="14"/>
  <c r="BK126" i="14"/>
  <c r="BQ126" i="14"/>
  <c r="BO126" i="14"/>
  <c r="AW126" i="14"/>
  <c r="BC126" i="14"/>
  <c r="BI126" i="14"/>
  <c r="BG126" i="14"/>
  <c r="AO126" i="14"/>
  <c r="AU126" i="14"/>
  <c r="BA126" i="14"/>
  <c r="AY126" i="14"/>
  <c r="AG126" i="14"/>
  <c r="AM126" i="14"/>
  <c r="AS126" i="14"/>
  <c r="AQ126" i="14"/>
  <c r="Y126" i="14"/>
  <c r="AE126" i="14"/>
  <c r="AK126" i="14"/>
  <c r="AI126" i="14"/>
  <c r="Q126" i="14"/>
  <c r="W126" i="14"/>
  <c r="AC126" i="14"/>
  <c r="AA126" i="14"/>
  <c r="CF126" i="14"/>
  <c r="CE126" i="14"/>
  <c r="BV126" i="14"/>
  <c r="N126" i="14"/>
  <c r="W209" i="14"/>
  <c r="AC209" i="14"/>
  <c r="AA209" i="14"/>
  <c r="Y209" i="14"/>
  <c r="CA209" i="14"/>
  <c r="CG209" i="14"/>
  <c r="CE209" i="14"/>
  <c r="CC209" i="14"/>
  <c r="DW209" i="14"/>
  <c r="DO209" i="14"/>
  <c r="DU209" i="14"/>
  <c r="DS209" i="14"/>
  <c r="DQ209" i="14"/>
  <c r="DG209" i="14"/>
  <c r="CY209" i="14"/>
  <c r="DE209" i="14"/>
  <c r="DC209" i="14"/>
  <c r="DA209" i="14"/>
  <c r="EC209" i="14"/>
  <c r="DY209" i="14"/>
  <c r="DL209" i="14"/>
  <c r="X209" i="14"/>
  <c r="CU209" i="14"/>
  <c r="BR209" i="14"/>
  <c r="BV209" i="14"/>
  <c r="BQ209" i="14"/>
  <c r="BM209" i="14"/>
  <c r="AZ209" i="14"/>
  <c r="AE209" i="14"/>
  <c r="AI209" i="14"/>
  <c r="ED209" i="14"/>
  <c r="EH209" i="14"/>
  <c r="CB209" i="14"/>
  <c r="CH209" i="14"/>
  <c r="CN209" i="14"/>
  <c r="CL209" i="14"/>
  <c r="EF209" i="14"/>
  <c r="EL209" i="14"/>
  <c r="U209" i="14"/>
  <c r="S209" i="14"/>
  <c r="Q209" i="14"/>
  <c r="BK209" i="14"/>
  <c r="BC209" i="14"/>
  <c r="BI209" i="14"/>
  <c r="BG209" i="14"/>
  <c r="BE209" i="14"/>
  <c r="AU209" i="14"/>
  <c r="AM209" i="14"/>
  <c r="AS209" i="14"/>
  <c r="AQ209" i="14"/>
  <c r="AO209" i="14"/>
  <c r="EB209" i="14"/>
  <c r="BL209" i="14"/>
  <c r="DK209" i="14"/>
  <c r="CP209" i="14"/>
  <c r="CT209" i="14"/>
  <c r="BY209" i="14"/>
  <c r="BU209" i="14"/>
  <c r="BP209" i="14"/>
  <c r="BS209" i="14"/>
  <c r="AY209" i="14"/>
  <c r="AD209" i="14"/>
  <c r="AH209" i="14"/>
  <c r="EK209" i="14"/>
  <c r="EG209" i="14"/>
  <c r="P209" i="14"/>
  <c r="V209" i="14"/>
  <c r="AB209" i="14"/>
  <c r="Z209" i="14"/>
  <c r="BT209" i="14"/>
  <c r="BZ209" i="14"/>
  <c r="CF209" i="14"/>
  <c r="CD209" i="14"/>
  <c r="DP209" i="14"/>
  <c r="DH209" i="14"/>
  <c r="DN209" i="14"/>
  <c r="DT209" i="14"/>
  <c r="DR209" i="14"/>
  <c r="CZ209" i="14"/>
  <c r="CR209" i="14"/>
  <c r="CX209" i="14"/>
  <c r="DD209" i="14"/>
  <c r="DB209" i="14"/>
  <c r="CJ209" i="14"/>
  <c r="EA209" i="14"/>
  <c r="DF209" i="14"/>
  <c r="DJ209" i="14"/>
  <c r="CW209" i="14"/>
  <c r="CS209" i="14"/>
  <c r="BX209" i="14"/>
  <c r="CQ209" i="14"/>
  <c r="BO209" i="14"/>
  <c r="AT209" i="14"/>
  <c r="AX209" i="14"/>
  <c r="AK209" i="14"/>
  <c r="AG209" i="14"/>
  <c r="EJ209" i="14"/>
  <c r="CI209" i="14"/>
  <c r="CO209" i="14"/>
  <c r="CM209" i="14"/>
  <c r="CK209" i="14"/>
  <c r="EM209" i="14"/>
  <c r="N209" i="14"/>
  <c r="T209" i="14"/>
  <c r="R209" i="14"/>
  <c r="BD209" i="14"/>
  <c r="AV209" i="14"/>
  <c r="BB209" i="14"/>
  <c r="BH209" i="14"/>
  <c r="BF209" i="14"/>
  <c r="AN209" i="14"/>
  <c r="AF209" i="14"/>
  <c r="AL209" i="14"/>
  <c r="AR209" i="14"/>
  <c r="AP209" i="14"/>
  <c r="DV209" i="14"/>
  <c r="DZ209" i="14"/>
  <c r="DM209" i="14"/>
  <c r="DI209" i="14"/>
  <c r="CV209" i="14"/>
  <c r="EE209" i="14"/>
  <c r="BW209" i="14"/>
  <c r="BJ209" i="14"/>
  <c r="BN209" i="14"/>
  <c r="BA209" i="14"/>
  <c r="AW209" i="14"/>
  <c r="AJ209" i="14"/>
  <c r="DX209" i="14"/>
  <c r="EI209" i="14"/>
  <c r="DX213" i="14"/>
  <c r="CR213" i="14"/>
  <c r="BL213" i="14"/>
  <c r="AF213" i="14"/>
  <c r="EE213" i="14"/>
  <c r="CY213" i="14"/>
  <c r="BS213" i="14"/>
  <c r="AM213" i="14"/>
  <c r="ED213" i="14"/>
  <c r="CX213" i="14"/>
  <c r="BR213" i="14"/>
  <c r="AL213" i="14"/>
  <c r="EK213" i="14"/>
  <c r="DE213" i="14"/>
  <c r="BY213" i="14"/>
  <c r="AS213" i="14"/>
  <c r="EJ213" i="14"/>
  <c r="DD213" i="14"/>
  <c r="BX213" i="14"/>
  <c r="AR213" i="14"/>
  <c r="EI213" i="14"/>
  <c r="DC213" i="14"/>
  <c r="BW213" i="14"/>
  <c r="AQ213" i="14"/>
  <c r="EH213" i="14"/>
  <c r="DB213" i="14"/>
  <c r="BV213" i="14"/>
  <c r="AP213" i="14"/>
  <c r="EG213" i="14"/>
  <c r="DA213" i="14"/>
  <c r="BU213" i="14"/>
  <c r="AO213" i="14"/>
  <c r="DP213" i="14"/>
  <c r="CJ213" i="14"/>
  <c r="BD213" i="14"/>
  <c r="X213" i="14"/>
  <c r="DW213" i="14"/>
  <c r="CQ213" i="14"/>
  <c r="BK213" i="14"/>
  <c r="AE213" i="14"/>
  <c r="DV213" i="14"/>
  <c r="CP213" i="14"/>
  <c r="BJ213" i="14"/>
  <c r="AD213" i="14"/>
  <c r="EC213" i="14"/>
  <c r="CW213" i="14"/>
  <c r="BQ213" i="14"/>
  <c r="AK213" i="14"/>
  <c r="EB213" i="14"/>
  <c r="CV213" i="14"/>
  <c r="BP213" i="14"/>
  <c r="AJ213" i="14"/>
  <c r="EA213" i="14"/>
  <c r="CU213" i="14"/>
  <c r="BO213" i="14"/>
  <c r="AI213" i="14"/>
  <c r="DZ213" i="14"/>
  <c r="CT213" i="14"/>
  <c r="BN213" i="14"/>
  <c r="AH213" i="14"/>
  <c r="DY213" i="14"/>
  <c r="CS213" i="14"/>
  <c r="BM213" i="14"/>
  <c r="AG213" i="14"/>
  <c r="DH213" i="14"/>
  <c r="CB213" i="14"/>
  <c r="AV213" i="14"/>
  <c r="P213" i="14"/>
  <c r="DO213" i="14"/>
  <c r="CI213" i="14"/>
  <c r="BC213" i="14"/>
  <c r="W213" i="14"/>
  <c r="DN213" i="14"/>
  <c r="CH213" i="14"/>
  <c r="BB213" i="14"/>
  <c r="V213" i="14"/>
  <c r="DU213" i="14"/>
  <c r="CO213" i="14"/>
  <c r="BI213" i="14"/>
  <c r="AC213" i="14"/>
  <c r="DT213" i="14"/>
  <c r="CN213" i="14"/>
  <c r="BH213" i="14"/>
  <c r="AB213" i="14"/>
  <c r="DS213" i="14"/>
  <c r="CM213" i="14"/>
  <c r="BG213" i="14"/>
  <c r="AA213" i="14"/>
  <c r="DR213" i="14"/>
  <c r="CL213" i="14"/>
  <c r="BF213" i="14"/>
  <c r="Z213" i="14"/>
  <c r="DQ213" i="14"/>
  <c r="CK213" i="14"/>
  <c r="BE213" i="14"/>
  <c r="Y213" i="14"/>
  <c r="EF213" i="14"/>
  <c r="CZ213" i="14"/>
  <c r="BT213" i="14"/>
  <c r="AN213" i="14"/>
  <c r="EM213" i="14"/>
  <c r="DG213" i="14"/>
  <c r="CA213" i="14"/>
  <c r="AU213" i="14"/>
  <c r="EL213" i="14"/>
  <c r="DF213" i="14"/>
  <c r="BZ213" i="14"/>
  <c r="AT213" i="14"/>
  <c r="N213" i="14"/>
  <c r="DM213" i="14"/>
  <c r="CG213" i="14"/>
  <c r="BA213" i="14"/>
  <c r="U213" i="14"/>
  <c r="DL213" i="14"/>
  <c r="CF213" i="14"/>
  <c r="AZ213" i="14"/>
  <c r="T213" i="14"/>
  <c r="DK213" i="14"/>
  <c r="CE213" i="14"/>
  <c r="AY213" i="14"/>
  <c r="S213" i="14"/>
  <c r="DJ213" i="14"/>
  <c r="CD213" i="14"/>
  <c r="AX213" i="14"/>
  <c r="R213" i="14"/>
  <c r="DI213" i="14"/>
  <c r="CC213" i="14"/>
  <c r="AW213" i="14"/>
  <c r="Q213" i="14"/>
  <c r="DV261" i="14"/>
  <c r="CP261" i="14"/>
  <c r="BJ261" i="14"/>
  <c r="AD261" i="14"/>
  <c r="EC261" i="14"/>
  <c r="CW261" i="14"/>
  <c r="BQ261" i="14"/>
  <c r="AK261" i="14"/>
  <c r="EB261" i="14"/>
  <c r="CV261" i="14"/>
  <c r="BP261" i="14"/>
  <c r="AJ261" i="14"/>
  <c r="EA261" i="14"/>
  <c r="CU261" i="14"/>
  <c r="BO261" i="14"/>
  <c r="AI261" i="14"/>
  <c r="DZ261" i="14"/>
  <c r="CT261" i="14"/>
  <c r="BN261" i="14"/>
  <c r="AH261" i="14"/>
  <c r="DY261" i="14"/>
  <c r="CS261" i="14"/>
  <c r="BM261" i="14"/>
  <c r="AG261" i="14"/>
  <c r="DX261" i="14"/>
  <c r="CR261" i="14"/>
  <c r="BL261" i="14"/>
  <c r="AF261" i="14"/>
  <c r="EE261" i="14"/>
  <c r="CY261" i="14"/>
  <c r="BS261" i="14"/>
  <c r="AM261" i="14"/>
  <c r="DN261" i="14"/>
  <c r="CH261" i="14"/>
  <c r="BB261" i="14"/>
  <c r="V261" i="14"/>
  <c r="DU261" i="14"/>
  <c r="CO261" i="14"/>
  <c r="BI261" i="14"/>
  <c r="AC261" i="14"/>
  <c r="DT261" i="14"/>
  <c r="CN261" i="14"/>
  <c r="BH261" i="14"/>
  <c r="AB261" i="14"/>
  <c r="DS261" i="14"/>
  <c r="CM261" i="14"/>
  <c r="BG261" i="14"/>
  <c r="AA261" i="14"/>
  <c r="DR261" i="14"/>
  <c r="CL261" i="14"/>
  <c r="BF261" i="14"/>
  <c r="Z261" i="14"/>
  <c r="DQ261" i="14"/>
  <c r="CK261" i="14"/>
  <c r="BE261" i="14"/>
  <c r="Y261" i="14"/>
  <c r="DP261" i="14"/>
  <c r="CJ261" i="14"/>
  <c r="BD261" i="14"/>
  <c r="X261" i="14"/>
  <c r="DW261" i="14"/>
  <c r="CQ261" i="14"/>
  <c r="BK261" i="14"/>
  <c r="AE261" i="14"/>
  <c r="EL261" i="14"/>
  <c r="DF261" i="14"/>
  <c r="BZ261" i="14"/>
  <c r="AT261" i="14"/>
  <c r="N261" i="14"/>
  <c r="DM261" i="14"/>
  <c r="CG261" i="14"/>
  <c r="BA261" i="14"/>
  <c r="U261" i="14"/>
  <c r="DL261" i="14"/>
  <c r="CF261" i="14"/>
  <c r="AZ261" i="14"/>
  <c r="T261" i="14"/>
  <c r="DK261" i="14"/>
  <c r="CE261" i="14"/>
  <c r="AY261" i="14"/>
  <c r="S261" i="14"/>
  <c r="DJ261" i="14"/>
  <c r="CD261" i="14"/>
  <c r="AX261" i="14"/>
  <c r="R261" i="14"/>
  <c r="DI261" i="14"/>
  <c r="CC261" i="14"/>
  <c r="AW261" i="14"/>
  <c r="Q261" i="14"/>
  <c r="DH261" i="14"/>
  <c r="CB261" i="14"/>
  <c r="AV261" i="14"/>
  <c r="P261" i="14"/>
  <c r="DO261" i="14"/>
  <c r="CI261" i="14"/>
  <c r="BC261" i="14"/>
  <c r="W261" i="14"/>
  <c r="ED261" i="14"/>
  <c r="CX261" i="14"/>
  <c r="BR261" i="14"/>
  <c r="AL261" i="14"/>
  <c r="EK261" i="14"/>
  <c r="DE261" i="14"/>
  <c r="BY261" i="14"/>
  <c r="AS261" i="14"/>
  <c r="EJ261" i="14"/>
  <c r="DD261" i="14"/>
  <c r="BX261" i="14"/>
  <c r="AR261" i="14"/>
  <c r="EI261" i="14"/>
  <c r="DC261" i="14"/>
  <c r="BW261" i="14"/>
  <c r="AQ261" i="14"/>
  <c r="EH261" i="14"/>
  <c r="DB261" i="14"/>
  <c r="BV261" i="14"/>
  <c r="AP261" i="14"/>
  <c r="EG261" i="14"/>
  <c r="DA261" i="14"/>
  <c r="BU261" i="14"/>
  <c r="AO261" i="14"/>
  <c r="EF261" i="14"/>
  <c r="CZ261" i="14"/>
  <c r="BT261" i="14"/>
  <c r="AN261" i="14"/>
  <c r="EM261" i="14"/>
  <c r="DG261" i="14"/>
  <c r="CA261" i="14"/>
  <c r="AU261" i="14"/>
  <c r="AZ184" i="14"/>
  <c r="AX184" i="14"/>
  <c r="AV184" i="14"/>
  <c r="AR184" i="14"/>
  <c r="AP184" i="14"/>
  <c r="AN184" i="14"/>
  <c r="AJ184" i="14"/>
  <c r="AH184" i="14"/>
  <c r="AF184" i="14"/>
  <c r="AB184" i="14"/>
  <c r="Z184" i="14"/>
  <c r="X184" i="14"/>
  <c r="CE184" i="14"/>
  <c r="CC184" i="14"/>
  <c r="DT184" i="14"/>
  <c r="DR184" i="14"/>
  <c r="EB184" i="14"/>
  <c r="DV184" i="14"/>
  <c r="BX184" i="14"/>
  <c r="DN184" i="14"/>
  <c r="BP184" i="14"/>
  <c r="DF184" i="14"/>
  <c r="EI184" i="14"/>
  <c r="CX184" i="14"/>
  <c r="EA184" i="14"/>
  <c r="CP184" i="14"/>
  <c r="BW184" i="14"/>
  <c r="CH184" i="14"/>
  <c r="EJ184" i="14"/>
  <c r="ED184" i="14"/>
  <c r="BO184" i="14"/>
  <c r="BZ184" i="14"/>
  <c r="DK184" i="14"/>
  <c r="DI184" i="14"/>
  <c r="DO184" i="14"/>
  <c r="DC184" i="14"/>
  <c r="DA184" i="14"/>
  <c r="DG184" i="14"/>
  <c r="CU184" i="14"/>
  <c r="CS184" i="14"/>
  <c r="CY184" i="14"/>
  <c r="CM184" i="14"/>
  <c r="CK184" i="14"/>
  <c r="CQ184" i="14"/>
  <c r="S184" i="14"/>
  <c r="Q184" i="14"/>
  <c r="BH184" i="14"/>
  <c r="BF184" i="14"/>
  <c r="DZ184" i="14"/>
  <c r="BJ184" i="14"/>
  <c r="BV184" i="14"/>
  <c r="BB184" i="14"/>
  <c r="BN184" i="14"/>
  <c r="AT184" i="14"/>
  <c r="EG184" i="14"/>
  <c r="AL184" i="14"/>
  <c r="DY184" i="14"/>
  <c r="AD184" i="14"/>
  <c r="BU184" i="14"/>
  <c r="V184" i="14"/>
  <c r="EH184" i="14"/>
  <c r="BR184" i="14"/>
  <c r="BM184" i="14"/>
  <c r="N184" i="14"/>
  <c r="AY184" i="14"/>
  <c r="AW184" i="14"/>
  <c r="BC184" i="14"/>
  <c r="AQ184" i="14"/>
  <c r="AO184" i="14"/>
  <c r="AU184" i="14"/>
  <c r="AI184" i="14"/>
  <c r="AG184" i="14"/>
  <c r="AM184" i="14"/>
  <c r="AA184" i="14"/>
  <c r="Y184" i="14"/>
  <c r="CF184" i="14"/>
  <c r="CD184" i="14"/>
  <c r="CB184" i="14"/>
  <c r="DS184" i="14"/>
  <c r="DQ184" i="14"/>
  <c r="DX184" i="14"/>
  <c r="EC184" i="14"/>
  <c r="DP184" i="14"/>
  <c r="DU184" i="14"/>
  <c r="BT184" i="14"/>
  <c r="DM184" i="14"/>
  <c r="BL184" i="14"/>
  <c r="DE184" i="14"/>
  <c r="BD184" i="14"/>
  <c r="CW184" i="14"/>
  <c r="EM184" i="14"/>
  <c r="CO184" i="14"/>
  <c r="EF184" i="14"/>
  <c r="EK184" i="14"/>
  <c r="EE184" i="14"/>
  <c r="U184" i="14"/>
  <c r="DL184" i="14"/>
  <c r="DJ184" i="14"/>
  <c r="DH184" i="14"/>
  <c r="DD184" i="14"/>
  <c r="DB184" i="14"/>
  <c r="CZ184" i="14"/>
  <c r="CV184" i="14"/>
  <c r="CT184" i="14"/>
  <c r="CR184" i="14"/>
  <c r="CN184" i="14"/>
  <c r="CL184" i="14"/>
  <c r="CJ184" i="14"/>
  <c r="T184" i="14"/>
  <c r="R184" i="14"/>
  <c r="P184" i="14"/>
  <c r="BG184" i="14"/>
  <c r="BE184" i="14"/>
  <c r="CI184" i="14"/>
  <c r="BQ184" i="14"/>
  <c r="CA184" i="14"/>
  <c r="BI184" i="14"/>
  <c r="BS184" i="14"/>
  <c r="BA184" i="14"/>
  <c r="BK184" i="14"/>
  <c r="AS184" i="14"/>
  <c r="AE184" i="14"/>
  <c r="AK184" i="14"/>
  <c r="W184" i="14"/>
  <c r="AC184" i="14"/>
  <c r="DW184" i="14"/>
  <c r="BY184" i="14"/>
  <c r="EL184" i="14"/>
  <c r="CG184" i="14"/>
  <c r="EM274" i="14"/>
  <c r="DG274" i="14"/>
  <c r="CA274" i="14"/>
  <c r="AU274" i="14"/>
  <c r="EL274" i="14"/>
  <c r="DF274" i="14"/>
  <c r="BZ274" i="14"/>
  <c r="AT274" i="14"/>
  <c r="N274" i="14"/>
  <c r="DM274" i="14"/>
  <c r="CG274" i="14"/>
  <c r="BA274" i="14"/>
  <c r="U274" i="14"/>
  <c r="DL274" i="14"/>
  <c r="CF274" i="14"/>
  <c r="AZ274" i="14"/>
  <c r="T274" i="14"/>
  <c r="DK274" i="14"/>
  <c r="CE274" i="14"/>
  <c r="AY274" i="14"/>
  <c r="S274" i="14"/>
  <c r="DJ274" i="14"/>
  <c r="CD274" i="14"/>
  <c r="AX274" i="14"/>
  <c r="R274" i="14"/>
  <c r="P274" i="14"/>
  <c r="AO274" i="14"/>
  <c r="AN274" i="14"/>
  <c r="AG274" i="14"/>
  <c r="AF274" i="14"/>
  <c r="Y274" i="14"/>
  <c r="X274" i="14"/>
  <c r="Q274" i="14"/>
  <c r="EE274" i="14"/>
  <c r="CY274" i="14"/>
  <c r="BS274" i="14"/>
  <c r="AM274" i="14"/>
  <c r="ED274" i="14"/>
  <c r="CX274" i="14"/>
  <c r="BR274" i="14"/>
  <c r="AL274" i="14"/>
  <c r="EK274" i="14"/>
  <c r="DE274" i="14"/>
  <c r="BY274" i="14"/>
  <c r="AS274" i="14"/>
  <c r="EJ274" i="14"/>
  <c r="DD274" i="14"/>
  <c r="BX274" i="14"/>
  <c r="AR274" i="14"/>
  <c r="EI274" i="14"/>
  <c r="DC274" i="14"/>
  <c r="BW274" i="14"/>
  <c r="AQ274" i="14"/>
  <c r="EH274" i="14"/>
  <c r="DB274" i="14"/>
  <c r="BV274" i="14"/>
  <c r="AP274" i="14"/>
  <c r="DH274" i="14"/>
  <c r="EG274" i="14"/>
  <c r="EF274" i="14"/>
  <c r="DY274" i="14"/>
  <c r="DX274" i="14"/>
  <c r="DQ274" i="14"/>
  <c r="DP274" i="14"/>
  <c r="DI274" i="14"/>
  <c r="DW274" i="14"/>
  <c r="CQ274" i="14"/>
  <c r="BK274" i="14"/>
  <c r="AE274" i="14"/>
  <c r="DV274" i="14"/>
  <c r="CP274" i="14"/>
  <c r="BJ274" i="14"/>
  <c r="AD274" i="14"/>
  <c r="EC274" i="14"/>
  <c r="CW274" i="14"/>
  <c r="BQ274" i="14"/>
  <c r="AK274" i="14"/>
  <c r="EB274" i="14"/>
  <c r="CV274" i="14"/>
  <c r="BP274" i="14"/>
  <c r="AJ274" i="14"/>
  <c r="EA274" i="14"/>
  <c r="CU274" i="14"/>
  <c r="BO274" i="14"/>
  <c r="AI274" i="14"/>
  <c r="DZ274" i="14"/>
  <c r="CT274" i="14"/>
  <c r="BN274" i="14"/>
  <c r="AH274" i="14"/>
  <c r="CB274" i="14"/>
  <c r="DA274" i="14"/>
  <c r="CZ274" i="14"/>
  <c r="CS274" i="14"/>
  <c r="CR274" i="14"/>
  <c r="CK274" i="14"/>
  <c r="CJ274" i="14"/>
  <c r="CC274" i="14"/>
  <c r="DO274" i="14"/>
  <c r="CI274" i="14"/>
  <c r="BC274" i="14"/>
  <c r="W274" i="14"/>
  <c r="DN274" i="14"/>
  <c r="CH274" i="14"/>
  <c r="BB274" i="14"/>
  <c r="V274" i="14"/>
  <c r="DU274" i="14"/>
  <c r="CO274" i="14"/>
  <c r="BI274" i="14"/>
  <c r="AC274" i="14"/>
  <c r="DT274" i="14"/>
  <c r="CN274" i="14"/>
  <c r="BH274" i="14"/>
  <c r="AB274" i="14"/>
  <c r="DS274" i="14"/>
  <c r="CM274" i="14"/>
  <c r="BG274" i="14"/>
  <c r="AA274" i="14"/>
  <c r="DR274" i="14"/>
  <c r="CL274" i="14"/>
  <c r="BF274" i="14"/>
  <c r="Z274" i="14"/>
  <c r="AV274" i="14"/>
  <c r="BU274" i="14"/>
  <c r="BT274" i="14"/>
  <c r="BM274" i="14"/>
  <c r="BL274" i="14"/>
  <c r="BE274" i="14"/>
  <c r="BD274" i="14"/>
  <c r="AW274" i="14"/>
  <c r="ED151" i="14"/>
  <c r="EJ151" i="14"/>
  <c r="EH151" i="14"/>
  <c r="DL151" i="14"/>
  <c r="CD151" i="14"/>
  <c r="CB151" i="14"/>
  <c r="BJ151" i="14"/>
  <c r="AJ151" i="14"/>
  <c r="EG151" i="14"/>
  <c r="EM151" i="14"/>
  <c r="AS151" i="14"/>
  <c r="DZ151" i="14"/>
  <c r="DX151" i="14"/>
  <c r="EL151" i="14"/>
  <c r="CN151" i="14"/>
  <c r="BF151" i="14"/>
  <c r="BD151" i="14"/>
  <c r="AL151" i="14"/>
  <c r="EA151" i="14"/>
  <c r="DI151" i="14"/>
  <c r="DO151" i="14"/>
  <c r="CO151" i="14"/>
  <c r="AY151" i="14"/>
  <c r="AO151" i="14"/>
  <c r="AU151" i="14"/>
  <c r="DT151" i="14"/>
  <c r="CL151" i="14"/>
  <c r="CJ151" i="14"/>
  <c r="CG151" i="14"/>
  <c r="BH151" i="14"/>
  <c r="AQ151" i="14"/>
  <c r="CS151" i="14"/>
  <c r="BR151" i="14"/>
  <c r="BX151" i="14"/>
  <c r="BZ151" i="14"/>
  <c r="AR151" i="14"/>
  <c r="R151" i="14"/>
  <c r="P151" i="14"/>
  <c r="DU151" i="14"/>
  <c r="CM151" i="14"/>
  <c r="BU151" i="14"/>
  <c r="CA151" i="14"/>
  <c r="CV151" i="14"/>
  <c r="BN151" i="14"/>
  <c r="BL151" i="14"/>
  <c r="AT151" i="14"/>
  <c r="T151" i="14"/>
  <c r="DQ151" i="14"/>
  <c r="DW151" i="14"/>
  <c r="CW151" i="14"/>
  <c r="BG151" i="14"/>
  <c r="AW151" i="14"/>
  <c r="BC151" i="14"/>
  <c r="U151" i="14"/>
  <c r="DB151" i="14"/>
  <c r="CZ151" i="14"/>
  <c r="CP151" i="14"/>
  <c r="AZ151" i="14"/>
  <c r="Z151" i="14"/>
  <c r="X151" i="14"/>
  <c r="AG151" i="14"/>
  <c r="AF151" i="14"/>
  <c r="AM151" i="14"/>
  <c r="DF151" i="14"/>
  <c r="CX151" i="14"/>
  <c r="EK151" i="14"/>
  <c r="EI151" i="14"/>
  <c r="EC151" i="14"/>
  <c r="CU151" i="14"/>
  <c r="CC151" i="14"/>
  <c r="CI151" i="14"/>
  <c r="BA151" i="14"/>
  <c r="S151" i="14"/>
  <c r="EF151" i="14"/>
  <c r="BB151" i="14"/>
  <c r="AB151" i="14"/>
  <c r="DY151" i="14"/>
  <c r="EE151" i="14"/>
  <c r="DE151" i="14"/>
  <c r="BO151" i="14"/>
  <c r="BE151" i="14"/>
  <c r="BK151" i="14"/>
  <c r="AC151" i="14"/>
  <c r="DJ151" i="14"/>
  <c r="DH151" i="14"/>
  <c r="DN151" i="14"/>
  <c r="BP151" i="14"/>
  <c r="AP151" i="14"/>
  <c r="AN151" i="14"/>
  <c r="N151" i="14"/>
  <c r="DC151" i="14"/>
  <c r="CK151" i="14"/>
  <c r="CQ151" i="14"/>
  <c r="EB151" i="14"/>
  <c r="DK151" i="14"/>
  <c r="CT151" i="14"/>
  <c r="AH151" i="14"/>
  <c r="CH151" i="14"/>
  <c r="BY151" i="14"/>
  <c r="BW151" i="14"/>
  <c r="BI151" i="14"/>
  <c r="AA151" i="14"/>
  <c r="Q151" i="14"/>
  <c r="W151" i="14"/>
  <c r="DD151" i="14"/>
  <c r="BV151" i="14"/>
  <c r="BT151" i="14"/>
  <c r="DM151" i="14"/>
  <c r="CE151" i="14"/>
  <c r="BM151" i="14"/>
  <c r="BS151" i="14"/>
  <c r="AK151" i="14"/>
  <c r="DR151" i="14"/>
  <c r="DP151" i="14"/>
  <c r="DV151" i="14"/>
  <c r="CF151" i="14"/>
  <c r="AX151" i="14"/>
  <c r="AV151" i="14"/>
  <c r="AD151" i="14"/>
  <c r="DS151" i="14"/>
  <c r="DA151" i="14"/>
  <c r="DG151" i="14"/>
  <c r="BQ151" i="14"/>
  <c r="AI151" i="14"/>
  <c r="Y151" i="14"/>
  <c r="AE151" i="14"/>
  <c r="CR151" i="14"/>
  <c r="CY151" i="14"/>
  <c r="V151" i="14"/>
  <c r="BZ318" i="14"/>
  <c r="CF318" i="14"/>
  <c r="CD318" i="14"/>
  <c r="CI318" i="14"/>
  <c r="ED318" i="14"/>
  <c r="EJ318" i="14"/>
  <c r="EH318" i="14"/>
  <c r="EM318" i="14"/>
  <c r="DV318" i="14"/>
  <c r="EB318" i="14"/>
  <c r="DZ318" i="14"/>
  <c r="EE318" i="14"/>
  <c r="DN318" i="14"/>
  <c r="DT318" i="14"/>
  <c r="DR318" i="14"/>
  <c r="DW318" i="14"/>
  <c r="DF318" i="14"/>
  <c r="DL318" i="14"/>
  <c r="DJ318" i="14"/>
  <c r="DO318" i="14"/>
  <c r="CX318" i="14"/>
  <c r="DD318" i="14"/>
  <c r="DB318" i="14"/>
  <c r="DG318" i="14"/>
  <c r="CH318" i="14"/>
  <c r="CN318" i="14"/>
  <c r="CL318" i="14"/>
  <c r="CQ318" i="14"/>
  <c r="AK318" i="14"/>
  <c r="AJ318" i="14"/>
  <c r="AI318" i="14"/>
  <c r="AD318" i="14"/>
  <c r="N318" i="14"/>
  <c r="T318" i="14"/>
  <c r="R318" i="14"/>
  <c r="W318" i="14"/>
  <c r="BR318" i="14"/>
  <c r="BX318" i="14"/>
  <c r="BV318" i="14"/>
  <c r="CA318" i="14"/>
  <c r="BJ318" i="14"/>
  <c r="BP318" i="14"/>
  <c r="BN318" i="14"/>
  <c r="BS318" i="14"/>
  <c r="BB318" i="14"/>
  <c r="BH318" i="14"/>
  <c r="BF318" i="14"/>
  <c r="BK318" i="14"/>
  <c r="AT318" i="14"/>
  <c r="AZ318" i="14"/>
  <c r="AX318" i="14"/>
  <c r="BC318" i="14"/>
  <c r="AL318" i="14"/>
  <c r="AR318" i="14"/>
  <c r="AP318" i="14"/>
  <c r="AU318" i="14"/>
  <c r="V318" i="14"/>
  <c r="AB318" i="14"/>
  <c r="Z318" i="14"/>
  <c r="AE318" i="14"/>
  <c r="AG318" i="14"/>
  <c r="AM318" i="14"/>
  <c r="AF318" i="14"/>
  <c r="AH318" i="14"/>
  <c r="CG318" i="14"/>
  <c r="CE318" i="14"/>
  <c r="CC318" i="14"/>
  <c r="BL318" i="14"/>
  <c r="EK318" i="14"/>
  <c r="EI318" i="14"/>
  <c r="EG318" i="14"/>
  <c r="CJ318" i="14"/>
  <c r="EC318" i="14"/>
  <c r="EA318" i="14"/>
  <c r="DY318" i="14"/>
  <c r="X318" i="14"/>
  <c r="DU318" i="14"/>
  <c r="DS318" i="14"/>
  <c r="DQ318" i="14"/>
  <c r="CB318" i="14"/>
  <c r="DM318" i="14"/>
  <c r="DK318" i="14"/>
  <c r="DI318" i="14"/>
  <c r="P318" i="14"/>
  <c r="DE318" i="14"/>
  <c r="DC318" i="14"/>
  <c r="DA318" i="14"/>
  <c r="EF318" i="14"/>
  <c r="CO318" i="14"/>
  <c r="CM318" i="14"/>
  <c r="CK318" i="14"/>
  <c r="DX318" i="14"/>
  <c r="CV318" i="14"/>
  <c r="CU318" i="14"/>
  <c r="CP318" i="14"/>
  <c r="CW318" i="14"/>
  <c r="EL318" i="14"/>
  <c r="U318" i="14"/>
  <c r="S318" i="14"/>
  <c r="Q318" i="14"/>
  <c r="AN318" i="14"/>
  <c r="BY318" i="14"/>
  <c r="BW318" i="14"/>
  <c r="BU318" i="14"/>
  <c r="DP318" i="14"/>
  <c r="BQ318" i="14"/>
  <c r="BO318" i="14"/>
  <c r="BM318" i="14"/>
  <c r="BD318" i="14"/>
  <c r="BI318" i="14"/>
  <c r="BG318" i="14"/>
  <c r="BE318" i="14"/>
  <c r="DH318" i="14"/>
  <c r="BA318" i="14"/>
  <c r="AY318" i="14"/>
  <c r="AW318" i="14"/>
  <c r="AV318" i="14"/>
  <c r="AS318" i="14"/>
  <c r="AQ318" i="14"/>
  <c r="AO318" i="14"/>
  <c r="CR318" i="14"/>
  <c r="AC318" i="14"/>
  <c r="AA318" i="14"/>
  <c r="Y318" i="14"/>
  <c r="CZ318" i="14"/>
  <c r="CY318" i="14"/>
  <c r="BT318" i="14"/>
  <c r="CT318" i="14"/>
  <c r="CS318" i="14"/>
  <c r="DW282" i="14"/>
  <c r="CQ282" i="14"/>
  <c r="BK282" i="14"/>
  <c r="AE282" i="14"/>
  <c r="DV282" i="14"/>
  <c r="CP282" i="14"/>
  <c r="BJ282" i="14"/>
  <c r="AD282" i="14"/>
  <c r="EC282" i="14"/>
  <c r="CW282" i="14"/>
  <c r="BQ282" i="14"/>
  <c r="AK282" i="14"/>
  <c r="EB282" i="14"/>
  <c r="CV282" i="14"/>
  <c r="BP282" i="14"/>
  <c r="AJ282" i="14"/>
  <c r="EA282" i="14"/>
  <c r="CU282" i="14"/>
  <c r="BO282" i="14"/>
  <c r="AI282" i="14"/>
  <c r="DZ282" i="14"/>
  <c r="CT282" i="14"/>
  <c r="BN282" i="14"/>
  <c r="AH282" i="14"/>
  <c r="DX282" i="14"/>
  <c r="CR282" i="14"/>
  <c r="BL282" i="14"/>
  <c r="AF282" i="14"/>
  <c r="AW282" i="14"/>
  <c r="AG282" i="14"/>
  <c r="Q282" i="14"/>
  <c r="BM282" i="14"/>
  <c r="DO282" i="14"/>
  <c r="CI282" i="14"/>
  <c r="BC282" i="14"/>
  <c r="W282" i="14"/>
  <c r="DN282" i="14"/>
  <c r="CH282" i="14"/>
  <c r="BB282" i="14"/>
  <c r="V282" i="14"/>
  <c r="DU282" i="14"/>
  <c r="CO282" i="14"/>
  <c r="BI282" i="14"/>
  <c r="AC282" i="14"/>
  <c r="DT282" i="14"/>
  <c r="CN282" i="14"/>
  <c r="BH282" i="14"/>
  <c r="AB282" i="14"/>
  <c r="DS282" i="14"/>
  <c r="CM282" i="14"/>
  <c r="BG282" i="14"/>
  <c r="AA282" i="14"/>
  <c r="DR282" i="14"/>
  <c r="CL282" i="14"/>
  <c r="BF282" i="14"/>
  <c r="Z282" i="14"/>
  <c r="DP282" i="14"/>
  <c r="CJ282" i="14"/>
  <c r="BD282" i="14"/>
  <c r="X282" i="14"/>
  <c r="DA282" i="14"/>
  <c r="CK282" i="14"/>
  <c r="EG282" i="14"/>
  <c r="DQ282" i="14"/>
  <c r="EM282" i="14"/>
  <c r="DG282" i="14"/>
  <c r="CA282" i="14"/>
  <c r="AU282" i="14"/>
  <c r="EL282" i="14"/>
  <c r="DF282" i="14"/>
  <c r="BZ282" i="14"/>
  <c r="AT282" i="14"/>
  <c r="N282" i="14"/>
  <c r="DM282" i="14"/>
  <c r="CG282" i="14"/>
  <c r="BA282" i="14"/>
  <c r="U282" i="14"/>
  <c r="DL282" i="14"/>
  <c r="CF282" i="14"/>
  <c r="AZ282" i="14"/>
  <c r="T282" i="14"/>
  <c r="DK282" i="14"/>
  <c r="CE282" i="14"/>
  <c r="AY282" i="14"/>
  <c r="S282" i="14"/>
  <c r="DJ282" i="14"/>
  <c r="CD282" i="14"/>
  <c r="AX282" i="14"/>
  <c r="R282" i="14"/>
  <c r="DH282" i="14"/>
  <c r="CB282" i="14"/>
  <c r="AV282" i="14"/>
  <c r="P282" i="14"/>
  <c r="AO282" i="14"/>
  <c r="Y282" i="14"/>
  <c r="BU282" i="14"/>
  <c r="BE282" i="14"/>
  <c r="EE282" i="14"/>
  <c r="CY282" i="14"/>
  <c r="BS282" i="14"/>
  <c r="AM282" i="14"/>
  <c r="ED282" i="14"/>
  <c r="CX282" i="14"/>
  <c r="BR282" i="14"/>
  <c r="AL282" i="14"/>
  <c r="EK282" i="14"/>
  <c r="DE282" i="14"/>
  <c r="BY282" i="14"/>
  <c r="AS282" i="14"/>
  <c r="EJ282" i="14"/>
  <c r="DD282" i="14"/>
  <c r="BX282" i="14"/>
  <c r="AR282" i="14"/>
  <c r="EI282" i="14"/>
  <c r="DC282" i="14"/>
  <c r="BW282" i="14"/>
  <c r="AQ282" i="14"/>
  <c r="EH282" i="14"/>
  <c r="DB282" i="14"/>
  <c r="BV282" i="14"/>
  <c r="AP282" i="14"/>
  <c r="EF282" i="14"/>
  <c r="CZ282" i="14"/>
  <c r="BT282" i="14"/>
  <c r="AN282" i="14"/>
  <c r="DI282" i="14"/>
  <c r="CS282" i="14"/>
  <c r="CC282" i="14"/>
  <c r="DY282" i="14"/>
  <c r="EB182" i="14"/>
  <c r="CV182" i="14"/>
  <c r="BP182" i="14"/>
  <c r="AJ182" i="14"/>
  <c r="EA182" i="14"/>
  <c r="CU182" i="14"/>
  <c r="BO182" i="14"/>
  <c r="AI182" i="14"/>
  <c r="DZ182" i="14"/>
  <c r="CT182" i="14"/>
  <c r="BN182" i="14"/>
  <c r="AH182" i="14"/>
  <c r="DY182" i="14"/>
  <c r="CS182" i="14"/>
  <c r="BM182" i="14"/>
  <c r="AG182" i="14"/>
  <c r="DX182" i="14"/>
  <c r="CR182" i="14"/>
  <c r="BL182" i="14"/>
  <c r="AF182" i="14"/>
  <c r="EE182" i="14"/>
  <c r="CY182" i="14"/>
  <c r="BS182" i="14"/>
  <c r="AM182" i="14"/>
  <c r="ED182" i="14"/>
  <c r="CX182" i="14"/>
  <c r="BR182" i="14"/>
  <c r="AL182" i="14"/>
  <c r="EK182" i="14"/>
  <c r="DE182" i="14"/>
  <c r="BY182" i="14"/>
  <c r="AS182" i="14"/>
  <c r="DT182" i="14"/>
  <c r="CN182" i="14"/>
  <c r="BH182" i="14"/>
  <c r="AB182" i="14"/>
  <c r="DS182" i="14"/>
  <c r="CM182" i="14"/>
  <c r="BG182" i="14"/>
  <c r="AA182" i="14"/>
  <c r="DR182" i="14"/>
  <c r="CL182" i="14"/>
  <c r="BF182" i="14"/>
  <c r="Z182" i="14"/>
  <c r="DQ182" i="14"/>
  <c r="CK182" i="14"/>
  <c r="BE182" i="14"/>
  <c r="Y182" i="14"/>
  <c r="DP182" i="14"/>
  <c r="CJ182" i="14"/>
  <c r="BD182" i="14"/>
  <c r="X182" i="14"/>
  <c r="DW182" i="14"/>
  <c r="CQ182" i="14"/>
  <c r="BK182" i="14"/>
  <c r="AE182" i="14"/>
  <c r="DV182" i="14"/>
  <c r="CP182" i="14"/>
  <c r="BJ182" i="14"/>
  <c r="AD182" i="14"/>
  <c r="EC182" i="14"/>
  <c r="CW182" i="14"/>
  <c r="BQ182" i="14"/>
  <c r="AK182" i="14"/>
  <c r="DL182" i="14"/>
  <c r="CF182" i="14"/>
  <c r="AZ182" i="14"/>
  <c r="T182" i="14"/>
  <c r="DK182" i="14"/>
  <c r="CE182" i="14"/>
  <c r="AY182" i="14"/>
  <c r="S182" i="14"/>
  <c r="DJ182" i="14"/>
  <c r="CD182" i="14"/>
  <c r="AX182" i="14"/>
  <c r="R182" i="14"/>
  <c r="DI182" i="14"/>
  <c r="CC182" i="14"/>
  <c r="AW182" i="14"/>
  <c r="Q182" i="14"/>
  <c r="DH182" i="14"/>
  <c r="CB182" i="14"/>
  <c r="AV182" i="14"/>
  <c r="P182" i="14"/>
  <c r="DO182" i="14"/>
  <c r="CI182" i="14"/>
  <c r="BC182" i="14"/>
  <c r="W182" i="14"/>
  <c r="DN182" i="14"/>
  <c r="CH182" i="14"/>
  <c r="BB182" i="14"/>
  <c r="V182" i="14"/>
  <c r="DU182" i="14"/>
  <c r="CO182" i="14"/>
  <c r="BI182" i="14"/>
  <c r="AC182" i="14"/>
  <c r="EJ182" i="14"/>
  <c r="DD182" i="14"/>
  <c r="BX182" i="14"/>
  <c r="AR182" i="14"/>
  <c r="EI182" i="14"/>
  <c r="DC182" i="14"/>
  <c r="BW182" i="14"/>
  <c r="AQ182" i="14"/>
  <c r="EH182" i="14"/>
  <c r="DB182" i="14"/>
  <c r="BV182" i="14"/>
  <c r="AP182" i="14"/>
  <c r="EG182" i="14"/>
  <c r="DA182" i="14"/>
  <c r="BU182" i="14"/>
  <c r="AO182" i="14"/>
  <c r="EF182" i="14"/>
  <c r="CZ182" i="14"/>
  <c r="BT182" i="14"/>
  <c r="AN182" i="14"/>
  <c r="EM182" i="14"/>
  <c r="DG182" i="14"/>
  <c r="CA182" i="14"/>
  <c r="AU182" i="14"/>
  <c r="EL182" i="14"/>
  <c r="DF182" i="14"/>
  <c r="BZ182" i="14"/>
  <c r="AT182" i="14"/>
  <c r="N182" i="14"/>
  <c r="DM182" i="14"/>
  <c r="CG182" i="14"/>
  <c r="BA182" i="14"/>
  <c r="U182" i="14"/>
  <c r="S196" i="14"/>
  <c r="Q196" i="14"/>
  <c r="W196" i="14"/>
  <c r="BX196" i="14"/>
  <c r="BV196" i="14"/>
  <c r="BT196" i="14"/>
  <c r="BZ196" i="14"/>
  <c r="EB196" i="14"/>
  <c r="DZ196" i="14"/>
  <c r="DX196" i="14"/>
  <c r="ED196" i="14"/>
  <c r="DT196" i="14"/>
  <c r="DR196" i="14"/>
  <c r="DP196" i="14"/>
  <c r="DV196" i="14"/>
  <c r="DL196" i="14"/>
  <c r="DJ196" i="14"/>
  <c r="DH196" i="14"/>
  <c r="DN196" i="14"/>
  <c r="DD196" i="14"/>
  <c r="DB196" i="14"/>
  <c r="CZ196" i="14"/>
  <c r="DF196" i="14"/>
  <c r="CN196" i="14"/>
  <c r="CL196" i="14"/>
  <c r="CJ196" i="14"/>
  <c r="CP196" i="14"/>
  <c r="AG196" i="14"/>
  <c r="EC196" i="14"/>
  <c r="CU196" i="14"/>
  <c r="CT196" i="14"/>
  <c r="AH196" i="14"/>
  <c r="CF196" i="14"/>
  <c r="CD196" i="14"/>
  <c r="CB196" i="14"/>
  <c r="CH196" i="14"/>
  <c r="EI196" i="14"/>
  <c r="EG196" i="14"/>
  <c r="EM196" i="14"/>
  <c r="N196" i="14"/>
  <c r="BP196" i="14"/>
  <c r="BN196" i="14"/>
  <c r="BL196" i="14"/>
  <c r="BR196" i="14"/>
  <c r="BH196" i="14"/>
  <c r="BF196" i="14"/>
  <c r="BD196" i="14"/>
  <c r="BJ196" i="14"/>
  <c r="AZ196" i="14"/>
  <c r="AX196" i="14"/>
  <c r="AV196" i="14"/>
  <c r="BB196" i="14"/>
  <c r="AR196" i="14"/>
  <c r="AP196" i="14"/>
  <c r="AN196" i="14"/>
  <c r="AT196" i="14"/>
  <c r="AB196" i="14"/>
  <c r="Z196" i="14"/>
  <c r="X196" i="14"/>
  <c r="AD196" i="14"/>
  <c r="CO196" i="14"/>
  <c r="AJ196" i="14"/>
  <c r="CY196" i="14"/>
  <c r="CX196" i="14"/>
  <c r="AL196" i="14"/>
  <c r="T196" i="14"/>
  <c r="R196" i="14"/>
  <c r="P196" i="14"/>
  <c r="V196" i="14"/>
  <c r="BW196" i="14"/>
  <c r="BU196" i="14"/>
  <c r="CA196" i="14"/>
  <c r="AC196" i="14"/>
  <c r="EA196" i="14"/>
  <c r="DY196" i="14"/>
  <c r="EE196" i="14"/>
  <c r="DM196" i="14"/>
  <c r="DS196" i="14"/>
  <c r="DQ196" i="14"/>
  <c r="DW196" i="14"/>
  <c r="BA196" i="14"/>
  <c r="DK196" i="14"/>
  <c r="DI196" i="14"/>
  <c r="DO196" i="14"/>
  <c r="DE196" i="14"/>
  <c r="DC196" i="14"/>
  <c r="DA196" i="14"/>
  <c r="DG196" i="14"/>
  <c r="AS196" i="14"/>
  <c r="CM196" i="14"/>
  <c r="CK196" i="14"/>
  <c r="CQ196" i="14"/>
  <c r="AK196" i="14"/>
  <c r="CV196" i="14"/>
  <c r="AF196" i="14"/>
  <c r="AI196" i="14"/>
  <c r="CS196" i="14"/>
  <c r="CE196" i="14"/>
  <c r="CC196" i="14"/>
  <c r="CI196" i="14"/>
  <c r="EJ196" i="14"/>
  <c r="EH196" i="14"/>
  <c r="EF196" i="14"/>
  <c r="EL196" i="14"/>
  <c r="BI196" i="14"/>
  <c r="BO196" i="14"/>
  <c r="BM196" i="14"/>
  <c r="BS196" i="14"/>
  <c r="CG196" i="14"/>
  <c r="BG196" i="14"/>
  <c r="BE196" i="14"/>
  <c r="BK196" i="14"/>
  <c r="U196" i="14"/>
  <c r="AY196" i="14"/>
  <c r="AW196" i="14"/>
  <c r="BC196" i="14"/>
  <c r="EK196" i="14"/>
  <c r="AQ196" i="14"/>
  <c r="AO196" i="14"/>
  <c r="AU196" i="14"/>
  <c r="BY196" i="14"/>
  <c r="AA196" i="14"/>
  <c r="Y196" i="14"/>
  <c r="AE196" i="14"/>
  <c r="BQ196" i="14"/>
  <c r="CR196" i="14"/>
  <c r="DU196" i="14"/>
  <c r="AM196" i="14"/>
  <c r="CW196" i="14"/>
  <c r="BZ326" i="14"/>
  <c r="CF326" i="14"/>
  <c r="CD326" i="14"/>
  <c r="CI326" i="14"/>
  <c r="ED326" i="14"/>
  <c r="EJ326" i="14"/>
  <c r="EH326" i="14"/>
  <c r="EM326" i="14"/>
  <c r="DV326" i="14"/>
  <c r="EB326" i="14"/>
  <c r="DZ326" i="14"/>
  <c r="EE326" i="14"/>
  <c r="DN326" i="14"/>
  <c r="DT326" i="14"/>
  <c r="DR326" i="14"/>
  <c r="DW326" i="14"/>
  <c r="DF326" i="14"/>
  <c r="DL326" i="14"/>
  <c r="DJ326" i="14"/>
  <c r="DO326" i="14"/>
  <c r="CX326" i="14"/>
  <c r="DD326" i="14"/>
  <c r="DB326" i="14"/>
  <c r="DG326" i="14"/>
  <c r="CH326" i="14"/>
  <c r="CN326" i="14"/>
  <c r="CL326" i="14"/>
  <c r="CQ326" i="14"/>
  <c r="CV326" i="14"/>
  <c r="CU326" i="14"/>
  <c r="CP326" i="14"/>
  <c r="AK326" i="14"/>
  <c r="N326" i="14"/>
  <c r="T326" i="14"/>
  <c r="R326" i="14"/>
  <c r="W326" i="14"/>
  <c r="BR326" i="14"/>
  <c r="BX326" i="14"/>
  <c r="BV326" i="14"/>
  <c r="CA326" i="14"/>
  <c r="BJ326" i="14"/>
  <c r="BP326" i="14"/>
  <c r="BN326" i="14"/>
  <c r="BS326" i="14"/>
  <c r="BB326" i="14"/>
  <c r="BH326" i="14"/>
  <c r="BF326" i="14"/>
  <c r="BK326" i="14"/>
  <c r="AT326" i="14"/>
  <c r="AZ326" i="14"/>
  <c r="AX326" i="14"/>
  <c r="BC326" i="14"/>
  <c r="AL326" i="14"/>
  <c r="AR326" i="14"/>
  <c r="AP326" i="14"/>
  <c r="AU326" i="14"/>
  <c r="V326" i="14"/>
  <c r="AB326" i="14"/>
  <c r="Z326" i="14"/>
  <c r="AE326" i="14"/>
  <c r="CY326" i="14"/>
  <c r="AN326" i="14"/>
  <c r="CT326" i="14"/>
  <c r="AG326" i="14"/>
  <c r="CG326" i="14"/>
  <c r="CE326" i="14"/>
  <c r="CC326" i="14"/>
  <c r="AF326" i="14"/>
  <c r="EK326" i="14"/>
  <c r="EI326" i="14"/>
  <c r="EG326" i="14"/>
  <c r="DP326" i="14"/>
  <c r="EC326" i="14"/>
  <c r="EA326" i="14"/>
  <c r="DY326" i="14"/>
  <c r="BD326" i="14"/>
  <c r="DU326" i="14"/>
  <c r="DS326" i="14"/>
  <c r="DQ326" i="14"/>
  <c r="DH326" i="14"/>
  <c r="DM326" i="14"/>
  <c r="DK326" i="14"/>
  <c r="DI326" i="14"/>
  <c r="AV326" i="14"/>
  <c r="DE326" i="14"/>
  <c r="DC326" i="14"/>
  <c r="DA326" i="14"/>
  <c r="CZ326" i="14"/>
  <c r="CO326" i="14"/>
  <c r="CM326" i="14"/>
  <c r="CK326" i="14"/>
  <c r="CR326" i="14"/>
  <c r="AJ326" i="14"/>
  <c r="AI326" i="14"/>
  <c r="AD326" i="14"/>
  <c r="CW326" i="14"/>
  <c r="EL326" i="14"/>
  <c r="U326" i="14"/>
  <c r="S326" i="14"/>
  <c r="Q326" i="14"/>
  <c r="BL326" i="14"/>
  <c r="BY326" i="14"/>
  <c r="BW326" i="14"/>
  <c r="BU326" i="14"/>
  <c r="CJ326" i="14"/>
  <c r="BQ326" i="14"/>
  <c r="BO326" i="14"/>
  <c r="BM326" i="14"/>
  <c r="X326" i="14"/>
  <c r="BI326" i="14"/>
  <c r="BG326" i="14"/>
  <c r="BE326" i="14"/>
  <c r="CB326" i="14"/>
  <c r="BA326" i="14"/>
  <c r="AY326" i="14"/>
  <c r="AW326" i="14"/>
  <c r="P326" i="14"/>
  <c r="AS326" i="14"/>
  <c r="AQ326" i="14"/>
  <c r="AO326" i="14"/>
  <c r="EF326" i="14"/>
  <c r="AC326" i="14"/>
  <c r="AA326" i="14"/>
  <c r="Y326" i="14"/>
  <c r="DX326" i="14"/>
  <c r="AM326" i="14"/>
  <c r="BT326" i="14"/>
  <c r="AH326" i="14"/>
  <c r="CS326" i="14"/>
  <c r="AQ275" i="14"/>
  <c r="AO275" i="14"/>
  <c r="AU275" i="14"/>
  <c r="AJ275" i="14"/>
  <c r="AI275" i="14"/>
  <c r="AG275" i="14"/>
  <c r="AM275" i="14"/>
  <c r="DU275" i="14"/>
  <c r="AA275" i="14"/>
  <c r="Y275" i="14"/>
  <c r="AE275" i="14"/>
  <c r="CO275" i="14"/>
  <c r="S275" i="14"/>
  <c r="Q275" i="14"/>
  <c r="W275" i="14"/>
  <c r="BI275" i="14"/>
  <c r="BW275" i="14"/>
  <c r="BU275" i="14"/>
  <c r="CA275" i="14"/>
  <c r="AK275" i="14"/>
  <c r="EA275" i="14"/>
  <c r="DY275" i="14"/>
  <c r="EE275" i="14"/>
  <c r="EJ275" i="14"/>
  <c r="DK275" i="14"/>
  <c r="DI275" i="14"/>
  <c r="DO275" i="14"/>
  <c r="BX275" i="14"/>
  <c r="DP275" i="14"/>
  <c r="DS275" i="14"/>
  <c r="BK275" i="14"/>
  <c r="BJ275" i="14"/>
  <c r="DB275" i="14"/>
  <c r="CZ275" i="14"/>
  <c r="DF275" i="14"/>
  <c r="AB275" i="14"/>
  <c r="CT275" i="14"/>
  <c r="CR275" i="14"/>
  <c r="CX275" i="14"/>
  <c r="DM275" i="14"/>
  <c r="CL275" i="14"/>
  <c r="CJ275" i="14"/>
  <c r="CP275" i="14"/>
  <c r="CG275" i="14"/>
  <c r="CD275" i="14"/>
  <c r="CB275" i="14"/>
  <c r="CH275" i="14"/>
  <c r="BA275" i="14"/>
  <c r="EH275" i="14"/>
  <c r="EF275" i="14"/>
  <c r="EL275" i="14"/>
  <c r="AC275" i="14"/>
  <c r="BO275" i="14"/>
  <c r="BM275" i="14"/>
  <c r="BS275" i="14"/>
  <c r="EB275" i="14"/>
  <c r="AY275" i="14"/>
  <c r="AW275" i="14"/>
  <c r="BC275" i="14"/>
  <c r="BP275" i="14"/>
  <c r="CN275" i="14"/>
  <c r="DW275" i="14"/>
  <c r="DR275" i="14"/>
  <c r="DD275" i="14"/>
  <c r="AP275" i="14"/>
  <c r="AN275" i="14"/>
  <c r="AT275" i="14"/>
  <c r="T275" i="14"/>
  <c r="AH275" i="14"/>
  <c r="AF275" i="14"/>
  <c r="AL275" i="14"/>
  <c r="EK275" i="14"/>
  <c r="Z275" i="14"/>
  <c r="X275" i="14"/>
  <c r="AD275" i="14"/>
  <c r="DE275" i="14"/>
  <c r="R275" i="14"/>
  <c r="P275" i="14"/>
  <c r="V275" i="14"/>
  <c r="BY275" i="14"/>
  <c r="BV275" i="14"/>
  <c r="BT275" i="14"/>
  <c r="BZ275" i="14"/>
  <c r="U275" i="14"/>
  <c r="DZ275" i="14"/>
  <c r="DX275" i="14"/>
  <c r="ED275" i="14"/>
  <c r="DT275" i="14"/>
  <c r="DJ275" i="14"/>
  <c r="DH275" i="14"/>
  <c r="DN275" i="14"/>
  <c r="BH275" i="14"/>
  <c r="BD275" i="14"/>
  <c r="DQ275" i="14"/>
  <c r="DV275" i="14"/>
  <c r="BE275" i="14"/>
  <c r="DC275" i="14"/>
  <c r="DA275" i="14"/>
  <c r="DG275" i="14"/>
  <c r="AR275" i="14"/>
  <c r="CU275" i="14"/>
  <c r="CS275" i="14"/>
  <c r="CY275" i="14"/>
  <c r="EC275" i="14"/>
  <c r="CM275" i="14"/>
  <c r="CK275" i="14"/>
  <c r="CQ275" i="14"/>
  <c r="CW275" i="14"/>
  <c r="CE275" i="14"/>
  <c r="CC275" i="14"/>
  <c r="CI275" i="14"/>
  <c r="BQ275" i="14"/>
  <c r="EI275" i="14"/>
  <c r="EG275" i="14"/>
  <c r="EM275" i="14"/>
  <c r="N275" i="14"/>
  <c r="AS275" i="14"/>
  <c r="BN275" i="14"/>
  <c r="BL275" i="14"/>
  <c r="BR275" i="14"/>
  <c r="DL275" i="14"/>
  <c r="AX275" i="14"/>
  <c r="AV275" i="14"/>
  <c r="BB275" i="14"/>
  <c r="AZ275" i="14"/>
  <c r="CF275" i="14"/>
  <c r="BG275" i="14"/>
  <c r="BF275" i="14"/>
  <c r="CV275" i="14"/>
  <c r="EB186" i="14"/>
  <c r="CV186" i="14"/>
  <c r="BP186" i="14"/>
  <c r="AJ186" i="14"/>
  <c r="EA186" i="14"/>
  <c r="CU186" i="14"/>
  <c r="BO186" i="14"/>
  <c r="AI186" i="14"/>
  <c r="DZ186" i="14"/>
  <c r="CT186" i="14"/>
  <c r="BN186" i="14"/>
  <c r="AH186" i="14"/>
  <c r="DY186" i="14"/>
  <c r="CS186" i="14"/>
  <c r="BM186" i="14"/>
  <c r="AG186" i="14"/>
  <c r="DX186" i="14"/>
  <c r="CR186" i="14"/>
  <c r="BL186" i="14"/>
  <c r="AF186" i="14"/>
  <c r="EE186" i="14"/>
  <c r="CY186" i="14"/>
  <c r="BS186" i="14"/>
  <c r="AM186" i="14"/>
  <c r="ED186" i="14"/>
  <c r="CX186" i="14"/>
  <c r="BR186" i="14"/>
  <c r="AL186" i="14"/>
  <c r="EK186" i="14"/>
  <c r="DE186" i="14"/>
  <c r="BY186" i="14"/>
  <c r="AS186" i="14"/>
  <c r="DL186" i="14"/>
  <c r="BX186" i="14"/>
  <c r="AB186" i="14"/>
  <c r="DK186" i="14"/>
  <c r="BW186" i="14"/>
  <c r="AA186" i="14"/>
  <c r="DJ186" i="14"/>
  <c r="BV186" i="14"/>
  <c r="Z186" i="14"/>
  <c r="DI186" i="14"/>
  <c r="BU186" i="14"/>
  <c r="Y186" i="14"/>
  <c r="DH186" i="14"/>
  <c r="BT186" i="14"/>
  <c r="X186" i="14"/>
  <c r="DO186" i="14"/>
  <c r="CA186" i="14"/>
  <c r="AE186" i="14"/>
  <c r="DN186" i="14"/>
  <c r="BZ186" i="14"/>
  <c r="AD186" i="14"/>
  <c r="DU186" i="14"/>
  <c r="CG186" i="14"/>
  <c r="AK186" i="14"/>
  <c r="DD186" i="14"/>
  <c r="BH186" i="14"/>
  <c r="T186" i="14"/>
  <c r="DC186" i="14"/>
  <c r="BG186" i="14"/>
  <c r="S186" i="14"/>
  <c r="DB186" i="14"/>
  <c r="BF186" i="14"/>
  <c r="R186" i="14"/>
  <c r="DA186" i="14"/>
  <c r="BE186" i="14"/>
  <c r="Q186" i="14"/>
  <c r="CZ186" i="14"/>
  <c r="BD186" i="14"/>
  <c r="P186" i="14"/>
  <c r="DG186" i="14"/>
  <c r="BK186" i="14"/>
  <c r="W186" i="14"/>
  <c r="DF186" i="14"/>
  <c r="BJ186" i="14"/>
  <c r="V186" i="14"/>
  <c r="DM186" i="14"/>
  <c r="BQ186" i="14"/>
  <c r="AC186" i="14"/>
  <c r="EJ186" i="14"/>
  <c r="CN186" i="14"/>
  <c r="AZ186" i="14"/>
  <c r="EI186" i="14"/>
  <c r="CM186" i="14"/>
  <c r="AY186" i="14"/>
  <c r="EH186" i="14"/>
  <c r="CL186" i="14"/>
  <c r="AX186" i="14"/>
  <c r="EG186" i="14"/>
  <c r="CK186" i="14"/>
  <c r="AW186" i="14"/>
  <c r="EF186" i="14"/>
  <c r="CJ186" i="14"/>
  <c r="AV186" i="14"/>
  <c r="EM186" i="14"/>
  <c r="CQ186" i="14"/>
  <c r="BC186" i="14"/>
  <c r="EL186" i="14"/>
  <c r="CP186" i="14"/>
  <c r="BB186" i="14"/>
  <c r="N186" i="14"/>
  <c r="CW186" i="14"/>
  <c r="BI186" i="14"/>
  <c r="U186" i="14"/>
  <c r="DT186" i="14"/>
  <c r="CF186" i="14"/>
  <c r="AR186" i="14"/>
  <c r="DS186" i="14"/>
  <c r="CE186" i="14"/>
  <c r="AQ186" i="14"/>
  <c r="DR186" i="14"/>
  <c r="CD186" i="14"/>
  <c r="AP186" i="14"/>
  <c r="DQ186" i="14"/>
  <c r="CC186" i="14"/>
  <c r="AO186" i="14"/>
  <c r="DP186" i="14"/>
  <c r="CB186" i="14"/>
  <c r="AN186" i="14"/>
  <c r="DW186" i="14"/>
  <c r="CI186" i="14"/>
  <c r="AU186" i="14"/>
  <c r="DV186" i="14"/>
  <c r="CH186" i="14"/>
  <c r="AT186" i="14"/>
  <c r="EC186" i="14"/>
  <c r="CO186" i="14"/>
  <c r="BA186" i="14"/>
  <c r="DO298" i="14"/>
  <c r="CI298" i="14"/>
  <c r="BC298" i="14"/>
  <c r="W298" i="14"/>
  <c r="DN298" i="14"/>
  <c r="CH298" i="14"/>
  <c r="BB298" i="14"/>
  <c r="V298" i="14"/>
  <c r="DU298" i="14"/>
  <c r="CO298" i="14"/>
  <c r="BI298" i="14"/>
  <c r="AC298" i="14"/>
  <c r="DT298" i="14"/>
  <c r="CN298" i="14"/>
  <c r="BH298" i="14"/>
  <c r="AB298" i="14"/>
  <c r="DS298" i="14"/>
  <c r="CM298" i="14"/>
  <c r="BG298" i="14"/>
  <c r="AA298" i="14"/>
  <c r="DR298" i="14"/>
  <c r="CL298" i="14"/>
  <c r="BF298" i="14"/>
  <c r="Z298" i="14"/>
  <c r="DP298" i="14"/>
  <c r="CJ298" i="14"/>
  <c r="BD298" i="14"/>
  <c r="X298" i="14"/>
  <c r="DA298" i="14"/>
  <c r="CK298" i="14"/>
  <c r="EG298" i="14"/>
  <c r="DQ298" i="14"/>
  <c r="EM298" i="14"/>
  <c r="DG298" i="14"/>
  <c r="CA298" i="14"/>
  <c r="AU298" i="14"/>
  <c r="EL298" i="14"/>
  <c r="DF298" i="14"/>
  <c r="BZ298" i="14"/>
  <c r="AT298" i="14"/>
  <c r="N298" i="14"/>
  <c r="DM298" i="14"/>
  <c r="CG298" i="14"/>
  <c r="BA298" i="14"/>
  <c r="U298" i="14"/>
  <c r="DL298" i="14"/>
  <c r="CF298" i="14"/>
  <c r="AZ298" i="14"/>
  <c r="T298" i="14"/>
  <c r="DK298" i="14"/>
  <c r="CE298" i="14"/>
  <c r="AY298" i="14"/>
  <c r="S298" i="14"/>
  <c r="DJ298" i="14"/>
  <c r="CD298" i="14"/>
  <c r="AX298" i="14"/>
  <c r="R298" i="14"/>
  <c r="DH298" i="14"/>
  <c r="CB298" i="14"/>
  <c r="AV298" i="14"/>
  <c r="P298" i="14"/>
  <c r="AO298" i="14"/>
  <c r="Y298" i="14"/>
  <c r="BU298" i="14"/>
  <c r="BE298" i="14"/>
  <c r="EE298" i="14"/>
  <c r="CY298" i="14"/>
  <c r="BS298" i="14"/>
  <c r="AM298" i="14"/>
  <c r="ED298" i="14"/>
  <c r="CX298" i="14"/>
  <c r="BR298" i="14"/>
  <c r="AL298" i="14"/>
  <c r="EK298" i="14"/>
  <c r="DE298" i="14"/>
  <c r="BY298" i="14"/>
  <c r="AS298" i="14"/>
  <c r="EJ298" i="14"/>
  <c r="DD298" i="14"/>
  <c r="BX298" i="14"/>
  <c r="AR298" i="14"/>
  <c r="EI298" i="14"/>
  <c r="DC298" i="14"/>
  <c r="BW298" i="14"/>
  <c r="AQ298" i="14"/>
  <c r="EH298" i="14"/>
  <c r="DB298" i="14"/>
  <c r="BV298" i="14"/>
  <c r="AP298" i="14"/>
  <c r="EF298" i="14"/>
  <c r="CZ298" i="14"/>
  <c r="BT298" i="14"/>
  <c r="AN298" i="14"/>
  <c r="DI298" i="14"/>
  <c r="CS298" i="14"/>
  <c r="CC298" i="14"/>
  <c r="DY298" i="14"/>
  <c r="DW298" i="14"/>
  <c r="CQ298" i="14"/>
  <c r="BK298" i="14"/>
  <c r="AE298" i="14"/>
  <c r="DV298" i="14"/>
  <c r="CP298" i="14"/>
  <c r="BJ298" i="14"/>
  <c r="AD298" i="14"/>
  <c r="EC298" i="14"/>
  <c r="CW298" i="14"/>
  <c r="BQ298" i="14"/>
  <c r="AK298" i="14"/>
  <c r="EB298" i="14"/>
  <c r="CV298" i="14"/>
  <c r="BP298" i="14"/>
  <c r="AJ298" i="14"/>
  <c r="EA298" i="14"/>
  <c r="CU298" i="14"/>
  <c r="BO298" i="14"/>
  <c r="AI298" i="14"/>
  <c r="DZ298" i="14"/>
  <c r="CT298" i="14"/>
  <c r="BN298" i="14"/>
  <c r="AH298" i="14"/>
  <c r="DX298" i="14"/>
  <c r="CR298" i="14"/>
  <c r="BL298" i="14"/>
  <c r="AF298" i="14"/>
  <c r="AW298" i="14"/>
  <c r="AG298" i="14"/>
  <c r="Q298" i="14"/>
  <c r="BM298" i="14"/>
  <c r="CA300" i="14"/>
  <c r="CG300" i="14"/>
  <c r="CE300" i="14"/>
  <c r="CB300" i="14"/>
  <c r="EE300" i="14"/>
  <c r="EK300" i="14"/>
  <c r="EI300" i="14"/>
  <c r="EF300" i="14"/>
  <c r="DW300" i="14"/>
  <c r="EC300" i="14"/>
  <c r="EA300" i="14"/>
  <c r="DX300" i="14"/>
  <c r="DO300" i="14"/>
  <c r="DU300" i="14"/>
  <c r="DS300" i="14"/>
  <c r="DP300" i="14"/>
  <c r="DG300" i="14"/>
  <c r="DM300" i="14"/>
  <c r="DK300" i="14"/>
  <c r="DH300" i="14"/>
  <c r="CY300" i="14"/>
  <c r="DE300" i="14"/>
  <c r="DC300" i="14"/>
  <c r="CZ300" i="14"/>
  <c r="CI300" i="14"/>
  <c r="CO300" i="14"/>
  <c r="CM300" i="14"/>
  <c r="CJ300" i="14"/>
  <c r="AK300" i="14"/>
  <c r="AJ300" i="14"/>
  <c r="AD300" i="14"/>
  <c r="CP300" i="14"/>
  <c r="EL300" i="14"/>
  <c r="U300" i="14"/>
  <c r="S300" i="14"/>
  <c r="P300" i="14"/>
  <c r="BS300" i="14"/>
  <c r="BY300" i="14"/>
  <c r="BW300" i="14"/>
  <c r="BT300" i="14"/>
  <c r="BK300" i="14"/>
  <c r="BQ300" i="14"/>
  <c r="BO300" i="14"/>
  <c r="BL300" i="14"/>
  <c r="BC300" i="14"/>
  <c r="BI300" i="14"/>
  <c r="BG300" i="14"/>
  <c r="BD300" i="14"/>
  <c r="AU300" i="14"/>
  <c r="BA300" i="14"/>
  <c r="AY300" i="14"/>
  <c r="AV300" i="14"/>
  <c r="AM300" i="14"/>
  <c r="AS300" i="14"/>
  <c r="AQ300" i="14"/>
  <c r="AN300" i="14"/>
  <c r="W300" i="14"/>
  <c r="AC300" i="14"/>
  <c r="AA300" i="14"/>
  <c r="X300" i="14"/>
  <c r="AF300" i="14"/>
  <c r="BE300" i="14"/>
  <c r="AE300" i="14"/>
  <c r="CT300" i="14"/>
  <c r="BZ300" i="14"/>
  <c r="CF300" i="14"/>
  <c r="CD300" i="14"/>
  <c r="Q300" i="14"/>
  <c r="ED300" i="14"/>
  <c r="EJ300" i="14"/>
  <c r="EH300" i="14"/>
  <c r="DA300" i="14"/>
  <c r="DV300" i="14"/>
  <c r="EB300" i="14"/>
  <c r="DZ300" i="14"/>
  <c r="AO300" i="14"/>
  <c r="DN300" i="14"/>
  <c r="DT300" i="14"/>
  <c r="DR300" i="14"/>
  <c r="CS300" i="14"/>
  <c r="DF300" i="14"/>
  <c r="DL300" i="14"/>
  <c r="DJ300" i="14"/>
  <c r="AG300" i="14"/>
  <c r="CX300" i="14"/>
  <c r="DD300" i="14"/>
  <c r="DB300" i="14"/>
  <c r="CK300" i="14"/>
  <c r="CH300" i="14"/>
  <c r="CN300" i="14"/>
  <c r="CL300" i="14"/>
  <c r="CC300" i="14"/>
  <c r="CV300" i="14"/>
  <c r="CQ300" i="14"/>
  <c r="AI300" i="14"/>
  <c r="CW300" i="14"/>
  <c r="EM300" i="14"/>
  <c r="N300" i="14"/>
  <c r="T300" i="14"/>
  <c r="R300" i="14"/>
  <c r="AW300" i="14"/>
  <c r="BR300" i="14"/>
  <c r="BX300" i="14"/>
  <c r="BV300" i="14"/>
  <c r="EG300" i="14"/>
  <c r="BJ300" i="14"/>
  <c r="BP300" i="14"/>
  <c r="BN300" i="14"/>
  <c r="BU300" i="14"/>
  <c r="BB300" i="14"/>
  <c r="BH300" i="14"/>
  <c r="BF300" i="14"/>
  <c r="DY300" i="14"/>
  <c r="AT300" i="14"/>
  <c r="AZ300" i="14"/>
  <c r="AX300" i="14"/>
  <c r="BM300" i="14"/>
  <c r="AL300" i="14"/>
  <c r="AR300" i="14"/>
  <c r="AP300" i="14"/>
  <c r="DQ300" i="14"/>
  <c r="V300" i="14"/>
  <c r="AB300" i="14"/>
  <c r="Z300" i="14"/>
  <c r="DI300" i="14"/>
  <c r="Y300" i="14"/>
  <c r="CU300" i="14"/>
  <c r="AH300" i="14"/>
  <c r="CR300" i="14"/>
  <c r="DZ305" i="14"/>
  <c r="CT305" i="14"/>
  <c r="BN305" i="14"/>
  <c r="AH305" i="14"/>
  <c r="DY305" i="14"/>
  <c r="CS305" i="14"/>
  <c r="BM305" i="14"/>
  <c r="AG305" i="14"/>
  <c r="DX305" i="14"/>
  <c r="CR305" i="14"/>
  <c r="BL305" i="14"/>
  <c r="AF305" i="14"/>
  <c r="EE305" i="14"/>
  <c r="CY305" i="14"/>
  <c r="BS305" i="14"/>
  <c r="AM305" i="14"/>
  <c r="ED305" i="14"/>
  <c r="CX305" i="14"/>
  <c r="BR305" i="14"/>
  <c r="AL305" i="14"/>
  <c r="EK305" i="14"/>
  <c r="DE305" i="14"/>
  <c r="BY305" i="14"/>
  <c r="AS305" i="14"/>
  <c r="DL305" i="14"/>
  <c r="DK305" i="14"/>
  <c r="EJ305" i="14"/>
  <c r="EI305" i="14"/>
  <c r="EB305" i="14"/>
  <c r="EA305" i="14"/>
  <c r="DS305" i="14"/>
  <c r="DT305" i="14"/>
  <c r="DR305" i="14"/>
  <c r="CL305" i="14"/>
  <c r="BF305" i="14"/>
  <c r="Z305" i="14"/>
  <c r="DQ305" i="14"/>
  <c r="CK305" i="14"/>
  <c r="BE305" i="14"/>
  <c r="Y305" i="14"/>
  <c r="DP305" i="14"/>
  <c r="CJ305" i="14"/>
  <c r="BD305" i="14"/>
  <c r="X305" i="14"/>
  <c r="DW305" i="14"/>
  <c r="CQ305" i="14"/>
  <c r="BK305" i="14"/>
  <c r="AE305" i="14"/>
  <c r="DV305" i="14"/>
  <c r="CP305" i="14"/>
  <c r="BJ305" i="14"/>
  <c r="AD305" i="14"/>
  <c r="EC305" i="14"/>
  <c r="CW305" i="14"/>
  <c r="BQ305" i="14"/>
  <c r="AK305" i="14"/>
  <c r="CF305" i="14"/>
  <c r="CE305" i="14"/>
  <c r="DD305" i="14"/>
  <c r="DC305" i="14"/>
  <c r="CV305" i="14"/>
  <c r="CU305" i="14"/>
  <c r="DJ305" i="14"/>
  <c r="CD305" i="14"/>
  <c r="AX305" i="14"/>
  <c r="R305" i="14"/>
  <c r="DI305" i="14"/>
  <c r="CC305" i="14"/>
  <c r="AW305" i="14"/>
  <c r="Q305" i="14"/>
  <c r="DH305" i="14"/>
  <c r="CB305" i="14"/>
  <c r="AV305" i="14"/>
  <c r="P305" i="14"/>
  <c r="DO305" i="14"/>
  <c r="CI305" i="14"/>
  <c r="BC305" i="14"/>
  <c r="W305" i="14"/>
  <c r="DN305" i="14"/>
  <c r="CH305" i="14"/>
  <c r="BB305" i="14"/>
  <c r="V305" i="14"/>
  <c r="DU305" i="14"/>
  <c r="CO305" i="14"/>
  <c r="BI305" i="14"/>
  <c r="AC305" i="14"/>
  <c r="AZ305" i="14"/>
  <c r="AY305" i="14"/>
  <c r="BX305" i="14"/>
  <c r="BW305" i="14"/>
  <c r="BP305" i="14"/>
  <c r="BO305" i="14"/>
  <c r="BG305" i="14"/>
  <c r="BH305" i="14"/>
  <c r="EH305" i="14"/>
  <c r="DB305" i="14"/>
  <c r="BV305" i="14"/>
  <c r="AP305" i="14"/>
  <c r="EG305" i="14"/>
  <c r="DA305" i="14"/>
  <c r="BU305" i="14"/>
  <c r="AO305" i="14"/>
  <c r="EF305" i="14"/>
  <c r="CZ305" i="14"/>
  <c r="BT305" i="14"/>
  <c r="AN305" i="14"/>
  <c r="EM305" i="14"/>
  <c r="DG305" i="14"/>
  <c r="CA305" i="14"/>
  <c r="AU305" i="14"/>
  <c r="EL305" i="14"/>
  <c r="DF305" i="14"/>
  <c r="BZ305" i="14"/>
  <c r="AT305" i="14"/>
  <c r="N305" i="14"/>
  <c r="DM305" i="14"/>
  <c r="CG305" i="14"/>
  <c r="BA305" i="14"/>
  <c r="U305" i="14"/>
  <c r="T305" i="14"/>
  <c r="S305" i="14"/>
  <c r="AR305" i="14"/>
  <c r="AQ305" i="14"/>
  <c r="AJ305" i="14"/>
  <c r="AI305" i="14"/>
  <c r="AA305" i="14"/>
  <c r="AB305" i="14"/>
  <c r="CM305" i="14"/>
  <c r="CN305" i="14"/>
  <c r="CC118" i="14"/>
  <c r="CI118" i="14"/>
  <c r="CO118" i="14"/>
  <c r="CM118" i="14"/>
  <c r="EG118" i="14"/>
  <c r="EM118" i="14"/>
  <c r="N118" i="14"/>
  <c r="T118" i="14"/>
  <c r="BN118" i="14"/>
  <c r="BL118" i="14"/>
  <c r="BR118" i="14"/>
  <c r="BX118" i="14"/>
  <c r="BF118" i="14"/>
  <c r="BD118" i="14"/>
  <c r="BJ118" i="14"/>
  <c r="BP118" i="14"/>
  <c r="AX118" i="14"/>
  <c r="AV118" i="14"/>
  <c r="BB118" i="14"/>
  <c r="BH118" i="14"/>
  <c r="AP118" i="14"/>
  <c r="AN118" i="14"/>
  <c r="AT118" i="14"/>
  <c r="AZ118" i="14"/>
  <c r="Z118" i="14"/>
  <c r="X118" i="14"/>
  <c r="AD118" i="14"/>
  <c r="AJ118" i="14"/>
  <c r="AR118" i="14"/>
  <c r="AQ118" i="14"/>
  <c r="AH118" i="14"/>
  <c r="AS118" i="14"/>
  <c r="Q118" i="14"/>
  <c r="W118" i="14"/>
  <c r="AC118" i="14"/>
  <c r="AA118" i="14"/>
  <c r="BU118" i="14"/>
  <c r="CA118" i="14"/>
  <c r="CG118" i="14"/>
  <c r="CE118" i="14"/>
  <c r="DY118" i="14"/>
  <c r="EE118" i="14"/>
  <c r="EK118" i="14"/>
  <c r="EI118" i="14"/>
  <c r="DQ118" i="14"/>
  <c r="DW118" i="14"/>
  <c r="EC118" i="14"/>
  <c r="EA118" i="14"/>
  <c r="DI118" i="14"/>
  <c r="DO118" i="14"/>
  <c r="DU118" i="14"/>
  <c r="DS118" i="14"/>
  <c r="DA118" i="14"/>
  <c r="DG118" i="14"/>
  <c r="DM118" i="14"/>
  <c r="DK118" i="14"/>
  <c r="CK118" i="14"/>
  <c r="CQ118" i="14"/>
  <c r="CW118" i="14"/>
  <c r="CU118" i="14"/>
  <c r="CY118" i="14"/>
  <c r="AG118" i="14"/>
  <c r="AL118" i="14"/>
  <c r="CR118" i="14"/>
  <c r="CD118" i="14"/>
  <c r="CB118" i="14"/>
  <c r="CH118" i="14"/>
  <c r="CN118" i="14"/>
  <c r="EH118" i="14"/>
  <c r="EF118" i="14"/>
  <c r="EL118" i="14"/>
  <c r="U118" i="14"/>
  <c r="S118" i="14"/>
  <c r="BM118" i="14"/>
  <c r="BS118" i="14"/>
  <c r="BY118" i="14"/>
  <c r="BW118" i="14"/>
  <c r="BE118" i="14"/>
  <c r="BK118" i="14"/>
  <c r="BQ118" i="14"/>
  <c r="BO118" i="14"/>
  <c r="AW118" i="14"/>
  <c r="BC118" i="14"/>
  <c r="BI118" i="14"/>
  <c r="BG118" i="14"/>
  <c r="AO118" i="14"/>
  <c r="AU118" i="14"/>
  <c r="BA118" i="14"/>
  <c r="AY118" i="14"/>
  <c r="Y118" i="14"/>
  <c r="AE118" i="14"/>
  <c r="AK118" i="14"/>
  <c r="AI118" i="14"/>
  <c r="DC118" i="14"/>
  <c r="CT118" i="14"/>
  <c r="CS118" i="14"/>
  <c r="DD118" i="14"/>
  <c r="R118" i="14"/>
  <c r="P118" i="14"/>
  <c r="V118" i="14"/>
  <c r="AB118" i="14"/>
  <c r="BV118" i="14"/>
  <c r="BT118" i="14"/>
  <c r="BZ118" i="14"/>
  <c r="CF118" i="14"/>
  <c r="DZ118" i="14"/>
  <c r="DX118" i="14"/>
  <c r="ED118" i="14"/>
  <c r="EJ118" i="14"/>
  <c r="DR118" i="14"/>
  <c r="DP118" i="14"/>
  <c r="DV118" i="14"/>
  <c r="EB118" i="14"/>
  <c r="DJ118" i="14"/>
  <c r="DH118" i="14"/>
  <c r="DN118" i="14"/>
  <c r="DT118" i="14"/>
  <c r="DB118" i="14"/>
  <c r="CZ118" i="14"/>
  <c r="DF118" i="14"/>
  <c r="DL118" i="14"/>
  <c r="CL118" i="14"/>
  <c r="CJ118" i="14"/>
  <c r="CP118" i="14"/>
  <c r="CV118" i="14"/>
  <c r="AF118" i="14"/>
  <c r="AM118" i="14"/>
  <c r="CX118" i="14"/>
  <c r="DE118" i="14"/>
  <c r="BS159" i="14"/>
  <c r="BY159" i="14"/>
  <c r="BW159" i="14"/>
  <c r="BU159" i="14"/>
  <c r="BK159" i="14"/>
  <c r="BQ159" i="14"/>
  <c r="BO159" i="14"/>
  <c r="BM159" i="14"/>
  <c r="BC159" i="14"/>
  <c r="BI159" i="14"/>
  <c r="BG159" i="14"/>
  <c r="BE159" i="14"/>
  <c r="AU159" i="14"/>
  <c r="BA159" i="14"/>
  <c r="AY159" i="14"/>
  <c r="AW159" i="14"/>
  <c r="AM159" i="14"/>
  <c r="AS159" i="14"/>
  <c r="AQ159" i="14"/>
  <c r="AO159" i="14"/>
  <c r="AE159" i="14"/>
  <c r="AK159" i="14"/>
  <c r="AI159" i="14"/>
  <c r="AG159" i="14"/>
  <c r="W159" i="14"/>
  <c r="AC159" i="14"/>
  <c r="AA159" i="14"/>
  <c r="DX159" i="14"/>
  <c r="ED159" i="14"/>
  <c r="EJ159" i="14"/>
  <c r="EH159" i="14"/>
  <c r="DP159" i="14"/>
  <c r="DV159" i="14"/>
  <c r="EB159" i="14"/>
  <c r="DZ159" i="14"/>
  <c r="DH159" i="14"/>
  <c r="DN159" i="14"/>
  <c r="DT159" i="14"/>
  <c r="DR159" i="14"/>
  <c r="CZ159" i="14"/>
  <c r="DF159" i="14"/>
  <c r="DL159" i="14"/>
  <c r="DJ159" i="14"/>
  <c r="CR159" i="14"/>
  <c r="CX159" i="14"/>
  <c r="DD159" i="14"/>
  <c r="DB159" i="14"/>
  <c r="CJ159" i="14"/>
  <c r="CP159" i="14"/>
  <c r="CV159" i="14"/>
  <c r="CT159" i="14"/>
  <c r="CB159" i="14"/>
  <c r="CH159" i="14"/>
  <c r="CN159" i="14"/>
  <c r="CL159" i="14"/>
  <c r="EM159" i="14"/>
  <c r="EL159" i="14"/>
  <c r="BL159" i="14"/>
  <c r="BR159" i="14"/>
  <c r="BX159" i="14"/>
  <c r="BV159" i="14"/>
  <c r="BD159" i="14"/>
  <c r="BJ159" i="14"/>
  <c r="BP159" i="14"/>
  <c r="BN159" i="14"/>
  <c r="AV159" i="14"/>
  <c r="BB159" i="14"/>
  <c r="BH159" i="14"/>
  <c r="BF159" i="14"/>
  <c r="AN159" i="14"/>
  <c r="AT159" i="14"/>
  <c r="AZ159" i="14"/>
  <c r="AX159" i="14"/>
  <c r="AF159" i="14"/>
  <c r="AL159" i="14"/>
  <c r="AR159" i="14"/>
  <c r="AP159" i="14"/>
  <c r="X159" i="14"/>
  <c r="AD159" i="14"/>
  <c r="AJ159" i="14"/>
  <c r="AH159" i="14"/>
  <c r="P159" i="14"/>
  <c r="V159" i="14"/>
  <c r="AB159" i="14"/>
  <c r="Z159" i="14"/>
  <c r="T159" i="14"/>
  <c r="S159" i="14"/>
  <c r="R159" i="14"/>
  <c r="CF159" i="14"/>
  <c r="EE159" i="14"/>
  <c r="EK159" i="14"/>
  <c r="EI159" i="14"/>
  <c r="EG159" i="14"/>
  <c r="DW159" i="14"/>
  <c r="EC159" i="14"/>
  <c r="EA159" i="14"/>
  <c r="DY159" i="14"/>
  <c r="DO159" i="14"/>
  <c r="DU159" i="14"/>
  <c r="DS159" i="14"/>
  <c r="DQ159" i="14"/>
  <c r="DG159" i="14"/>
  <c r="DM159" i="14"/>
  <c r="DK159" i="14"/>
  <c r="DI159" i="14"/>
  <c r="CY159" i="14"/>
  <c r="DE159" i="14"/>
  <c r="DC159" i="14"/>
  <c r="DA159" i="14"/>
  <c r="CQ159" i="14"/>
  <c r="CW159" i="14"/>
  <c r="CU159" i="14"/>
  <c r="CS159" i="14"/>
  <c r="CI159" i="14"/>
  <c r="CO159" i="14"/>
  <c r="CM159" i="14"/>
  <c r="CK159" i="14"/>
  <c r="CA159" i="14"/>
  <c r="BZ159" i="14"/>
  <c r="CG159" i="14"/>
  <c r="Q159" i="14"/>
  <c r="Y159" i="14"/>
  <c r="CC159" i="14"/>
  <c r="CE159" i="14"/>
  <c r="BT159" i="14"/>
  <c r="CD159" i="14"/>
  <c r="EF159" i="14"/>
  <c r="N159" i="14"/>
  <c r="U159" i="14"/>
  <c r="EA351" i="14"/>
  <c r="CU351" i="14"/>
  <c r="BO351" i="14"/>
  <c r="AI351" i="14"/>
  <c r="DZ351" i="14"/>
  <c r="CT351" i="14"/>
  <c r="BN351" i="14"/>
  <c r="AH351" i="14"/>
  <c r="DY351" i="14"/>
  <c r="CS351" i="14"/>
  <c r="BM351" i="14"/>
  <c r="AG351" i="14"/>
  <c r="DX351" i="14"/>
  <c r="CR351" i="14"/>
  <c r="BL351" i="14"/>
  <c r="AF351" i="14"/>
  <c r="EE351" i="14"/>
  <c r="CY351" i="14"/>
  <c r="BS351" i="14"/>
  <c r="AM351" i="14"/>
  <c r="ED351" i="14"/>
  <c r="CX351" i="14"/>
  <c r="BR351" i="14"/>
  <c r="AL351" i="14"/>
  <c r="EK351" i="14"/>
  <c r="DE351" i="14"/>
  <c r="BY351" i="14"/>
  <c r="AS351" i="14"/>
  <c r="EJ351" i="14"/>
  <c r="DT351" i="14"/>
  <c r="DD351" i="14"/>
  <c r="CF351" i="14"/>
  <c r="DS351" i="14"/>
  <c r="CM351" i="14"/>
  <c r="BG351" i="14"/>
  <c r="AA351" i="14"/>
  <c r="DR351" i="14"/>
  <c r="CL351" i="14"/>
  <c r="BF351" i="14"/>
  <c r="Z351" i="14"/>
  <c r="DQ351" i="14"/>
  <c r="CK351" i="14"/>
  <c r="BE351" i="14"/>
  <c r="Y351" i="14"/>
  <c r="DP351" i="14"/>
  <c r="CJ351" i="14"/>
  <c r="BD351" i="14"/>
  <c r="X351" i="14"/>
  <c r="DW351" i="14"/>
  <c r="CQ351" i="14"/>
  <c r="BK351" i="14"/>
  <c r="AE351" i="14"/>
  <c r="DV351" i="14"/>
  <c r="CP351" i="14"/>
  <c r="BJ351" i="14"/>
  <c r="AD351" i="14"/>
  <c r="EC351" i="14"/>
  <c r="CW351" i="14"/>
  <c r="BQ351" i="14"/>
  <c r="AK351" i="14"/>
  <c r="BX351" i="14"/>
  <c r="BH351" i="14"/>
  <c r="AR351" i="14"/>
  <c r="T351" i="14"/>
  <c r="DK351" i="14"/>
  <c r="CE351" i="14"/>
  <c r="AY351" i="14"/>
  <c r="S351" i="14"/>
  <c r="DJ351" i="14"/>
  <c r="CD351" i="14"/>
  <c r="AX351" i="14"/>
  <c r="R351" i="14"/>
  <c r="DI351" i="14"/>
  <c r="CC351" i="14"/>
  <c r="AW351" i="14"/>
  <c r="Q351" i="14"/>
  <c r="DH351" i="14"/>
  <c r="CB351" i="14"/>
  <c r="AV351" i="14"/>
  <c r="P351" i="14"/>
  <c r="DO351" i="14"/>
  <c r="CI351" i="14"/>
  <c r="BC351" i="14"/>
  <c r="W351" i="14"/>
  <c r="DN351" i="14"/>
  <c r="CH351" i="14"/>
  <c r="BB351" i="14"/>
  <c r="V351" i="14"/>
  <c r="DU351" i="14"/>
  <c r="CO351" i="14"/>
  <c r="BI351" i="14"/>
  <c r="AC351" i="14"/>
  <c r="EB351" i="14"/>
  <c r="DL351" i="14"/>
  <c r="CV351" i="14"/>
  <c r="CN351" i="14"/>
  <c r="EI351" i="14"/>
  <c r="DC351" i="14"/>
  <c r="BW351" i="14"/>
  <c r="AQ351" i="14"/>
  <c r="EH351" i="14"/>
  <c r="DB351" i="14"/>
  <c r="BV351" i="14"/>
  <c r="AP351" i="14"/>
  <c r="EG351" i="14"/>
  <c r="DA351" i="14"/>
  <c r="BU351" i="14"/>
  <c r="AO351" i="14"/>
  <c r="EF351" i="14"/>
  <c r="CZ351" i="14"/>
  <c r="BT351" i="14"/>
  <c r="AN351" i="14"/>
  <c r="EM351" i="14"/>
  <c r="DG351" i="14"/>
  <c r="CA351" i="14"/>
  <c r="AU351" i="14"/>
  <c r="EL351" i="14"/>
  <c r="DF351" i="14"/>
  <c r="BZ351" i="14"/>
  <c r="AT351" i="14"/>
  <c r="N351" i="14"/>
  <c r="DM351" i="14"/>
  <c r="CG351" i="14"/>
  <c r="BA351" i="14"/>
  <c r="U351" i="14"/>
  <c r="BP351" i="14"/>
  <c r="AZ351" i="14"/>
  <c r="AJ351" i="14"/>
  <c r="AB351" i="14"/>
  <c r="DH221" i="14"/>
  <c r="CB221" i="14"/>
  <c r="AV221" i="14"/>
  <c r="P221" i="14"/>
  <c r="DO221" i="14"/>
  <c r="CI221" i="14"/>
  <c r="BC221" i="14"/>
  <c r="W221" i="14"/>
  <c r="DN221" i="14"/>
  <c r="CH221" i="14"/>
  <c r="BB221" i="14"/>
  <c r="V221" i="14"/>
  <c r="DU221" i="14"/>
  <c r="CO221" i="14"/>
  <c r="BI221" i="14"/>
  <c r="AC221" i="14"/>
  <c r="DT221" i="14"/>
  <c r="CN221" i="14"/>
  <c r="BH221" i="14"/>
  <c r="AB221" i="14"/>
  <c r="DS221" i="14"/>
  <c r="CM221" i="14"/>
  <c r="BG221" i="14"/>
  <c r="AA221" i="14"/>
  <c r="DR221" i="14"/>
  <c r="CL221" i="14"/>
  <c r="BF221" i="14"/>
  <c r="Z221" i="14"/>
  <c r="DQ221" i="14"/>
  <c r="CK221" i="14"/>
  <c r="BE221" i="14"/>
  <c r="Y221" i="14"/>
  <c r="EF221" i="14"/>
  <c r="CZ221" i="14"/>
  <c r="BT221" i="14"/>
  <c r="AN221" i="14"/>
  <c r="EM221" i="14"/>
  <c r="DG221" i="14"/>
  <c r="CA221" i="14"/>
  <c r="AU221" i="14"/>
  <c r="EL221" i="14"/>
  <c r="DF221" i="14"/>
  <c r="BZ221" i="14"/>
  <c r="AT221" i="14"/>
  <c r="N221" i="14"/>
  <c r="DM221" i="14"/>
  <c r="CG221" i="14"/>
  <c r="BA221" i="14"/>
  <c r="U221" i="14"/>
  <c r="DL221" i="14"/>
  <c r="CF221" i="14"/>
  <c r="AZ221" i="14"/>
  <c r="T221" i="14"/>
  <c r="DK221" i="14"/>
  <c r="CE221" i="14"/>
  <c r="AY221" i="14"/>
  <c r="S221" i="14"/>
  <c r="DJ221" i="14"/>
  <c r="CD221" i="14"/>
  <c r="AX221" i="14"/>
  <c r="R221" i="14"/>
  <c r="DI221" i="14"/>
  <c r="CC221" i="14"/>
  <c r="AW221" i="14"/>
  <c r="Q221" i="14"/>
  <c r="DX221" i="14"/>
  <c r="CR221" i="14"/>
  <c r="BL221" i="14"/>
  <c r="AF221" i="14"/>
  <c r="EE221" i="14"/>
  <c r="CY221" i="14"/>
  <c r="BS221" i="14"/>
  <c r="AM221" i="14"/>
  <c r="ED221" i="14"/>
  <c r="CX221" i="14"/>
  <c r="BR221" i="14"/>
  <c r="AL221" i="14"/>
  <c r="EK221" i="14"/>
  <c r="DE221" i="14"/>
  <c r="BY221" i="14"/>
  <c r="AS221" i="14"/>
  <c r="EJ221" i="14"/>
  <c r="DD221" i="14"/>
  <c r="BX221" i="14"/>
  <c r="AR221" i="14"/>
  <c r="EI221" i="14"/>
  <c r="DC221" i="14"/>
  <c r="BW221" i="14"/>
  <c r="AQ221" i="14"/>
  <c r="EH221" i="14"/>
  <c r="DB221" i="14"/>
  <c r="BV221" i="14"/>
  <c r="AP221" i="14"/>
  <c r="EG221" i="14"/>
  <c r="DA221" i="14"/>
  <c r="BU221" i="14"/>
  <c r="AO221" i="14"/>
  <c r="DP221" i="14"/>
  <c r="CJ221" i="14"/>
  <c r="BD221" i="14"/>
  <c r="X221" i="14"/>
  <c r="DW221" i="14"/>
  <c r="CQ221" i="14"/>
  <c r="BK221" i="14"/>
  <c r="AE221" i="14"/>
  <c r="DV221" i="14"/>
  <c r="CP221" i="14"/>
  <c r="BJ221" i="14"/>
  <c r="AD221" i="14"/>
  <c r="EC221" i="14"/>
  <c r="CW221" i="14"/>
  <c r="BQ221" i="14"/>
  <c r="AK221" i="14"/>
  <c r="EB221" i="14"/>
  <c r="CV221" i="14"/>
  <c r="BP221" i="14"/>
  <c r="AJ221" i="14"/>
  <c r="EA221" i="14"/>
  <c r="CU221" i="14"/>
  <c r="BO221" i="14"/>
  <c r="AI221" i="14"/>
  <c r="DZ221" i="14"/>
  <c r="CT221" i="14"/>
  <c r="BN221" i="14"/>
  <c r="AH221" i="14"/>
  <c r="DY221" i="14"/>
  <c r="CS221" i="14"/>
  <c r="BM221" i="14"/>
  <c r="AG221" i="14"/>
  <c r="EH264" i="14"/>
  <c r="DB264" i="14"/>
  <c r="BV264" i="14"/>
  <c r="AP264" i="14"/>
  <c r="EG264" i="14"/>
  <c r="DA264" i="14"/>
  <c r="BU264" i="14"/>
  <c r="AO264" i="14"/>
  <c r="EF264" i="14"/>
  <c r="CZ264" i="14"/>
  <c r="BT264" i="14"/>
  <c r="AN264" i="14"/>
  <c r="EM264" i="14"/>
  <c r="DG264" i="14"/>
  <c r="CA264" i="14"/>
  <c r="AU264" i="14"/>
  <c r="EL264" i="14"/>
  <c r="DF264" i="14"/>
  <c r="BZ264" i="14"/>
  <c r="AT264" i="14"/>
  <c r="N264" i="14"/>
  <c r="DM264" i="14"/>
  <c r="CG264" i="14"/>
  <c r="BA264" i="14"/>
  <c r="U264" i="14"/>
  <c r="DL264" i="14"/>
  <c r="CF264" i="14"/>
  <c r="AZ264" i="14"/>
  <c r="T264" i="14"/>
  <c r="DK264" i="14"/>
  <c r="CE264" i="14"/>
  <c r="AY264" i="14"/>
  <c r="S264" i="14"/>
  <c r="DZ264" i="14"/>
  <c r="CT264" i="14"/>
  <c r="BN264" i="14"/>
  <c r="AH264" i="14"/>
  <c r="DY264" i="14"/>
  <c r="CS264" i="14"/>
  <c r="BM264" i="14"/>
  <c r="AG264" i="14"/>
  <c r="DX264" i="14"/>
  <c r="CR264" i="14"/>
  <c r="BL264" i="14"/>
  <c r="AF264" i="14"/>
  <c r="EE264" i="14"/>
  <c r="CY264" i="14"/>
  <c r="BS264" i="14"/>
  <c r="AM264" i="14"/>
  <c r="ED264" i="14"/>
  <c r="CX264" i="14"/>
  <c r="BR264" i="14"/>
  <c r="AL264" i="14"/>
  <c r="EK264" i="14"/>
  <c r="DE264" i="14"/>
  <c r="BY264" i="14"/>
  <c r="AS264" i="14"/>
  <c r="EJ264" i="14"/>
  <c r="DD264" i="14"/>
  <c r="BX264" i="14"/>
  <c r="AR264" i="14"/>
  <c r="EI264" i="14"/>
  <c r="DC264" i="14"/>
  <c r="BW264" i="14"/>
  <c r="AQ264" i="14"/>
  <c r="DR264" i="14"/>
  <c r="CL264" i="14"/>
  <c r="BF264" i="14"/>
  <c r="Z264" i="14"/>
  <c r="DQ264" i="14"/>
  <c r="CK264" i="14"/>
  <c r="BE264" i="14"/>
  <c r="Y264" i="14"/>
  <c r="DP264" i="14"/>
  <c r="CJ264" i="14"/>
  <c r="BD264" i="14"/>
  <c r="X264" i="14"/>
  <c r="DW264" i="14"/>
  <c r="CQ264" i="14"/>
  <c r="BK264" i="14"/>
  <c r="AE264" i="14"/>
  <c r="DV264" i="14"/>
  <c r="CP264" i="14"/>
  <c r="BJ264" i="14"/>
  <c r="AD264" i="14"/>
  <c r="EC264" i="14"/>
  <c r="CW264" i="14"/>
  <c r="BQ264" i="14"/>
  <c r="AK264" i="14"/>
  <c r="EB264" i="14"/>
  <c r="CV264" i="14"/>
  <c r="BP264" i="14"/>
  <c r="AJ264" i="14"/>
  <c r="EA264" i="14"/>
  <c r="CU264" i="14"/>
  <c r="BO264" i="14"/>
  <c r="AI264" i="14"/>
  <c r="DJ264" i="14"/>
  <c r="CD264" i="14"/>
  <c r="AX264" i="14"/>
  <c r="R264" i="14"/>
  <c r="DI264" i="14"/>
  <c r="CC264" i="14"/>
  <c r="AW264" i="14"/>
  <c r="Q264" i="14"/>
  <c r="DH264" i="14"/>
  <c r="CB264" i="14"/>
  <c r="AV264" i="14"/>
  <c r="P264" i="14"/>
  <c r="DO264" i="14"/>
  <c r="CI264" i="14"/>
  <c r="BC264" i="14"/>
  <c r="W264" i="14"/>
  <c r="DN264" i="14"/>
  <c r="CH264" i="14"/>
  <c r="BB264" i="14"/>
  <c r="V264" i="14"/>
  <c r="DU264" i="14"/>
  <c r="CO264" i="14"/>
  <c r="BI264" i="14"/>
  <c r="AC264" i="14"/>
  <c r="DT264" i="14"/>
  <c r="CN264" i="14"/>
  <c r="BH264" i="14"/>
  <c r="AB264" i="14"/>
  <c r="DS264" i="14"/>
  <c r="CM264" i="14"/>
  <c r="BG264" i="14"/>
  <c r="AA264" i="14"/>
  <c r="DZ325" i="14"/>
  <c r="CT325" i="14"/>
  <c r="BN325" i="14"/>
  <c r="AH325" i="14"/>
  <c r="DY325" i="14"/>
  <c r="CS325" i="14"/>
  <c r="BM325" i="14"/>
  <c r="AG325" i="14"/>
  <c r="DX325" i="14"/>
  <c r="CR325" i="14"/>
  <c r="BL325" i="14"/>
  <c r="AF325" i="14"/>
  <c r="EE325" i="14"/>
  <c r="CY325" i="14"/>
  <c r="BS325" i="14"/>
  <c r="AM325" i="14"/>
  <c r="ED325" i="14"/>
  <c r="CX325" i="14"/>
  <c r="BR325" i="14"/>
  <c r="AL325" i="14"/>
  <c r="EK325" i="14"/>
  <c r="DE325" i="14"/>
  <c r="BY325" i="14"/>
  <c r="AS325" i="14"/>
  <c r="EI325" i="14"/>
  <c r="DC325" i="14"/>
  <c r="BW325" i="14"/>
  <c r="AQ325" i="14"/>
  <c r="DT325" i="14"/>
  <c r="DD325" i="14"/>
  <c r="CN325" i="14"/>
  <c r="EJ325" i="14"/>
  <c r="DR325" i="14"/>
  <c r="CL325" i="14"/>
  <c r="BF325" i="14"/>
  <c r="Z325" i="14"/>
  <c r="DQ325" i="14"/>
  <c r="CK325" i="14"/>
  <c r="BE325" i="14"/>
  <c r="Y325" i="14"/>
  <c r="DP325" i="14"/>
  <c r="CJ325" i="14"/>
  <c r="BD325" i="14"/>
  <c r="X325" i="14"/>
  <c r="DW325" i="14"/>
  <c r="CQ325" i="14"/>
  <c r="BK325" i="14"/>
  <c r="AE325" i="14"/>
  <c r="DV325" i="14"/>
  <c r="CP325" i="14"/>
  <c r="BJ325" i="14"/>
  <c r="AD325" i="14"/>
  <c r="EC325" i="14"/>
  <c r="CW325" i="14"/>
  <c r="BQ325" i="14"/>
  <c r="AK325" i="14"/>
  <c r="EA325" i="14"/>
  <c r="CU325" i="14"/>
  <c r="BO325" i="14"/>
  <c r="AI325" i="14"/>
  <c r="BH325" i="14"/>
  <c r="AR325" i="14"/>
  <c r="AB325" i="14"/>
  <c r="EB325" i="14"/>
  <c r="DJ325" i="14"/>
  <c r="CD325" i="14"/>
  <c r="AX325" i="14"/>
  <c r="R325" i="14"/>
  <c r="DI325" i="14"/>
  <c r="CC325" i="14"/>
  <c r="AW325" i="14"/>
  <c r="Q325" i="14"/>
  <c r="DH325" i="14"/>
  <c r="CB325" i="14"/>
  <c r="AV325" i="14"/>
  <c r="P325" i="14"/>
  <c r="DO325" i="14"/>
  <c r="CI325" i="14"/>
  <c r="BC325" i="14"/>
  <c r="W325" i="14"/>
  <c r="DN325" i="14"/>
  <c r="CH325" i="14"/>
  <c r="BB325" i="14"/>
  <c r="V325" i="14"/>
  <c r="DU325" i="14"/>
  <c r="CO325" i="14"/>
  <c r="BI325" i="14"/>
  <c r="AC325" i="14"/>
  <c r="DS325" i="14"/>
  <c r="CM325" i="14"/>
  <c r="BG325" i="14"/>
  <c r="AA325" i="14"/>
  <c r="DL325" i="14"/>
  <c r="CV325" i="14"/>
  <c r="CF325" i="14"/>
  <c r="BP325" i="14"/>
  <c r="EH325" i="14"/>
  <c r="DB325" i="14"/>
  <c r="BV325" i="14"/>
  <c r="AP325" i="14"/>
  <c r="EG325" i="14"/>
  <c r="DA325" i="14"/>
  <c r="BU325" i="14"/>
  <c r="AO325" i="14"/>
  <c r="EF325" i="14"/>
  <c r="CZ325" i="14"/>
  <c r="BT325" i="14"/>
  <c r="AN325" i="14"/>
  <c r="EM325" i="14"/>
  <c r="DG325" i="14"/>
  <c r="CA325" i="14"/>
  <c r="AU325" i="14"/>
  <c r="EL325" i="14"/>
  <c r="DF325" i="14"/>
  <c r="BZ325" i="14"/>
  <c r="AT325" i="14"/>
  <c r="N325" i="14"/>
  <c r="DM325" i="14"/>
  <c r="CG325" i="14"/>
  <c r="BA325" i="14"/>
  <c r="U325" i="14"/>
  <c r="DK325" i="14"/>
  <c r="CE325" i="14"/>
  <c r="AY325" i="14"/>
  <c r="S325" i="14"/>
  <c r="AZ325" i="14"/>
  <c r="AJ325" i="14"/>
  <c r="T325" i="14"/>
  <c r="BX325" i="14"/>
  <c r="DV237" i="14"/>
  <c r="CP237" i="14"/>
  <c r="BJ237" i="14"/>
  <c r="AD237" i="14"/>
  <c r="EC237" i="14"/>
  <c r="CW237" i="14"/>
  <c r="BQ237" i="14"/>
  <c r="AK237" i="14"/>
  <c r="EB237" i="14"/>
  <c r="CV237" i="14"/>
  <c r="BP237" i="14"/>
  <c r="AJ237" i="14"/>
  <c r="EA237" i="14"/>
  <c r="CU237" i="14"/>
  <c r="BO237" i="14"/>
  <c r="AI237" i="14"/>
  <c r="DZ237" i="14"/>
  <c r="CT237" i="14"/>
  <c r="BN237" i="14"/>
  <c r="AH237" i="14"/>
  <c r="DY237" i="14"/>
  <c r="CS237" i="14"/>
  <c r="BM237" i="14"/>
  <c r="AG237" i="14"/>
  <c r="DX237" i="14"/>
  <c r="CR237" i="14"/>
  <c r="BL237" i="14"/>
  <c r="AF237" i="14"/>
  <c r="EE237" i="14"/>
  <c r="CY237" i="14"/>
  <c r="BS237" i="14"/>
  <c r="AM237" i="14"/>
  <c r="DF237" i="14"/>
  <c r="BR237" i="14"/>
  <c r="V237" i="14"/>
  <c r="DM237" i="14"/>
  <c r="BY237" i="14"/>
  <c r="AC237" i="14"/>
  <c r="DL237" i="14"/>
  <c r="BX237" i="14"/>
  <c r="AB237" i="14"/>
  <c r="DK237" i="14"/>
  <c r="BW237" i="14"/>
  <c r="AA237" i="14"/>
  <c r="DJ237" i="14"/>
  <c r="BV237" i="14"/>
  <c r="Z237" i="14"/>
  <c r="DI237" i="14"/>
  <c r="BU237" i="14"/>
  <c r="Y237" i="14"/>
  <c r="DH237" i="14"/>
  <c r="BT237" i="14"/>
  <c r="X237" i="14"/>
  <c r="DO237" i="14"/>
  <c r="CA237" i="14"/>
  <c r="AE237" i="14"/>
  <c r="EL237" i="14"/>
  <c r="CX237" i="14"/>
  <c r="BB237" i="14"/>
  <c r="N237" i="14"/>
  <c r="DE237" i="14"/>
  <c r="BI237" i="14"/>
  <c r="U237" i="14"/>
  <c r="DD237" i="14"/>
  <c r="BH237" i="14"/>
  <c r="T237" i="14"/>
  <c r="DC237" i="14"/>
  <c r="BG237" i="14"/>
  <c r="S237" i="14"/>
  <c r="DB237" i="14"/>
  <c r="BF237" i="14"/>
  <c r="R237" i="14"/>
  <c r="DA237" i="14"/>
  <c r="BE237" i="14"/>
  <c r="Q237" i="14"/>
  <c r="CZ237" i="14"/>
  <c r="BD237" i="14"/>
  <c r="P237" i="14"/>
  <c r="DG237" i="14"/>
  <c r="BK237" i="14"/>
  <c r="W237" i="14"/>
  <c r="ED237" i="14"/>
  <c r="CH237" i="14"/>
  <c r="AT237" i="14"/>
  <c r="EK237" i="14"/>
  <c r="CO237" i="14"/>
  <c r="BA237" i="14"/>
  <c r="EJ237" i="14"/>
  <c r="CN237" i="14"/>
  <c r="AZ237" i="14"/>
  <c r="EI237" i="14"/>
  <c r="CM237" i="14"/>
  <c r="AY237" i="14"/>
  <c r="EH237" i="14"/>
  <c r="CL237" i="14"/>
  <c r="AX237" i="14"/>
  <c r="EG237" i="14"/>
  <c r="CK237" i="14"/>
  <c r="AW237" i="14"/>
  <c r="EF237" i="14"/>
  <c r="CJ237" i="14"/>
  <c r="AV237" i="14"/>
  <c r="EM237" i="14"/>
  <c r="CQ237" i="14"/>
  <c r="BC237" i="14"/>
  <c r="DN237" i="14"/>
  <c r="BZ237" i="14"/>
  <c r="AL237" i="14"/>
  <c r="DU237" i="14"/>
  <c r="CG237" i="14"/>
  <c r="AS237" i="14"/>
  <c r="DT237" i="14"/>
  <c r="CF237" i="14"/>
  <c r="AR237" i="14"/>
  <c r="DS237" i="14"/>
  <c r="CE237" i="14"/>
  <c r="AQ237" i="14"/>
  <c r="DR237" i="14"/>
  <c r="CD237" i="14"/>
  <c r="AP237" i="14"/>
  <c r="DQ237" i="14"/>
  <c r="CC237" i="14"/>
  <c r="AO237" i="14"/>
  <c r="DP237" i="14"/>
  <c r="CB237" i="14"/>
  <c r="AN237" i="14"/>
  <c r="DW237" i="14"/>
  <c r="CI237" i="14"/>
  <c r="AU237" i="14"/>
  <c r="DK339" i="14"/>
  <c r="CE339" i="14"/>
  <c r="AY339" i="14"/>
  <c r="S339" i="14"/>
  <c r="DJ339" i="14"/>
  <c r="AX339" i="14"/>
  <c r="R339" i="14"/>
  <c r="CC339" i="14"/>
  <c r="Q339" i="14"/>
  <c r="CB339" i="14"/>
  <c r="P339" i="14"/>
  <c r="CI339" i="14"/>
  <c r="W339" i="14"/>
  <c r="BB339" i="14"/>
  <c r="DU339" i="14"/>
  <c r="BI339" i="14"/>
  <c r="DL339" i="14"/>
  <c r="CF339" i="14"/>
  <c r="EI339" i="14"/>
  <c r="DC339" i="14"/>
  <c r="BW339" i="14"/>
  <c r="AQ339" i="14"/>
  <c r="EH339" i="14"/>
  <c r="DB339" i="14"/>
  <c r="BV339" i="14"/>
  <c r="AP339" i="14"/>
  <c r="EG339" i="14"/>
  <c r="DA339" i="14"/>
  <c r="BU339" i="14"/>
  <c r="AO339" i="14"/>
  <c r="EF339" i="14"/>
  <c r="CZ339" i="14"/>
  <c r="BT339" i="14"/>
  <c r="AN339" i="14"/>
  <c r="EM339" i="14"/>
  <c r="DG339" i="14"/>
  <c r="CA339" i="14"/>
  <c r="AU339" i="14"/>
  <c r="EL339" i="14"/>
  <c r="DF339" i="14"/>
  <c r="BZ339" i="14"/>
  <c r="AT339" i="14"/>
  <c r="N339" i="14"/>
  <c r="DM339" i="14"/>
  <c r="CG339" i="14"/>
  <c r="BA339" i="14"/>
  <c r="U339" i="14"/>
  <c r="AZ339" i="14"/>
  <c r="AJ339" i="14"/>
  <c r="T339" i="14"/>
  <c r="BX339" i="14"/>
  <c r="EA339" i="14"/>
  <c r="CU339" i="14"/>
  <c r="BO339" i="14"/>
  <c r="AI339" i="14"/>
  <c r="DZ339" i="14"/>
  <c r="CT339" i="14"/>
  <c r="BN339" i="14"/>
  <c r="AH339" i="14"/>
  <c r="DY339" i="14"/>
  <c r="CS339" i="14"/>
  <c r="BM339" i="14"/>
  <c r="AG339" i="14"/>
  <c r="DX339" i="14"/>
  <c r="CR339" i="14"/>
  <c r="BL339" i="14"/>
  <c r="AF339" i="14"/>
  <c r="EE339" i="14"/>
  <c r="CY339" i="14"/>
  <c r="BS339" i="14"/>
  <c r="AM339" i="14"/>
  <c r="ED339" i="14"/>
  <c r="CX339" i="14"/>
  <c r="BR339" i="14"/>
  <c r="AL339" i="14"/>
  <c r="EK339" i="14"/>
  <c r="DE339" i="14"/>
  <c r="BY339" i="14"/>
  <c r="AS339" i="14"/>
  <c r="DT339" i="14"/>
  <c r="DD339" i="14"/>
  <c r="CN339" i="14"/>
  <c r="EB339" i="14"/>
  <c r="DS339" i="14"/>
  <c r="CM339" i="14"/>
  <c r="BG339" i="14"/>
  <c r="AA339" i="14"/>
  <c r="DR339" i="14"/>
  <c r="CL339" i="14"/>
  <c r="BF339" i="14"/>
  <c r="Z339" i="14"/>
  <c r="DQ339" i="14"/>
  <c r="CK339" i="14"/>
  <c r="BE339" i="14"/>
  <c r="Y339" i="14"/>
  <c r="DP339" i="14"/>
  <c r="CJ339" i="14"/>
  <c r="BD339" i="14"/>
  <c r="X339" i="14"/>
  <c r="DW339" i="14"/>
  <c r="CQ339" i="14"/>
  <c r="BK339" i="14"/>
  <c r="AE339" i="14"/>
  <c r="DV339" i="14"/>
  <c r="CP339" i="14"/>
  <c r="BJ339" i="14"/>
  <c r="AD339" i="14"/>
  <c r="EC339" i="14"/>
  <c r="CW339" i="14"/>
  <c r="BQ339" i="14"/>
  <c r="AK339" i="14"/>
  <c r="BH339" i="14"/>
  <c r="AR339" i="14"/>
  <c r="AB339" i="14"/>
  <c r="BP339" i="14"/>
  <c r="CD339" i="14"/>
  <c r="DI339" i="14"/>
  <c r="AW339" i="14"/>
  <c r="DH339" i="14"/>
  <c r="AV339" i="14"/>
  <c r="DO339" i="14"/>
  <c r="BC339" i="14"/>
  <c r="DN339" i="14"/>
  <c r="CH339" i="14"/>
  <c r="V339" i="14"/>
  <c r="CO339" i="14"/>
  <c r="AC339" i="14"/>
  <c r="CV339" i="14"/>
  <c r="EJ339" i="14"/>
  <c r="DI238" i="14"/>
  <c r="DZ238" i="14"/>
  <c r="CJ238" i="14"/>
  <c r="CH238" i="14"/>
  <c r="CN238" i="14"/>
  <c r="DR238" i="14"/>
  <c r="CB238" i="14"/>
  <c r="BZ238" i="14"/>
  <c r="CF238" i="14"/>
  <c r="DB238" i="14"/>
  <c r="BT238" i="14"/>
  <c r="BR238" i="14"/>
  <c r="BX238" i="14"/>
  <c r="Z238" i="14"/>
  <c r="DW238" i="14"/>
  <c r="EC238" i="14"/>
  <c r="EA238" i="14"/>
  <c r="BU238" i="14"/>
  <c r="BC238" i="14"/>
  <c r="BI238" i="14"/>
  <c r="BG238" i="14"/>
  <c r="DP238" i="14"/>
  <c r="DF238" i="14"/>
  <c r="DL238" i="14"/>
  <c r="BN238" i="14"/>
  <c r="DY238" i="14"/>
  <c r="DQ238" i="14"/>
  <c r="BE238" i="14"/>
  <c r="AO238" i="14"/>
  <c r="CZ238" i="14"/>
  <c r="AF238" i="14"/>
  <c r="CV238" i="14"/>
  <c r="AW238" i="14"/>
  <c r="BF238" i="14"/>
  <c r="P238" i="14"/>
  <c r="V238" i="14"/>
  <c r="AB238" i="14"/>
  <c r="AP238" i="14"/>
  <c r="EM238" i="14"/>
  <c r="N238" i="14"/>
  <c r="T238" i="14"/>
  <c r="AH238" i="14"/>
  <c r="EE238" i="14"/>
  <c r="EK238" i="14"/>
  <c r="EI238" i="14"/>
  <c r="CC238" i="14"/>
  <c r="BK238" i="14"/>
  <c r="BQ238" i="14"/>
  <c r="BO238" i="14"/>
  <c r="DX238" i="14"/>
  <c r="DN238" i="14"/>
  <c r="DT238" i="14"/>
  <c r="CD238" i="14"/>
  <c r="AN238" i="14"/>
  <c r="AT238" i="14"/>
  <c r="AZ238" i="14"/>
  <c r="X238" i="14"/>
  <c r="CY238" i="14"/>
  <c r="CQ238" i="14"/>
  <c r="AM238" i="14"/>
  <c r="AE238" i="14"/>
  <c r="CX238" i="14"/>
  <c r="AL238" i="14"/>
  <c r="EH238" i="14"/>
  <c r="DJ238" i="14"/>
  <c r="DH238" i="14"/>
  <c r="DA238" i="14"/>
  <c r="CI238" i="14"/>
  <c r="CO238" i="14"/>
  <c r="CM238" i="14"/>
  <c r="CS238" i="14"/>
  <c r="CA238" i="14"/>
  <c r="CG238" i="14"/>
  <c r="CE238" i="14"/>
  <c r="CK238" i="14"/>
  <c r="BS238" i="14"/>
  <c r="BY238" i="14"/>
  <c r="BW238" i="14"/>
  <c r="EF238" i="14"/>
  <c r="DV238" i="14"/>
  <c r="EB238" i="14"/>
  <c r="CL238" i="14"/>
  <c r="BD238" i="14"/>
  <c r="BB238" i="14"/>
  <c r="BH238" i="14"/>
  <c r="EG238" i="14"/>
  <c r="DG238" i="14"/>
  <c r="DM238" i="14"/>
  <c r="DK238" i="14"/>
  <c r="AD238" i="14"/>
  <c r="DE238" i="14"/>
  <c r="CW238" i="14"/>
  <c r="AS238" i="14"/>
  <c r="AK238" i="14"/>
  <c r="DD238" i="14"/>
  <c r="AR238" i="14"/>
  <c r="CR238" i="14"/>
  <c r="AX238" i="14"/>
  <c r="AV238" i="14"/>
  <c r="AG238" i="14"/>
  <c r="W238" i="14"/>
  <c r="AC238" i="14"/>
  <c r="AA238" i="14"/>
  <c r="Y238" i="14"/>
  <c r="EL238" i="14"/>
  <c r="U238" i="14"/>
  <c r="S238" i="14"/>
  <c r="Q238" i="14"/>
  <c r="ED238" i="14"/>
  <c r="EJ238" i="14"/>
  <c r="CT238" i="14"/>
  <c r="BL238" i="14"/>
  <c r="BJ238" i="14"/>
  <c r="BP238" i="14"/>
  <c r="R238" i="14"/>
  <c r="DO238" i="14"/>
  <c r="DU238" i="14"/>
  <c r="DS238" i="14"/>
  <c r="BM238" i="14"/>
  <c r="AU238" i="14"/>
  <c r="BA238" i="14"/>
  <c r="AY238" i="14"/>
  <c r="AJ238" i="14"/>
  <c r="DC238" i="14"/>
  <c r="CU238" i="14"/>
  <c r="AQ238" i="14"/>
  <c r="AI238" i="14"/>
  <c r="BV238" i="14"/>
  <c r="CP238" i="14"/>
  <c r="EE270" i="14"/>
  <c r="CY270" i="14"/>
  <c r="BS270" i="14"/>
  <c r="AM270" i="14"/>
  <c r="ED270" i="14"/>
  <c r="CX270" i="14"/>
  <c r="BR270" i="14"/>
  <c r="AL270" i="14"/>
  <c r="EK270" i="14"/>
  <c r="DE270" i="14"/>
  <c r="BY270" i="14"/>
  <c r="AS270" i="14"/>
  <c r="EI270" i="14"/>
  <c r="DC270" i="14"/>
  <c r="BW270" i="14"/>
  <c r="AQ270" i="14"/>
  <c r="EH270" i="14"/>
  <c r="DB270" i="14"/>
  <c r="BV270" i="14"/>
  <c r="AP270" i="14"/>
  <c r="EG270" i="14"/>
  <c r="AZ270" i="14"/>
  <c r="CN270" i="14"/>
  <c r="EB270" i="14"/>
  <c r="AV270" i="14"/>
  <c r="CJ270" i="14"/>
  <c r="DX270" i="14"/>
  <c r="AO270" i="14"/>
  <c r="CC270" i="14"/>
  <c r="DQ270" i="14"/>
  <c r="AJ270" i="14"/>
  <c r="CS270" i="14"/>
  <c r="DW270" i="14"/>
  <c r="CQ270" i="14"/>
  <c r="BK270" i="14"/>
  <c r="AE270" i="14"/>
  <c r="DV270" i="14"/>
  <c r="CP270" i="14"/>
  <c r="BJ270" i="14"/>
  <c r="AD270" i="14"/>
  <c r="EC270" i="14"/>
  <c r="CW270" i="14"/>
  <c r="BQ270" i="14"/>
  <c r="AK270" i="14"/>
  <c r="EA270" i="14"/>
  <c r="CU270" i="14"/>
  <c r="BO270" i="14"/>
  <c r="AI270" i="14"/>
  <c r="DZ270" i="14"/>
  <c r="CT270" i="14"/>
  <c r="BN270" i="14"/>
  <c r="AH270" i="14"/>
  <c r="DL270" i="14"/>
  <c r="AF270" i="14"/>
  <c r="BT270" i="14"/>
  <c r="DH270" i="14"/>
  <c r="Y270" i="14"/>
  <c r="BM270" i="14"/>
  <c r="DA270" i="14"/>
  <c r="T270" i="14"/>
  <c r="BH270" i="14"/>
  <c r="CV270" i="14"/>
  <c r="P270" i="14"/>
  <c r="BX270" i="14"/>
  <c r="DO270" i="14"/>
  <c r="CI270" i="14"/>
  <c r="BC270" i="14"/>
  <c r="W270" i="14"/>
  <c r="DN270" i="14"/>
  <c r="CH270" i="14"/>
  <c r="BB270" i="14"/>
  <c r="V270" i="14"/>
  <c r="DU270" i="14"/>
  <c r="CO270" i="14"/>
  <c r="BI270" i="14"/>
  <c r="AC270" i="14"/>
  <c r="DS270" i="14"/>
  <c r="CM270" i="14"/>
  <c r="BG270" i="14"/>
  <c r="AA270" i="14"/>
  <c r="DR270" i="14"/>
  <c r="CL270" i="14"/>
  <c r="BF270" i="14"/>
  <c r="Z270" i="14"/>
  <c r="CR270" i="14"/>
  <c r="EF270" i="14"/>
  <c r="AW270" i="14"/>
  <c r="CK270" i="14"/>
  <c r="DY270" i="14"/>
  <c r="AR270" i="14"/>
  <c r="CF270" i="14"/>
  <c r="DT270" i="14"/>
  <c r="AN270" i="14"/>
  <c r="CB270" i="14"/>
  <c r="EJ270" i="14"/>
  <c r="BD270" i="14"/>
  <c r="EM270" i="14"/>
  <c r="DG270" i="14"/>
  <c r="CA270" i="14"/>
  <c r="AU270" i="14"/>
  <c r="EL270" i="14"/>
  <c r="DF270" i="14"/>
  <c r="BZ270" i="14"/>
  <c r="AT270" i="14"/>
  <c r="N270" i="14"/>
  <c r="DM270" i="14"/>
  <c r="CG270" i="14"/>
  <c r="BA270" i="14"/>
  <c r="U270" i="14"/>
  <c r="DK270" i="14"/>
  <c r="CE270" i="14"/>
  <c r="AY270" i="14"/>
  <c r="S270" i="14"/>
  <c r="DJ270" i="14"/>
  <c r="CD270" i="14"/>
  <c r="AX270" i="14"/>
  <c r="R270" i="14"/>
  <c r="BU270" i="14"/>
  <c r="DI270" i="14"/>
  <c r="AB270" i="14"/>
  <c r="BP270" i="14"/>
  <c r="DD270" i="14"/>
  <c r="X270" i="14"/>
  <c r="BL270" i="14"/>
  <c r="CZ270" i="14"/>
  <c r="Q270" i="14"/>
  <c r="BE270" i="14"/>
  <c r="DP270" i="14"/>
  <c r="AG270" i="14"/>
  <c r="CX123" i="14"/>
  <c r="DD123" i="14"/>
  <c r="DB123" i="14"/>
  <c r="CZ123" i="14"/>
  <c r="CP123" i="14"/>
  <c r="CV123" i="14"/>
  <c r="CT123" i="14"/>
  <c r="CR123" i="14"/>
  <c r="CH123" i="14"/>
  <c r="CN123" i="14"/>
  <c r="CL123" i="14"/>
  <c r="CJ123" i="14"/>
  <c r="EL123" i="14"/>
  <c r="U123" i="14"/>
  <c r="S123" i="14"/>
  <c r="Q123" i="14"/>
  <c r="W123" i="14"/>
  <c r="BY123" i="14"/>
  <c r="BW123" i="14"/>
  <c r="BU123" i="14"/>
  <c r="CA123" i="14"/>
  <c r="BQ123" i="14"/>
  <c r="BO123" i="14"/>
  <c r="BM123" i="14"/>
  <c r="BS123" i="14"/>
  <c r="BI123" i="14"/>
  <c r="BG123" i="14"/>
  <c r="BE123" i="14"/>
  <c r="BK123" i="14"/>
  <c r="AW123" i="14"/>
  <c r="AV123" i="14"/>
  <c r="BC123" i="14"/>
  <c r="DJ123" i="14"/>
  <c r="AL123" i="14"/>
  <c r="AR123" i="14"/>
  <c r="AP123" i="14"/>
  <c r="AN123" i="14"/>
  <c r="AD123" i="14"/>
  <c r="AJ123" i="14"/>
  <c r="AH123" i="14"/>
  <c r="AF123" i="14"/>
  <c r="V123" i="14"/>
  <c r="AB123" i="14"/>
  <c r="Z123" i="14"/>
  <c r="X123" i="14"/>
  <c r="BZ123" i="14"/>
  <c r="CF123" i="14"/>
  <c r="CD123" i="14"/>
  <c r="CB123" i="14"/>
  <c r="ED123" i="14"/>
  <c r="EJ123" i="14"/>
  <c r="EH123" i="14"/>
  <c r="EF123" i="14"/>
  <c r="DV123" i="14"/>
  <c r="EB123" i="14"/>
  <c r="DZ123" i="14"/>
  <c r="DX123" i="14"/>
  <c r="DN123" i="14"/>
  <c r="DT123" i="14"/>
  <c r="DR123" i="14"/>
  <c r="DP123" i="14"/>
  <c r="DM123" i="14"/>
  <c r="DL123" i="14"/>
  <c r="DK123" i="14"/>
  <c r="AT123" i="14"/>
  <c r="DE123" i="14"/>
  <c r="DC123" i="14"/>
  <c r="DA123" i="14"/>
  <c r="DG123" i="14"/>
  <c r="CW123" i="14"/>
  <c r="CU123" i="14"/>
  <c r="CS123" i="14"/>
  <c r="CY123" i="14"/>
  <c r="CO123" i="14"/>
  <c r="CM123" i="14"/>
  <c r="CK123" i="14"/>
  <c r="CQ123" i="14"/>
  <c r="N123" i="14"/>
  <c r="T123" i="14"/>
  <c r="R123" i="14"/>
  <c r="P123" i="14"/>
  <c r="BR123" i="14"/>
  <c r="BX123" i="14"/>
  <c r="BV123" i="14"/>
  <c r="BT123" i="14"/>
  <c r="BJ123" i="14"/>
  <c r="BP123" i="14"/>
  <c r="BN123" i="14"/>
  <c r="BL123" i="14"/>
  <c r="BB123" i="14"/>
  <c r="BH123" i="14"/>
  <c r="BF123" i="14"/>
  <c r="BD123" i="14"/>
  <c r="DI123" i="14"/>
  <c r="DH123" i="14"/>
  <c r="DO123" i="14"/>
  <c r="AX123" i="14"/>
  <c r="AS123" i="14"/>
  <c r="AQ123" i="14"/>
  <c r="AO123" i="14"/>
  <c r="AU123" i="14"/>
  <c r="AK123" i="14"/>
  <c r="AI123" i="14"/>
  <c r="AG123" i="14"/>
  <c r="AM123" i="14"/>
  <c r="AC123" i="14"/>
  <c r="AA123" i="14"/>
  <c r="Y123" i="14"/>
  <c r="AE123" i="14"/>
  <c r="CG123" i="14"/>
  <c r="CE123" i="14"/>
  <c r="CC123" i="14"/>
  <c r="CI123" i="14"/>
  <c r="EK123" i="14"/>
  <c r="EI123" i="14"/>
  <c r="EG123" i="14"/>
  <c r="EM123" i="14"/>
  <c r="EC123" i="14"/>
  <c r="EA123" i="14"/>
  <c r="DY123" i="14"/>
  <c r="EE123" i="14"/>
  <c r="DU123" i="14"/>
  <c r="DS123" i="14"/>
  <c r="DQ123" i="14"/>
  <c r="DW123" i="14"/>
  <c r="BA123" i="14"/>
  <c r="AZ123" i="14"/>
  <c r="AY123" i="14"/>
  <c r="DF123" i="14"/>
  <c r="CM279" i="14"/>
  <c r="CK279" i="14"/>
  <c r="CQ279" i="14"/>
  <c r="CG279" i="14"/>
  <c r="CE279" i="14"/>
  <c r="CC279" i="14"/>
  <c r="CI279" i="14"/>
  <c r="BA279" i="14"/>
  <c r="EI279" i="14"/>
  <c r="EG279" i="14"/>
  <c r="EM279" i="14"/>
  <c r="N279" i="14"/>
  <c r="AC279" i="14"/>
  <c r="BN279" i="14"/>
  <c r="BL279" i="14"/>
  <c r="BR279" i="14"/>
  <c r="EB279" i="14"/>
  <c r="AX279" i="14"/>
  <c r="AA279" i="14"/>
  <c r="Y279" i="14"/>
  <c r="AE279" i="14"/>
  <c r="DE279" i="14"/>
  <c r="S279" i="14"/>
  <c r="Q279" i="14"/>
  <c r="W279" i="14"/>
  <c r="BY279" i="14"/>
  <c r="BW279" i="14"/>
  <c r="BU279" i="14"/>
  <c r="CA279" i="14"/>
  <c r="U279" i="14"/>
  <c r="EA279" i="14"/>
  <c r="DY279" i="14"/>
  <c r="EE279" i="14"/>
  <c r="DT279" i="14"/>
  <c r="DK279" i="14"/>
  <c r="DI279" i="14"/>
  <c r="DO279" i="14"/>
  <c r="BH279" i="14"/>
  <c r="DC279" i="14"/>
  <c r="DA279" i="14"/>
  <c r="DG279" i="14"/>
  <c r="CL279" i="14"/>
  <c r="CJ279" i="14"/>
  <c r="CP279" i="14"/>
  <c r="CW279" i="14"/>
  <c r="CD279" i="14"/>
  <c r="CB279" i="14"/>
  <c r="CH279" i="14"/>
  <c r="BQ279" i="14"/>
  <c r="EH279" i="14"/>
  <c r="EF279" i="14"/>
  <c r="EL279" i="14"/>
  <c r="AS279" i="14"/>
  <c r="BO279" i="14"/>
  <c r="BM279" i="14"/>
  <c r="BS279" i="14"/>
  <c r="DL279" i="14"/>
  <c r="Z279" i="14"/>
  <c r="X279" i="14"/>
  <c r="AD279" i="14"/>
  <c r="CO279" i="14"/>
  <c r="R279" i="14"/>
  <c r="P279" i="14"/>
  <c r="V279" i="14"/>
  <c r="BI279" i="14"/>
  <c r="BV279" i="14"/>
  <c r="BT279" i="14"/>
  <c r="BZ279" i="14"/>
  <c r="AK279" i="14"/>
  <c r="DZ279" i="14"/>
  <c r="DX279" i="14"/>
  <c r="ED279" i="14"/>
  <c r="EJ279" i="14"/>
  <c r="DJ279" i="14"/>
  <c r="DH279" i="14"/>
  <c r="DN279" i="14"/>
  <c r="BX279" i="14"/>
  <c r="DB279" i="14"/>
  <c r="CZ279" i="14"/>
  <c r="DF279" i="14"/>
  <c r="AR279" i="14"/>
  <c r="AL279" i="14"/>
  <c r="DW279" i="14"/>
  <c r="CY279" i="14"/>
  <c r="BK279" i="14"/>
  <c r="AM279" i="14"/>
  <c r="DV279" i="14"/>
  <c r="BJ279" i="14"/>
  <c r="AY279" i="14"/>
  <c r="BB279" i="14"/>
  <c r="AP279" i="14"/>
  <c r="AT279" i="14"/>
  <c r="AH279" i="14"/>
  <c r="DQ279" i="14"/>
  <c r="DM279" i="14"/>
  <c r="AI279" i="14"/>
  <c r="DP279" i="14"/>
  <c r="CV279" i="14"/>
  <c r="EC279" i="14"/>
  <c r="AW279" i="14"/>
  <c r="AZ279" i="14"/>
  <c r="AO279" i="14"/>
  <c r="AB279" i="14"/>
  <c r="AF279" i="14"/>
  <c r="CN279" i="14"/>
  <c r="BG279" i="14"/>
  <c r="AG279" i="14"/>
  <c r="DD279" i="14"/>
  <c r="CT279" i="14"/>
  <c r="AV279" i="14"/>
  <c r="BP279" i="14"/>
  <c r="AN279" i="14"/>
  <c r="T279" i="14"/>
  <c r="DU279" i="14"/>
  <c r="CU279" i="14"/>
  <c r="BE279" i="14"/>
  <c r="EK279" i="14"/>
  <c r="BF279" i="14"/>
  <c r="CR279" i="14"/>
  <c r="BC279" i="14"/>
  <c r="AQ279" i="14"/>
  <c r="AU279" i="14"/>
  <c r="AJ279" i="14"/>
  <c r="DS279" i="14"/>
  <c r="CS279" i="14"/>
  <c r="CF279" i="14"/>
  <c r="DR279" i="14"/>
  <c r="BD279" i="14"/>
  <c r="CX279" i="14"/>
  <c r="DI108" i="14"/>
  <c r="DO108" i="14"/>
  <c r="DU108" i="14"/>
  <c r="DS108" i="14"/>
  <c r="DA108" i="14"/>
  <c r="DG108" i="14"/>
  <c r="DM108" i="14"/>
  <c r="DK108" i="14"/>
  <c r="CK108" i="14"/>
  <c r="CQ108" i="14"/>
  <c r="CW108" i="14"/>
  <c r="CU108" i="14"/>
  <c r="EG108" i="14"/>
  <c r="EM108" i="14"/>
  <c r="BE108" i="14"/>
  <c r="BK108" i="14"/>
  <c r="BQ108" i="14"/>
  <c r="BO108" i="14"/>
  <c r="ED108" i="14"/>
  <c r="BN108" i="14"/>
  <c r="DE108" i="14"/>
  <c r="AH108" i="14"/>
  <c r="CO108" i="14"/>
  <c r="AB108" i="14"/>
  <c r="BZ108" i="14"/>
  <c r="V108" i="14"/>
  <c r="BR108" i="14"/>
  <c r="DZ108" i="14"/>
  <c r="AM108" i="14"/>
  <c r="AQ108" i="14"/>
  <c r="BM108" i="14"/>
  <c r="U108" i="14"/>
  <c r="AW108" i="14"/>
  <c r="BC108" i="14"/>
  <c r="BI108" i="14"/>
  <c r="BG108" i="14"/>
  <c r="AO108" i="14"/>
  <c r="AU108" i="14"/>
  <c r="BA108" i="14"/>
  <c r="AY108" i="14"/>
  <c r="Y108" i="14"/>
  <c r="AE108" i="14"/>
  <c r="AK108" i="14"/>
  <c r="AI108" i="14"/>
  <c r="BU108" i="14"/>
  <c r="DR108" i="14"/>
  <c r="DP108" i="14"/>
  <c r="DV108" i="14"/>
  <c r="EB108" i="14"/>
  <c r="CD108" i="14"/>
  <c r="EK108" i="14"/>
  <c r="Q108" i="14"/>
  <c r="DD108" i="14"/>
  <c r="DX108" i="14"/>
  <c r="CN108" i="14"/>
  <c r="R108" i="14"/>
  <c r="CG108" i="14"/>
  <c r="DY108" i="14"/>
  <c r="BY108" i="14"/>
  <c r="AC108" i="14"/>
  <c r="AL108" i="14"/>
  <c r="W108" i="14"/>
  <c r="P108" i="14"/>
  <c r="T108" i="14"/>
  <c r="DJ108" i="14"/>
  <c r="DH108" i="14"/>
  <c r="DN108" i="14"/>
  <c r="DT108" i="14"/>
  <c r="DB108" i="14"/>
  <c r="CZ108" i="14"/>
  <c r="DF108" i="14"/>
  <c r="DL108" i="14"/>
  <c r="CL108" i="14"/>
  <c r="CJ108" i="14"/>
  <c r="CP108" i="14"/>
  <c r="CV108" i="14"/>
  <c r="EH108" i="14"/>
  <c r="EF108" i="14"/>
  <c r="BF108" i="14"/>
  <c r="BD108" i="14"/>
  <c r="BJ108" i="14"/>
  <c r="BP108" i="14"/>
  <c r="AG108" i="14"/>
  <c r="EJ108" i="14"/>
  <c r="CY108" i="14"/>
  <c r="DC108" i="14"/>
  <c r="CI108" i="14"/>
  <c r="CM108" i="14"/>
  <c r="CR108" i="14"/>
  <c r="CF108" i="14"/>
  <c r="CB108" i="14"/>
  <c r="BX108" i="14"/>
  <c r="CS108" i="14"/>
  <c r="AS108" i="14"/>
  <c r="AA108" i="14"/>
  <c r="EL108" i="14"/>
  <c r="S108" i="14"/>
  <c r="AX108" i="14"/>
  <c r="AV108" i="14"/>
  <c r="BB108" i="14"/>
  <c r="BH108" i="14"/>
  <c r="AP108" i="14"/>
  <c r="AN108" i="14"/>
  <c r="AT108" i="14"/>
  <c r="AZ108" i="14"/>
  <c r="Z108" i="14"/>
  <c r="X108" i="14"/>
  <c r="AD108" i="14"/>
  <c r="AJ108" i="14"/>
  <c r="BV108" i="14"/>
  <c r="BT108" i="14"/>
  <c r="DQ108" i="14"/>
  <c r="DW108" i="14"/>
  <c r="EC108" i="14"/>
  <c r="EA108" i="14"/>
  <c r="EE108" i="14"/>
  <c r="EI108" i="14"/>
  <c r="CX108" i="14"/>
  <c r="AF108" i="14"/>
  <c r="CH108" i="14"/>
  <c r="CC108" i="14"/>
  <c r="CA108" i="14"/>
  <c r="CE108" i="14"/>
  <c r="BS108" i="14"/>
  <c r="BW108" i="14"/>
  <c r="BL108" i="14"/>
  <c r="AR108" i="14"/>
  <c r="CT108" i="14"/>
  <c r="N108" i="14"/>
  <c r="DJ236" i="14"/>
  <c r="CD236" i="14"/>
  <c r="AX236" i="14"/>
  <c r="R236" i="14"/>
  <c r="DI236" i="14"/>
  <c r="CC236" i="14"/>
  <c r="AW236" i="14"/>
  <c r="Q236" i="14"/>
  <c r="DH236" i="14"/>
  <c r="CB236" i="14"/>
  <c r="AV236" i="14"/>
  <c r="P236" i="14"/>
  <c r="DO236" i="14"/>
  <c r="CI236" i="14"/>
  <c r="BC236" i="14"/>
  <c r="W236" i="14"/>
  <c r="DN236" i="14"/>
  <c r="CH236" i="14"/>
  <c r="BB236" i="14"/>
  <c r="V236" i="14"/>
  <c r="DU236" i="14"/>
  <c r="CO236" i="14"/>
  <c r="BI236" i="14"/>
  <c r="AC236" i="14"/>
  <c r="DT236" i="14"/>
  <c r="CN236" i="14"/>
  <c r="BH236" i="14"/>
  <c r="AB236" i="14"/>
  <c r="DS236" i="14"/>
  <c r="CM236" i="14"/>
  <c r="BG236" i="14"/>
  <c r="AA236" i="14"/>
  <c r="EH236" i="14"/>
  <c r="DB236" i="14"/>
  <c r="BV236" i="14"/>
  <c r="AP236" i="14"/>
  <c r="EG236" i="14"/>
  <c r="DA236" i="14"/>
  <c r="BU236" i="14"/>
  <c r="AO236" i="14"/>
  <c r="EF236" i="14"/>
  <c r="CZ236" i="14"/>
  <c r="BT236" i="14"/>
  <c r="AN236" i="14"/>
  <c r="EM236" i="14"/>
  <c r="DG236" i="14"/>
  <c r="CA236" i="14"/>
  <c r="AU236" i="14"/>
  <c r="EL236" i="14"/>
  <c r="DF236" i="14"/>
  <c r="BZ236" i="14"/>
  <c r="AT236" i="14"/>
  <c r="N236" i="14"/>
  <c r="DM236" i="14"/>
  <c r="CG236" i="14"/>
  <c r="BA236" i="14"/>
  <c r="U236" i="14"/>
  <c r="DL236" i="14"/>
  <c r="CF236" i="14"/>
  <c r="AZ236" i="14"/>
  <c r="T236" i="14"/>
  <c r="DK236" i="14"/>
  <c r="CE236" i="14"/>
  <c r="AY236" i="14"/>
  <c r="S236" i="14"/>
  <c r="DZ236" i="14"/>
  <c r="CT236" i="14"/>
  <c r="BN236" i="14"/>
  <c r="AH236" i="14"/>
  <c r="DY236" i="14"/>
  <c r="CS236" i="14"/>
  <c r="BM236" i="14"/>
  <c r="AG236" i="14"/>
  <c r="DX236" i="14"/>
  <c r="CR236" i="14"/>
  <c r="BL236" i="14"/>
  <c r="AF236" i="14"/>
  <c r="EE236" i="14"/>
  <c r="CY236" i="14"/>
  <c r="BS236" i="14"/>
  <c r="AM236" i="14"/>
  <c r="ED236" i="14"/>
  <c r="CX236" i="14"/>
  <c r="BR236" i="14"/>
  <c r="AL236" i="14"/>
  <c r="EK236" i="14"/>
  <c r="DE236" i="14"/>
  <c r="BY236" i="14"/>
  <c r="AS236" i="14"/>
  <c r="EJ236" i="14"/>
  <c r="DD236" i="14"/>
  <c r="BX236" i="14"/>
  <c r="AR236" i="14"/>
  <c r="EI236" i="14"/>
  <c r="DC236" i="14"/>
  <c r="BW236" i="14"/>
  <c r="AQ236" i="14"/>
  <c r="DR236" i="14"/>
  <c r="CL236" i="14"/>
  <c r="BF236" i="14"/>
  <c r="Z236" i="14"/>
  <c r="DQ236" i="14"/>
  <c r="CK236" i="14"/>
  <c r="BE236" i="14"/>
  <c r="Y236" i="14"/>
  <c r="DP236" i="14"/>
  <c r="CJ236" i="14"/>
  <c r="BD236" i="14"/>
  <c r="X236" i="14"/>
  <c r="DW236" i="14"/>
  <c r="CQ236" i="14"/>
  <c r="BK236" i="14"/>
  <c r="AE236" i="14"/>
  <c r="DV236" i="14"/>
  <c r="CP236" i="14"/>
  <c r="BJ236" i="14"/>
  <c r="AD236" i="14"/>
  <c r="EC236" i="14"/>
  <c r="CW236" i="14"/>
  <c r="BQ236" i="14"/>
  <c r="AK236" i="14"/>
  <c r="EB236" i="14"/>
  <c r="CV236" i="14"/>
  <c r="BP236" i="14"/>
  <c r="AJ236" i="14"/>
  <c r="EA236" i="14"/>
  <c r="CU236" i="14"/>
  <c r="BO236" i="14"/>
  <c r="AI236" i="14"/>
  <c r="T204" i="14"/>
  <c r="R204" i="14"/>
  <c r="P204" i="14"/>
  <c r="V204" i="14"/>
  <c r="BX204" i="14"/>
  <c r="BV204" i="14"/>
  <c r="BT204" i="14"/>
  <c r="BZ204" i="14"/>
  <c r="EB204" i="14"/>
  <c r="DZ204" i="14"/>
  <c r="DX204" i="14"/>
  <c r="ED204" i="14"/>
  <c r="DT204" i="14"/>
  <c r="DR204" i="14"/>
  <c r="DP204" i="14"/>
  <c r="DV204" i="14"/>
  <c r="DL204" i="14"/>
  <c r="DJ204" i="14"/>
  <c r="DH204" i="14"/>
  <c r="DN204" i="14"/>
  <c r="DD204" i="14"/>
  <c r="DB204" i="14"/>
  <c r="CZ204" i="14"/>
  <c r="DF204" i="14"/>
  <c r="CV204" i="14"/>
  <c r="CT204" i="14"/>
  <c r="CR204" i="14"/>
  <c r="CX204" i="14"/>
  <c r="CK204" i="14"/>
  <c r="CN204" i="14"/>
  <c r="CM204" i="14"/>
  <c r="Z204" i="14"/>
  <c r="CE204" i="14"/>
  <c r="CC204" i="14"/>
  <c r="CI204" i="14"/>
  <c r="DU204" i="14"/>
  <c r="EI204" i="14"/>
  <c r="EG204" i="14"/>
  <c r="EM204" i="14"/>
  <c r="N204" i="14"/>
  <c r="BP204" i="14"/>
  <c r="BN204" i="14"/>
  <c r="BL204" i="14"/>
  <c r="BR204" i="14"/>
  <c r="BH204" i="14"/>
  <c r="BF204" i="14"/>
  <c r="BD204" i="14"/>
  <c r="BJ204" i="14"/>
  <c r="AZ204" i="14"/>
  <c r="AX204" i="14"/>
  <c r="AV204" i="14"/>
  <c r="BB204" i="14"/>
  <c r="AR204" i="14"/>
  <c r="AP204" i="14"/>
  <c r="AN204" i="14"/>
  <c r="AT204" i="14"/>
  <c r="AJ204" i="14"/>
  <c r="AH204" i="14"/>
  <c r="AF204" i="14"/>
  <c r="AL204" i="14"/>
  <c r="BQ204" i="14"/>
  <c r="CJ204" i="14"/>
  <c r="CQ204" i="14"/>
  <c r="AD204" i="14"/>
  <c r="S204" i="14"/>
  <c r="Q204" i="14"/>
  <c r="W204" i="14"/>
  <c r="CO204" i="14"/>
  <c r="BW204" i="14"/>
  <c r="BU204" i="14"/>
  <c r="CA204" i="14"/>
  <c r="BI204" i="14"/>
  <c r="EA204" i="14"/>
  <c r="DY204" i="14"/>
  <c r="EE204" i="14"/>
  <c r="CG204" i="14"/>
  <c r="DS204" i="14"/>
  <c r="DQ204" i="14"/>
  <c r="DW204" i="14"/>
  <c r="U204" i="14"/>
  <c r="DK204" i="14"/>
  <c r="DI204" i="14"/>
  <c r="DO204" i="14"/>
  <c r="EK204" i="14"/>
  <c r="DC204" i="14"/>
  <c r="DA204" i="14"/>
  <c r="DG204" i="14"/>
  <c r="BY204" i="14"/>
  <c r="CU204" i="14"/>
  <c r="CS204" i="14"/>
  <c r="CY204" i="14"/>
  <c r="EC204" i="14"/>
  <c r="Y204" i="14"/>
  <c r="AB204" i="14"/>
  <c r="AA204" i="14"/>
  <c r="CL204" i="14"/>
  <c r="CF204" i="14"/>
  <c r="CD204" i="14"/>
  <c r="CB204" i="14"/>
  <c r="CH204" i="14"/>
  <c r="EJ204" i="14"/>
  <c r="EH204" i="14"/>
  <c r="EF204" i="14"/>
  <c r="EL204" i="14"/>
  <c r="AC204" i="14"/>
  <c r="BO204" i="14"/>
  <c r="BM204" i="14"/>
  <c r="BS204" i="14"/>
  <c r="DM204" i="14"/>
  <c r="BG204" i="14"/>
  <c r="BE204" i="14"/>
  <c r="BK204" i="14"/>
  <c r="BA204" i="14"/>
  <c r="AY204" i="14"/>
  <c r="AW204" i="14"/>
  <c r="BC204" i="14"/>
  <c r="DE204" i="14"/>
  <c r="AQ204" i="14"/>
  <c r="AO204" i="14"/>
  <c r="AU204" i="14"/>
  <c r="AS204" i="14"/>
  <c r="AI204" i="14"/>
  <c r="AG204" i="14"/>
  <c r="AM204" i="14"/>
  <c r="CW204" i="14"/>
  <c r="AK204" i="14"/>
  <c r="X204" i="14"/>
  <c r="AE204" i="14"/>
  <c r="CP204" i="14"/>
  <c r="EM350" i="14"/>
  <c r="DG350" i="14"/>
  <c r="CA350" i="14"/>
  <c r="AU350" i="14"/>
  <c r="EL350" i="14"/>
  <c r="DF350" i="14"/>
  <c r="BZ350" i="14"/>
  <c r="AT350" i="14"/>
  <c r="N350" i="14"/>
  <c r="DM350" i="14"/>
  <c r="CG350" i="14"/>
  <c r="BA350" i="14"/>
  <c r="U350" i="14"/>
  <c r="DL350" i="14"/>
  <c r="CF350" i="14"/>
  <c r="AZ350" i="14"/>
  <c r="T350" i="14"/>
  <c r="DK350" i="14"/>
  <c r="CE350" i="14"/>
  <c r="AY350" i="14"/>
  <c r="S350" i="14"/>
  <c r="DJ350" i="14"/>
  <c r="CD350" i="14"/>
  <c r="AX350" i="14"/>
  <c r="R350" i="14"/>
  <c r="DW350" i="14"/>
  <c r="CI350" i="14"/>
  <c r="AM350" i="14"/>
  <c r="DV350" i="14"/>
  <c r="CH350" i="14"/>
  <c r="AL350" i="14"/>
  <c r="EC350" i="14"/>
  <c r="CO350" i="14"/>
  <c r="AS350" i="14"/>
  <c r="EB350" i="14"/>
  <c r="CN350" i="14"/>
  <c r="AR350" i="14"/>
  <c r="EA350" i="14"/>
  <c r="CM350" i="14"/>
  <c r="AQ350" i="14"/>
  <c r="DZ350" i="14"/>
  <c r="CL350" i="14"/>
  <c r="AP350" i="14"/>
  <c r="DY350" i="14"/>
  <c r="CS350" i="14"/>
  <c r="BM350" i="14"/>
  <c r="AG350" i="14"/>
  <c r="P350" i="14"/>
  <c r="BL350" i="14"/>
  <c r="AV350" i="14"/>
  <c r="X350" i="14"/>
  <c r="DO350" i="14"/>
  <c r="BS350" i="14"/>
  <c r="AE350" i="14"/>
  <c r="DN350" i="14"/>
  <c r="BR350" i="14"/>
  <c r="AD350" i="14"/>
  <c r="DU350" i="14"/>
  <c r="BY350" i="14"/>
  <c r="AK350" i="14"/>
  <c r="DT350" i="14"/>
  <c r="BX350" i="14"/>
  <c r="AJ350" i="14"/>
  <c r="DS350" i="14"/>
  <c r="BW350" i="14"/>
  <c r="AI350" i="14"/>
  <c r="DR350" i="14"/>
  <c r="BV350" i="14"/>
  <c r="AH350" i="14"/>
  <c r="DQ350" i="14"/>
  <c r="CK350" i="14"/>
  <c r="BE350" i="14"/>
  <c r="Y350" i="14"/>
  <c r="EF350" i="14"/>
  <c r="DP350" i="14"/>
  <c r="CZ350" i="14"/>
  <c r="CR350" i="14"/>
  <c r="CY350" i="14"/>
  <c r="BK350" i="14"/>
  <c r="W350" i="14"/>
  <c r="CX350" i="14"/>
  <c r="BJ350" i="14"/>
  <c r="V350" i="14"/>
  <c r="DE350" i="14"/>
  <c r="BQ350" i="14"/>
  <c r="AC350" i="14"/>
  <c r="DD350" i="14"/>
  <c r="BP350" i="14"/>
  <c r="AB350" i="14"/>
  <c r="DC350" i="14"/>
  <c r="BO350" i="14"/>
  <c r="AA350" i="14"/>
  <c r="DB350" i="14"/>
  <c r="BN350" i="14"/>
  <c r="Z350" i="14"/>
  <c r="DI350" i="14"/>
  <c r="CC350" i="14"/>
  <c r="AW350" i="14"/>
  <c r="Q350" i="14"/>
  <c r="BT350" i="14"/>
  <c r="BD350" i="14"/>
  <c r="AN350" i="14"/>
  <c r="AF350" i="14"/>
  <c r="EE350" i="14"/>
  <c r="CQ350" i="14"/>
  <c r="BC350" i="14"/>
  <c r="ED350" i="14"/>
  <c r="CP350" i="14"/>
  <c r="BB350" i="14"/>
  <c r="EK350" i="14"/>
  <c r="CW350" i="14"/>
  <c r="BI350" i="14"/>
  <c r="EJ350" i="14"/>
  <c r="CV350" i="14"/>
  <c r="BH350" i="14"/>
  <c r="EI350" i="14"/>
  <c r="CU350" i="14"/>
  <c r="BG350" i="14"/>
  <c r="EH350" i="14"/>
  <c r="CT350" i="14"/>
  <c r="BF350" i="14"/>
  <c r="EG350" i="14"/>
  <c r="DA350" i="14"/>
  <c r="BU350" i="14"/>
  <c r="AO350" i="14"/>
  <c r="CB350" i="14"/>
  <c r="DX350" i="14"/>
  <c r="DH350" i="14"/>
  <c r="CJ350" i="14"/>
  <c r="Y323" i="14"/>
  <c r="AE323" i="14"/>
  <c r="AK323" i="14"/>
  <c r="BX323" i="14"/>
  <c r="Q323" i="14"/>
  <c r="W323" i="14"/>
  <c r="AC323" i="14"/>
  <c r="CF323" i="14"/>
  <c r="BM323" i="14"/>
  <c r="BS323" i="14"/>
  <c r="BY323" i="14"/>
  <c r="CV323" i="14"/>
  <c r="AV323" i="14"/>
  <c r="AS323" i="14"/>
  <c r="DI323" i="14"/>
  <c r="CX323" i="14"/>
  <c r="AJ323" i="14"/>
  <c r="AF323" i="14"/>
  <c r="EA323" i="14"/>
  <c r="CS323" i="14"/>
  <c r="BJ323" i="14"/>
  <c r="AB323" i="14"/>
  <c r="DW323" i="14"/>
  <c r="DK323" i="14"/>
  <c r="AP323" i="14"/>
  <c r="EL323" i="14"/>
  <c r="DT323" i="14"/>
  <c r="AO323" i="14"/>
  <c r="N323" i="14"/>
  <c r="AH323" i="14"/>
  <c r="DG323" i="14"/>
  <c r="CE323" i="14"/>
  <c r="CL323" i="14"/>
  <c r="CJ323" i="14"/>
  <c r="CP323" i="14"/>
  <c r="CU323" i="14"/>
  <c r="CD323" i="14"/>
  <c r="CB323" i="14"/>
  <c r="CH323" i="14"/>
  <c r="CM323" i="14"/>
  <c r="DZ323" i="14"/>
  <c r="DX323" i="14"/>
  <c r="ED323" i="14"/>
  <c r="EI323" i="14"/>
  <c r="DB323" i="14"/>
  <c r="CA323" i="14"/>
  <c r="BG323" i="14"/>
  <c r="EF323" i="14"/>
  <c r="DU323" i="14"/>
  <c r="BV323" i="14"/>
  <c r="BC323" i="14"/>
  <c r="AQ323" i="14"/>
  <c r="DH323" i="14"/>
  <c r="DE323" i="14"/>
  <c r="AX323" i="14"/>
  <c r="AM323" i="14"/>
  <c r="BP323" i="14"/>
  <c r="BE323" i="14"/>
  <c r="AT323" i="14"/>
  <c r="T323" i="14"/>
  <c r="BD323" i="14"/>
  <c r="BA323" i="14"/>
  <c r="BH323" i="14"/>
  <c r="DV323" i="14"/>
  <c r="DR323" i="14"/>
  <c r="Z323" i="14"/>
  <c r="X323" i="14"/>
  <c r="AD323" i="14"/>
  <c r="AI323" i="14"/>
  <c r="R323" i="14"/>
  <c r="P323" i="14"/>
  <c r="V323" i="14"/>
  <c r="AA323" i="14"/>
  <c r="BN323" i="14"/>
  <c r="BL323" i="14"/>
  <c r="BR323" i="14"/>
  <c r="BW323" i="14"/>
  <c r="DQ323" i="14"/>
  <c r="DF323" i="14"/>
  <c r="AR323" i="14"/>
  <c r="AN323" i="14"/>
  <c r="U323" i="14"/>
  <c r="DA323" i="14"/>
  <c r="BZ323" i="14"/>
  <c r="CN323" i="14"/>
  <c r="EM323" i="14"/>
  <c r="DS323" i="14"/>
  <c r="BU323" i="14"/>
  <c r="BB323" i="14"/>
  <c r="EJ323" i="14"/>
  <c r="CR323" i="14"/>
  <c r="BQ323" i="14"/>
  <c r="DJ323" i="14"/>
  <c r="CY323" i="14"/>
  <c r="BO323" i="14"/>
  <c r="AW323" i="14"/>
  <c r="AL323" i="14"/>
  <c r="CK323" i="14"/>
  <c r="CQ323" i="14"/>
  <c r="CW323" i="14"/>
  <c r="AZ323" i="14"/>
  <c r="CC323" i="14"/>
  <c r="CI323" i="14"/>
  <c r="CO323" i="14"/>
  <c r="DD323" i="14"/>
  <c r="DY323" i="14"/>
  <c r="EE323" i="14"/>
  <c r="EK323" i="14"/>
  <c r="EB323" i="14"/>
  <c r="AG323" i="14"/>
  <c r="EC323" i="14"/>
  <c r="CT323" i="14"/>
  <c r="BK323" i="14"/>
  <c r="AY323" i="14"/>
  <c r="DP323" i="14"/>
  <c r="DM323" i="14"/>
  <c r="BF323" i="14"/>
  <c r="AU323" i="14"/>
  <c r="S323" i="14"/>
  <c r="CZ323" i="14"/>
  <c r="CG323" i="14"/>
  <c r="EH323" i="14"/>
  <c r="DO323" i="14"/>
  <c r="DC323" i="14"/>
  <c r="EG323" i="14"/>
  <c r="DN323" i="14"/>
  <c r="DL323" i="14"/>
  <c r="BT323" i="14"/>
  <c r="BI323" i="14"/>
  <c r="AQ301" i="14"/>
  <c r="Y301" i="14"/>
  <c r="DT301" i="14"/>
  <c r="AC301" i="14"/>
  <c r="AI301" i="14"/>
  <c r="Q301" i="14"/>
  <c r="DJ301" i="14"/>
  <c r="CG301" i="14"/>
  <c r="CN301" i="14"/>
  <c r="BU301" i="14"/>
  <c r="BC301" i="14"/>
  <c r="AJ301" i="14"/>
  <c r="CK301" i="14"/>
  <c r="EI301" i="14"/>
  <c r="DK301" i="14"/>
  <c r="CO301" i="14"/>
  <c r="EK301" i="14"/>
  <c r="DW301" i="14"/>
  <c r="DB301" i="14"/>
  <c r="CF301" i="14"/>
  <c r="EL301" i="14"/>
  <c r="DM301" i="14"/>
  <c r="CR301" i="14"/>
  <c r="BX301" i="14"/>
  <c r="EA301" i="14"/>
  <c r="DD301" i="14"/>
  <c r="CI301" i="14"/>
  <c r="BP301" i="14"/>
  <c r="CP301" i="14"/>
  <c r="X301" i="14"/>
  <c r="ED301" i="14"/>
  <c r="EB301" i="14"/>
  <c r="CV301" i="14"/>
  <c r="CB301" i="14"/>
  <c r="BB301" i="14"/>
  <c r="BA301" i="14"/>
  <c r="CM301" i="14"/>
  <c r="BT301" i="14"/>
  <c r="AT301" i="14"/>
  <c r="DH301" i="14"/>
  <c r="AA301" i="14"/>
  <c r="EF301" i="14"/>
  <c r="CZ301" i="14"/>
  <c r="U301" i="14"/>
  <c r="CE301" i="14"/>
  <c r="BM301" i="14"/>
  <c r="AU301" i="14"/>
  <c r="AB301" i="14"/>
  <c r="BW301" i="14"/>
  <c r="BE301" i="14"/>
  <c r="AM301" i="14"/>
  <c r="T301" i="14"/>
  <c r="BO301" i="14"/>
  <c r="AW301" i="14"/>
  <c r="AE301" i="14"/>
  <c r="CY301" i="14"/>
  <c r="BG301" i="14"/>
  <c r="AO301" i="14"/>
  <c r="W301" i="14"/>
  <c r="AK301" i="14"/>
  <c r="CJ301" i="14"/>
  <c r="DO301" i="14"/>
  <c r="DE301" i="14"/>
  <c r="BH301" i="14"/>
  <c r="DI301" i="14"/>
  <c r="AH301" i="14"/>
  <c r="P301" i="14"/>
  <c r="DP301" i="14"/>
  <c r="DA301" i="14"/>
  <c r="Z301" i="14"/>
  <c r="EE301" i="14"/>
  <c r="DG301" i="14"/>
  <c r="EH301" i="14"/>
  <c r="CD301" i="14"/>
  <c r="BL301" i="14"/>
  <c r="AL301" i="14"/>
  <c r="AS301" i="14"/>
  <c r="S301" i="14"/>
  <c r="DV301" i="14"/>
  <c r="CQ301" i="14"/>
  <c r="BY301" i="14"/>
  <c r="EJ301" i="14"/>
  <c r="DL301" i="14"/>
  <c r="CH301" i="14"/>
  <c r="BQ301" i="14"/>
  <c r="DX301" i="14"/>
  <c r="DC301" i="14"/>
  <c r="BZ301" i="14"/>
  <c r="EC301" i="14"/>
  <c r="DN301" i="14"/>
  <c r="CT301" i="14"/>
  <c r="BR301" i="14"/>
  <c r="BI301" i="14"/>
  <c r="DS301" i="14"/>
  <c r="CA301" i="14"/>
  <c r="BJ301" i="14"/>
  <c r="CU301" i="14"/>
  <c r="DF301" i="14"/>
  <c r="CL301" i="14"/>
  <c r="BS301" i="14"/>
  <c r="AZ301" i="14"/>
  <c r="CW301" i="14"/>
  <c r="CC301" i="14"/>
  <c r="BK301" i="14"/>
  <c r="AR301" i="14"/>
  <c r="CS301" i="14"/>
  <c r="R301" i="14"/>
  <c r="DU301" i="14"/>
  <c r="CX301" i="14"/>
  <c r="DZ301" i="14"/>
  <c r="BV301" i="14"/>
  <c r="BD301" i="14"/>
  <c r="AD301" i="14"/>
  <c r="DR301" i="14"/>
  <c r="BN301" i="14"/>
  <c r="AV301" i="14"/>
  <c r="V301" i="14"/>
  <c r="EG301" i="14"/>
  <c r="BF301" i="14"/>
  <c r="AN301" i="14"/>
  <c r="N301" i="14"/>
  <c r="DY301" i="14"/>
  <c r="AX301" i="14"/>
  <c r="AF301" i="14"/>
  <c r="EM301" i="14"/>
  <c r="AG301" i="14"/>
  <c r="DQ301" i="14"/>
  <c r="AY301" i="14"/>
  <c r="AP301" i="14"/>
  <c r="EA347" i="14"/>
  <c r="CU347" i="14"/>
  <c r="BO347" i="14"/>
  <c r="AI347" i="14"/>
  <c r="DZ347" i="14"/>
  <c r="CT347" i="14"/>
  <c r="BN347" i="14"/>
  <c r="AH347" i="14"/>
  <c r="DY347" i="14"/>
  <c r="CS347" i="14"/>
  <c r="BM347" i="14"/>
  <c r="AG347" i="14"/>
  <c r="DX347" i="14"/>
  <c r="CR347" i="14"/>
  <c r="BL347" i="14"/>
  <c r="AF347" i="14"/>
  <c r="EE347" i="14"/>
  <c r="CY347" i="14"/>
  <c r="BS347" i="14"/>
  <c r="AM347" i="14"/>
  <c r="ED347" i="14"/>
  <c r="CX347" i="14"/>
  <c r="BR347" i="14"/>
  <c r="AL347" i="14"/>
  <c r="EK347" i="14"/>
  <c r="DE347" i="14"/>
  <c r="BY347" i="14"/>
  <c r="AS347" i="14"/>
  <c r="CN347" i="14"/>
  <c r="EJ347" i="14"/>
  <c r="DT347" i="14"/>
  <c r="CV347" i="14"/>
  <c r="DS347" i="14"/>
  <c r="CM347" i="14"/>
  <c r="BG347" i="14"/>
  <c r="AA347" i="14"/>
  <c r="DR347" i="14"/>
  <c r="CL347" i="14"/>
  <c r="BF347" i="14"/>
  <c r="Z347" i="14"/>
  <c r="DQ347" i="14"/>
  <c r="CK347" i="14"/>
  <c r="BE347" i="14"/>
  <c r="Y347" i="14"/>
  <c r="DP347" i="14"/>
  <c r="CJ347" i="14"/>
  <c r="BD347" i="14"/>
  <c r="X347" i="14"/>
  <c r="DW347" i="14"/>
  <c r="CQ347" i="14"/>
  <c r="BK347" i="14"/>
  <c r="AE347" i="14"/>
  <c r="DV347" i="14"/>
  <c r="CP347" i="14"/>
  <c r="BJ347" i="14"/>
  <c r="AD347" i="14"/>
  <c r="EC347" i="14"/>
  <c r="CW347" i="14"/>
  <c r="BQ347" i="14"/>
  <c r="AK347" i="14"/>
  <c r="AB347" i="14"/>
  <c r="BX347" i="14"/>
  <c r="BH347" i="14"/>
  <c r="AJ347" i="14"/>
  <c r="DK347" i="14"/>
  <c r="CE347" i="14"/>
  <c r="AY347" i="14"/>
  <c r="S347" i="14"/>
  <c r="DJ347" i="14"/>
  <c r="CD347" i="14"/>
  <c r="AX347" i="14"/>
  <c r="R347" i="14"/>
  <c r="DI347" i="14"/>
  <c r="CC347" i="14"/>
  <c r="AW347" i="14"/>
  <c r="Q347" i="14"/>
  <c r="DH347" i="14"/>
  <c r="CB347" i="14"/>
  <c r="AV347" i="14"/>
  <c r="P347" i="14"/>
  <c r="DO347" i="14"/>
  <c r="CI347" i="14"/>
  <c r="BC347" i="14"/>
  <c r="W347" i="14"/>
  <c r="DN347" i="14"/>
  <c r="CH347" i="14"/>
  <c r="BB347" i="14"/>
  <c r="V347" i="14"/>
  <c r="DU347" i="14"/>
  <c r="CO347" i="14"/>
  <c r="BI347" i="14"/>
  <c r="AC347" i="14"/>
  <c r="CF347" i="14"/>
  <c r="EB347" i="14"/>
  <c r="DL347" i="14"/>
  <c r="DD347" i="14"/>
  <c r="EI347" i="14"/>
  <c r="DC347" i="14"/>
  <c r="BW347" i="14"/>
  <c r="AQ347" i="14"/>
  <c r="EH347" i="14"/>
  <c r="DB347" i="14"/>
  <c r="BV347" i="14"/>
  <c r="AP347" i="14"/>
  <c r="EG347" i="14"/>
  <c r="DA347" i="14"/>
  <c r="BU347" i="14"/>
  <c r="AO347" i="14"/>
  <c r="EF347" i="14"/>
  <c r="CZ347" i="14"/>
  <c r="BT347" i="14"/>
  <c r="AN347" i="14"/>
  <c r="EM347" i="14"/>
  <c r="DG347" i="14"/>
  <c r="CA347" i="14"/>
  <c r="AU347" i="14"/>
  <c r="EL347" i="14"/>
  <c r="DF347" i="14"/>
  <c r="BZ347" i="14"/>
  <c r="AT347" i="14"/>
  <c r="N347" i="14"/>
  <c r="DM347" i="14"/>
  <c r="CG347" i="14"/>
  <c r="BA347" i="14"/>
  <c r="U347" i="14"/>
  <c r="T347" i="14"/>
  <c r="BP347" i="14"/>
  <c r="AZ347" i="14"/>
  <c r="AR347" i="14"/>
  <c r="EL302" i="14"/>
  <c r="DF302" i="14"/>
  <c r="BZ302" i="14"/>
  <c r="AT302" i="14"/>
  <c r="N302" i="14"/>
  <c r="DM302" i="14"/>
  <c r="CG302" i="14"/>
  <c r="BA302" i="14"/>
  <c r="U302" i="14"/>
  <c r="DL302" i="14"/>
  <c r="CF302" i="14"/>
  <c r="EA302" i="14"/>
  <c r="CU302" i="14"/>
  <c r="BO302" i="14"/>
  <c r="AI302" i="14"/>
  <c r="DJ302" i="14"/>
  <c r="CD302" i="14"/>
  <c r="AX302" i="14"/>
  <c r="R302" i="14"/>
  <c r="DI302" i="14"/>
  <c r="CC302" i="14"/>
  <c r="AW302" i="14"/>
  <c r="Q302" i="14"/>
  <c r="AR302" i="14"/>
  <c r="BK302" i="14"/>
  <c r="CJ302" i="14"/>
  <c r="DO302" i="14"/>
  <c r="S302" i="14"/>
  <c r="AF302" i="14"/>
  <c r="CA302" i="14"/>
  <c r="CY302" i="14"/>
  <c r="CZ302" i="14"/>
  <c r="EF302" i="14"/>
  <c r="ED302" i="14"/>
  <c r="CX302" i="14"/>
  <c r="BR302" i="14"/>
  <c r="AL302" i="14"/>
  <c r="EK302" i="14"/>
  <c r="DE302" i="14"/>
  <c r="BY302" i="14"/>
  <c r="AS302" i="14"/>
  <c r="EJ302" i="14"/>
  <c r="DD302" i="14"/>
  <c r="BX302" i="14"/>
  <c r="DS302" i="14"/>
  <c r="CM302" i="14"/>
  <c r="BG302" i="14"/>
  <c r="EH302" i="14"/>
  <c r="DB302" i="14"/>
  <c r="BV302" i="14"/>
  <c r="AP302" i="14"/>
  <c r="EG302" i="14"/>
  <c r="DA302" i="14"/>
  <c r="BU302" i="14"/>
  <c r="AO302" i="14"/>
  <c r="DX302" i="14"/>
  <c r="X302" i="14"/>
  <c r="AN302" i="14"/>
  <c r="BH302" i="14"/>
  <c r="CI302" i="14"/>
  <c r="DH302" i="14"/>
  <c r="P302" i="14"/>
  <c r="AZ302" i="14"/>
  <c r="BS302" i="14"/>
  <c r="BT302" i="14"/>
  <c r="DV302" i="14"/>
  <c r="CP302" i="14"/>
  <c r="BJ302" i="14"/>
  <c r="AD302" i="14"/>
  <c r="EC302" i="14"/>
  <c r="CW302" i="14"/>
  <c r="BQ302" i="14"/>
  <c r="AK302" i="14"/>
  <c r="EB302" i="14"/>
  <c r="CV302" i="14"/>
  <c r="BP302" i="14"/>
  <c r="DK302" i="14"/>
  <c r="CE302" i="14"/>
  <c r="AY302" i="14"/>
  <c r="DZ302" i="14"/>
  <c r="CT302" i="14"/>
  <c r="BN302" i="14"/>
  <c r="AH302" i="14"/>
  <c r="DY302" i="14"/>
  <c r="CS302" i="14"/>
  <c r="BM302" i="14"/>
  <c r="AG302" i="14"/>
  <c r="CR302" i="14"/>
  <c r="DW302" i="14"/>
  <c r="W302" i="14"/>
  <c r="AM302" i="14"/>
  <c r="BD302" i="14"/>
  <c r="CB302" i="14"/>
  <c r="EM302" i="14"/>
  <c r="AE302" i="14"/>
  <c r="AU302" i="14"/>
  <c r="AV302" i="14"/>
  <c r="DN302" i="14"/>
  <c r="CH302" i="14"/>
  <c r="BB302" i="14"/>
  <c r="V302" i="14"/>
  <c r="DU302" i="14"/>
  <c r="CO302" i="14"/>
  <c r="BI302" i="14"/>
  <c r="AC302" i="14"/>
  <c r="DT302" i="14"/>
  <c r="CN302" i="14"/>
  <c r="EI302" i="14"/>
  <c r="DC302" i="14"/>
  <c r="BW302" i="14"/>
  <c r="AQ302" i="14"/>
  <c r="DR302" i="14"/>
  <c r="CL302" i="14"/>
  <c r="BF302" i="14"/>
  <c r="Z302" i="14"/>
  <c r="DQ302" i="14"/>
  <c r="CK302" i="14"/>
  <c r="BE302" i="14"/>
  <c r="Y302" i="14"/>
  <c r="BL302" i="14"/>
  <c r="CQ302" i="14"/>
  <c r="DP302" i="14"/>
  <c r="T302" i="14"/>
  <c r="AJ302" i="14"/>
  <c r="BC302" i="14"/>
  <c r="DG302" i="14"/>
  <c r="EE302" i="14"/>
  <c r="AA302" i="14"/>
  <c r="AB302" i="14"/>
  <c r="CK122" i="14"/>
  <c r="CQ122" i="14"/>
  <c r="CW122" i="14"/>
  <c r="CU122" i="14"/>
  <c r="CC122" i="14"/>
  <c r="CI122" i="14"/>
  <c r="CO122" i="14"/>
  <c r="CM122" i="14"/>
  <c r="EG122" i="14"/>
  <c r="EM122" i="14"/>
  <c r="N122" i="14"/>
  <c r="T122" i="14"/>
  <c r="BN122" i="14"/>
  <c r="BL122" i="14"/>
  <c r="BR122" i="14"/>
  <c r="BX122" i="14"/>
  <c r="BF122" i="14"/>
  <c r="BD122" i="14"/>
  <c r="BJ122" i="14"/>
  <c r="BP122" i="14"/>
  <c r="AX122" i="14"/>
  <c r="AV122" i="14"/>
  <c r="BB122" i="14"/>
  <c r="BH122" i="14"/>
  <c r="AP122" i="14"/>
  <c r="AN122" i="14"/>
  <c r="AT122" i="14"/>
  <c r="AZ122" i="14"/>
  <c r="DD122" i="14"/>
  <c r="DC122" i="14"/>
  <c r="CX122" i="14"/>
  <c r="AS122" i="14"/>
  <c r="Y122" i="14"/>
  <c r="AE122" i="14"/>
  <c r="AK122" i="14"/>
  <c r="AI122" i="14"/>
  <c r="Q122" i="14"/>
  <c r="W122" i="14"/>
  <c r="AC122" i="14"/>
  <c r="AA122" i="14"/>
  <c r="BU122" i="14"/>
  <c r="CA122" i="14"/>
  <c r="CG122" i="14"/>
  <c r="CE122" i="14"/>
  <c r="DY122" i="14"/>
  <c r="EE122" i="14"/>
  <c r="EK122" i="14"/>
  <c r="EI122" i="14"/>
  <c r="DQ122" i="14"/>
  <c r="DW122" i="14"/>
  <c r="EC122" i="14"/>
  <c r="EA122" i="14"/>
  <c r="DI122" i="14"/>
  <c r="DO122" i="14"/>
  <c r="DU122" i="14"/>
  <c r="DS122" i="14"/>
  <c r="DA122" i="14"/>
  <c r="DG122" i="14"/>
  <c r="DM122" i="14"/>
  <c r="DK122" i="14"/>
  <c r="AF122" i="14"/>
  <c r="AM122" i="14"/>
  <c r="AH122" i="14"/>
  <c r="CS122" i="14"/>
  <c r="CL122" i="14"/>
  <c r="CJ122" i="14"/>
  <c r="CP122" i="14"/>
  <c r="CV122" i="14"/>
  <c r="CD122" i="14"/>
  <c r="CB122" i="14"/>
  <c r="CH122" i="14"/>
  <c r="CN122" i="14"/>
  <c r="EH122" i="14"/>
  <c r="EF122" i="14"/>
  <c r="EL122" i="14"/>
  <c r="U122" i="14"/>
  <c r="S122" i="14"/>
  <c r="BM122" i="14"/>
  <c r="BS122" i="14"/>
  <c r="BY122" i="14"/>
  <c r="BW122" i="14"/>
  <c r="BE122" i="14"/>
  <c r="BK122" i="14"/>
  <c r="BQ122" i="14"/>
  <c r="BO122" i="14"/>
  <c r="AW122" i="14"/>
  <c r="BC122" i="14"/>
  <c r="BI122" i="14"/>
  <c r="BG122" i="14"/>
  <c r="AO122" i="14"/>
  <c r="AU122" i="14"/>
  <c r="BA122" i="14"/>
  <c r="AY122" i="14"/>
  <c r="AR122" i="14"/>
  <c r="AQ122" i="14"/>
  <c r="AL122" i="14"/>
  <c r="DE122" i="14"/>
  <c r="Z122" i="14"/>
  <c r="X122" i="14"/>
  <c r="AD122" i="14"/>
  <c r="AJ122" i="14"/>
  <c r="R122" i="14"/>
  <c r="P122" i="14"/>
  <c r="V122" i="14"/>
  <c r="AB122" i="14"/>
  <c r="BV122" i="14"/>
  <c r="BT122" i="14"/>
  <c r="BZ122" i="14"/>
  <c r="CF122" i="14"/>
  <c r="DZ122" i="14"/>
  <c r="DX122" i="14"/>
  <c r="ED122" i="14"/>
  <c r="EJ122" i="14"/>
  <c r="DR122" i="14"/>
  <c r="DP122" i="14"/>
  <c r="DV122" i="14"/>
  <c r="EB122" i="14"/>
  <c r="DJ122" i="14"/>
  <c r="DH122" i="14"/>
  <c r="DN122" i="14"/>
  <c r="DT122" i="14"/>
  <c r="DB122" i="14"/>
  <c r="CZ122" i="14"/>
  <c r="DF122" i="14"/>
  <c r="DL122" i="14"/>
  <c r="CR122" i="14"/>
  <c r="CY122" i="14"/>
  <c r="CT122" i="14"/>
  <c r="AG122" i="14"/>
  <c r="DJ260" i="14"/>
  <c r="CD260" i="14"/>
  <c r="AX260" i="14"/>
  <c r="R260" i="14"/>
  <c r="DI260" i="14"/>
  <c r="CC260" i="14"/>
  <c r="AW260" i="14"/>
  <c r="Q260" i="14"/>
  <c r="DH260" i="14"/>
  <c r="CB260" i="14"/>
  <c r="AV260" i="14"/>
  <c r="P260" i="14"/>
  <c r="DO260" i="14"/>
  <c r="CI260" i="14"/>
  <c r="BC260" i="14"/>
  <c r="W260" i="14"/>
  <c r="DN260" i="14"/>
  <c r="CH260" i="14"/>
  <c r="BB260" i="14"/>
  <c r="V260" i="14"/>
  <c r="DU260" i="14"/>
  <c r="CO260" i="14"/>
  <c r="BI260" i="14"/>
  <c r="AC260" i="14"/>
  <c r="DT260" i="14"/>
  <c r="CN260" i="14"/>
  <c r="BH260" i="14"/>
  <c r="AB260" i="14"/>
  <c r="DS260" i="14"/>
  <c r="CM260" i="14"/>
  <c r="BG260" i="14"/>
  <c r="AA260" i="14"/>
  <c r="EH260" i="14"/>
  <c r="DB260" i="14"/>
  <c r="BV260" i="14"/>
  <c r="AP260" i="14"/>
  <c r="EG260" i="14"/>
  <c r="DA260" i="14"/>
  <c r="BU260" i="14"/>
  <c r="AO260" i="14"/>
  <c r="EF260" i="14"/>
  <c r="CZ260" i="14"/>
  <c r="BT260" i="14"/>
  <c r="AN260" i="14"/>
  <c r="EM260" i="14"/>
  <c r="DG260" i="14"/>
  <c r="CA260" i="14"/>
  <c r="AU260" i="14"/>
  <c r="EL260" i="14"/>
  <c r="DF260" i="14"/>
  <c r="BZ260" i="14"/>
  <c r="AT260" i="14"/>
  <c r="N260" i="14"/>
  <c r="DM260" i="14"/>
  <c r="CG260" i="14"/>
  <c r="BA260" i="14"/>
  <c r="U260" i="14"/>
  <c r="DL260" i="14"/>
  <c r="CF260" i="14"/>
  <c r="AZ260" i="14"/>
  <c r="T260" i="14"/>
  <c r="DK260" i="14"/>
  <c r="CE260" i="14"/>
  <c r="AY260" i="14"/>
  <c r="S260" i="14"/>
  <c r="DZ260" i="14"/>
  <c r="CT260" i="14"/>
  <c r="BN260" i="14"/>
  <c r="AH260" i="14"/>
  <c r="DY260" i="14"/>
  <c r="CS260" i="14"/>
  <c r="BM260" i="14"/>
  <c r="AG260" i="14"/>
  <c r="DX260" i="14"/>
  <c r="CR260" i="14"/>
  <c r="BL260" i="14"/>
  <c r="AF260" i="14"/>
  <c r="EE260" i="14"/>
  <c r="CY260" i="14"/>
  <c r="BS260" i="14"/>
  <c r="AM260" i="14"/>
  <c r="ED260" i="14"/>
  <c r="CX260" i="14"/>
  <c r="BR260" i="14"/>
  <c r="AL260" i="14"/>
  <c r="EK260" i="14"/>
  <c r="DE260" i="14"/>
  <c r="BY260" i="14"/>
  <c r="AS260" i="14"/>
  <c r="EJ260" i="14"/>
  <c r="DD260" i="14"/>
  <c r="BX260" i="14"/>
  <c r="AR260" i="14"/>
  <c r="EI260" i="14"/>
  <c r="DC260" i="14"/>
  <c r="BW260" i="14"/>
  <c r="AQ260" i="14"/>
  <c r="DR260" i="14"/>
  <c r="CL260" i="14"/>
  <c r="BF260" i="14"/>
  <c r="Z260" i="14"/>
  <c r="DQ260" i="14"/>
  <c r="CK260" i="14"/>
  <c r="BE260" i="14"/>
  <c r="Y260" i="14"/>
  <c r="DP260" i="14"/>
  <c r="CJ260" i="14"/>
  <c r="BD260" i="14"/>
  <c r="X260" i="14"/>
  <c r="DW260" i="14"/>
  <c r="CQ260" i="14"/>
  <c r="BK260" i="14"/>
  <c r="AE260" i="14"/>
  <c r="DV260" i="14"/>
  <c r="CP260" i="14"/>
  <c r="BJ260" i="14"/>
  <c r="AD260" i="14"/>
  <c r="EC260" i="14"/>
  <c r="CW260" i="14"/>
  <c r="BQ260" i="14"/>
  <c r="AK260" i="14"/>
  <c r="EB260" i="14"/>
  <c r="CV260" i="14"/>
  <c r="BP260" i="14"/>
  <c r="AJ260" i="14"/>
  <c r="EA260" i="14"/>
  <c r="CU260" i="14"/>
  <c r="BO260" i="14"/>
  <c r="AI260" i="14"/>
  <c r="EL117" i="14"/>
  <c r="AT117" i="14"/>
  <c r="CG117" i="14"/>
  <c r="U117" i="14"/>
  <c r="CF117" i="14"/>
  <c r="T117" i="14"/>
  <c r="CE117" i="14"/>
  <c r="DJ117" i="14"/>
  <c r="AX117" i="14"/>
  <c r="DI117" i="14"/>
  <c r="AW117" i="14"/>
  <c r="DH117" i="14"/>
  <c r="P117" i="14"/>
  <c r="CI117" i="14"/>
  <c r="W117" i="14"/>
  <c r="AQ117" i="14"/>
  <c r="EG117" i="14"/>
  <c r="AO117" i="14"/>
  <c r="BT117" i="14"/>
  <c r="DG117" i="14"/>
  <c r="DX117" i="14"/>
  <c r="EE117" i="14"/>
  <c r="ED117" i="14"/>
  <c r="CX117" i="14"/>
  <c r="BR117" i="14"/>
  <c r="AL117" i="14"/>
  <c r="EK117" i="14"/>
  <c r="DE117" i="14"/>
  <c r="BY117" i="14"/>
  <c r="AS117" i="14"/>
  <c r="EJ117" i="14"/>
  <c r="DD117" i="14"/>
  <c r="BX117" i="14"/>
  <c r="AR117" i="14"/>
  <c r="EI117" i="14"/>
  <c r="BW117" i="14"/>
  <c r="EH117" i="14"/>
  <c r="AP117" i="14"/>
  <c r="BU117" i="14"/>
  <c r="CZ117" i="14"/>
  <c r="EM117" i="14"/>
  <c r="AU117" i="14"/>
  <c r="CR117" i="14"/>
  <c r="BS117" i="14"/>
  <c r="DV117" i="14"/>
  <c r="CP117" i="14"/>
  <c r="BJ117" i="14"/>
  <c r="AD117" i="14"/>
  <c r="EC117" i="14"/>
  <c r="CW117" i="14"/>
  <c r="BQ117" i="14"/>
  <c r="AK117" i="14"/>
  <c r="EB117" i="14"/>
  <c r="CV117" i="14"/>
  <c r="BP117" i="14"/>
  <c r="AJ117" i="14"/>
  <c r="EA117" i="14"/>
  <c r="CU117" i="14"/>
  <c r="BO117" i="14"/>
  <c r="AI117" i="14"/>
  <c r="DZ117" i="14"/>
  <c r="CT117" i="14"/>
  <c r="BN117" i="14"/>
  <c r="AH117" i="14"/>
  <c r="DY117" i="14"/>
  <c r="CS117" i="14"/>
  <c r="BM117" i="14"/>
  <c r="BL117" i="14"/>
  <c r="CY117" i="14"/>
  <c r="DN117" i="14"/>
  <c r="CH117" i="14"/>
  <c r="BB117" i="14"/>
  <c r="V117" i="14"/>
  <c r="DU117" i="14"/>
  <c r="CO117" i="14"/>
  <c r="BI117" i="14"/>
  <c r="AC117" i="14"/>
  <c r="DT117" i="14"/>
  <c r="CN117" i="14"/>
  <c r="BH117" i="14"/>
  <c r="AB117" i="14"/>
  <c r="DS117" i="14"/>
  <c r="CM117" i="14"/>
  <c r="BG117" i="14"/>
  <c r="AA117" i="14"/>
  <c r="DR117" i="14"/>
  <c r="CL117" i="14"/>
  <c r="BF117" i="14"/>
  <c r="Z117" i="14"/>
  <c r="DQ117" i="14"/>
  <c r="CK117" i="14"/>
  <c r="BE117" i="14"/>
  <c r="Y117" i="14"/>
  <c r="DP117" i="14"/>
  <c r="CJ117" i="14"/>
  <c r="BD117" i="14"/>
  <c r="X117" i="14"/>
  <c r="DW117" i="14"/>
  <c r="CQ117" i="14"/>
  <c r="BK117" i="14"/>
  <c r="AE117" i="14"/>
  <c r="DF117" i="14"/>
  <c r="BZ117" i="14"/>
  <c r="N117" i="14"/>
  <c r="DM117" i="14"/>
  <c r="BA117" i="14"/>
  <c r="DL117" i="14"/>
  <c r="AZ117" i="14"/>
  <c r="DK117" i="14"/>
  <c r="AY117" i="14"/>
  <c r="S117" i="14"/>
  <c r="CD117" i="14"/>
  <c r="R117" i="14"/>
  <c r="CC117" i="14"/>
  <c r="Q117" i="14"/>
  <c r="CB117" i="14"/>
  <c r="AV117" i="14"/>
  <c r="DO117" i="14"/>
  <c r="BC117" i="14"/>
  <c r="DC117" i="14"/>
  <c r="DB117" i="14"/>
  <c r="BV117" i="14"/>
  <c r="DA117" i="14"/>
  <c r="EF117" i="14"/>
  <c r="AN117" i="14"/>
  <c r="CA117" i="14"/>
  <c r="AG117" i="14"/>
  <c r="AF117" i="14"/>
  <c r="AM117" i="14"/>
  <c r="EH244" i="14"/>
  <c r="DB244" i="14"/>
  <c r="BV244" i="14"/>
  <c r="AP244" i="14"/>
  <c r="EG244" i="14"/>
  <c r="DA244" i="14"/>
  <c r="BU244" i="14"/>
  <c r="AO244" i="14"/>
  <c r="EF244" i="14"/>
  <c r="CZ244" i="14"/>
  <c r="BT244" i="14"/>
  <c r="AN244" i="14"/>
  <c r="EM244" i="14"/>
  <c r="DG244" i="14"/>
  <c r="CA244" i="14"/>
  <c r="AU244" i="14"/>
  <c r="EL244" i="14"/>
  <c r="DF244" i="14"/>
  <c r="BZ244" i="14"/>
  <c r="AT244" i="14"/>
  <c r="N244" i="14"/>
  <c r="DM244" i="14"/>
  <c r="CG244" i="14"/>
  <c r="BA244" i="14"/>
  <c r="U244" i="14"/>
  <c r="DL244" i="14"/>
  <c r="CF244" i="14"/>
  <c r="AZ244" i="14"/>
  <c r="T244" i="14"/>
  <c r="DK244" i="14"/>
  <c r="CE244" i="14"/>
  <c r="AY244" i="14"/>
  <c r="S244" i="14"/>
  <c r="DZ244" i="14"/>
  <c r="CT244" i="14"/>
  <c r="BN244" i="14"/>
  <c r="AH244" i="14"/>
  <c r="DY244" i="14"/>
  <c r="CS244" i="14"/>
  <c r="BM244" i="14"/>
  <c r="AG244" i="14"/>
  <c r="DX244" i="14"/>
  <c r="CR244" i="14"/>
  <c r="BL244" i="14"/>
  <c r="AF244" i="14"/>
  <c r="EE244" i="14"/>
  <c r="CY244" i="14"/>
  <c r="BS244" i="14"/>
  <c r="AM244" i="14"/>
  <c r="ED244" i="14"/>
  <c r="CX244" i="14"/>
  <c r="BR244" i="14"/>
  <c r="AL244" i="14"/>
  <c r="EK244" i="14"/>
  <c r="DE244" i="14"/>
  <c r="BY244" i="14"/>
  <c r="AS244" i="14"/>
  <c r="EJ244" i="14"/>
  <c r="DD244" i="14"/>
  <c r="BX244" i="14"/>
  <c r="AR244" i="14"/>
  <c r="EI244" i="14"/>
  <c r="DC244" i="14"/>
  <c r="BW244" i="14"/>
  <c r="AQ244" i="14"/>
  <c r="DR244" i="14"/>
  <c r="CL244" i="14"/>
  <c r="BF244" i="14"/>
  <c r="Z244" i="14"/>
  <c r="DQ244" i="14"/>
  <c r="CK244" i="14"/>
  <c r="BE244" i="14"/>
  <c r="Y244" i="14"/>
  <c r="DP244" i="14"/>
  <c r="CJ244" i="14"/>
  <c r="BD244" i="14"/>
  <c r="X244" i="14"/>
  <c r="DW244" i="14"/>
  <c r="CQ244" i="14"/>
  <c r="BK244" i="14"/>
  <c r="AE244" i="14"/>
  <c r="DV244" i="14"/>
  <c r="CP244" i="14"/>
  <c r="BJ244" i="14"/>
  <c r="AD244" i="14"/>
  <c r="EC244" i="14"/>
  <c r="CW244" i="14"/>
  <c r="BQ244" i="14"/>
  <c r="AK244" i="14"/>
  <c r="EB244" i="14"/>
  <c r="CV244" i="14"/>
  <c r="BP244" i="14"/>
  <c r="AJ244" i="14"/>
  <c r="EA244" i="14"/>
  <c r="CU244" i="14"/>
  <c r="BO244" i="14"/>
  <c r="AI244" i="14"/>
  <c r="DJ244" i="14"/>
  <c r="CD244" i="14"/>
  <c r="AX244" i="14"/>
  <c r="R244" i="14"/>
  <c r="DI244" i="14"/>
  <c r="CC244" i="14"/>
  <c r="AW244" i="14"/>
  <c r="Q244" i="14"/>
  <c r="DH244" i="14"/>
  <c r="CB244" i="14"/>
  <c r="AV244" i="14"/>
  <c r="P244" i="14"/>
  <c r="DO244" i="14"/>
  <c r="CI244" i="14"/>
  <c r="BC244" i="14"/>
  <c r="W244" i="14"/>
  <c r="DN244" i="14"/>
  <c r="CH244" i="14"/>
  <c r="BB244" i="14"/>
  <c r="V244" i="14"/>
  <c r="DU244" i="14"/>
  <c r="CO244" i="14"/>
  <c r="BI244" i="14"/>
  <c r="AC244" i="14"/>
  <c r="DT244" i="14"/>
  <c r="CN244" i="14"/>
  <c r="BH244" i="14"/>
  <c r="AB244" i="14"/>
  <c r="DS244" i="14"/>
  <c r="CM244" i="14"/>
  <c r="BG244" i="14"/>
  <c r="AA244" i="14"/>
  <c r="DZ335" i="14"/>
  <c r="CT335" i="14"/>
  <c r="BN335" i="14"/>
  <c r="AH335" i="14"/>
  <c r="DY335" i="14"/>
  <c r="CS335" i="14"/>
  <c r="BM335" i="14"/>
  <c r="AG335" i="14"/>
  <c r="DX335" i="14"/>
  <c r="CR335" i="14"/>
  <c r="BL335" i="14"/>
  <c r="AF335" i="14"/>
  <c r="EE335" i="14"/>
  <c r="CY335" i="14"/>
  <c r="BS335" i="14"/>
  <c r="AM335" i="14"/>
  <c r="ED335" i="14"/>
  <c r="CX335" i="14"/>
  <c r="BR335" i="14"/>
  <c r="AL335" i="14"/>
  <c r="EK335" i="14"/>
  <c r="DE335" i="14"/>
  <c r="BY335" i="14"/>
  <c r="AS335" i="14"/>
  <c r="EI335" i="14"/>
  <c r="DC335" i="14"/>
  <c r="BW335" i="14"/>
  <c r="AQ335" i="14"/>
  <c r="CF335" i="14"/>
  <c r="EB335" i="14"/>
  <c r="DL335" i="14"/>
  <c r="CV335" i="14"/>
  <c r="DR335" i="14"/>
  <c r="CL335" i="14"/>
  <c r="BF335" i="14"/>
  <c r="Z335" i="14"/>
  <c r="DQ335" i="14"/>
  <c r="CK335" i="14"/>
  <c r="BE335" i="14"/>
  <c r="Y335" i="14"/>
  <c r="DP335" i="14"/>
  <c r="CJ335" i="14"/>
  <c r="BD335" i="14"/>
  <c r="X335" i="14"/>
  <c r="DW335" i="14"/>
  <c r="CQ335" i="14"/>
  <c r="BK335" i="14"/>
  <c r="AE335" i="14"/>
  <c r="DV335" i="14"/>
  <c r="CP335" i="14"/>
  <c r="BJ335" i="14"/>
  <c r="AD335" i="14"/>
  <c r="EC335" i="14"/>
  <c r="CW335" i="14"/>
  <c r="BQ335" i="14"/>
  <c r="AK335" i="14"/>
  <c r="EA335" i="14"/>
  <c r="CU335" i="14"/>
  <c r="BO335" i="14"/>
  <c r="AI335" i="14"/>
  <c r="T335" i="14"/>
  <c r="BP335" i="14"/>
  <c r="AZ335" i="14"/>
  <c r="AJ335" i="14"/>
  <c r="DJ335" i="14"/>
  <c r="CD335" i="14"/>
  <c r="AX335" i="14"/>
  <c r="R335" i="14"/>
  <c r="DI335" i="14"/>
  <c r="CC335" i="14"/>
  <c r="AW335" i="14"/>
  <c r="Q335" i="14"/>
  <c r="DH335" i="14"/>
  <c r="CB335" i="14"/>
  <c r="AV335" i="14"/>
  <c r="P335" i="14"/>
  <c r="DO335" i="14"/>
  <c r="CI335" i="14"/>
  <c r="BC335" i="14"/>
  <c r="W335" i="14"/>
  <c r="DN335" i="14"/>
  <c r="CH335" i="14"/>
  <c r="BB335" i="14"/>
  <c r="V335" i="14"/>
  <c r="DU335" i="14"/>
  <c r="CO335" i="14"/>
  <c r="BI335" i="14"/>
  <c r="AC335" i="14"/>
  <c r="DS335" i="14"/>
  <c r="CM335" i="14"/>
  <c r="BG335" i="14"/>
  <c r="AA335" i="14"/>
  <c r="EJ335" i="14"/>
  <c r="DT335" i="14"/>
  <c r="DD335" i="14"/>
  <c r="CN335" i="14"/>
  <c r="EH335" i="14"/>
  <c r="DB335" i="14"/>
  <c r="BV335" i="14"/>
  <c r="AP335" i="14"/>
  <c r="EG335" i="14"/>
  <c r="DA335" i="14"/>
  <c r="BU335" i="14"/>
  <c r="AO335" i="14"/>
  <c r="EF335" i="14"/>
  <c r="CZ335" i="14"/>
  <c r="BT335" i="14"/>
  <c r="AN335" i="14"/>
  <c r="EM335" i="14"/>
  <c r="DG335" i="14"/>
  <c r="CA335" i="14"/>
  <c r="AU335" i="14"/>
  <c r="EL335" i="14"/>
  <c r="DF335" i="14"/>
  <c r="BZ335" i="14"/>
  <c r="AT335" i="14"/>
  <c r="N335" i="14"/>
  <c r="DM335" i="14"/>
  <c r="CG335" i="14"/>
  <c r="BA335" i="14"/>
  <c r="U335" i="14"/>
  <c r="DK335" i="14"/>
  <c r="CE335" i="14"/>
  <c r="AY335" i="14"/>
  <c r="S335" i="14"/>
  <c r="BX335" i="14"/>
  <c r="BH335" i="14"/>
  <c r="AR335" i="14"/>
  <c r="AB335" i="14"/>
  <c r="DX229" i="14"/>
  <c r="CR229" i="14"/>
  <c r="BL229" i="14"/>
  <c r="AF229" i="14"/>
  <c r="EE229" i="14"/>
  <c r="CY229" i="14"/>
  <c r="BS229" i="14"/>
  <c r="AM229" i="14"/>
  <c r="ED229" i="14"/>
  <c r="CX229" i="14"/>
  <c r="BR229" i="14"/>
  <c r="AL229" i="14"/>
  <c r="EK229" i="14"/>
  <c r="DE229" i="14"/>
  <c r="BY229" i="14"/>
  <c r="AS229" i="14"/>
  <c r="EJ229" i="14"/>
  <c r="DD229" i="14"/>
  <c r="BX229" i="14"/>
  <c r="AR229" i="14"/>
  <c r="EI229" i="14"/>
  <c r="DC229" i="14"/>
  <c r="BW229" i="14"/>
  <c r="AQ229" i="14"/>
  <c r="EH229" i="14"/>
  <c r="DB229" i="14"/>
  <c r="BV229" i="14"/>
  <c r="AP229" i="14"/>
  <c r="EG229" i="14"/>
  <c r="DA229" i="14"/>
  <c r="BU229" i="14"/>
  <c r="AO229" i="14"/>
  <c r="DP229" i="14"/>
  <c r="CJ229" i="14"/>
  <c r="BD229" i="14"/>
  <c r="X229" i="14"/>
  <c r="DW229" i="14"/>
  <c r="CQ229" i="14"/>
  <c r="BK229" i="14"/>
  <c r="AE229" i="14"/>
  <c r="DV229" i="14"/>
  <c r="CP229" i="14"/>
  <c r="BJ229" i="14"/>
  <c r="AD229" i="14"/>
  <c r="EC229" i="14"/>
  <c r="CW229" i="14"/>
  <c r="BQ229" i="14"/>
  <c r="AK229" i="14"/>
  <c r="EB229" i="14"/>
  <c r="CV229" i="14"/>
  <c r="BP229" i="14"/>
  <c r="AJ229" i="14"/>
  <c r="EA229" i="14"/>
  <c r="CU229" i="14"/>
  <c r="BO229" i="14"/>
  <c r="AI229" i="14"/>
  <c r="DZ229" i="14"/>
  <c r="CT229" i="14"/>
  <c r="BN229" i="14"/>
  <c r="AH229" i="14"/>
  <c r="DY229" i="14"/>
  <c r="CS229" i="14"/>
  <c r="BM229" i="14"/>
  <c r="AG229" i="14"/>
  <c r="DH229" i="14"/>
  <c r="CB229" i="14"/>
  <c r="AV229" i="14"/>
  <c r="P229" i="14"/>
  <c r="DO229" i="14"/>
  <c r="CI229" i="14"/>
  <c r="BC229" i="14"/>
  <c r="W229" i="14"/>
  <c r="DN229" i="14"/>
  <c r="CH229" i="14"/>
  <c r="BB229" i="14"/>
  <c r="V229" i="14"/>
  <c r="DU229" i="14"/>
  <c r="CO229" i="14"/>
  <c r="BI229" i="14"/>
  <c r="AC229" i="14"/>
  <c r="DT229" i="14"/>
  <c r="CN229" i="14"/>
  <c r="BH229" i="14"/>
  <c r="AB229" i="14"/>
  <c r="DS229" i="14"/>
  <c r="CM229" i="14"/>
  <c r="BG229" i="14"/>
  <c r="AA229" i="14"/>
  <c r="DR229" i="14"/>
  <c r="CL229" i="14"/>
  <c r="BF229" i="14"/>
  <c r="Z229" i="14"/>
  <c r="DQ229" i="14"/>
  <c r="CK229" i="14"/>
  <c r="BE229" i="14"/>
  <c r="Y229" i="14"/>
  <c r="EF229" i="14"/>
  <c r="CZ229" i="14"/>
  <c r="BT229" i="14"/>
  <c r="AN229" i="14"/>
  <c r="EM229" i="14"/>
  <c r="DG229" i="14"/>
  <c r="CA229" i="14"/>
  <c r="AU229" i="14"/>
  <c r="EL229" i="14"/>
  <c r="DF229" i="14"/>
  <c r="BZ229" i="14"/>
  <c r="AT229" i="14"/>
  <c r="N229" i="14"/>
  <c r="DM229" i="14"/>
  <c r="CG229" i="14"/>
  <c r="BA229" i="14"/>
  <c r="U229" i="14"/>
  <c r="DL229" i="14"/>
  <c r="CF229" i="14"/>
  <c r="AZ229" i="14"/>
  <c r="T229" i="14"/>
  <c r="DK229" i="14"/>
  <c r="CE229" i="14"/>
  <c r="AY229" i="14"/>
  <c r="S229" i="14"/>
  <c r="DJ229" i="14"/>
  <c r="CD229" i="14"/>
  <c r="AX229" i="14"/>
  <c r="R229" i="14"/>
  <c r="DI229" i="14"/>
  <c r="CC229" i="14"/>
  <c r="AW229" i="14"/>
  <c r="Q229" i="14"/>
  <c r="EH248" i="14"/>
  <c r="DJ248" i="14"/>
  <c r="CD248" i="14"/>
  <c r="AX248" i="14"/>
  <c r="R248" i="14"/>
  <c r="DI248" i="14"/>
  <c r="CC248" i="14"/>
  <c r="AW248" i="14"/>
  <c r="Q248" i="14"/>
  <c r="DH248" i="14"/>
  <c r="CB248" i="14"/>
  <c r="AV248" i="14"/>
  <c r="P248" i="14"/>
  <c r="DO248" i="14"/>
  <c r="CI248" i="14"/>
  <c r="BC248" i="14"/>
  <c r="W248" i="14"/>
  <c r="DN248" i="14"/>
  <c r="CH248" i="14"/>
  <c r="BB248" i="14"/>
  <c r="V248" i="14"/>
  <c r="DU248" i="14"/>
  <c r="CO248" i="14"/>
  <c r="BI248" i="14"/>
  <c r="AC248" i="14"/>
  <c r="DT248" i="14"/>
  <c r="CN248" i="14"/>
  <c r="BH248" i="14"/>
  <c r="AB248" i="14"/>
  <c r="DS248" i="14"/>
  <c r="CM248" i="14"/>
  <c r="BG248" i="14"/>
  <c r="AA248" i="14"/>
  <c r="DR248" i="14"/>
  <c r="BV248" i="14"/>
  <c r="AH248" i="14"/>
  <c r="DQ248" i="14"/>
  <c r="BU248" i="14"/>
  <c r="AG248" i="14"/>
  <c r="DP248" i="14"/>
  <c r="BT248" i="14"/>
  <c r="AF248" i="14"/>
  <c r="DW248" i="14"/>
  <c r="CA248" i="14"/>
  <c r="AM248" i="14"/>
  <c r="DV248" i="14"/>
  <c r="BZ248" i="14"/>
  <c r="AL248" i="14"/>
  <c r="EC248" i="14"/>
  <c r="CG248" i="14"/>
  <c r="AS248" i="14"/>
  <c r="EB248" i="14"/>
  <c r="CF248" i="14"/>
  <c r="AR248" i="14"/>
  <c r="EA248" i="14"/>
  <c r="CE248" i="14"/>
  <c r="AQ248" i="14"/>
  <c r="DB248" i="14"/>
  <c r="BN248" i="14"/>
  <c r="Z248" i="14"/>
  <c r="DA248" i="14"/>
  <c r="BM248" i="14"/>
  <c r="Y248" i="14"/>
  <c r="CZ248" i="14"/>
  <c r="BL248" i="14"/>
  <c r="X248" i="14"/>
  <c r="DG248" i="14"/>
  <c r="BS248" i="14"/>
  <c r="AE248" i="14"/>
  <c r="DF248" i="14"/>
  <c r="BR248" i="14"/>
  <c r="AD248" i="14"/>
  <c r="DM248" i="14"/>
  <c r="BY248" i="14"/>
  <c r="AK248" i="14"/>
  <c r="DL248" i="14"/>
  <c r="BX248" i="14"/>
  <c r="AJ248" i="14"/>
  <c r="DK248" i="14"/>
  <c r="BW248" i="14"/>
  <c r="AI248" i="14"/>
  <c r="CT248" i="14"/>
  <c r="BF248" i="14"/>
  <c r="EG248" i="14"/>
  <c r="CS248" i="14"/>
  <c r="BE248" i="14"/>
  <c r="EF248" i="14"/>
  <c r="CR248" i="14"/>
  <c r="BD248" i="14"/>
  <c r="EM248" i="14"/>
  <c r="CY248" i="14"/>
  <c r="BK248" i="14"/>
  <c r="EL248" i="14"/>
  <c r="CX248" i="14"/>
  <c r="BJ248" i="14"/>
  <c r="N248" i="14"/>
  <c r="DE248" i="14"/>
  <c r="BQ248" i="14"/>
  <c r="U248" i="14"/>
  <c r="DD248" i="14"/>
  <c r="BP248" i="14"/>
  <c r="T248" i="14"/>
  <c r="DC248" i="14"/>
  <c r="BO248" i="14"/>
  <c r="S248" i="14"/>
  <c r="DZ248" i="14"/>
  <c r="CL248" i="14"/>
  <c r="AP248" i="14"/>
  <c r="DY248" i="14"/>
  <c r="CK248" i="14"/>
  <c r="AO248" i="14"/>
  <c r="DX248" i="14"/>
  <c r="CJ248" i="14"/>
  <c r="AN248" i="14"/>
  <c r="EE248" i="14"/>
  <c r="CQ248" i="14"/>
  <c r="AU248" i="14"/>
  <c r="ED248" i="14"/>
  <c r="CP248" i="14"/>
  <c r="AT248" i="14"/>
  <c r="EK248" i="14"/>
  <c r="CW248" i="14"/>
  <c r="BA248" i="14"/>
  <c r="EJ248" i="14"/>
  <c r="CV248" i="14"/>
  <c r="AZ248" i="14"/>
  <c r="EI248" i="14"/>
  <c r="CU248" i="14"/>
  <c r="AY248" i="14"/>
  <c r="AL266" i="14"/>
  <c r="DR266" i="14"/>
  <c r="BL266" i="14"/>
  <c r="AF266" i="14"/>
  <c r="CP266" i="14"/>
  <c r="CU266" i="14"/>
  <c r="BM266" i="14"/>
  <c r="T266" i="14"/>
  <c r="BS266" i="14"/>
  <c r="AC266" i="14"/>
  <c r="BC266" i="14"/>
  <c r="EJ266" i="14"/>
  <c r="EL266" i="14"/>
  <c r="U266" i="14"/>
  <c r="AO266" i="14"/>
  <c r="DP266" i="14"/>
  <c r="DV266" i="14"/>
  <c r="EA266" i="14"/>
  <c r="P266" i="14"/>
  <c r="BX266" i="14"/>
  <c r="DN266" i="14"/>
  <c r="DS266" i="14"/>
  <c r="DY266" i="14"/>
  <c r="BG266" i="14"/>
  <c r="BN266" i="14"/>
  <c r="BY266" i="14"/>
  <c r="BA266" i="14"/>
  <c r="EI266" i="14"/>
  <c r="DK266" i="14"/>
  <c r="BW266" i="14"/>
  <c r="CL266" i="14"/>
  <c r="CF266" i="14"/>
  <c r="DE266" i="14"/>
  <c r="BF266" i="14"/>
  <c r="AW266" i="14"/>
  <c r="AE266" i="14"/>
  <c r="AD266" i="14"/>
  <c r="DJ266" i="14"/>
  <c r="AY266" i="14"/>
  <c r="S266" i="14"/>
  <c r="CH266" i="14"/>
  <c r="CM266" i="14"/>
  <c r="AZ266" i="14"/>
  <c r="EG266" i="14"/>
  <c r="BZ266" i="14"/>
  <c r="CE266" i="14"/>
  <c r="AN266" i="14"/>
  <c r="DL266" i="14"/>
  <c r="BJ266" i="14"/>
  <c r="BO266" i="14"/>
  <c r="DX266" i="14"/>
  <c r="BU266" i="14"/>
  <c r="BB266" i="14"/>
  <c r="EH266" i="14"/>
  <c r="DA266" i="14"/>
  <c r="BE266" i="14"/>
  <c r="BK266" i="14"/>
  <c r="Z266" i="14"/>
  <c r="DH266" i="14"/>
  <c r="AB266" i="14"/>
  <c r="DD266" i="14"/>
  <c r="AA266" i="14"/>
  <c r="DT266" i="14"/>
  <c r="AR266" i="14"/>
  <c r="CI266" i="14"/>
  <c r="AS266" i="14"/>
  <c r="CK266" i="14"/>
  <c r="AI266" i="14"/>
  <c r="EM266" i="14"/>
  <c r="CW266" i="14"/>
  <c r="AX266" i="14"/>
  <c r="AJ266" i="14"/>
  <c r="Q266" i="14"/>
  <c r="V266" i="14"/>
  <c r="DB266" i="14"/>
  <c r="AM266" i="14"/>
  <c r="EF266" i="14"/>
  <c r="N266" i="14"/>
  <c r="CT266" i="14"/>
  <c r="Y266" i="14"/>
  <c r="DI266" i="14"/>
  <c r="EC266" i="14"/>
  <c r="CD266" i="14"/>
  <c r="CZ266" i="14"/>
  <c r="BT266" i="14"/>
  <c r="DU266" i="14"/>
  <c r="BV266" i="14"/>
  <c r="CC266" i="14"/>
  <c r="BD266" i="14"/>
  <c r="AQ266" i="14"/>
  <c r="CV266" i="14"/>
  <c r="AV266" i="14"/>
  <c r="CS266" i="14"/>
  <c r="AU266" i="14"/>
  <c r="CR266" i="14"/>
  <c r="CN266" i="14"/>
  <c r="AT266" i="14"/>
  <c r="CX266" i="14"/>
  <c r="DC266" i="14"/>
  <c r="CJ266" i="14"/>
  <c r="AG266" i="14"/>
  <c r="CA266" i="14"/>
  <c r="AK266" i="14"/>
  <c r="BP266" i="14"/>
  <c r="W266" i="14"/>
  <c r="EE266" i="14"/>
  <c r="CO266" i="14"/>
  <c r="AP266" i="14"/>
  <c r="X266" i="14"/>
  <c r="DW266" i="14"/>
  <c r="CG266" i="14"/>
  <c r="AH266" i="14"/>
  <c r="DQ266" i="14"/>
  <c r="DG266" i="14"/>
  <c r="BQ266" i="14"/>
  <c r="R266" i="14"/>
  <c r="CB266" i="14"/>
  <c r="CY266" i="14"/>
  <c r="BI266" i="14"/>
  <c r="EB266" i="14"/>
  <c r="BH266" i="14"/>
  <c r="DM266" i="14"/>
  <c r="DO266" i="14"/>
  <c r="CQ266" i="14"/>
  <c r="ED266" i="14"/>
  <c r="DF266" i="14"/>
  <c r="BR266" i="14"/>
  <c r="EK266" i="14"/>
  <c r="DZ266" i="14"/>
  <c r="CK152" i="14"/>
  <c r="CQ152" i="14"/>
  <c r="CW152" i="14"/>
  <c r="R152" i="14"/>
  <c r="P152" i="14"/>
  <c r="V152" i="14"/>
  <c r="AB152" i="14"/>
  <c r="Y152" i="14"/>
  <c r="AE152" i="14"/>
  <c r="AK152" i="14"/>
  <c r="CC152" i="14"/>
  <c r="CI152" i="14"/>
  <c r="CO152" i="14"/>
  <c r="CM152" i="14"/>
  <c r="EG152" i="14"/>
  <c r="EM152" i="14"/>
  <c r="N152" i="14"/>
  <c r="T152" i="14"/>
  <c r="BN152" i="14"/>
  <c r="BL152" i="14"/>
  <c r="BR152" i="14"/>
  <c r="CL152" i="14"/>
  <c r="CJ152" i="14"/>
  <c r="CP152" i="14"/>
  <c r="CV152" i="14"/>
  <c r="Q152" i="14"/>
  <c r="W152" i="14"/>
  <c r="AC152" i="14"/>
  <c r="AA152" i="14"/>
  <c r="BU152" i="14"/>
  <c r="Z152" i="14"/>
  <c r="X152" i="14"/>
  <c r="AD152" i="14"/>
  <c r="CD152" i="14"/>
  <c r="CB152" i="14"/>
  <c r="CH152" i="14"/>
  <c r="CN152" i="14"/>
  <c r="EH152" i="14"/>
  <c r="EF152" i="14"/>
  <c r="EL152" i="14"/>
  <c r="U152" i="14"/>
  <c r="S152" i="14"/>
  <c r="BM152" i="14"/>
  <c r="BS152" i="14"/>
  <c r="BY152" i="14"/>
  <c r="BW152" i="14"/>
  <c r="BE152" i="14"/>
  <c r="BK152" i="14"/>
  <c r="BQ152" i="14"/>
  <c r="BO152" i="14"/>
  <c r="AO152" i="14"/>
  <c r="AU152" i="14"/>
  <c r="BA152" i="14"/>
  <c r="AY152" i="14"/>
  <c r="DS152" i="14"/>
  <c r="BV152" i="14"/>
  <c r="CG152" i="14"/>
  <c r="DY152" i="14"/>
  <c r="EK152" i="14"/>
  <c r="DR152" i="14"/>
  <c r="BD152" i="14"/>
  <c r="EC152" i="14"/>
  <c r="DB152" i="14"/>
  <c r="AN152" i="14"/>
  <c r="DM152" i="14"/>
  <c r="CS152" i="14"/>
  <c r="BC152" i="14"/>
  <c r="AM152" i="14"/>
  <c r="DH152" i="14"/>
  <c r="CT152" i="14"/>
  <c r="AQ152" i="14"/>
  <c r="BH152" i="14"/>
  <c r="AL152" i="14"/>
  <c r="DU152" i="14"/>
  <c r="BT152" i="14"/>
  <c r="CF152" i="14"/>
  <c r="DX152" i="14"/>
  <c r="EJ152" i="14"/>
  <c r="BF152" i="14"/>
  <c r="DW152" i="14"/>
  <c r="EB152" i="14"/>
  <c r="AP152" i="14"/>
  <c r="DG152" i="14"/>
  <c r="DL152" i="14"/>
  <c r="CY152" i="14"/>
  <c r="BI152" i="14"/>
  <c r="AS152" i="14"/>
  <c r="DN152" i="14"/>
  <c r="CR152" i="14"/>
  <c r="AX152" i="14"/>
  <c r="AI152" i="14"/>
  <c r="AR152" i="14"/>
  <c r="AJ152" i="14"/>
  <c r="CA152" i="14"/>
  <c r="CE152" i="14"/>
  <c r="EE152" i="14"/>
  <c r="BX152" i="14"/>
  <c r="DQ152" i="14"/>
  <c r="DV152" i="14"/>
  <c r="BP152" i="14"/>
  <c r="DA152" i="14"/>
  <c r="DF152" i="14"/>
  <c r="AZ152" i="14"/>
  <c r="DE152" i="14"/>
  <c r="DC152" i="14"/>
  <c r="CU152" i="14"/>
  <c r="DT152" i="14"/>
  <c r="CX152" i="14"/>
  <c r="AV152" i="14"/>
  <c r="AH152" i="14"/>
  <c r="DI152" i="14"/>
  <c r="BZ152" i="14"/>
  <c r="DZ152" i="14"/>
  <c r="ED152" i="14"/>
  <c r="EI152" i="14"/>
  <c r="DP152" i="14"/>
  <c r="BJ152" i="14"/>
  <c r="EA152" i="14"/>
  <c r="CZ152" i="14"/>
  <c r="AT152" i="14"/>
  <c r="DK152" i="14"/>
  <c r="AW152" i="14"/>
  <c r="AG152" i="14"/>
  <c r="DJ152" i="14"/>
  <c r="BG152" i="14"/>
  <c r="DD152" i="14"/>
  <c r="BB152" i="14"/>
  <c r="AF152" i="14"/>
  <c r="DO152" i="14"/>
  <c r="R285" i="14"/>
  <c r="P285" i="14"/>
  <c r="V285" i="14"/>
  <c r="DE285" i="14"/>
  <c r="BV285" i="14"/>
  <c r="BT285" i="14"/>
  <c r="BZ285" i="14"/>
  <c r="BY285" i="14"/>
  <c r="DZ285" i="14"/>
  <c r="DX285" i="14"/>
  <c r="ED285" i="14"/>
  <c r="CW285" i="14"/>
  <c r="DR285" i="14"/>
  <c r="DP285" i="14"/>
  <c r="DV285" i="14"/>
  <c r="AK285" i="14"/>
  <c r="DJ285" i="14"/>
  <c r="DH285" i="14"/>
  <c r="DN285" i="14"/>
  <c r="CO285" i="14"/>
  <c r="DB285" i="14"/>
  <c r="CZ285" i="14"/>
  <c r="DF285" i="14"/>
  <c r="AC285" i="14"/>
  <c r="CT285" i="14"/>
  <c r="CR285" i="14"/>
  <c r="CX285" i="14"/>
  <c r="CG285" i="14"/>
  <c r="X285" i="14"/>
  <c r="AA285" i="14"/>
  <c r="Z285" i="14"/>
  <c r="Y285" i="14"/>
  <c r="CE285" i="14"/>
  <c r="CC285" i="14"/>
  <c r="CI285" i="14"/>
  <c r="CN285" i="14"/>
  <c r="EI285" i="14"/>
  <c r="EG285" i="14"/>
  <c r="EM285" i="14"/>
  <c r="N285" i="14"/>
  <c r="AS285" i="14"/>
  <c r="BN285" i="14"/>
  <c r="BL285" i="14"/>
  <c r="BR285" i="14"/>
  <c r="EC285" i="14"/>
  <c r="BF285" i="14"/>
  <c r="BD285" i="14"/>
  <c r="BJ285" i="14"/>
  <c r="BQ285" i="14"/>
  <c r="AX285" i="14"/>
  <c r="AV285" i="14"/>
  <c r="BB285" i="14"/>
  <c r="DU285" i="14"/>
  <c r="AP285" i="14"/>
  <c r="AN285" i="14"/>
  <c r="AT285" i="14"/>
  <c r="BI285" i="14"/>
  <c r="AH285" i="14"/>
  <c r="AF285" i="14"/>
  <c r="AL285" i="14"/>
  <c r="DM285" i="14"/>
  <c r="BA285" i="14"/>
  <c r="AE285" i="14"/>
  <c r="AD285" i="14"/>
  <c r="AJ285" i="14"/>
  <c r="S285" i="14"/>
  <c r="Q285" i="14"/>
  <c r="W285" i="14"/>
  <c r="AB285" i="14"/>
  <c r="BW285" i="14"/>
  <c r="BU285" i="14"/>
  <c r="CA285" i="14"/>
  <c r="CF285" i="14"/>
  <c r="EA285" i="14"/>
  <c r="DY285" i="14"/>
  <c r="EE285" i="14"/>
  <c r="EJ285" i="14"/>
  <c r="DS285" i="14"/>
  <c r="DQ285" i="14"/>
  <c r="DW285" i="14"/>
  <c r="EB285" i="14"/>
  <c r="DK285" i="14"/>
  <c r="DI285" i="14"/>
  <c r="DO285" i="14"/>
  <c r="DT285" i="14"/>
  <c r="DC285" i="14"/>
  <c r="DA285" i="14"/>
  <c r="DG285" i="14"/>
  <c r="DL285" i="14"/>
  <c r="CU285" i="14"/>
  <c r="CS285" i="14"/>
  <c r="CY285" i="14"/>
  <c r="DD285" i="14"/>
  <c r="CJ285" i="14"/>
  <c r="CM285" i="14"/>
  <c r="CL285" i="14"/>
  <c r="CK285" i="14"/>
  <c r="CD285" i="14"/>
  <c r="CB285" i="14"/>
  <c r="CH285" i="14"/>
  <c r="EK285" i="14"/>
  <c r="EH285" i="14"/>
  <c r="EF285" i="14"/>
  <c r="EL285" i="14"/>
  <c r="T285" i="14"/>
  <c r="BO285" i="14"/>
  <c r="BM285" i="14"/>
  <c r="BS285" i="14"/>
  <c r="BX285" i="14"/>
  <c r="BG285" i="14"/>
  <c r="BE285" i="14"/>
  <c r="BK285" i="14"/>
  <c r="BP285" i="14"/>
  <c r="AY285" i="14"/>
  <c r="AW285" i="14"/>
  <c r="BC285" i="14"/>
  <c r="BH285" i="14"/>
  <c r="AQ285" i="14"/>
  <c r="AO285" i="14"/>
  <c r="AU285" i="14"/>
  <c r="AZ285" i="14"/>
  <c r="AI285" i="14"/>
  <c r="AG285" i="14"/>
  <c r="AM285" i="14"/>
  <c r="AR285" i="14"/>
  <c r="U285" i="14"/>
  <c r="CQ285" i="14"/>
  <c r="CP285" i="14"/>
  <c r="CV285" i="14"/>
  <c r="DZ319" i="14"/>
  <c r="CT319" i="14"/>
  <c r="BN319" i="14"/>
  <c r="AH319" i="14"/>
  <c r="DY319" i="14"/>
  <c r="CS319" i="14"/>
  <c r="BM319" i="14"/>
  <c r="AG319" i="14"/>
  <c r="DX319" i="14"/>
  <c r="CR319" i="14"/>
  <c r="BL319" i="14"/>
  <c r="AF319" i="14"/>
  <c r="EE319" i="14"/>
  <c r="CY319" i="14"/>
  <c r="BS319" i="14"/>
  <c r="AM319" i="14"/>
  <c r="ED319" i="14"/>
  <c r="CX319" i="14"/>
  <c r="BR319" i="14"/>
  <c r="AL319" i="14"/>
  <c r="EK319" i="14"/>
  <c r="DE319" i="14"/>
  <c r="BY319" i="14"/>
  <c r="AS319" i="14"/>
  <c r="EI319" i="14"/>
  <c r="DC319" i="14"/>
  <c r="BW319" i="14"/>
  <c r="AQ319" i="14"/>
  <c r="CF319" i="14"/>
  <c r="EB319" i="14"/>
  <c r="DL319" i="14"/>
  <c r="CN319" i="14"/>
  <c r="DR319" i="14"/>
  <c r="CL319" i="14"/>
  <c r="BF319" i="14"/>
  <c r="Z319" i="14"/>
  <c r="DQ319" i="14"/>
  <c r="CK319" i="14"/>
  <c r="BE319" i="14"/>
  <c r="Y319" i="14"/>
  <c r="DP319" i="14"/>
  <c r="CJ319" i="14"/>
  <c r="BD319" i="14"/>
  <c r="X319" i="14"/>
  <c r="DW319" i="14"/>
  <c r="CQ319" i="14"/>
  <c r="BK319" i="14"/>
  <c r="AE319" i="14"/>
  <c r="DV319" i="14"/>
  <c r="CP319" i="14"/>
  <c r="BJ319" i="14"/>
  <c r="AD319" i="14"/>
  <c r="EC319" i="14"/>
  <c r="CW319" i="14"/>
  <c r="BQ319" i="14"/>
  <c r="AK319" i="14"/>
  <c r="EA319" i="14"/>
  <c r="CU319" i="14"/>
  <c r="BO319" i="14"/>
  <c r="AI319" i="14"/>
  <c r="T319" i="14"/>
  <c r="BP319" i="14"/>
  <c r="AZ319" i="14"/>
  <c r="AB319" i="14"/>
  <c r="DJ319" i="14"/>
  <c r="CD319" i="14"/>
  <c r="AX319" i="14"/>
  <c r="R319" i="14"/>
  <c r="DI319" i="14"/>
  <c r="CC319" i="14"/>
  <c r="AW319" i="14"/>
  <c r="Q319" i="14"/>
  <c r="DH319" i="14"/>
  <c r="CB319" i="14"/>
  <c r="AV319" i="14"/>
  <c r="P319" i="14"/>
  <c r="DO319" i="14"/>
  <c r="CI319" i="14"/>
  <c r="BC319" i="14"/>
  <c r="W319" i="14"/>
  <c r="DN319" i="14"/>
  <c r="CH319" i="14"/>
  <c r="BB319" i="14"/>
  <c r="V319" i="14"/>
  <c r="DU319" i="14"/>
  <c r="CO319" i="14"/>
  <c r="BI319" i="14"/>
  <c r="AC319" i="14"/>
  <c r="DS319" i="14"/>
  <c r="CM319" i="14"/>
  <c r="BG319" i="14"/>
  <c r="AA319" i="14"/>
  <c r="EJ319" i="14"/>
  <c r="DT319" i="14"/>
  <c r="DD319" i="14"/>
  <c r="CV319" i="14"/>
  <c r="EH319" i="14"/>
  <c r="DB319" i="14"/>
  <c r="BV319" i="14"/>
  <c r="AP319" i="14"/>
  <c r="EG319" i="14"/>
  <c r="DA319" i="14"/>
  <c r="BU319" i="14"/>
  <c r="AO319" i="14"/>
  <c r="EF319" i="14"/>
  <c r="CZ319" i="14"/>
  <c r="BT319" i="14"/>
  <c r="AN319" i="14"/>
  <c r="EM319" i="14"/>
  <c r="DG319" i="14"/>
  <c r="CA319" i="14"/>
  <c r="AU319" i="14"/>
  <c r="EL319" i="14"/>
  <c r="DF319" i="14"/>
  <c r="BZ319" i="14"/>
  <c r="AT319" i="14"/>
  <c r="N319" i="14"/>
  <c r="DM319" i="14"/>
  <c r="CG319" i="14"/>
  <c r="BA319" i="14"/>
  <c r="U319" i="14"/>
  <c r="DK319" i="14"/>
  <c r="CE319" i="14"/>
  <c r="AY319" i="14"/>
  <c r="S319" i="14"/>
  <c r="BX319" i="14"/>
  <c r="BH319" i="14"/>
  <c r="AR319" i="14"/>
  <c r="AJ319" i="14"/>
  <c r="CL246" i="14"/>
  <c r="CJ246" i="14"/>
  <c r="CP246" i="14"/>
  <c r="CV246" i="14"/>
  <c r="CD246" i="14"/>
  <c r="CB246" i="14"/>
  <c r="CH246" i="14"/>
  <c r="CN246" i="14"/>
  <c r="EH246" i="14"/>
  <c r="EF246" i="14"/>
  <c r="EL246" i="14"/>
  <c r="U246" i="14"/>
  <c r="S246" i="14"/>
  <c r="BM246" i="14"/>
  <c r="BS246" i="14"/>
  <c r="BY246" i="14"/>
  <c r="BW246" i="14"/>
  <c r="BE246" i="14"/>
  <c r="BK246" i="14"/>
  <c r="BQ246" i="14"/>
  <c r="BO246" i="14"/>
  <c r="AW246" i="14"/>
  <c r="BC246" i="14"/>
  <c r="BI246" i="14"/>
  <c r="BG246" i="14"/>
  <c r="AG246" i="14"/>
  <c r="AM246" i="14"/>
  <c r="AS246" i="14"/>
  <c r="AQ246" i="14"/>
  <c r="AY246" i="14"/>
  <c r="AP246" i="14"/>
  <c r="AO246" i="14"/>
  <c r="AZ246" i="14"/>
  <c r="Z246" i="14"/>
  <c r="X246" i="14"/>
  <c r="AD246" i="14"/>
  <c r="AJ246" i="14"/>
  <c r="R246" i="14"/>
  <c r="P246" i="14"/>
  <c r="V246" i="14"/>
  <c r="AB246" i="14"/>
  <c r="BV246" i="14"/>
  <c r="BT246" i="14"/>
  <c r="BZ246" i="14"/>
  <c r="CF246" i="14"/>
  <c r="DZ246" i="14"/>
  <c r="DX246" i="14"/>
  <c r="ED246" i="14"/>
  <c r="EJ246" i="14"/>
  <c r="DR246" i="14"/>
  <c r="DP246" i="14"/>
  <c r="DV246" i="14"/>
  <c r="EB246" i="14"/>
  <c r="DJ246" i="14"/>
  <c r="DH246" i="14"/>
  <c r="DN246" i="14"/>
  <c r="DT246" i="14"/>
  <c r="CT246" i="14"/>
  <c r="CR246" i="14"/>
  <c r="CX246" i="14"/>
  <c r="DD246" i="14"/>
  <c r="DG246" i="14"/>
  <c r="CZ246" i="14"/>
  <c r="AT246" i="14"/>
  <c r="BA246" i="14"/>
  <c r="CK246" i="14"/>
  <c r="CQ246" i="14"/>
  <c r="CW246" i="14"/>
  <c r="CU246" i="14"/>
  <c r="CC246" i="14"/>
  <c r="CI246" i="14"/>
  <c r="CO246" i="14"/>
  <c r="CM246" i="14"/>
  <c r="EG246" i="14"/>
  <c r="EM246" i="14"/>
  <c r="N246" i="14"/>
  <c r="T246" i="14"/>
  <c r="BN246" i="14"/>
  <c r="BL246" i="14"/>
  <c r="BR246" i="14"/>
  <c r="BX246" i="14"/>
  <c r="BF246" i="14"/>
  <c r="BD246" i="14"/>
  <c r="BJ246" i="14"/>
  <c r="BP246" i="14"/>
  <c r="AX246" i="14"/>
  <c r="AV246" i="14"/>
  <c r="BB246" i="14"/>
  <c r="BH246" i="14"/>
  <c r="AH246" i="14"/>
  <c r="AF246" i="14"/>
  <c r="AL246" i="14"/>
  <c r="AR246" i="14"/>
  <c r="DK246" i="14"/>
  <c r="DB246" i="14"/>
  <c r="DA246" i="14"/>
  <c r="DL246" i="14"/>
  <c r="AE246" i="14"/>
  <c r="W246" i="14"/>
  <c r="CA246" i="14"/>
  <c r="EE246" i="14"/>
  <c r="DW246" i="14"/>
  <c r="DO246" i="14"/>
  <c r="CY246" i="14"/>
  <c r="DF246" i="14"/>
  <c r="AK246" i="14"/>
  <c r="AC246" i="14"/>
  <c r="CG246" i="14"/>
  <c r="EK246" i="14"/>
  <c r="EC246" i="14"/>
  <c r="DU246" i="14"/>
  <c r="DE246" i="14"/>
  <c r="DM246" i="14"/>
  <c r="AI246" i="14"/>
  <c r="AA246" i="14"/>
  <c r="CE246" i="14"/>
  <c r="EI246" i="14"/>
  <c r="EA246" i="14"/>
  <c r="DS246" i="14"/>
  <c r="DC246" i="14"/>
  <c r="AN246" i="14"/>
  <c r="Y246" i="14"/>
  <c r="Q246" i="14"/>
  <c r="BU246" i="14"/>
  <c r="DY246" i="14"/>
  <c r="DQ246" i="14"/>
  <c r="DI246" i="14"/>
  <c r="CS246" i="14"/>
  <c r="AU246" i="14"/>
  <c r="CC114" i="14"/>
  <c r="CI114" i="14"/>
  <c r="CO114" i="14"/>
  <c r="CM114" i="14"/>
  <c r="EG114" i="14"/>
  <c r="EM114" i="14"/>
  <c r="N114" i="14"/>
  <c r="T114" i="14"/>
  <c r="BN114" i="14"/>
  <c r="BL114" i="14"/>
  <c r="BR114" i="14"/>
  <c r="BX114" i="14"/>
  <c r="BF114" i="14"/>
  <c r="BD114" i="14"/>
  <c r="BJ114" i="14"/>
  <c r="BP114" i="14"/>
  <c r="AX114" i="14"/>
  <c r="AV114" i="14"/>
  <c r="BB114" i="14"/>
  <c r="BH114" i="14"/>
  <c r="AP114" i="14"/>
  <c r="AN114" i="14"/>
  <c r="AT114" i="14"/>
  <c r="AZ114" i="14"/>
  <c r="AH114" i="14"/>
  <c r="AF114" i="14"/>
  <c r="AL114" i="14"/>
  <c r="AR114" i="14"/>
  <c r="CU114" i="14"/>
  <c r="CP114" i="14"/>
  <c r="CW114" i="14"/>
  <c r="CV114" i="14"/>
  <c r="Q114" i="14"/>
  <c r="W114" i="14"/>
  <c r="AC114" i="14"/>
  <c r="AA114" i="14"/>
  <c r="BU114" i="14"/>
  <c r="CA114" i="14"/>
  <c r="CG114" i="14"/>
  <c r="CE114" i="14"/>
  <c r="DY114" i="14"/>
  <c r="EE114" i="14"/>
  <c r="EK114" i="14"/>
  <c r="EI114" i="14"/>
  <c r="DQ114" i="14"/>
  <c r="DW114" i="14"/>
  <c r="EC114" i="14"/>
  <c r="EA114" i="14"/>
  <c r="DI114" i="14"/>
  <c r="DO114" i="14"/>
  <c r="DU114" i="14"/>
  <c r="DS114" i="14"/>
  <c r="DA114" i="14"/>
  <c r="DG114" i="14"/>
  <c r="DM114" i="14"/>
  <c r="DK114" i="14"/>
  <c r="CS114" i="14"/>
  <c r="CY114" i="14"/>
  <c r="DE114" i="14"/>
  <c r="DC114" i="14"/>
  <c r="AE114" i="14"/>
  <c r="Z114" i="14"/>
  <c r="Y114" i="14"/>
  <c r="X114" i="14"/>
  <c r="CD114" i="14"/>
  <c r="CB114" i="14"/>
  <c r="CH114" i="14"/>
  <c r="CN114" i="14"/>
  <c r="EH114" i="14"/>
  <c r="EF114" i="14"/>
  <c r="EL114" i="14"/>
  <c r="U114" i="14"/>
  <c r="S114" i="14"/>
  <c r="BM114" i="14"/>
  <c r="BS114" i="14"/>
  <c r="BY114" i="14"/>
  <c r="BW114" i="14"/>
  <c r="BE114" i="14"/>
  <c r="BK114" i="14"/>
  <c r="BQ114" i="14"/>
  <c r="BO114" i="14"/>
  <c r="AW114" i="14"/>
  <c r="BC114" i="14"/>
  <c r="BI114" i="14"/>
  <c r="BG114" i="14"/>
  <c r="AO114" i="14"/>
  <c r="AU114" i="14"/>
  <c r="BA114" i="14"/>
  <c r="AY114" i="14"/>
  <c r="AG114" i="14"/>
  <c r="AM114" i="14"/>
  <c r="AS114" i="14"/>
  <c r="AQ114" i="14"/>
  <c r="AI114" i="14"/>
  <c r="AD114" i="14"/>
  <c r="AK114" i="14"/>
  <c r="AJ114" i="14"/>
  <c r="R114" i="14"/>
  <c r="P114" i="14"/>
  <c r="V114" i="14"/>
  <c r="AB114" i="14"/>
  <c r="BV114" i="14"/>
  <c r="BT114" i="14"/>
  <c r="BZ114" i="14"/>
  <c r="CF114" i="14"/>
  <c r="DZ114" i="14"/>
  <c r="DX114" i="14"/>
  <c r="ED114" i="14"/>
  <c r="EJ114" i="14"/>
  <c r="DR114" i="14"/>
  <c r="DP114" i="14"/>
  <c r="DV114" i="14"/>
  <c r="EB114" i="14"/>
  <c r="DJ114" i="14"/>
  <c r="DH114" i="14"/>
  <c r="DN114" i="14"/>
  <c r="DT114" i="14"/>
  <c r="DB114" i="14"/>
  <c r="CZ114" i="14"/>
  <c r="DF114" i="14"/>
  <c r="DL114" i="14"/>
  <c r="CT114" i="14"/>
  <c r="CR114" i="14"/>
  <c r="CX114" i="14"/>
  <c r="DD114" i="14"/>
  <c r="CQ114" i="14"/>
  <c r="CL114" i="14"/>
  <c r="CK114" i="14"/>
  <c r="CJ114" i="14"/>
  <c r="CV172" i="14"/>
  <c r="CT172" i="14"/>
  <c r="CR172" i="14"/>
  <c r="CX172" i="14"/>
  <c r="CN172" i="14"/>
  <c r="CL172" i="14"/>
  <c r="CJ172" i="14"/>
  <c r="CP172" i="14"/>
  <c r="CF172" i="14"/>
  <c r="CD172" i="14"/>
  <c r="CB172" i="14"/>
  <c r="CH172" i="14"/>
  <c r="EJ172" i="14"/>
  <c r="EH172" i="14"/>
  <c r="EF172" i="14"/>
  <c r="EL172" i="14"/>
  <c r="U172" i="14"/>
  <c r="BO172" i="14"/>
  <c r="BM172" i="14"/>
  <c r="BS172" i="14"/>
  <c r="BY172" i="14"/>
  <c r="AQ172" i="14"/>
  <c r="AO172" i="14"/>
  <c r="AU172" i="14"/>
  <c r="BA172" i="14"/>
  <c r="BQ172" i="14"/>
  <c r="BI172" i="14"/>
  <c r="DV172" i="14"/>
  <c r="DN172" i="14"/>
  <c r="BJ172" i="14"/>
  <c r="BB172" i="14"/>
  <c r="DU172" i="14"/>
  <c r="DS172" i="14"/>
  <c r="AJ172" i="14"/>
  <c r="AH172" i="14"/>
  <c r="AF172" i="14"/>
  <c r="AL172" i="14"/>
  <c r="AB172" i="14"/>
  <c r="Z172" i="14"/>
  <c r="X172" i="14"/>
  <c r="AD172" i="14"/>
  <c r="T172" i="14"/>
  <c r="R172" i="14"/>
  <c r="P172" i="14"/>
  <c r="V172" i="14"/>
  <c r="BX172" i="14"/>
  <c r="BV172" i="14"/>
  <c r="BT172" i="14"/>
  <c r="BZ172" i="14"/>
  <c r="EB172" i="14"/>
  <c r="DZ172" i="14"/>
  <c r="DX172" i="14"/>
  <c r="ED172" i="14"/>
  <c r="DD172" i="14"/>
  <c r="DB172" i="14"/>
  <c r="CZ172" i="14"/>
  <c r="DF172" i="14"/>
  <c r="BG172" i="14"/>
  <c r="AY172" i="14"/>
  <c r="DT172" i="14"/>
  <c r="DL172" i="14"/>
  <c r="BH172" i="14"/>
  <c r="AZ172" i="14"/>
  <c r="DK172" i="14"/>
  <c r="DQ172" i="14"/>
  <c r="CU172" i="14"/>
  <c r="CS172" i="14"/>
  <c r="CY172" i="14"/>
  <c r="DE172" i="14"/>
  <c r="CM172" i="14"/>
  <c r="CK172" i="14"/>
  <c r="CQ172" i="14"/>
  <c r="CW172" i="14"/>
  <c r="CE172" i="14"/>
  <c r="CC172" i="14"/>
  <c r="CI172" i="14"/>
  <c r="CO172" i="14"/>
  <c r="EI172" i="14"/>
  <c r="EG172" i="14"/>
  <c r="EM172" i="14"/>
  <c r="N172" i="14"/>
  <c r="BP172" i="14"/>
  <c r="BN172" i="14"/>
  <c r="BL172" i="14"/>
  <c r="BR172" i="14"/>
  <c r="AR172" i="14"/>
  <c r="AP172" i="14"/>
  <c r="AN172" i="14"/>
  <c r="AT172" i="14"/>
  <c r="BE172" i="14"/>
  <c r="AW172" i="14"/>
  <c r="DR172" i="14"/>
  <c r="DJ172" i="14"/>
  <c r="BF172" i="14"/>
  <c r="AX172" i="14"/>
  <c r="DI172" i="14"/>
  <c r="DW172" i="14"/>
  <c r="AI172" i="14"/>
  <c r="AG172" i="14"/>
  <c r="AM172" i="14"/>
  <c r="AS172" i="14"/>
  <c r="AA172" i="14"/>
  <c r="Y172" i="14"/>
  <c r="AE172" i="14"/>
  <c r="AK172" i="14"/>
  <c r="S172" i="14"/>
  <c r="Q172" i="14"/>
  <c r="W172" i="14"/>
  <c r="AC172" i="14"/>
  <c r="BW172" i="14"/>
  <c r="BU172" i="14"/>
  <c r="CA172" i="14"/>
  <c r="CG172" i="14"/>
  <c r="EA172" i="14"/>
  <c r="DY172" i="14"/>
  <c r="EE172" i="14"/>
  <c r="EK172" i="14"/>
  <c r="DC172" i="14"/>
  <c r="DA172" i="14"/>
  <c r="DG172" i="14"/>
  <c r="DM172" i="14"/>
  <c r="BK172" i="14"/>
  <c r="BC172" i="14"/>
  <c r="DP172" i="14"/>
  <c r="DH172" i="14"/>
  <c r="BD172" i="14"/>
  <c r="AV172" i="14"/>
  <c r="DO172" i="14"/>
  <c r="EC172" i="14"/>
  <c r="DG231" i="14"/>
  <c r="DM231" i="14"/>
  <c r="CQ231" i="14"/>
  <c r="CW231" i="14"/>
  <c r="CI231" i="14"/>
  <c r="CO231" i="14"/>
  <c r="BT231" i="14"/>
  <c r="AU231" i="14"/>
  <c r="CJ231" i="14"/>
  <c r="AD231" i="14"/>
  <c r="W231" i="14"/>
  <c r="CN231" i="14"/>
  <c r="EL231" i="14"/>
  <c r="U231" i="14"/>
  <c r="S231" i="14"/>
  <c r="Q231" i="14"/>
  <c r="AS231" i="14"/>
  <c r="DB231" i="14"/>
  <c r="EE231" i="14"/>
  <c r="BH231" i="14"/>
  <c r="Z231" i="14"/>
  <c r="DV231" i="14"/>
  <c r="DC231" i="14"/>
  <c r="BM231" i="14"/>
  <c r="DU231" i="14"/>
  <c r="AA231" i="14"/>
  <c r="CR231" i="14"/>
  <c r="DL231" i="14"/>
  <c r="BN231" i="14"/>
  <c r="BS231" i="14"/>
  <c r="AB231" i="14"/>
  <c r="DI231" i="14"/>
  <c r="BB231" i="14"/>
  <c r="BG231" i="14"/>
  <c r="Y231" i="14"/>
  <c r="DR231" i="14"/>
  <c r="DA231" i="14"/>
  <c r="DF231" i="14"/>
  <c r="X231" i="14"/>
  <c r="AK231" i="14"/>
  <c r="CH231" i="14"/>
  <c r="EF231" i="14"/>
  <c r="BZ231" i="14"/>
  <c r="CF231" i="14"/>
  <c r="CD231" i="14"/>
  <c r="AF231" i="14"/>
  <c r="BP231" i="14"/>
  <c r="AH231" i="14"/>
  <c r="ED231" i="14"/>
  <c r="DK231" i="14"/>
  <c r="BU231" i="14"/>
  <c r="EC231" i="14"/>
  <c r="AI231" i="14"/>
  <c r="DH231" i="14"/>
  <c r="DT231" i="14"/>
  <c r="BV231" i="14"/>
  <c r="CY231" i="14"/>
  <c r="AJ231" i="14"/>
  <c r="DQ231" i="14"/>
  <c r="BR231" i="14"/>
  <c r="BW231" i="14"/>
  <c r="AO231" i="14"/>
  <c r="BI231" i="14"/>
  <c r="DJ231" i="14"/>
  <c r="EI231" i="14"/>
  <c r="BD231" i="14"/>
  <c r="BJ231" i="14"/>
  <c r="CZ231" i="14"/>
  <c r="AT231" i="14"/>
  <c r="AE231" i="14"/>
  <c r="CB231" i="14"/>
  <c r="V231" i="14"/>
  <c r="EM231" i="14"/>
  <c r="N231" i="14"/>
  <c r="T231" i="14"/>
  <c r="R231" i="14"/>
  <c r="AM231" i="14"/>
  <c r="DS231" i="14"/>
  <c r="CK231" i="14"/>
  <c r="EK231" i="14"/>
  <c r="AQ231" i="14"/>
  <c r="DP231" i="14"/>
  <c r="EB231" i="14"/>
  <c r="CL231" i="14"/>
  <c r="DO231" i="14"/>
  <c r="AR231" i="14"/>
  <c r="DY231" i="14"/>
  <c r="CX231" i="14"/>
  <c r="CM231" i="14"/>
  <c r="AW231" i="14"/>
  <c r="BY231" i="14"/>
  <c r="DZ231" i="14"/>
  <c r="AV231" i="14"/>
  <c r="BX231" i="14"/>
  <c r="AP231" i="14"/>
  <c r="BO231" i="14"/>
  <c r="AX231" i="14"/>
  <c r="AG231" i="14"/>
  <c r="AN231" i="14"/>
  <c r="BA231" i="14"/>
  <c r="CP231" i="14"/>
  <c r="P231" i="14"/>
  <c r="AC231" i="14"/>
  <c r="CA231" i="14"/>
  <c r="CG231" i="14"/>
  <c r="CE231" i="14"/>
  <c r="CC231" i="14"/>
  <c r="AL231" i="14"/>
  <c r="AY231" i="14"/>
  <c r="DX231" i="14"/>
  <c r="EJ231" i="14"/>
  <c r="CT231" i="14"/>
  <c r="DW231" i="14"/>
  <c r="AZ231" i="14"/>
  <c r="EG231" i="14"/>
  <c r="DN231" i="14"/>
  <c r="CU231" i="14"/>
  <c r="BE231" i="14"/>
  <c r="DE231" i="14"/>
  <c r="EH231" i="14"/>
  <c r="BL231" i="14"/>
  <c r="DD231" i="14"/>
  <c r="BF231" i="14"/>
  <c r="BC231" i="14"/>
  <c r="EA231" i="14"/>
  <c r="CS231" i="14"/>
  <c r="BQ231" i="14"/>
  <c r="BK231" i="14"/>
  <c r="CV231" i="14"/>
  <c r="CN208" i="14"/>
  <c r="CL208" i="14"/>
  <c r="CJ208" i="14"/>
  <c r="CP208" i="14"/>
  <c r="CF208" i="14"/>
  <c r="CD208" i="14"/>
  <c r="CB208" i="14"/>
  <c r="CH208" i="14"/>
  <c r="EJ208" i="14"/>
  <c r="EH208" i="14"/>
  <c r="EF208" i="14"/>
  <c r="EL208" i="14"/>
  <c r="U208" i="14"/>
  <c r="BO208" i="14"/>
  <c r="BM208" i="14"/>
  <c r="BS208" i="14"/>
  <c r="BY208" i="14"/>
  <c r="BG208" i="14"/>
  <c r="BE208" i="14"/>
  <c r="BK208" i="14"/>
  <c r="BQ208" i="14"/>
  <c r="AY208" i="14"/>
  <c r="AW208" i="14"/>
  <c r="BC208" i="14"/>
  <c r="BI208" i="14"/>
  <c r="AQ208" i="14"/>
  <c r="AO208" i="14"/>
  <c r="AU208" i="14"/>
  <c r="BA208" i="14"/>
  <c r="CY208" i="14"/>
  <c r="CX208" i="14"/>
  <c r="DE208" i="14"/>
  <c r="AG208" i="14"/>
  <c r="AB208" i="14"/>
  <c r="Z208" i="14"/>
  <c r="X208" i="14"/>
  <c r="AD208" i="14"/>
  <c r="T208" i="14"/>
  <c r="R208" i="14"/>
  <c r="P208" i="14"/>
  <c r="V208" i="14"/>
  <c r="BX208" i="14"/>
  <c r="BV208" i="14"/>
  <c r="BT208" i="14"/>
  <c r="BZ208" i="14"/>
  <c r="EB208" i="14"/>
  <c r="DZ208" i="14"/>
  <c r="DX208" i="14"/>
  <c r="ED208" i="14"/>
  <c r="DT208" i="14"/>
  <c r="DR208" i="14"/>
  <c r="DP208" i="14"/>
  <c r="DV208" i="14"/>
  <c r="DL208" i="14"/>
  <c r="DJ208" i="14"/>
  <c r="DH208" i="14"/>
  <c r="DN208" i="14"/>
  <c r="DD208" i="14"/>
  <c r="DB208" i="14"/>
  <c r="CZ208" i="14"/>
  <c r="DF208" i="14"/>
  <c r="AJ208" i="14"/>
  <c r="AI208" i="14"/>
  <c r="AH208" i="14"/>
  <c r="CV208" i="14"/>
  <c r="CM208" i="14"/>
  <c r="CK208" i="14"/>
  <c r="CQ208" i="14"/>
  <c r="CW208" i="14"/>
  <c r="CE208" i="14"/>
  <c r="CC208" i="14"/>
  <c r="CI208" i="14"/>
  <c r="CO208" i="14"/>
  <c r="EI208" i="14"/>
  <c r="EG208" i="14"/>
  <c r="EM208" i="14"/>
  <c r="N208" i="14"/>
  <c r="BP208" i="14"/>
  <c r="BN208" i="14"/>
  <c r="BL208" i="14"/>
  <c r="BR208" i="14"/>
  <c r="BH208" i="14"/>
  <c r="BF208" i="14"/>
  <c r="BD208" i="14"/>
  <c r="BJ208" i="14"/>
  <c r="AZ208" i="14"/>
  <c r="AX208" i="14"/>
  <c r="AV208" i="14"/>
  <c r="BB208" i="14"/>
  <c r="AR208" i="14"/>
  <c r="AP208" i="14"/>
  <c r="AN208" i="14"/>
  <c r="AT208" i="14"/>
  <c r="AF208" i="14"/>
  <c r="AM208" i="14"/>
  <c r="AL208" i="14"/>
  <c r="CR208" i="14"/>
  <c r="AA208" i="14"/>
  <c r="Y208" i="14"/>
  <c r="AE208" i="14"/>
  <c r="AK208" i="14"/>
  <c r="S208" i="14"/>
  <c r="Q208" i="14"/>
  <c r="W208" i="14"/>
  <c r="AC208" i="14"/>
  <c r="BW208" i="14"/>
  <c r="BU208" i="14"/>
  <c r="CA208" i="14"/>
  <c r="CG208" i="14"/>
  <c r="EA208" i="14"/>
  <c r="DY208" i="14"/>
  <c r="EE208" i="14"/>
  <c r="EK208" i="14"/>
  <c r="DS208" i="14"/>
  <c r="DQ208" i="14"/>
  <c r="DW208" i="14"/>
  <c r="EC208" i="14"/>
  <c r="DK208" i="14"/>
  <c r="DI208" i="14"/>
  <c r="DO208" i="14"/>
  <c r="DU208" i="14"/>
  <c r="DC208" i="14"/>
  <c r="DA208" i="14"/>
  <c r="DG208" i="14"/>
  <c r="DM208" i="14"/>
  <c r="CU208" i="14"/>
  <c r="CT208" i="14"/>
  <c r="CS208" i="14"/>
  <c r="AS208" i="14"/>
  <c r="DH201" i="14"/>
  <c r="CB201" i="14"/>
  <c r="AV201" i="14"/>
  <c r="P201" i="14"/>
  <c r="DO201" i="14"/>
  <c r="CI201" i="14"/>
  <c r="BC201" i="14"/>
  <c r="W201" i="14"/>
  <c r="DN201" i="14"/>
  <c r="CH201" i="14"/>
  <c r="BB201" i="14"/>
  <c r="V201" i="14"/>
  <c r="DU201" i="14"/>
  <c r="CO201" i="14"/>
  <c r="BI201" i="14"/>
  <c r="AC201" i="14"/>
  <c r="DT201" i="14"/>
  <c r="CN201" i="14"/>
  <c r="BH201" i="14"/>
  <c r="AB201" i="14"/>
  <c r="DS201" i="14"/>
  <c r="CM201" i="14"/>
  <c r="BG201" i="14"/>
  <c r="AA201" i="14"/>
  <c r="DR201" i="14"/>
  <c r="CL201" i="14"/>
  <c r="BF201" i="14"/>
  <c r="Z201" i="14"/>
  <c r="DI201" i="14"/>
  <c r="CS201" i="14"/>
  <c r="CC201" i="14"/>
  <c r="DY201" i="14"/>
  <c r="EF201" i="14"/>
  <c r="CZ201" i="14"/>
  <c r="BT201" i="14"/>
  <c r="AN201" i="14"/>
  <c r="EM201" i="14"/>
  <c r="DG201" i="14"/>
  <c r="CA201" i="14"/>
  <c r="AU201" i="14"/>
  <c r="EL201" i="14"/>
  <c r="DF201" i="14"/>
  <c r="BZ201" i="14"/>
  <c r="AT201" i="14"/>
  <c r="N201" i="14"/>
  <c r="DM201" i="14"/>
  <c r="CG201" i="14"/>
  <c r="BA201" i="14"/>
  <c r="U201" i="14"/>
  <c r="DL201" i="14"/>
  <c r="CF201" i="14"/>
  <c r="AZ201" i="14"/>
  <c r="T201" i="14"/>
  <c r="DK201" i="14"/>
  <c r="CE201" i="14"/>
  <c r="AY201" i="14"/>
  <c r="S201" i="14"/>
  <c r="DJ201" i="14"/>
  <c r="CD201" i="14"/>
  <c r="AX201" i="14"/>
  <c r="R201" i="14"/>
  <c r="AW201" i="14"/>
  <c r="AG201" i="14"/>
  <c r="Q201" i="14"/>
  <c r="BM201" i="14"/>
  <c r="DX201" i="14"/>
  <c r="CR201" i="14"/>
  <c r="BL201" i="14"/>
  <c r="AF201" i="14"/>
  <c r="EE201" i="14"/>
  <c r="CY201" i="14"/>
  <c r="BS201" i="14"/>
  <c r="AM201" i="14"/>
  <c r="ED201" i="14"/>
  <c r="CX201" i="14"/>
  <c r="BR201" i="14"/>
  <c r="AL201" i="14"/>
  <c r="EK201" i="14"/>
  <c r="DE201" i="14"/>
  <c r="BY201" i="14"/>
  <c r="AS201" i="14"/>
  <c r="EJ201" i="14"/>
  <c r="DD201" i="14"/>
  <c r="BX201" i="14"/>
  <c r="AR201" i="14"/>
  <c r="EI201" i="14"/>
  <c r="DC201" i="14"/>
  <c r="BW201" i="14"/>
  <c r="AQ201" i="14"/>
  <c r="EH201" i="14"/>
  <c r="DB201" i="14"/>
  <c r="BV201" i="14"/>
  <c r="AP201" i="14"/>
  <c r="DQ201" i="14"/>
  <c r="DA201" i="14"/>
  <c r="CK201" i="14"/>
  <c r="EG201" i="14"/>
  <c r="DP201" i="14"/>
  <c r="CJ201" i="14"/>
  <c r="BD201" i="14"/>
  <c r="X201" i="14"/>
  <c r="DW201" i="14"/>
  <c r="CQ201" i="14"/>
  <c r="BK201" i="14"/>
  <c r="AE201" i="14"/>
  <c r="DV201" i="14"/>
  <c r="CP201" i="14"/>
  <c r="BJ201" i="14"/>
  <c r="AD201" i="14"/>
  <c r="EC201" i="14"/>
  <c r="CW201" i="14"/>
  <c r="BQ201" i="14"/>
  <c r="AK201" i="14"/>
  <c r="EB201" i="14"/>
  <c r="CV201" i="14"/>
  <c r="BP201" i="14"/>
  <c r="AJ201" i="14"/>
  <c r="EA201" i="14"/>
  <c r="CU201" i="14"/>
  <c r="BO201" i="14"/>
  <c r="AI201" i="14"/>
  <c r="DZ201" i="14"/>
  <c r="CT201" i="14"/>
  <c r="BN201" i="14"/>
  <c r="AH201" i="14"/>
  <c r="BE201" i="14"/>
  <c r="AO201" i="14"/>
  <c r="Y201" i="14"/>
  <c r="BU201" i="14"/>
  <c r="BE311" i="14"/>
  <c r="BK311" i="14"/>
  <c r="BQ311" i="14"/>
  <c r="T311" i="14"/>
  <c r="AW311" i="14"/>
  <c r="BC311" i="14"/>
  <c r="BI311" i="14"/>
  <c r="EJ311" i="14"/>
  <c r="AO311" i="14"/>
  <c r="AU311" i="14"/>
  <c r="BA311" i="14"/>
  <c r="BX311" i="14"/>
  <c r="AG311" i="14"/>
  <c r="AM311" i="14"/>
  <c r="AS311" i="14"/>
  <c r="DT311" i="14"/>
  <c r="Y311" i="14"/>
  <c r="AE311" i="14"/>
  <c r="AK311" i="14"/>
  <c r="BH311" i="14"/>
  <c r="Q311" i="14"/>
  <c r="W311" i="14"/>
  <c r="AC311" i="14"/>
  <c r="EB311" i="14"/>
  <c r="BW311" i="14"/>
  <c r="S311" i="14"/>
  <c r="DL311" i="14"/>
  <c r="AB311" i="14"/>
  <c r="CF311" i="14"/>
  <c r="U311" i="14"/>
  <c r="ED311" i="14"/>
  <c r="BZ311" i="14"/>
  <c r="DR311" i="14"/>
  <c r="DP311" i="14"/>
  <c r="DV311" i="14"/>
  <c r="EA311" i="14"/>
  <c r="DJ311" i="14"/>
  <c r="DH311" i="14"/>
  <c r="DN311" i="14"/>
  <c r="DS311" i="14"/>
  <c r="DB311" i="14"/>
  <c r="CZ311" i="14"/>
  <c r="DF311" i="14"/>
  <c r="DK311" i="14"/>
  <c r="CT311" i="14"/>
  <c r="CR311" i="14"/>
  <c r="CX311" i="14"/>
  <c r="DC311" i="14"/>
  <c r="CL311" i="14"/>
  <c r="CJ311" i="14"/>
  <c r="CP311" i="14"/>
  <c r="CU311" i="14"/>
  <c r="CD311" i="14"/>
  <c r="CB311" i="14"/>
  <c r="CH311" i="14"/>
  <c r="CM311" i="14"/>
  <c r="BN311" i="14"/>
  <c r="EG311" i="14"/>
  <c r="DY311" i="14"/>
  <c r="BU311" i="14"/>
  <c r="BM311" i="14"/>
  <c r="EH311" i="14"/>
  <c r="BP311" i="14"/>
  <c r="EI311" i="14"/>
  <c r="CE311" i="14"/>
  <c r="BF311" i="14"/>
  <c r="BD311" i="14"/>
  <c r="BJ311" i="14"/>
  <c r="BO311" i="14"/>
  <c r="AX311" i="14"/>
  <c r="AV311" i="14"/>
  <c r="BB311" i="14"/>
  <c r="BG311" i="14"/>
  <c r="AP311" i="14"/>
  <c r="AN311" i="14"/>
  <c r="AT311" i="14"/>
  <c r="AY311" i="14"/>
  <c r="AH311" i="14"/>
  <c r="AF311" i="14"/>
  <c r="AL311" i="14"/>
  <c r="AQ311" i="14"/>
  <c r="Z311" i="14"/>
  <c r="X311" i="14"/>
  <c r="AD311" i="14"/>
  <c r="AI311" i="14"/>
  <c r="R311" i="14"/>
  <c r="P311" i="14"/>
  <c r="V311" i="14"/>
  <c r="AA311" i="14"/>
  <c r="BL311" i="14"/>
  <c r="EM311" i="14"/>
  <c r="EE311" i="14"/>
  <c r="CA311" i="14"/>
  <c r="BS311" i="14"/>
  <c r="EF311" i="14"/>
  <c r="DZ311" i="14"/>
  <c r="BV311" i="14"/>
  <c r="DW311" i="14"/>
  <c r="DO311" i="14"/>
  <c r="DG311" i="14"/>
  <c r="CY311" i="14"/>
  <c r="CQ311" i="14"/>
  <c r="CI311" i="14"/>
  <c r="N311" i="14"/>
  <c r="EL311" i="14"/>
  <c r="EC311" i="14"/>
  <c r="DU311" i="14"/>
  <c r="DM311" i="14"/>
  <c r="DE311" i="14"/>
  <c r="CW311" i="14"/>
  <c r="CO311" i="14"/>
  <c r="EK311" i="14"/>
  <c r="DX311" i="14"/>
  <c r="AZ311" i="14"/>
  <c r="DD311" i="14"/>
  <c r="AR311" i="14"/>
  <c r="CV311" i="14"/>
  <c r="AJ311" i="14"/>
  <c r="CN311" i="14"/>
  <c r="CG311" i="14"/>
  <c r="BT311" i="14"/>
  <c r="DQ311" i="14"/>
  <c r="DI311" i="14"/>
  <c r="DA311" i="14"/>
  <c r="CS311" i="14"/>
  <c r="CK311" i="14"/>
  <c r="CC311" i="14"/>
  <c r="BR311" i="14"/>
  <c r="BY311" i="14"/>
  <c r="DH189" i="14"/>
  <c r="CB189" i="14"/>
  <c r="AV189" i="14"/>
  <c r="P189" i="14"/>
  <c r="DO189" i="14"/>
  <c r="CI189" i="14"/>
  <c r="BC189" i="14"/>
  <c r="W189" i="14"/>
  <c r="DN189" i="14"/>
  <c r="CH189" i="14"/>
  <c r="BB189" i="14"/>
  <c r="V189" i="14"/>
  <c r="DU189" i="14"/>
  <c r="CO189" i="14"/>
  <c r="BI189" i="14"/>
  <c r="AC189" i="14"/>
  <c r="DT189" i="14"/>
  <c r="CN189" i="14"/>
  <c r="BH189" i="14"/>
  <c r="AB189" i="14"/>
  <c r="DS189" i="14"/>
  <c r="CM189" i="14"/>
  <c r="BG189" i="14"/>
  <c r="AA189" i="14"/>
  <c r="DR189" i="14"/>
  <c r="CL189" i="14"/>
  <c r="BF189" i="14"/>
  <c r="Z189" i="14"/>
  <c r="DQ189" i="14"/>
  <c r="CK189" i="14"/>
  <c r="BE189" i="14"/>
  <c r="Y189" i="14"/>
  <c r="EF189" i="14"/>
  <c r="CZ189" i="14"/>
  <c r="BT189" i="14"/>
  <c r="AN189" i="14"/>
  <c r="EM189" i="14"/>
  <c r="DG189" i="14"/>
  <c r="CA189" i="14"/>
  <c r="AU189" i="14"/>
  <c r="EL189" i="14"/>
  <c r="DF189" i="14"/>
  <c r="BZ189" i="14"/>
  <c r="AT189" i="14"/>
  <c r="N189" i="14"/>
  <c r="DM189" i="14"/>
  <c r="CG189" i="14"/>
  <c r="BA189" i="14"/>
  <c r="U189" i="14"/>
  <c r="DL189" i="14"/>
  <c r="CF189" i="14"/>
  <c r="AZ189" i="14"/>
  <c r="T189" i="14"/>
  <c r="DK189" i="14"/>
  <c r="CE189" i="14"/>
  <c r="AY189" i="14"/>
  <c r="S189" i="14"/>
  <c r="DJ189" i="14"/>
  <c r="CD189" i="14"/>
  <c r="AX189" i="14"/>
  <c r="R189" i="14"/>
  <c r="DI189" i="14"/>
  <c r="CC189" i="14"/>
  <c r="AW189" i="14"/>
  <c r="Q189" i="14"/>
  <c r="DX189" i="14"/>
  <c r="CR189" i="14"/>
  <c r="BL189" i="14"/>
  <c r="AF189" i="14"/>
  <c r="EE189" i="14"/>
  <c r="CY189" i="14"/>
  <c r="BS189" i="14"/>
  <c r="AM189" i="14"/>
  <c r="ED189" i="14"/>
  <c r="CX189" i="14"/>
  <c r="BR189" i="14"/>
  <c r="AL189" i="14"/>
  <c r="EK189" i="14"/>
  <c r="DE189" i="14"/>
  <c r="BY189" i="14"/>
  <c r="AS189" i="14"/>
  <c r="EJ189" i="14"/>
  <c r="DD189" i="14"/>
  <c r="BX189" i="14"/>
  <c r="AR189" i="14"/>
  <c r="EI189" i="14"/>
  <c r="DC189" i="14"/>
  <c r="BW189" i="14"/>
  <c r="AQ189" i="14"/>
  <c r="EH189" i="14"/>
  <c r="DB189" i="14"/>
  <c r="BV189" i="14"/>
  <c r="AP189" i="14"/>
  <c r="EG189" i="14"/>
  <c r="DA189" i="14"/>
  <c r="BU189" i="14"/>
  <c r="AO189" i="14"/>
  <c r="DP189" i="14"/>
  <c r="CJ189" i="14"/>
  <c r="BD189" i="14"/>
  <c r="X189" i="14"/>
  <c r="DW189" i="14"/>
  <c r="CQ189" i="14"/>
  <c r="BK189" i="14"/>
  <c r="AE189" i="14"/>
  <c r="DV189" i="14"/>
  <c r="CP189" i="14"/>
  <c r="BJ189" i="14"/>
  <c r="AD189" i="14"/>
  <c r="EC189" i="14"/>
  <c r="CW189" i="14"/>
  <c r="BQ189" i="14"/>
  <c r="AK189" i="14"/>
  <c r="EB189" i="14"/>
  <c r="CV189" i="14"/>
  <c r="BP189" i="14"/>
  <c r="AJ189" i="14"/>
  <c r="EA189" i="14"/>
  <c r="CU189" i="14"/>
  <c r="BO189" i="14"/>
  <c r="AI189" i="14"/>
  <c r="DZ189" i="14"/>
  <c r="CT189" i="14"/>
  <c r="BN189" i="14"/>
  <c r="AH189" i="14"/>
  <c r="DY189" i="14"/>
  <c r="CS189" i="14"/>
  <c r="BM189" i="14"/>
  <c r="AG189" i="14"/>
  <c r="AH267" i="14"/>
  <c r="AM267" i="14"/>
  <c r="DT267" i="14"/>
  <c r="CJ267" i="14"/>
  <c r="Z267" i="14"/>
  <c r="AE267" i="14"/>
  <c r="CW267" i="14"/>
  <c r="BP267" i="14"/>
  <c r="R267" i="14"/>
  <c r="W267" i="14"/>
  <c r="CB267" i="14"/>
  <c r="AS267" i="14"/>
  <c r="BV267" i="14"/>
  <c r="CA267" i="14"/>
  <c r="CZ267" i="14"/>
  <c r="BQ267" i="14"/>
  <c r="DZ267" i="14"/>
  <c r="EE267" i="14"/>
  <c r="DX267" i="14"/>
  <c r="CO267" i="14"/>
  <c r="DR267" i="14"/>
  <c r="DW267" i="14"/>
  <c r="DD267" i="14"/>
  <c r="BT267" i="14"/>
  <c r="AT267" i="14"/>
  <c r="CG267" i="14"/>
  <c r="BL267" i="14"/>
  <c r="AN267" i="14"/>
  <c r="T267" i="14"/>
  <c r="DN267" i="14"/>
  <c r="BB267" i="14"/>
  <c r="DC267" i="14"/>
  <c r="CU267" i="14"/>
  <c r="CS267" i="14"/>
  <c r="CX267" i="14"/>
  <c r="CV267" i="14"/>
  <c r="CM267" i="14"/>
  <c r="CK267" i="14"/>
  <c r="CP267" i="14"/>
  <c r="BY267" i="14"/>
  <c r="CE267" i="14"/>
  <c r="CC267" i="14"/>
  <c r="CH267" i="14"/>
  <c r="BD267" i="14"/>
  <c r="EI267" i="14"/>
  <c r="EG267" i="14"/>
  <c r="EL267" i="14"/>
  <c r="BH267" i="14"/>
  <c r="X267" i="14"/>
  <c r="BN267" i="14"/>
  <c r="BS267" i="14"/>
  <c r="CF267" i="14"/>
  <c r="AV267" i="14"/>
  <c r="BF267" i="14"/>
  <c r="BK267" i="14"/>
  <c r="BI267" i="14"/>
  <c r="AB267" i="14"/>
  <c r="BX267" i="14"/>
  <c r="AZ267" i="14"/>
  <c r="AC267" i="14"/>
  <c r="EB267" i="14"/>
  <c r="DE267" i="14"/>
  <c r="EK267" i="14"/>
  <c r="CR267" i="14"/>
  <c r="DA267" i="14"/>
  <c r="AI267" i="14"/>
  <c r="AG267" i="14"/>
  <c r="AL267" i="14"/>
  <c r="BA267" i="14"/>
  <c r="AA267" i="14"/>
  <c r="Y267" i="14"/>
  <c r="AD267" i="14"/>
  <c r="AF267" i="14"/>
  <c r="S267" i="14"/>
  <c r="Q267" i="14"/>
  <c r="V267" i="14"/>
  <c r="EF267" i="14"/>
  <c r="BW267" i="14"/>
  <c r="BU267" i="14"/>
  <c r="BZ267" i="14"/>
  <c r="AJ267" i="14"/>
  <c r="EA267" i="14"/>
  <c r="DY267" i="14"/>
  <c r="ED267" i="14"/>
  <c r="AK267" i="14"/>
  <c r="DS267" i="14"/>
  <c r="DQ267" i="14"/>
  <c r="DV267" i="14"/>
  <c r="P267" i="14"/>
  <c r="AQ267" i="14"/>
  <c r="DJ267" i="14"/>
  <c r="DB267" i="14"/>
  <c r="AX267" i="14"/>
  <c r="AP267" i="14"/>
  <c r="DK267" i="14"/>
  <c r="AY267" i="14"/>
  <c r="DF267" i="14"/>
  <c r="CT267" i="14"/>
  <c r="CY267" i="14"/>
  <c r="AR267" i="14"/>
  <c r="EC267" i="14"/>
  <c r="CL267" i="14"/>
  <c r="CQ267" i="14"/>
  <c r="U267" i="14"/>
  <c r="DH267" i="14"/>
  <c r="CD267" i="14"/>
  <c r="CI267" i="14"/>
  <c r="DU267" i="14"/>
  <c r="CN267" i="14"/>
  <c r="EH267" i="14"/>
  <c r="EM267" i="14"/>
  <c r="N267" i="14"/>
  <c r="DL267" i="14"/>
  <c r="BO267" i="14"/>
  <c r="BM267" i="14"/>
  <c r="BR267" i="14"/>
  <c r="EJ267" i="14"/>
  <c r="BG267" i="14"/>
  <c r="BE267" i="14"/>
  <c r="BJ267" i="14"/>
  <c r="DM267" i="14"/>
  <c r="AO267" i="14"/>
  <c r="DO267" i="14"/>
  <c r="DG267" i="14"/>
  <c r="BC267" i="14"/>
  <c r="AU267" i="14"/>
  <c r="DI267" i="14"/>
  <c r="AW267" i="14"/>
  <c r="DP267" i="14"/>
  <c r="CP119" i="14"/>
  <c r="CV119" i="14"/>
  <c r="CT119" i="14"/>
  <c r="CR119" i="14"/>
  <c r="CH119" i="14"/>
  <c r="CN119" i="14"/>
  <c r="CL119" i="14"/>
  <c r="CJ119" i="14"/>
  <c r="EL119" i="14"/>
  <c r="U119" i="14"/>
  <c r="S119" i="14"/>
  <c r="Q119" i="14"/>
  <c r="W119" i="14"/>
  <c r="BY119" i="14"/>
  <c r="BW119" i="14"/>
  <c r="BU119" i="14"/>
  <c r="CA119" i="14"/>
  <c r="BQ119" i="14"/>
  <c r="BO119" i="14"/>
  <c r="BM119" i="14"/>
  <c r="BS119" i="14"/>
  <c r="BI119" i="14"/>
  <c r="CX119" i="14"/>
  <c r="DD119" i="14"/>
  <c r="DB119" i="14"/>
  <c r="CZ119" i="14"/>
  <c r="BA119" i="14"/>
  <c r="AX119" i="14"/>
  <c r="DW119" i="14"/>
  <c r="BG119" i="14"/>
  <c r="AY119" i="14"/>
  <c r="DJ119" i="14"/>
  <c r="DP119" i="14"/>
  <c r="AD119" i="14"/>
  <c r="AJ119" i="14"/>
  <c r="AH119" i="14"/>
  <c r="AF119" i="14"/>
  <c r="V119" i="14"/>
  <c r="AB119" i="14"/>
  <c r="Z119" i="14"/>
  <c r="X119" i="14"/>
  <c r="BZ119" i="14"/>
  <c r="CF119" i="14"/>
  <c r="CD119" i="14"/>
  <c r="CB119" i="14"/>
  <c r="ED119" i="14"/>
  <c r="EJ119" i="14"/>
  <c r="EH119" i="14"/>
  <c r="EF119" i="14"/>
  <c r="DV119" i="14"/>
  <c r="EB119" i="14"/>
  <c r="DZ119" i="14"/>
  <c r="DX119" i="14"/>
  <c r="DN119" i="14"/>
  <c r="DT119" i="14"/>
  <c r="AL119" i="14"/>
  <c r="AR119" i="14"/>
  <c r="AP119" i="14"/>
  <c r="AN119" i="14"/>
  <c r="BF119" i="14"/>
  <c r="AV119" i="14"/>
  <c r="DK119" i="14"/>
  <c r="BE119" i="14"/>
  <c r="AW119" i="14"/>
  <c r="DH119" i="14"/>
  <c r="CW119" i="14"/>
  <c r="CU119" i="14"/>
  <c r="CS119" i="14"/>
  <c r="CY119" i="14"/>
  <c r="CO119" i="14"/>
  <c r="CM119" i="14"/>
  <c r="CK119" i="14"/>
  <c r="CQ119" i="14"/>
  <c r="N119" i="14"/>
  <c r="T119" i="14"/>
  <c r="R119" i="14"/>
  <c r="P119" i="14"/>
  <c r="BR119" i="14"/>
  <c r="BX119" i="14"/>
  <c r="BV119" i="14"/>
  <c r="BT119" i="14"/>
  <c r="BJ119" i="14"/>
  <c r="BP119" i="14"/>
  <c r="BN119" i="14"/>
  <c r="BL119" i="14"/>
  <c r="BB119" i="14"/>
  <c r="BH119" i="14"/>
  <c r="DE119" i="14"/>
  <c r="DC119" i="14"/>
  <c r="DA119" i="14"/>
  <c r="DG119" i="14"/>
  <c r="BD119" i="14"/>
  <c r="AZ119" i="14"/>
  <c r="DI119" i="14"/>
  <c r="BK119" i="14"/>
  <c r="BC119" i="14"/>
  <c r="AT119" i="14"/>
  <c r="AK119" i="14"/>
  <c r="AI119" i="14"/>
  <c r="AG119" i="14"/>
  <c r="AM119" i="14"/>
  <c r="AC119" i="14"/>
  <c r="AA119" i="14"/>
  <c r="Y119" i="14"/>
  <c r="AE119" i="14"/>
  <c r="CG119" i="14"/>
  <c r="CE119" i="14"/>
  <c r="CC119" i="14"/>
  <c r="CI119" i="14"/>
  <c r="EK119" i="14"/>
  <c r="EI119" i="14"/>
  <c r="EG119" i="14"/>
  <c r="EM119" i="14"/>
  <c r="EC119" i="14"/>
  <c r="EA119" i="14"/>
  <c r="DY119" i="14"/>
  <c r="EE119" i="14"/>
  <c r="DU119" i="14"/>
  <c r="DS119" i="14"/>
  <c r="AS119" i="14"/>
  <c r="AQ119" i="14"/>
  <c r="AO119" i="14"/>
  <c r="AU119" i="14"/>
  <c r="DL119" i="14"/>
  <c r="DQ119" i="14"/>
  <c r="DO119" i="14"/>
  <c r="DF119" i="14"/>
  <c r="DM119" i="14"/>
  <c r="DR119" i="14"/>
  <c r="DJ337" i="14"/>
  <c r="EE337" i="14"/>
  <c r="CY337" i="14"/>
  <c r="BS337" i="14"/>
  <c r="EL337" i="14"/>
  <c r="DF337" i="14"/>
  <c r="DE337" i="14"/>
  <c r="BQ337" i="14"/>
  <c r="AH337" i="14"/>
  <c r="DQ337" i="14"/>
  <c r="BY337" i="14"/>
  <c r="AO337" i="14"/>
  <c r="EB337" i="14"/>
  <c r="CG337" i="14"/>
  <c r="AW337" i="14"/>
  <c r="P337" i="14"/>
  <c r="CO337" i="14"/>
  <c r="BE337" i="14"/>
  <c r="W337" i="14"/>
  <c r="CZ337" i="14"/>
  <c r="BM337" i="14"/>
  <c r="AD337" i="14"/>
  <c r="DX337" i="14"/>
  <c r="CD337" i="14"/>
  <c r="AS337" i="14"/>
  <c r="EG337" i="14"/>
  <c r="CK337" i="14"/>
  <c r="AZ337" i="14"/>
  <c r="S337" i="14"/>
  <c r="EI337" i="14"/>
  <c r="DI337" i="14"/>
  <c r="CL337" i="14"/>
  <c r="EH337" i="14"/>
  <c r="DB337" i="14"/>
  <c r="DW337" i="14"/>
  <c r="CQ337" i="14"/>
  <c r="BK337" i="14"/>
  <c r="ED337" i="14"/>
  <c r="CX337" i="14"/>
  <c r="CS337" i="14"/>
  <c r="BH337" i="14"/>
  <c r="Z337" i="14"/>
  <c r="DD337" i="14"/>
  <c r="BP337" i="14"/>
  <c r="AG337" i="14"/>
  <c r="DP337" i="14"/>
  <c r="BX337" i="14"/>
  <c r="AN337" i="14"/>
  <c r="EA337" i="14"/>
  <c r="CF337" i="14"/>
  <c r="AV337" i="14"/>
  <c r="EK337" i="14"/>
  <c r="CN337" i="14"/>
  <c r="BD337" i="14"/>
  <c r="V337" i="14"/>
  <c r="DK337" i="14"/>
  <c r="BU337" i="14"/>
  <c r="AK337" i="14"/>
  <c r="DT337" i="14"/>
  <c r="CB337" i="14"/>
  <c r="AQ337" i="14"/>
  <c r="CC337" i="14"/>
  <c r="BA337" i="14"/>
  <c r="AJ337" i="14"/>
  <c r="T337" i="14"/>
  <c r="DZ337" i="14"/>
  <c r="CT337" i="14"/>
  <c r="DO337" i="14"/>
  <c r="CI337" i="14"/>
  <c r="BC337" i="14"/>
  <c r="DV337" i="14"/>
  <c r="EF337" i="14"/>
  <c r="CJ337" i="14"/>
  <c r="AY337" i="14"/>
  <c r="R337" i="14"/>
  <c r="CR337" i="14"/>
  <c r="BG337" i="14"/>
  <c r="Y337" i="14"/>
  <c r="DC337" i="14"/>
  <c r="BO337" i="14"/>
  <c r="AF337" i="14"/>
  <c r="DM337" i="14"/>
  <c r="BW337" i="14"/>
  <c r="AM337" i="14"/>
  <c r="DY337" i="14"/>
  <c r="CE337" i="14"/>
  <c r="AT337" i="14"/>
  <c r="N337" i="14"/>
  <c r="CW337" i="14"/>
  <c r="BL337" i="14"/>
  <c r="AC337" i="14"/>
  <c r="DH337" i="14"/>
  <c r="BR337" i="14"/>
  <c r="AI337" i="14"/>
  <c r="BT337" i="14"/>
  <c r="DU337" i="14"/>
  <c r="CV337" i="14"/>
  <c r="DR337" i="14"/>
  <c r="EM337" i="14"/>
  <c r="DG337" i="14"/>
  <c r="CA337" i="14"/>
  <c r="AU337" i="14"/>
  <c r="DN337" i="14"/>
  <c r="DS337" i="14"/>
  <c r="BZ337" i="14"/>
  <c r="AP337" i="14"/>
  <c r="EC337" i="14"/>
  <c r="CH337" i="14"/>
  <c r="AX337" i="14"/>
  <c r="Q337" i="14"/>
  <c r="CP337" i="14"/>
  <c r="BF337" i="14"/>
  <c r="X337" i="14"/>
  <c r="DA337" i="14"/>
  <c r="BN337" i="14"/>
  <c r="AE337" i="14"/>
  <c r="DL337" i="14"/>
  <c r="BV337" i="14"/>
  <c r="AL337" i="14"/>
  <c r="EJ337" i="14"/>
  <c r="CM337" i="14"/>
  <c r="BB337" i="14"/>
  <c r="U337" i="14"/>
  <c r="CU337" i="14"/>
  <c r="BI337" i="14"/>
  <c r="AA337" i="14"/>
  <c r="BJ337" i="14"/>
  <c r="AR337" i="14"/>
  <c r="AB337" i="14"/>
  <c r="BJ280" i="14"/>
  <c r="BP280" i="14"/>
  <c r="BN280" i="14"/>
  <c r="AG280" i="14"/>
  <c r="BB280" i="14"/>
  <c r="BH280" i="14"/>
  <c r="BF280" i="14"/>
  <c r="EG280" i="14"/>
  <c r="AT280" i="14"/>
  <c r="AZ280" i="14"/>
  <c r="AX280" i="14"/>
  <c r="BU280" i="14"/>
  <c r="AL280" i="14"/>
  <c r="AR280" i="14"/>
  <c r="AP280" i="14"/>
  <c r="AF280" i="14"/>
  <c r="AD280" i="14"/>
  <c r="AJ280" i="14"/>
  <c r="AH280" i="14"/>
  <c r="DY280" i="14"/>
  <c r="V280" i="14"/>
  <c r="AB280" i="14"/>
  <c r="Z280" i="14"/>
  <c r="BM280" i="14"/>
  <c r="BR280" i="14"/>
  <c r="BX280" i="14"/>
  <c r="BV280" i="14"/>
  <c r="CC280" i="14"/>
  <c r="CB280" i="14"/>
  <c r="AN280" i="14"/>
  <c r="CA280" i="14"/>
  <c r="CD280" i="14"/>
  <c r="DW280" i="14"/>
  <c r="EC280" i="14"/>
  <c r="EA280" i="14"/>
  <c r="DX280" i="14"/>
  <c r="DO280" i="14"/>
  <c r="DU280" i="14"/>
  <c r="DS280" i="14"/>
  <c r="DP280" i="14"/>
  <c r="DG280" i="14"/>
  <c r="DM280" i="14"/>
  <c r="DK280" i="14"/>
  <c r="DH280" i="14"/>
  <c r="CY280" i="14"/>
  <c r="DE280" i="14"/>
  <c r="DC280" i="14"/>
  <c r="CZ280" i="14"/>
  <c r="CQ280" i="14"/>
  <c r="CW280" i="14"/>
  <c r="CU280" i="14"/>
  <c r="CR280" i="14"/>
  <c r="CI280" i="14"/>
  <c r="CO280" i="14"/>
  <c r="CM280" i="14"/>
  <c r="CJ280" i="14"/>
  <c r="EE280" i="14"/>
  <c r="EK280" i="14"/>
  <c r="EI280" i="14"/>
  <c r="EF280" i="14"/>
  <c r="N280" i="14"/>
  <c r="U280" i="14"/>
  <c r="EM280" i="14"/>
  <c r="CE280" i="14"/>
  <c r="BZ280" i="14"/>
  <c r="BK280" i="14"/>
  <c r="BQ280" i="14"/>
  <c r="BO280" i="14"/>
  <c r="BL280" i="14"/>
  <c r="BC280" i="14"/>
  <c r="BI280" i="14"/>
  <c r="BG280" i="14"/>
  <c r="BD280" i="14"/>
  <c r="AU280" i="14"/>
  <c r="BA280" i="14"/>
  <c r="AY280" i="14"/>
  <c r="DQ280" i="14"/>
  <c r="AM280" i="14"/>
  <c r="AS280" i="14"/>
  <c r="AQ280" i="14"/>
  <c r="BE280" i="14"/>
  <c r="AE280" i="14"/>
  <c r="AK280" i="14"/>
  <c r="AI280" i="14"/>
  <c r="X280" i="14"/>
  <c r="W280" i="14"/>
  <c r="AC280" i="14"/>
  <c r="AA280" i="14"/>
  <c r="DI280" i="14"/>
  <c r="BS280" i="14"/>
  <c r="BY280" i="14"/>
  <c r="BW280" i="14"/>
  <c r="BT280" i="14"/>
  <c r="R280" i="14"/>
  <c r="AW280" i="14"/>
  <c r="T280" i="14"/>
  <c r="EL280" i="14"/>
  <c r="DV280" i="14"/>
  <c r="EB280" i="14"/>
  <c r="DZ280" i="14"/>
  <c r="DA280" i="14"/>
  <c r="DN280" i="14"/>
  <c r="DT280" i="14"/>
  <c r="DR280" i="14"/>
  <c r="AV280" i="14"/>
  <c r="DF280" i="14"/>
  <c r="DL280" i="14"/>
  <c r="DJ280" i="14"/>
  <c r="P280" i="14"/>
  <c r="CX280" i="14"/>
  <c r="DD280" i="14"/>
  <c r="DB280" i="14"/>
  <c r="CS280" i="14"/>
  <c r="CP280" i="14"/>
  <c r="CV280" i="14"/>
  <c r="CT280" i="14"/>
  <c r="AO280" i="14"/>
  <c r="CH280" i="14"/>
  <c r="CN280" i="14"/>
  <c r="CL280" i="14"/>
  <c r="CK280" i="14"/>
  <c r="ED280" i="14"/>
  <c r="EJ280" i="14"/>
  <c r="EH280" i="14"/>
  <c r="Q280" i="14"/>
  <c r="CG280" i="14"/>
  <c r="CF280" i="14"/>
  <c r="Y280" i="14"/>
  <c r="S280" i="14"/>
  <c r="ED125" i="14"/>
  <c r="CX125" i="14"/>
  <c r="BR125" i="14"/>
  <c r="AL125" i="14"/>
  <c r="EK125" i="14"/>
  <c r="DE125" i="14"/>
  <c r="BY125" i="14"/>
  <c r="AS125" i="14"/>
  <c r="EJ125" i="14"/>
  <c r="DD125" i="14"/>
  <c r="BX125" i="14"/>
  <c r="AR125" i="14"/>
  <c r="EI125" i="14"/>
  <c r="DC125" i="14"/>
  <c r="BW125" i="14"/>
  <c r="AQ125" i="14"/>
  <c r="EH125" i="14"/>
  <c r="DB125" i="14"/>
  <c r="BV125" i="14"/>
  <c r="AP125" i="14"/>
  <c r="EG125" i="14"/>
  <c r="DA125" i="14"/>
  <c r="BU125" i="14"/>
  <c r="AO125" i="14"/>
  <c r="EF125" i="14"/>
  <c r="CZ125" i="14"/>
  <c r="BT125" i="14"/>
  <c r="AN125" i="14"/>
  <c r="EM125" i="14"/>
  <c r="DG125" i="14"/>
  <c r="CA125" i="14"/>
  <c r="AU125" i="14"/>
  <c r="DV125" i="14"/>
  <c r="CP125" i="14"/>
  <c r="BJ125" i="14"/>
  <c r="AD125" i="14"/>
  <c r="EC125" i="14"/>
  <c r="CW125" i="14"/>
  <c r="BQ125" i="14"/>
  <c r="AK125" i="14"/>
  <c r="EB125" i="14"/>
  <c r="CV125" i="14"/>
  <c r="BP125" i="14"/>
  <c r="AJ125" i="14"/>
  <c r="EA125" i="14"/>
  <c r="CU125" i="14"/>
  <c r="BO125" i="14"/>
  <c r="AI125" i="14"/>
  <c r="DZ125" i="14"/>
  <c r="CT125" i="14"/>
  <c r="BN125" i="14"/>
  <c r="AH125" i="14"/>
  <c r="DY125" i="14"/>
  <c r="CS125" i="14"/>
  <c r="BM125" i="14"/>
  <c r="AG125" i="14"/>
  <c r="DX125" i="14"/>
  <c r="CR125" i="14"/>
  <c r="BL125" i="14"/>
  <c r="AF125" i="14"/>
  <c r="EE125" i="14"/>
  <c r="CY125" i="14"/>
  <c r="BS125" i="14"/>
  <c r="AM125" i="14"/>
  <c r="DN125" i="14"/>
  <c r="CH125" i="14"/>
  <c r="BB125" i="14"/>
  <c r="V125" i="14"/>
  <c r="DU125" i="14"/>
  <c r="CO125" i="14"/>
  <c r="BI125" i="14"/>
  <c r="AC125" i="14"/>
  <c r="DT125" i="14"/>
  <c r="CN125" i="14"/>
  <c r="BH125" i="14"/>
  <c r="AB125" i="14"/>
  <c r="DS125" i="14"/>
  <c r="CM125" i="14"/>
  <c r="BG125" i="14"/>
  <c r="AA125" i="14"/>
  <c r="DR125" i="14"/>
  <c r="CL125" i="14"/>
  <c r="BF125" i="14"/>
  <c r="Z125" i="14"/>
  <c r="DQ125" i="14"/>
  <c r="CK125" i="14"/>
  <c r="BE125" i="14"/>
  <c r="Y125" i="14"/>
  <c r="DP125" i="14"/>
  <c r="CJ125" i="14"/>
  <c r="BD125" i="14"/>
  <c r="X125" i="14"/>
  <c r="DW125" i="14"/>
  <c r="CQ125" i="14"/>
  <c r="BK125" i="14"/>
  <c r="AE125" i="14"/>
  <c r="EL125" i="14"/>
  <c r="DF125" i="14"/>
  <c r="BZ125" i="14"/>
  <c r="AT125" i="14"/>
  <c r="N125" i="14"/>
  <c r="DM125" i="14"/>
  <c r="CG125" i="14"/>
  <c r="BA125" i="14"/>
  <c r="U125" i="14"/>
  <c r="DL125" i="14"/>
  <c r="CF125" i="14"/>
  <c r="AZ125" i="14"/>
  <c r="T125" i="14"/>
  <c r="DK125" i="14"/>
  <c r="CE125" i="14"/>
  <c r="AY125" i="14"/>
  <c r="S125" i="14"/>
  <c r="DJ125" i="14"/>
  <c r="CD125" i="14"/>
  <c r="AX125" i="14"/>
  <c r="R125" i="14"/>
  <c r="DI125" i="14"/>
  <c r="CC125" i="14"/>
  <c r="AW125" i="14"/>
  <c r="Q125" i="14"/>
  <c r="DH125" i="14"/>
  <c r="CB125" i="14"/>
  <c r="AV125" i="14"/>
  <c r="P125" i="14"/>
  <c r="DO125" i="14"/>
  <c r="CI125" i="14"/>
  <c r="BC125" i="14"/>
  <c r="W125" i="14"/>
  <c r="CT140" i="14"/>
  <c r="CR140" i="14"/>
  <c r="CX140" i="14"/>
  <c r="DD140" i="14"/>
  <c r="CL140" i="14"/>
  <c r="CJ140" i="14"/>
  <c r="CP140" i="14"/>
  <c r="CV140" i="14"/>
  <c r="CD140" i="14"/>
  <c r="CB140" i="14"/>
  <c r="CH140" i="14"/>
  <c r="CN140" i="14"/>
  <c r="EH140" i="14"/>
  <c r="EF140" i="14"/>
  <c r="EL140" i="14"/>
  <c r="U140" i="14"/>
  <c r="S140" i="14"/>
  <c r="BM140" i="14"/>
  <c r="BS140" i="14"/>
  <c r="BY140" i="14"/>
  <c r="BW140" i="14"/>
  <c r="BE140" i="14"/>
  <c r="BK140" i="14"/>
  <c r="BQ140" i="14"/>
  <c r="BO140" i="14"/>
  <c r="AO140" i="14"/>
  <c r="AU140" i="14"/>
  <c r="BA140" i="14"/>
  <c r="AY140" i="14"/>
  <c r="DS140" i="14"/>
  <c r="DJ140" i="14"/>
  <c r="AW140" i="14"/>
  <c r="DT140" i="14"/>
  <c r="AH140" i="14"/>
  <c r="AF140" i="14"/>
  <c r="AL140" i="14"/>
  <c r="AR140" i="14"/>
  <c r="Z140" i="14"/>
  <c r="X140" i="14"/>
  <c r="AD140" i="14"/>
  <c r="AJ140" i="14"/>
  <c r="R140" i="14"/>
  <c r="P140" i="14"/>
  <c r="V140" i="14"/>
  <c r="AB140" i="14"/>
  <c r="BV140" i="14"/>
  <c r="BT140" i="14"/>
  <c r="BZ140" i="14"/>
  <c r="CF140" i="14"/>
  <c r="DZ140" i="14"/>
  <c r="DX140" i="14"/>
  <c r="ED140" i="14"/>
  <c r="EJ140" i="14"/>
  <c r="DR140" i="14"/>
  <c r="DP140" i="14"/>
  <c r="DV140" i="14"/>
  <c r="EB140" i="14"/>
  <c r="DB140" i="14"/>
  <c r="CZ140" i="14"/>
  <c r="DF140" i="14"/>
  <c r="DL140" i="14"/>
  <c r="AV140" i="14"/>
  <c r="BC140" i="14"/>
  <c r="DN140" i="14"/>
  <c r="DI140" i="14"/>
  <c r="CS140" i="14"/>
  <c r="CY140" i="14"/>
  <c r="DE140" i="14"/>
  <c r="DC140" i="14"/>
  <c r="CK140" i="14"/>
  <c r="CQ140" i="14"/>
  <c r="CW140" i="14"/>
  <c r="CU140" i="14"/>
  <c r="CC140" i="14"/>
  <c r="CI140" i="14"/>
  <c r="CO140" i="14"/>
  <c r="CM140" i="14"/>
  <c r="EG140" i="14"/>
  <c r="EM140" i="14"/>
  <c r="N140" i="14"/>
  <c r="T140" i="14"/>
  <c r="BN140" i="14"/>
  <c r="BL140" i="14"/>
  <c r="BR140" i="14"/>
  <c r="BX140" i="14"/>
  <c r="BF140" i="14"/>
  <c r="BD140" i="14"/>
  <c r="BJ140" i="14"/>
  <c r="BP140" i="14"/>
  <c r="AP140" i="14"/>
  <c r="AN140" i="14"/>
  <c r="AT140" i="14"/>
  <c r="AZ140" i="14"/>
  <c r="BH140" i="14"/>
  <c r="BG140" i="14"/>
  <c r="AX140" i="14"/>
  <c r="DU140" i="14"/>
  <c r="AG140" i="14"/>
  <c r="AM140" i="14"/>
  <c r="AS140" i="14"/>
  <c r="AQ140" i="14"/>
  <c r="Y140" i="14"/>
  <c r="AE140" i="14"/>
  <c r="AK140" i="14"/>
  <c r="AI140" i="14"/>
  <c r="Q140" i="14"/>
  <c r="W140" i="14"/>
  <c r="AC140" i="14"/>
  <c r="AA140" i="14"/>
  <c r="BU140" i="14"/>
  <c r="CA140" i="14"/>
  <c r="CG140" i="14"/>
  <c r="CE140" i="14"/>
  <c r="DY140" i="14"/>
  <c r="EE140" i="14"/>
  <c r="EK140" i="14"/>
  <c r="EI140" i="14"/>
  <c r="DQ140" i="14"/>
  <c r="DW140" i="14"/>
  <c r="EC140" i="14"/>
  <c r="EA140" i="14"/>
  <c r="DA140" i="14"/>
  <c r="DG140" i="14"/>
  <c r="DM140" i="14"/>
  <c r="DK140" i="14"/>
  <c r="DO140" i="14"/>
  <c r="BI140" i="14"/>
  <c r="BB140" i="14"/>
  <c r="DH140" i="14"/>
  <c r="BF102" i="14"/>
  <c r="BD102" i="14"/>
  <c r="BJ102" i="14"/>
  <c r="BP102" i="14"/>
  <c r="AX102" i="14"/>
  <c r="DA102" i="14"/>
  <c r="DG102" i="14"/>
  <c r="DM102" i="14"/>
  <c r="DK102" i="14"/>
  <c r="CS102" i="14"/>
  <c r="CY102" i="14"/>
  <c r="DE102" i="14"/>
  <c r="DC102" i="14"/>
  <c r="CK102" i="14"/>
  <c r="CQ102" i="14"/>
  <c r="CW102" i="14"/>
  <c r="CU102" i="14"/>
  <c r="CC102" i="14"/>
  <c r="CI102" i="14"/>
  <c r="CO102" i="14"/>
  <c r="CM102" i="14"/>
  <c r="DO102" i="14"/>
  <c r="BV102" i="14"/>
  <c r="EJ102" i="14"/>
  <c r="BS102" i="14"/>
  <c r="EG102" i="14"/>
  <c r="CF102" i="14"/>
  <c r="EL102" i="14"/>
  <c r="BU102" i="14"/>
  <c r="BH102" i="14"/>
  <c r="BY102" i="14"/>
  <c r="BI102" i="14"/>
  <c r="DQ102" i="14"/>
  <c r="DW102" i="14"/>
  <c r="EC102" i="14"/>
  <c r="EA102" i="14"/>
  <c r="DI102" i="14"/>
  <c r="AO102" i="14"/>
  <c r="AU102" i="14"/>
  <c r="BA102" i="14"/>
  <c r="AY102" i="14"/>
  <c r="AG102" i="14"/>
  <c r="AM102" i="14"/>
  <c r="AS102" i="14"/>
  <c r="AQ102" i="14"/>
  <c r="Y102" i="14"/>
  <c r="AE102" i="14"/>
  <c r="AK102" i="14"/>
  <c r="AI102" i="14"/>
  <c r="Q102" i="14"/>
  <c r="W102" i="14"/>
  <c r="AC102" i="14"/>
  <c r="AA102" i="14"/>
  <c r="BR102" i="14"/>
  <c r="DX102" i="14"/>
  <c r="CE102" i="14"/>
  <c r="N102" i="14"/>
  <c r="BT102" i="14"/>
  <c r="BG102" i="14"/>
  <c r="DU102" i="14"/>
  <c r="AV102" i="14"/>
  <c r="BM102" i="14"/>
  <c r="T102" i="14"/>
  <c r="EI102" i="14"/>
  <c r="BE102" i="14"/>
  <c r="BK102" i="14"/>
  <c r="BQ102" i="14"/>
  <c r="BO102" i="14"/>
  <c r="DB102" i="14"/>
  <c r="CZ102" i="14"/>
  <c r="DF102" i="14"/>
  <c r="DL102" i="14"/>
  <c r="CT102" i="14"/>
  <c r="CR102" i="14"/>
  <c r="CX102" i="14"/>
  <c r="DD102" i="14"/>
  <c r="CL102" i="14"/>
  <c r="CJ102" i="14"/>
  <c r="CP102" i="14"/>
  <c r="CV102" i="14"/>
  <c r="CD102" i="14"/>
  <c r="CB102" i="14"/>
  <c r="CH102" i="14"/>
  <c r="CN102" i="14"/>
  <c r="DZ102" i="14"/>
  <c r="U102" i="14"/>
  <c r="CA102" i="14"/>
  <c r="BN102" i="14"/>
  <c r="DT102" i="14"/>
  <c r="BC102" i="14"/>
  <c r="DY102" i="14"/>
  <c r="BX102" i="14"/>
  <c r="ED102" i="14"/>
  <c r="J221" i="14" s="1"/>
  <c r="EM102" i="14"/>
  <c r="EE102" i="14"/>
  <c r="AW102" i="14"/>
  <c r="DR102" i="14"/>
  <c r="DP102" i="14"/>
  <c r="DV102" i="14"/>
  <c r="EB102" i="14"/>
  <c r="DJ102" i="14"/>
  <c r="AP102" i="14"/>
  <c r="AN102" i="14"/>
  <c r="AT102" i="14"/>
  <c r="AZ102" i="14"/>
  <c r="AH102" i="14"/>
  <c r="AF102" i="14"/>
  <c r="AL102" i="14"/>
  <c r="AR102" i="14"/>
  <c r="Z102" i="14"/>
  <c r="X102" i="14"/>
  <c r="AD102" i="14"/>
  <c r="AJ102" i="14"/>
  <c r="R102" i="14"/>
  <c r="P102" i="14"/>
  <c r="V102" i="14"/>
  <c r="AB102" i="14"/>
  <c r="EF102" i="14"/>
  <c r="DS102" i="14"/>
  <c r="BB102" i="14"/>
  <c r="DH102" i="14"/>
  <c r="BW102" i="14"/>
  <c r="EK102" i="14"/>
  <c r="BL102" i="14"/>
  <c r="S102" i="14"/>
  <c r="CG102" i="14"/>
  <c r="DN102" i="14"/>
  <c r="BZ102" i="14"/>
  <c r="EH102" i="14"/>
  <c r="DJ265" i="14"/>
  <c r="CD265" i="14"/>
  <c r="AX265" i="14"/>
  <c r="DQ265" i="14"/>
  <c r="CK265" i="14"/>
  <c r="BE265" i="14"/>
  <c r="DN265" i="14"/>
  <c r="CH265" i="14"/>
  <c r="BB265" i="14"/>
  <c r="CR265" i="14"/>
  <c r="AU265" i="14"/>
  <c r="N265" i="14"/>
  <c r="CQ265" i="14"/>
  <c r="AT265" i="14"/>
  <c r="EB265" i="14"/>
  <c r="CB265" i="14"/>
  <c r="AJ265" i="14"/>
  <c r="EA265" i="14"/>
  <c r="CA265" i="14"/>
  <c r="AI265" i="14"/>
  <c r="DX265" i="14"/>
  <c r="BY265" i="14"/>
  <c r="AH265" i="14"/>
  <c r="DW265" i="14"/>
  <c r="BX265" i="14"/>
  <c r="AG265" i="14"/>
  <c r="DU265" i="14"/>
  <c r="BW265" i="14"/>
  <c r="AF265" i="14"/>
  <c r="DT265" i="14"/>
  <c r="BT265" i="14"/>
  <c r="AE265" i="14"/>
  <c r="EH265" i="14"/>
  <c r="DB265" i="14"/>
  <c r="BV265" i="14"/>
  <c r="AP265" i="14"/>
  <c r="DI265" i="14"/>
  <c r="CC265" i="14"/>
  <c r="EL265" i="14"/>
  <c r="DF265" i="14"/>
  <c r="BZ265" i="14"/>
  <c r="EE265" i="14"/>
  <c r="CF265" i="14"/>
  <c r="AL265" i="14"/>
  <c r="EC265" i="14"/>
  <c r="CE265" i="14"/>
  <c r="AK265" i="14"/>
  <c r="DO265" i="14"/>
  <c r="BP265" i="14"/>
  <c r="AB265" i="14"/>
  <c r="DM265" i="14"/>
  <c r="BO265" i="14"/>
  <c r="AA265" i="14"/>
  <c r="DL265" i="14"/>
  <c r="BL265" i="14"/>
  <c r="Z265" i="14"/>
  <c r="DK265" i="14"/>
  <c r="BK265" i="14"/>
  <c r="Y265" i="14"/>
  <c r="DH265" i="14"/>
  <c r="BI265" i="14"/>
  <c r="X265" i="14"/>
  <c r="DG265" i="14"/>
  <c r="BH265" i="14"/>
  <c r="W265" i="14"/>
  <c r="DZ265" i="14"/>
  <c r="CT265" i="14"/>
  <c r="BN265" i="14"/>
  <c r="EG265" i="14"/>
  <c r="DA265" i="14"/>
  <c r="BU265" i="14"/>
  <c r="ED265" i="14"/>
  <c r="CX265" i="14"/>
  <c r="BR265" i="14"/>
  <c r="DS265" i="14"/>
  <c r="BS265" i="14"/>
  <c r="AD265" i="14"/>
  <c r="DP265" i="14"/>
  <c r="BQ265" i="14"/>
  <c r="AC265" i="14"/>
  <c r="DC265" i="14"/>
  <c r="BC265" i="14"/>
  <c r="T265" i="14"/>
  <c r="CZ265" i="14"/>
  <c r="BA265" i="14"/>
  <c r="S265" i="14"/>
  <c r="CY265" i="14"/>
  <c r="AZ265" i="14"/>
  <c r="R265" i="14"/>
  <c r="CW265" i="14"/>
  <c r="AY265" i="14"/>
  <c r="Q265" i="14"/>
  <c r="CV265" i="14"/>
  <c r="AW265" i="14"/>
  <c r="P265" i="14"/>
  <c r="CU265" i="14"/>
  <c r="AV265" i="14"/>
  <c r="DR265" i="14"/>
  <c r="CL265" i="14"/>
  <c r="BF265" i="14"/>
  <c r="DY265" i="14"/>
  <c r="CS265" i="14"/>
  <c r="BM265" i="14"/>
  <c r="DV265" i="14"/>
  <c r="CP265" i="14"/>
  <c r="BJ265" i="14"/>
  <c r="DE265" i="14"/>
  <c r="BG265" i="14"/>
  <c r="V265" i="14"/>
  <c r="DD265" i="14"/>
  <c r="BD265" i="14"/>
  <c r="U265" i="14"/>
  <c r="CO265" i="14"/>
  <c r="AS265" i="14"/>
  <c r="EM265" i="14"/>
  <c r="CN265" i="14"/>
  <c r="AR265" i="14"/>
  <c r="EK265" i="14"/>
  <c r="CM265" i="14"/>
  <c r="AQ265" i="14"/>
  <c r="EJ265" i="14"/>
  <c r="CJ265" i="14"/>
  <c r="AO265" i="14"/>
  <c r="EI265" i="14"/>
  <c r="CI265" i="14"/>
  <c r="AN265" i="14"/>
  <c r="EF265" i="14"/>
  <c r="CG265" i="14"/>
  <c r="AM265" i="14"/>
  <c r="BC167" i="14"/>
  <c r="BI167" i="14"/>
  <c r="BG167" i="14"/>
  <c r="BE167" i="14"/>
  <c r="AU167" i="14"/>
  <c r="BA167" i="14"/>
  <c r="AY167" i="14"/>
  <c r="AW167" i="14"/>
  <c r="AM167" i="14"/>
  <c r="AS167" i="14"/>
  <c r="AQ167" i="14"/>
  <c r="AO167" i="14"/>
  <c r="DO167" i="14"/>
  <c r="DT167" i="14"/>
  <c r="BF167" i="14"/>
  <c r="DG167" i="14"/>
  <c r="DL167" i="14"/>
  <c r="AX167" i="14"/>
  <c r="CY167" i="14"/>
  <c r="DD167" i="14"/>
  <c r="AP167" i="14"/>
  <c r="CQ167" i="14"/>
  <c r="CW167" i="14"/>
  <c r="CU167" i="14"/>
  <c r="CS167" i="14"/>
  <c r="CI167" i="14"/>
  <c r="CO167" i="14"/>
  <c r="CM167" i="14"/>
  <c r="CK167" i="14"/>
  <c r="DW167" i="14"/>
  <c r="EC167" i="14"/>
  <c r="EA167" i="14"/>
  <c r="DY167" i="14"/>
  <c r="CE167" i="14"/>
  <c r="BW167" i="14"/>
  <c r="U167" i="14"/>
  <c r="ED167" i="14"/>
  <c r="BZ167" i="14"/>
  <c r="BR167" i="14"/>
  <c r="N167" i="14"/>
  <c r="R167" i="14"/>
  <c r="DN167" i="14"/>
  <c r="BH167" i="14"/>
  <c r="DQ167" i="14"/>
  <c r="DF167" i="14"/>
  <c r="AZ167" i="14"/>
  <c r="DI167" i="14"/>
  <c r="CX167" i="14"/>
  <c r="AR167" i="14"/>
  <c r="DA167" i="14"/>
  <c r="AE167" i="14"/>
  <c r="AK167" i="14"/>
  <c r="AI167" i="14"/>
  <c r="AG167" i="14"/>
  <c r="W167" i="14"/>
  <c r="AC167" i="14"/>
  <c r="AA167" i="14"/>
  <c r="Y167" i="14"/>
  <c r="BK167" i="14"/>
  <c r="BQ167" i="14"/>
  <c r="BO167" i="14"/>
  <c r="BM167" i="14"/>
  <c r="CC167" i="14"/>
  <c r="BU167" i="14"/>
  <c r="S167" i="14"/>
  <c r="EJ167" i="14"/>
  <c r="CF167" i="14"/>
  <c r="BX167" i="14"/>
  <c r="EK167" i="14"/>
  <c r="EM167" i="14"/>
  <c r="DH167" i="14"/>
  <c r="BB167" i="14"/>
  <c r="DS167" i="14"/>
  <c r="CZ167" i="14"/>
  <c r="AT167" i="14"/>
  <c r="DK167" i="14"/>
  <c r="CR167" i="14"/>
  <c r="AL167" i="14"/>
  <c r="DC167" i="14"/>
  <c r="CJ167" i="14"/>
  <c r="CP167" i="14"/>
  <c r="CV167" i="14"/>
  <c r="CT167" i="14"/>
  <c r="CB167" i="14"/>
  <c r="CH167" i="14"/>
  <c r="CN167" i="14"/>
  <c r="CL167" i="14"/>
  <c r="DP167" i="14"/>
  <c r="DV167" i="14"/>
  <c r="EB167" i="14"/>
  <c r="DZ167" i="14"/>
  <c r="CA167" i="14"/>
  <c r="BS167" i="14"/>
  <c r="EF167" i="14"/>
  <c r="Q167" i="14"/>
  <c r="EH167" i="14"/>
  <c r="CD167" i="14"/>
  <c r="BV167" i="14"/>
  <c r="T167" i="14"/>
  <c r="EG167" i="14"/>
  <c r="AV167" i="14"/>
  <c r="DU167" i="14"/>
  <c r="DR167" i="14"/>
  <c r="AN167" i="14"/>
  <c r="DM167" i="14"/>
  <c r="DJ167" i="14"/>
  <c r="AF167" i="14"/>
  <c r="DE167" i="14"/>
  <c r="DB167" i="14"/>
  <c r="X167" i="14"/>
  <c r="AD167" i="14"/>
  <c r="AJ167" i="14"/>
  <c r="AH167" i="14"/>
  <c r="P167" i="14"/>
  <c r="V167" i="14"/>
  <c r="AB167" i="14"/>
  <c r="Z167" i="14"/>
  <c r="BD167" i="14"/>
  <c r="BJ167" i="14"/>
  <c r="BP167" i="14"/>
  <c r="BN167" i="14"/>
  <c r="CG167" i="14"/>
  <c r="BY167" i="14"/>
  <c r="EL167" i="14"/>
  <c r="DX167" i="14"/>
  <c r="BT167" i="14"/>
  <c r="BL167" i="14"/>
  <c r="EE167" i="14"/>
  <c r="EI167" i="14"/>
  <c r="EH309" i="14"/>
  <c r="DB309" i="14"/>
  <c r="BV309" i="14"/>
  <c r="AP309" i="14"/>
  <c r="EG309" i="14"/>
  <c r="DA309" i="14"/>
  <c r="BU309" i="14"/>
  <c r="AO309" i="14"/>
  <c r="EF309" i="14"/>
  <c r="CZ309" i="14"/>
  <c r="BT309" i="14"/>
  <c r="AN309" i="14"/>
  <c r="EM309" i="14"/>
  <c r="DG309" i="14"/>
  <c r="CA309" i="14"/>
  <c r="AU309" i="14"/>
  <c r="EL309" i="14"/>
  <c r="DF309" i="14"/>
  <c r="BZ309" i="14"/>
  <c r="AT309" i="14"/>
  <c r="N309" i="14"/>
  <c r="DM309" i="14"/>
  <c r="CG309" i="14"/>
  <c r="BA309" i="14"/>
  <c r="U309" i="14"/>
  <c r="DK309" i="14"/>
  <c r="CE309" i="14"/>
  <c r="AY309" i="14"/>
  <c r="S309" i="14"/>
  <c r="AZ309" i="14"/>
  <c r="AJ309" i="14"/>
  <c r="T309" i="14"/>
  <c r="BX309" i="14"/>
  <c r="DZ309" i="14"/>
  <c r="CT309" i="14"/>
  <c r="BN309" i="14"/>
  <c r="AH309" i="14"/>
  <c r="DY309" i="14"/>
  <c r="CS309" i="14"/>
  <c r="BM309" i="14"/>
  <c r="AG309" i="14"/>
  <c r="DX309" i="14"/>
  <c r="CR309" i="14"/>
  <c r="BL309" i="14"/>
  <c r="AF309" i="14"/>
  <c r="EE309" i="14"/>
  <c r="CY309" i="14"/>
  <c r="BS309" i="14"/>
  <c r="AM309" i="14"/>
  <c r="ED309" i="14"/>
  <c r="CX309" i="14"/>
  <c r="BR309" i="14"/>
  <c r="AL309" i="14"/>
  <c r="EK309" i="14"/>
  <c r="DE309" i="14"/>
  <c r="BY309" i="14"/>
  <c r="AS309" i="14"/>
  <c r="EI309" i="14"/>
  <c r="DC309" i="14"/>
  <c r="BW309" i="14"/>
  <c r="AQ309" i="14"/>
  <c r="DT309" i="14"/>
  <c r="DD309" i="14"/>
  <c r="CN309" i="14"/>
  <c r="EB309" i="14"/>
  <c r="DR309" i="14"/>
  <c r="CL309" i="14"/>
  <c r="BF309" i="14"/>
  <c r="Z309" i="14"/>
  <c r="DQ309" i="14"/>
  <c r="CK309" i="14"/>
  <c r="BE309" i="14"/>
  <c r="Y309" i="14"/>
  <c r="DP309" i="14"/>
  <c r="CJ309" i="14"/>
  <c r="BD309" i="14"/>
  <c r="X309" i="14"/>
  <c r="DW309" i="14"/>
  <c r="CQ309" i="14"/>
  <c r="BK309" i="14"/>
  <c r="AE309" i="14"/>
  <c r="DV309" i="14"/>
  <c r="CP309" i="14"/>
  <c r="BJ309" i="14"/>
  <c r="AD309" i="14"/>
  <c r="EC309" i="14"/>
  <c r="CW309" i="14"/>
  <c r="BQ309" i="14"/>
  <c r="AK309" i="14"/>
  <c r="EA309" i="14"/>
  <c r="CU309" i="14"/>
  <c r="BO309" i="14"/>
  <c r="AI309" i="14"/>
  <c r="BH309" i="14"/>
  <c r="AR309" i="14"/>
  <c r="AB309" i="14"/>
  <c r="BP309" i="14"/>
  <c r="DJ309" i="14"/>
  <c r="CD309" i="14"/>
  <c r="AX309" i="14"/>
  <c r="R309" i="14"/>
  <c r="DI309" i="14"/>
  <c r="CC309" i="14"/>
  <c r="AW309" i="14"/>
  <c r="Q309" i="14"/>
  <c r="DH309" i="14"/>
  <c r="CB309" i="14"/>
  <c r="AV309" i="14"/>
  <c r="P309" i="14"/>
  <c r="DO309" i="14"/>
  <c r="CI309" i="14"/>
  <c r="BC309" i="14"/>
  <c r="W309" i="14"/>
  <c r="DN309" i="14"/>
  <c r="CH309" i="14"/>
  <c r="BB309" i="14"/>
  <c r="V309" i="14"/>
  <c r="DU309" i="14"/>
  <c r="CO309" i="14"/>
  <c r="BI309" i="14"/>
  <c r="AC309" i="14"/>
  <c r="DS309" i="14"/>
  <c r="CM309" i="14"/>
  <c r="BG309" i="14"/>
  <c r="AA309" i="14"/>
  <c r="DL309" i="14"/>
  <c r="CV309" i="14"/>
  <c r="CF309" i="14"/>
  <c r="EJ309" i="14"/>
  <c r="BN353" i="14"/>
  <c r="BL353" i="14"/>
  <c r="BR353" i="14"/>
  <c r="CV353" i="14"/>
  <c r="BF353" i="14"/>
  <c r="BD353" i="14"/>
  <c r="BJ353" i="14"/>
  <c r="AJ353" i="14"/>
  <c r="AX353" i="14"/>
  <c r="AV353" i="14"/>
  <c r="BB353" i="14"/>
  <c r="CN353" i="14"/>
  <c r="AP353" i="14"/>
  <c r="AN353" i="14"/>
  <c r="AT353" i="14"/>
  <c r="AB353" i="14"/>
  <c r="AH353" i="14"/>
  <c r="AF353" i="14"/>
  <c r="AL353" i="14"/>
  <c r="EJ353" i="14"/>
  <c r="Z353" i="14"/>
  <c r="X353" i="14"/>
  <c r="AD353" i="14"/>
  <c r="BX353" i="14"/>
  <c r="BV353" i="14"/>
  <c r="BT353" i="14"/>
  <c r="BZ353" i="14"/>
  <c r="AR353" i="14"/>
  <c r="P353" i="14"/>
  <c r="S353" i="14"/>
  <c r="R353" i="14"/>
  <c r="Q353" i="14"/>
  <c r="EA353" i="14"/>
  <c r="DY353" i="14"/>
  <c r="EE353" i="14"/>
  <c r="EK353" i="14"/>
  <c r="DS353" i="14"/>
  <c r="DQ353" i="14"/>
  <c r="DW353" i="14"/>
  <c r="EC353" i="14"/>
  <c r="DK353" i="14"/>
  <c r="DI353" i="14"/>
  <c r="DO353" i="14"/>
  <c r="DU353" i="14"/>
  <c r="DC353" i="14"/>
  <c r="DA353" i="14"/>
  <c r="DG353" i="14"/>
  <c r="DM353" i="14"/>
  <c r="CU353" i="14"/>
  <c r="CS353" i="14"/>
  <c r="CY353" i="14"/>
  <c r="DE353" i="14"/>
  <c r="CM353" i="14"/>
  <c r="CK353" i="14"/>
  <c r="CQ353" i="14"/>
  <c r="CW353" i="14"/>
  <c r="EI353" i="14"/>
  <c r="EG353" i="14"/>
  <c r="EM353" i="14"/>
  <c r="N353" i="14"/>
  <c r="CF353" i="14"/>
  <c r="T353" i="14"/>
  <c r="W353" i="14"/>
  <c r="V353" i="14"/>
  <c r="AC353" i="14"/>
  <c r="BO353" i="14"/>
  <c r="BM353" i="14"/>
  <c r="BS353" i="14"/>
  <c r="BY353" i="14"/>
  <c r="BG353" i="14"/>
  <c r="BE353" i="14"/>
  <c r="BK353" i="14"/>
  <c r="BQ353" i="14"/>
  <c r="AY353" i="14"/>
  <c r="AW353" i="14"/>
  <c r="BC353" i="14"/>
  <c r="BI353" i="14"/>
  <c r="AQ353" i="14"/>
  <c r="AO353" i="14"/>
  <c r="AU353" i="14"/>
  <c r="BA353" i="14"/>
  <c r="AI353" i="14"/>
  <c r="AG353" i="14"/>
  <c r="AM353" i="14"/>
  <c r="AS353" i="14"/>
  <c r="AA353" i="14"/>
  <c r="Y353" i="14"/>
  <c r="AE353" i="14"/>
  <c r="AK353" i="14"/>
  <c r="BW353" i="14"/>
  <c r="BU353" i="14"/>
  <c r="CA353" i="14"/>
  <c r="CG353" i="14"/>
  <c r="CB353" i="14"/>
  <c r="CE353" i="14"/>
  <c r="CD353" i="14"/>
  <c r="CC353" i="14"/>
  <c r="DZ353" i="14"/>
  <c r="DX353" i="14"/>
  <c r="ED353" i="14"/>
  <c r="EB353" i="14"/>
  <c r="DR353" i="14"/>
  <c r="DP353" i="14"/>
  <c r="DV353" i="14"/>
  <c r="BP353" i="14"/>
  <c r="DJ353" i="14"/>
  <c r="DH353" i="14"/>
  <c r="DN353" i="14"/>
  <c r="DT353" i="14"/>
  <c r="DB353" i="14"/>
  <c r="CZ353" i="14"/>
  <c r="DF353" i="14"/>
  <c r="BH353" i="14"/>
  <c r="CT353" i="14"/>
  <c r="CR353" i="14"/>
  <c r="CX353" i="14"/>
  <c r="DL353" i="14"/>
  <c r="CL353" i="14"/>
  <c r="CJ353" i="14"/>
  <c r="CP353" i="14"/>
  <c r="AZ353" i="14"/>
  <c r="EH353" i="14"/>
  <c r="EF353" i="14"/>
  <c r="EL353" i="14"/>
  <c r="U353" i="14"/>
  <c r="DD353" i="14"/>
  <c r="CI353" i="14"/>
  <c r="CH353" i="14"/>
  <c r="CO353" i="14"/>
  <c r="DS202" i="14"/>
  <c r="DQ202" i="14"/>
  <c r="DW202" i="14"/>
  <c r="AS202" i="14"/>
  <c r="DK202" i="14"/>
  <c r="DI202" i="14"/>
  <c r="DO202" i="14"/>
  <c r="CW202" i="14"/>
  <c r="DC202" i="14"/>
  <c r="DA202" i="14"/>
  <c r="DG202" i="14"/>
  <c r="AK202" i="14"/>
  <c r="CU202" i="14"/>
  <c r="CS202" i="14"/>
  <c r="CY202" i="14"/>
  <c r="CO202" i="14"/>
  <c r="CM202" i="14"/>
  <c r="CK202" i="14"/>
  <c r="CQ202" i="14"/>
  <c r="AC202" i="14"/>
  <c r="CE202" i="14"/>
  <c r="CC202" i="14"/>
  <c r="CI202" i="14"/>
  <c r="CG202" i="14"/>
  <c r="EI202" i="14"/>
  <c r="EG202" i="14"/>
  <c r="EM202" i="14"/>
  <c r="N202" i="14"/>
  <c r="DX202" i="14"/>
  <c r="EE202" i="14"/>
  <c r="ED202" i="14"/>
  <c r="DE202" i="14"/>
  <c r="BG202" i="14"/>
  <c r="BE202" i="14"/>
  <c r="BK202" i="14"/>
  <c r="BY202" i="14"/>
  <c r="AY202" i="14"/>
  <c r="AW202" i="14"/>
  <c r="BC202" i="14"/>
  <c r="EC202" i="14"/>
  <c r="AQ202" i="14"/>
  <c r="AO202" i="14"/>
  <c r="AU202" i="14"/>
  <c r="BQ202" i="14"/>
  <c r="AI202" i="14"/>
  <c r="AG202" i="14"/>
  <c r="AM202" i="14"/>
  <c r="DU202" i="14"/>
  <c r="AA202" i="14"/>
  <c r="Y202" i="14"/>
  <c r="AE202" i="14"/>
  <c r="BI202" i="14"/>
  <c r="S202" i="14"/>
  <c r="Q202" i="14"/>
  <c r="W202" i="14"/>
  <c r="DM202" i="14"/>
  <c r="BW202" i="14"/>
  <c r="BU202" i="14"/>
  <c r="CA202" i="14"/>
  <c r="U202" i="14"/>
  <c r="BP202" i="14"/>
  <c r="BO202" i="14"/>
  <c r="BN202" i="14"/>
  <c r="BM202" i="14"/>
  <c r="DT202" i="14"/>
  <c r="DR202" i="14"/>
  <c r="DP202" i="14"/>
  <c r="DV202" i="14"/>
  <c r="DL202" i="14"/>
  <c r="DJ202" i="14"/>
  <c r="DH202" i="14"/>
  <c r="DN202" i="14"/>
  <c r="DD202" i="14"/>
  <c r="DB202" i="14"/>
  <c r="CZ202" i="14"/>
  <c r="DF202" i="14"/>
  <c r="CV202" i="14"/>
  <c r="CT202" i="14"/>
  <c r="CR202" i="14"/>
  <c r="CX202" i="14"/>
  <c r="CN202" i="14"/>
  <c r="CL202" i="14"/>
  <c r="CJ202" i="14"/>
  <c r="CP202" i="14"/>
  <c r="CF202" i="14"/>
  <c r="CD202" i="14"/>
  <c r="CB202" i="14"/>
  <c r="CH202" i="14"/>
  <c r="EJ202" i="14"/>
  <c r="EH202" i="14"/>
  <c r="EF202" i="14"/>
  <c r="EL202" i="14"/>
  <c r="BA202" i="14"/>
  <c r="BL202" i="14"/>
  <c r="BS202" i="14"/>
  <c r="BR202" i="14"/>
  <c r="EK202" i="14"/>
  <c r="BH202" i="14"/>
  <c r="BF202" i="14"/>
  <c r="BD202" i="14"/>
  <c r="BJ202" i="14"/>
  <c r="AZ202" i="14"/>
  <c r="AX202" i="14"/>
  <c r="AV202" i="14"/>
  <c r="BB202" i="14"/>
  <c r="AR202" i="14"/>
  <c r="AP202" i="14"/>
  <c r="AN202" i="14"/>
  <c r="AT202" i="14"/>
  <c r="AJ202" i="14"/>
  <c r="AH202" i="14"/>
  <c r="AF202" i="14"/>
  <c r="AL202" i="14"/>
  <c r="AB202" i="14"/>
  <c r="Z202" i="14"/>
  <c r="X202" i="14"/>
  <c r="AD202" i="14"/>
  <c r="T202" i="14"/>
  <c r="R202" i="14"/>
  <c r="P202" i="14"/>
  <c r="V202" i="14"/>
  <c r="BX202" i="14"/>
  <c r="BV202" i="14"/>
  <c r="BT202" i="14"/>
  <c r="BZ202" i="14"/>
  <c r="EB202" i="14"/>
  <c r="EA202" i="14"/>
  <c r="DZ202" i="14"/>
  <c r="DY202" i="14"/>
  <c r="DJ252" i="14"/>
  <c r="CD252" i="14"/>
  <c r="AX252" i="14"/>
  <c r="R252" i="14"/>
  <c r="DI252" i="14"/>
  <c r="CC252" i="14"/>
  <c r="AW252" i="14"/>
  <c r="Q252" i="14"/>
  <c r="DH252" i="14"/>
  <c r="CB252" i="14"/>
  <c r="AV252" i="14"/>
  <c r="P252" i="14"/>
  <c r="DO252" i="14"/>
  <c r="CI252" i="14"/>
  <c r="BC252" i="14"/>
  <c r="W252" i="14"/>
  <c r="DN252" i="14"/>
  <c r="CH252" i="14"/>
  <c r="BB252" i="14"/>
  <c r="V252" i="14"/>
  <c r="DU252" i="14"/>
  <c r="CO252" i="14"/>
  <c r="BI252" i="14"/>
  <c r="AC252" i="14"/>
  <c r="DT252" i="14"/>
  <c r="CN252" i="14"/>
  <c r="BH252" i="14"/>
  <c r="AB252" i="14"/>
  <c r="DS252" i="14"/>
  <c r="CM252" i="14"/>
  <c r="BG252" i="14"/>
  <c r="AA252" i="14"/>
  <c r="EH252" i="14"/>
  <c r="DB252" i="14"/>
  <c r="BV252" i="14"/>
  <c r="AP252" i="14"/>
  <c r="EG252" i="14"/>
  <c r="DA252" i="14"/>
  <c r="BU252" i="14"/>
  <c r="AO252" i="14"/>
  <c r="EF252" i="14"/>
  <c r="CZ252" i="14"/>
  <c r="BT252" i="14"/>
  <c r="AN252" i="14"/>
  <c r="EM252" i="14"/>
  <c r="DG252" i="14"/>
  <c r="CA252" i="14"/>
  <c r="AU252" i="14"/>
  <c r="EL252" i="14"/>
  <c r="DF252" i="14"/>
  <c r="BZ252" i="14"/>
  <c r="AT252" i="14"/>
  <c r="N252" i="14"/>
  <c r="DM252" i="14"/>
  <c r="CG252" i="14"/>
  <c r="BA252" i="14"/>
  <c r="U252" i="14"/>
  <c r="DL252" i="14"/>
  <c r="CF252" i="14"/>
  <c r="AZ252" i="14"/>
  <c r="T252" i="14"/>
  <c r="DK252" i="14"/>
  <c r="CE252" i="14"/>
  <c r="AY252" i="14"/>
  <c r="S252" i="14"/>
  <c r="DZ252" i="14"/>
  <c r="CT252" i="14"/>
  <c r="BN252" i="14"/>
  <c r="AH252" i="14"/>
  <c r="DY252" i="14"/>
  <c r="CS252" i="14"/>
  <c r="BM252" i="14"/>
  <c r="AG252" i="14"/>
  <c r="DX252" i="14"/>
  <c r="CR252" i="14"/>
  <c r="BL252" i="14"/>
  <c r="AF252" i="14"/>
  <c r="EE252" i="14"/>
  <c r="CY252" i="14"/>
  <c r="BS252" i="14"/>
  <c r="AM252" i="14"/>
  <c r="ED252" i="14"/>
  <c r="CX252" i="14"/>
  <c r="BR252" i="14"/>
  <c r="AL252" i="14"/>
  <c r="EK252" i="14"/>
  <c r="DE252" i="14"/>
  <c r="BY252" i="14"/>
  <c r="AS252" i="14"/>
  <c r="EJ252" i="14"/>
  <c r="DD252" i="14"/>
  <c r="BX252" i="14"/>
  <c r="AR252" i="14"/>
  <c r="EI252" i="14"/>
  <c r="DC252" i="14"/>
  <c r="BW252" i="14"/>
  <c r="AQ252" i="14"/>
  <c r="DR252" i="14"/>
  <c r="CL252" i="14"/>
  <c r="BF252" i="14"/>
  <c r="Z252" i="14"/>
  <c r="DQ252" i="14"/>
  <c r="CK252" i="14"/>
  <c r="BE252" i="14"/>
  <c r="Y252" i="14"/>
  <c r="DP252" i="14"/>
  <c r="CJ252" i="14"/>
  <c r="BD252" i="14"/>
  <c r="X252" i="14"/>
  <c r="DW252" i="14"/>
  <c r="CQ252" i="14"/>
  <c r="BK252" i="14"/>
  <c r="AE252" i="14"/>
  <c r="DV252" i="14"/>
  <c r="CP252" i="14"/>
  <c r="BJ252" i="14"/>
  <c r="AD252" i="14"/>
  <c r="EC252" i="14"/>
  <c r="CW252" i="14"/>
  <c r="BQ252" i="14"/>
  <c r="AK252" i="14"/>
  <c r="EB252" i="14"/>
  <c r="CV252" i="14"/>
  <c r="BP252" i="14"/>
  <c r="AJ252" i="14"/>
  <c r="EA252" i="14"/>
  <c r="CU252" i="14"/>
  <c r="BO252" i="14"/>
  <c r="AI252" i="14"/>
  <c r="EG242" i="14"/>
  <c r="EM242" i="14"/>
  <c r="N242" i="14"/>
  <c r="T242" i="14"/>
  <c r="BN242" i="14"/>
  <c r="BL242" i="14"/>
  <c r="BR242" i="14"/>
  <c r="DQ242" i="14"/>
  <c r="DW242" i="14"/>
  <c r="EC242" i="14"/>
  <c r="EA242" i="14"/>
  <c r="DI242" i="14"/>
  <c r="DO242" i="14"/>
  <c r="DU242" i="14"/>
  <c r="DS242" i="14"/>
  <c r="DA242" i="14"/>
  <c r="DG242" i="14"/>
  <c r="DM242" i="14"/>
  <c r="DK242" i="14"/>
  <c r="CS242" i="14"/>
  <c r="BU242" i="14"/>
  <c r="CA242" i="14"/>
  <c r="CG242" i="14"/>
  <c r="CE242" i="14"/>
  <c r="DY242" i="14"/>
  <c r="EE242" i="14"/>
  <c r="EK242" i="14"/>
  <c r="BE242" i="14"/>
  <c r="BK242" i="14"/>
  <c r="BQ242" i="14"/>
  <c r="BO242" i="14"/>
  <c r="AW242" i="14"/>
  <c r="BC242" i="14"/>
  <c r="BI242" i="14"/>
  <c r="BG242" i="14"/>
  <c r="AO242" i="14"/>
  <c r="AU242" i="14"/>
  <c r="BA242" i="14"/>
  <c r="AY242" i="14"/>
  <c r="EH242" i="14"/>
  <c r="EF242" i="14"/>
  <c r="EL242" i="14"/>
  <c r="U242" i="14"/>
  <c r="S242" i="14"/>
  <c r="BM242" i="14"/>
  <c r="BS242" i="14"/>
  <c r="DR242" i="14"/>
  <c r="DP242" i="14"/>
  <c r="DV242" i="14"/>
  <c r="EB242" i="14"/>
  <c r="DJ242" i="14"/>
  <c r="DH242" i="14"/>
  <c r="DN242" i="14"/>
  <c r="DT242" i="14"/>
  <c r="DB242" i="14"/>
  <c r="CZ242" i="14"/>
  <c r="DF242" i="14"/>
  <c r="BT242" i="14"/>
  <c r="DX242" i="14"/>
  <c r="BJ242" i="14"/>
  <c r="BB242" i="14"/>
  <c r="AT242" i="14"/>
  <c r="AH242" i="14"/>
  <c r="CY242" i="14"/>
  <c r="DE242" i="14"/>
  <c r="DC242" i="14"/>
  <c r="CK242" i="14"/>
  <c r="CQ242" i="14"/>
  <c r="CW242" i="14"/>
  <c r="CU242" i="14"/>
  <c r="CM242" i="14"/>
  <c r="CB242" i="14"/>
  <c r="EJ242" i="14"/>
  <c r="BX242" i="14"/>
  <c r="CD242" i="14"/>
  <c r="BZ242" i="14"/>
  <c r="ED242" i="14"/>
  <c r="BP242" i="14"/>
  <c r="BH242" i="14"/>
  <c r="DL242" i="14"/>
  <c r="AG242" i="14"/>
  <c r="AM242" i="14"/>
  <c r="AS242" i="14"/>
  <c r="AQ242" i="14"/>
  <c r="Y242" i="14"/>
  <c r="AE242" i="14"/>
  <c r="AK242" i="14"/>
  <c r="AI242" i="14"/>
  <c r="Q242" i="14"/>
  <c r="AC242" i="14"/>
  <c r="CI242" i="14"/>
  <c r="R242" i="14"/>
  <c r="CH242" i="14"/>
  <c r="CF242" i="14"/>
  <c r="BF242" i="14"/>
  <c r="AX242" i="14"/>
  <c r="AP242" i="14"/>
  <c r="AZ242" i="14"/>
  <c r="CR242" i="14"/>
  <c r="CX242" i="14"/>
  <c r="DD242" i="14"/>
  <c r="CL242" i="14"/>
  <c r="CJ242" i="14"/>
  <c r="CP242" i="14"/>
  <c r="CV242" i="14"/>
  <c r="CC242" i="14"/>
  <c r="BY242" i="14"/>
  <c r="AA242" i="14"/>
  <c r="CN242" i="14"/>
  <c r="V242" i="14"/>
  <c r="AB242" i="14"/>
  <c r="BV242" i="14"/>
  <c r="DZ242" i="14"/>
  <c r="BD242" i="14"/>
  <c r="AV242" i="14"/>
  <c r="AN242" i="14"/>
  <c r="CT242" i="14"/>
  <c r="AF242" i="14"/>
  <c r="AL242" i="14"/>
  <c r="AR242" i="14"/>
  <c r="Z242" i="14"/>
  <c r="X242" i="14"/>
  <c r="AD242" i="14"/>
  <c r="AJ242" i="14"/>
  <c r="CO242" i="14"/>
  <c r="BW242" i="14"/>
  <c r="P242" i="14"/>
  <c r="W242" i="14"/>
  <c r="EI242" i="14"/>
  <c r="EM187" i="14"/>
  <c r="N187" i="14"/>
  <c r="T187" i="14"/>
  <c r="R187" i="14"/>
  <c r="BL187" i="14"/>
  <c r="BR187" i="14"/>
  <c r="BX187" i="14"/>
  <c r="BV187" i="14"/>
  <c r="BD187" i="14"/>
  <c r="BJ187" i="14"/>
  <c r="BP187" i="14"/>
  <c r="BN187" i="14"/>
  <c r="AV187" i="14"/>
  <c r="BB187" i="14"/>
  <c r="BH187" i="14"/>
  <c r="BF187" i="14"/>
  <c r="AN187" i="14"/>
  <c r="AT187" i="14"/>
  <c r="AZ187" i="14"/>
  <c r="AX187" i="14"/>
  <c r="AF187" i="14"/>
  <c r="AL187" i="14"/>
  <c r="AR187" i="14"/>
  <c r="AP187" i="14"/>
  <c r="X187" i="14"/>
  <c r="AD187" i="14"/>
  <c r="AJ187" i="14"/>
  <c r="AH187" i="14"/>
  <c r="CK187" i="14"/>
  <c r="CN187" i="14"/>
  <c r="CM187" i="14"/>
  <c r="Z187" i="14"/>
  <c r="CA187" i="14"/>
  <c r="CG187" i="14"/>
  <c r="CE187" i="14"/>
  <c r="CC187" i="14"/>
  <c r="EE187" i="14"/>
  <c r="EK187" i="14"/>
  <c r="EI187" i="14"/>
  <c r="EG187" i="14"/>
  <c r="DW187" i="14"/>
  <c r="EC187" i="14"/>
  <c r="EA187" i="14"/>
  <c r="DY187" i="14"/>
  <c r="DO187" i="14"/>
  <c r="DU187" i="14"/>
  <c r="DS187" i="14"/>
  <c r="DQ187" i="14"/>
  <c r="DG187" i="14"/>
  <c r="DM187" i="14"/>
  <c r="DK187" i="14"/>
  <c r="DI187" i="14"/>
  <c r="CY187" i="14"/>
  <c r="DE187" i="14"/>
  <c r="DC187" i="14"/>
  <c r="DA187" i="14"/>
  <c r="CQ187" i="14"/>
  <c r="CW187" i="14"/>
  <c r="CU187" i="14"/>
  <c r="CS187" i="14"/>
  <c r="AC187" i="14"/>
  <c r="P187" i="14"/>
  <c r="W187" i="14"/>
  <c r="CH187" i="14"/>
  <c r="EF187" i="14"/>
  <c r="EL187" i="14"/>
  <c r="U187" i="14"/>
  <c r="S187" i="14"/>
  <c r="Q187" i="14"/>
  <c r="BS187" i="14"/>
  <c r="BY187" i="14"/>
  <c r="BW187" i="14"/>
  <c r="BU187" i="14"/>
  <c r="BK187" i="14"/>
  <c r="BQ187" i="14"/>
  <c r="BO187" i="14"/>
  <c r="BM187" i="14"/>
  <c r="BC187" i="14"/>
  <c r="BI187" i="14"/>
  <c r="BG187" i="14"/>
  <c r="BE187" i="14"/>
  <c r="AU187" i="14"/>
  <c r="BA187" i="14"/>
  <c r="AY187" i="14"/>
  <c r="AW187" i="14"/>
  <c r="AM187" i="14"/>
  <c r="AS187" i="14"/>
  <c r="AQ187" i="14"/>
  <c r="AO187" i="14"/>
  <c r="AE187" i="14"/>
  <c r="AK187" i="14"/>
  <c r="AI187" i="14"/>
  <c r="AG187" i="14"/>
  <c r="Y187" i="14"/>
  <c r="AB187" i="14"/>
  <c r="AA187" i="14"/>
  <c r="CL187" i="14"/>
  <c r="BT187" i="14"/>
  <c r="BZ187" i="14"/>
  <c r="CF187" i="14"/>
  <c r="CD187" i="14"/>
  <c r="DX187" i="14"/>
  <c r="ED187" i="14"/>
  <c r="EJ187" i="14"/>
  <c r="EH187" i="14"/>
  <c r="DP187" i="14"/>
  <c r="DV187" i="14"/>
  <c r="EB187" i="14"/>
  <c r="DZ187" i="14"/>
  <c r="DH187" i="14"/>
  <c r="DN187" i="14"/>
  <c r="DT187" i="14"/>
  <c r="DR187" i="14"/>
  <c r="CZ187" i="14"/>
  <c r="DF187" i="14"/>
  <c r="DL187" i="14"/>
  <c r="DJ187" i="14"/>
  <c r="CR187" i="14"/>
  <c r="CX187" i="14"/>
  <c r="DD187" i="14"/>
  <c r="DB187" i="14"/>
  <c r="CJ187" i="14"/>
  <c r="CP187" i="14"/>
  <c r="CV187" i="14"/>
  <c r="CT187" i="14"/>
  <c r="CO187" i="14"/>
  <c r="CB187" i="14"/>
  <c r="CI187" i="14"/>
  <c r="V187" i="14"/>
  <c r="CH247" i="14"/>
  <c r="CN247" i="14"/>
  <c r="CL247" i="14"/>
  <c r="CJ247" i="14"/>
  <c r="EL247" i="14"/>
  <c r="DL247" i="14"/>
  <c r="BV247" i="14"/>
  <c r="AN247" i="14"/>
  <c r="BJ247" i="14"/>
  <c r="AJ247" i="14"/>
  <c r="DQ247" i="14"/>
  <c r="CI247" i="14"/>
  <c r="AS247" i="14"/>
  <c r="DZ247" i="14"/>
  <c r="CR247" i="14"/>
  <c r="AT247" i="14"/>
  <c r="EI247" i="14"/>
  <c r="DA247" i="14"/>
  <c r="BS247" i="14"/>
  <c r="U247" i="14"/>
  <c r="DJ247" i="14"/>
  <c r="BT247" i="14"/>
  <c r="AD247" i="14"/>
  <c r="DS247" i="14"/>
  <c r="CC247" i="14"/>
  <c r="BC247" i="14"/>
  <c r="DT247" i="14"/>
  <c r="CD247" i="14"/>
  <c r="AV247" i="14"/>
  <c r="DX247" i="14"/>
  <c r="DO247" i="14"/>
  <c r="CP247" i="14"/>
  <c r="BU247" i="14"/>
  <c r="V247" i="14"/>
  <c r="AB247" i="14"/>
  <c r="Z247" i="14"/>
  <c r="X247" i="14"/>
  <c r="BR247" i="14"/>
  <c r="AR247" i="14"/>
  <c r="DY247" i="14"/>
  <c r="CY247" i="14"/>
  <c r="DU247" i="14"/>
  <c r="CE247" i="14"/>
  <c r="AW247" i="14"/>
  <c r="DV247" i="14"/>
  <c r="CV247" i="14"/>
  <c r="BF247" i="14"/>
  <c r="P247" i="14"/>
  <c r="DE247" i="14"/>
  <c r="BO247" i="14"/>
  <c r="AG247" i="14"/>
  <c r="DF247" i="14"/>
  <c r="BX247" i="14"/>
  <c r="AP247" i="14"/>
  <c r="EE247" i="14"/>
  <c r="CG247" i="14"/>
  <c r="AY247" i="14"/>
  <c r="EF247" i="14"/>
  <c r="BZ247" i="14"/>
  <c r="AZ247" i="14"/>
  <c r="EG247" i="14"/>
  <c r="DG247" i="14"/>
  <c r="EB247" i="14"/>
  <c r="DK247" i="14"/>
  <c r="CT247" i="14"/>
  <c r="CO247" i="14"/>
  <c r="CM247" i="14"/>
  <c r="CK247" i="14"/>
  <c r="CQ247" i="14"/>
  <c r="EC247" i="14"/>
  <c r="CU247" i="14"/>
  <c r="BE247" i="14"/>
  <c r="W247" i="14"/>
  <c r="BA247" i="14"/>
  <c r="EH247" i="14"/>
  <c r="CZ247" i="14"/>
  <c r="BB247" i="14"/>
  <c r="T247" i="14"/>
  <c r="DI247" i="14"/>
  <c r="CA247" i="14"/>
  <c r="AK247" i="14"/>
  <c r="DR247" i="14"/>
  <c r="CB247" i="14"/>
  <c r="AL247" i="14"/>
  <c r="EA247" i="14"/>
  <c r="CS247" i="14"/>
  <c r="BK247" i="14"/>
  <c r="EJ247" i="14"/>
  <c r="DB247" i="14"/>
  <c r="BL247" i="14"/>
  <c r="EK247" i="14"/>
  <c r="DC247" i="14"/>
  <c r="BM247" i="14"/>
  <c r="AM247" i="14"/>
  <c r="BD247" i="14"/>
  <c r="AU247" i="14"/>
  <c r="R247" i="14"/>
  <c r="AC247" i="14"/>
  <c r="AA247" i="14"/>
  <c r="Y247" i="14"/>
  <c r="AE247" i="14"/>
  <c r="BI247" i="14"/>
  <c r="S247" i="14"/>
  <c r="DH247" i="14"/>
  <c r="ED247" i="14"/>
  <c r="DD247" i="14"/>
  <c r="BN247" i="14"/>
  <c r="AF247" i="14"/>
  <c r="DM247" i="14"/>
  <c r="BW247" i="14"/>
  <c r="AO247" i="14"/>
  <c r="DN247" i="14"/>
  <c r="CF247" i="14"/>
  <c r="AX247" i="14"/>
  <c r="EM247" i="14"/>
  <c r="CW247" i="14"/>
  <c r="BG247" i="14"/>
  <c r="Q247" i="14"/>
  <c r="CX247" i="14"/>
  <c r="BP247" i="14"/>
  <c r="AH247" i="14"/>
  <c r="DW247" i="14"/>
  <c r="BQ247" i="14"/>
  <c r="AI247" i="14"/>
  <c r="DP247" i="14"/>
  <c r="BY247" i="14"/>
  <c r="BH247" i="14"/>
  <c r="AQ247" i="14"/>
  <c r="N247" i="14"/>
  <c r="CT106" i="14"/>
  <c r="CR106" i="14"/>
  <c r="CX106" i="14"/>
  <c r="DD106" i="14"/>
  <c r="CK106" i="14"/>
  <c r="CQ106" i="14"/>
  <c r="CW106" i="14"/>
  <c r="CU106" i="14"/>
  <c r="CC106" i="14"/>
  <c r="CI106" i="14"/>
  <c r="CO106" i="14"/>
  <c r="CM106" i="14"/>
  <c r="EG106" i="14"/>
  <c r="EM106" i="14"/>
  <c r="N106" i="14"/>
  <c r="T106" i="14"/>
  <c r="BN106" i="14"/>
  <c r="BL106" i="14"/>
  <c r="BR106" i="14"/>
  <c r="DQ106" i="14"/>
  <c r="DW106" i="14"/>
  <c r="EC106" i="14"/>
  <c r="EA106" i="14"/>
  <c r="DI106" i="14"/>
  <c r="DO106" i="14"/>
  <c r="DU106" i="14"/>
  <c r="DS106" i="14"/>
  <c r="BW106" i="14"/>
  <c r="DG106" i="14"/>
  <c r="BX106" i="14"/>
  <c r="AP106" i="14"/>
  <c r="BY106" i="14"/>
  <c r="DK106" i="14"/>
  <c r="AH106" i="14"/>
  <c r="AF106" i="14"/>
  <c r="AL106" i="14"/>
  <c r="AR106" i="14"/>
  <c r="Y106" i="14"/>
  <c r="AE106" i="14"/>
  <c r="AK106" i="14"/>
  <c r="AI106" i="14"/>
  <c r="Q106" i="14"/>
  <c r="W106" i="14"/>
  <c r="AC106" i="14"/>
  <c r="AA106" i="14"/>
  <c r="BU106" i="14"/>
  <c r="CA106" i="14"/>
  <c r="CG106" i="14"/>
  <c r="CE106" i="14"/>
  <c r="DY106" i="14"/>
  <c r="EE106" i="14"/>
  <c r="EK106" i="14"/>
  <c r="BE106" i="14"/>
  <c r="BK106" i="14"/>
  <c r="BQ106" i="14"/>
  <c r="BO106" i="14"/>
  <c r="AW106" i="14"/>
  <c r="BC106" i="14"/>
  <c r="BI106" i="14"/>
  <c r="BG106" i="14"/>
  <c r="AN106" i="14"/>
  <c r="DL106" i="14"/>
  <c r="DB106" i="14"/>
  <c r="AT106" i="14"/>
  <c r="DC106" i="14"/>
  <c r="CS106" i="14"/>
  <c r="CY106" i="14"/>
  <c r="DE106" i="14"/>
  <c r="CL106" i="14"/>
  <c r="CJ106" i="14"/>
  <c r="CP106" i="14"/>
  <c r="CV106" i="14"/>
  <c r="CD106" i="14"/>
  <c r="CB106" i="14"/>
  <c r="CH106" i="14"/>
  <c r="CN106" i="14"/>
  <c r="EH106" i="14"/>
  <c r="EF106" i="14"/>
  <c r="EL106" i="14"/>
  <c r="U106" i="14"/>
  <c r="S106" i="14"/>
  <c r="BM106" i="14"/>
  <c r="BS106" i="14"/>
  <c r="DR106" i="14"/>
  <c r="DP106" i="14"/>
  <c r="DV106" i="14"/>
  <c r="EB106" i="14"/>
  <c r="DJ106" i="14"/>
  <c r="DH106" i="14"/>
  <c r="DN106" i="14"/>
  <c r="DT106" i="14"/>
  <c r="CZ106" i="14"/>
  <c r="EJ106" i="14"/>
  <c r="AQ106" i="14"/>
  <c r="DF106" i="14"/>
  <c r="EI106" i="14"/>
  <c r="DA106" i="14"/>
  <c r="AG106" i="14"/>
  <c r="AM106" i="14"/>
  <c r="AS106" i="14"/>
  <c r="Z106" i="14"/>
  <c r="X106" i="14"/>
  <c r="AD106" i="14"/>
  <c r="AJ106" i="14"/>
  <c r="R106" i="14"/>
  <c r="P106" i="14"/>
  <c r="V106" i="14"/>
  <c r="AB106" i="14"/>
  <c r="BV106" i="14"/>
  <c r="BT106" i="14"/>
  <c r="BZ106" i="14"/>
  <c r="CF106" i="14"/>
  <c r="DZ106" i="14"/>
  <c r="DX106" i="14"/>
  <c r="ED106" i="14"/>
  <c r="BF106" i="14"/>
  <c r="BD106" i="14"/>
  <c r="BJ106" i="14"/>
  <c r="BP106" i="14"/>
  <c r="AX106" i="14"/>
  <c r="AV106" i="14"/>
  <c r="BB106" i="14"/>
  <c r="BH106" i="14"/>
  <c r="BA106" i="14"/>
  <c r="AY106" i="14"/>
  <c r="AU106" i="14"/>
  <c r="AZ106" i="14"/>
  <c r="AO106" i="14"/>
  <c r="DM106" i="14"/>
  <c r="DG288" i="14"/>
  <c r="EL288" i="14"/>
  <c r="U288" i="14"/>
  <c r="S288" i="14"/>
  <c r="P288" i="14"/>
  <c r="DV288" i="14"/>
  <c r="CV288" i="14"/>
  <c r="BF288" i="14"/>
  <c r="CS288" i="14"/>
  <c r="DE288" i="14"/>
  <c r="BO288" i="14"/>
  <c r="AF288" i="14"/>
  <c r="AL288" i="14"/>
  <c r="EA288" i="14"/>
  <c r="CR288" i="14"/>
  <c r="CX288" i="14"/>
  <c r="BP288" i="14"/>
  <c r="AH288" i="14"/>
  <c r="EE288" i="14"/>
  <c r="BY288" i="14"/>
  <c r="AQ288" i="14"/>
  <c r="Y288" i="14"/>
  <c r="CH288" i="14"/>
  <c r="AZ288" i="14"/>
  <c r="EF288" i="14"/>
  <c r="CQ288" i="14"/>
  <c r="BA288" i="14"/>
  <c r="EH288" i="14"/>
  <c r="EG288" i="14"/>
  <c r="EC288" i="14"/>
  <c r="DL288" i="14"/>
  <c r="W288" i="14"/>
  <c r="AU288" i="14"/>
  <c r="BZ288" i="14"/>
  <c r="CF288" i="14"/>
  <c r="CD288" i="14"/>
  <c r="BM288" i="14"/>
  <c r="BB288" i="14"/>
  <c r="AB288" i="14"/>
  <c r="DH288" i="14"/>
  <c r="BS288" i="14"/>
  <c r="AK288" i="14"/>
  <c r="DR288" i="14"/>
  <c r="DY288" i="14"/>
  <c r="CW288" i="14"/>
  <c r="BG288" i="14"/>
  <c r="X288" i="14"/>
  <c r="AD288" i="14"/>
  <c r="DS288" i="14"/>
  <c r="CJ288" i="14"/>
  <c r="AM288" i="14"/>
  <c r="EB288" i="14"/>
  <c r="CT288" i="14"/>
  <c r="DI288" i="14"/>
  <c r="EK288" i="14"/>
  <c r="DC288" i="14"/>
  <c r="BL288" i="14"/>
  <c r="ED288" i="14"/>
  <c r="DD288" i="14"/>
  <c r="BN288" i="14"/>
  <c r="AO288" i="14"/>
  <c r="BD288" i="14"/>
  <c r="DA288" i="14"/>
  <c r="BV288" i="14"/>
  <c r="EM288" i="14"/>
  <c r="N288" i="14"/>
  <c r="T288" i="14"/>
  <c r="R288" i="14"/>
  <c r="AG288" i="14"/>
  <c r="DM288" i="14"/>
  <c r="BW288" i="14"/>
  <c r="AN288" i="14"/>
  <c r="DN288" i="14"/>
  <c r="CN288" i="14"/>
  <c r="AX288" i="14"/>
  <c r="BK288" i="14"/>
  <c r="AC288" i="14"/>
  <c r="DJ288" i="14"/>
  <c r="DQ288" i="14"/>
  <c r="CO288" i="14"/>
  <c r="AY288" i="14"/>
  <c r="CK288" i="14"/>
  <c r="CP288" i="14"/>
  <c r="BH288" i="14"/>
  <c r="Z288" i="14"/>
  <c r="DW288" i="14"/>
  <c r="BQ288" i="14"/>
  <c r="AI288" i="14"/>
  <c r="CC288" i="14"/>
  <c r="BJ288" i="14"/>
  <c r="AJ288" i="14"/>
  <c r="DP288" i="14"/>
  <c r="BR288" i="14"/>
  <c r="BI288" i="14"/>
  <c r="AR288" i="14"/>
  <c r="CY288" i="14"/>
  <c r="CG288" i="14"/>
  <c r="AS288" i="14"/>
  <c r="EI288" i="14"/>
  <c r="AP288" i="14"/>
  <c r="BE288" i="14"/>
  <c r="AE288" i="14"/>
  <c r="DU288" i="14"/>
  <c r="Q288" i="14"/>
  <c r="CE288" i="14"/>
  <c r="DZ288" i="14"/>
  <c r="CZ288" i="14"/>
  <c r="BC288" i="14"/>
  <c r="V288" i="14"/>
  <c r="DT288" i="14"/>
  <c r="CM288" i="14"/>
  <c r="CU288" i="14"/>
  <c r="DO288" i="14"/>
  <c r="CB288" i="14"/>
  <c r="CB100" i="14" s="1"/>
  <c r="J165" i="14" s="1"/>
  <c r="BU288" i="14"/>
  <c r="DF288" i="14"/>
  <c r="EJ288" i="14"/>
  <c r="DK288" i="14"/>
  <c r="CL288" i="14"/>
  <c r="AV288" i="14"/>
  <c r="AA288" i="14"/>
  <c r="CA288" i="14"/>
  <c r="CI288" i="14"/>
  <c r="AT288" i="14"/>
  <c r="BX288" i="14"/>
  <c r="DB288" i="14"/>
  <c r="BT288" i="14"/>
  <c r="AW288" i="14"/>
  <c r="DX288" i="14"/>
  <c r="DT222" i="14"/>
  <c r="CN222" i="14"/>
  <c r="BH222" i="14"/>
  <c r="AB222" i="14"/>
  <c r="DS222" i="14"/>
  <c r="CM222" i="14"/>
  <c r="BG222" i="14"/>
  <c r="AA222" i="14"/>
  <c r="DR222" i="14"/>
  <c r="CL222" i="14"/>
  <c r="BF222" i="14"/>
  <c r="Z222" i="14"/>
  <c r="DQ222" i="14"/>
  <c r="CK222" i="14"/>
  <c r="BE222" i="14"/>
  <c r="Y222" i="14"/>
  <c r="DP222" i="14"/>
  <c r="CJ222" i="14"/>
  <c r="BD222" i="14"/>
  <c r="X222" i="14"/>
  <c r="DW222" i="14"/>
  <c r="CQ222" i="14"/>
  <c r="BK222" i="14"/>
  <c r="AE222" i="14"/>
  <c r="DV222" i="14"/>
  <c r="DV100" i="14" s="1"/>
  <c r="J211" i="14" s="1"/>
  <c r="CP222" i="14"/>
  <c r="BJ222" i="14"/>
  <c r="AD222" i="14"/>
  <c r="EC222" i="14"/>
  <c r="CW222" i="14"/>
  <c r="BQ222" i="14"/>
  <c r="AK222" i="14"/>
  <c r="DL222" i="14"/>
  <c r="CF222" i="14"/>
  <c r="AZ222" i="14"/>
  <c r="T222" i="14"/>
  <c r="DK222" i="14"/>
  <c r="CE222" i="14"/>
  <c r="AY222" i="14"/>
  <c r="S222" i="14"/>
  <c r="DJ222" i="14"/>
  <c r="CD222" i="14"/>
  <c r="AX222" i="14"/>
  <c r="R222" i="14"/>
  <c r="DI222" i="14"/>
  <c r="DI100" i="14" s="1"/>
  <c r="J198" i="14" s="1"/>
  <c r="CC222" i="14"/>
  <c r="AW222" i="14"/>
  <c r="Q222" i="14"/>
  <c r="DH222" i="14"/>
  <c r="CB222" i="14"/>
  <c r="AV222" i="14"/>
  <c r="P222" i="14"/>
  <c r="DO222" i="14"/>
  <c r="CI222" i="14"/>
  <c r="BC222" i="14"/>
  <c r="W222" i="14"/>
  <c r="DN222" i="14"/>
  <c r="CH222" i="14"/>
  <c r="BB222" i="14"/>
  <c r="V222" i="14"/>
  <c r="DU222" i="14"/>
  <c r="CO222" i="14"/>
  <c r="BI222" i="14"/>
  <c r="AC222" i="14"/>
  <c r="EJ222" i="14"/>
  <c r="DD222" i="14"/>
  <c r="BX222" i="14"/>
  <c r="AR222" i="14"/>
  <c r="EI222" i="14"/>
  <c r="EI100" i="14" s="1"/>
  <c r="J234" i="14" s="1"/>
  <c r="DC222" i="14"/>
  <c r="BW222" i="14"/>
  <c r="AQ222" i="14"/>
  <c r="EH222" i="14"/>
  <c r="DB222" i="14"/>
  <c r="BV222" i="14"/>
  <c r="AP222" i="14"/>
  <c r="EG222" i="14"/>
  <c r="EG100" i="14" s="1"/>
  <c r="J232" i="14" s="1"/>
  <c r="DA222" i="14"/>
  <c r="BU222" i="14"/>
  <c r="AO222" i="14"/>
  <c r="EF222" i="14"/>
  <c r="CZ222" i="14"/>
  <c r="BT222" i="14"/>
  <c r="AN222" i="14"/>
  <c r="EM222" i="14"/>
  <c r="DG222" i="14"/>
  <c r="CA222" i="14"/>
  <c r="AU222" i="14"/>
  <c r="EL222" i="14"/>
  <c r="EL100" i="14" s="1"/>
  <c r="J236" i="14" s="1"/>
  <c r="DF222" i="14"/>
  <c r="BZ222" i="14"/>
  <c r="AT222" i="14"/>
  <c r="N222" i="14"/>
  <c r="DM222" i="14"/>
  <c r="CG222" i="14"/>
  <c r="BA222" i="14"/>
  <c r="U222" i="14"/>
  <c r="EB222" i="14"/>
  <c r="CV222" i="14"/>
  <c r="BP222" i="14"/>
  <c r="AJ222" i="14"/>
  <c r="EA222" i="14"/>
  <c r="CU222" i="14"/>
  <c r="BO222" i="14"/>
  <c r="AI222" i="14"/>
  <c r="DZ222" i="14"/>
  <c r="CT222" i="14"/>
  <c r="BN222" i="14"/>
  <c r="AH222" i="14"/>
  <c r="DY222" i="14"/>
  <c r="CS222" i="14"/>
  <c r="BM222" i="14"/>
  <c r="AG222" i="14"/>
  <c r="DX222" i="14"/>
  <c r="CR222" i="14"/>
  <c r="BL222" i="14"/>
  <c r="AF222" i="14"/>
  <c r="EE222" i="14"/>
  <c r="CY222" i="14"/>
  <c r="BS222" i="14"/>
  <c r="AM222" i="14"/>
  <c r="ED222" i="14"/>
  <c r="CX222" i="14"/>
  <c r="BR222" i="14"/>
  <c r="AL222" i="14"/>
  <c r="EK222" i="14"/>
  <c r="DE222" i="14"/>
  <c r="BY222" i="14"/>
  <c r="AS222" i="14"/>
  <c r="N91" i="14"/>
  <c r="N58" i="14"/>
  <c r="P58" i="14" s="1"/>
  <c r="F39" i="14"/>
  <c r="G39" i="14" s="1"/>
  <c r="N50" i="14"/>
  <c r="AA50" i="14" s="1"/>
  <c r="F51" i="14"/>
  <c r="N41" i="14"/>
  <c r="N90" i="14"/>
  <c r="J88" i="14"/>
  <c r="L88" i="14" s="1"/>
  <c r="F626" i="14"/>
  <c r="N65" i="14"/>
  <c r="O65" i="14" s="1"/>
  <c r="N43" i="14"/>
  <c r="O43" i="14" s="1"/>
  <c r="F94" i="14"/>
  <c r="F60" i="14"/>
  <c r="J41" i="14"/>
  <c r="K41" i="14" s="1"/>
  <c r="N55" i="14"/>
  <c r="P55" i="14" s="1"/>
  <c r="J75" i="14"/>
  <c r="L75" i="14" s="1"/>
  <c r="F83" i="14"/>
  <c r="G31" i="14"/>
  <c r="N36" i="14"/>
  <c r="O36" i="14" s="1"/>
  <c r="J46" i="14"/>
  <c r="K46" i="14" s="1"/>
  <c r="F89" i="14"/>
  <c r="N68" i="14"/>
  <c r="O68" i="14" s="1"/>
  <c r="J73" i="14"/>
  <c r="L73" i="14" s="1"/>
  <c r="F85" i="14"/>
  <c r="U85" i="14" s="1"/>
  <c r="N40" i="14"/>
  <c r="F101" i="14"/>
  <c r="F91" i="14"/>
  <c r="AA91" i="14" s="1"/>
  <c r="N72" i="14"/>
  <c r="P72" i="14" s="1"/>
  <c r="N69" i="14"/>
  <c r="F47" i="14"/>
  <c r="G47" i="14" s="1"/>
  <c r="F65" i="14"/>
  <c r="N46" i="14"/>
  <c r="O46" i="14" s="1"/>
  <c r="N70" i="14"/>
  <c r="N48" i="14"/>
  <c r="O48" i="14" s="1"/>
  <c r="J87" i="14"/>
  <c r="K87" i="14" s="1"/>
  <c r="N93" i="14"/>
  <c r="N63" i="14"/>
  <c r="J39" i="14"/>
  <c r="L39" i="14" s="1"/>
  <c r="F71" i="14"/>
  <c r="N76" i="14"/>
  <c r="N35" i="14"/>
  <c r="N37" i="14"/>
  <c r="O37" i="14" s="1"/>
  <c r="J92" i="14"/>
  <c r="L92" i="14" s="1"/>
  <c r="F52" i="14"/>
  <c r="U52" i="14" s="1"/>
  <c r="J86" i="14"/>
  <c r="F57" i="14"/>
  <c r="H57" i="14" s="1"/>
  <c r="H626" i="14"/>
  <c r="I626" i="14" s="1"/>
  <c r="J70" i="14"/>
  <c r="K70" i="14" s="1"/>
  <c r="J50" i="14"/>
  <c r="J78" i="14"/>
  <c r="L78" i="14" s="1"/>
  <c r="J85" i="14"/>
  <c r="L85" i="14" s="1"/>
  <c r="F86" i="14"/>
  <c r="G86" i="14" s="1"/>
  <c r="J84" i="14"/>
  <c r="F38" i="14"/>
  <c r="U38" i="14" s="1"/>
  <c r="N81" i="14"/>
  <c r="P81" i="14" s="1"/>
  <c r="N77" i="14"/>
  <c r="O77" i="14" s="1"/>
  <c r="N52" i="14"/>
  <c r="N47" i="14"/>
  <c r="N54" i="14"/>
  <c r="O54" i="14" s="1"/>
  <c r="J54" i="14"/>
  <c r="L54" i="14" s="1"/>
  <c r="J82" i="14"/>
  <c r="F37" i="14"/>
  <c r="U37" i="14" s="1"/>
  <c r="J61" i="14"/>
  <c r="K61" i="14" s="1"/>
  <c r="F46" i="14"/>
  <c r="U46" i="14" s="1"/>
  <c r="J79" i="14"/>
  <c r="F49" i="14"/>
  <c r="J80" i="14"/>
  <c r="F78" i="14"/>
  <c r="G78" i="14" s="1"/>
  <c r="N71" i="14"/>
  <c r="N62" i="14"/>
  <c r="P62" i="14" s="1"/>
  <c r="N57" i="14"/>
  <c r="N64" i="14"/>
  <c r="P64" i="14" s="1"/>
  <c r="N59" i="14"/>
  <c r="F56" i="14"/>
  <c r="AA56" i="14" s="1"/>
  <c r="J56" i="14"/>
  <c r="L56" i="14" s="1"/>
  <c r="J63" i="14"/>
  <c r="L63" i="14" s="1"/>
  <c r="F53" i="14"/>
  <c r="F55" i="14"/>
  <c r="H55" i="14" s="1"/>
  <c r="J81" i="14"/>
  <c r="K81" i="14" s="1"/>
  <c r="F36" i="14"/>
  <c r="U36" i="14" s="1"/>
  <c r="F102" i="14"/>
  <c r="N87" i="14"/>
  <c r="O87" i="14" s="1"/>
  <c r="N78" i="14"/>
  <c r="O78" i="14" s="1"/>
  <c r="N42" i="14"/>
  <c r="O42" i="14" s="1"/>
  <c r="N80" i="14"/>
  <c r="N75" i="14"/>
  <c r="O75" i="14" s="1"/>
  <c r="J44" i="14"/>
  <c r="L44" i="14" s="1"/>
  <c r="F41" i="14"/>
  <c r="G41" i="14" s="1"/>
  <c r="F44" i="14"/>
  <c r="F70" i="14"/>
  <c r="G70" i="14" s="1"/>
  <c r="F35" i="14"/>
  <c r="AA35" i="14" s="1"/>
  <c r="F62" i="14"/>
  <c r="H62" i="14" s="1"/>
  <c r="J67" i="14"/>
  <c r="F627" i="14"/>
  <c r="J37" i="14"/>
  <c r="K37" i="14" s="1"/>
  <c r="N49" i="14"/>
  <c r="P49" i="14" s="1"/>
  <c r="N56" i="14"/>
  <c r="N83" i="14"/>
  <c r="AA83" i="14" s="1"/>
  <c r="N74" i="14"/>
  <c r="O74" i="14" s="1"/>
  <c r="N53" i="14"/>
  <c r="P53" i="14" s="1"/>
  <c r="J62" i="14"/>
  <c r="L62" i="14" s="1"/>
  <c r="F50" i="14"/>
  <c r="X50" i="14" s="1"/>
  <c r="J38" i="14"/>
  <c r="J65" i="14"/>
  <c r="K65" i="14" s="1"/>
  <c r="N66" i="14"/>
  <c r="O66" i="14" s="1"/>
  <c r="J57" i="14"/>
  <c r="L57" i="14" s="1"/>
  <c r="G102" i="14"/>
  <c r="F72" i="14"/>
  <c r="U72" i="14" s="1"/>
  <c r="F59" i="14"/>
  <c r="F61" i="14"/>
  <c r="G61" i="14" s="1"/>
  <c r="J68" i="14"/>
  <c r="L68" i="14" s="1"/>
  <c r="N84" i="14"/>
  <c r="P84" i="14" s="1"/>
  <c r="F69" i="14"/>
  <c r="AA69" i="14" s="1"/>
  <c r="F80" i="14"/>
  <c r="J71" i="14"/>
  <c r="K71" i="14" s="1"/>
  <c r="N88" i="14"/>
  <c r="P88" i="14" s="1"/>
  <c r="J52" i="14"/>
  <c r="F68" i="14"/>
  <c r="G68" i="14" s="1"/>
  <c r="J89" i="14"/>
  <c r="J66" i="14"/>
  <c r="K66" i="14" s="1"/>
  <c r="J64" i="14"/>
  <c r="K64" i="14" s="1"/>
  <c r="J40" i="14"/>
  <c r="P92" i="14"/>
  <c r="O92" i="14"/>
  <c r="J69" i="14"/>
  <c r="J93" i="14"/>
  <c r="L93" i="14" s="1"/>
  <c r="J74" i="14"/>
  <c r="J76" i="14"/>
  <c r="L76" i="14" s="1"/>
  <c r="F42" i="14"/>
  <c r="N44" i="14"/>
  <c r="P44" i="14" s="1"/>
  <c r="N82" i="14"/>
  <c r="O82" i="14" s="1"/>
  <c r="N45" i="14"/>
  <c r="O45" i="14" s="1"/>
  <c r="N51" i="14"/>
  <c r="N73" i="14"/>
  <c r="O73" i="14" s="1"/>
  <c r="N79" i="14"/>
  <c r="P79" i="14" s="1"/>
  <c r="N85" i="14"/>
  <c r="P85" i="14" s="1"/>
  <c r="N94" i="14"/>
  <c r="F54" i="14"/>
  <c r="U54" i="14" s="1"/>
  <c r="F45" i="14"/>
  <c r="H45" i="14" s="1"/>
  <c r="F74" i="14"/>
  <c r="H74" i="14" s="1"/>
  <c r="J36" i="14"/>
  <c r="L36" i="14" s="1"/>
  <c r="J72" i="14"/>
  <c r="L72" i="14" s="1"/>
  <c r="J53" i="14"/>
  <c r="L53" i="14" s="1"/>
  <c r="J60" i="14"/>
  <c r="L60" i="14" s="1"/>
  <c r="F73" i="14"/>
  <c r="F75" i="14"/>
  <c r="G75" i="14" s="1"/>
  <c r="F82" i="14"/>
  <c r="X82" i="14" s="1"/>
  <c r="Z82" i="14" s="1"/>
  <c r="J49" i="14"/>
  <c r="L49" i="14" s="1"/>
  <c r="F64" i="14"/>
  <c r="J95" i="14"/>
  <c r="L95" i="14" s="1"/>
  <c r="F84" i="14"/>
  <c r="H84" i="14" s="1"/>
  <c r="F77" i="14"/>
  <c r="J91" i="14"/>
  <c r="F40" i="14"/>
  <c r="G40" i="14" s="1"/>
  <c r="F95" i="14"/>
  <c r="H95" i="14" s="1"/>
  <c r="N60" i="14"/>
  <c r="O60" i="14" s="1"/>
  <c r="N39" i="14"/>
  <c r="N61" i="14"/>
  <c r="AA61" i="14" s="1"/>
  <c r="N67" i="14"/>
  <c r="N89" i="14"/>
  <c r="P89" i="14" s="1"/>
  <c r="N95" i="14"/>
  <c r="P95" i="14" s="1"/>
  <c r="N38" i="14"/>
  <c r="AA38" i="14" s="1"/>
  <c r="J51" i="14"/>
  <c r="K51" i="14" s="1"/>
  <c r="J77" i="14"/>
  <c r="K77" i="14" s="1"/>
  <c r="F58" i="14"/>
  <c r="F43" i="14"/>
  <c r="H43" i="14" s="1"/>
  <c r="J35" i="14"/>
  <c r="X35" i="14" s="1"/>
  <c r="J55" i="14"/>
  <c r="K55" i="14" s="1"/>
  <c r="F63" i="14"/>
  <c r="F66" i="14"/>
  <c r="AA66" i="14" s="1"/>
  <c r="J59" i="14"/>
  <c r="L59" i="14" s="1"/>
  <c r="F90" i="14"/>
  <c r="H90" i="14" s="1"/>
  <c r="F76" i="14"/>
  <c r="G76" i="14" s="1"/>
  <c r="J45" i="14"/>
  <c r="K45" i="14" s="1"/>
  <c r="J83" i="14"/>
  <c r="X83" i="14" s="1"/>
  <c r="F88" i="14"/>
  <c r="G88" i="14" s="1"/>
  <c r="F79" i="14"/>
  <c r="X79" i="14" s="1"/>
  <c r="F48" i="14"/>
  <c r="J90" i="14"/>
  <c r="F93" i="14"/>
  <c r="J42" i="14"/>
  <c r="F81" i="14"/>
  <c r="F92" i="14"/>
  <c r="X92" i="14" s="1"/>
  <c r="N86" i="14"/>
  <c r="AA86" i="14" s="1"/>
  <c r="H101" i="14"/>
  <c r="F87" i="14"/>
  <c r="AA87" i="14" s="1"/>
  <c r="F67" i="14"/>
  <c r="J94" i="14"/>
  <c r="J48" i="14"/>
  <c r="J58" i="14"/>
  <c r="K58" i="14" s="1"/>
  <c r="J43" i="14"/>
  <c r="J47" i="14"/>
  <c r="K62" i="14"/>
  <c r="H89" i="14"/>
  <c r="G89" i="14"/>
  <c r="U89" i="14"/>
  <c r="P66" i="14"/>
  <c r="P35" i="14"/>
  <c r="O35" i="14"/>
  <c r="P63" i="14"/>
  <c r="O63" i="14"/>
  <c r="P69" i="14"/>
  <c r="O69" i="14"/>
  <c r="P91" i="14"/>
  <c r="O91" i="14"/>
  <c r="L82" i="14"/>
  <c r="K82" i="14"/>
  <c r="AA82" i="14"/>
  <c r="P51" i="14"/>
  <c r="O51" i="14"/>
  <c r="AA51" i="14"/>
  <c r="O94" i="14"/>
  <c r="L52" i="14"/>
  <c r="K52" i="14"/>
  <c r="N628" i="14"/>
  <c r="A629" i="14"/>
  <c r="G72" i="14"/>
  <c r="L69" i="14"/>
  <c r="K69" i="14"/>
  <c r="DB100" i="14"/>
  <c r="J191" i="14" s="1"/>
  <c r="L84" i="14"/>
  <c r="K84" i="14"/>
  <c r="C105" i="14"/>
  <c r="D104" i="14"/>
  <c r="H102" i="14"/>
  <c r="P39" i="14"/>
  <c r="O39" i="14"/>
  <c r="O61"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H627" i="14"/>
  <c r="E103" i="14"/>
  <c r="F103" i="14" s="1"/>
  <c r="O83" i="14"/>
  <c r="H58" i="14"/>
  <c r="G58" i="14"/>
  <c r="U58" i="14"/>
  <c r="H70" i="14"/>
  <c r="P71" i="14"/>
  <c r="O71" i="14"/>
  <c r="P36" i="14"/>
  <c r="AA70" i="14"/>
  <c r="P70" i="14"/>
  <c r="O70" i="14"/>
  <c r="H59" i="14"/>
  <c r="G59" i="14"/>
  <c r="U59" i="14"/>
  <c r="G62" i="14"/>
  <c r="L67" i="14"/>
  <c r="K67" i="14"/>
  <c r="G627" i="14"/>
  <c r="U78" i="14"/>
  <c r="G38" i="14"/>
  <c r="P65" i="14"/>
  <c r="P87" i="14"/>
  <c r="O52" i="14"/>
  <c r="P52" i="14"/>
  <c r="P74" i="14"/>
  <c r="P80" i="14"/>
  <c r="O80" i="14"/>
  <c r="P43" i="14"/>
  <c r="K92" i="14"/>
  <c r="H47" i="14"/>
  <c r="U47" i="14"/>
  <c r="G44" i="14"/>
  <c r="H44" i="14"/>
  <c r="U44" i="14"/>
  <c r="H83" i="14"/>
  <c r="G83" i="14"/>
  <c r="U83" i="14"/>
  <c r="U68" i="14"/>
  <c r="G60" i="14"/>
  <c r="H60" i="14"/>
  <c r="U60" i="14"/>
  <c r="L40" i="14"/>
  <c r="K40" i="14"/>
  <c r="X86" i="14"/>
  <c r="H51" i="14"/>
  <c r="G51" i="14"/>
  <c r="U51" i="14"/>
  <c r="L87" i="14"/>
  <c r="K56" i="14"/>
  <c r="H91" i="14"/>
  <c r="D629" i="14"/>
  <c r="C630" i="14"/>
  <c r="O40" i="14"/>
  <c r="P40" i="14"/>
  <c r="AA62" i="14"/>
  <c r="AA68" i="14"/>
  <c r="P68" i="14"/>
  <c r="P37" i="14"/>
  <c r="AA37" i="14"/>
  <c r="P59" i="14"/>
  <c r="O59" i="14"/>
  <c r="AA59" i="14"/>
  <c r="L86" i="14"/>
  <c r="K86" i="14"/>
  <c r="K57" i="14"/>
  <c r="X57" i="14"/>
  <c r="G57" i="14"/>
  <c r="U57" i="14"/>
  <c r="U61" i="14"/>
  <c r="L79" i="14"/>
  <c r="K79" i="14"/>
  <c r="L80" i="14"/>
  <c r="K80" i="14"/>
  <c r="E628" i="14"/>
  <c r="H628" i="14" s="1"/>
  <c r="O50" i="14"/>
  <c r="O56" i="14"/>
  <c r="P56" i="14"/>
  <c r="P41" i="14"/>
  <c r="O41" i="14"/>
  <c r="P47" i="14"/>
  <c r="O47" i="14"/>
  <c r="AA47" i="14"/>
  <c r="AA75" i="14"/>
  <c r="G56" i="14"/>
  <c r="X56" i="14"/>
  <c r="H37" i="14"/>
  <c r="G37" i="14"/>
  <c r="L41" i="14"/>
  <c r="U73" i="14"/>
  <c r="U75" i="14"/>
  <c r="D28" i="11"/>
  <c r="G28" i="11" s="1"/>
  <c r="E27" i="11"/>
  <c r="F27" i="11" s="1"/>
  <c r="AA93" i="14" l="1"/>
  <c r="U74" i="14"/>
  <c r="X52" i="14"/>
  <c r="AA72" i="14"/>
  <c r="H75" i="14"/>
  <c r="L46" i="14"/>
  <c r="U56" i="14"/>
  <c r="P75" i="14"/>
  <c r="H61" i="14"/>
  <c r="O62" i="14"/>
  <c r="X51" i="14"/>
  <c r="H38" i="14"/>
  <c r="P42" i="14"/>
  <c r="K93" i="14"/>
  <c r="P60" i="14"/>
  <c r="X94" i="14"/>
  <c r="AA78" i="14"/>
  <c r="I627" i="14"/>
  <c r="P45" i="14"/>
  <c r="K63" i="14"/>
  <c r="AA52" i="14"/>
  <c r="H94" i="14"/>
  <c r="AA41" i="14"/>
  <c r="AA53" i="14"/>
  <c r="AA60" i="14"/>
  <c r="H72" i="14"/>
  <c r="O53" i="14"/>
  <c r="U91" i="14"/>
  <c r="H78" i="14"/>
  <c r="X62" i="14"/>
  <c r="O93" i="14"/>
  <c r="U94" i="14"/>
  <c r="AA54" i="14"/>
  <c r="AA45" i="14"/>
  <c r="O72" i="14"/>
  <c r="H52" i="14"/>
  <c r="H56" i="14"/>
  <c r="P78" i="14"/>
  <c r="L71" i="14"/>
  <c r="AA40" i="14"/>
  <c r="G91" i="14"/>
  <c r="H86" i="14"/>
  <c r="H68" i="14"/>
  <c r="X78" i="14"/>
  <c r="U62" i="14"/>
  <c r="U55" i="14"/>
  <c r="G43" i="14"/>
  <c r="AA58" i="14"/>
  <c r="P93" i="14"/>
  <c r="G94" i="14"/>
  <c r="AA48" i="14"/>
  <c r="P83" i="14"/>
  <c r="U95" i="14"/>
  <c r="X63" i="14"/>
  <c r="AA94" i="14"/>
  <c r="CL100" i="14"/>
  <c r="J175" i="14" s="1"/>
  <c r="U86" i="14"/>
  <c r="G74" i="14"/>
  <c r="O88" i="14"/>
  <c r="G52" i="14"/>
  <c r="P50" i="14"/>
  <c r="AA74" i="14"/>
  <c r="K54" i="14"/>
  <c r="X80" i="14"/>
  <c r="X49" i="14"/>
  <c r="AE100" i="14"/>
  <c r="J116" i="14" s="1"/>
  <c r="AB100" i="14"/>
  <c r="J113" i="14" s="1"/>
  <c r="BP100" i="14"/>
  <c r="J153" i="14" s="1"/>
  <c r="V100" i="14"/>
  <c r="J107" i="14" s="1"/>
  <c r="CH100" i="14"/>
  <c r="J171" i="14" s="1"/>
  <c r="X100" i="14"/>
  <c r="J109" i="14" s="1"/>
  <c r="BZ100" i="14"/>
  <c r="J163" i="14" s="1"/>
  <c r="BR100" i="14"/>
  <c r="J155" i="14" s="1"/>
  <c r="Y100" i="14"/>
  <c r="J110" i="14" s="1"/>
  <c r="CI100" i="14"/>
  <c r="J172" i="14" s="1"/>
  <c r="AC100" i="14"/>
  <c r="J114" i="14" s="1"/>
  <c r="CF100" i="14"/>
  <c r="J169" i="14" s="1"/>
  <c r="CM100" i="14"/>
  <c r="J176" i="14" s="1"/>
  <c r="CJ100" i="14"/>
  <c r="J173" i="14" s="1"/>
  <c r="T100" i="14"/>
  <c r="J105" i="14" s="1"/>
  <c r="DX100" i="14"/>
  <c r="J213" i="14" s="1"/>
  <c r="EM100" i="14"/>
  <c r="J237" i="14" s="1"/>
  <c r="I102" i="14"/>
  <c r="CX100" i="14"/>
  <c r="J187" i="14" s="1"/>
  <c r="CT100" i="14"/>
  <c r="J183" i="14" s="1"/>
  <c r="CG100" i="14"/>
  <c r="J170" i="14" s="1"/>
  <c r="BT100" i="14"/>
  <c r="J157" i="14" s="1"/>
  <c r="BX100" i="14"/>
  <c r="J161" i="14" s="1"/>
  <c r="BI100" i="14"/>
  <c r="J146" i="14" s="1"/>
  <c r="BB100" i="14"/>
  <c r="J139" i="14" s="1"/>
  <c r="BC100" i="14"/>
  <c r="J140" i="14" s="1"/>
  <c r="AX100" i="14"/>
  <c r="J135" i="14" s="1"/>
  <c r="BG100" i="14"/>
  <c r="J144" i="14" s="1"/>
  <c r="BH100" i="14"/>
  <c r="J145" i="14" s="1"/>
  <c r="CO100" i="14"/>
  <c r="J178" i="14" s="1"/>
  <c r="DM100" i="14"/>
  <c r="J202" i="14" s="1"/>
  <c r="DZ100" i="14"/>
  <c r="J215" i="14" s="1"/>
  <c r="CE100" i="14"/>
  <c r="J168" i="14" s="1"/>
  <c r="P100" i="14"/>
  <c r="J101" i="14" s="1"/>
  <c r="BM100" i="14"/>
  <c r="J150" i="14" s="1"/>
  <c r="DE100" i="14"/>
  <c r="J194" i="14" s="1"/>
  <c r="CR100" i="14"/>
  <c r="J181" i="14" s="1"/>
  <c r="CV100" i="14"/>
  <c r="J185" i="14" s="1"/>
  <c r="BW100" i="14"/>
  <c r="J160" i="14" s="1"/>
  <c r="AW100" i="14"/>
  <c r="J134" i="14" s="1"/>
  <c r="BJ100" i="14"/>
  <c r="J147" i="14" s="1"/>
  <c r="BF100" i="14"/>
  <c r="J143" i="14" s="1"/>
  <c r="DP100" i="14"/>
  <c r="J205" i="14" s="1"/>
  <c r="EB100" i="14"/>
  <c r="J217" i="14" s="1"/>
  <c r="CD100" i="14"/>
  <c r="J167" i="14" s="1"/>
  <c r="EH100" i="14"/>
  <c r="J233" i="14" s="1"/>
  <c r="Z100" i="14"/>
  <c r="J111" i="14" s="1"/>
  <c r="AA100" i="14"/>
  <c r="J112" i="14" s="1"/>
  <c r="R100" i="14"/>
  <c r="J103" i="14" s="1"/>
  <c r="DF100" i="14"/>
  <c r="J195" i="14" s="1"/>
  <c r="CA100" i="14"/>
  <c r="J164" i="14" s="1"/>
  <c r="DU100" i="14"/>
  <c r="J210" i="14" s="1"/>
  <c r="AJ100" i="14"/>
  <c r="J121" i="14" s="1"/>
  <c r="DQ100" i="14"/>
  <c r="J206" i="14" s="1"/>
  <c r="BU100" i="14"/>
  <c r="J158" i="14" s="1"/>
  <c r="BO100" i="14"/>
  <c r="J152" i="14" s="1"/>
  <c r="CQ100" i="14"/>
  <c r="J180" i="14" s="1"/>
  <c r="EK100" i="14"/>
  <c r="CZ100" i="14"/>
  <c r="J189" i="14" s="1"/>
  <c r="DH100" i="14"/>
  <c r="J197" i="14" s="1"/>
  <c r="AR100" i="14"/>
  <c r="J129" i="14" s="1"/>
  <c r="CN100" i="14"/>
  <c r="J177" i="14" s="1"/>
  <c r="U100" i="14"/>
  <c r="J106" i="14" s="1"/>
  <c r="BD100" i="14"/>
  <c r="J141" i="14" s="1"/>
  <c r="BV100" i="14"/>
  <c r="J159" i="14" s="1"/>
  <c r="S100" i="14"/>
  <c r="J104" i="14" s="1"/>
  <c r="DK100" i="14"/>
  <c r="J200" i="14" s="1"/>
  <c r="DW100" i="14"/>
  <c r="J212" i="14" s="1"/>
  <c r="CC100" i="14"/>
  <c r="J166" i="14" s="1"/>
  <c r="CK100" i="14"/>
  <c r="J174" i="14" s="1"/>
  <c r="DD100" i="14"/>
  <c r="J193" i="14" s="1"/>
  <c r="BL100" i="14"/>
  <c r="J149" i="14" s="1"/>
  <c r="EC100" i="14"/>
  <c r="J218" i="14" s="1"/>
  <c r="CP100" i="14"/>
  <c r="J179" i="14" s="1"/>
  <c r="AS100" i="14"/>
  <c r="J130" i="14" s="1"/>
  <c r="W100" i="14"/>
  <c r="J108" i="14" s="1"/>
  <c r="EA100" i="14"/>
  <c r="J216" i="14" s="1"/>
  <c r="DL100" i="14"/>
  <c r="J201" i="14" s="1"/>
  <c r="BS100" i="14"/>
  <c r="J156" i="14" s="1"/>
  <c r="EJ100" i="14"/>
  <c r="J235" i="14" s="1"/>
  <c r="BN100" i="14"/>
  <c r="J151" i="14" s="1"/>
  <c r="BY100" i="14"/>
  <c r="J162" i="14" s="1"/>
  <c r="Q100" i="14"/>
  <c r="J102" i="14" s="1"/>
  <c r="DR100" i="14"/>
  <c r="J207" i="14" s="1"/>
  <c r="EF100" i="14"/>
  <c r="J231" i="14" s="1"/>
  <c r="DN100" i="14"/>
  <c r="J203" i="14" s="1"/>
  <c r="ED100" i="14"/>
  <c r="BQ100" i="14"/>
  <c r="J154" i="14" s="1"/>
  <c r="DS100" i="14"/>
  <c r="J208" i="14" s="1"/>
  <c r="AH100" i="14"/>
  <c r="J119" i="14" s="1"/>
  <c r="BA100" i="14"/>
  <c r="J138" i="14" s="1"/>
  <c r="AT100" i="14"/>
  <c r="J131" i="14" s="1"/>
  <c r="AN100" i="14"/>
  <c r="J125" i="14" s="1"/>
  <c r="AP100" i="14"/>
  <c r="J127" i="14" s="1"/>
  <c r="AK100" i="14"/>
  <c r="J122" i="14" s="1"/>
  <c r="AG100" i="14"/>
  <c r="J118" i="14" s="1"/>
  <c r="DY100" i="14"/>
  <c r="J214" i="14" s="1"/>
  <c r="EE100" i="14"/>
  <c r="DT100" i="14"/>
  <c r="J209" i="14" s="1"/>
  <c r="DJ100" i="14"/>
  <c r="J199" i="14" s="1"/>
  <c r="AO100" i="14"/>
  <c r="J126" i="14" s="1"/>
  <c r="H54" i="14"/>
  <c r="P61" i="14"/>
  <c r="X95" i="14"/>
  <c r="X72" i="14"/>
  <c r="AA42" i="14"/>
  <c r="U43" i="14"/>
  <c r="U49" i="14"/>
  <c r="G54" i="14"/>
  <c r="X58" i="14"/>
  <c r="U80" i="14"/>
  <c r="P82" i="14"/>
  <c r="L58" i="14"/>
  <c r="G80" i="14"/>
  <c r="P73" i="14"/>
  <c r="AD100" i="14"/>
  <c r="J115" i="14" s="1"/>
  <c r="DO100" i="14"/>
  <c r="J204" i="14" s="1"/>
  <c r="AL100" i="14"/>
  <c r="J123" i="14" s="1"/>
  <c r="AU100" i="14"/>
  <c r="J132" i="14" s="1"/>
  <c r="AF100" i="14"/>
  <c r="J117" i="14" s="1"/>
  <c r="G49" i="14"/>
  <c r="U45" i="14"/>
  <c r="K39" i="14"/>
  <c r="P38" i="14"/>
  <c r="H39" i="14"/>
  <c r="AA44" i="14"/>
  <c r="U35" i="14"/>
  <c r="H50" i="14"/>
  <c r="X45" i="14"/>
  <c r="P54" i="14"/>
  <c r="O38" i="14"/>
  <c r="U66" i="14"/>
  <c r="X39" i="14"/>
  <c r="G35" i="14"/>
  <c r="K78" i="14"/>
  <c r="AQ100" i="14"/>
  <c r="J128" i="14" s="1"/>
  <c r="AI100" i="14"/>
  <c r="J120" i="14" s="1"/>
  <c r="AM100" i="14"/>
  <c r="J124" i="14" s="1"/>
  <c r="AY100" i="14"/>
  <c r="J136" i="14" s="1"/>
  <c r="BK100" i="14"/>
  <c r="J148" i="14" s="1"/>
  <c r="K72" i="14"/>
  <c r="AA43" i="14"/>
  <c r="G55" i="14"/>
  <c r="O58" i="14"/>
  <c r="H49" i="14"/>
  <c r="U70" i="14"/>
  <c r="G45" i="14"/>
  <c r="X54" i="14"/>
  <c r="Z54" i="14" s="1"/>
  <c r="P48" i="14"/>
  <c r="K85" i="14"/>
  <c r="H80" i="14"/>
  <c r="AA39" i="14"/>
  <c r="AB39" i="14" s="1"/>
  <c r="G95" i="14"/>
  <c r="H66" i="14"/>
  <c r="U39" i="14"/>
  <c r="V39" i="14" s="1"/>
  <c r="O44" i="14"/>
  <c r="H35" i="14"/>
  <c r="G50" i="14"/>
  <c r="L51" i="14"/>
  <c r="I101" i="14"/>
  <c r="K101" i="14" s="1"/>
  <c r="HN362" i="14" s="1"/>
  <c r="X91" i="14"/>
  <c r="Z91" i="14" s="1"/>
  <c r="AA73" i="14"/>
  <c r="AA80" i="14"/>
  <c r="AB80" i="14" s="1"/>
  <c r="X59" i="14"/>
  <c r="Z59" i="14" s="1"/>
  <c r="G66" i="14"/>
  <c r="K95" i="14"/>
  <c r="U50" i="14"/>
  <c r="V50" i="14" s="1"/>
  <c r="X47" i="14"/>
  <c r="Y47" i="14" s="1"/>
  <c r="AZ100" i="14"/>
  <c r="J137" i="14" s="1"/>
  <c r="CY100" i="14"/>
  <c r="J188" i="14" s="1"/>
  <c r="CW100" i="14"/>
  <c r="J186" i="14" s="1"/>
  <c r="CS100" i="14"/>
  <c r="J182" i="14" s="1"/>
  <c r="BE100" i="14"/>
  <c r="J142" i="14" s="1"/>
  <c r="AV100" i="14"/>
  <c r="J133" i="14" s="1"/>
  <c r="DA100" i="14"/>
  <c r="J190" i="14" s="1"/>
  <c r="DC100" i="14"/>
  <c r="J192" i="14" s="1"/>
  <c r="DG100" i="14"/>
  <c r="J196" i="14" s="1"/>
  <c r="CU100" i="14"/>
  <c r="J184" i="14" s="1"/>
  <c r="K59" i="14"/>
  <c r="J27" i="11"/>
  <c r="K27" i="11" s="1"/>
  <c r="H27" i="11"/>
  <c r="I27" i="11" s="1"/>
  <c r="X40" i="14"/>
  <c r="Z40" i="14" s="1"/>
  <c r="X43" i="14"/>
  <c r="Z43" i="14" s="1"/>
  <c r="X89" i="14"/>
  <c r="Z89" i="14" s="1"/>
  <c r="X38" i="14"/>
  <c r="Z38" i="14" s="1"/>
  <c r="AA57" i="14"/>
  <c r="AC57" i="14" s="1"/>
  <c r="X77" i="14"/>
  <c r="Z77" i="14" s="1"/>
  <c r="AA46" i="14"/>
  <c r="AC46" i="14" s="1"/>
  <c r="G46" i="14"/>
  <c r="H41" i="14"/>
  <c r="AA67" i="14"/>
  <c r="AB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Z92" i="14"/>
  <c r="Y92"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95" i="14"/>
  <c r="V95" i="14"/>
  <c r="W66" i="14"/>
  <c r="V66" i="14"/>
  <c r="Z50" i="14"/>
  <c r="Y50" i="14"/>
  <c r="W73" i="14"/>
  <c r="V73" i="14"/>
  <c r="AC41" i="14"/>
  <c r="AB41" i="14"/>
  <c r="AB56" i="14"/>
  <c r="AC56" i="14"/>
  <c r="W61" i="14"/>
  <c r="V61" i="14"/>
  <c r="AC59" i="14"/>
  <c r="AB59" i="14"/>
  <c r="E629" i="14"/>
  <c r="G629" i="14" s="1"/>
  <c r="F629" i="14"/>
  <c r="AB52" i="14"/>
  <c r="AC52" i="14"/>
  <c r="AB58" i="14"/>
  <c r="AC58" i="14"/>
  <c r="W94" i="14"/>
  <c r="V94" i="14"/>
  <c r="AB54" i="14"/>
  <c r="AC54" i="14"/>
  <c r="Z72" i="14"/>
  <c r="Y72" i="14"/>
  <c r="Z39" i="14"/>
  <c r="Y39" i="14"/>
  <c r="AC51" i="14"/>
  <c r="AB51" i="14"/>
  <c r="AB82" i="14"/>
  <c r="AC82" i="14"/>
  <c r="AC91" i="14"/>
  <c r="AB91" i="14"/>
  <c r="Z52" i="14"/>
  <c r="Y52" i="14"/>
  <c r="Z57" i="14"/>
  <c r="Y57" i="14"/>
  <c r="AB40" i="14"/>
  <c r="AC40" i="14"/>
  <c r="W91" i="14"/>
  <c r="V91" i="14"/>
  <c r="W86" i="14"/>
  <c r="V86" i="14"/>
  <c r="W38" i="14"/>
  <c r="V38" i="14"/>
  <c r="J230" i="14"/>
  <c r="J228" i="14"/>
  <c r="J226" i="14"/>
  <c r="J224" i="14"/>
  <c r="J222" i="14"/>
  <c r="J220" i="14"/>
  <c r="Y59" i="14"/>
  <c r="Y45" i="14"/>
  <c r="Z45" i="14"/>
  <c r="AC61" i="14"/>
  <c r="AB61" i="14"/>
  <c r="AB60" i="14"/>
  <c r="AC60" i="14"/>
  <c r="N629" i="14"/>
  <c r="A630" i="14"/>
  <c r="W50" i="14"/>
  <c r="AB72" i="14"/>
  <c r="AC72" i="14"/>
  <c r="W74" i="14"/>
  <c r="V74" i="14"/>
  <c r="AC53" i="14"/>
  <c r="AB53" i="14"/>
  <c r="Z83" i="14"/>
  <c r="Y83" i="14"/>
  <c r="AC80" i="14"/>
  <c r="W78" i="14"/>
  <c r="V78" i="14"/>
  <c r="W55" i="14"/>
  <c r="V55" i="14"/>
  <c r="AB70" i="14"/>
  <c r="AC70" i="14"/>
  <c r="W46" i="14"/>
  <c r="V46" i="14"/>
  <c r="Z80" i="14"/>
  <c r="Y80" i="14"/>
  <c r="Z95" i="14"/>
  <c r="Y95"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37" i="14"/>
  <c r="V37" i="14"/>
  <c r="W56" i="14"/>
  <c r="V56" i="14"/>
  <c r="AB50" i="14"/>
  <c r="AC50" i="14"/>
  <c r="AC37" i="14"/>
  <c r="AB37" i="14"/>
  <c r="AB68" i="14"/>
  <c r="AC68" i="14"/>
  <c r="W51" i="14"/>
  <c r="V51" i="14"/>
  <c r="W68" i="14"/>
  <c r="V68" i="14"/>
  <c r="W44" i="14"/>
  <c r="V44" i="14"/>
  <c r="W62" i="14"/>
  <c r="V62" i="14"/>
  <c r="Z94" i="14"/>
  <c r="Y94" i="14"/>
  <c r="AB48" i="14"/>
  <c r="AC48" i="14"/>
  <c r="W53" i="14"/>
  <c r="V53" i="14"/>
  <c r="E104" i="14"/>
  <c r="H104" i="14" s="1"/>
  <c r="AC45" i="14"/>
  <c r="AB45" i="14"/>
  <c r="AB44" i="14"/>
  <c r="AC44" i="14"/>
  <c r="Z63" i="14"/>
  <c r="Y63" i="14"/>
  <c r="AC69" i="14"/>
  <c r="AB69" i="14"/>
  <c r="W75" i="14"/>
  <c r="V75" i="14"/>
  <c r="Y91" i="14"/>
  <c r="Z86" i="14"/>
  <c r="Y86" i="14"/>
  <c r="AC87" i="14"/>
  <c r="AB87" i="14"/>
  <c r="AC93" i="14"/>
  <c r="AB93" i="14"/>
  <c r="W49" i="14"/>
  <c r="V49" i="14"/>
  <c r="W70" i="14"/>
  <c r="V70" i="14"/>
  <c r="W54" i="14"/>
  <c r="V54" i="14"/>
  <c r="W58" i="14"/>
  <c r="V58" i="14"/>
  <c r="K102" i="14"/>
  <c r="D105" i="14"/>
  <c r="C106" i="14"/>
  <c r="AC35" i="14"/>
  <c r="AB35" i="14"/>
  <c r="AB66" i="14"/>
  <c r="AC66" i="14"/>
  <c r="Z56" i="14"/>
  <c r="Y56" i="14"/>
  <c r="AC47" i="14"/>
  <c r="AB47" i="14"/>
  <c r="AB78" i="14"/>
  <c r="AC78" i="14"/>
  <c r="W47" i="14"/>
  <c r="V47" i="14"/>
  <c r="AC43" i="14"/>
  <c r="AB43" i="14"/>
  <c r="AB74" i="14"/>
  <c r="AC74" i="14"/>
  <c r="Z78" i="14"/>
  <c r="Y78" i="14"/>
  <c r="Y55" i="14"/>
  <c r="W85" i="14"/>
  <c r="V85" i="14"/>
  <c r="W72" i="14"/>
  <c r="V72" i="14"/>
  <c r="W39" i="14"/>
  <c r="AC73" i="14"/>
  <c r="AB73" i="14"/>
  <c r="Y35" i="14"/>
  <c r="Z35" i="14"/>
  <c r="W57" i="14"/>
  <c r="V57" i="14"/>
  <c r="AB62" i="14"/>
  <c r="AC62" i="14"/>
  <c r="Z51" i="14"/>
  <c r="Y51" i="14"/>
  <c r="Z62" i="14"/>
  <c r="Y62" i="14"/>
  <c r="W59" i="14"/>
  <c r="V59" i="14"/>
  <c r="W43" i="14"/>
  <c r="V43" i="14"/>
  <c r="W45" i="14"/>
  <c r="V45" i="14"/>
  <c r="AB42" i="14"/>
  <c r="AC42" i="14"/>
  <c r="Z79" i="14"/>
  <c r="Y79" i="14"/>
  <c r="AB94" i="14"/>
  <c r="AC94" i="14"/>
  <c r="D29" i="11"/>
  <c r="G29" i="11" s="1"/>
  <c r="E28" i="11"/>
  <c r="F28" i="11" s="1"/>
  <c r="Z47" i="14" l="1"/>
  <c r="Y77" i="14"/>
  <c r="Y84" i="14"/>
  <c r="AC39" i="14"/>
  <c r="Y43" i="14"/>
  <c r="Y54" i="14"/>
  <c r="Z88" i="14"/>
  <c r="AC67" i="14"/>
  <c r="V41" i="14"/>
  <c r="AB85" i="14"/>
  <c r="AC88" i="14"/>
  <c r="Y74" i="14"/>
  <c r="AB46"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FB368" i="14" l="1"/>
  <c r="HU368" i="14"/>
  <c r="DC368" i="14"/>
  <c r="AV368" i="14"/>
  <c r="GS368" i="14"/>
  <c r="GR368" i="14"/>
  <c r="DB368" i="14"/>
  <c r="AC368" i="14"/>
  <c r="IV368" i="14"/>
  <c r="IC368" i="14"/>
  <c r="DF368" i="14"/>
  <c r="IU368" i="14"/>
  <c r="EW368" i="14"/>
  <c r="AY368" i="14"/>
  <c r="GV368" i="14"/>
  <c r="GW368" i="14"/>
  <c r="IY368" i="14"/>
  <c r="AU368" i="14"/>
  <c r="CY368" i="14"/>
  <c r="EX368" i="14"/>
  <c r="AZ368" i="14"/>
  <c r="BI368" i="14"/>
  <c r="AD368" i="14"/>
  <c r="GX368" i="14"/>
  <c r="EU368" i="14"/>
  <c r="CZ368" i="14"/>
  <c r="AW368" i="14"/>
  <c r="IW368" i="14"/>
  <c r="GT368" i="14"/>
  <c r="EY368" i="14"/>
  <c r="DD368" i="14"/>
  <c r="GO368" i="14"/>
  <c r="BR368" i="14"/>
  <c r="JB368" i="14"/>
  <c r="GQ368" i="14"/>
  <c r="EV368" i="14"/>
  <c r="DA368" i="14"/>
  <c r="AX368" i="14"/>
  <c r="IX368" i="14"/>
  <c r="GU368" i="14"/>
  <c r="EZ368" i="14"/>
  <c r="AK368" i="14"/>
  <c r="DU368" i="14"/>
  <c r="CO368" i="14"/>
  <c r="BZ368" i="14"/>
  <c r="HN368" i="14"/>
  <c r="BK368" i="14"/>
  <c r="HG368" i="14"/>
  <c r="DH368" i="14"/>
  <c r="I368" i="14"/>
  <c r="HI368" i="14"/>
  <c r="AS368" i="14"/>
  <c r="FY368" i="14"/>
  <c r="M368" i="14"/>
  <c r="FQ368" i="14"/>
  <c r="FI368" i="14"/>
  <c r="IK368" i="14"/>
  <c r="BQ368" i="14"/>
  <c r="BY368" i="14"/>
  <c r="HE368" i="14"/>
  <c r="N368" i="14"/>
  <c r="BB368" i="14"/>
  <c r="CX368" i="14"/>
  <c r="EL368" i="14"/>
  <c r="GP368" i="14"/>
  <c r="IL368" i="14"/>
  <c r="AM368" i="14"/>
  <c r="CI368" i="14"/>
  <c r="EE368" i="14"/>
  <c r="GI368" i="14"/>
  <c r="IE368" i="14"/>
  <c r="AN368" i="14"/>
  <c r="CJ368" i="14"/>
  <c r="EF368" i="14"/>
  <c r="GJ368" i="14"/>
  <c r="IF368" i="14"/>
  <c r="AO368" i="14"/>
  <c r="CK368" i="14"/>
  <c r="EG368" i="14"/>
  <c r="GK368" i="14"/>
  <c r="IG368" i="14"/>
  <c r="AP368" i="14"/>
  <c r="CL368" i="14"/>
  <c r="EH368" i="14"/>
  <c r="GL368" i="14"/>
  <c r="IH368" i="14"/>
  <c r="AQ368" i="14"/>
  <c r="CM368" i="14"/>
  <c r="EI368" i="14"/>
  <c r="GM368" i="14"/>
  <c r="II368" i="14"/>
  <c r="AR368" i="14"/>
  <c r="CN368" i="14"/>
  <c r="EJ368" i="14"/>
  <c r="GN368" i="14"/>
  <c r="IZ368" i="14"/>
  <c r="JA368" i="14"/>
  <c r="DN368" i="14"/>
  <c r="G368" i="14"/>
  <c r="FK368" i="14"/>
  <c r="BL368" i="14"/>
  <c r="HH368" i="14"/>
  <c r="BM368" i="14"/>
  <c r="FM368" i="14"/>
  <c r="J368" i="14"/>
  <c r="BN368" i="14"/>
  <c r="DJ368" i="14"/>
  <c r="FN368" i="14"/>
  <c r="HJ368" i="14"/>
  <c r="K368" i="14"/>
  <c r="BO368" i="14"/>
  <c r="DK368" i="14"/>
  <c r="FO368" i="14"/>
  <c r="HK368" i="14"/>
  <c r="L368" i="14"/>
  <c r="BP368" i="14"/>
  <c r="DL368" i="14"/>
  <c r="FP368" i="14"/>
  <c r="HL368" i="14"/>
  <c r="BA368" i="14"/>
  <c r="U368" i="14"/>
  <c r="AL368" i="14"/>
  <c r="FR368" i="14"/>
  <c r="DG368" i="14"/>
  <c r="H368" i="14"/>
  <c r="FL368" i="14"/>
  <c r="DI368" i="14"/>
  <c r="CW368" i="14"/>
  <c r="IS368" i="14"/>
  <c r="ES368" i="14"/>
  <c r="HM368" i="14"/>
  <c r="AT368" i="14"/>
  <c r="CP368" i="14"/>
  <c r="ED368" i="14"/>
  <c r="FZ368" i="14"/>
  <c r="ID368" i="14"/>
  <c r="W368" i="14"/>
  <c r="BS368" i="14"/>
  <c r="DW368" i="14"/>
  <c r="FS368" i="14"/>
  <c r="HW368" i="14"/>
  <c r="X368" i="14"/>
  <c r="BT368" i="14"/>
  <c r="DX368" i="14"/>
  <c r="FT368" i="14"/>
  <c r="HX368" i="14"/>
  <c r="Y368" i="14"/>
  <c r="BU368" i="14"/>
  <c r="DY368" i="14"/>
  <c r="FU368" i="14"/>
  <c r="HY368" i="14"/>
  <c r="Z368" i="14"/>
  <c r="BV368" i="14"/>
  <c r="DZ368" i="14"/>
  <c r="FV368" i="14"/>
  <c r="HZ368" i="14"/>
  <c r="AA368" i="14"/>
  <c r="BW368" i="14"/>
  <c r="EA368" i="14"/>
  <c r="FW368" i="14"/>
  <c r="IA368" i="14"/>
  <c r="AB368" i="14"/>
  <c r="BX368" i="14"/>
  <c r="EB368" i="14"/>
  <c r="FX368" i="14"/>
  <c r="I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C157" i="1" s="1"/>
  <c r="B341" i="2"/>
  <c r="C158" i="1" s="1"/>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BS402" i="14" l="1"/>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I670" i="14" l="1"/>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H71" i="2" l="1"/>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<sst xmlns="http://schemas.openxmlformats.org/spreadsheetml/2006/main" count="1354" uniqueCount="902">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</sst>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cellXfs>
  <cellStyles count="9">
    <cellStyle name="Calculation 2" xfId="7"/>
    <cellStyle name="Hyperlink" xfId="8" builtinId="8"/>
    <cellStyle name="Normal" xfId="0" builtinId="0"/>
    <cellStyle name="Normal 2" xfId="1"/>
    <cellStyle name="Normal 2 2" xfId="2"/>
    <cellStyle name="Normal 2_DESIGN INPUTS AND CALCULATIONS" xfId="3"/>
    <cellStyle name="Normal 3" xfId="6"/>
    <cellStyle name="常规 2" xfId="4"/>
    <cellStyle name="计算 2" xfId="5"/>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layout/>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xmlns:c16r2="http://schemas.microsoft.com/office/drawing/2015/06/char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xmlns:c16r2="http://schemas.microsoft.com/office/drawing/2015/06/char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xmlns:c16r2="http://schemas.microsoft.com/office/drawing/2015/06/char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xmlns:c16r2="http://schemas.microsoft.com/office/drawing/2015/06/char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xmlns:c16r2="http://schemas.microsoft.com/office/drawing/2015/06/char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xmlns:c16r2="http://schemas.microsoft.com/office/drawing/2015/06/char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xmlns:c16r2="http://schemas.microsoft.com/office/drawing/2015/06/char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xmlns:c16r2="http://schemas.microsoft.com/office/drawing/2015/06/char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xmlns:c16r2="http://schemas.microsoft.com/office/drawing/2015/06/char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xmlns:c16r2="http://schemas.microsoft.com/office/drawing/2015/06/char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xmlns:c16r2="http://schemas.microsoft.com/office/drawing/2015/06/char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xmlns:c16r2="http://schemas.microsoft.com/office/drawing/2015/06/char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04950400"/>
        <c:axId val="104956672"/>
      </c:scatterChart>
      <c:valAx>
        <c:axId val="1049504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layout/>
          <c:overlay val="0"/>
        </c:title>
        <c:numFmt formatCode="#,##0.00" sourceLinked="0"/>
        <c:majorTickMark val="out"/>
        <c:minorTickMark val="none"/>
        <c:tickLblPos val="nextTo"/>
        <c:txPr>
          <a:bodyPr rot="-5400000" vert="horz"/>
          <a:lstStyle/>
          <a:p>
            <a:pPr>
              <a:defRPr/>
            </a:pPr>
            <a:endParaRPr lang="en-US"/>
          </a:p>
        </c:txPr>
        <c:crossAx val="104956672"/>
        <c:crosses val="autoZero"/>
        <c:crossBetween val="midCat"/>
        <c:majorUnit val="5.000000000000001E-2"/>
        <c:minorUnit val="1.0000000000000002E-2"/>
      </c:valAx>
      <c:valAx>
        <c:axId val="104956672"/>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layout/>
          <c:overlay val="0"/>
        </c:title>
        <c:numFmt formatCode="#,##0.0" sourceLinked="0"/>
        <c:majorTickMark val="out"/>
        <c:minorTickMark val="none"/>
        <c:tickLblPos val="nextTo"/>
        <c:crossAx val="104950400"/>
        <c:crosses val="autoZero"/>
        <c:crossBetween val="midCat"/>
        <c:majorUnit val="0.1"/>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8.5238456152752438</c:v>
                </c:pt>
                <c:pt idx="1">
                  <c:v>8.5131071445911548</c:v>
                </c:pt>
                <c:pt idx="2">
                  <c:v>8.4952684884349488</c:v>
                </c:pt>
                <c:pt idx="3">
                  <c:v>8.4704168305018932</c:v>
                </c:pt>
                <c:pt idx="4">
                  <c:v>8.4386722457694674</c:v>
                </c:pt>
                <c:pt idx="5">
                  <c:v>8.4001857987322381</c:v>
                </c:pt>
                <c:pt idx="6">
                  <c:v>8.3551372079952522</c:v>
                </c:pt>
                <c:pt idx="7">
                  <c:v>8.3037321509349944</c:v>
                </c:pt>
                <c:pt idx="8">
                  <c:v>8.2461992898926315</c:v>
                </c:pt>
                <c:pt idx="9">
                  <c:v>8.1827871050939418</c:v>
                </c:pt>
                <c:pt idx="10">
                  <c:v>7.2877268685214851</c:v>
                </c:pt>
                <c:pt idx="11">
                  <c:v>6.113663576163181</c:v>
                </c:pt>
                <c:pt idx="12">
                  <c:v>4.8698280453116576</c:v>
                </c:pt>
                <c:pt idx="13">
                  <c:v>3.6634469411725981</c:v>
                </c:pt>
                <c:pt idx="14">
                  <c:v>2.5359457744051062</c:v>
                </c:pt>
                <c:pt idx="15">
                  <c:v>1.4971354977203584</c:v>
                </c:pt>
                <c:pt idx="16">
                  <c:v>0.54381120580804221</c:v>
                </c:pt>
                <c:pt idx="17">
                  <c:v>-0.3317570888535698</c:v>
                </c:pt>
                <c:pt idx="18">
                  <c:v>-1.1382542284781636</c:v>
                </c:pt>
                <c:pt idx="19">
                  <c:v>-6.7920024509764119</c:v>
                </c:pt>
                <c:pt idx="20">
                  <c:v>-10.242355429044256</c:v>
                </c:pt>
                <c:pt idx="21">
                  <c:v>-12.715834391494997</c:v>
                </c:pt>
                <c:pt idx="22">
                  <c:v>-14.64227625629697</c:v>
                </c:pt>
                <c:pt idx="23">
                  <c:v>-16.219500531938621</c:v>
                </c:pt>
                <c:pt idx="24">
                  <c:v>-17.554572373534423</c:v>
                </c:pt>
                <c:pt idx="25">
                  <c:v>-18.711901619296977</c:v>
                </c:pt>
                <c:pt idx="26">
                  <c:v>-19.733230592050063</c:v>
                </c:pt>
                <c:pt idx="27">
                  <c:v>-20.647148622722185</c:v>
                </c:pt>
                <c:pt idx="28">
                  <c:v>-26.663807733808405</c:v>
                </c:pt>
                <c:pt idx="29">
                  <c:v>-30.18490274415873</c:v>
                </c:pt>
                <c:pt idx="30">
                  <c:v>-32.68342188755215</c:v>
                </c:pt>
                <c:pt idx="31">
                  <c:v>-34.621503841531798</c:v>
                </c:pt>
                <c:pt idx="32">
                  <c:v>-36.205064496047257</c:v>
                </c:pt>
                <c:pt idx="33">
                  <c:v>-37.543961537565295</c:v>
                </c:pt>
                <c:pt idx="34">
                  <c:v>-38.703775325983408</c:v>
                </c:pt>
                <c:pt idx="35">
                  <c:v>-39.726808531311129</c:v>
                </c:pt>
                <c:pt idx="36">
                  <c:v>-40.641946008222689</c:v>
                </c:pt>
              </c:numCache>
            </c:numRef>
          </c:yVal>
          <c:smooth val="1"/>
          <c:extLst xmlns:c16r2="http://schemas.microsoft.com/office/drawing/2015/06/char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xmlns:c16r2="http://schemas.microsoft.com/office/drawing/2015/06/char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36.763578682247903</c:v>
                </c:pt>
                <c:pt idx="1">
                  <c:v>30.737701443769719</c:v>
                </c:pt>
                <c:pt idx="2">
                  <c:v>27.207123155887537</c:v>
                </c:pt>
                <c:pt idx="3">
                  <c:v>24.69618232827251</c:v>
                </c:pt>
                <c:pt idx="4">
                  <c:v>22.742489206711696</c:v>
                </c:pt>
                <c:pt idx="5">
                  <c:v>21.140152697714825</c:v>
                </c:pt>
                <c:pt idx="6">
                  <c:v>19.779414472922671</c:v>
                </c:pt>
                <c:pt idx="7">
                  <c:v>18.594827716698372</c:v>
                </c:pt>
                <c:pt idx="8">
                  <c:v>17.544244618769071</c:v>
                </c:pt>
                <c:pt idx="9">
                  <c:v>16.598950344940171</c:v>
                </c:pt>
                <c:pt idx="10">
                  <c:v>10.175064077659346</c:v>
                </c:pt>
                <c:pt idx="11">
                  <c:v>6.184160991687536</c:v>
                </c:pt>
                <c:pt idx="12">
                  <c:v>3.2548820721889555</c:v>
                </c:pt>
                <c:pt idx="13">
                  <c:v>0.95366781908778409</c:v>
                </c:pt>
                <c:pt idx="14">
                  <c:v>-0.93184259653870827</c:v>
                </c:pt>
                <c:pt idx="15">
                  <c:v>-2.5267770132473495</c:v>
                </c:pt>
                <c:pt idx="16">
                  <c:v>-3.9109035423206837</c:v>
                </c:pt>
                <c:pt idx="17">
                  <c:v>-5.1373360179247705</c:v>
                </c:pt>
                <c:pt idx="18">
                  <c:v>-6.2425963371189619</c:v>
                </c:pt>
                <c:pt idx="19">
                  <c:v>-14.028302428076111</c:v>
                </c:pt>
                <c:pt idx="20">
                  <c:v>-19.325757380021013</c:v>
                </c:pt>
                <c:pt idx="21">
                  <c:v>-23.495211745989494</c:v>
                </c:pt>
                <c:pt idx="22">
                  <c:v>-26.942417215843371</c:v>
                </c:pt>
                <c:pt idx="23">
                  <c:v>-29.87720288055521</c:v>
                </c:pt>
                <c:pt idx="24">
                  <c:v>-32.430572777817773</c:v>
                </c:pt>
                <c:pt idx="25">
                  <c:v>-34.69063085249023</c:v>
                </c:pt>
                <c:pt idx="26">
                  <c:v>-36.719239780867461</c:v>
                </c:pt>
                <c:pt idx="27">
                  <c:v>-38.5612559235554</c:v>
                </c:pt>
                <c:pt idx="28">
                  <c:v>-51.407920497912805</c:v>
                </c:pt>
                <c:pt idx="29">
                  <c:v>-59.698514946935511</c:v>
                </c:pt>
                <c:pt idx="30">
                  <c:v>-66.013478373523441</c:v>
                </c:pt>
                <c:pt idx="31">
                  <c:v>-71.152565590445349</c:v>
                </c:pt>
                <c:pt idx="32">
                  <c:v>-75.488037564827778</c:v>
                </c:pt>
                <c:pt idx="33">
                  <c:v>-79.234055543950774</c:v>
                </c:pt>
                <c:pt idx="34">
                  <c:v>-82.528474938251236</c:v>
                </c:pt>
                <c:pt idx="35">
                  <c:v>-85.46607460489426</c:v>
                </c:pt>
                <c:pt idx="36">
                  <c:v>-88.114954485420782</c:v>
                </c:pt>
              </c:numCache>
            </c:numRef>
          </c:yVal>
          <c:smooth val="1"/>
          <c:extLst xmlns:c16r2="http://schemas.microsoft.com/office/drawing/2015/06/char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16997504"/>
        <c:axId val="117011968"/>
      </c:scatterChart>
      <c:valAx>
        <c:axId val="11699750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17011968"/>
        <c:crossesAt val="-1000"/>
        <c:crossBetween val="midCat"/>
      </c:valAx>
      <c:valAx>
        <c:axId val="11701196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1699750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-1.6461497276435042</c:v>
                </c:pt>
                <c:pt idx="1">
                  <c:v>-3.2895862880710816</c:v>
                </c:pt>
                <c:pt idx="2">
                  <c:v>-4.9276232495136689</c:v>
                </c:pt>
                <c:pt idx="3">
                  <c:v>-6.5576269958767055</c:v>
                </c:pt>
                <c:pt idx="4">
                  <c:v>-8.1770415263018208</c:v>
                </c:pt>
                <c:pt idx="5">
                  <c:v>-9.783411406001802</c:v>
                </c:pt>
                <c:pt idx="6">
                  <c:v>-11.37440238123089</c:v>
                </c:pt>
                <c:pt idx="7">
                  <c:v>-12.947819270101155</c:v>
                </c:pt>
                <c:pt idx="8">
                  <c:v>-14.501620851209678</c:v>
                </c:pt>
                <c:pt idx="9">
                  <c:v>-16.033931586793091</c:v>
                </c:pt>
                <c:pt idx="10">
                  <c:v>-29.889118363818017</c:v>
                </c:pt>
                <c:pt idx="11">
                  <c:v>-40.766571612468326</c:v>
                </c:pt>
                <c:pt idx="12">
                  <c:v>-48.979701225584073</c:v>
                </c:pt>
                <c:pt idx="13">
                  <c:v>-55.164895546353129</c:v>
                </c:pt>
                <c:pt idx="14">
                  <c:v>-59.888870029340985</c:v>
                </c:pt>
                <c:pt idx="15">
                  <c:v>-63.56845117843325</c:v>
                </c:pt>
                <c:pt idx="16">
                  <c:v>-66.493153761255741</c:v>
                </c:pt>
                <c:pt idx="17">
                  <c:v>-68.862192771306709</c:v>
                </c:pt>
                <c:pt idx="18">
                  <c:v>-70.813965223277222</c:v>
                </c:pt>
                <c:pt idx="19">
                  <c:v>-80.130370127827149</c:v>
                </c:pt>
                <c:pt idx="20">
                  <c:v>-83.383948624908072</c:v>
                </c:pt>
                <c:pt idx="21">
                  <c:v>-85.028304755611856</c:v>
                </c:pt>
                <c:pt idx="22">
                  <c:v>-86.019049696793772</c:v>
                </c:pt>
                <c:pt idx="23">
                  <c:v>-86.68091036331181</c:v>
                </c:pt>
                <c:pt idx="24">
                  <c:v>-87.154221853026598</c:v>
                </c:pt>
                <c:pt idx="25">
                  <c:v>-87.50946428602947</c:v>
                </c:pt>
                <c:pt idx="26">
                  <c:v>-87.785897884530016</c:v>
                </c:pt>
                <c:pt idx="27">
                  <c:v>-88.007119658836999</c:v>
                </c:pt>
                <c:pt idx="28">
                  <c:v>-89.003258362417839</c:v>
                </c:pt>
                <c:pt idx="29">
                  <c:v>-89.335468332769736</c:v>
                </c:pt>
                <c:pt idx="30">
                  <c:v>-89.501591472174738</c:v>
                </c:pt>
                <c:pt idx="31">
                  <c:v>-89.60126955712029</c:v>
                </c:pt>
                <c:pt idx="32">
                  <c:v>-89.66772299192867</c:v>
                </c:pt>
                <c:pt idx="33">
                  <c:v>-89.715190288839707</c:v>
                </c:pt>
                <c:pt idx="34">
                  <c:v>-89.750791021655559</c:v>
                </c:pt>
                <c:pt idx="35">
                  <c:v>-89.77848061495763</c:v>
                </c:pt>
                <c:pt idx="36">
                  <c:v>-89.80063236472175</c:v>
                </c:pt>
              </c:numCache>
            </c:numRef>
          </c:yVal>
          <c:smooth val="1"/>
          <c:extLst xmlns:c16r2="http://schemas.microsoft.com/office/drawing/2015/06/char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xmlns:c16r2="http://schemas.microsoft.com/office/drawing/2015/06/char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89.306215058032222</c:v>
                </c:pt>
                <c:pt idx="1">
                  <c:v>88.614111406824847</c:v>
                </c:pt>
                <c:pt idx="2">
                  <c:v>87.925349008404055</c:v>
                </c:pt>
                <c:pt idx="3">
                  <c:v>87.241545752356316</c:v>
                </c:pt>
                <c:pt idx="4">
                  <c:v>86.564257854102721</c:v>
                </c:pt>
                <c:pt idx="5">
                  <c:v>85.894961898040521</c:v>
                </c:pt>
                <c:pt idx="6">
                  <c:v>85.235038952343999</c:v>
                </c:pt>
                <c:pt idx="7">
                  <c:v>84.585761089510129</c:v>
                </c:pt>
                <c:pt idx="8">
                  <c:v>83.948280543722575</c:v>
                </c:pt>
                <c:pt idx="9">
                  <c:v>83.323621629424892</c:v>
                </c:pt>
                <c:pt idx="10">
                  <c:v>77.912912096466812</c:v>
                </c:pt>
                <c:pt idx="11">
                  <c:v>74.023071361737806</c:v>
                </c:pt>
                <c:pt idx="12">
                  <c:v>71.228614629801925</c:v>
                </c:pt>
                <c:pt idx="13">
                  <c:v>69.049335224258357</c:v>
                </c:pt>
                <c:pt idx="14">
                  <c:v>67.169460116046551</c:v>
                </c:pt>
                <c:pt idx="15">
                  <c:v>65.420380446017461</c:v>
                </c:pt>
                <c:pt idx="16">
                  <c:v>63.722274295059691</c:v>
                </c:pt>
                <c:pt idx="17">
                  <c:v>62.041780454154932</c:v>
                </c:pt>
                <c:pt idx="18">
                  <c:v>60.368160754970148</c:v>
                </c:pt>
                <c:pt idx="19">
                  <c:v>44.716457519876712</c:v>
                </c:pt>
                <c:pt idx="20">
                  <c:v>32.578865811710585</c:v>
                </c:pt>
                <c:pt idx="21">
                  <c:v>23.589545708849528</c:v>
                </c:pt>
                <c:pt idx="22">
                  <c:v>16.731361729595449</c:v>
                </c:pt>
                <c:pt idx="23">
                  <c:v>11.268642757806759</c:v>
                </c:pt>
                <c:pt idx="24">
                  <c:v>6.7412038088137933</c:v>
                </c:pt>
                <c:pt idx="25">
                  <c:v>2.8641200235218776</c:v>
                </c:pt>
                <c:pt idx="26">
                  <c:v>359.45687639669563</c:v>
                </c:pt>
                <c:pt idx="27">
                  <c:v>356.40152850514505</c:v>
                </c:pt>
                <c:pt idx="28">
                  <c:v>335.22356361258545</c:v>
                </c:pt>
                <c:pt idx="29">
                  <c:v>321.83710211279902</c:v>
                </c:pt>
                <c:pt idx="30">
                  <c:v>312.49492613799686</c:v>
                </c:pt>
                <c:pt idx="31">
                  <c:v>305.73900720013603</c:v>
                </c:pt>
                <c:pt idx="32">
                  <c:v>300.70204639165394</c:v>
                </c:pt>
                <c:pt idx="33">
                  <c:v>296.83898413337187</c:v>
                </c:pt>
                <c:pt idx="34">
                  <c:v>293.80049746347044</c:v>
                </c:pt>
                <c:pt idx="35">
                  <c:v>291.35745024673162</c:v>
                </c:pt>
                <c:pt idx="36">
                  <c:v>289.35554667709101</c:v>
                </c:pt>
              </c:numCache>
            </c:numRef>
          </c:yVal>
          <c:smooth val="1"/>
          <c:extLst xmlns:c16r2="http://schemas.microsoft.com/office/drawing/2015/06/char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17183232"/>
        <c:axId val="117185152"/>
      </c:scatterChart>
      <c:valAx>
        <c:axId val="117183232"/>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17185152"/>
        <c:crossesAt val="-360"/>
        <c:crossBetween val="midCat"/>
      </c:valAx>
      <c:valAx>
        <c:axId val="11718515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17183232"/>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2.0308657568583823E-2</c:v>
                </c:pt>
                <c:pt idx="2">
                  <c:v>8.5060488110740934E-2</c:v>
                </c:pt>
                <c:pt idx="3">
                  <c:v>0.20649591706133358</c:v>
                </c:pt>
                <c:pt idx="4">
                  <c:v>0.40576717072574703</c:v>
                </c:pt>
                <c:pt idx="5">
                  <c:v>0.70164641544562367</c:v>
                </c:pt>
                <c:pt idx="6">
                  <c:v>1.0554200831824101</c:v>
                </c:pt>
                <c:pt idx="7">
                  <c:v>1.3168633628244248</c:v>
                </c:pt>
                <c:pt idx="8">
                  <c:v>1.393379367816264</c:v>
                </c:pt>
                <c:pt idx="11">
                  <c:v>1.3602672304847414</c:v>
                </c:pt>
                <c:pt idx="12">
                  <c:v>1.2984549463223929</c:v>
                </c:pt>
                <c:pt idx="15">
                  <c:v>1.2390404101704175</c:v>
                </c:pt>
                <c:pt idx="16">
                  <c:v>1.1890125033219523</c:v>
                </c:pt>
                <c:pt idx="17">
                  <c:v>1.148197780499506</c:v>
                </c:pt>
                <c:pt idx="18">
                  <c:v>1.1149055430398618</c:v>
                </c:pt>
                <c:pt idx="19">
                  <c:v>1.0874495343561179</c:v>
                </c:pt>
                <c:pt idx="20">
                  <c:v>1.064466146764677</c:v>
                </c:pt>
                <c:pt idx="21">
                  <c:v>1.0449162723131562</c:v>
                </c:pt>
                <c:pt idx="22">
                  <c:v>1.0280208096723704</c:v>
                </c:pt>
                <c:pt idx="23">
                  <c:v>1.0131956449787538</c:v>
                </c:pt>
                <c:pt idx="24">
                  <c:v>1</c:v>
                </c:pt>
                <c:pt idx="25">
                  <c:v>0.98809823163895849</c:v>
                </c:pt>
                <c:pt idx="26">
                  <c:v>0.97723223463980513</c:v>
                </c:pt>
                <c:pt idx="27">
                  <c:v>0.96720159520374782</c:v>
                </c:pt>
                <c:pt idx="28">
                  <c:v>0.95784926312510499</c:v>
                </c:pt>
                <c:pt idx="29">
                  <c:v>0.94905112664269176</c:v>
                </c:pt>
                <c:pt idx="30">
                  <c:v>0.94070835357044147</c:v>
                </c:pt>
                <c:pt idx="31">
                  <c:v>0.93274170627448916</c:v>
                </c:pt>
                <c:pt idx="32">
                  <c:v>0.92508727749044839</c:v>
                </c:pt>
                <c:pt idx="33">
                  <c:v>0.91769325892308617</c:v>
                </c:pt>
                <c:pt idx="34">
                  <c:v>0.91051746815274859</c:v>
                </c:pt>
                <c:pt idx="35">
                  <c:v>0.90352543793673212</c:v>
                </c:pt>
                <c:pt idx="36">
                  <c:v>0.89668892672378753</c:v>
                </c:pt>
                <c:pt idx="37">
                  <c:v>0.88998474765071356</c:v>
                </c:pt>
                <c:pt idx="38">
                  <c:v>0.88339384055068515</c:v>
                </c:pt>
                <c:pt idx="39">
                  <c:v>0.87690053101105547</c:v>
                </c:pt>
                <c:pt idx="40">
                  <c:v>0.87049193460875218</c:v>
                </c:pt>
                <c:pt idx="41">
                  <c:v>0.86415747472182292</c:v>
                </c:pt>
                <c:pt idx="42">
                  <c:v>0.85788848986814936</c:v>
                </c:pt>
                <c:pt idx="43">
                  <c:v>0.8516779121238125</c:v>
                </c:pt>
                <c:pt idx="44">
                  <c:v>0.84552000236227853</c:v>
                </c:pt>
                <c:pt idx="45">
                  <c:v>0.83941013121256236</c:v>
                </c:pt>
                <c:pt idx="46">
                  <c:v>0.83334459703196262</c:v>
                </c:pt>
                <c:pt idx="47">
                  <c:v>0.82732047402283271</c:v>
                </c:pt>
                <c:pt idx="48">
                  <c:v>0.82133548503540821</c:v>
                </c:pt>
                <c:pt idx="49">
                  <c:v>0.81538789469395068</c:v>
                </c:pt>
                <c:pt idx="50">
                  <c:v>0.80947641933822623</c:v>
                </c:pt>
                <c:pt idx="51">
                  <c:v>0.80360015094342085</c:v>
                </c:pt>
                <c:pt idx="52">
                  <c:v>0.79775849271170485</c:v>
                </c:pt>
                <c:pt idx="53">
                  <c:v>0.79195110444975247</c:v>
                </c:pt>
                <c:pt idx="54">
                  <c:v>0.78617785618287206</c:v>
                </c:pt>
                <c:pt idx="55">
                  <c:v>0.78043878872657213</c:v>
                </c:pt>
                <c:pt idx="56">
                  <c:v>0.77473408015443346</c:v>
                </c:pt>
                <c:pt idx="57">
                  <c:v>0.76906401727810747</c:v>
                </c:pt>
                <c:pt idx="58">
                  <c:v>0.76342897139952071</c:v>
                </c:pt>
                <c:pt idx="59">
                  <c:v>0.75782937771354386</c:v>
                </c:pt>
                <c:pt idx="60">
                  <c:v>0.75226571783666418</c:v>
                </c:pt>
                <c:pt idx="61">
                  <c:v>0.74673850501760786</c:v>
                </c:pt>
                <c:pt idx="62">
                  <c:v>0.7412482716526464</c:v>
                </c:pt>
                <c:pt idx="63">
                  <c:v>0.73579555878399105</c:v>
                </c:pt>
                <c:pt idx="64">
                  <c:v>0.73038090730634486</c:v>
                </c:pt>
                <c:pt idx="65">
                  <c:v>0.72500485064582665</c:v>
                </c:pt>
                <c:pt idx="66">
                  <c:v>0.71966790870861441</c:v>
                </c:pt>
                <c:pt idx="67">
                  <c:v>0.71437058292465949</c:v>
                </c:pt>
                <c:pt idx="68">
                  <c:v>0.70911335223562466</c:v>
                </c:pt>
                <c:pt idx="69">
                  <c:v>0.70389666989654054</c:v>
                </c:pt>
                <c:pt idx="70">
                  <c:v>0.69872096097805059</c:v>
                </c:pt>
                <c:pt idx="71">
                  <c:v>0.69358662047103103</c:v>
                </c:pt>
                <c:pt idx="72">
                  <c:v>0.68849401190821513</c:v>
                </c:pt>
                <c:pt idx="73">
                  <c:v>0.68344346642853593</c:v>
                </c:pt>
                <c:pt idx="74">
                  <c:v>0.678435282219506</c:v>
                </c:pt>
              </c:numCache>
            </c:numRef>
          </c:yVal>
          <c:smooth val="1"/>
          <c:extLst xmlns:c16r2="http://schemas.microsoft.com/office/drawing/2015/06/char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1.1178082191780823</c:v>
                </c:pt>
                <c:pt idx="1">
                  <c:v>1.1178082191780823</c:v>
                </c:pt>
                <c:pt idx="2">
                  <c:v>1.1178082191780823</c:v>
                </c:pt>
                <c:pt idx="3">
                  <c:v>1.1178082191780823</c:v>
                </c:pt>
                <c:pt idx="4">
                  <c:v>1.1178082191780823</c:v>
                </c:pt>
                <c:pt idx="5">
                  <c:v>1.1178082191780823</c:v>
                </c:pt>
                <c:pt idx="6">
                  <c:v>1.1178082191780823</c:v>
                </c:pt>
                <c:pt idx="7">
                  <c:v>1.1178082191780823</c:v>
                </c:pt>
                <c:pt idx="8">
                  <c:v>1.1178082191780823</c:v>
                </c:pt>
                <c:pt idx="11">
                  <c:v>1.1178082191780823</c:v>
                </c:pt>
                <c:pt idx="12">
                  <c:v>1.1178082191780823</c:v>
                </c:pt>
                <c:pt idx="15">
                  <c:v>1.1178082191780823</c:v>
                </c:pt>
                <c:pt idx="16">
                  <c:v>1.1178082191780823</c:v>
                </c:pt>
                <c:pt idx="17">
                  <c:v>1.1178082191780823</c:v>
                </c:pt>
                <c:pt idx="18">
                  <c:v>1.1178082191780823</c:v>
                </c:pt>
                <c:pt idx="19">
                  <c:v>1.1178082191780823</c:v>
                </c:pt>
                <c:pt idx="20">
                  <c:v>1.1178082191780823</c:v>
                </c:pt>
                <c:pt idx="21">
                  <c:v>1.1178082191780823</c:v>
                </c:pt>
                <c:pt idx="22">
                  <c:v>1.1178082191780823</c:v>
                </c:pt>
                <c:pt idx="23">
                  <c:v>1.1178082191780823</c:v>
                </c:pt>
                <c:pt idx="24">
                  <c:v>1.1178082191780823</c:v>
                </c:pt>
                <c:pt idx="25">
                  <c:v>1.1178082191780823</c:v>
                </c:pt>
                <c:pt idx="26">
                  <c:v>1.1178082191780823</c:v>
                </c:pt>
                <c:pt idx="27">
                  <c:v>1.1178082191780823</c:v>
                </c:pt>
                <c:pt idx="28">
                  <c:v>1.1178082191780823</c:v>
                </c:pt>
                <c:pt idx="29">
                  <c:v>1.1178082191780823</c:v>
                </c:pt>
                <c:pt idx="30">
                  <c:v>1.1178082191780823</c:v>
                </c:pt>
                <c:pt idx="31">
                  <c:v>1.1178082191780823</c:v>
                </c:pt>
                <c:pt idx="32">
                  <c:v>1.1178082191780823</c:v>
                </c:pt>
                <c:pt idx="33">
                  <c:v>1.1178082191780823</c:v>
                </c:pt>
                <c:pt idx="34">
                  <c:v>1.1178082191780823</c:v>
                </c:pt>
                <c:pt idx="35">
                  <c:v>1.1178082191780823</c:v>
                </c:pt>
                <c:pt idx="36">
                  <c:v>1.1178082191780823</c:v>
                </c:pt>
                <c:pt idx="37">
                  <c:v>1.1178082191780823</c:v>
                </c:pt>
                <c:pt idx="38">
                  <c:v>1.1178082191780823</c:v>
                </c:pt>
                <c:pt idx="39">
                  <c:v>1.1178082191780823</c:v>
                </c:pt>
                <c:pt idx="40">
                  <c:v>1.1178082191780823</c:v>
                </c:pt>
                <c:pt idx="41">
                  <c:v>1.1178082191780823</c:v>
                </c:pt>
                <c:pt idx="42">
                  <c:v>1.1178082191780823</c:v>
                </c:pt>
                <c:pt idx="43">
                  <c:v>1.1178082191780823</c:v>
                </c:pt>
                <c:pt idx="44">
                  <c:v>1.1178082191780823</c:v>
                </c:pt>
                <c:pt idx="45">
                  <c:v>1.1178082191780823</c:v>
                </c:pt>
                <c:pt idx="46">
                  <c:v>1.1178082191780823</c:v>
                </c:pt>
                <c:pt idx="47">
                  <c:v>1.1178082191780823</c:v>
                </c:pt>
                <c:pt idx="48">
                  <c:v>1.1178082191780823</c:v>
                </c:pt>
                <c:pt idx="49">
                  <c:v>1.1178082191780823</c:v>
                </c:pt>
                <c:pt idx="50">
                  <c:v>1.1178082191780823</c:v>
                </c:pt>
                <c:pt idx="51">
                  <c:v>1.1178082191780823</c:v>
                </c:pt>
                <c:pt idx="52">
                  <c:v>1.1178082191780823</c:v>
                </c:pt>
                <c:pt idx="53">
                  <c:v>1.1178082191780823</c:v>
                </c:pt>
                <c:pt idx="54">
                  <c:v>1.1178082191780823</c:v>
                </c:pt>
                <c:pt idx="55">
                  <c:v>1.1178082191780823</c:v>
                </c:pt>
                <c:pt idx="56">
                  <c:v>1.1178082191780823</c:v>
                </c:pt>
                <c:pt idx="57">
                  <c:v>1.1178082191780823</c:v>
                </c:pt>
                <c:pt idx="58">
                  <c:v>1.1178082191780823</c:v>
                </c:pt>
                <c:pt idx="59">
                  <c:v>1.1178082191780823</c:v>
                </c:pt>
                <c:pt idx="60">
                  <c:v>1.1178082191780823</c:v>
                </c:pt>
                <c:pt idx="61">
                  <c:v>1.1178082191780823</c:v>
                </c:pt>
                <c:pt idx="62">
                  <c:v>1.1178082191780823</c:v>
                </c:pt>
                <c:pt idx="63">
                  <c:v>1.1178082191780823</c:v>
                </c:pt>
                <c:pt idx="64">
                  <c:v>1.1178082191780823</c:v>
                </c:pt>
                <c:pt idx="65">
                  <c:v>1.1178082191780823</c:v>
                </c:pt>
                <c:pt idx="66">
                  <c:v>1.1178082191780823</c:v>
                </c:pt>
                <c:pt idx="67">
                  <c:v>1.1178082191780823</c:v>
                </c:pt>
                <c:pt idx="68">
                  <c:v>1.1178082191780823</c:v>
                </c:pt>
                <c:pt idx="69">
                  <c:v>1.1178082191780823</c:v>
                </c:pt>
                <c:pt idx="70">
                  <c:v>1.1178082191780823</c:v>
                </c:pt>
                <c:pt idx="71">
                  <c:v>1.1178082191780823</c:v>
                </c:pt>
                <c:pt idx="72">
                  <c:v>1.1178082191780823</c:v>
                </c:pt>
                <c:pt idx="73">
                  <c:v>1.1178082191780823</c:v>
                </c:pt>
                <c:pt idx="74">
                  <c:v>1.1178082191780823</c:v>
                </c:pt>
                <c:pt idx="75">
                  <c:v>1.1178082191780823</c:v>
                </c:pt>
              </c:numCache>
            </c:numRef>
          </c:yVal>
          <c:smooth val="1"/>
          <c:extLst xmlns:c16r2="http://schemas.microsoft.com/office/drawing/2015/06/char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0.95609756097560972</c:v>
                </c:pt>
                <c:pt idx="1">
                  <c:v>0.95609756097560972</c:v>
                </c:pt>
                <c:pt idx="2">
                  <c:v>0.95609756097560972</c:v>
                </c:pt>
                <c:pt idx="3">
                  <c:v>0.95609756097560972</c:v>
                </c:pt>
                <c:pt idx="4">
                  <c:v>0.95609756097560972</c:v>
                </c:pt>
                <c:pt idx="5">
                  <c:v>0.95609756097560972</c:v>
                </c:pt>
                <c:pt idx="6">
                  <c:v>0.95609756097560972</c:v>
                </c:pt>
                <c:pt idx="7">
                  <c:v>0.95609756097560972</c:v>
                </c:pt>
                <c:pt idx="8">
                  <c:v>0.95609756097560972</c:v>
                </c:pt>
                <c:pt idx="11">
                  <c:v>0.95609756097560972</c:v>
                </c:pt>
                <c:pt idx="12">
                  <c:v>0.95609756097560972</c:v>
                </c:pt>
                <c:pt idx="15">
                  <c:v>0.95609756097560972</c:v>
                </c:pt>
                <c:pt idx="16">
                  <c:v>0.95609756097560972</c:v>
                </c:pt>
                <c:pt idx="17">
                  <c:v>0.95609756097560972</c:v>
                </c:pt>
                <c:pt idx="18">
                  <c:v>0.95609756097560972</c:v>
                </c:pt>
                <c:pt idx="19">
                  <c:v>0.95609756097560972</c:v>
                </c:pt>
                <c:pt idx="20">
                  <c:v>0.95609756097560972</c:v>
                </c:pt>
                <c:pt idx="21">
                  <c:v>0.95609756097560972</c:v>
                </c:pt>
                <c:pt idx="22">
                  <c:v>0.95609756097560972</c:v>
                </c:pt>
                <c:pt idx="23">
                  <c:v>0.95609756097560972</c:v>
                </c:pt>
                <c:pt idx="24">
                  <c:v>0.95609756097560972</c:v>
                </c:pt>
                <c:pt idx="25">
                  <c:v>0.95609756097560972</c:v>
                </c:pt>
                <c:pt idx="26">
                  <c:v>0.95609756097560972</c:v>
                </c:pt>
                <c:pt idx="27">
                  <c:v>0.95609756097560972</c:v>
                </c:pt>
                <c:pt idx="28">
                  <c:v>0.95609756097560972</c:v>
                </c:pt>
                <c:pt idx="29">
                  <c:v>0.95609756097560972</c:v>
                </c:pt>
                <c:pt idx="30">
                  <c:v>0.95609756097560972</c:v>
                </c:pt>
                <c:pt idx="31">
                  <c:v>0.95609756097560972</c:v>
                </c:pt>
                <c:pt idx="32">
                  <c:v>0.95609756097560972</c:v>
                </c:pt>
                <c:pt idx="33">
                  <c:v>0.95609756097560972</c:v>
                </c:pt>
                <c:pt idx="34">
                  <c:v>0.95609756097560972</c:v>
                </c:pt>
                <c:pt idx="35">
                  <c:v>0.95609756097560972</c:v>
                </c:pt>
                <c:pt idx="36">
                  <c:v>0.95609756097560972</c:v>
                </c:pt>
                <c:pt idx="37">
                  <c:v>0.95609756097560972</c:v>
                </c:pt>
                <c:pt idx="38">
                  <c:v>0.95609756097560972</c:v>
                </c:pt>
                <c:pt idx="39">
                  <c:v>0.95609756097560972</c:v>
                </c:pt>
                <c:pt idx="40">
                  <c:v>0.95609756097560972</c:v>
                </c:pt>
                <c:pt idx="41">
                  <c:v>0.95609756097560972</c:v>
                </c:pt>
                <c:pt idx="42">
                  <c:v>0.95609756097560972</c:v>
                </c:pt>
                <c:pt idx="43">
                  <c:v>0.95609756097560972</c:v>
                </c:pt>
                <c:pt idx="44">
                  <c:v>0.95609756097560972</c:v>
                </c:pt>
                <c:pt idx="45">
                  <c:v>0.95609756097560972</c:v>
                </c:pt>
                <c:pt idx="46">
                  <c:v>0.95609756097560972</c:v>
                </c:pt>
                <c:pt idx="47">
                  <c:v>0.95609756097560972</c:v>
                </c:pt>
                <c:pt idx="48">
                  <c:v>0.95609756097560972</c:v>
                </c:pt>
                <c:pt idx="49">
                  <c:v>0.95609756097560972</c:v>
                </c:pt>
                <c:pt idx="50">
                  <c:v>0.95609756097560972</c:v>
                </c:pt>
                <c:pt idx="51">
                  <c:v>0.95609756097560972</c:v>
                </c:pt>
                <c:pt idx="52">
                  <c:v>0.95609756097560972</c:v>
                </c:pt>
                <c:pt idx="53">
                  <c:v>0.95609756097560972</c:v>
                </c:pt>
                <c:pt idx="54">
                  <c:v>0.95609756097560972</c:v>
                </c:pt>
                <c:pt idx="55">
                  <c:v>0.95609756097560972</c:v>
                </c:pt>
                <c:pt idx="56">
                  <c:v>0.95609756097560972</c:v>
                </c:pt>
                <c:pt idx="57">
                  <c:v>0.95609756097560972</c:v>
                </c:pt>
                <c:pt idx="58">
                  <c:v>0.95609756097560972</c:v>
                </c:pt>
                <c:pt idx="59">
                  <c:v>0.95609756097560972</c:v>
                </c:pt>
                <c:pt idx="60">
                  <c:v>0.95609756097560972</c:v>
                </c:pt>
                <c:pt idx="61">
                  <c:v>0.95609756097560972</c:v>
                </c:pt>
                <c:pt idx="62">
                  <c:v>0.95609756097560972</c:v>
                </c:pt>
                <c:pt idx="63">
                  <c:v>0.95609756097560972</c:v>
                </c:pt>
                <c:pt idx="64">
                  <c:v>0.95609756097560972</c:v>
                </c:pt>
                <c:pt idx="65">
                  <c:v>0.95609756097560972</c:v>
                </c:pt>
                <c:pt idx="66">
                  <c:v>0.95609756097560972</c:v>
                </c:pt>
                <c:pt idx="67">
                  <c:v>0.95609756097560972</c:v>
                </c:pt>
                <c:pt idx="68">
                  <c:v>0.95609756097560972</c:v>
                </c:pt>
                <c:pt idx="69">
                  <c:v>0.95609756097560972</c:v>
                </c:pt>
                <c:pt idx="70">
                  <c:v>0.95609756097560972</c:v>
                </c:pt>
                <c:pt idx="71">
                  <c:v>0.95609756097560972</c:v>
                </c:pt>
                <c:pt idx="72">
                  <c:v>0.95609756097560972</c:v>
                </c:pt>
                <c:pt idx="73">
                  <c:v>0.95609756097560972</c:v>
                </c:pt>
                <c:pt idx="74">
                  <c:v>0.95609756097560972</c:v>
                </c:pt>
                <c:pt idx="75">
                  <c:v>0.95609756097560972</c:v>
                </c:pt>
              </c:numCache>
            </c:numRef>
          </c:yVal>
          <c:smooth val="1"/>
          <c:extLst xmlns:c16r2="http://schemas.microsoft.com/office/drawing/2015/06/char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2.046035635177211E-2</c:v>
                </c:pt>
                <c:pt idx="2">
                  <c:v>8.7912054616558058E-2</c:v>
                </c:pt>
                <c:pt idx="3">
                  <c:v>0.22570508500977521</c:v>
                </c:pt>
                <c:pt idx="4">
                  <c:v>0.49999856000622112</c:v>
                </c:pt>
                <c:pt idx="5">
                  <c:v>1.1428466473749059</c:v>
                </c:pt>
                <c:pt idx="6">
                  <c:v>3.7892233593796507</c:v>
                </c:pt>
                <c:pt idx="7">
                  <c:v>9.5582299438675395</c:v>
                </c:pt>
                <c:pt idx="8">
                  <c:v>2.9090366255314559</c:v>
                </c:pt>
                <c:pt idx="11">
                  <c:v>1.9695928643693634</c:v>
                </c:pt>
                <c:pt idx="12">
                  <c:v>1.5999953920199028</c:v>
                </c:pt>
                <c:pt idx="15">
                  <c:v>1.404932457976364</c:v>
                </c:pt>
                <c:pt idx="16">
                  <c:v>1.2857130766197773</c:v>
                </c:pt>
                <c:pt idx="17">
                  <c:v>1.2060653200839502</c:v>
                </c:pt>
                <c:pt idx="18">
                  <c:v>1.1495597141126443</c:v>
                </c:pt>
                <c:pt idx="19">
                  <c:v>1.1076920764534217</c:v>
                </c:pt>
                <c:pt idx="20">
                  <c:v>1.0756301260969434</c:v>
                </c:pt>
                <c:pt idx="21">
                  <c:v>1.0504315602222993</c:v>
                </c:pt>
                <c:pt idx="22">
                  <c:v>1.030206652900564</c:v>
                </c:pt>
                <c:pt idx="23">
                  <c:v>1.0136890082031391</c:v>
                </c:pt>
                <c:pt idx="24">
                  <c:v>1</c:v>
                </c:pt>
                <c:pt idx="25">
                  <c:v>0.9885121836856271</c:v>
                </c:pt>
                <c:pt idx="26">
                  <c:v>0.97876641365133188</c:v>
                </c:pt>
                <c:pt idx="27">
                  <c:v>0.97041959259099786</c:v>
                </c:pt>
                <c:pt idx="28">
                  <c:v>0.96321064226849695</c:v>
                </c:pt>
                <c:pt idx="29">
                  <c:v>0.95693771031804464</c:v>
                </c:pt>
                <c:pt idx="30">
                  <c:v>0.95144252470481094</c:v>
                </c:pt>
                <c:pt idx="31">
                  <c:v>0.9465994205658077</c:v>
                </c:pt>
                <c:pt idx="32">
                  <c:v>0.9423074955940538</c:v>
                </c:pt>
                <c:pt idx="33">
                  <c:v>0.93848490544019558</c:v>
                </c:pt>
                <c:pt idx="34">
                  <c:v>0.9350646511863534</c:v>
                </c:pt>
                <c:pt idx="35">
                  <c:v>0.93199142517974143</c:v>
                </c:pt>
                <c:pt idx="36">
                  <c:v>0.92921921936690555</c:v>
                </c:pt>
                <c:pt idx="37">
                  <c:v>0.92670949081377441</c:v>
                </c:pt>
                <c:pt idx="38">
                  <c:v>0.92442973968628095</c:v>
                </c:pt>
                <c:pt idx="39">
                  <c:v>0.92235239620615517</c:v>
                </c:pt>
                <c:pt idx="40">
                  <c:v>0.92045394160653082</c:v>
                </c:pt>
                <c:pt idx="41">
                  <c:v>0.91871420810587923</c:v>
                </c:pt>
                <c:pt idx="42">
                  <c:v>0.91711581712680079</c:v>
                </c:pt>
                <c:pt idx="43">
                  <c:v>0.9156437252068772</c:v>
                </c:pt>
                <c:pt idx="44">
                  <c:v>0.91428485448517882</c:v>
                </c:pt>
                <c:pt idx="45">
                  <c:v>0.91302779011597135</c:v>
                </c:pt>
                <c:pt idx="46">
                  <c:v>0.91186253102173709</c:v>
                </c:pt>
                <c:pt idx="47">
                  <c:v>0.91078028344094097</c:v>
                </c:pt>
                <c:pt idx="48">
                  <c:v>0.90977328902673227</c:v>
                </c:pt>
                <c:pt idx="49">
                  <c:v>0.90883468100635845</c:v>
                </c:pt>
                <c:pt idx="50">
                  <c:v>0.90795836325790757</c:v>
                </c:pt>
                <c:pt idx="51">
                  <c:v>0.90713890820289711</c:v>
                </c:pt>
                <c:pt idx="52">
                  <c:v>0.90637147022479536</c:v>
                </c:pt>
                <c:pt idx="53">
                  <c:v>0.90565171195976102</c:v>
                </c:pt>
                <c:pt idx="54">
                  <c:v>0.90497574130774627</c:v>
                </c:pt>
                <c:pt idx="55">
                  <c:v>0.90434005741023515</c:v>
                </c:pt>
                <c:pt idx="56">
                  <c:v>0.90374150415848797</c:v>
                </c:pt>
                <c:pt idx="57">
                  <c:v>0.90317723005095274</c:v>
                </c:pt>
                <c:pt idx="58">
                  <c:v>0.90264465342372147</c:v>
                </c:pt>
                <c:pt idx="59">
                  <c:v>0.90214143224425092</c:v>
                </c:pt>
                <c:pt idx="60">
                  <c:v>0.90166543779383468</c:v>
                </c:pt>
                <c:pt idx="61">
                  <c:v>0.90121473167481336</c:v>
                </c:pt>
                <c:pt idx="62">
                  <c:v>0.9007875456692559</c:v>
                </c:pt>
                <c:pt idx="63">
                  <c:v>0.90038226405055843</c:v>
                </c:pt>
                <c:pt idx="64">
                  <c:v>0.89999740801119676</c:v>
                </c:pt>
                <c:pt idx="65">
                  <c:v>0.89963162192119905</c:v>
                </c:pt>
                <c:pt idx="66">
                  <c:v>0.89928366117460012</c:v>
                </c:pt>
                <c:pt idx="67">
                  <c:v>0.89895238141691769</c:v>
                </c:pt>
                <c:pt idx="68">
                  <c:v>0.89863672897658242</c:v>
                </c:pt>
                <c:pt idx="69">
                  <c:v>0.89833573234851827</c:v>
                </c:pt>
                <c:pt idx="70">
                  <c:v>0.89804849459928493</c:v>
                </c:pt>
                <c:pt idx="71">
                  <c:v>0.89777418658124164</c:v>
                </c:pt>
                <c:pt idx="72">
                  <c:v>0.89751204085844249</c:v>
                </c:pt>
                <c:pt idx="73">
                  <c:v>0.89726134625994403</c:v>
                </c:pt>
                <c:pt idx="74">
                  <c:v>0.8970214429873854</c:v>
                </c:pt>
              </c:numCache>
            </c:numRef>
          </c:yVal>
          <c:smooth val="1"/>
          <c:extLst xmlns:c16r2="http://schemas.microsoft.com/office/drawing/2015/06/char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1.1961973280679376E-2</c:v>
                </c:pt>
                <c:pt idx="2">
                  <c:v>4.9332964543394642E-2</c:v>
                </c:pt>
                <c:pt idx="3">
                  <c:v>0.11693067775349021</c:v>
                </c:pt>
                <c:pt idx="4">
                  <c:v>0.22404910898055916</c:v>
                </c:pt>
                <c:pt idx="5">
                  <c:v>0.38632569631617542</c:v>
                </c:pt>
                <c:pt idx="6">
                  <c:v>0.62665405505305605</c:v>
                </c:pt>
                <c:pt idx="7">
                  <c:v>0.96526617224851508</c:v>
                </c:pt>
                <c:pt idx="8">
                  <c:v>1.3692172549161092</c:v>
                </c:pt>
                <c:pt idx="9">
                  <c:v>1.6814946014445737</c:v>
                </c:pt>
                <c:pt idx="10">
                  <c:v>1.7647058823529411</c:v>
                </c:pt>
                <c:pt idx="11">
                  <c:v>1.6916340350974111</c:v>
                </c:pt>
                <c:pt idx="12">
                  <c:v>1.577748785213184</c:v>
                </c:pt>
                <c:pt idx="13">
                  <c:v>1.471916581696266</c:v>
                </c:pt>
                <c:pt idx="14">
                  <c:v>1.3844232425181007</c:v>
                </c:pt>
                <c:pt idx="15">
                  <c:v>1.3139550439594565</c:v>
                </c:pt>
                <c:pt idx="16">
                  <c:v>1.2570399251795712</c:v>
                </c:pt>
                <c:pt idx="17">
                  <c:v>1.2104855267795249</c:v>
                </c:pt>
                <c:pt idx="18">
                  <c:v>1.1718020815849581</c:v>
                </c:pt>
                <c:pt idx="19">
                  <c:v>1.1391340177441407</c:v>
                </c:pt>
                <c:pt idx="20">
                  <c:v>1.1111111111111107</c:v>
                </c:pt>
                <c:pt idx="21">
                  <c:v>1.0867171900450849</c:v>
                </c:pt>
                <c:pt idx="22">
                  <c:v>1.0651914257101507</c:v>
                </c:pt>
                <c:pt idx="23">
                  <c:v>1.0459576626575706</c:v>
                </c:pt>
                <c:pt idx="24">
                  <c:v>1.0285744865701645</c:v>
                </c:pt>
                <c:pt idx="25">
                  <c:v>1.0126998985234041</c:v>
                </c:pt>
                <c:pt idx="26">
                  <c:v>0.99806613025169577</c:v>
                </c:pt>
                <c:pt idx="27">
                  <c:v>0.98446149964700458</c:v>
                </c:pt>
                <c:pt idx="28">
                  <c:v>0.97171718586601785</c:v>
                </c:pt>
                <c:pt idx="29">
                  <c:v>0.95969747543684214</c:v>
                </c:pt>
                <c:pt idx="30">
                  <c:v>0.94829248435519331</c:v>
                </c:pt>
                <c:pt idx="31">
                  <c:v>0.9374126667112278</c:v>
                </c:pt>
                <c:pt idx="32">
                  <c:v>0.92698462716355334</c:v>
                </c:pt>
                <c:pt idx="33">
                  <c:v>0.91694789562815304</c:v>
                </c:pt>
                <c:pt idx="34">
                  <c:v>0.90725241970007064</c:v>
                </c:pt>
                <c:pt idx="35">
                  <c:v>0.89785659793781192</c:v>
                </c:pt>
                <c:pt idx="36">
                  <c:v>0.88872572469790723</c:v>
                </c:pt>
                <c:pt idx="37">
                  <c:v>0.87983075101332431</c:v>
                </c:pt>
                <c:pt idx="38">
                  <c:v>0.8711472902896783</c:v>
                </c:pt>
                <c:pt idx="39">
                  <c:v>0.8626548152065886</c:v>
                </c:pt>
                <c:pt idx="40">
                  <c:v>0.85433600511186047</c:v>
                </c:pt>
                <c:pt idx="41">
                  <c:v>0.84617621273184362</c:v>
                </c:pt>
                <c:pt idx="42">
                  <c:v>0.83816302613214944</c:v>
                </c:pt>
                <c:pt idx="43">
                  <c:v>0.83028590721024431</c:v>
                </c:pt>
                <c:pt idx="44">
                  <c:v>0.82253589205498978</c:v>
                </c:pt>
                <c:pt idx="45">
                  <c:v>0.81490534160465367</c:v>
                </c:pt>
                <c:pt idx="46">
                  <c:v>0.80738773341761461</c:v>
                </c:pt>
                <c:pt idx="47">
                  <c:v>0.79997748721634143</c:v>
                </c:pt>
                <c:pt idx="48">
                  <c:v>0.79266981830560679</c:v>
                </c:pt>
                <c:pt idx="49">
                  <c:v>0.78546061409676859</c:v>
                </c:pt>
                <c:pt idx="50">
                  <c:v>0.77834632986334618</c:v>
                </c:pt>
                <c:pt idx="51">
                  <c:v>0.77132390056303812</c:v>
                </c:pt>
                <c:pt idx="52">
                  <c:v>0.76439066612869833</c:v>
                </c:pt>
                <c:pt idx="53">
                  <c:v>0.75754430808666773</c:v>
                </c:pt>
                <c:pt idx="54">
                  <c:v>0.75078279572909878</c:v>
                </c:pt>
                <c:pt idx="55">
                  <c:v>0.74410434036583917</c:v>
                </c:pt>
                <c:pt idx="56">
                  <c:v>0.73750735642527654</c:v>
                </c:pt>
                <c:pt idx="57">
                  <c:v>0.73099042837336048</c:v>
                </c:pt>
                <c:pt idx="58">
                  <c:v>0.72455228258447424</c:v>
                </c:pt>
                <c:pt idx="59">
                  <c:v>0.71819176343376923</c:v>
                </c:pt>
                <c:pt idx="60">
                  <c:v>0.71190781299337857</c:v>
                </c:pt>
                <c:pt idx="61">
                  <c:v>0.70569945380890919</c:v>
                </c:pt>
                <c:pt idx="62">
                  <c:v>0.69956577431117428</c:v>
                </c:pt>
                <c:pt idx="63">
                  <c:v>0.6935059164840639</c:v>
                </c:pt>
                <c:pt idx="64">
                  <c:v>0.6875190654649217</c:v>
                </c:pt>
                <c:pt idx="65">
                  <c:v>0.68160444080066485</c:v>
                </c:pt>
                <c:pt idx="66">
                  <c:v>0.67576128912253419</c:v>
                </c:pt>
                <c:pt idx="67">
                  <c:v>0.66998887803606366</c:v>
                </c:pt>
                <c:pt idx="68">
                  <c:v>0.66428649105151361</c:v>
                </c:pt>
                <c:pt idx="69">
                  <c:v>0.65865342340448807</c:v>
                </c:pt>
                <c:pt idx="70">
                  <c:v>0.65308897863736626</c:v>
                </c:pt>
                <c:pt idx="71">
                  <c:v>0.64759246583010754</c:v>
                </c:pt>
              </c:numCache>
            </c:numRef>
          </c:yVal>
          <c:smooth val="1"/>
          <c:extLst xmlns:c16r2="http://schemas.microsoft.com/office/drawing/2015/06/char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xmlns:c16r2="http://schemas.microsoft.com/office/drawing/2015/06/char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15776896"/>
        <c:axId val="115795456"/>
      </c:scatterChart>
      <c:valAx>
        <c:axId val="115776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15795456"/>
        <c:crosses val="autoZero"/>
        <c:crossBetween val="midCat"/>
        <c:majorUnit val="0.5"/>
        <c:minorUnit val="0.1"/>
      </c:valAx>
      <c:valAx>
        <c:axId val="11579545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15776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-25.080767256636065</c:v>
                </c:pt>
                <c:pt idx="1">
                  <c:v>-25.081685503212192</c:v>
                </c:pt>
                <c:pt idx="2">
                  <c:v>-25.083140427118053</c:v>
                </c:pt>
                <c:pt idx="3">
                  <c:v>-25.085445324987351</c:v>
                </c:pt>
                <c:pt idx="4">
                  <c:v>-25.089095830082051</c:v>
                </c:pt>
                <c:pt idx="5">
                  <c:v>-25.094875192653745</c:v>
                </c:pt>
                <c:pt idx="6">
                  <c:v>-25.104019090052244</c:v>
                </c:pt>
                <c:pt idx="7">
                  <c:v>-25.118471744384738</c:v>
                </c:pt>
                <c:pt idx="8">
                  <c:v>-25.141279277570838</c:v>
                </c:pt>
                <c:pt idx="9">
                  <c:v>-25.177182427021052</c:v>
                </c:pt>
                <c:pt idx="10">
                  <c:v>-25.233482058556021</c:v>
                </c:pt>
                <c:pt idx="11">
                  <c:v>-25.321237608611838</c:v>
                </c:pt>
                <c:pt idx="12">
                  <c:v>-25.456775855549921</c:v>
                </c:pt>
                <c:pt idx="13">
                  <c:v>-25.663255751523842</c:v>
                </c:pt>
                <c:pt idx="14">
                  <c:v>-25.97156948435952</c:v>
                </c:pt>
                <c:pt idx="15">
                  <c:v>-26.419224025150228</c:v>
                </c:pt>
                <c:pt idx="16">
                  <c:v>-27.045578477215948</c:v>
                </c:pt>
                <c:pt idx="17">
                  <c:v>-27.883023795416445</c:v>
                </c:pt>
                <c:pt idx="18">
                  <c:v>-28.946876210306112</c:v>
                </c:pt>
                <c:pt idx="19">
                  <c:v>-30.229553547995355</c:v>
                </c:pt>
                <c:pt idx="20">
                  <c:v>-31.702939031015571</c:v>
                </c:pt>
                <c:pt idx="21">
                  <c:v>-33.327112972526933</c:v>
                </c:pt>
                <c:pt idx="22">
                  <c:v>-35.059823211661744</c:v>
                </c:pt>
                <c:pt idx="23">
                  <c:v>-36.862422784244757</c:v>
                </c:pt>
                <c:pt idx="24">
                  <c:v>-38.701524345258512</c:v>
                </c:pt>
                <c:pt idx="25">
                  <c:v>-40.547759605691496</c:v>
                </c:pt>
                <c:pt idx="26">
                  <c:v>-42.373389457016046</c:v>
                </c:pt>
                <c:pt idx="27">
                  <c:v>-44.150279714105736</c:v>
                </c:pt>
                <c:pt idx="28">
                  <c:v>-45.84976304032584</c:v>
                </c:pt>
                <c:pt idx="29">
                  <c:v>-47.44604938318308</c:v>
                </c:pt>
                <c:pt idx="30">
                  <c:v>-48.92410978841626</c:v>
                </c:pt>
                <c:pt idx="31">
                  <c:v>-50.290116422808936</c:v>
                </c:pt>
                <c:pt idx="32">
                  <c:v>-51.578401519235719</c:v>
                </c:pt>
                <c:pt idx="33">
                  <c:v>-52.84789522174254</c:v>
                </c:pt>
                <c:pt idx="34">
                  <c:v>-54.166750730907253</c:v>
                </c:pt>
                <c:pt idx="35">
                  <c:v>-55.592681942777354</c:v>
                </c:pt>
                <c:pt idx="36">
                  <c:v>-57.160008654221443</c:v>
                </c:pt>
                <c:pt idx="37">
                  <c:v>-58.878927475130425</c:v>
                </c:pt>
                <c:pt idx="38">
                  <c:v>-60.743389501022158</c:v>
                </c:pt>
                <c:pt idx="39">
                  <c:v>-62.739443997171513</c:v>
                </c:pt>
                <c:pt idx="40">
                  <c:v>-64.848396638929259</c:v>
                </c:pt>
                <c:pt idx="41">
                  <c:v>-67.044920348606965</c:v>
                </c:pt>
                <c:pt idx="42">
                  <c:v>-69.295151309425748</c:v>
                </c:pt>
                <c:pt idx="43">
                  <c:v>-71.560338335531085</c:v>
                </c:pt>
                <c:pt idx="44">
                  <c:v>-73.806104023917882</c:v>
                </c:pt>
                <c:pt idx="45">
                  <c:v>-76.010923333842499</c:v>
                </c:pt>
                <c:pt idx="46">
                  <c:v>-78.16802784100895</c:v>
                </c:pt>
                <c:pt idx="47">
                  <c:v>-80.281274752883419</c:v>
                </c:pt>
                <c:pt idx="48">
                  <c:v>-82.359356672220784</c:v>
                </c:pt>
                <c:pt idx="49">
                  <c:v>-84.411567788243801</c:v>
                </c:pt>
                <c:pt idx="50">
                  <c:v>-86.445770430978655</c:v>
                </c:pt>
                <c:pt idx="51">
                  <c:v>-88.467876154805481</c:v>
                </c:pt>
                <c:pt idx="52">
                  <c:v>-90.482039373184989</c:v>
                </c:pt>
                <c:pt idx="53">
                  <c:v>-92.49106317433484</c:v>
                </c:pt>
                <c:pt idx="54">
                  <c:v>-94.496792029986025</c:v>
                </c:pt>
                <c:pt idx="55">
                  <c:v>-96.500420823091901</c:v>
                </c:pt>
                <c:pt idx="56">
                  <c:v>-98.502716089050196</c:v>
                </c:pt>
                <c:pt idx="57">
                  <c:v>-100.50416656105951</c:v>
                </c:pt>
                <c:pt idx="58">
                  <c:v>-102.50508264732575</c:v>
                </c:pt>
                <c:pt idx="59">
                  <c:v>-104.50566101753522</c:v>
                </c:pt>
                <c:pt idx="60">
                  <c:v>-106.5060260874379</c:v>
                </c:pt>
              </c:numCache>
            </c:numRef>
          </c:yVal>
          <c:smooth val="1"/>
          <c:extLst xmlns:c16r2="http://schemas.microsoft.com/office/drawing/2015/06/char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15656192"/>
        <c:axId val="1156577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-1.0648368905337462</c:v>
                </c:pt>
                <c:pt idx="1">
                  <c:v>-1.3404533288236458</c:v>
                </c:pt>
                <c:pt idx="2">
                  <c:v>-1.6873374973372122</c:v>
                </c:pt>
                <c:pt idx="3">
                  <c:v>-2.1238466465947616</c:v>
                </c:pt>
                <c:pt idx="4">
                  <c:v>-2.6729961595059728</c:v>
                </c:pt>
                <c:pt idx="5">
                  <c:v>-3.3635717214123502</c:v>
                </c:pt>
                <c:pt idx="6">
                  <c:v>-4.2314373334989321</c:v>
                </c:pt>
                <c:pt idx="7">
                  <c:v>-5.3210011079615196</c:v>
                </c:pt>
                <c:pt idx="8">
                  <c:v>-6.6867087347283984</c:v>
                </c:pt>
                <c:pt idx="9">
                  <c:v>-8.3942495313336032</c:v>
                </c:pt>
                <c:pt idx="10">
                  <c:v>-10.520814424104339</c:v>
                </c:pt>
                <c:pt idx="11">
                  <c:v>-13.153156460262165</c:v>
                </c:pt>
                <c:pt idx="12">
                  <c:v>-16.38134383858408</c:v>
                </c:pt>
                <c:pt idx="13">
                  <c:v>-20.285209684238698</c:v>
                </c:pt>
                <c:pt idx="14">
                  <c:v>-24.910581383824017</c:v>
                </c:pt>
                <c:pt idx="15">
                  <c:v>-30.235593117036892</c:v>
                </c:pt>
                <c:pt idx="16">
                  <c:v>-36.136061640667826</c:v>
                </c:pt>
                <c:pt idx="17">
                  <c:v>-42.370571213066441</c:v>
                </c:pt>
                <c:pt idx="18">
                  <c:v>-48.607682567908967</c:v>
                </c:pt>
                <c:pt idx="19">
                  <c:v>-54.495601679770111</c:v>
                </c:pt>
                <c:pt idx="20">
                  <c:v>-59.741037205881987</c:v>
                </c:pt>
                <c:pt idx="21">
                  <c:v>-64.155806935720108</c:v>
                </c:pt>
                <c:pt idx="22">
                  <c:v>-67.657376105468899</c:v>
                </c:pt>
                <c:pt idx="23">
                  <c:v>-70.240215306346926</c:v>
                </c:pt>
                <c:pt idx="24">
                  <c:v>-71.942480987992056</c:v>
                </c:pt>
                <c:pt idx="25">
                  <c:v>-72.823438893599061</c:v>
                </c:pt>
                <c:pt idx="26">
                  <c:v>-72.957059141695154</c:v>
                </c:pt>
                <c:pt idx="27">
                  <c:v>-72.442129606493992</c:v>
                </c:pt>
                <c:pt idx="28">
                  <c:v>-71.426192773140983</c:v>
                </c:pt>
                <c:pt idx="29">
                  <c:v>-70.13447806528184</c:v>
                </c:pt>
                <c:pt idx="30">
                  <c:v>-68.883920871738937</c:v>
                </c:pt>
                <c:pt idx="31">
                  <c:v>-68.054626851904004</c:v>
                </c:pt>
                <c:pt idx="32">
                  <c:v>-68.005222303365031</c:v>
                </c:pt>
                <c:pt idx="33">
                  <c:v>-68.959961350117766</c:v>
                </c:pt>
                <c:pt idx="34">
                  <c:v>-70.931431480568435</c:v>
                </c:pt>
                <c:pt idx="35">
                  <c:v>-73.729556380820028</c:v>
                </c:pt>
                <c:pt idx="36">
                  <c:v>-77.048589623966734</c:v>
                </c:pt>
                <c:pt idx="37">
                  <c:v>-80.571631706256511</c:v>
                </c:pt>
                <c:pt idx="38">
                  <c:v>-84.032989289505039</c:v>
                </c:pt>
                <c:pt idx="39">
                  <c:v>-87.223817083723972</c:v>
                </c:pt>
                <c:pt idx="40">
                  <c:v>-89.969915271449935</c:v>
                </c:pt>
                <c:pt idx="41">
                  <c:v>-92.122987398503071</c:v>
                </c:pt>
                <c:pt idx="42">
                  <c:v>-93.586672253841243</c:v>
                </c:pt>
                <c:pt idx="43">
                  <c:v>-94.358563795109774</c:v>
                </c:pt>
                <c:pt idx="44">
                  <c:v>-94.543309881052011</c:v>
                </c:pt>
                <c:pt idx="45">
                  <c:v>-94.314888870202751</c:v>
                </c:pt>
                <c:pt idx="46">
                  <c:v>-93.85456346720531</c:v>
                </c:pt>
                <c:pt idx="47">
                  <c:v>-93.305426136860149</c:v>
                </c:pt>
                <c:pt idx="48">
                  <c:v>-92.758746623119535</c:v>
                </c:pt>
                <c:pt idx="49">
                  <c:v>-92.261988366107332</c:v>
                </c:pt>
                <c:pt idx="50">
                  <c:v>-91.833491582268522</c:v>
                </c:pt>
                <c:pt idx="51">
                  <c:v>-91.475242919665291</c:v>
                </c:pt>
                <c:pt idx="52">
                  <c:v>-91.181417275797742</c:v>
                </c:pt>
                <c:pt idx="53">
                  <c:v>-90.943285797630239</c:v>
                </c:pt>
                <c:pt idx="54">
                  <c:v>-90.751725450711817</c:v>
                </c:pt>
                <c:pt idx="55">
                  <c:v>-90.59834782520258</c:v>
                </c:pt>
                <c:pt idx="56">
                  <c:v>-90.47590306935777</c:v>
                </c:pt>
                <c:pt idx="57">
                  <c:v>-90.378333703447097</c:v>
                </c:pt>
                <c:pt idx="58">
                  <c:v>-90.300676891229344</c:v>
                </c:pt>
                <c:pt idx="59">
                  <c:v>-90.23891425104641</c:v>
                </c:pt>
                <c:pt idx="60">
                  <c:v>-90.189815496513887</c:v>
                </c:pt>
              </c:numCache>
            </c:numRef>
          </c:yVal>
          <c:smooth val="1"/>
          <c:extLst xmlns:c16r2="http://schemas.microsoft.com/office/drawing/2015/06/char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17508352"/>
        <c:axId val="117506816"/>
      </c:scatterChart>
      <c:valAx>
        <c:axId val="115656192"/>
        <c:scaling>
          <c:logBase val="10"/>
          <c:orientation val="minMax"/>
          <c:max val="100000"/>
          <c:min val="10"/>
        </c:scaling>
        <c:delete val="0"/>
        <c:axPos val="b"/>
        <c:majorGridlines/>
        <c:minorGridlines/>
        <c:numFmt formatCode="0.00" sourceLinked="1"/>
        <c:majorTickMark val="none"/>
        <c:minorTickMark val="in"/>
        <c:tickLblPos val="low"/>
        <c:crossAx val="115657728"/>
        <c:crosses val="autoZero"/>
        <c:crossBetween val="midCat"/>
        <c:majorUnit val="10"/>
        <c:minorUnit val="10"/>
      </c:valAx>
      <c:valAx>
        <c:axId val="1156577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5656192"/>
        <c:crosses val="autoZero"/>
        <c:crossBetween val="midCat"/>
        <c:majorUnit val="20"/>
        <c:minorUnit val="4"/>
      </c:valAx>
      <c:valAx>
        <c:axId val="117506816"/>
        <c:scaling>
          <c:orientation val="minMax"/>
          <c:max val="0"/>
          <c:min val="-180"/>
        </c:scaling>
        <c:delete val="0"/>
        <c:axPos val="r"/>
        <c:numFmt formatCode="General" sourceLinked="1"/>
        <c:majorTickMark val="out"/>
        <c:minorTickMark val="none"/>
        <c:tickLblPos val="nextTo"/>
        <c:crossAx val="117508352"/>
        <c:crosses val="max"/>
        <c:crossBetween val="midCat"/>
      </c:valAx>
      <c:valAx>
        <c:axId val="117508352"/>
        <c:scaling>
          <c:logBase val="10"/>
          <c:orientation val="minMax"/>
        </c:scaling>
        <c:delete val="1"/>
        <c:axPos val="b"/>
        <c:numFmt formatCode="0.00" sourceLinked="1"/>
        <c:majorTickMark val="out"/>
        <c:minorTickMark val="none"/>
        <c:tickLblPos val="nextTo"/>
        <c:crossAx val="11750681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-18.948518569230664</c:v>
                </c:pt>
                <c:pt idx="1">
                  <c:v>-18.949436438971578</c:v>
                </c:pt>
                <c:pt idx="2">
                  <c:v>-18.950890765633865</c:v>
                </c:pt>
                <c:pt idx="3">
                  <c:v>-18.953194716936025</c:v>
                </c:pt>
                <c:pt idx="4">
                  <c:v>-18.956843721823343</c:v>
                </c:pt>
                <c:pt idx="5">
                  <c:v>-18.962620706727705</c:v>
                </c:pt>
                <c:pt idx="6">
                  <c:v>-18.971760835779886</c:v>
                </c:pt>
                <c:pt idx="7">
                  <c:v>-18.986207517692467</c:v>
                </c:pt>
                <c:pt idx="8">
                  <c:v>-19.009005585247145</c:v>
                </c:pt>
                <c:pt idx="9">
                  <c:v>-19.044893732723249</c:v>
                </c:pt>
                <c:pt idx="10">
                  <c:v>-19.101169587834136</c:v>
                </c:pt>
                <c:pt idx="11">
                  <c:v>-19.188887455054704</c:v>
                </c:pt>
                <c:pt idx="12">
                  <c:v>-19.324365979370153</c:v>
                </c:pt>
                <c:pt idx="13">
                  <c:v>-19.530751222989839</c:v>
                </c:pt>
                <c:pt idx="14">
                  <c:v>-19.838914946032332</c:v>
                </c:pt>
                <c:pt idx="15">
                  <c:v>-20.286331747567491</c:v>
                </c:pt>
                <c:pt idx="16">
                  <c:v>-20.912309434035485</c:v>
                </c:pt>
                <c:pt idx="17">
                  <c:v>-21.749157683624006</c:v>
                </c:pt>
                <c:pt idx="18">
                  <c:v>-22.812063970803731</c:v>
                </c:pt>
                <c:pt idx="19">
                  <c:v>-24.093242204540029</c:v>
                </c:pt>
                <c:pt idx="20">
                  <c:v>-25.56425279054497</c:v>
                </c:pt>
                <c:pt idx="21">
                  <c:v>-27.184665339734302</c:v>
                </c:pt>
                <c:pt idx="22">
                  <c:v>-28.911420607034195</c:v>
                </c:pt>
                <c:pt idx="23">
                  <c:v>-30.704598298387914</c:v>
                </c:pt>
                <c:pt idx="24">
                  <c:v>-32.528807474181541</c:v>
                </c:pt>
                <c:pt idx="25">
                  <c:v>-34.351540372963143</c:v>
                </c:pt>
                <c:pt idx="26">
                  <c:v>-36.140171032003749</c:v>
                </c:pt>
                <c:pt idx="27">
                  <c:v>-37.859037249280725</c:v>
                </c:pt>
                <c:pt idx="28">
                  <c:v>-39.468062698066134</c:v>
                </c:pt>
                <c:pt idx="29">
                  <c:v>-40.924600388481366</c:v>
                </c:pt>
                <c:pt idx="30">
                  <c:v>-42.189673733966863</c:v>
                </c:pt>
                <c:pt idx="31">
                  <c:v>-43.237415702491745</c:v>
                </c:pt>
                <c:pt idx="32">
                  <c:v>-44.063016771569288</c:v>
                </c:pt>
                <c:pt idx="33">
                  <c:v>-44.683734785870321</c:v>
                </c:pt>
                <c:pt idx="34">
                  <c:v>-45.132015047312791</c:v>
                </c:pt>
                <c:pt idx="35">
                  <c:v>-45.445395969861444</c:v>
                </c:pt>
                <c:pt idx="36">
                  <c:v>-45.658682812052191</c:v>
                </c:pt>
                <c:pt idx="37">
                  <c:v>-45.800355157581372</c:v>
                </c:pt>
                <c:pt idx="38">
                  <c:v>-45.892080951080423</c:v>
                </c:pt>
                <c:pt idx="39">
                  <c:v>-45.949641627607932</c:v>
                </c:pt>
                <c:pt idx="40">
                  <c:v>-45.984259888411515</c:v>
                </c:pt>
                <c:pt idx="41">
                  <c:v>-46.003872227007136</c:v>
                </c:pt>
                <c:pt idx="42">
                  <c:v>-46.014105365081399</c:v>
                </c:pt>
                <c:pt idx="43">
                  <c:v>-46.018881991938855</c:v>
                </c:pt>
                <c:pt idx="44">
                  <c:v>-46.02077929572468</c:v>
                </c:pt>
                <c:pt idx="45">
                  <c:v>-46.021330566348738</c:v>
                </c:pt>
                <c:pt idx="46">
                  <c:v>-46.021344030136781</c:v>
                </c:pt>
                <c:pt idx="47">
                  <c:v>-46.021193307503559</c:v>
                </c:pt>
                <c:pt idx="48">
                  <c:v>-46.021026801238058</c:v>
                </c:pt>
                <c:pt idx="49">
                  <c:v>-46.020891012344663</c:v>
                </c:pt>
                <c:pt idx="50">
                  <c:v>-46.020792470064166</c:v>
                </c:pt>
                <c:pt idx="51">
                  <c:v>-46.020725004591007</c:v>
                </c:pt>
                <c:pt idx="52">
                  <c:v>-46.020680287289579</c:v>
                </c:pt>
                <c:pt idx="53">
                  <c:v>-46.020651205635986</c:v>
                </c:pt>
                <c:pt idx="54">
                  <c:v>-46.020632508355384</c:v>
                </c:pt>
                <c:pt idx="55">
                  <c:v>-46.020620571903024</c:v>
                </c:pt>
                <c:pt idx="56">
                  <c:v>-46.02061298488475</c:v>
                </c:pt>
                <c:pt idx="57">
                  <c:v>-46.020608175608615</c:v>
                </c:pt>
                <c:pt idx="58">
                  <c:v>-46.020605132314316</c:v>
                </c:pt>
                <c:pt idx="59">
                  <c:v>-46.020603208600839</c:v>
                </c:pt>
                <c:pt idx="60">
                  <c:v>-46.020601993415717</c:v>
                </c:pt>
              </c:numCache>
            </c:numRef>
          </c:yVal>
          <c:smooth val="1"/>
          <c:extLst xmlns:c16r2="http://schemas.microsoft.com/office/drawing/2015/06/char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17539968"/>
        <c:axId val="117541504"/>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-1.0417997685631935</c:v>
                </c:pt>
                <c:pt idx="1">
                  <c:v>-1.3114513113459265</c:v>
                </c:pt>
                <c:pt idx="2">
                  <c:v>-1.6508261221087241</c:v>
                </c:pt>
                <c:pt idx="3">
                  <c:v>-2.0778815516276241</c:v>
                </c:pt>
                <c:pt idx="4">
                  <c:v>-2.615129539636647</c:v>
                </c:pt>
                <c:pt idx="5">
                  <c:v>-3.2907219756153414</c:v>
                </c:pt>
                <c:pt idx="6">
                  <c:v>-4.1397249621155154</c:v>
                </c:pt>
                <c:pt idx="7">
                  <c:v>-5.2055421226196579</c:v>
                </c:pt>
                <c:pt idx="8">
                  <c:v>-6.5413545829637627</c:v>
                </c:pt>
                <c:pt idx="9">
                  <c:v>-8.2112596933023774</c:v>
                </c:pt>
                <c:pt idx="10">
                  <c:v>-10.290444260640108</c:v>
                </c:pt>
                <c:pt idx="11">
                  <c:v>-12.863138392952637</c:v>
                </c:pt>
                <c:pt idx="12">
                  <c:v>-16.016234291215824</c:v>
                </c:pt>
                <c:pt idx="13">
                  <c:v>-19.825567124370828</c:v>
                </c:pt>
                <c:pt idx="14">
                  <c:v>-24.331931924647005</c:v>
                </c:pt>
                <c:pt idx="15">
                  <c:v>-29.507129057709523</c:v>
                </c:pt>
                <c:pt idx="16">
                  <c:v>-35.219004562462345</c:v>
                </c:pt>
                <c:pt idx="17">
                  <c:v>-41.216114304378799</c:v>
                </c:pt>
                <c:pt idx="18">
                  <c:v>-47.154406275642728</c:v>
                </c:pt>
                <c:pt idx="19">
                  <c:v>-52.666232385458635</c:v>
                </c:pt>
                <c:pt idx="20">
                  <c:v>-57.438390894633045</c:v>
                </c:pt>
                <c:pt idx="21">
                  <c:v>-61.257730829305743</c:v>
                </c:pt>
                <c:pt idx="22">
                  <c:v>-64.010476383471001</c:v>
                </c:pt>
                <c:pt idx="23">
                  <c:v>-65.652150573428813</c:v>
                </c:pt>
                <c:pt idx="24">
                  <c:v>-66.172634625588628</c:v>
                </c:pt>
                <c:pt idx="25">
                  <c:v>-65.571909375182557</c:v>
                </c:pt>
                <c:pt idx="26">
                  <c:v>-63.852220104793282</c:v>
                </c:pt>
                <c:pt idx="27">
                  <c:v>-61.027673958104039</c:v>
                </c:pt>
                <c:pt idx="28">
                  <c:v>-57.149833903905936</c:v>
                </c:pt>
                <c:pt idx="29">
                  <c:v>-52.342610846048039</c:v>
                </c:pt>
                <c:pt idx="30">
                  <c:v>-46.829567142853818</c:v>
                </c:pt>
                <c:pt idx="31">
                  <c:v>-40.928921931910416</c:v>
                </c:pt>
                <c:pt idx="32">
                  <c:v>-35.002370194979491</c:v>
                </c:pt>
                <c:pt idx="33">
                  <c:v>-29.376572432486906</c:v>
                </c:pt>
                <c:pt idx="34">
                  <c:v>-24.280718386207944</c:v>
                </c:pt>
                <c:pt idx="35">
                  <c:v>-19.829388042060113</c:v>
                </c:pt>
                <c:pt idx="36">
                  <c:v>-16.043910956950111</c:v>
                </c:pt>
                <c:pt idx="37">
                  <c:v>-12.886865348239851</c:v>
                </c:pt>
                <c:pt idx="38">
                  <c:v>-10.291483633729396</c:v>
                </c:pt>
                <c:pt idx="39">
                  <c:v>-8.1811564705685864</c:v>
                </c:pt>
                <c:pt idx="40">
                  <c:v>-6.4806258325738799</c:v>
                </c:pt>
                <c:pt idx="41">
                  <c:v>-5.1212037473781251</c:v>
                </c:pt>
                <c:pt idx="42">
                  <c:v>-4.0421306737573044</c:v>
                </c:pt>
                <c:pt idx="43">
                  <c:v>-3.1902841215191171</c:v>
                </c:pt>
                <c:pt idx="44">
                  <c:v>-2.5199118319403557</c:v>
                </c:pt>
                <c:pt idx="45">
                  <c:v>-1.9927054946669644</c:v>
                </c:pt>
                <c:pt idx="46">
                  <c:v>-1.5776460389933256</c:v>
                </c:pt>
                <c:pt idx="47">
                  <c:v>-1.2502751406206363</c:v>
                </c:pt>
                <c:pt idx="48">
                  <c:v>-0.9915791572057947</c:v>
                </c:pt>
                <c:pt idx="49">
                  <c:v>-0.78682866812180763</c:v>
                </c:pt>
                <c:pt idx="50">
                  <c:v>-0.6245826453469332</c:v>
                </c:pt>
                <c:pt idx="51">
                  <c:v>-0.49591065636011455</c:v>
                </c:pt>
                <c:pt idx="52">
                  <c:v>-0.39380790650220682</c:v>
                </c:pt>
                <c:pt idx="53">
                  <c:v>-0.31275826495974179</c:v>
                </c:pt>
                <c:pt idx="54">
                  <c:v>-0.24840529716478854</c:v>
                </c:pt>
                <c:pt idx="55">
                  <c:v>-0.19730155833076807</c:v>
                </c:pt>
                <c:pt idx="56">
                  <c:v>-0.15671527848461914</c:v>
                </c:pt>
                <c:pt idx="57">
                  <c:v>-0.12447989838664178</c:v>
                </c:pt>
                <c:pt idx="58">
                  <c:v>-9.8876156528743611E-2</c:v>
                </c:pt>
                <c:pt idx="59">
                  <c:v>-7.8539249707382408E-2</c:v>
                </c:pt>
                <c:pt idx="60">
                  <c:v>-6.2385505834608196E-2</c:v>
                </c:pt>
              </c:numCache>
            </c:numRef>
          </c:yVal>
          <c:smooth val="1"/>
          <c:extLst xmlns:c16r2="http://schemas.microsoft.com/office/drawing/2015/06/char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17565312"/>
        <c:axId val="117563776"/>
      </c:scatterChart>
      <c:valAx>
        <c:axId val="117539968"/>
        <c:scaling>
          <c:logBase val="10"/>
          <c:orientation val="minMax"/>
          <c:max val="100000"/>
          <c:min val="10"/>
        </c:scaling>
        <c:delete val="0"/>
        <c:axPos val="b"/>
        <c:majorGridlines/>
        <c:minorGridlines/>
        <c:numFmt formatCode="0.00" sourceLinked="1"/>
        <c:majorTickMark val="none"/>
        <c:minorTickMark val="in"/>
        <c:tickLblPos val="low"/>
        <c:crossAx val="117541504"/>
        <c:crosses val="autoZero"/>
        <c:crossBetween val="midCat"/>
        <c:majorUnit val="10"/>
        <c:minorUnit val="10"/>
      </c:valAx>
      <c:valAx>
        <c:axId val="117541504"/>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7539968"/>
        <c:crosses val="autoZero"/>
        <c:crossBetween val="midCat"/>
        <c:majorUnit val="10"/>
        <c:minorUnit val="4"/>
      </c:valAx>
      <c:valAx>
        <c:axId val="117563776"/>
        <c:scaling>
          <c:orientation val="minMax"/>
          <c:max val="0"/>
          <c:min val="-180"/>
        </c:scaling>
        <c:delete val="0"/>
        <c:axPos val="r"/>
        <c:numFmt formatCode="General" sourceLinked="1"/>
        <c:majorTickMark val="out"/>
        <c:minorTickMark val="none"/>
        <c:tickLblPos val="nextTo"/>
        <c:crossAx val="117565312"/>
        <c:crosses val="max"/>
        <c:crossBetween val="midCat"/>
      </c:valAx>
      <c:valAx>
        <c:axId val="117565312"/>
        <c:scaling>
          <c:logBase val="10"/>
          <c:orientation val="minMax"/>
        </c:scaling>
        <c:delete val="1"/>
        <c:axPos val="b"/>
        <c:numFmt formatCode="0.00" sourceLinked="1"/>
        <c:majorTickMark val="out"/>
        <c:minorTickMark val="none"/>
        <c:tickLblPos val="nextTo"/>
        <c:crossAx val="11756377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15.357109619760811</c:v>
                </c:pt>
                <c:pt idx="1">
                  <c:v>15.345569700273575</c:v>
                </c:pt>
                <c:pt idx="2">
                  <c:v>15.33739577775564</c:v>
                </c:pt>
                <c:pt idx="3">
                  <c:v>15.330840118898072</c:v>
                </c:pt>
                <c:pt idx="4">
                  <c:v>15.324495900064036</c:v>
                </c:pt>
                <c:pt idx="5">
                  <c:v>15.317000960929379</c:v>
                </c:pt>
                <c:pt idx="6">
                  <c:v>15.306750324711192</c:v>
                </c:pt>
                <c:pt idx="7">
                  <c:v>15.291561281544814</c:v>
                </c:pt>
                <c:pt idx="8">
                  <c:v>15.268228921059206</c:v>
                </c:pt>
                <c:pt idx="9">
                  <c:v>15.231899288850258</c:v>
                </c:pt>
                <c:pt idx="10">
                  <c:v>15.175179496766702</c:v>
                </c:pt>
                <c:pt idx="11">
                  <c:v>15.086919448741259</c:v>
                </c:pt>
                <c:pt idx="12">
                  <c:v>14.950683529883356</c:v>
                </c:pt>
                <c:pt idx="13">
                  <c:v>14.743162336405241</c:v>
                </c:pt>
                <c:pt idx="14">
                  <c:v>14.433239267014741</c:v>
                </c:pt>
                <c:pt idx="15">
                  <c:v>13.983060854411749</c:v>
                </c:pt>
                <c:pt idx="16">
                  <c:v>13.352725422931783</c:v>
                </c:pt>
                <c:pt idx="17">
                  <c:v>12.508988251877957</c:v>
                </c:pt>
                <c:pt idx="18">
                  <c:v>11.435188855082476</c:v>
                </c:pt>
                <c:pt idx="19">
                  <c:v>10.136796929384692</c:v>
                </c:pt>
                <c:pt idx="20">
                  <c:v>8.6386233706206017</c:v>
                </c:pt>
                <c:pt idx="21">
                  <c:v>6.9754507294261749</c:v>
                </c:pt>
                <c:pt idx="22">
                  <c:v>5.1816378586611487</c:v>
                </c:pt>
                <c:pt idx="23">
                  <c:v>3.2839167537920906</c:v>
                </c:pt>
                <c:pt idx="24">
                  <c:v>1.2981800065324012</c:v>
                </c:pt>
                <c:pt idx="25">
                  <c:v>-0.77081489566685379</c:v>
                </c:pt>
                <c:pt idx="26">
                  <c:v>-2.9277487876877579</c:v>
                </c:pt>
                <c:pt idx="27">
                  <c:v>-5.183117995144773</c:v>
                </c:pt>
                <c:pt idx="28">
                  <c:v>-7.5476612270440278</c:v>
                </c:pt>
                <c:pt idx="29">
                  <c:v>-10.026532564669159</c:v>
                </c:pt>
                <c:pt idx="30">
                  <c:v>-12.617574667070539</c:v>
                </c:pt>
                <c:pt idx="31">
                  <c:v>-15.317494283005963</c:v>
                </c:pt>
                <c:pt idx="32">
                  <c:v>-18.133027775212859</c:v>
                </c:pt>
                <c:pt idx="33">
                  <c:v>-21.087334021062563</c:v>
                </c:pt>
                <c:pt idx="34">
                  <c:v>-24.214685213309085</c:v>
                </c:pt>
                <c:pt idx="35">
                  <c:v>-27.547418040486484</c:v>
                </c:pt>
                <c:pt idx="36">
                  <c:v>-31.106002584913664</c:v>
                </c:pt>
                <c:pt idx="37">
                  <c:v>-34.899229737499404</c:v>
                </c:pt>
                <c:pt idx="38">
                  <c:v>-38.932114883065609</c:v>
                </c:pt>
                <c:pt idx="39">
                  <c:v>-43.213509274572452</c:v>
                </c:pt>
                <c:pt idx="40">
                  <c:v>-47.756773255453766</c:v>
                </c:pt>
                <c:pt idx="41">
                  <c:v>-52.572179575534115</c:v>
                </c:pt>
                <c:pt idx="42">
                  <c:v>-57.655760138138348</c:v>
                </c:pt>
                <c:pt idx="43">
                  <c:v>-62.982863258862153</c:v>
                </c:pt>
                <c:pt idx="44">
                  <c:v>-68.511687734496036</c:v>
                </c:pt>
                <c:pt idx="45">
                  <c:v>-74.193965341430172</c:v>
                </c:pt>
                <c:pt idx="46">
                  <c:v>-79.985312127017451</c:v>
                </c:pt>
                <c:pt idx="47">
                  <c:v>-85.85056753753598</c:v>
                </c:pt>
                <c:pt idx="48">
                  <c:v>-91.764411659265676</c:v>
                </c:pt>
                <c:pt idx="49">
                  <c:v>-97.709633994443379</c:v>
                </c:pt>
                <c:pt idx="50">
                  <c:v>-103.67491723609929</c:v>
                </c:pt>
                <c:pt idx="51">
                  <c:v>-109.65295438236184</c:v>
                </c:pt>
                <c:pt idx="52">
                  <c:v>-115.63907458521686</c:v>
                </c:pt>
                <c:pt idx="53">
                  <c:v>-121.63030844891198</c:v>
                </c:pt>
                <c:pt idx="54">
                  <c:v>-127.62477404199274</c:v>
                </c:pt>
                <c:pt idx="55">
                  <c:v>-133.62128075094768</c:v>
                </c:pt>
                <c:pt idx="56">
                  <c:v>-139.61907611355076</c:v>
                </c:pt>
                <c:pt idx="57">
                  <c:v>-145.61768487556452</c:v>
                </c:pt>
                <c:pt idx="58">
                  <c:v>-151.616806982073</c:v>
                </c:pt>
                <c:pt idx="59">
                  <c:v>-157.61625303628375</c:v>
                </c:pt>
                <c:pt idx="60">
                  <c:v>-163.61590350722128</c:v>
                </c:pt>
              </c:numCache>
            </c:numRef>
          </c:yVal>
          <c:smooth val="1"/>
          <c:extLst xmlns:c16r2="http://schemas.microsoft.com/office/drawing/2015/06/char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17875456"/>
        <c:axId val="117876992"/>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174.19433126531578</c:v>
                </c:pt>
                <c:pt idx="1">
                  <c:v>174.85586635715458</c:v>
                </c:pt>
                <c:pt idx="2">
                  <c:v>175.24586143629853</c:v>
                </c:pt>
                <c:pt idx="3">
                  <c:v>175.38406316371234</c:v>
                </c:pt>
                <c:pt idx="4">
                  <c:v>175.27748917183266</c:v>
                </c:pt>
                <c:pt idx="5">
                  <c:v>174.9206349947429</c:v>
                </c:pt>
                <c:pt idx="6">
                  <c:v>174.29526436005034</c:v>
                </c:pt>
                <c:pt idx="7">
                  <c:v>173.36981096537232</c:v>
                </c:pt>
                <c:pt idx="8">
                  <c:v>172.09853329932025</c:v>
                </c:pt>
                <c:pt idx="9">
                  <c:v>170.42075463690639</c:v>
                </c:pt>
                <c:pt idx="10">
                  <c:v>168.26086399312317</c:v>
                </c:pt>
                <c:pt idx="11">
                  <c:v>165.53033726871575</c:v>
                </c:pt>
                <c:pt idx="12">
                  <c:v>162.13389172230333</c:v>
                </c:pt>
                <c:pt idx="13">
                  <c:v>157.98276551676167</c:v>
                </c:pt>
                <c:pt idx="14">
                  <c:v>153.01802857659484</c:v>
                </c:pt>
                <c:pt idx="15">
                  <c:v>147.24360436812981</c:v>
                </c:pt>
                <c:pt idx="16">
                  <c:v>140.76000286619444</c:v>
                </c:pt>
                <c:pt idx="17">
                  <c:v>133.77810276254962</c:v>
                </c:pt>
                <c:pt idx="18">
                  <c:v>126.59056959662857</c:v>
                </c:pt>
                <c:pt idx="19">
                  <c:v>119.50062189773551</c:v>
                </c:pt>
                <c:pt idx="20">
                  <c:v>112.74156622677216</c:v>
                </c:pt>
                <c:pt idx="21">
                  <c:v>106.42889516663176</c:v>
                </c:pt>
                <c:pt idx="22">
                  <c:v>100.5594987625295</c:v>
                </c:pt>
                <c:pt idx="23">
                  <c:v>95.042469225168887</c:v>
                </c:pt>
                <c:pt idx="24">
                  <c:v>89.73925557746054</c:v>
                </c:pt>
                <c:pt idx="25">
                  <c:v>84.50082210177149</c:v>
                </c:pt>
                <c:pt idx="26">
                  <c:v>79.199015114390633</c:v>
                </c:pt>
                <c:pt idx="27">
                  <c:v>73.750369979671845</c:v>
                </c:pt>
                <c:pt idx="28">
                  <c:v>68.124004423301713</c:v>
                </c:pt>
                <c:pt idx="29">
                  <c:v>62.320215697963619</c:v>
                </c:pt>
                <c:pt idx="30">
                  <c:v>56.31924049760697</c:v>
                </c:pt>
                <c:pt idx="31">
                  <c:v>50.033445464091756</c:v>
                </c:pt>
                <c:pt idx="32">
                  <c:v>43.314069077531961</c:v>
                </c:pt>
                <c:pt idx="33">
                  <c:v>36.023553204126245</c:v>
                </c:pt>
                <c:pt idx="34">
                  <c:v>28.117757890936499</c:v>
                </c:pt>
                <c:pt idx="35">
                  <c:v>19.668506797210146</c:v>
                </c:pt>
                <c:pt idx="36">
                  <c:v>10.813391427192705</c:v>
                </c:pt>
                <c:pt idx="37">
                  <c:v>1.6836420897093749</c:v>
                </c:pt>
                <c:pt idx="38">
                  <c:v>-7.6291458513709038</c:v>
                </c:pt>
                <c:pt idx="39">
                  <c:v>-17.047611148567093</c:v>
                </c:pt>
                <c:pt idx="40">
                  <c:v>-26.450966255245156</c:v>
                </c:pt>
                <c:pt idx="41">
                  <c:v>-35.633281121898939</c:v>
                </c:pt>
                <c:pt idx="42">
                  <c:v>-44.317674002338485</c:v>
                </c:pt>
                <c:pt idx="43">
                  <c:v>-52.227625749729754</c:v>
                </c:pt>
                <c:pt idx="44">
                  <c:v>-59.169507946606053</c:v>
                </c:pt>
                <c:pt idx="45">
                  <c:v>-65.072732544270067</c:v>
                </c:pt>
                <c:pt idx="46">
                  <c:v>-69.975120170219967</c:v>
                </c:pt>
                <c:pt idx="47">
                  <c:v>-73.980546868289366</c:v>
                </c:pt>
                <c:pt idx="48">
                  <c:v>-77.218699487194115</c:v>
                </c:pt>
                <c:pt idx="49">
                  <c:v>-79.819198505355899</c:v>
                </c:pt>
                <c:pt idx="50">
                  <c:v>-81.898996124008065</c:v>
                </c:pt>
                <c:pt idx="51">
                  <c:v>-83.558095801229513</c:v>
                </c:pt>
                <c:pt idx="52">
                  <c:v>-84.879488937559231</c:v>
                </c:pt>
                <c:pt idx="53">
                  <c:v>-85.930869607664619</c:v>
                </c:pt>
                <c:pt idx="54">
                  <c:v>-86.766891679895977</c:v>
                </c:pt>
                <c:pt idx="55">
                  <c:v>-87.431408432358097</c:v>
                </c:pt>
                <c:pt idx="56">
                  <c:v>-87.959473589347866</c:v>
                </c:pt>
                <c:pt idx="57">
                  <c:v>-88.379041222046965</c:v>
                </c:pt>
                <c:pt idx="58">
                  <c:v>-88.71237103472528</c:v>
                </c:pt>
                <c:pt idx="59">
                  <c:v>-88.977172073630314</c:v>
                </c:pt>
                <c:pt idx="60">
                  <c:v>-89.187524924955113</c:v>
                </c:pt>
              </c:numCache>
            </c:numRef>
          </c:yVal>
          <c:smooth val="1"/>
          <c:extLst xmlns:c16r2="http://schemas.microsoft.com/office/drawing/2015/06/char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17896704"/>
        <c:axId val="117895168"/>
      </c:scatterChart>
      <c:valAx>
        <c:axId val="117875456"/>
        <c:scaling>
          <c:logBase val="10"/>
          <c:orientation val="minMax"/>
          <c:max val="100000"/>
          <c:min val="10"/>
        </c:scaling>
        <c:delete val="0"/>
        <c:axPos val="b"/>
        <c:majorGridlines/>
        <c:minorGridlines/>
        <c:numFmt formatCode="0.00" sourceLinked="1"/>
        <c:majorTickMark val="none"/>
        <c:minorTickMark val="in"/>
        <c:tickLblPos val="low"/>
        <c:crossAx val="117876992"/>
        <c:crosses val="autoZero"/>
        <c:crossBetween val="midCat"/>
        <c:majorUnit val="10"/>
        <c:minorUnit val="10"/>
      </c:valAx>
      <c:valAx>
        <c:axId val="117876992"/>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7875456"/>
        <c:crosses val="autoZero"/>
        <c:crossBetween val="midCat"/>
        <c:majorUnit val="20"/>
        <c:minorUnit val="4"/>
      </c:valAx>
      <c:valAx>
        <c:axId val="117895168"/>
        <c:scaling>
          <c:orientation val="minMax"/>
          <c:max val="180"/>
          <c:min val="0"/>
        </c:scaling>
        <c:delete val="0"/>
        <c:axPos val="r"/>
        <c:numFmt formatCode="General" sourceLinked="1"/>
        <c:majorTickMark val="out"/>
        <c:minorTickMark val="none"/>
        <c:tickLblPos val="nextTo"/>
        <c:crossAx val="117896704"/>
        <c:crosses val="max"/>
        <c:crossBetween val="midCat"/>
      </c:valAx>
      <c:valAx>
        <c:axId val="117896704"/>
        <c:scaling>
          <c:logBase val="10"/>
          <c:orientation val="minMax"/>
        </c:scaling>
        <c:delete val="1"/>
        <c:axPos val="b"/>
        <c:numFmt formatCode="0.00" sourceLinked="1"/>
        <c:majorTickMark val="out"/>
        <c:minorTickMark val="none"/>
        <c:tickLblPos val="nextTo"/>
        <c:crossAx val="117895168"/>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10.480962462977725</c:v>
                </c:pt>
                <c:pt idx="1">
                  <c:v>10.480044208579978</c:v>
                </c:pt>
                <c:pt idx="2">
                  <c:v>10.478589272277718</c:v>
                </c:pt>
                <c:pt idx="3">
                  <c:v>10.476284354761416</c:v>
                </c:pt>
                <c:pt idx="4">
                  <c:v>10.472633818528365</c:v>
                </c:pt>
                <c:pt idx="5">
                  <c:v>10.466854406605668</c:v>
                </c:pt>
                <c:pt idx="6">
                  <c:v>10.45771043099111</c:v>
                </c:pt>
                <c:pt idx="7">
                  <c:v>10.443257652694491</c:v>
                </c:pt>
                <c:pt idx="8">
                  <c:v>10.420449923038531</c:v>
                </c:pt>
                <c:pt idx="9">
                  <c:v>10.384546462204584</c:v>
                </c:pt>
                <c:pt idx="10">
                  <c:v>10.328246337159703</c:v>
                </c:pt>
                <c:pt idx="11">
                  <c:v>10.240490004943526</c:v>
                </c:pt>
                <c:pt idx="12">
                  <c:v>10.104950518365056</c:v>
                </c:pt>
                <c:pt idx="13">
                  <c:v>9.8984686576942966</c:v>
                </c:pt>
                <c:pt idx="14">
                  <c:v>9.5901518110257591</c:v>
                </c:pt>
                <c:pt idx="15">
                  <c:v>9.1424923351471357</c:v>
                </c:pt>
                <c:pt idx="16">
                  <c:v>8.5161300615056561</c:v>
                </c:pt>
                <c:pt idx="17">
                  <c:v>7.6786723469718403</c:v>
                </c:pt>
                <c:pt idx="18">
                  <c:v>6.61480028529036</c:v>
                </c:pt>
                <c:pt idx="19">
                  <c:v>5.3320918097166459</c:v>
                </c:pt>
                <c:pt idx="20">
                  <c:v>3.858656976932517</c:v>
                </c:pt>
                <c:pt idx="21">
                  <c:v>2.2344048224649593</c:v>
                </c:pt>
                <c:pt idx="22">
                  <c:v>0.50157062703348931</c:v>
                </c:pt>
                <c:pt idx="23">
                  <c:v>-1.3012253957934323</c:v>
                </c:pt>
                <c:pt idx="24">
                  <c:v>-3.1406382912599677</c:v>
                </c:pt>
                <c:pt idx="25">
                  <c:v>-4.9873669378346959</c:v>
                </c:pt>
                <c:pt idx="26">
                  <c:v>-6.8137786386987838</c:v>
                </c:pt>
                <c:pt idx="27">
                  <c:v>-8.5919077555533434</c:v>
                </c:pt>
                <c:pt idx="28">
                  <c:v>-10.293353818578211</c:v>
                </c:pt>
                <c:pt idx="29">
                  <c:v>-11.892749073786872</c:v>
                </c:pt>
                <c:pt idx="30">
                  <c:v>-13.375732218828183</c:v>
                </c:pt>
                <c:pt idx="31">
                  <c:v>-14.749529458117198</c:v>
                </c:pt>
                <c:pt idx="32">
                  <c:v>-16.050133275730794</c:v>
                </c:pt>
                <c:pt idx="33">
                  <c:v>-17.339079541847475</c:v>
                </c:pt>
                <c:pt idx="34">
                  <c:v>-18.688587913323655</c:v>
                </c:pt>
                <c:pt idx="35">
                  <c:v>-20.162661769064201</c:v>
                </c:pt>
                <c:pt idx="36">
                  <c:v>-21.805212819879234</c:v>
                </c:pt>
                <c:pt idx="37">
                  <c:v>-23.640747801461618</c:v>
                </c:pt>
                <c:pt idx="38">
                  <c:v>-25.683849687030083</c:v>
                </c:pt>
                <c:pt idx="39">
                  <c:v>-27.948787264867782</c:v>
                </c:pt>
                <c:pt idx="40">
                  <c:v>-30.452472141646378</c:v>
                </c:pt>
                <c:pt idx="41">
                  <c:v>-33.209270054359486</c:v>
                </c:pt>
                <c:pt idx="42">
                  <c:v>-36.221623547212197</c:v>
                </c:pt>
                <c:pt idx="43">
                  <c:v>-39.473555287307022</c:v>
                </c:pt>
                <c:pt idx="44">
                  <c:v>-42.932028054062776</c:v>
                </c:pt>
                <c:pt idx="45">
                  <c:v>-46.554922516848393</c:v>
                </c:pt>
                <c:pt idx="46">
                  <c:v>-50.300198218753422</c:v>
                </c:pt>
                <c:pt idx="47">
                  <c:v>-54.131950859706841</c:v>
                </c:pt>
                <c:pt idx="48">
                  <c:v>-58.022550296465802</c:v>
                </c:pt>
                <c:pt idx="49">
                  <c:v>-61.952163230177021</c:v>
                </c:pt>
                <c:pt idx="50">
                  <c:v>-65.907192156301463</c:v>
                </c:pt>
                <c:pt idx="51">
                  <c:v>-69.878589623683695</c:v>
                </c:pt>
                <c:pt idx="52">
                  <c:v>-73.860450749198236</c:v>
                </c:pt>
                <c:pt idx="53">
                  <c:v>-77.848968989996393</c:v>
                </c:pt>
                <c:pt idx="54">
                  <c:v>-81.841709717418752</c:v>
                </c:pt>
                <c:pt idx="55">
                  <c:v>-85.837123524660598</c:v>
                </c:pt>
                <c:pt idx="56">
                  <c:v>-89.834227478100644</c:v>
                </c:pt>
                <c:pt idx="57">
                  <c:v>-93.83239925758852</c:v>
                </c:pt>
                <c:pt idx="58">
                  <c:v>-97.831245354412772</c:v>
                </c:pt>
                <c:pt idx="59">
                  <c:v>-101.83051714174808</c:v>
                </c:pt>
                <c:pt idx="60">
                  <c:v>-105.83005761128783</c:v>
                </c:pt>
              </c:numCache>
            </c:numRef>
          </c:yVal>
          <c:smooth val="1"/>
          <c:extLst xmlns:c16r2="http://schemas.microsoft.com/office/drawing/2015/06/char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4.8761471567830927</c:v>
                </c:pt>
                <c:pt idx="1">
                  <c:v>4.8655254916935924</c:v>
                </c:pt>
                <c:pt idx="2">
                  <c:v>4.8588065054779257</c:v>
                </c:pt>
                <c:pt idx="3">
                  <c:v>4.8545557641366548</c:v>
                </c:pt>
                <c:pt idx="4">
                  <c:v>4.8518620815356792</c:v>
                </c:pt>
                <c:pt idx="5">
                  <c:v>4.8501465543237154</c:v>
                </c:pt>
                <c:pt idx="6">
                  <c:v>4.8490398937200867</c:v>
                </c:pt>
                <c:pt idx="7">
                  <c:v>4.8483036288503181</c:v>
                </c:pt>
                <c:pt idx="8">
                  <c:v>4.8477789980206731</c:v>
                </c:pt>
                <c:pt idx="9">
                  <c:v>4.8473528266456682</c:v>
                </c:pt>
                <c:pt idx="10">
                  <c:v>4.8469331596069987</c:v>
                </c:pt>
                <c:pt idx="11">
                  <c:v>4.8464294437977333</c:v>
                </c:pt>
                <c:pt idx="12">
                  <c:v>4.8457330115183082</c:v>
                </c:pt>
                <c:pt idx="13">
                  <c:v>4.8446936787109438</c:v>
                </c:pt>
                <c:pt idx="14">
                  <c:v>4.8430874559889823</c:v>
                </c:pt>
                <c:pt idx="15">
                  <c:v>4.8405685192646075</c:v>
                </c:pt>
                <c:pt idx="16">
                  <c:v>4.8365953614261299</c:v>
                </c:pt>
                <c:pt idx="17">
                  <c:v>4.8303159049061204</c:v>
                </c:pt>
                <c:pt idx="18">
                  <c:v>4.8203885697921152</c:v>
                </c:pt>
                <c:pt idx="19">
                  <c:v>4.8047051196680606</c:v>
                </c:pt>
                <c:pt idx="20">
                  <c:v>4.7799663936880918</c:v>
                </c:pt>
                <c:pt idx="21">
                  <c:v>4.7410459069611957</c:v>
                </c:pt>
                <c:pt idx="22">
                  <c:v>4.6800672316276568</c:v>
                </c:pt>
                <c:pt idx="23">
                  <c:v>4.5851421495855318</c:v>
                </c:pt>
                <c:pt idx="24">
                  <c:v>4.4388182977923591</c:v>
                </c:pt>
                <c:pt idx="25">
                  <c:v>4.2165520421678462</c:v>
                </c:pt>
                <c:pt idx="26">
                  <c:v>3.8860298510110258</c:v>
                </c:pt>
                <c:pt idx="27">
                  <c:v>3.4087897604085642</c:v>
                </c:pt>
                <c:pt idx="28">
                  <c:v>2.7456925915341799</c:v>
                </c:pt>
                <c:pt idx="29">
                  <c:v>1.8662165091177096</c:v>
                </c:pt>
                <c:pt idx="30">
                  <c:v>0.7581575517576421</c:v>
                </c:pt>
                <c:pt idx="31">
                  <c:v>-0.56796482488874145</c:v>
                </c:pt>
                <c:pt idx="32">
                  <c:v>-2.0828944994820624</c:v>
                </c:pt>
                <c:pt idx="33">
                  <c:v>-3.7482544792150847</c:v>
                </c:pt>
                <c:pt idx="34">
                  <c:v>-5.5260972999854268</c:v>
                </c:pt>
                <c:pt idx="35">
                  <c:v>-7.3847562714222867</c:v>
                </c:pt>
                <c:pt idx="36">
                  <c:v>-9.3007897650344304</c:v>
                </c:pt>
                <c:pt idx="37">
                  <c:v>-11.258481936037796</c:v>
                </c:pt>
                <c:pt idx="38">
                  <c:v>-13.248265196035545</c:v>
                </c:pt>
                <c:pt idx="39">
                  <c:v>-15.264722009704673</c:v>
                </c:pt>
                <c:pt idx="40">
                  <c:v>-17.304301113807391</c:v>
                </c:pt>
                <c:pt idx="41">
                  <c:v>-19.362909521174618</c:v>
                </c:pt>
                <c:pt idx="42">
                  <c:v>-21.434136590926155</c:v>
                </c:pt>
                <c:pt idx="43">
                  <c:v>-23.509307971555128</c:v>
                </c:pt>
                <c:pt idx="44">
                  <c:v>-25.579659680433245</c:v>
                </c:pt>
                <c:pt idx="45">
                  <c:v>-27.639042824581765</c:v>
                </c:pt>
                <c:pt idx="46">
                  <c:v>-29.685113908264029</c:v>
                </c:pt>
                <c:pt idx="47">
                  <c:v>-31.718616677829154</c:v>
                </c:pt>
                <c:pt idx="48">
                  <c:v>-33.741861362799874</c:v>
                </c:pt>
                <c:pt idx="49">
                  <c:v>-35.75747076426633</c:v>
                </c:pt>
                <c:pt idx="50">
                  <c:v>-37.76772507979782</c:v>
                </c:pt>
                <c:pt idx="51">
                  <c:v>-39.774364758678153</c:v>
                </c:pt>
                <c:pt idx="52">
                  <c:v>-41.778623836018625</c:v>
                </c:pt>
                <c:pt idx="53">
                  <c:v>-43.781339458915589</c:v>
                </c:pt>
                <c:pt idx="54">
                  <c:v>-45.783064324573985</c:v>
                </c:pt>
                <c:pt idx="55">
                  <c:v>-47.784157226287086</c:v>
                </c:pt>
                <c:pt idx="56">
                  <c:v>-49.784848635450118</c:v>
                </c:pt>
                <c:pt idx="57">
                  <c:v>-51.785285617976022</c:v>
                </c:pt>
                <c:pt idx="58">
                  <c:v>-53.785561627660243</c:v>
                </c:pt>
                <c:pt idx="59">
                  <c:v>-55.785735894535648</c:v>
                </c:pt>
                <c:pt idx="60">
                  <c:v>-57.78584589593347</c:v>
                </c:pt>
              </c:numCache>
            </c:numRef>
          </c:yVal>
          <c:smooth val="1"/>
          <c:extLst xmlns:c16r2="http://schemas.microsoft.com/office/drawing/2015/06/char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18266496"/>
        <c:axId val="118276480"/>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-1.0680162540412965</c:v>
                </c:pt>
                <c:pt idx="1">
                  <c:v>-1.3444559103342208</c:v>
                </c:pt>
                <c:pt idx="2">
                  <c:v>-1.6923764489088677</c:v>
                </c:pt>
                <c:pt idx="3">
                  <c:v>-2.1301903107675457</c:v>
                </c:pt>
                <c:pt idx="4">
                  <c:v>-2.6809823595178957</c:v>
                </c:pt>
                <c:pt idx="5">
                  <c:v>-3.37362575151294</c:v>
                </c:pt>
                <c:pt idx="6">
                  <c:v>-4.2440946074075221</c:v>
                </c:pt>
                <c:pt idx="7">
                  <c:v>-5.3369356715774758</c:v>
                </c:pt>
                <c:pt idx="8">
                  <c:v>-6.7067691614878306</c:v>
                </c:pt>
                <c:pt idx="9">
                  <c:v>-8.4195041117489726</c:v>
                </c:pt>
                <c:pt idx="10">
                  <c:v>-10.552608055949165</c:v>
                </c:pt>
                <c:pt idx="11">
                  <c:v>-13.19318226892187</c:v>
                </c:pt>
                <c:pt idx="12">
                  <c:v>-16.431733341439202</c:v>
                </c:pt>
                <c:pt idx="13">
                  <c:v>-20.348646300304637</c:v>
                </c:pt>
                <c:pt idx="14">
                  <c:v>-24.990443332741116</c:v>
                </c:pt>
                <c:pt idx="15">
                  <c:v>-30.336133315881174</c:v>
                </c:pt>
                <c:pt idx="16">
                  <c:v>-36.262634175914421</c:v>
                </c:pt>
                <c:pt idx="17">
                  <c:v>-42.529916442513844</c:v>
                </c:pt>
                <c:pt idx="18">
                  <c:v>-48.80828602400836</c:v>
                </c:pt>
                <c:pt idx="19">
                  <c:v>-54.748145864784846</c:v>
                </c:pt>
                <c:pt idx="20">
                  <c:v>-60.058970293745396</c:v>
                </c:pt>
                <c:pt idx="21">
                  <c:v>-64.55605857652445</c:v>
                </c:pt>
                <c:pt idx="22">
                  <c:v>-68.161258273193042</c:v>
                </c:pt>
                <c:pt idx="23">
                  <c:v>-70.874555806987203</c:v>
                </c:pt>
                <c:pt idx="24">
                  <c:v>-72.741049280917039</c:v>
                </c:pt>
                <c:pt idx="25">
                  <c:v>-73.828738739135801</c:v>
                </c:pt>
                <c:pt idx="26">
                  <c:v>-74.222580714507217</c:v>
                </c:pt>
                <c:pt idx="27">
                  <c:v>-74.035175377391937</c:v>
                </c:pt>
                <c:pt idx="28">
                  <c:v>-73.431416435118379</c:v>
                </c:pt>
                <c:pt idx="29">
                  <c:v>-72.658302661104841</c:v>
                </c:pt>
                <c:pt idx="30">
                  <c:v>-72.060027120520772</c:v>
                </c:pt>
                <c:pt idx="31">
                  <c:v>-72.050716272863852</c:v>
                </c:pt>
                <c:pt idx="32">
                  <c:v>-73.031242503598193</c:v>
                </c:pt>
                <c:pt idx="33">
                  <c:v>-75.277893410413</c:v>
                </c:pt>
                <c:pt idx="34">
                  <c:v>-78.866506728696649</c:v>
                </c:pt>
                <c:pt idx="35">
                  <c:v>-83.682258245085066</c:v>
                </c:pt>
                <c:pt idx="36">
                  <c:v>-89.505791277809379</c:v>
                </c:pt>
                <c:pt idx="37">
                  <c:v>-96.113444875042291</c:v>
                </c:pt>
                <c:pt idx="38">
                  <c:v>-103.32918650212132</c:v>
                </c:pt>
                <c:pt idx="39">
                  <c:v>-111.01053204971919</c:v>
                </c:pt>
                <c:pt idx="40">
                  <c:v>-118.99596775059155</c:v>
                </c:pt>
                <c:pt idx="41">
                  <c:v>-127.06045417188463</c:v>
                </c:pt>
                <c:pt idx="42">
                  <c:v>-134.91710371062834</c:v>
                </c:pt>
                <c:pt idx="43">
                  <c:v>-142.27031318142508</c:v>
                </c:pt>
                <c:pt idx="44">
                  <c:v>-148.88633597377327</c:v>
                </c:pt>
                <c:pt idx="45">
                  <c:v>-154.63699338391453</c:v>
                </c:pt>
                <c:pt idx="46">
                  <c:v>-159.49969091257364</c:v>
                </c:pt>
                <c:pt idx="47">
                  <c:v>-163.52840545305108</c:v>
                </c:pt>
                <c:pt idx="48">
                  <c:v>-166.81856019561707</c:v>
                </c:pt>
                <c:pt idx="49">
                  <c:v>-169.47951242869098</c:v>
                </c:pt>
                <c:pt idx="50">
                  <c:v>-171.61778179953632</c:v>
                </c:pt>
                <c:pt idx="51">
                  <c:v>-173.32886215833389</c:v>
                </c:pt>
                <c:pt idx="52">
                  <c:v>-174.69441845859936</c:v>
                </c:pt>
                <c:pt idx="53">
                  <c:v>-175.78235194514727</c:v>
                </c:pt>
                <c:pt idx="54">
                  <c:v>-176.64815765388337</c:v>
                </c:pt>
                <c:pt idx="55">
                  <c:v>-177.33671102317697</c:v>
                </c:pt>
                <c:pt idx="56">
                  <c:v>-177.88405999322734</c:v>
                </c:pt>
                <c:pt idx="57">
                  <c:v>-178.3190412992038</c:v>
                </c:pt>
                <c:pt idx="58">
                  <c:v>-178.66466284919912</c:v>
                </c:pt>
                <c:pt idx="59">
                  <c:v>-178.93925176475938</c:v>
                </c:pt>
                <c:pt idx="60">
                  <c:v>-179.15739154391383</c:v>
                </c:pt>
              </c:numCache>
            </c:numRef>
          </c:yVal>
          <c:smooth val="1"/>
          <c:extLst xmlns:c16r2="http://schemas.microsoft.com/office/drawing/2015/06/char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175.26234751935709</c:v>
                </c:pt>
                <c:pt idx="1">
                  <c:v>176.20032226748881</c:v>
                </c:pt>
                <c:pt idx="2">
                  <c:v>176.9382378852074</c:v>
                </c:pt>
                <c:pt idx="3">
                  <c:v>177.51425347447989</c:v>
                </c:pt>
                <c:pt idx="4">
                  <c:v>177.95847153135054</c:v>
                </c:pt>
                <c:pt idx="5">
                  <c:v>178.29426074625584</c:v>
                </c:pt>
                <c:pt idx="6">
                  <c:v>178.53935896745787</c:v>
                </c:pt>
                <c:pt idx="7">
                  <c:v>178.70674663694979</c:v>
                </c:pt>
                <c:pt idx="8">
                  <c:v>178.80530246080806</c:v>
                </c:pt>
                <c:pt idx="9">
                  <c:v>178.84025874865537</c:v>
                </c:pt>
                <c:pt idx="10">
                  <c:v>178.81347204907232</c:v>
                </c:pt>
                <c:pt idx="11">
                  <c:v>178.72351953763763</c:v>
                </c:pt>
                <c:pt idx="12">
                  <c:v>178.56562506374252</c:v>
                </c:pt>
                <c:pt idx="13">
                  <c:v>178.33141181706631</c:v>
                </c:pt>
                <c:pt idx="14">
                  <c:v>178.0084719093359</c:v>
                </c:pt>
                <c:pt idx="15">
                  <c:v>177.57973768401104</c:v>
                </c:pt>
                <c:pt idx="16">
                  <c:v>177.02263704210884</c:v>
                </c:pt>
                <c:pt idx="17">
                  <c:v>176.30801920506346</c:v>
                </c:pt>
                <c:pt idx="18">
                  <c:v>175.39885562063694</c:v>
                </c:pt>
                <c:pt idx="19">
                  <c:v>174.2487677625204</c:v>
                </c:pt>
                <c:pt idx="20">
                  <c:v>172.8005365205176</c:v>
                </c:pt>
                <c:pt idx="21">
                  <c:v>170.98495374315624</c:v>
                </c:pt>
                <c:pt idx="22">
                  <c:v>168.72075703572253</c:v>
                </c:pt>
                <c:pt idx="23">
                  <c:v>165.91702503215609</c:v>
                </c:pt>
                <c:pt idx="24">
                  <c:v>162.48030485837756</c:v>
                </c:pt>
                <c:pt idx="25">
                  <c:v>158.32956084090731</c:v>
                </c:pt>
                <c:pt idx="26">
                  <c:v>153.42159582889784</c:v>
                </c:pt>
                <c:pt idx="27">
                  <c:v>147.78554535706382</c:v>
                </c:pt>
                <c:pt idx="28">
                  <c:v>141.55542085842012</c:v>
                </c:pt>
                <c:pt idx="29">
                  <c:v>134.97851835906849</c:v>
                </c:pt>
                <c:pt idx="30">
                  <c:v>128.37926761812764</c:v>
                </c:pt>
                <c:pt idx="31">
                  <c:v>122.08416173695556</c:v>
                </c:pt>
                <c:pt idx="32">
                  <c:v>116.34531158113013</c:v>
                </c:pt>
                <c:pt idx="33">
                  <c:v>111.3014466145392</c:v>
                </c:pt>
                <c:pt idx="34">
                  <c:v>106.98426461963314</c:v>
                </c:pt>
                <c:pt idx="35">
                  <c:v>103.35076504229521</c:v>
                </c:pt>
                <c:pt idx="36">
                  <c:v>100.31918270500208</c:v>
                </c:pt>
                <c:pt idx="37">
                  <c:v>97.797086964751657</c:v>
                </c:pt>
                <c:pt idx="38">
                  <c:v>95.700040650750395</c:v>
                </c:pt>
                <c:pt idx="39">
                  <c:v>93.962920901152103</c:v>
                </c:pt>
                <c:pt idx="40">
                  <c:v>92.545001495346355</c:v>
                </c:pt>
                <c:pt idx="41">
                  <c:v>91.427173049985697</c:v>
                </c:pt>
                <c:pt idx="42">
                  <c:v>90.599429708289833</c:v>
                </c:pt>
                <c:pt idx="43">
                  <c:v>90.042687431695356</c:v>
                </c:pt>
                <c:pt idx="44">
                  <c:v>89.716828027167267</c:v>
                </c:pt>
                <c:pt idx="45">
                  <c:v>89.564260839644405</c:v>
                </c:pt>
                <c:pt idx="46">
                  <c:v>89.524570742353703</c:v>
                </c:pt>
                <c:pt idx="47">
                  <c:v>89.54785858476167</c:v>
                </c:pt>
                <c:pt idx="48">
                  <c:v>89.599860708422995</c:v>
                </c:pt>
                <c:pt idx="49">
                  <c:v>89.660313923335067</c:v>
                </c:pt>
                <c:pt idx="50">
                  <c:v>89.718785675528267</c:v>
                </c:pt>
                <c:pt idx="51">
                  <c:v>89.770766357104407</c:v>
                </c:pt>
                <c:pt idx="52">
                  <c:v>89.814929521040142</c:v>
                </c:pt>
                <c:pt idx="53">
                  <c:v>89.851482337482651</c:v>
                </c:pt>
                <c:pt idx="54">
                  <c:v>89.881265973987411</c:v>
                </c:pt>
                <c:pt idx="55">
                  <c:v>89.905302590818906</c:v>
                </c:pt>
                <c:pt idx="56">
                  <c:v>89.924586403879474</c:v>
                </c:pt>
                <c:pt idx="57">
                  <c:v>89.940000077156867</c:v>
                </c:pt>
                <c:pt idx="58">
                  <c:v>89.952291814473853</c:v>
                </c:pt>
                <c:pt idx="59">
                  <c:v>89.962079691129063</c:v>
                </c:pt>
                <c:pt idx="60">
                  <c:v>89.969866618958719</c:v>
                </c:pt>
              </c:numCache>
            </c:numRef>
          </c:yVal>
          <c:smooth val="1"/>
          <c:extLst xmlns:c16r2="http://schemas.microsoft.com/office/drawing/2015/06/char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18279552"/>
        <c:axId val="118278016"/>
      </c:scatterChart>
      <c:valAx>
        <c:axId val="118266496"/>
        <c:scaling>
          <c:logBase val="10"/>
          <c:orientation val="minMax"/>
          <c:max val="100000"/>
          <c:min val="10"/>
        </c:scaling>
        <c:delete val="0"/>
        <c:axPos val="b"/>
        <c:majorGridlines/>
        <c:minorGridlines/>
        <c:numFmt formatCode="0.00" sourceLinked="1"/>
        <c:majorTickMark val="none"/>
        <c:minorTickMark val="in"/>
        <c:tickLblPos val="low"/>
        <c:crossAx val="118276480"/>
        <c:crosses val="autoZero"/>
        <c:crossBetween val="midCat"/>
        <c:majorUnit val="10"/>
        <c:minorUnit val="10"/>
      </c:valAx>
      <c:valAx>
        <c:axId val="118276480"/>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8266496"/>
        <c:crosses val="autoZero"/>
        <c:crossBetween val="midCat"/>
        <c:majorUnit val="20"/>
        <c:minorUnit val="4"/>
      </c:valAx>
      <c:valAx>
        <c:axId val="118278016"/>
        <c:scaling>
          <c:orientation val="minMax"/>
          <c:max val="180"/>
          <c:min val="-180"/>
        </c:scaling>
        <c:delete val="0"/>
        <c:axPos val="r"/>
        <c:numFmt formatCode="General" sourceLinked="1"/>
        <c:majorTickMark val="out"/>
        <c:minorTickMark val="none"/>
        <c:tickLblPos val="nextTo"/>
        <c:crossAx val="118279552"/>
        <c:crosses val="max"/>
        <c:crossBetween val="midCat"/>
        <c:majorUnit val="45"/>
        <c:minorUnit val="5"/>
      </c:valAx>
      <c:valAx>
        <c:axId val="118279552"/>
        <c:scaling>
          <c:logBase val="10"/>
          <c:orientation val="minMax"/>
        </c:scaling>
        <c:delete val="1"/>
        <c:axPos val="b"/>
        <c:numFmt formatCode="0.00" sourceLinked="1"/>
        <c:majorTickMark val="out"/>
        <c:minorTickMark val="none"/>
        <c:tickLblPos val="nextTo"/>
        <c:crossAx val="11827801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-41.800977982990716</c:v>
                </c:pt>
                <c:pt idx="1">
                  <c:v>-41.793228417733708</c:v>
                </c:pt>
                <c:pt idx="2">
                  <c:v>-41.788336768414027</c:v>
                </c:pt>
                <c:pt idx="3">
                  <c:v>-41.785255630318929</c:v>
                </c:pt>
                <c:pt idx="4">
                  <c:v>-41.783323315521763</c:v>
                </c:pt>
                <c:pt idx="5">
                  <c:v>-41.782124079873412</c:v>
                </c:pt>
                <c:pt idx="6">
                  <c:v>-41.781399604980329</c:v>
                </c:pt>
                <c:pt idx="7">
                  <c:v>-41.780993727633565</c:v>
                </c:pt>
                <c:pt idx="8">
                  <c:v>-41.780818927292422</c:v>
                </c:pt>
                <c:pt idx="9">
                  <c:v>-41.780837514996421</c:v>
                </c:pt>
                <c:pt idx="10">
                  <c:v>-41.78105353617886</c:v>
                </c:pt>
                <c:pt idx="11">
                  <c:v>-41.781513674100388</c:v>
                </c:pt>
                <c:pt idx="12">
                  <c:v>-41.782317376312577</c:v>
                </c:pt>
                <c:pt idx="13">
                  <c:v>-41.783638434943605</c:v>
                </c:pt>
                <c:pt idx="14">
                  <c:v>-41.785762781616327</c:v>
                </c:pt>
                <c:pt idx="15">
                  <c:v>-41.789150905597566</c:v>
                </c:pt>
                <c:pt idx="16">
                  <c:v>-41.7945389815496</c:v>
                </c:pt>
                <c:pt idx="17">
                  <c:v>-41.803102018440192</c:v>
                </c:pt>
                <c:pt idx="18">
                  <c:v>-41.816717746815677</c:v>
                </c:pt>
                <c:pt idx="19">
                  <c:v>-41.838396131328736</c:v>
                </c:pt>
                <c:pt idx="20">
                  <c:v>-41.872983809416894</c:v>
                </c:pt>
                <c:pt idx="21">
                  <c:v>-41.928324803265049</c:v>
                </c:pt>
                <c:pt idx="22">
                  <c:v>-42.017157408683758</c:v>
                </c:pt>
                <c:pt idx="23">
                  <c:v>-42.160083985333529</c:v>
                </c:pt>
                <c:pt idx="24">
                  <c:v>-42.389651371277928</c:v>
                </c:pt>
                <c:pt idx="25">
                  <c:v>-42.754030982062915</c:v>
                </c:pt>
                <c:pt idx="26">
                  <c:v>-43.314756119231404</c:v>
                </c:pt>
                <c:pt idx="27">
                  <c:v>-44.128619185538433</c:v>
                </c:pt>
                <c:pt idx="28">
                  <c:v>-45.211678543640879</c:v>
                </c:pt>
                <c:pt idx="29">
                  <c:v>-46.51205365256309</c:v>
                </c:pt>
                <c:pt idx="30">
                  <c:v>-47.929158835125129</c:v>
                </c:pt>
                <c:pt idx="31">
                  <c:v>-49.370359247718184</c:v>
                </c:pt>
                <c:pt idx="32">
                  <c:v>-50.795033836310608</c:v>
                </c:pt>
                <c:pt idx="33">
                  <c:v>-52.218372896978209</c:v>
                </c:pt>
                <c:pt idx="34">
                  <c:v>-53.685989295182097</c:v>
                </c:pt>
                <c:pt idx="35">
                  <c:v>-55.243629636111031</c:v>
                </c:pt>
                <c:pt idx="36">
                  <c:v>-56.919287281017745</c:v>
                </c:pt>
                <c:pt idx="37">
                  <c:v>-58.721312942233652</c:v>
                </c:pt>
                <c:pt idx="38">
                  <c:v>-60.645497327167597</c:v>
                </c:pt>
                <c:pt idx="39">
                  <c:v>-62.681909745993572</c:v>
                </c:pt>
                <c:pt idx="40">
                  <c:v>-64.816514241811177</c:v>
                </c:pt>
                <c:pt idx="41">
                  <c:v>-67.028310317701141</c:v>
                </c:pt>
                <c:pt idx="42">
                  <c:v>-69.287011178962189</c:v>
                </c:pt>
                <c:pt idx="43">
                  <c:v>-71.556564936044737</c:v>
                </c:pt>
                <c:pt idx="44">
                  <c:v>-73.804433517354681</c:v>
                </c:pt>
                <c:pt idx="45">
                  <c:v>-76.010209141430749</c:v>
                </c:pt>
                <c:pt idx="46">
                  <c:v>-78.167729941669833</c:v>
                </c:pt>
                <c:pt idx="47">
                  <c:v>-80.281152543686488</c:v>
                </c:pt>
                <c:pt idx="48">
                  <c:v>-82.359307079796608</c:v>
                </c:pt>
                <c:pt idx="49">
                  <c:v>-84.411547803932024</c:v>
                </c:pt>
                <c:pt idx="50">
                  <c:v>-86.445762413699526</c:v>
                </c:pt>
                <c:pt idx="51">
                  <c:v>-88.467872947527283</c:v>
                </c:pt>
                <c:pt idx="52">
                  <c:v>-90.482038092421234</c:v>
                </c:pt>
                <c:pt idx="53">
                  <c:v>-92.491062663465073</c:v>
                </c:pt>
                <c:pt idx="54">
                  <c:v>-94.496791826356329</c:v>
                </c:pt>
                <c:pt idx="55">
                  <c:v>-96.500420741962898</c:v>
                </c:pt>
                <c:pt idx="56">
                  <c:v>-98.502716056736418</c:v>
                </c:pt>
                <c:pt idx="57">
                  <c:v>-100.50416654819119</c:v>
                </c:pt>
                <c:pt idx="58">
                  <c:v>-102.50508264220181</c:v>
                </c:pt>
                <c:pt idx="59">
                  <c:v>-104.50566101549509</c:v>
                </c:pt>
                <c:pt idx="60">
                  <c:v>-106.50602608662567</c:v>
                </c:pt>
              </c:numCache>
            </c:numRef>
          </c:yVal>
          <c:smooth val="1"/>
          <c:extLst xmlns:c16r2="http://schemas.microsoft.com/office/drawing/2015/06/char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17980160"/>
        <c:axId val="11800652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3.8953309987066334</c:v>
                </c:pt>
                <c:pt idx="1">
                  <c:v>3.0535030680990345</c:v>
                </c:pt>
                <c:pt idx="2">
                  <c:v>2.3728574654725145</c:v>
                </c:pt>
                <c:pt idx="3">
                  <c:v>1.8178580208905077</c:v>
                </c:pt>
                <c:pt idx="4">
                  <c:v>1.3593062651606465</c:v>
                </c:pt>
                <c:pt idx="5">
                  <c:v>0.97296208791674033</c:v>
                </c:pt>
                <c:pt idx="6">
                  <c:v>0.63834138079578795</c:v>
                </c:pt>
                <c:pt idx="7">
                  <c:v>0.33766974833211244</c:v>
                </c:pt>
                <c:pt idx="8">
                  <c:v>5.495842751707098E-2</c:v>
                </c:pt>
                <c:pt idx="9">
                  <c:v>-0.22483572245890443</c:v>
                </c:pt>
                <c:pt idx="10">
                  <c:v>-0.5166052351313577</c:v>
                </c:pt>
                <c:pt idx="11">
                  <c:v>-0.83588137659373773</c:v>
                </c:pt>
                <c:pt idx="12">
                  <c:v>-1.1996579789702184</c:v>
                </c:pt>
                <c:pt idx="13">
                  <c:v>-1.6272919842743654</c:v>
                </c:pt>
                <c:pt idx="14">
                  <c:v>-2.1415263377614537</c:v>
                </c:pt>
                <c:pt idx="15">
                  <c:v>-2.7696854050902675</c:v>
                </c:pt>
                <c:pt idx="16">
                  <c:v>-3.5450976386285196</c:v>
                </c:pt>
                <c:pt idx="17">
                  <c:v>-4.5088016278688867</c:v>
                </c:pt>
                <c:pt idx="18">
                  <c:v>-5.7115813578477885</c:v>
                </c:pt>
                <c:pt idx="19">
                  <c:v>-7.2163313401560316</c:v>
                </c:pt>
                <c:pt idx="20">
                  <c:v>-9.1006102054419653</c:v>
                </c:pt>
                <c:pt idx="21">
                  <c:v>-11.458839435260623</c:v>
                </c:pt>
                <c:pt idx="22">
                  <c:v>-14.40254049613668</c:v>
                </c:pt>
                <c:pt idx="23">
                  <c:v>-18.054426967812013</c:v>
                </c:pt>
                <c:pt idx="24">
                  <c:v>-22.526905257972498</c:v>
                </c:pt>
                <c:pt idx="25">
                  <c:v>-27.868620131950731</c:v>
                </c:pt>
                <c:pt idx="26">
                  <c:v>-33.966725180903921</c:v>
                </c:pt>
                <c:pt idx="27">
                  <c:v>-40.441138486252299</c:v>
                </c:pt>
                <c:pt idx="28">
                  <c:v>-46.663757413975958</c:v>
                </c:pt>
                <c:pt idx="29">
                  <c:v>-52.022328367169486</c:v>
                </c:pt>
                <c:pt idx="30">
                  <c:v>-56.27437261759264</c:v>
                </c:pt>
                <c:pt idx="31">
                  <c:v>-59.655017580260711</c:v>
                </c:pt>
                <c:pt idx="32">
                  <c:v>-62.664611458363765</c:v>
                </c:pt>
                <c:pt idx="33">
                  <c:v>-65.761641304309265</c:v>
                </c:pt>
                <c:pt idx="34">
                  <c:v>-69.174404743668234</c:v>
                </c:pt>
                <c:pt idx="35">
                  <c:v>-72.887569470752751</c:v>
                </c:pt>
                <c:pt idx="36">
                  <c:v>-76.740895847305126</c:v>
                </c:pt>
                <c:pt idx="37">
                  <c:v>-80.540792262789211</c:v>
                </c:pt>
                <c:pt idx="38">
                  <c:v>-84.119981598039573</c:v>
                </c:pt>
                <c:pt idx="39">
                  <c:v>-87.340615828857935</c:v>
                </c:pt>
                <c:pt idx="40">
                  <c:v>-90.074787263199241</c:v>
                </c:pt>
                <c:pt idx="41">
                  <c:v>-92.201639652713411</c:v>
                </c:pt>
                <c:pt idx="42">
                  <c:v>-93.639152113720826</c:v>
                </c:pt>
                <c:pt idx="43">
                  <c:v>-94.390703568307771</c:v>
                </c:pt>
                <c:pt idx="44">
                  <c:v>-94.561779451903874</c:v>
                </c:pt>
                <c:pt idx="45">
                  <c:v>-94.325027807558669</c:v>
                </c:pt>
                <c:pt idx="46">
                  <c:v>-93.85995595352621</c:v>
                </c:pt>
                <c:pt idx="47">
                  <c:v>-93.308234153615345</c:v>
                </c:pt>
                <c:pt idx="48">
                  <c:v>-92.76018876452062</c:v>
                </c:pt>
                <c:pt idx="49">
                  <c:v>-92.262722456453744</c:v>
                </c:pt>
                <c:pt idx="50">
                  <c:v>-91.833863136028981</c:v>
                </c:pt>
                <c:pt idx="51">
                  <c:v>-91.475430300125396</c:v>
                </c:pt>
                <c:pt idx="52">
                  <c:v>-91.181511558562178</c:v>
                </c:pt>
                <c:pt idx="53">
                  <c:v>-90.943333168468072</c:v>
                </c:pt>
                <c:pt idx="54">
                  <c:v>-90.751749229632651</c:v>
                </c:pt>
                <c:pt idx="55">
                  <c:v>-90.598359754697</c:v>
                </c:pt>
                <c:pt idx="56">
                  <c:v>-90.475909052004397</c:v>
                </c:pt>
                <c:pt idx="57">
                  <c:v>-90.378336703055524</c:v>
                </c:pt>
                <c:pt idx="58">
                  <c:v>-90.300678394968827</c:v>
                </c:pt>
                <c:pt idx="59">
                  <c:v>-90.238915004819759</c:v>
                </c:pt>
                <c:pt idx="60">
                  <c:v>-90.189815874332893</c:v>
                </c:pt>
              </c:numCache>
            </c:numRef>
          </c:yVal>
          <c:smooth val="1"/>
          <c:extLst xmlns:c16r2="http://schemas.microsoft.com/office/drawing/2015/06/char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18009856"/>
        <c:axId val="118008064"/>
      </c:scatterChart>
      <c:valAx>
        <c:axId val="117980160"/>
        <c:scaling>
          <c:logBase val="10"/>
          <c:orientation val="minMax"/>
          <c:max val="100000"/>
          <c:min val="10"/>
        </c:scaling>
        <c:delete val="0"/>
        <c:axPos val="b"/>
        <c:majorGridlines/>
        <c:minorGridlines/>
        <c:numFmt formatCode="0.00" sourceLinked="1"/>
        <c:majorTickMark val="none"/>
        <c:minorTickMark val="in"/>
        <c:tickLblPos val="low"/>
        <c:crossAx val="118006528"/>
        <c:crosses val="autoZero"/>
        <c:crossBetween val="midCat"/>
        <c:majorUnit val="10"/>
        <c:minorUnit val="10"/>
      </c:valAx>
      <c:valAx>
        <c:axId val="11800652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7980160"/>
        <c:crosses val="autoZero"/>
        <c:crossBetween val="midCat"/>
      </c:valAx>
      <c:valAx>
        <c:axId val="118008064"/>
        <c:scaling>
          <c:orientation val="minMax"/>
          <c:max val="90"/>
          <c:min val="-180"/>
        </c:scaling>
        <c:delete val="0"/>
        <c:axPos val="r"/>
        <c:numFmt formatCode="General" sourceLinked="1"/>
        <c:majorTickMark val="out"/>
        <c:minorTickMark val="none"/>
        <c:tickLblPos val="nextTo"/>
        <c:crossAx val="118009856"/>
        <c:crosses val="max"/>
        <c:crossBetween val="midCat"/>
      </c:valAx>
      <c:valAx>
        <c:axId val="118009856"/>
        <c:scaling>
          <c:logBase val="10"/>
          <c:orientation val="minMax"/>
        </c:scaling>
        <c:delete val="1"/>
        <c:axPos val="b"/>
        <c:numFmt formatCode="0.00" sourceLinked="1"/>
        <c:majorTickMark val="out"/>
        <c:minorTickMark val="none"/>
        <c:tickLblPos val="nextTo"/>
        <c:crossAx val="118008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-35.668729295585337</c:v>
                </c:pt>
                <c:pt idx="1">
                  <c:v>-35.660979353493126</c:v>
                </c:pt>
                <c:pt idx="2">
                  <c:v>-35.656087106929853</c:v>
                </c:pt>
                <c:pt idx="3">
                  <c:v>-35.653005022267607</c:v>
                </c:pt>
                <c:pt idx="4">
                  <c:v>-35.651071207263037</c:v>
                </c:pt>
                <c:pt idx="5">
                  <c:v>-35.649869593947351</c:v>
                </c:pt>
                <c:pt idx="6">
                  <c:v>-35.649141350707957</c:v>
                </c:pt>
                <c:pt idx="7">
                  <c:v>-35.648729500941315</c:v>
                </c:pt>
                <c:pt idx="8">
                  <c:v>-35.648545234968751</c:v>
                </c:pt>
                <c:pt idx="9">
                  <c:v>-35.648548820698608</c:v>
                </c:pt>
                <c:pt idx="10">
                  <c:v>-35.648741065456989</c:v>
                </c:pt>
                <c:pt idx="11">
                  <c:v>-35.649163520543262</c:v>
                </c:pt>
                <c:pt idx="12">
                  <c:v>-35.649907500132791</c:v>
                </c:pt>
                <c:pt idx="13">
                  <c:v>-35.651133906409584</c:v>
                </c:pt>
                <c:pt idx="14">
                  <c:v>-35.65310824328914</c:v>
                </c:pt>
                <c:pt idx="15">
                  <c:v>-35.656258628014854</c:v>
                </c:pt>
                <c:pt idx="16">
                  <c:v>-35.661269938369131</c:v>
                </c:pt>
                <c:pt idx="17">
                  <c:v>-35.669235906647728</c:v>
                </c:pt>
                <c:pt idx="18">
                  <c:v>-35.68190550731331</c:v>
                </c:pt>
                <c:pt idx="19">
                  <c:v>-35.702084787873389</c:v>
                </c:pt>
                <c:pt idx="20">
                  <c:v>-35.734297568946289</c:v>
                </c:pt>
                <c:pt idx="21">
                  <c:v>-35.785877170472432</c:v>
                </c:pt>
                <c:pt idx="22">
                  <c:v>-35.868754804056231</c:v>
                </c:pt>
                <c:pt idx="23">
                  <c:v>-36.002259499476679</c:v>
                </c:pt>
                <c:pt idx="24">
                  <c:v>-36.216934500200978</c:v>
                </c:pt>
                <c:pt idx="25">
                  <c:v>-36.557811749334576</c:v>
                </c:pt>
                <c:pt idx="26">
                  <c:v>-37.081537694219129</c:v>
                </c:pt>
                <c:pt idx="27">
                  <c:v>-37.837376720713443</c:v>
                </c:pt>
                <c:pt idx="28">
                  <c:v>-38.829978201381181</c:v>
                </c:pt>
                <c:pt idx="29">
                  <c:v>-39.990604657861361</c:v>
                </c:pt>
                <c:pt idx="30">
                  <c:v>-41.194722780675725</c:v>
                </c:pt>
                <c:pt idx="31">
                  <c:v>-42.317658527400972</c:v>
                </c:pt>
                <c:pt idx="32">
                  <c:v>-43.279649088644177</c:v>
                </c:pt>
                <c:pt idx="33">
                  <c:v>-44.054212461105983</c:v>
                </c:pt>
                <c:pt idx="34">
                  <c:v>-44.651253611587634</c:v>
                </c:pt>
                <c:pt idx="35">
                  <c:v>-45.096343663195135</c:v>
                </c:pt>
                <c:pt idx="36">
                  <c:v>-45.417961438848465</c:v>
                </c:pt>
                <c:pt idx="37">
                  <c:v>-45.64274062468462</c:v>
                </c:pt>
                <c:pt idx="38">
                  <c:v>-45.79418877722587</c:v>
                </c:pt>
                <c:pt idx="39">
                  <c:v>-45.892107376429998</c:v>
                </c:pt>
                <c:pt idx="40">
                  <c:v>-45.952377491293426</c:v>
                </c:pt>
                <c:pt idx="41">
                  <c:v>-45.987262196101312</c:v>
                </c:pt>
                <c:pt idx="42">
                  <c:v>-46.005965234617818</c:v>
                </c:pt>
                <c:pt idx="43">
                  <c:v>-46.015108592452485</c:v>
                </c:pt>
                <c:pt idx="44">
                  <c:v>-46.019108789161479</c:v>
                </c:pt>
                <c:pt idx="45">
                  <c:v>-46.020616373936996</c:v>
                </c:pt>
                <c:pt idx="46">
                  <c:v>-46.021046130797615</c:v>
                </c:pt>
                <c:pt idx="47">
                  <c:v>-46.021071098306635</c:v>
                </c:pt>
                <c:pt idx="48">
                  <c:v>-46.020977208813889</c:v>
                </c:pt>
                <c:pt idx="49">
                  <c:v>-46.020871028032872</c:v>
                </c:pt>
                <c:pt idx="50">
                  <c:v>-46.020784452785037</c:v>
                </c:pt>
                <c:pt idx="51">
                  <c:v>-46.02072179731281</c:v>
                </c:pt>
                <c:pt idx="52">
                  <c:v>-46.020679006525818</c:v>
                </c:pt>
                <c:pt idx="53">
                  <c:v>-46.020650694766225</c:v>
                </c:pt>
                <c:pt idx="54">
                  <c:v>-46.020632304725666</c:v>
                </c:pt>
                <c:pt idx="55">
                  <c:v>-46.020620490774007</c:v>
                </c:pt>
                <c:pt idx="56">
                  <c:v>-46.020612952570971</c:v>
                </c:pt>
                <c:pt idx="57">
                  <c:v>-46.020608162740324</c:v>
                </c:pt>
                <c:pt idx="58">
                  <c:v>-46.020605127190358</c:v>
                </c:pt>
                <c:pt idx="59">
                  <c:v>-46.020603206560722</c:v>
                </c:pt>
                <c:pt idx="60">
                  <c:v>-46.020601992603467</c:v>
                </c:pt>
              </c:numCache>
            </c:numRef>
          </c:yVal>
          <c:smooth val="1"/>
          <c:extLst xmlns:c16r2="http://schemas.microsoft.com/office/drawing/2015/06/char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18037120"/>
        <c:axId val="118051200"/>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3.9183681206771759</c:v>
                </c:pt>
                <c:pt idx="1">
                  <c:v>3.0825050855767611</c:v>
                </c:pt>
                <c:pt idx="2">
                  <c:v>2.4093688407010059</c:v>
                </c:pt>
                <c:pt idx="3">
                  <c:v>1.8638231158576466</c:v>
                </c:pt>
                <c:pt idx="4">
                  <c:v>1.4171728850299747</c:v>
                </c:pt>
                <c:pt idx="5">
                  <c:v>1.0458118337137456</c:v>
                </c:pt>
                <c:pt idx="6">
                  <c:v>0.7300537521792041</c:v>
                </c:pt>
                <c:pt idx="7">
                  <c:v>0.45312873367397705</c:v>
                </c:pt>
                <c:pt idx="8">
                  <c:v>0.20031257928170768</c:v>
                </c:pt>
                <c:pt idx="9">
                  <c:v>-4.1845884427680557E-2</c:v>
                </c:pt>
                <c:pt idx="10">
                  <c:v>-0.28623507166712553</c:v>
                </c:pt>
                <c:pt idx="11">
                  <c:v>-0.54586330928421178</c:v>
                </c:pt>
                <c:pt idx="12">
                  <c:v>-0.83454843160195824</c:v>
                </c:pt>
                <c:pt idx="13">
                  <c:v>-1.1676494244064886</c:v>
                </c:pt>
                <c:pt idx="14">
                  <c:v>-1.5628768785844398</c:v>
                </c:pt>
                <c:pt idx="15">
                  <c:v>-2.0412213457629038</c:v>
                </c:pt>
                <c:pt idx="16">
                  <c:v>-2.6280405604230395</c:v>
                </c:pt>
                <c:pt idx="17">
                  <c:v>-3.3543447191812232</c:v>
                </c:pt>
                <c:pt idx="18">
                  <c:v>-4.2583050655815677</c:v>
                </c:pt>
                <c:pt idx="19">
                  <c:v>-5.3869620458445917</c:v>
                </c:pt>
                <c:pt idx="20">
                  <c:v>-6.7979638941930132</c:v>
                </c:pt>
                <c:pt idx="21">
                  <c:v>-8.5607633288462193</c:v>
                </c:pt>
                <c:pt idx="22">
                  <c:v>-10.755640774138785</c:v>
                </c:pt>
                <c:pt idx="23">
                  <c:v>-13.466362234893872</c:v>
                </c:pt>
                <c:pt idx="24">
                  <c:v>-16.75705889556906</c:v>
                </c:pt>
                <c:pt idx="25">
                  <c:v>-20.617090613534273</c:v>
                </c:pt>
                <c:pt idx="26">
                  <c:v>-24.861886144002028</c:v>
                </c:pt>
                <c:pt idx="27">
                  <c:v>-29.026682837862463</c:v>
                </c:pt>
                <c:pt idx="28">
                  <c:v>-32.387398544740954</c:v>
                </c:pt>
                <c:pt idx="29">
                  <c:v>-34.230461147935742</c:v>
                </c:pt>
                <c:pt idx="30">
                  <c:v>-34.220018888707536</c:v>
                </c:pt>
                <c:pt idx="31">
                  <c:v>-32.529312660267138</c:v>
                </c:pt>
                <c:pt idx="32">
                  <c:v>-29.661759349978279</c:v>
                </c:pt>
                <c:pt idx="33">
                  <c:v>-26.178252386678416</c:v>
                </c:pt>
                <c:pt idx="34">
                  <c:v>-22.523691649307761</c:v>
                </c:pt>
                <c:pt idx="35">
                  <c:v>-18.987401131992833</c:v>
                </c:pt>
                <c:pt idx="36">
                  <c:v>-15.736217180288559</c:v>
                </c:pt>
                <c:pt idx="37">
                  <c:v>-12.856025904772574</c:v>
                </c:pt>
                <c:pt idx="38">
                  <c:v>-10.378475942263924</c:v>
                </c:pt>
                <c:pt idx="39">
                  <c:v>-8.2979552157025314</c:v>
                </c:pt>
                <c:pt idx="40">
                  <c:v>-6.5854978243231939</c:v>
                </c:pt>
                <c:pt idx="41">
                  <c:v>-5.1998560015884685</c:v>
                </c:pt>
                <c:pt idx="42">
                  <c:v>-4.0946105336368896</c:v>
                </c:pt>
                <c:pt idx="43">
                  <c:v>-3.2224238947171071</c:v>
                </c:pt>
                <c:pt idx="44">
                  <c:v>-2.5383814027922238</c:v>
                </c:pt>
                <c:pt idx="45">
                  <c:v>-2.0028444320228602</c:v>
                </c:pt>
                <c:pt idx="46">
                  <c:v>-1.5830385253142119</c:v>
                </c:pt>
                <c:pt idx="47">
                  <c:v>-1.2530831573758436</c:v>
                </c:pt>
                <c:pt idx="48">
                  <c:v>-0.9930212986068726</c:v>
                </c:pt>
                <c:pt idx="49">
                  <c:v>-0.78756275846820423</c:v>
                </c:pt>
                <c:pt idx="50">
                  <c:v>-0.62495419910739436</c:v>
                </c:pt>
                <c:pt idx="51">
                  <c:v>-0.49609803682023512</c:v>
                </c:pt>
                <c:pt idx="52">
                  <c:v>-0.39390218926664461</c:v>
                </c:pt>
                <c:pt idx="53">
                  <c:v>-0.31280563579758125</c:v>
                </c:pt>
                <c:pt idx="54">
                  <c:v>-0.2484290760856275</c:v>
                </c:pt>
                <c:pt idx="55">
                  <c:v>-0.19731348782518293</c:v>
                </c:pt>
                <c:pt idx="56">
                  <c:v>-0.1567212611312454</c:v>
                </c:pt>
                <c:pt idx="57">
                  <c:v>-0.12448289799506676</c:v>
                </c:pt>
                <c:pt idx="58">
                  <c:v>-9.8877660268228959E-2</c:v>
                </c:pt>
                <c:pt idx="59">
                  <c:v>-7.8540003480727344E-2</c:v>
                </c:pt>
                <c:pt idx="60">
                  <c:v>-6.2385883653605437E-2</c:v>
                </c:pt>
              </c:numCache>
            </c:numRef>
          </c:yVal>
          <c:smooth val="1"/>
          <c:extLst xmlns:c16r2="http://schemas.microsoft.com/office/drawing/2015/06/char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18054272"/>
        <c:axId val="118052736"/>
      </c:scatterChart>
      <c:valAx>
        <c:axId val="118037120"/>
        <c:scaling>
          <c:logBase val="10"/>
          <c:orientation val="minMax"/>
          <c:max val="100000"/>
          <c:min val="10"/>
        </c:scaling>
        <c:delete val="0"/>
        <c:axPos val="b"/>
        <c:majorGridlines/>
        <c:minorGridlines/>
        <c:numFmt formatCode="0.00" sourceLinked="1"/>
        <c:majorTickMark val="none"/>
        <c:minorTickMark val="in"/>
        <c:tickLblPos val="low"/>
        <c:crossAx val="118051200"/>
        <c:crosses val="autoZero"/>
        <c:crossBetween val="midCat"/>
        <c:majorUnit val="10"/>
        <c:minorUnit val="10"/>
      </c:valAx>
      <c:valAx>
        <c:axId val="118051200"/>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8037120"/>
        <c:crosses val="autoZero"/>
        <c:crossBetween val="midCat"/>
        <c:minorUnit val="4"/>
      </c:valAx>
      <c:valAx>
        <c:axId val="118052736"/>
        <c:scaling>
          <c:orientation val="minMax"/>
          <c:max val="90"/>
          <c:min val="-180"/>
        </c:scaling>
        <c:delete val="0"/>
        <c:axPos val="r"/>
        <c:numFmt formatCode="General" sourceLinked="1"/>
        <c:majorTickMark val="out"/>
        <c:minorTickMark val="none"/>
        <c:tickLblPos val="nextTo"/>
        <c:crossAx val="118054272"/>
        <c:crosses val="max"/>
        <c:crossBetween val="midCat"/>
      </c:valAx>
      <c:valAx>
        <c:axId val="118054272"/>
        <c:scaling>
          <c:logBase val="10"/>
          <c:orientation val="minMax"/>
        </c:scaling>
        <c:delete val="1"/>
        <c:axPos val="b"/>
        <c:numFmt formatCode="0.00" sourceLinked="1"/>
        <c:majorTickMark val="out"/>
        <c:minorTickMark val="none"/>
        <c:tickLblPos val="nextTo"/>
        <c:crossAx val="11805273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12.037873576412446</c:v>
                </c:pt>
                <c:pt idx="1">
                  <c:v>12.037845223374832</c:v>
                </c:pt>
                <c:pt idx="2">
                  <c:v>12.037833081094268</c:v>
                </c:pt>
                <c:pt idx="3">
                  <c:v>12.037837208223243</c:v>
                </c:pt>
                <c:pt idx="4">
                  <c:v>12.037857713060617</c:v>
                </c:pt>
                <c:pt idx="5">
                  <c:v>12.03789475452094</c:v>
                </c:pt>
                <c:pt idx="6">
                  <c:v>12.03794854349</c:v>
                </c:pt>
                <c:pt idx="7">
                  <c:v>12.038019344589573</c:v>
                </c:pt>
                <c:pt idx="8">
                  <c:v>12.038107478376775</c:v>
                </c:pt>
                <c:pt idx="9">
                  <c:v>12.0382133240087</c:v>
                </c:pt>
                <c:pt idx="10">
                  <c:v>12.038337322416812</c:v>
                </c:pt>
                <c:pt idx="11">
                  <c:v>12.038479980036781</c:v>
                </c:pt>
                <c:pt idx="12">
                  <c:v>12.038641873154724</c:v>
                </c:pt>
                <c:pt idx="13">
                  <c:v>12.038823652937751</c:v>
                </c:pt>
                <c:pt idx="14">
                  <c:v>12.039026051233936</c:v>
                </c:pt>
                <c:pt idx="15">
                  <c:v>12.039249887238759</c:v>
                </c:pt>
                <c:pt idx="16">
                  <c:v>12.039496075144974</c:v>
                </c:pt>
                <c:pt idx="17">
                  <c:v>12.03976563291425</c:v>
                </c:pt>
                <c:pt idx="18">
                  <c:v>12.040059692333051</c:v>
                </c:pt>
                <c:pt idx="19">
                  <c:v>12.040379510549455</c:v>
                </c:pt>
                <c:pt idx="20">
                  <c:v>12.040726483320286</c:v>
                </c:pt>
                <c:pt idx="21">
                  <c:v>12.041102160246286</c:v>
                </c:pt>
                <c:pt idx="22">
                  <c:v>12.041508262326598</c:v>
                </c:pt>
                <c:pt idx="23">
                  <c:v>12.041946702229897</c:v>
                </c:pt>
                <c:pt idx="24">
                  <c:v>12.042419607764808</c:v>
                </c:pt>
                <c:pt idx="25">
                  <c:v>12.042929349129007</c:v>
                </c:pt>
                <c:pt idx="26">
                  <c:v>12.043478570647888</c:v>
                </c:pt>
                <c:pt idx="27">
                  <c:v>12.044070227869442</c:v>
                </c:pt>
                <c:pt idx="28">
                  <c:v>12.044707631078323</c:v>
                </c:pt>
                <c:pt idx="29">
                  <c:v>12.045394496547187</c:v>
                </c:pt>
                <c:pt idx="30">
                  <c:v>12.046135007159588</c:v>
                </c:pt>
                <c:pt idx="31">
                  <c:v>12.046933884447736</c:v>
                </c:pt>
                <c:pt idx="32">
                  <c:v>12.04779647461641</c:v>
                </c:pt>
                <c:pt idx="33">
                  <c:v>12.048728851811259</c:v>
                </c:pt>
                <c:pt idx="34">
                  <c:v>12.049737942782823</c:v>
                </c:pt>
                <c:pt idx="35">
                  <c:v>12.050831678288846</c:v>
                </c:pt>
                <c:pt idx="36">
                  <c:v>12.052019178154426</c:v>
                </c:pt>
                <c:pt idx="37">
                  <c:v>12.053310979039395</c:v>
                </c:pt>
                <c:pt idx="38">
                  <c:v>12.054719316850765</c:v>
                </c:pt>
                <c:pt idx="39">
                  <c:v>12.056258479718446</c:v>
                </c:pt>
                <c:pt idx="40">
                  <c:v>12.057945252972031</c:v>
                </c:pt>
                <c:pt idx="41">
                  <c:v>12.059799485351256</c:v>
                </c:pt>
                <c:pt idx="42">
                  <c:v>12.061844816787589</c:v>
                </c:pt>
                <c:pt idx="43">
                  <c:v>12.064109624212383</c:v>
                </c:pt>
                <c:pt idx="44">
                  <c:v>12.066628265560905</c:v>
                </c:pt>
                <c:pt idx="45">
                  <c:v>12.069442737700509</c:v>
                </c:pt>
                <c:pt idx="46">
                  <c:v>12.072604918342384</c:v>
                </c:pt>
                <c:pt idx="47">
                  <c:v>12.076179646803286</c:v>
                </c:pt>
                <c:pt idx="48">
                  <c:v>12.080249034025021</c:v>
                </c:pt>
                <c:pt idx="49">
                  <c:v>12.084918614631572</c:v>
                </c:pt>
                <c:pt idx="50">
                  <c:v>12.090326329547635</c:v>
                </c:pt>
                <c:pt idx="51">
                  <c:v>12.096655984028043</c:v>
                </c:pt>
                <c:pt idx="52">
                  <c:v>12.104158016613349</c:v>
                </c:pt>
                <c:pt idx="53">
                  <c:v>12.113182670639194</c:v>
                </c:pt>
                <c:pt idx="54">
                  <c:v>12.124235156863605</c:v>
                </c:pt>
                <c:pt idx="55">
                  <c:v>12.138071910669751</c:v>
                </c:pt>
                <c:pt idx="56">
                  <c:v>12.155878673478378</c:v>
                </c:pt>
                <c:pt idx="57">
                  <c:v>12.17962478363008</c:v>
                </c:pt>
                <c:pt idx="58">
                  <c:v>12.212836691669525</c:v>
                </c:pt>
                <c:pt idx="59">
                  <c:v>12.262509025500895</c:v>
                </c:pt>
                <c:pt idx="60">
                  <c:v>12.344722890227709</c:v>
                </c:pt>
                <c:pt idx="61">
                  <c:v>12.506215152767872</c:v>
                </c:pt>
                <c:pt idx="62">
                  <c:v>12.958242481408121</c:v>
                </c:pt>
                <c:pt idx="63">
                  <c:v>28.344213997674398</c:v>
                </c:pt>
                <c:pt idx="64">
                  <c:v>35.036816685431297</c:v>
                </c:pt>
                <c:pt idx="65">
                  <c:v>35.509018577893308</c:v>
                </c:pt>
                <c:pt idx="66">
                  <c:v>35.674226001791439</c:v>
                </c:pt>
                <c:pt idx="67">
                  <c:v>35.757738643623043</c:v>
                </c:pt>
                <c:pt idx="68">
                  <c:v>35.808011857303882</c:v>
                </c:pt>
                <c:pt idx="69">
                  <c:v>35.841550097689399</c:v>
                </c:pt>
                <c:pt idx="70">
                  <c:v>35.865492951273239</c:v>
                </c:pt>
                <c:pt idx="71">
                  <c:v>35.883427397870818</c:v>
                </c:pt>
                <c:pt idx="72">
                  <c:v>35.897351686283137</c:v>
                </c:pt>
                <c:pt idx="73">
                  <c:v>35.908466782720318</c:v>
                </c:pt>
                <c:pt idx="74">
                  <c:v>35.917537759458085</c:v>
                </c:pt>
                <c:pt idx="75">
                  <c:v>35.925075023000502</c:v>
                </c:pt>
                <c:pt idx="76">
                  <c:v>35.931432094447935</c:v>
                </c:pt>
                <c:pt idx="77">
                  <c:v>35.936861563030533</c:v>
                </c:pt>
                <c:pt idx="78">
                  <c:v>35.941548692608549</c:v>
                </c:pt>
                <c:pt idx="79">
                  <c:v>35.945632441647717</c:v>
                </c:pt>
                <c:pt idx="80">
                  <c:v>35.949219072128756</c:v>
                </c:pt>
                <c:pt idx="81">
                  <c:v>35.952391226091187</c:v>
                </c:pt>
                <c:pt idx="82">
                  <c:v>35.955214137971069</c:v>
                </c:pt>
                <c:pt idx="83">
                  <c:v>35.957739984355108</c:v>
                </c:pt>
                <c:pt idx="84">
                  <c:v>35.960010991562598</c:v>
                </c:pt>
                <c:pt idx="85">
                  <c:v>35.962061696045915</c:v>
                </c:pt>
                <c:pt idx="86">
                  <c:v>35.963920615308247</c:v>
                </c:pt>
                <c:pt idx="87">
                  <c:v>35.965611501189784</c:v>
                </c:pt>
                <c:pt idx="88">
                  <c:v>35.967154292413049</c:v>
                </c:pt>
                <c:pt idx="89">
                  <c:v>35.968565847325593</c:v>
                </c:pt>
                <c:pt idx="90">
                  <c:v>35.969860513806829</c:v>
                </c:pt>
                <c:pt idx="91">
                  <c:v>35.971050577037694</c:v>
                </c:pt>
                <c:pt idx="92">
                  <c:v>35.972146614604014</c:v>
                </c:pt>
                <c:pt idx="93">
                  <c:v>35.973157780550743</c:v>
                </c:pt>
                <c:pt idx="94">
                  <c:v>35.97409203442556</c:v>
                </c:pt>
                <c:pt idx="95">
                  <c:v>35.97495632734099</c:v>
                </c:pt>
                <c:pt idx="96">
                  <c:v>35.975756754168764</c:v>
                </c:pt>
                <c:pt idx="97">
                  <c:v>35.976498678836947</c:v>
                </c:pt>
                <c:pt idx="98">
                  <c:v>35.977186838103961</c:v>
                </c:pt>
                <c:pt idx="99">
                  <c:v>35.977825427993373</c:v>
                </c:pt>
                <c:pt idx="100">
                  <c:v>35.978418176165526</c:v>
                </c:pt>
                <c:pt idx="101">
                  <c:v>35.978968402813052</c:v>
                </c:pt>
                <c:pt idx="102">
                  <c:v>35.9794790721363</c:v>
                </c:pt>
                <c:pt idx="103">
                  <c:v>35.979952836044383</c:v>
                </c:pt>
                <c:pt idx="104">
                  <c:v>35.9803920714036</c:v>
                </c:pt>
                <c:pt idx="105">
                  <c:v>35.98079891190465</c:v>
                </c:pt>
                <c:pt idx="106">
                  <c:v>35.981175275421819</c:v>
                </c:pt>
                <c:pt idx="107">
                  <c:v>35.981522887572638</c:v>
                </c:pt>
                <c:pt idx="108">
                  <c:v>35.98184330206719</c:v>
                </c:pt>
                <c:pt idx="109">
                  <c:v>35.982137918328007</c:v>
                </c:pt>
                <c:pt idx="110">
                  <c:v>35.98240799678134</c:v>
                </c:pt>
                <c:pt idx="111">
                  <c:v>35.98265467215181</c:v>
                </c:pt>
                <c:pt idx="112">
                  <c:v>35.982878965040122</c:v>
                </c:pt>
                <c:pt idx="113">
                  <c:v>35.98308179201468</c:v>
                </c:pt>
                <c:pt idx="114">
                  <c:v>35.983263974413511</c:v>
                </c:pt>
                <c:pt idx="115">
                  <c:v>35.983426246020755</c:v>
                </c:pt>
                <c:pt idx="116">
                  <c:v>35.983569259756209</c:v>
                </c:pt>
                <c:pt idx="117">
                  <c:v>35.983693593494316</c:v>
                </c:pt>
                <c:pt idx="118">
                  <c:v>35.983799755113779</c:v>
                </c:pt>
                <c:pt idx="119">
                  <c:v>35.983888186857612</c:v>
                </c:pt>
                <c:pt idx="120">
                  <c:v>35.983959269077474</c:v>
                </c:pt>
                <c:pt idx="121">
                  <c:v>35.984013323418417</c:v>
                </c:pt>
                <c:pt idx="122">
                  <c:v>35.984050615495853</c:v>
                </c:pt>
                <c:pt idx="123">
                  <c:v>35.984071357102643</c:v>
                </c:pt>
                <c:pt idx="124">
                  <c:v>35.984075707981866</c:v>
                </c:pt>
                <c:pt idx="125">
                  <c:v>35.984063777190116</c:v>
                </c:pt>
                <c:pt idx="126">
                  <c:v>35.984035624072817</c:v>
                </c:pt>
                <c:pt idx="127">
                  <c:v>35.983991258864833</c:v>
                </c:pt>
                <c:pt idx="128">
                  <c:v>35.983930642927469</c:v>
                </c:pt>
                <c:pt idx="129">
                  <c:v>35.983853688624038</c:v>
                </c:pt>
                <c:pt idx="130">
                  <c:v>35.983760258835488</c:v>
                </c:pt>
                <c:pt idx="131">
                  <c:v>35.98365016610947</c:v>
                </c:pt>
                <c:pt idx="132">
                  <c:v>35.9835231714315</c:v>
                </c:pt>
                <c:pt idx="133">
                  <c:v>35.983378982603604</c:v>
                </c:pt>
                <c:pt idx="134">
                  <c:v>35.983217252208732</c:v>
                </c:pt>
                <c:pt idx="135">
                  <c:v>35.983037575131505</c:v>
                </c:pt>
                <c:pt idx="136">
                  <c:v>35.982839485603463</c:v>
                </c:pt>
                <c:pt idx="137">
                  <c:v>35.982622453728879</c:v>
                </c:pt>
                <c:pt idx="138">
                  <c:v>35.982385881441544</c:v>
                </c:pt>
                <c:pt idx="139">
                  <c:v>35.982129097832782</c:v>
                </c:pt>
                <c:pt idx="140">
                  <c:v>35.981851353778282</c:v>
                </c:pt>
                <c:pt idx="141">
                  <c:v>35.981551815781167</c:v>
                </c:pt>
                <c:pt idx="142">
                  <c:v>35.981229558929897</c:v>
                </c:pt>
                <c:pt idx="143">
                  <c:v>35.9808835588546</c:v>
                </c:pt>
                <c:pt idx="144">
                  <c:v>35.98051268254487</c:v>
                </c:pt>
                <c:pt idx="145">
                  <c:v>35.980115677862912</c:v>
                </c:pt>
                <c:pt idx="146">
                  <c:v>35.979691161558897</c:v>
                </c:pt>
                <c:pt idx="147">
                  <c:v>35.979237605561352</c:v>
                </c:pt>
                <c:pt idx="148">
                  <c:v>35.978753321265522</c:v>
                </c:pt>
                <c:pt idx="149">
                  <c:v>35.97823644149662</c:v>
                </c:pt>
                <c:pt idx="150">
                  <c:v>35.977684899755815</c:v>
                </c:pt>
                <c:pt idx="151">
                  <c:v>35.977096406282087</c:v>
                </c:pt>
                <c:pt idx="152">
                  <c:v>35.97646842036022</c:v>
                </c:pt>
                <c:pt idx="153">
                  <c:v>35.975798118194412</c:v>
                </c:pt>
                <c:pt idx="154">
                  <c:v>35.975082355509997</c:v>
                </c:pt>
                <c:pt idx="155">
                  <c:v>35.974317623864124</c:v>
                </c:pt>
                <c:pt idx="156">
                  <c:v>35.973499999413512</c:v>
                </c:pt>
                <c:pt idx="157">
                  <c:v>35.972625082589047</c:v>
                </c:pt>
                <c:pt idx="158">
                  <c:v>35.971687926754292</c:v>
                </c:pt>
                <c:pt idx="159">
                  <c:v>35.970682953442655</c:v>
                </c:pt>
                <c:pt idx="160">
                  <c:v>35.96960385114545</c:v>
                </c:pt>
                <c:pt idx="161">
                  <c:v>35.968443453821045</c:v>
                </c:pt>
                <c:pt idx="162">
                  <c:v>35.967193594232548</c:v>
                </c:pt>
                <c:pt idx="163">
                  <c:v>35.965844925827525</c:v>
                </c:pt>
                <c:pt idx="164">
                  <c:v>35.964386705011009</c:v>
                </c:pt>
                <c:pt idx="165">
                  <c:v>35.962806523158385</c:v>
                </c:pt>
                <c:pt idx="166">
                  <c:v>35.961089974302787</c:v>
                </c:pt>
                <c:pt idx="167">
                  <c:v>35.959220239750337</c:v>
                </c:pt>
                <c:pt idx="168">
                  <c:v>35.957177564360968</c:v>
                </c:pt>
                <c:pt idx="169">
                  <c:v>35.954938590049053</c:v>
                </c:pt>
                <c:pt idx="170">
                  <c:v>35.95247549895025</c:v>
                </c:pt>
                <c:pt idx="171">
                  <c:v>35.94975489969832</c:v>
                </c:pt>
                <c:pt idx="172">
                  <c:v>35.946736362255272</c:v>
                </c:pt>
                <c:pt idx="173">
                  <c:v>35.943370464768329</c:v>
                </c:pt>
                <c:pt idx="174">
                  <c:v>35.939596151755623</c:v>
                </c:pt>
                <c:pt idx="175">
                  <c:v>35.935337102716119</c:v>
                </c:pt>
                <c:pt idx="176">
                  <c:v>35.930496650039984</c:v>
                </c:pt>
                <c:pt idx="177">
                  <c:v>35.924950522064634</c:v>
                </c:pt>
                <c:pt idx="178">
                  <c:v>35.918536242424572</c:v>
                </c:pt>
                <c:pt idx="179">
                  <c:v>35.911037239465188</c:v>
                </c:pt>
                <c:pt idx="180">
                  <c:v>35.902158308024177</c:v>
                </c:pt>
                <c:pt idx="181">
                  <c:v>35.891486388606708</c:v>
                </c:pt>
                <c:pt idx="182">
                  <c:v>35.87842528590258</c:v>
                </c:pt>
                <c:pt idx="183">
                  <c:v>35.862081625925072</c:v>
                </c:pt>
                <c:pt idx="184">
                  <c:v>35.841053565682508</c:v>
                </c:pt>
                <c:pt idx="185">
                  <c:v>35.813009630624208</c:v>
                </c:pt>
                <c:pt idx="186">
                  <c:v>35.773766763822927</c:v>
                </c:pt>
                <c:pt idx="187">
                  <c:v>35.715003590562688</c:v>
                </c:pt>
                <c:pt idx="188">
                  <c:v>35.617494404316091</c:v>
                </c:pt>
                <c:pt idx="189">
                  <c:v>35.424805295877043</c:v>
                </c:pt>
                <c:pt idx="190">
                  <c:v>34.873832860046477</c:v>
                </c:pt>
                <c:pt idx="191">
                  <c:v>25.479430987348266</c:v>
                </c:pt>
                <c:pt idx="192">
                  <c:v>13.14624117359295</c:v>
                </c:pt>
                <c:pt idx="193">
                  <c:v>12.59664913228595</c:v>
                </c:pt>
                <c:pt idx="194">
                  <c:v>12.404215307521069</c:v>
                </c:pt>
                <c:pt idx="195">
                  <c:v>12.306795442139617</c:v>
                </c:pt>
                <c:pt idx="196">
                  <c:v>12.248073603735165</c:v>
                </c:pt>
                <c:pt idx="197">
                  <c:v>12.208853185516968</c:v>
                </c:pt>
                <c:pt idx="198">
                  <c:v>12.180822781932662</c:v>
                </c:pt>
                <c:pt idx="199">
                  <c:v>12.15980349992598</c:v>
                </c:pt>
                <c:pt idx="200">
                  <c:v>12.143465854040857</c:v>
                </c:pt>
                <c:pt idx="201">
                  <c:v>12.130409048882541</c:v>
                </c:pt>
                <c:pt idx="202">
                  <c:v>12.119740304792373</c:v>
                </c:pt>
                <c:pt idx="203">
                  <c:v>12.110863784004144</c:v>
                </c:pt>
                <c:pt idx="204">
                  <c:v>12.103366652583084</c:v>
                </c:pt>
                <c:pt idx="205">
                  <c:v>12.096953853362731</c:v>
                </c:pt>
                <c:pt idx="206">
                  <c:v>12.091408915055085</c:v>
                </c:pt>
                <c:pt idx="207">
                  <c:v>12.086569431303863</c:v>
                </c:pt>
                <c:pt idx="208">
                  <c:v>12.082311180482696</c:v>
                </c:pt>
                <c:pt idx="209">
                  <c:v>12.078537531508898</c:v>
                </c:pt>
                <c:pt idx="210">
                  <c:v>12.07517219104753</c:v>
                </c:pt>
                <c:pt idx="211">
                  <c:v>12.0721541241567</c:v>
                </c:pt>
                <c:pt idx="212">
                  <c:v>12.069433924743327</c:v>
                </c:pt>
                <c:pt idx="213">
                  <c:v>12.066971175021003</c:v>
                </c:pt>
                <c:pt idx="214">
                  <c:v>12.064732493260879</c:v>
                </c:pt>
                <c:pt idx="215">
                  <c:v>12.062690069260954</c:v>
                </c:pt>
                <c:pt idx="216">
                  <c:v>12.060820551085568</c:v>
                </c:pt>
                <c:pt idx="217">
                  <c:v>12.059104188574562</c:v>
                </c:pt>
                <c:pt idx="218">
                  <c:v>12.057524167097966</c:v>
                </c:pt>
                <c:pt idx="219">
                  <c:v>12.056066084028011</c:v>
                </c:pt>
                <c:pt idx="220">
                  <c:v>12.054717533501822</c:v>
                </c:pt>
                <c:pt idx="221">
                  <c:v>12.053467774221973</c:v>
                </c:pt>
                <c:pt idx="222">
                  <c:v>12.052307461554765</c:v>
                </c:pt>
                <c:pt idx="223">
                  <c:v>12.051228429873994</c:v>
                </c:pt>
                <c:pt idx="224">
                  <c:v>12.050223514494636</c:v>
                </c:pt>
                <c:pt idx="225">
                  <c:v>12.049286405053905</c:v>
                </c:pt>
                <c:pt idx="226">
                  <c:v>12.048411524053922</c:v>
                </c:pt>
                <c:pt idx="227">
                  <c:v>12.047593925679296</c:v>
                </c:pt>
                <c:pt idx="228">
                  <c:v>12.046829211055702</c:v>
                </c:pt>
                <c:pt idx="229">
                  <c:v>12.04611345692777</c:v>
                </c:pt>
                <c:pt idx="230">
                  <c:v>12.04544315534843</c:v>
                </c:pt>
                <c:pt idx="231">
                  <c:v>12.044815162458345</c:v>
                </c:pt>
                <c:pt idx="232">
                  <c:v>12.044226654808226</c:v>
                </c:pt>
                <c:pt idx="233">
                  <c:v>12.043675091968295</c:v>
                </c:pt>
                <c:pt idx="234">
                  <c:v>12.043158184407828</c:v>
                </c:pt>
                <c:pt idx="235">
                  <c:v>12.042673865811341</c:v>
                </c:pt>
                <c:pt idx="236">
                  <c:v>12.04222026914276</c:v>
                </c:pt>
                <c:pt idx="237">
                  <c:v>12.041795705896812</c:v>
                </c:pt>
                <c:pt idx="238">
                  <c:v>12.041398648064293</c:v>
                </c:pt>
                <c:pt idx="239">
                  <c:v>12.041027712424697</c:v>
                </c:pt>
                <c:pt idx="240">
                  <c:v>12.040681646836312</c:v>
                </c:pt>
                <c:pt idx="241">
                  <c:v>12.040359318254913</c:v>
                </c:pt>
                <c:pt idx="242">
                  <c:v>12.040059702248239</c:v>
                </c:pt>
                <c:pt idx="243">
                  <c:v>12.039781873812867</c:v>
                </c:pt>
                <c:pt idx="244">
                  <c:v>12.039524999332409</c:v>
                </c:pt>
                <c:pt idx="245">
                  <c:v>12.039288329535069</c:v>
                </c:pt>
                <c:pt idx="246">
                  <c:v>12.03907119333658</c:v>
                </c:pt>
                <c:pt idx="247">
                  <c:v>12.038872992466976</c:v>
                </c:pt>
                <c:pt idx="248">
                  <c:v>12.038693196796658</c:v>
                </c:pt>
                <c:pt idx="249">
                  <c:v>12.038531340293829</c:v>
                </c:pt>
                <c:pt idx="250">
                  <c:v>12.038387017548134</c:v>
                </c:pt>
                <c:pt idx="251">
                  <c:v>12.0382598808135</c:v>
                </c:pt>
                <c:pt idx="252">
                  <c:v>12.038149637529125</c:v>
                </c:pt>
                <c:pt idx="253">
                  <c:v>12.03805604827985</c:v>
                </c:pt>
                <c:pt idx="254">
                  <c:v>12.037978925172911</c:v>
                </c:pt>
              </c:numCache>
            </c:numRef>
          </c:yVal>
          <c:smooth val="1"/>
          <c:extLst xmlns:c16r2="http://schemas.microsoft.com/office/drawing/2015/06/char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18092544"/>
        <c:axId val="118094080"/>
      </c:scatterChart>
      <c:valAx>
        <c:axId val="118092544"/>
        <c:scaling>
          <c:orientation val="minMax"/>
          <c:max val="5.000000000000001E-3"/>
          <c:min val="0"/>
        </c:scaling>
        <c:delete val="0"/>
        <c:axPos val="b"/>
        <c:majorGridlines/>
        <c:minorGridlines/>
        <c:numFmt formatCode="General" sourceLinked="1"/>
        <c:majorTickMark val="none"/>
        <c:minorTickMark val="in"/>
        <c:tickLblPos val="low"/>
        <c:crossAx val="118094080"/>
        <c:crosses val="autoZero"/>
        <c:crossBetween val="midCat"/>
      </c:valAx>
      <c:valAx>
        <c:axId val="118094080"/>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809254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layout/>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2.0308657568583823E-2</c:v>
                </c:pt>
                <c:pt idx="2">
                  <c:v>8.5060488110740934E-2</c:v>
                </c:pt>
                <c:pt idx="3">
                  <c:v>0.20649591706133358</c:v>
                </c:pt>
                <c:pt idx="4">
                  <c:v>0.40576717072574703</c:v>
                </c:pt>
                <c:pt idx="5">
                  <c:v>0.70164641544562367</c:v>
                </c:pt>
                <c:pt idx="6">
                  <c:v>1.0554200831824101</c:v>
                </c:pt>
                <c:pt idx="7">
                  <c:v>1.3168633628244248</c:v>
                </c:pt>
                <c:pt idx="8">
                  <c:v>1.393379367816264</c:v>
                </c:pt>
                <c:pt idx="9">
                  <c:v>1.3602672304847414</c:v>
                </c:pt>
                <c:pt idx="10">
                  <c:v>1.2984549463223929</c:v>
                </c:pt>
                <c:pt idx="11">
                  <c:v>1.2390404101704175</c:v>
                </c:pt>
                <c:pt idx="12">
                  <c:v>1.1890125033219523</c:v>
                </c:pt>
                <c:pt idx="13">
                  <c:v>1.148197780499506</c:v>
                </c:pt>
                <c:pt idx="14">
                  <c:v>1.1149055430398618</c:v>
                </c:pt>
                <c:pt idx="15">
                  <c:v>1.0874495343561179</c:v>
                </c:pt>
                <c:pt idx="16">
                  <c:v>1.064466146764677</c:v>
                </c:pt>
                <c:pt idx="17">
                  <c:v>1.0449162723131562</c:v>
                </c:pt>
                <c:pt idx="18">
                  <c:v>1.0280208096723704</c:v>
                </c:pt>
                <c:pt idx="19">
                  <c:v>1.0131956449787538</c:v>
                </c:pt>
                <c:pt idx="20">
                  <c:v>1</c:v>
                </c:pt>
                <c:pt idx="21">
                  <c:v>0.98809823163895849</c:v>
                </c:pt>
                <c:pt idx="22">
                  <c:v>0.97723223463980513</c:v>
                </c:pt>
                <c:pt idx="23">
                  <c:v>0.96720159520374782</c:v>
                </c:pt>
                <c:pt idx="24">
                  <c:v>0.95784926312510499</c:v>
                </c:pt>
                <c:pt idx="25">
                  <c:v>0.94905112664269176</c:v>
                </c:pt>
                <c:pt idx="26">
                  <c:v>0.94070835357044147</c:v>
                </c:pt>
                <c:pt idx="27">
                  <c:v>0.93274170627448916</c:v>
                </c:pt>
                <c:pt idx="28">
                  <c:v>0.92508727749044839</c:v>
                </c:pt>
                <c:pt idx="29">
                  <c:v>0.91769325892308617</c:v>
                </c:pt>
                <c:pt idx="30">
                  <c:v>0.91051746815274859</c:v>
                </c:pt>
                <c:pt idx="31">
                  <c:v>0.90352543793673212</c:v>
                </c:pt>
                <c:pt idx="32">
                  <c:v>0.89668892672378753</c:v>
                </c:pt>
                <c:pt idx="33">
                  <c:v>0.88998474765071356</c:v>
                </c:pt>
                <c:pt idx="34">
                  <c:v>0.88339384055068515</c:v>
                </c:pt>
                <c:pt idx="35">
                  <c:v>0.87690053101105547</c:v>
                </c:pt>
                <c:pt idx="36">
                  <c:v>0.87049193460875218</c:v>
                </c:pt>
                <c:pt idx="37">
                  <c:v>0.86415747472182292</c:v>
                </c:pt>
                <c:pt idx="38">
                  <c:v>0.85788848986814936</c:v>
                </c:pt>
                <c:pt idx="39">
                  <c:v>0.8516779121238125</c:v>
                </c:pt>
                <c:pt idx="40">
                  <c:v>0.84552000236227853</c:v>
                </c:pt>
                <c:pt idx="41">
                  <c:v>0.83941013121256236</c:v>
                </c:pt>
                <c:pt idx="42">
                  <c:v>0.83334459703196262</c:v>
                </c:pt>
                <c:pt idx="43">
                  <c:v>0.82732047402283271</c:v>
                </c:pt>
                <c:pt idx="44">
                  <c:v>0.82133548503540821</c:v>
                </c:pt>
                <c:pt idx="45">
                  <c:v>0.81538789469395068</c:v>
                </c:pt>
                <c:pt idx="46">
                  <c:v>0.80947641933822623</c:v>
                </c:pt>
                <c:pt idx="47">
                  <c:v>0.80360015094342085</c:v>
                </c:pt>
                <c:pt idx="48">
                  <c:v>0.79775849271170485</c:v>
                </c:pt>
                <c:pt idx="49">
                  <c:v>0.79195110444975247</c:v>
                </c:pt>
                <c:pt idx="50">
                  <c:v>0.78617785618287206</c:v>
                </c:pt>
                <c:pt idx="51">
                  <c:v>0.78043878872657213</c:v>
                </c:pt>
                <c:pt idx="52">
                  <c:v>0.77473408015443346</c:v>
                </c:pt>
                <c:pt idx="53">
                  <c:v>0.76906401727810747</c:v>
                </c:pt>
                <c:pt idx="54">
                  <c:v>0.76342897139952071</c:v>
                </c:pt>
                <c:pt idx="55">
                  <c:v>0.75782937771354386</c:v>
                </c:pt>
                <c:pt idx="56">
                  <c:v>0.75226571783666418</c:v>
                </c:pt>
                <c:pt idx="57">
                  <c:v>0.74673850501760786</c:v>
                </c:pt>
                <c:pt idx="58">
                  <c:v>0.7412482716526464</c:v>
                </c:pt>
                <c:pt idx="59">
                  <c:v>0.73579555878399105</c:v>
                </c:pt>
                <c:pt idx="60">
                  <c:v>0.73038090730634486</c:v>
                </c:pt>
                <c:pt idx="61">
                  <c:v>0.72500485064582665</c:v>
                </c:pt>
                <c:pt idx="62">
                  <c:v>0.71966790870861441</c:v>
                </c:pt>
                <c:pt idx="63">
                  <c:v>0.71437058292465949</c:v>
                </c:pt>
                <c:pt idx="64">
                  <c:v>0.70911335223562466</c:v>
                </c:pt>
                <c:pt idx="65">
                  <c:v>0.70389666989654054</c:v>
                </c:pt>
                <c:pt idx="66">
                  <c:v>0.69872096097805059</c:v>
                </c:pt>
                <c:pt idx="67">
                  <c:v>0.69358662047103103</c:v>
                </c:pt>
                <c:pt idx="68">
                  <c:v>0.68849401190821513</c:v>
                </c:pt>
                <c:pt idx="69">
                  <c:v>0.68344346642853593</c:v>
                </c:pt>
                <c:pt idx="70">
                  <c:v>0.678435282219506</c:v>
                </c:pt>
                <c:pt idx="71">
                  <c:v>0.67346972428123753</c:v>
                </c:pt>
              </c:numCache>
            </c:numRef>
          </c:yVal>
          <c:smooth val="1"/>
          <c:extLst xmlns:c16r2="http://schemas.microsoft.com/office/drawing/2015/06/char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1.1178082191780823</c:v>
                </c:pt>
                <c:pt idx="1">
                  <c:v>1.1178082191780823</c:v>
                </c:pt>
                <c:pt idx="2">
                  <c:v>1.1178082191780823</c:v>
                </c:pt>
                <c:pt idx="3">
                  <c:v>1.1178082191780823</c:v>
                </c:pt>
                <c:pt idx="4">
                  <c:v>1.1178082191780823</c:v>
                </c:pt>
                <c:pt idx="5">
                  <c:v>1.1178082191780823</c:v>
                </c:pt>
                <c:pt idx="6">
                  <c:v>1.1178082191780823</c:v>
                </c:pt>
                <c:pt idx="7">
                  <c:v>1.1178082191780823</c:v>
                </c:pt>
                <c:pt idx="8">
                  <c:v>1.1178082191780823</c:v>
                </c:pt>
                <c:pt idx="11">
                  <c:v>1.1178082191780823</c:v>
                </c:pt>
                <c:pt idx="12">
                  <c:v>1.1178082191780823</c:v>
                </c:pt>
                <c:pt idx="15">
                  <c:v>1.1178082191780823</c:v>
                </c:pt>
                <c:pt idx="16">
                  <c:v>1.1178082191780823</c:v>
                </c:pt>
                <c:pt idx="17">
                  <c:v>1.1178082191780823</c:v>
                </c:pt>
                <c:pt idx="18">
                  <c:v>1.1178082191780823</c:v>
                </c:pt>
                <c:pt idx="19">
                  <c:v>1.1178082191780823</c:v>
                </c:pt>
                <c:pt idx="20">
                  <c:v>1.1178082191780823</c:v>
                </c:pt>
                <c:pt idx="21">
                  <c:v>1.1178082191780823</c:v>
                </c:pt>
                <c:pt idx="22">
                  <c:v>1.1178082191780823</c:v>
                </c:pt>
                <c:pt idx="23">
                  <c:v>1.1178082191780823</c:v>
                </c:pt>
                <c:pt idx="24">
                  <c:v>1.1178082191780823</c:v>
                </c:pt>
                <c:pt idx="25">
                  <c:v>1.1178082191780823</c:v>
                </c:pt>
                <c:pt idx="26">
                  <c:v>1.1178082191780823</c:v>
                </c:pt>
                <c:pt idx="27">
                  <c:v>1.1178082191780823</c:v>
                </c:pt>
                <c:pt idx="28">
                  <c:v>1.1178082191780823</c:v>
                </c:pt>
                <c:pt idx="29">
                  <c:v>1.1178082191780823</c:v>
                </c:pt>
                <c:pt idx="30">
                  <c:v>1.1178082191780823</c:v>
                </c:pt>
                <c:pt idx="31">
                  <c:v>1.1178082191780823</c:v>
                </c:pt>
                <c:pt idx="32">
                  <c:v>1.1178082191780823</c:v>
                </c:pt>
                <c:pt idx="33">
                  <c:v>1.1178082191780823</c:v>
                </c:pt>
                <c:pt idx="34">
                  <c:v>1.1178082191780823</c:v>
                </c:pt>
                <c:pt idx="35">
                  <c:v>1.1178082191780823</c:v>
                </c:pt>
                <c:pt idx="36">
                  <c:v>1.1178082191780823</c:v>
                </c:pt>
                <c:pt idx="37">
                  <c:v>1.1178082191780823</c:v>
                </c:pt>
                <c:pt idx="38">
                  <c:v>1.1178082191780823</c:v>
                </c:pt>
                <c:pt idx="39">
                  <c:v>1.1178082191780823</c:v>
                </c:pt>
                <c:pt idx="40">
                  <c:v>1.1178082191780823</c:v>
                </c:pt>
                <c:pt idx="41">
                  <c:v>1.1178082191780823</c:v>
                </c:pt>
                <c:pt idx="42">
                  <c:v>1.1178082191780823</c:v>
                </c:pt>
                <c:pt idx="43">
                  <c:v>1.1178082191780823</c:v>
                </c:pt>
                <c:pt idx="44">
                  <c:v>1.1178082191780823</c:v>
                </c:pt>
                <c:pt idx="45">
                  <c:v>1.1178082191780823</c:v>
                </c:pt>
                <c:pt idx="46">
                  <c:v>1.1178082191780823</c:v>
                </c:pt>
                <c:pt idx="47">
                  <c:v>1.1178082191780823</c:v>
                </c:pt>
                <c:pt idx="48">
                  <c:v>1.1178082191780823</c:v>
                </c:pt>
                <c:pt idx="49">
                  <c:v>1.1178082191780823</c:v>
                </c:pt>
                <c:pt idx="50">
                  <c:v>1.1178082191780823</c:v>
                </c:pt>
                <c:pt idx="51">
                  <c:v>1.1178082191780823</c:v>
                </c:pt>
                <c:pt idx="52">
                  <c:v>1.1178082191780823</c:v>
                </c:pt>
                <c:pt idx="53">
                  <c:v>1.1178082191780823</c:v>
                </c:pt>
                <c:pt idx="54">
                  <c:v>1.1178082191780823</c:v>
                </c:pt>
                <c:pt idx="55">
                  <c:v>1.1178082191780823</c:v>
                </c:pt>
                <c:pt idx="56">
                  <c:v>1.1178082191780823</c:v>
                </c:pt>
                <c:pt idx="57">
                  <c:v>1.1178082191780823</c:v>
                </c:pt>
                <c:pt idx="58">
                  <c:v>1.1178082191780823</c:v>
                </c:pt>
                <c:pt idx="59">
                  <c:v>1.1178082191780823</c:v>
                </c:pt>
                <c:pt idx="60">
                  <c:v>1.1178082191780823</c:v>
                </c:pt>
                <c:pt idx="61">
                  <c:v>1.1178082191780823</c:v>
                </c:pt>
                <c:pt idx="62">
                  <c:v>1.1178082191780823</c:v>
                </c:pt>
                <c:pt idx="63">
                  <c:v>1.1178082191780823</c:v>
                </c:pt>
                <c:pt idx="64">
                  <c:v>1.1178082191780823</c:v>
                </c:pt>
                <c:pt idx="65">
                  <c:v>1.1178082191780823</c:v>
                </c:pt>
                <c:pt idx="66">
                  <c:v>1.1178082191780823</c:v>
                </c:pt>
                <c:pt idx="67">
                  <c:v>1.1178082191780823</c:v>
                </c:pt>
                <c:pt idx="68">
                  <c:v>1.1178082191780823</c:v>
                </c:pt>
                <c:pt idx="69">
                  <c:v>1.1178082191780823</c:v>
                </c:pt>
                <c:pt idx="70">
                  <c:v>1.1178082191780823</c:v>
                </c:pt>
                <c:pt idx="71">
                  <c:v>1.1178082191780823</c:v>
                </c:pt>
                <c:pt idx="72">
                  <c:v>1.1178082191780823</c:v>
                </c:pt>
                <c:pt idx="73">
                  <c:v>1.1178082191780823</c:v>
                </c:pt>
                <c:pt idx="74">
                  <c:v>1.1178082191780823</c:v>
                </c:pt>
                <c:pt idx="75">
                  <c:v>1.1178082191780823</c:v>
                </c:pt>
              </c:numCache>
            </c:numRef>
          </c:yVal>
          <c:smooth val="1"/>
          <c:extLst xmlns:c16r2="http://schemas.microsoft.com/office/drawing/2015/06/char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0.95609756097560972</c:v>
                </c:pt>
                <c:pt idx="1">
                  <c:v>0.95609756097560972</c:v>
                </c:pt>
                <c:pt idx="2">
                  <c:v>0.95609756097560972</c:v>
                </c:pt>
                <c:pt idx="3">
                  <c:v>0.95609756097560972</c:v>
                </c:pt>
                <c:pt idx="4">
                  <c:v>0.95609756097560972</c:v>
                </c:pt>
                <c:pt idx="5">
                  <c:v>0.95609756097560972</c:v>
                </c:pt>
                <c:pt idx="6">
                  <c:v>0.95609756097560972</c:v>
                </c:pt>
                <c:pt idx="7">
                  <c:v>0.95609756097560972</c:v>
                </c:pt>
                <c:pt idx="8">
                  <c:v>0.95609756097560972</c:v>
                </c:pt>
                <c:pt idx="11">
                  <c:v>0.95609756097560972</c:v>
                </c:pt>
                <c:pt idx="12">
                  <c:v>0.95609756097560972</c:v>
                </c:pt>
                <c:pt idx="15">
                  <c:v>0.95609756097560972</c:v>
                </c:pt>
                <c:pt idx="16">
                  <c:v>0.95609756097560972</c:v>
                </c:pt>
                <c:pt idx="17">
                  <c:v>0.95609756097560972</c:v>
                </c:pt>
                <c:pt idx="18">
                  <c:v>0.95609756097560972</c:v>
                </c:pt>
                <c:pt idx="19">
                  <c:v>0.95609756097560972</c:v>
                </c:pt>
                <c:pt idx="20">
                  <c:v>0.95609756097560972</c:v>
                </c:pt>
                <c:pt idx="21">
                  <c:v>0.95609756097560972</c:v>
                </c:pt>
                <c:pt idx="22">
                  <c:v>0.95609756097560972</c:v>
                </c:pt>
                <c:pt idx="23">
                  <c:v>0.95609756097560972</c:v>
                </c:pt>
                <c:pt idx="24">
                  <c:v>0.95609756097560972</c:v>
                </c:pt>
                <c:pt idx="25">
                  <c:v>0.95609756097560972</c:v>
                </c:pt>
                <c:pt idx="26">
                  <c:v>0.95609756097560972</c:v>
                </c:pt>
                <c:pt idx="27">
                  <c:v>0.95609756097560972</c:v>
                </c:pt>
                <c:pt idx="28">
                  <c:v>0.95609756097560972</c:v>
                </c:pt>
                <c:pt idx="29">
                  <c:v>0.95609756097560972</c:v>
                </c:pt>
                <c:pt idx="30">
                  <c:v>0.95609756097560972</c:v>
                </c:pt>
                <c:pt idx="31">
                  <c:v>0.95609756097560972</c:v>
                </c:pt>
                <c:pt idx="32">
                  <c:v>0.95609756097560972</c:v>
                </c:pt>
                <c:pt idx="33">
                  <c:v>0.95609756097560972</c:v>
                </c:pt>
                <c:pt idx="34">
                  <c:v>0.95609756097560972</c:v>
                </c:pt>
                <c:pt idx="35">
                  <c:v>0.95609756097560972</c:v>
                </c:pt>
                <c:pt idx="36">
                  <c:v>0.95609756097560972</c:v>
                </c:pt>
                <c:pt idx="37">
                  <c:v>0.95609756097560972</c:v>
                </c:pt>
                <c:pt idx="38">
                  <c:v>0.95609756097560972</c:v>
                </c:pt>
                <c:pt idx="39">
                  <c:v>0.95609756097560972</c:v>
                </c:pt>
                <c:pt idx="40">
                  <c:v>0.95609756097560972</c:v>
                </c:pt>
                <c:pt idx="41">
                  <c:v>0.95609756097560972</c:v>
                </c:pt>
                <c:pt idx="42">
                  <c:v>0.95609756097560972</c:v>
                </c:pt>
                <c:pt idx="43">
                  <c:v>0.95609756097560972</c:v>
                </c:pt>
                <c:pt idx="44">
                  <c:v>0.95609756097560972</c:v>
                </c:pt>
                <c:pt idx="45">
                  <c:v>0.95609756097560972</c:v>
                </c:pt>
                <c:pt idx="46">
                  <c:v>0.95609756097560972</c:v>
                </c:pt>
                <c:pt idx="47">
                  <c:v>0.95609756097560972</c:v>
                </c:pt>
                <c:pt idx="48">
                  <c:v>0.95609756097560972</c:v>
                </c:pt>
                <c:pt idx="49">
                  <c:v>0.95609756097560972</c:v>
                </c:pt>
                <c:pt idx="50">
                  <c:v>0.95609756097560972</c:v>
                </c:pt>
                <c:pt idx="51">
                  <c:v>0.95609756097560972</c:v>
                </c:pt>
                <c:pt idx="52">
                  <c:v>0.95609756097560972</c:v>
                </c:pt>
                <c:pt idx="53">
                  <c:v>0.95609756097560972</c:v>
                </c:pt>
                <c:pt idx="54">
                  <c:v>0.95609756097560972</c:v>
                </c:pt>
                <c:pt idx="55">
                  <c:v>0.95609756097560972</c:v>
                </c:pt>
                <c:pt idx="56">
                  <c:v>0.95609756097560972</c:v>
                </c:pt>
                <c:pt idx="57">
                  <c:v>0.95609756097560972</c:v>
                </c:pt>
                <c:pt idx="58">
                  <c:v>0.95609756097560972</c:v>
                </c:pt>
                <c:pt idx="59">
                  <c:v>0.95609756097560972</c:v>
                </c:pt>
                <c:pt idx="60">
                  <c:v>0.95609756097560972</c:v>
                </c:pt>
                <c:pt idx="61">
                  <c:v>0.95609756097560972</c:v>
                </c:pt>
                <c:pt idx="62">
                  <c:v>0.95609756097560972</c:v>
                </c:pt>
                <c:pt idx="63">
                  <c:v>0.95609756097560972</c:v>
                </c:pt>
                <c:pt idx="64">
                  <c:v>0.95609756097560972</c:v>
                </c:pt>
                <c:pt idx="65">
                  <c:v>0.95609756097560972</c:v>
                </c:pt>
                <c:pt idx="66">
                  <c:v>0.95609756097560972</c:v>
                </c:pt>
                <c:pt idx="67">
                  <c:v>0.95609756097560972</c:v>
                </c:pt>
                <c:pt idx="68">
                  <c:v>0.95609756097560972</c:v>
                </c:pt>
                <c:pt idx="69">
                  <c:v>0.95609756097560972</c:v>
                </c:pt>
                <c:pt idx="70">
                  <c:v>0.95609756097560972</c:v>
                </c:pt>
                <c:pt idx="71">
                  <c:v>0.95609756097560972</c:v>
                </c:pt>
                <c:pt idx="72">
                  <c:v>0.95609756097560972</c:v>
                </c:pt>
                <c:pt idx="73">
                  <c:v>0.95609756097560972</c:v>
                </c:pt>
                <c:pt idx="74">
                  <c:v>0.95609756097560972</c:v>
                </c:pt>
                <c:pt idx="75">
                  <c:v>0.95609756097560972</c:v>
                </c:pt>
              </c:numCache>
            </c:numRef>
          </c:yVal>
          <c:smooth val="1"/>
          <c:extLst xmlns:c16r2="http://schemas.microsoft.com/office/drawing/2015/06/char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2.046035635177211E-2</c:v>
                </c:pt>
                <c:pt idx="2">
                  <c:v>8.7912054616558058E-2</c:v>
                </c:pt>
                <c:pt idx="3">
                  <c:v>0.22570508500977521</c:v>
                </c:pt>
                <c:pt idx="4">
                  <c:v>0.49999856000622112</c:v>
                </c:pt>
                <c:pt idx="5">
                  <c:v>1.1428466473749059</c:v>
                </c:pt>
                <c:pt idx="6">
                  <c:v>3.7892233593796507</c:v>
                </c:pt>
                <c:pt idx="7">
                  <c:v>9.5582299438675395</c:v>
                </c:pt>
                <c:pt idx="8">
                  <c:v>2.9090366255314559</c:v>
                </c:pt>
                <c:pt idx="9">
                  <c:v>1.9695928643693634</c:v>
                </c:pt>
                <c:pt idx="10">
                  <c:v>1.5999953920199028</c:v>
                </c:pt>
                <c:pt idx="11">
                  <c:v>1.404932457976364</c:v>
                </c:pt>
                <c:pt idx="12">
                  <c:v>1.2857130766197773</c:v>
                </c:pt>
                <c:pt idx="13">
                  <c:v>1.2060653200839502</c:v>
                </c:pt>
                <c:pt idx="14">
                  <c:v>1.1495597141126443</c:v>
                </c:pt>
                <c:pt idx="15">
                  <c:v>1.1076920764534217</c:v>
                </c:pt>
                <c:pt idx="16">
                  <c:v>1.0756301260969434</c:v>
                </c:pt>
                <c:pt idx="17">
                  <c:v>1.0504315602222993</c:v>
                </c:pt>
                <c:pt idx="18">
                  <c:v>1.030206652900564</c:v>
                </c:pt>
                <c:pt idx="19">
                  <c:v>1.0136890082031391</c:v>
                </c:pt>
                <c:pt idx="20">
                  <c:v>1</c:v>
                </c:pt>
                <c:pt idx="21">
                  <c:v>0.9885121836856271</c:v>
                </c:pt>
                <c:pt idx="22">
                  <c:v>0.97876641365133188</c:v>
                </c:pt>
                <c:pt idx="23">
                  <c:v>0.97041959259099786</c:v>
                </c:pt>
                <c:pt idx="24">
                  <c:v>0.96321064226849695</c:v>
                </c:pt>
                <c:pt idx="25">
                  <c:v>0.95693771031804464</c:v>
                </c:pt>
                <c:pt idx="26">
                  <c:v>0.95144252470481094</c:v>
                </c:pt>
                <c:pt idx="27">
                  <c:v>0.9465994205658077</c:v>
                </c:pt>
                <c:pt idx="28">
                  <c:v>0.9423074955940538</c:v>
                </c:pt>
                <c:pt idx="29">
                  <c:v>0.93848490544019558</c:v>
                </c:pt>
                <c:pt idx="30">
                  <c:v>0.9350646511863534</c:v>
                </c:pt>
                <c:pt idx="31">
                  <c:v>0.93199142517974143</c:v>
                </c:pt>
                <c:pt idx="32">
                  <c:v>0.92921921936690555</c:v>
                </c:pt>
                <c:pt idx="33">
                  <c:v>0.92670949081377441</c:v>
                </c:pt>
                <c:pt idx="34">
                  <c:v>0.92442973968628095</c:v>
                </c:pt>
                <c:pt idx="35">
                  <c:v>0.92235239620615517</c:v>
                </c:pt>
                <c:pt idx="36">
                  <c:v>0.92045394160653082</c:v>
                </c:pt>
                <c:pt idx="37">
                  <c:v>0.91871420810587923</c:v>
                </c:pt>
                <c:pt idx="38">
                  <c:v>0.91711581712680079</c:v>
                </c:pt>
                <c:pt idx="39">
                  <c:v>0.9156437252068772</c:v>
                </c:pt>
                <c:pt idx="40">
                  <c:v>0.91428485448517882</c:v>
                </c:pt>
                <c:pt idx="41">
                  <c:v>0.91302779011597135</c:v>
                </c:pt>
                <c:pt idx="42">
                  <c:v>0.91186253102173709</c:v>
                </c:pt>
                <c:pt idx="43">
                  <c:v>0.91078028344094097</c:v>
                </c:pt>
                <c:pt idx="44">
                  <c:v>0.90977328902673227</c:v>
                </c:pt>
                <c:pt idx="45">
                  <c:v>0.90883468100635845</c:v>
                </c:pt>
                <c:pt idx="46">
                  <c:v>0.90795836325790757</c:v>
                </c:pt>
                <c:pt idx="47">
                  <c:v>0.90713890820289711</c:v>
                </c:pt>
                <c:pt idx="48">
                  <c:v>0.90637147022479536</c:v>
                </c:pt>
                <c:pt idx="49">
                  <c:v>0.90565171195976102</c:v>
                </c:pt>
                <c:pt idx="50">
                  <c:v>0.90497574130774627</c:v>
                </c:pt>
                <c:pt idx="51">
                  <c:v>0.90434005741023515</c:v>
                </c:pt>
                <c:pt idx="52">
                  <c:v>0.90374150415848797</c:v>
                </c:pt>
                <c:pt idx="53">
                  <c:v>0.90317723005095274</c:v>
                </c:pt>
                <c:pt idx="54">
                  <c:v>0.90264465342372147</c:v>
                </c:pt>
                <c:pt idx="55">
                  <c:v>0.90214143224425092</c:v>
                </c:pt>
                <c:pt idx="56">
                  <c:v>0.90166543779383468</c:v>
                </c:pt>
                <c:pt idx="57">
                  <c:v>0.90121473167481336</c:v>
                </c:pt>
                <c:pt idx="58">
                  <c:v>0.9007875456692559</c:v>
                </c:pt>
                <c:pt idx="59">
                  <c:v>0.90038226405055843</c:v>
                </c:pt>
                <c:pt idx="60">
                  <c:v>0.89999740801119676</c:v>
                </c:pt>
                <c:pt idx="61">
                  <c:v>0.89963162192119905</c:v>
                </c:pt>
                <c:pt idx="62">
                  <c:v>0.89928366117460012</c:v>
                </c:pt>
                <c:pt idx="63">
                  <c:v>0.89895238141691769</c:v>
                </c:pt>
                <c:pt idx="64">
                  <c:v>0.89863672897658242</c:v>
                </c:pt>
                <c:pt idx="65">
                  <c:v>0.89833573234851827</c:v>
                </c:pt>
                <c:pt idx="66">
                  <c:v>0.89804849459928493</c:v>
                </c:pt>
                <c:pt idx="67">
                  <c:v>0.89777418658124164</c:v>
                </c:pt>
                <c:pt idx="68">
                  <c:v>0.89751204085844249</c:v>
                </c:pt>
                <c:pt idx="69">
                  <c:v>0.89726134625994403</c:v>
                </c:pt>
                <c:pt idx="70">
                  <c:v>0.8970214429873854</c:v>
                </c:pt>
                <c:pt idx="71">
                  <c:v>0.89679171821310566</c:v>
                </c:pt>
              </c:numCache>
            </c:numRef>
          </c:yVal>
          <c:smooth val="1"/>
          <c:extLst xmlns:c16r2="http://schemas.microsoft.com/office/drawing/2015/06/char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108033920"/>
        <c:axId val="108048384"/>
      </c:scatterChart>
      <c:valAx>
        <c:axId val="108033920"/>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layout/>
          <c:overlay val="0"/>
        </c:title>
        <c:numFmt formatCode="0.00" sourceLinked="1"/>
        <c:majorTickMark val="out"/>
        <c:minorTickMark val="none"/>
        <c:tickLblPos val="nextTo"/>
        <c:crossAx val="108048384"/>
        <c:crosses val="autoZero"/>
        <c:crossBetween val="midCat"/>
        <c:majorUnit val="0.5"/>
        <c:minorUnit val="0.1"/>
      </c:valAx>
      <c:valAx>
        <c:axId val="1080483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layout/>
          <c:overlay val="0"/>
        </c:title>
        <c:numFmt formatCode="0.00" sourceLinked="1"/>
        <c:majorTickMark val="out"/>
        <c:minorTickMark val="none"/>
        <c:tickLblPos val="nextTo"/>
        <c:crossAx val="108033920"/>
        <c:crosses val="autoZero"/>
        <c:crossBetween val="midCat"/>
        <c:minorUnit val="0.1"/>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24.142400393903941</c:v>
                </c:pt>
                <c:pt idx="1">
                  <c:v>24.166253096133222</c:v>
                </c:pt>
                <c:pt idx="2">
                  <c:v>24.188673839309047</c:v>
                </c:pt>
                <c:pt idx="3">
                  <c:v>24.192376745545996</c:v>
                </c:pt>
                <c:pt idx="4">
                  <c:v>24.206314221592596</c:v>
                </c:pt>
                <c:pt idx="5">
                  <c:v>24.198341692708333</c:v>
                </c:pt>
                <c:pt idx="6">
                  <c:v>24.204109860555924</c:v>
                </c:pt>
                <c:pt idx="7">
                  <c:v>24.191971533574513</c:v>
                </c:pt>
                <c:pt idx="8">
                  <c:v>24.196739149277974</c:v>
                </c:pt>
                <c:pt idx="9">
                  <c:v>24.189697107514558</c:v>
                </c:pt>
                <c:pt idx="10">
                  <c:v>24.198376366124958</c:v>
                </c:pt>
                <c:pt idx="11">
                  <c:v>24.19733230938516</c:v>
                </c:pt>
                <c:pt idx="12">
                  <c:v>24.205223456205822</c:v>
                </c:pt>
                <c:pt idx="13">
                  <c:v>24.203162605238994</c:v>
                </c:pt>
                <c:pt idx="14">
                  <c:v>24.204071073437245</c:v>
                </c:pt>
                <c:pt idx="15">
                  <c:v>24.198506482346911</c:v>
                </c:pt>
                <c:pt idx="16">
                  <c:v>24.195421880961852</c:v>
                </c:pt>
                <c:pt idx="17">
                  <c:v>24.192457682077073</c:v>
                </c:pt>
                <c:pt idx="18">
                  <c:v>24.19282445135018</c:v>
                </c:pt>
                <c:pt idx="19">
                  <c:v>24.196224092042733</c:v>
                </c:pt>
                <c:pt idx="20">
                  <c:v>24.199836163084488</c:v>
                </c:pt>
                <c:pt idx="21">
                  <c:v>24.203919864907014</c:v>
                </c:pt>
                <c:pt idx="22">
                  <c:v>24.203975542024896</c:v>
                </c:pt>
                <c:pt idx="23">
                  <c:v>24.202601979969831</c:v>
                </c:pt>
                <c:pt idx="24">
                  <c:v>24.197990559485529</c:v>
                </c:pt>
                <c:pt idx="25">
                  <c:v>24.194409771659561</c:v>
                </c:pt>
                <c:pt idx="26">
                  <c:v>24.192157837697717</c:v>
                </c:pt>
                <c:pt idx="27">
                  <c:v>24.193005084237218</c:v>
                </c:pt>
                <c:pt idx="28">
                  <c:v>24.196641885915732</c:v>
                </c:pt>
                <c:pt idx="29">
                  <c:v>24.20036512669418</c:v>
                </c:pt>
                <c:pt idx="30">
                  <c:v>24.204040906099529</c:v>
                </c:pt>
                <c:pt idx="31">
                  <c:v>24.203509458151903</c:v>
                </c:pt>
                <c:pt idx="32">
                  <c:v>24.201926026758425</c:v>
                </c:pt>
                <c:pt idx="33">
                  <c:v>24.196728096462191</c:v>
                </c:pt>
                <c:pt idx="34">
                  <c:v>24.193990523864887</c:v>
                </c:pt>
                <c:pt idx="35">
                  <c:v>24.191366007111956</c:v>
                </c:pt>
                <c:pt idx="36">
                  <c:v>24.193724339203495</c:v>
                </c:pt>
                <c:pt idx="37">
                  <c:v>24.196463360092363</c:v>
                </c:pt>
                <c:pt idx="38">
                  <c:v>24.201406987597291</c:v>
                </c:pt>
                <c:pt idx="39">
                  <c:v>24.203295277162365</c:v>
                </c:pt>
                <c:pt idx="40">
                  <c:v>24.203671781044068</c:v>
                </c:pt>
                <c:pt idx="41">
                  <c:v>24.200206968424649</c:v>
                </c:pt>
                <c:pt idx="42">
                  <c:v>24.196369916467081</c:v>
                </c:pt>
                <c:pt idx="43">
                  <c:v>24.192443597403603</c:v>
                </c:pt>
                <c:pt idx="44">
                  <c:v>24.191698753466305</c:v>
                </c:pt>
                <c:pt idx="45">
                  <c:v>24.193150380482638</c:v>
                </c:pt>
                <c:pt idx="46">
                  <c:v>24.197414030846637</c:v>
                </c:pt>
                <c:pt idx="47">
                  <c:v>24.200913554519417</c:v>
                </c:pt>
                <c:pt idx="48">
                  <c:v>24.203590493608207</c:v>
                </c:pt>
                <c:pt idx="49">
                  <c:v>24.202174140448324</c:v>
                </c:pt>
                <c:pt idx="50">
                  <c:v>24.199520579128848</c:v>
                </c:pt>
                <c:pt idx="51">
                  <c:v>24.194390451945523</c:v>
                </c:pt>
                <c:pt idx="52">
                  <c:v>24.191915914506094</c:v>
                </c:pt>
                <c:pt idx="53">
                  <c:v>24.19040522587305</c:v>
                </c:pt>
                <c:pt idx="54">
                  <c:v>24.19335735624918</c:v>
                </c:pt>
                <c:pt idx="55">
                  <c:v>24.196532444087158</c:v>
                </c:pt>
                <c:pt idx="56">
                  <c:v>24.200708541957162</c:v>
                </c:pt>
                <c:pt idx="57">
                  <c:v>24.201692975845692</c:v>
                </c:pt>
                <c:pt idx="58">
                  <c:v>24.200313262743595</c:v>
                </c:pt>
                <c:pt idx="59">
                  <c:v>24.195940300337909</c:v>
                </c:pt>
                <c:pt idx="60">
                  <c:v>24.190985580682138</c:v>
                </c:pt>
                <c:pt idx="61">
                  <c:v>24.185595468842301</c:v>
                </c:pt>
                <c:pt idx="62">
                  <c:v>24.184583184655057</c:v>
                </c:pt>
                <c:pt idx="63">
                  <c:v>24.066675451794399</c:v>
                </c:pt>
                <c:pt idx="64">
                  <c:v>23.938388921490905</c:v>
                </c:pt>
                <c:pt idx="65">
                  <c:v>23.881767279978256</c:v>
                </c:pt>
                <c:pt idx="66">
                  <c:v>23.839899914572939</c:v>
                </c:pt>
                <c:pt idx="67">
                  <c:v>23.826535308719198</c:v>
                </c:pt>
                <c:pt idx="68">
                  <c:v>23.806682785614111</c:v>
                </c:pt>
                <c:pt idx="69">
                  <c:v>23.805886536953114</c:v>
                </c:pt>
                <c:pt idx="70">
                  <c:v>23.794820067663938</c:v>
                </c:pt>
                <c:pt idx="71">
                  <c:v>23.8018234993317</c:v>
                </c:pt>
                <c:pt idx="72">
                  <c:v>23.798094141470955</c:v>
                </c:pt>
                <c:pt idx="73">
                  <c:v>23.808645449929035</c:v>
                </c:pt>
                <c:pt idx="74">
                  <c:v>23.806154253390783</c:v>
                </c:pt>
                <c:pt idx="75">
                  <c:v>23.811991867704652</c:v>
                </c:pt>
                <c:pt idx="76">
                  <c:v>23.805445877893028</c:v>
                </c:pt>
                <c:pt idx="77">
                  <c:v>23.804838056179296</c:v>
                </c:pt>
                <c:pt idx="78">
                  <c:v>23.798311252417214</c:v>
                </c:pt>
                <c:pt idx="79">
                  <c:v>23.797883294125736</c:v>
                </c:pt>
                <c:pt idx="80">
                  <c:v>23.798277328225819</c:v>
                </c:pt>
                <c:pt idx="81">
                  <c:v>23.801280939119614</c:v>
                </c:pt>
                <c:pt idx="82">
                  <c:v>23.806822579253627</c:v>
                </c:pt>
                <c:pt idx="83">
                  <c:v>23.807530245282933</c:v>
                </c:pt>
                <c:pt idx="84">
                  <c:v>23.810714392416823</c:v>
                </c:pt>
                <c:pt idx="85">
                  <c:v>23.804479366886113</c:v>
                </c:pt>
                <c:pt idx="86">
                  <c:v>23.804429039568788</c:v>
                </c:pt>
                <c:pt idx="87">
                  <c:v>23.796221345143376</c:v>
                </c:pt>
                <c:pt idx="88">
                  <c:v>23.799436522690016</c:v>
                </c:pt>
                <c:pt idx="89">
                  <c:v>23.796214956103594</c:v>
                </c:pt>
                <c:pt idx="90">
                  <c:v>23.804537938504065</c:v>
                </c:pt>
                <c:pt idx="91">
                  <c:v>23.804359758699498</c:v>
                </c:pt>
                <c:pt idx="92">
                  <c:v>23.810826231032408</c:v>
                </c:pt>
                <c:pt idx="93">
                  <c:v>23.807142086035153</c:v>
                </c:pt>
                <c:pt idx="94">
                  <c:v>23.806937318342456</c:v>
                </c:pt>
                <c:pt idx="95">
                  <c:v>23.800606641852397</c:v>
                </c:pt>
                <c:pt idx="96">
                  <c:v>23.7985553242988</c:v>
                </c:pt>
                <c:pt idx="97">
                  <c:v>23.796965538960308</c:v>
                </c:pt>
                <c:pt idx="98">
                  <c:v>23.798866724802782</c:v>
                </c:pt>
                <c:pt idx="99">
                  <c:v>23.803587737456219</c:v>
                </c:pt>
                <c:pt idx="100">
                  <c:v>23.806229205354779</c:v>
                </c:pt>
                <c:pt idx="101">
                  <c:v>23.810249830832586</c:v>
                </c:pt>
                <c:pt idx="102">
                  <c:v>23.807137864810247</c:v>
                </c:pt>
                <c:pt idx="103">
                  <c:v>23.806430566801421</c:v>
                </c:pt>
                <c:pt idx="104">
                  <c:v>23.799402971722571</c:v>
                </c:pt>
                <c:pt idx="105">
                  <c:v>23.799156330723441</c:v>
                </c:pt>
                <c:pt idx="106">
                  <c:v>23.795967842389249</c:v>
                </c:pt>
                <c:pt idx="107">
                  <c:v>23.800957030605556</c:v>
                </c:pt>
                <c:pt idx="108">
                  <c:v>23.802842478373282</c:v>
                </c:pt>
                <c:pt idx="109">
                  <c:v>23.808490258221291</c:v>
                </c:pt>
                <c:pt idx="110">
                  <c:v>23.808810699520659</c:v>
                </c:pt>
                <c:pt idx="111">
                  <c:v>23.808307096192252</c:v>
                </c:pt>
                <c:pt idx="112">
                  <c:v>23.80448550148251</c:v>
                </c:pt>
                <c:pt idx="113">
                  <c:v>23.799906677259589</c:v>
                </c:pt>
                <c:pt idx="114">
                  <c:v>23.798210237387707</c:v>
                </c:pt>
                <c:pt idx="115">
                  <c:v>23.796717410055845</c:v>
                </c:pt>
                <c:pt idx="116">
                  <c:v>23.801689553418676</c:v>
                </c:pt>
                <c:pt idx="117">
                  <c:v>23.803309955273292</c:v>
                </c:pt>
                <c:pt idx="118">
                  <c:v>23.809891434822266</c:v>
                </c:pt>
                <c:pt idx="119">
                  <c:v>23.80771012344071</c:v>
                </c:pt>
                <c:pt idx="120">
                  <c:v>23.809535097379424</c:v>
                </c:pt>
                <c:pt idx="121">
                  <c:v>23.801915807290481</c:v>
                </c:pt>
                <c:pt idx="122">
                  <c:v>23.801690973226698</c:v>
                </c:pt>
                <c:pt idx="123">
                  <c:v>23.795597177533374</c:v>
                </c:pt>
                <c:pt idx="124">
                  <c:v>23.79992935776664</c:v>
                </c:pt>
                <c:pt idx="125">
                  <c:v>23.799599347410954</c:v>
                </c:pt>
                <c:pt idx="126">
                  <c:v>23.807174726879158</c:v>
                </c:pt>
                <c:pt idx="127">
                  <c:v>23.807406173740233</c:v>
                </c:pt>
                <c:pt idx="128">
                  <c:v>23.810756937581701</c:v>
                </c:pt>
                <c:pt idx="129">
                  <c:v>23.806207659724787</c:v>
                </c:pt>
                <c:pt idx="130">
                  <c:v>23.80409359594816</c:v>
                </c:pt>
                <c:pt idx="131">
                  <c:v>23.798695715737395</c:v>
                </c:pt>
                <c:pt idx="132">
                  <c:v>23.797990021417188</c:v>
                </c:pt>
                <c:pt idx="133">
                  <c:v>23.798404185430066</c:v>
                </c:pt>
                <c:pt idx="134">
                  <c:v>23.802262808831291</c:v>
                </c:pt>
                <c:pt idx="135">
                  <c:v>23.806554252157092</c:v>
                </c:pt>
                <c:pt idx="136">
                  <c:v>23.809040203315813</c:v>
                </c:pt>
                <c:pt idx="137">
                  <c:v>23.80992435951697</c:v>
                </c:pt>
                <c:pt idx="138">
                  <c:v>23.806234974607221</c:v>
                </c:pt>
                <c:pt idx="139">
                  <c:v>23.803380620322816</c:v>
                </c:pt>
                <c:pt idx="140">
                  <c:v>23.798198679941002</c:v>
                </c:pt>
                <c:pt idx="141">
                  <c:v>23.798616326400161</c:v>
                </c:pt>
                <c:pt idx="142">
                  <c:v>23.79831350655239</c:v>
                </c:pt>
                <c:pt idx="143">
                  <c:v>23.804182049028086</c:v>
                </c:pt>
                <c:pt idx="144">
                  <c:v>23.806168463570181</c:v>
                </c:pt>
                <c:pt idx="145">
                  <c:v>23.810881481541976</c:v>
                </c:pt>
                <c:pt idx="146">
                  <c:v>23.808273312433805</c:v>
                </c:pt>
                <c:pt idx="147">
                  <c:v>23.807452890839961</c:v>
                </c:pt>
                <c:pt idx="148">
                  <c:v>23.80109336193928</c:v>
                </c:pt>
                <c:pt idx="149">
                  <c:v>23.799775121345917</c:v>
                </c:pt>
                <c:pt idx="150">
                  <c:v>23.797093933207165</c:v>
                </c:pt>
                <c:pt idx="151">
                  <c:v>23.800825229403813</c:v>
                </c:pt>
                <c:pt idx="152">
                  <c:v>23.803475251735978</c:v>
                </c:pt>
                <c:pt idx="153">
                  <c:v>23.808530604457406</c:v>
                </c:pt>
                <c:pt idx="154">
                  <c:v>23.809881706777681</c:v>
                </c:pt>
                <c:pt idx="155">
                  <c:v>23.809317867841472</c:v>
                </c:pt>
                <c:pt idx="156">
                  <c:v>23.806054304173049</c:v>
                </c:pt>
                <c:pt idx="157">
                  <c:v>23.801307356135627</c:v>
                </c:pt>
                <c:pt idx="158">
                  <c:v>23.799297802345208</c:v>
                </c:pt>
                <c:pt idx="159">
                  <c:v>23.79757327123777</c:v>
                </c:pt>
                <c:pt idx="160">
                  <c:v>23.801953836320941</c:v>
                </c:pt>
                <c:pt idx="161">
                  <c:v>23.803904146258624</c:v>
                </c:pt>
                <c:pt idx="162">
                  <c:v>23.810261867058585</c:v>
                </c:pt>
                <c:pt idx="163">
                  <c:v>23.809009783226259</c:v>
                </c:pt>
                <c:pt idx="164">
                  <c:v>23.810691438670112</c:v>
                </c:pt>
                <c:pt idx="165">
                  <c:v>23.803876229036039</c:v>
                </c:pt>
                <c:pt idx="166">
                  <c:v>23.802951986047525</c:v>
                </c:pt>
                <c:pt idx="167">
                  <c:v>23.797225435617065</c:v>
                </c:pt>
                <c:pt idx="168">
                  <c:v>23.800427212415492</c:v>
                </c:pt>
                <c:pt idx="169">
                  <c:v>23.800683459224487</c:v>
                </c:pt>
                <c:pt idx="170">
                  <c:v>23.807306034313825</c:v>
                </c:pt>
                <c:pt idx="171">
                  <c:v>23.80895706285224</c:v>
                </c:pt>
                <c:pt idx="172">
                  <c:v>23.811446806718543</c:v>
                </c:pt>
                <c:pt idx="173">
                  <c:v>23.808842010915338</c:v>
                </c:pt>
                <c:pt idx="174">
                  <c:v>23.805156448497648</c:v>
                </c:pt>
                <c:pt idx="175">
                  <c:v>23.80169100448218</c:v>
                </c:pt>
                <c:pt idx="176">
                  <c:v>23.798421503861874</c:v>
                </c:pt>
                <c:pt idx="177">
                  <c:v>23.801007910719981</c:v>
                </c:pt>
                <c:pt idx="178">
                  <c:v>23.802002975491011</c:v>
                </c:pt>
                <c:pt idx="179">
                  <c:v>23.809291101179092</c:v>
                </c:pt>
                <c:pt idx="180">
                  <c:v>23.809231612778483</c:v>
                </c:pt>
                <c:pt idx="181">
                  <c:v>23.813669049644822</c:v>
                </c:pt>
                <c:pt idx="182">
                  <c:v>23.807559703406721</c:v>
                </c:pt>
                <c:pt idx="183">
                  <c:v>23.807812208822284</c:v>
                </c:pt>
                <c:pt idx="184">
                  <c:v>23.800158453725206</c:v>
                </c:pt>
                <c:pt idx="185">
                  <c:v>23.802789912764666</c:v>
                </c:pt>
                <c:pt idx="186">
                  <c:v>23.800756610815956</c:v>
                </c:pt>
                <c:pt idx="187">
                  <c:v>23.808520203774776</c:v>
                </c:pt>
                <c:pt idx="188">
                  <c:v>23.81080867143822</c:v>
                </c:pt>
                <c:pt idx="189">
                  <c:v>23.818503193330546</c:v>
                </c:pt>
                <c:pt idx="190">
                  <c:v>23.820612840362006</c:v>
                </c:pt>
                <c:pt idx="191">
                  <c:v>23.892089919464478</c:v>
                </c:pt>
                <c:pt idx="192">
                  <c:v>24.033193242661284</c:v>
                </c:pt>
                <c:pt idx="193">
                  <c:v>24.110992894367509</c:v>
                </c:pt>
                <c:pt idx="194">
                  <c:v>24.150821203299081</c:v>
                </c:pt>
                <c:pt idx="195">
                  <c:v>24.175103777399002</c:v>
                </c:pt>
                <c:pt idx="196">
                  <c:v>24.190372119992059</c:v>
                </c:pt>
                <c:pt idx="197">
                  <c:v>24.198231876976159</c:v>
                </c:pt>
                <c:pt idx="198">
                  <c:v>24.204145237034517</c:v>
                </c:pt>
                <c:pt idx="199">
                  <c:v>24.202586197983464</c:v>
                </c:pt>
                <c:pt idx="200">
                  <c:v>24.201567081431957</c:v>
                </c:pt>
                <c:pt idx="201">
                  <c:v>24.195489270473608</c:v>
                </c:pt>
                <c:pt idx="202">
                  <c:v>24.193989637895559</c:v>
                </c:pt>
                <c:pt idx="203">
                  <c:v>24.191724220742913</c:v>
                </c:pt>
                <c:pt idx="204">
                  <c:v>24.195207220458258</c:v>
                </c:pt>
                <c:pt idx="205">
                  <c:v>24.198389540284122</c:v>
                </c:pt>
                <c:pt idx="206">
                  <c:v>24.202911389487952</c:v>
                </c:pt>
                <c:pt idx="207">
                  <c:v>24.204799298081927</c:v>
                </c:pt>
                <c:pt idx="208">
                  <c:v>24.203558889483819</c:v>
                </c:pt>
                <c:pt idx="209">
                  <c:v>24.200822125694792</c:v>
                </c:pt>
                <c:pt idx="210">
                  <c:v>24.195637289885539</c:v>
                </c:pt>
                <c:pt idx="211">
                  <c:v>24.193997502104743</c:v>
                </c:pt>
                <c:pt idx="212">
                  <c:v>24.192333775259886</c:v>
                </c:pt>
                <c:pt idx="213">
                  <c:v>24.196527695122345</c:v>
                </c:pt>
                <c:pt idx="214">
                  <c:v>24.199119915824419</c:v>
                </c:pt>
                <c:pt idx="215">
                  <c:v>24.204374038478946</c:v>
                </c:pt>
                <c:pt idx="216">
                  <c:v>24.2044738666564</c:v>
                </c:pt>
                <c:pt idx="217">
                  <c:v>24.20412746100083</c:v>
                </c:pt>
                <c:pt idx="218">
                  <c:v>24.199551462531463</c:v>
                </c:pt>
                <c:pt idx="219">
                  <c:v>24.195924758818837</c:v>
                </c:pt>
                <c:pt idx="220">
                  <c:v>24.193233788085276</c:v>
                </c:pt>
                <c:pt idx="221">
                  <c:v>24.193294982661694</c:v>
                </c:pt>
                <c:pt idx="222">
                  <c:v>24.196882751142081</c:v>
                </c:pt>
                <c:pt idx="223">
                  <c:v>24.200182511681067</c:v>
                </c:pt>
                <c:pt idx="224">
                  <c:v>24.204839684218939</c:v>
                </c:pt>
                <c:pt idx="225">
                  <c:v>24.204336017793146</c:v>
                </c:pt>
                <c:pt idx="226">
                  <c:v>24.203971307317289</c:v>
                </c:pt>
                <c:pt idx="227">
                  <c:v>24.198320976813058</c:v>
                </c:pt>
                <c:pt idx="228">
                  <c:v>24.19599691834728</c:v>
                </c:pt>
                <c:pt idx="229">
                  <c:v>24.192274827086703</c:v>
                </c:pt>
                <c:pt idx="230">
                  <c:v>24.194514437875018</c:v>
                </c:pt>
                <c:pt idx="231">
                  <c:v>24.196621828908746</c:v>
                </c:pt>
                <c:pt idx="232">
                  <c:v>24.20037211122154</c:v>
                </c:pt>
                <c:pt idx="233">
                  <c:v>24.204239279026492</c:v>
                </c:pt>
                <c:pt idx="234">
                  <c:v>24.205037565024689</c:v>
                </c:pt>
                <c:pt idx="235">
                  <c:v>24.202514101038751</c:v>
                </c:pt>
                <c:pt idx="236">
                  <c:v>24.198253520340792</c:v>
                </c:pt>
                <c:pt idx="237">
                  <c:v>24.194730172854811</c:v>
                </c:pt>
                <c:pt idx="238">
                  <c:v>24.192718787202335</c:v>
                </c:pt>
                <c:pt idx="239">
                  <c:v>24.194311258191664</c:v>
                </c:pt>
                <c:pt idx="240">
                  <c:v>24.197826927330539</c:v>
                </c:pt>
                <c:pt idx="241">
                  <c:v>24.201770872582941</c:v>
                </c:pt>
                <c:pt idx="242">
                  <c:v>24.205203145980956</c:v>
                </c:pt>
                <c:pt idx="243">
                  <c:v>24.203729890218664</c:v>
                </c:pt>
                <c:pt idx="244">
                  <c:v>24.203077759689357</c:v>
                </c:pt>
                <c:pt idx="245">
                  <c:v>24.195695576733339</c:v>
                </c:pt>
                <c:pt idx="246">
                  <c:v>24.196396277931388</c:v>
                </c:pt>
                <c:pt idx="247">
                  <c:v>24.189731440356965</c:v>
                </c:pt>
                <c:pt idx="248">
                  <c:v>24.198355873862916</c:v>
                </c:pt>
                <c:pt idx="249">
                  <c:v>24.193904589387468</c:v>
                </c:pt>
                <c:pt idx="250">
                  <c:v>24.207862118130286</c:v>
                </c:pt>
                <c:pt idx="251">
                  <c:v>24.198483805184068</c:v>
                </c:pt>
                <c:pt idx="252">
                  <c:v>24.211594900983297</c:v>
                </c:pt>
                <c:pt idx="253">
                  <c:v>24.191875011631517</c:v>
                </c:pt>
                <c:pt idx="254">
                  <c:v>24.209234888865677</c:v>
                </c:pt>
                <c:pt idx="255">
                  <c:v>24.089923326470235</c:v>
                </c:pt>
              </c:numCache>
            </c:numRef>
          </c:yVal>
          <c:smooth val="1"/>
          <c:extLst xmlns:c16r2="http://schemas.microsoft.com/office/drawing/2015/06/char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18200192"/>
        <c:axId val="118201728"/>
      </c:scatterChart>
      <c:valAx>
        <c:axId val="118200192"/>
        <c:scaling>
          <c:orientation val="minMax"/>
          <c:max val="5.000000000000001E-3"/>
          <c:min val="0"/>
        </c:scaling>
        <c:delete val="0"/>
        <c:axPos val="b"/>
        <c:majorGridlines/>
        <c:minorGridlines/>
        <c:numFmt formatCode="General" sourceLinked="1"/>
        <c:majorTickMark val="none"/>
        <c:minorTickMark val="in"/>
        <c:tickLblPos val="low"/>
        <c:crossAx val="118201728"/>
        <c:crosses val="autoZero"/>
        <c:crossBetween val="midCat"/>
      </c:valAx>
      <c:valAx>
        <c:axId val="118201728"/>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8200192"/>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24.004233214127947</c:v>
                </c:pt>
                <c:pt idx="1">
                  <c:v>24.008183500437951</c:v>
                </c:pt>
                <c:pt idx="2">
                  <c:v>24.012054975165192</c:v>
                </c:pt>
                <c:pt idx="3">
                  <c:v>24.015810353891663</c:v>
                </c:pt>
                <c:pt idx="4">
                  <c:v>24.019413470267349</c:v>
                </c:pt>
                <c:pt idx="5">
                  <c:v>24.022829624311868</c:v>
                </c:pt>
                <c:pt idx="6">
                  <c:v>24.026025916594325</c:v>
                </c:pt>
                <c:pt idx="7">
                  <c:v>24.028971565072762</c:v>
                </c:pt>
                <c:pt idx="8">
                  <c:v>24.031638201542101</c:v>
                </c:pt>
                <c:pt idx="9">
                  <c:v>24.034000144835353</c:v>
                </c:pt>
                <c:pt idx="10">
                  <c:v>24.036034648147503</c:v>
                </c:pt>
                <c:pt idx="11">
                  <c:v>24.037722118099431</c:v>
                </c:pt>
                <c:pt idx="12">
                  <c:v>24.039046303433064</c:v>
                </c:pt>
                <c:pt idx="13">
                  <c:v>24.039994451519746</c:v>
                </c:pt>
                <c:pt idx="14">
                  <c:v>24.040557431175117</c:v>
                </c:pt>
                <c:pt idx="15">
                  <c:v>24.040729820597306</c:v>
                </c:pt>
                <c:pt idx="16">
                  <c:v>24.040509959581968</c:v>
                </c:pt>
                <c:pt idx="17">
                  <c:v>24.039899965510866</c:v>
                </c:pt>
                <c:pt idx="18">
                  <c:v>24.038905712960339</c:v>
                </c:pt>
                <c:pt idx="19">
                  <c:v>24.03753677712599</c:v>
                </c:pt>
                <c:pt idx="20">
                  <c:v>24.035806341608225</c:v>
                </c:pt>
                <c:pt idx="21">
                  <c:v>24.03373107144704</c:v>
                </c:pt>
                <c:pt idx="22">
                  <c:v>24.031330952628522</c:v>
                </c:pt>
                <c:pt idx="23">
                  <c:v>24.028629099608974</c:v>
                </c:pt>
                <c:pt idx="24">
                  <c:v>24.025651532709919</c:v>
                </c:pt>
                <c:pt idx="25">
                  <c:v>24.022426927528326</c:v>
                </c:pt>
                <c:pt idx="26">
                  <c:v>24.018986338774809</c:v>
                </c:pt>
                <c:pt idx="27">
                  <c:v>24.015362901199921</c:v>
                </c:pt>
                <c:pt idx="28">
                  <c:v>24.011591510488255</c:v>
                </c:pt>
                <c:pt idx="29">
                  <c:v>24.007708487194023</c:v>
                </c:pt>
                <c:pt idx="30">
                  <c:v>24.003751226954215</c:v>
                </c:pt>
                <c:pt idx="31">
                  <c:v>23.999757840348234</c:v>
                </c:pt>
                <c:pt idx="32">
                  <c:v>23.995766785872053</c:v>
                </c:pt>
                <c:pt idx="33">
                  <c:v>23.991816499562052</c:v>
                </c:pt>
                <c:pt idx="34">
                  <c:v>23.987945024834801</c:v>
                </c:pt>
                <c:pt idx="35">
                  <c:v>23.984189646108341</c:v>
                </c:pt>
                <c:pt idx="36">
                  <c:v>23.980586529732658</c:v>
                </c:pt>
                <c:pt idx="37">
                  <c:v>23.977170375688129</c:v>
                </c:pt>
                <c:pt idx="38">
                  <c:v>23.973974083405675</c:v>
                </c:pt>
                <c:pt idx="39">
                  <c:v>23.971028434927234</c:v>
                </c:pt>
                <c:pt idx="40">
                  <c:v>23.968361798457906</c:v>
                </c:pt>
                <c:pt idx="41">
                  <c:v>23.965999855164643</c:v>
                </c:pt>
                <c:pt idx="42">
                  <c:v>23.963965351852508</c:v>
                </c:pt>
                <c:pt idx="43">
                  <c:v>23.962277881900558</c:v>
                </c:pt>
                <c:pt idx="44">
                  <c:v>23.960953696566943</c:v>
                </c:pt>
                <c:pt idx="45">
                  <c:v>23.960005548480261</c:v>
                </c:pt>
                <c:pt idx="46">
                  <c:v>23.959442568824876</c:v>
                </c:pt>
                <c:pt idx="47">
                  <c:v>23.959270179402697</c:v>
                </c:pt>
                <c:pt idx="48">
                  <c:v>23.959490040418025</c:v>
                </c:pt>
                <c:pt idx="49">
                  <c:v>23.960100034489137</c:v>
                </c:pt>
                <c:pt idx="50">
                  <c:v>23.961094287039664</c:v>
                </c:pt>
                <c:pt idx="51">
                  <c:v>23.962463222874003</c:v>
                </c:pt>
                <c:pt idx="52">
                  <c:v>23.964193658391782</c:v>
                </c:pt>
                <c:pt idx="53">
                  <c:v>23.96626892855296</c:v>
                </c:pt>
                <c:pt idx="54">
                  <c:v>23.968669047371474</c:v>
                </c:pt>
                <c:pt idx="55">
                  <c:v>23.97137090039103</c:v>
                </c:pt>
                <c:pt idx="56">
                  <c:v>23.974348467290074</c:v>
                </c:pt>
                <c:pt idx="57">
                  <c:v>23.977573072471682</c:v>
                </c:pt>
                <c:pt idx="58">
                  <c:v>23.981013661225191</c:v>
                </c:pt>
                <c:pt idx="59">
                  <c:v>23.984637098800079</c:v>
                </c:pt>
                <c:pt idx="60">
                  <c:v>23.988408489511748</c:v>
                </c:pt>
                <c:pt idx="61">
                  <c:v>23.992291512805977</c:v>
                </c:pt>
                <c:pt idx="62">
                  <c:v>23.996248773045778</c:v>
                </c:pt>
                <c:pt idx="63">
                  <c:v>24.000242159651769</c:v>
                </c:pt>
              </c:numCache>
            </c:numRef>
          </c:yVal>
          <c:smooth val="1"/>
          <c:extLst xmlns:c16r2="http://schemas.microsoft.com/office/drawing/2015/06/char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18687616"/>
        <c:axId val="118689152"/>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xmlns:c16r2="http://schemas.microsoft.com/office/drawing/2015/06/char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18704768"/>
        <c:axId val="118703232"/>
      </c:scatterChart>
      <c:valAx>
        <c:axId val="118687616"/>
        <c:scaling>
          <c:orientation val="minMax"/>
          <c:max val="2.0000000000000004E-2"/>
          <c:min val="0"/>
        </c:scaling>
        <c:delete val="0"/>
        <c:axPos val="b"/>
        <c:majorGridlines/>
        <c:minorGridlines/>
        <c:numFmt formatCode="General" sourceLinked="1"/>
        <c:majorTickMark val="none"/>
        <c:minorTickMark val="in"/>
        <c:tickLblPos val="low"/>
        <c:crossAx val="118689152"/>
        <c:crosses val="autoZero"/>
        <c:crossBetween val="midCat"/>
      </c:valAx>
      <c:valAx>
        <c:axId val="11868915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8687616"/>
        <c:crosses val="autoZero"/>
        <c:crossBetween val="midCat"/>
        <c:majorUnit val="5.000000000000001E-2"/>
      </c:valAx>
      <c:valAx>
        <c:axId val="118703232"/>
        <c:scaling>
          <c:orientation val="minMax"/>
        </c:scaling>
        <c:delete val="0"/>
        <c:axPos val="r"/>
        <c:numFmt formatCode="General" sourceLinked="1"/>
        <c:majorTickMark val="out"/>
        <c:minorTickMark val="none"/>
        <c:tickLblPos val="nextTo"/>
        <c:crossAx val="118704768"/>
        <c:crosses val="max"/>
        <c:crossBetween val="midCat"/>
      </c:valAx>
      <c:valAx>
        <c:axId val="118704768"/>
        <c:scaling>
          <c:orientation val="minMax"/>
        </c:scaling>
        <c:delete val="1"/>
        <c:axPos val="b"/>
        <c:numFmt formatCode="General" sourceLinked="1"/>
        <c:majorTickMark val="out"/>
        <c:minorTickMark val="none"/>
        <c:tickLblPos val="nextTo"/>
        <c:crossAx val="11870323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18729728"/>
        <c:axId val="118743808"/>
      </c:scatterChart>
      <c:valAx>
        <c:axId val="118729728"/>
        <c:scaling>
          <c:orientation val="minMax"/>
          <c:max val="49"/>
          <c:min val="1"/>
        </c:scaling>
        <c:delete val="0"/>
        <c:axPos val="b"/>
        <c:majorGridlines/>
        <c:minorGridlines/>
        <c:numFmt formatCode="General" sourceLinked="1"/>
        <c:majorTickMark val="none"/>
        <c:minorTickMark val="in"/>
        <c:tickLblPos val="low"/>
        <c:crossAx val="118743808"/>
        <c:crosses val="autoZero"/>
        <c:crossBetween val="midCat"/>
        <c:majorUnit val="10"/>
        <c:minorUnit val="10"/>
      </c:valAx>
      <c:valAx>
        <c:axId val="118743808"/>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18729728"/>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2.0308657568583823E-2</c:v>
                </c:pt>
                <c:pt idx="2">
                  <c:v>8.5060488110740934E-2</c:v>
                </c:pt>
                <c:pt idx="3">
                  <c:v>0.20649591706133358</c:v>
                </c:pt>
                <c:pt idx="4">
                  <c:v>0.40576717072574703</c:v>
                </c:pt>
                <c:pt idx="5">
                  <c:v>0.70164641544562367</c:v>
                </c:pt>
                <c:pt idx="6">
                  <c:v>1.0554200831824101</c:v>
                </c:pt>
                <c:pt idx="7">
                  <c:v>1.3168633628244248</c:v>
                </c:pt>
                <c:pt idx="8">
                  <c:v>1.393379367816264</c:v>
                </c:pt>
                <c:pt idx="11">
                  <c:v>1.3602672304847414</c:v>
                </c:pt>
                <c:pt idx="12">
                  <c:v>1.2984549463223929</c:v>
                </c:pt>
                <c:pt idx="15">
                  <c:v>1.2390404101704175</c:v>
                </c:pt>
                <c:pt idx="16">
                  <c:v>1.1890125033219523</c:v>
                </c:pt>
                <c:pt idx="17">
                  <c:v>1.148197780499506</c:v>
                </c:pt>
                <c:pt idx="18">
                  <c:v>1.1149055430398618</c:v>
                </c:pt>
                <c:pt idx="19">
                  <c:v>1.0874495343561179</c:v>
                </c:pt>
                <c:pt idx="20">
                  <c:v>1.064466146764677</c:v>
                </c:pt>
                <c:pt idx="21">
                  <c:v>1.0449162723131562</c:v>
                </c:pt>
                <c:pt idx="22">
                  <c:v>1.0280208096723704</c:v>
                </c:pt>
                <c:pt idx="23">
                  <c:v>1.0131956449787538</c:v>
                </c:pt>
                <c:pt idx="24">
                  <c:v>1</c:v>
                </c:pt>
                <c:pt idx="25">
                  <c:v>0.98809823163895849</c:v>
                </c:pt>
                <c:pt idx="26">
                  <c:v>0.97723223463980513</c:v>
                </c:pt>
                <c:pt idx="27">
                  <c:v>0.96720159520374782</c:v>
                </c:pt>
                <c:pt idx="28">
                  <c:v>0.95784926312510499</c:v>
                </c:pt>
                <c:pt idx="29">
                  <c:v>0.94905112664269176</c:v>
                </c:pt>
                <c:pt idx="30">
                  <c:v>0.94070835357044147</c:v>
                </c:pt>
                <c:pt idx="31">
                  <c:v>0.93274170627448916</c:v>
                </c:pt>
                <c:pt idx="32">
                  <c:v>0.92508727749044839</c:v>
                </c:pt>
                <c:pt idx="33">
                  <c:v>0.91769325892308617</c:v>
                </c:pt>
                <c:pt idx="34">
                  <c:v>0.91051746815274859</c:v>
                </c:pt>
                <c:pt idx="35">
                  <c:v>0.90352543793673212</c:v>
                </c:pt>
                <c:pt idx="36">
                  <c:v>0.89668892672378753</c:v>
                </c:pt>
                <c:pt idx="37">
                  <c:v>0.88998474765071356</c:v>
                </c:pt>
                <c:pt idx="38">
                  <c:v>0.88339384055068515</c:v>
                </c:pt>
                <c:pt idx="39">
                  <c:v>0.87690053101105547</c:v>
                </c:pt>
                <c:pt idx="40">
                  <c:v>0.87049193460875218</c:v>
                </c:pt>
                <c:pt idx="41">
                  <c:v>0.86415747472182292</c:v>
                </c:pt>
                <c:pt idx="42">
                  <c:v>0.85788848986814936</c:v>
                </c:pt>
                <c:pt idx="43">
                  <c:v>0.8516779121238125</c:v>
                </c:pt>
                <c:pt idx="44">
                  <c:v>0.84552000236227853</c:v>
                </c:pt>
                <c:pt idx="45">
                  <c:v>0.83941013121256236</c:v>
                </c:pt>
                <c:pt idx="46">
                  <c:v>0.83334459703196262</c:v>
                </c:pt>
                <c:pt idx="47">
                  <c:v>0.82732047402283271</c:v>
                </c:pt>
                <c:pt idx="48">
                  <c:v>0.82133548503540821</c:v>
                </c:pt>
                <c:pt idx="49">
                  <c:v>0.81538789469395068</c:v>
                </c:pt>
                <c:pt idx="50">
                  <c:v>0.80947641933822623</c:v>
                </c:pt>
                <c:pt idx="51">
                  <c:v>0.80360015094342085</c:v>
                </c:pt>
                <c:pt idx="52">
                  <c:v>0.79775849271170485</c:v>
                </c:pt>
                <c:pt idx="53">
                  <c:v>0.79195110444975247</c:v>
                </c:pt>
                <c:pt idx="54">
                  <c:v>0.78617785618287206</c:v>
                </c:pt>
                <c:pt idx="55">
                  <c:v>0.78043878872657213</c:v>
                </c:pt>
                <c:pt idx="56">
                  <c:v>0.77473408015443346</c:v>
                </c:pt>
                <c:pt idx="57">
                  <c:v>0.76906401727810747</c:v>
                </c:pt>
                <c:pt idx="58">
                  <c:v>0.76342897139952071</c:v>
                </c:pt>
                <c:pt idx="59">
                  <c:v>0.75782937771354386</c:v>
                </c:pt>
                <c:pt idx="60">
                  <c:v>0.75226571783666418</c:v>
                </c:pt>
                <c:pt idx="61">
                  <c:v>0.74673850501760786</c:v>
                </c:pt>
                <c:pt idx="62">
                  <c:v>0.7412482716526464</c:v>
                </c:pt>
                <c:pt idx="63">
                  <c:v>0.73579555878399105</c:v>
                </c:pt>
                <c:pt idx="64">
                  <c:v>0.73038090730634486</c:v>
                </c:pt>
                <c:pt idx="65">
                  <c:v>0.72500485064582665</c:v>
                </c:pt>
                <c:pt idx="66">
                  <c:v>0.71966790870861441</c:v>
                </c:pt>
                <c:pt idx="67">
                  <c:v>0.71437058292465949</c:v>
                </c:pt>
                <c:pt idx="68">
                  <c:v>0.70911335223562466</c:v>
                </c:pt>
                <c:pt idx="69">
                  <c:v>0.70389666989654054</c:v>
                </c:pt>
                <c:pt idx="70">
                  <c:v>0.69872096097805059</c:v>
                </c:pt>
                <c:pt idx="71">
                  <c:v>0.69358662047103103</c:v>
                </c:pt>
                <c:pt idx="72">
                  <c:v>0.68849401190821513</c:v>
                </c:pt>
                <c:pt idx="73">
                  <c:v>0.68344346642853593</c:v>
                </c:pt>
                <c:pt idx="74">
                  <c:v>0.678435282219506</c:v>
                </c:pt>
              </c:numCache>
            </c:numRef>
          </c:yVal>
          <c:smooth val="1"/>
          <c:extLst xmlns:c16r2="http://schemas.microsoft.com/office/drawing/2015/06/char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1.1178082191780823</c:v>
                </c:pt>
                <c:pt idx="1">
                  <c:v>1.1178082191780823</c:v>
                </c:pt>
                <c:pt idx="2">
                  <c:v>1.1178082191780823</c:v>
                </c:pt>
                <c:pt idx="3">
                  <c:v>1.1178082191780823</c:v>
                </c:pt>
                <c:pt idx="4">
                  <c:v>1.1178082191780823</c:v>
                </c:pt>
                <c:pt idx="5">
                  <c:v>1.1178082191780823</c:v>
                </c:pt>
                <c:pt idx="6">
                  <c:v>1.1178082191780823</c:v>
                </c:pt>
                <c:pt idx="7">
                  <c:v>1.1178082191780823</c:v>
                </c:pt>
                <c:pt idx="8">
                  <c:v>1.1178082191780823</c:v>
                </c:pt>
                <c:pt idx="11">
                  <c:v>1.1178082191780823</c:v>
                </c:pt>
                <c:pt idx="12">
                  <c:v>1.1178082191780823</c:v>
                </c:pt>
                <c:pt idx="15">
                  <c:v>1.1178082191780823</c:v>
                </c:pt>
                <c:pt idx="16">
                  <c:v>1.1178082191780823</c:v>
                </c:pt>
                <c:pt idx="17">
                  <c:v>1.1178082191780823</c:v>
                </c:pt>
                <c:pt idx="18">
                  <c:v>1.1178082191780823</c:v>
                </c:pt>
                <c:pt idx="19">
                  <c:v>1.1178082191780823</c:v>
                </c:pt>
                <c:pt idx="20">
                  <c:v>1.1178082191780823</c:v>
                </c:pt>
                <c:pt idx="21">
                  <c:v>1.1178082191780823</c:v>
                </c:pt>
                <c:pt idx="22">
                  <c:v>1.1178082191780823</c:v>
                </c:pt>
                <c:pt idx="23">
                  <c:v>1.1178082191780823</c:v>
                </c:pt>
                <c:pt idx="24">
                  <c:v>1.1178082191780823</c:v>
                </c:pt>
                <c:pt idx="25">
                  <c:v>1.1178082191780823</c:v>
                </c:pt>
                <c:pt idx="26">
                  <c:v>1.1178082191780823</c:v>
                </c:pt>
                <c:pt idx="27">
                  <c:v>1.1178082191780823</c:v>
                </c:pt>
                <c:pt idx="28">
                  <c:v>1.1178082191780823</c:v>
                </c:pt>
                <c:pt idx="29">
                  <c:v>1.1178082191780823</c:v>
                </c:pt>
                <c:pt idx="30">
                  <c:v>1.1178082191780823</c:v>
                </c:pt>
                <c:pt idx="31">
                  <c:v>1.1178082191780823</c:v>
                </c:pt>
                <c:pt idx="32">
                  <c:v>1.1178082191780823</c:v>
                </c:pt>
                <c:pt idx="33">
                  <c:v>1.1178082191780823</c:v>
                </c:pt>
                <c:pt idx="34">
                  <c:v>1.1178082191780823</c:v>
                </c:pt>
                <c:pt idx="35">
                  <c:v>1.1178082191780823</c:v>
                </c:pt>
                <c:pt idx="36">
                  <c:v>1.1178082191780823</c:v>
                </c:pt>
                <c:pt idx="37">
                  <c:v>1.1178082191780823</c:v>
                </c:pt>
                <c:pt idx="38">
                  <c:v>1.1178082191780823</c:v>
                </c:pt>
                <c:pt idx="39">
                  <c:v>1.1178082191780823</c:v>
                </c:pt>
                <c:pt idx="40">
                  <c:v>1.1178082191780823</c:v>
                </c:pt>
                <c:pt idx="41">
                  <c:v>1.1178082191780823</c:v>
                </c:pt>
                <c:pt idx="42">
                  <c:v>1.1178082191780823</c:v>
                </c:pt>
                <c:pt idx="43">
                  <c:v>1.1178082191780823</c:v>
                </c:pt>
                <c:pt idx="44">
                  <c:v>1.1178082191780823</c:v>
                </c:pt>
                <c:pt idx="45">
                  <c:v>1.1178082191780823</c:v>
                </c:pt>
                <c:pt idx="46">
                  <c:v>1.1178082191780823</c:v>
                </c:pt>
                <c:pt idx="47">
                  <c:v>1.1178082191780823</c:v>
                </c:pt>
                <c:pt idx="48">
                  <c:v>1.1178082191780823</c:v>
                </c:pt>
                <c:pt idx="49">
                  <c:v>1.1178082191780823</c:v>
                </c:pt>
                <c:pt idx="50">
                  <c:v>1.1178082191780823</c:v>
                </c:pt>
                <c:pt idx="51">
                  <c:v>1.1178082191780823</c:v>
                </c:pt>
                <c:pt idx="52">
                  <c:v>1.1178082191780823</c:v>
                </c:pt>
                <c:pt idx="53">
                  <c:v>1.1178082191780823</c:v>
                </c:pt>
                <c:pt idx="54">
                  <c:v>1.1178082191780823</c:v>
                </c:pt>
                <c:pt idx="55">
                  <c:v>1.1178082191780823</c:v>
                </c:pt>
                <c:pt idx="56">
                  <c:v>1.1178082191780823</c:v>
                </c:pt>
                <c:pt idx="57">
                  <c:v>1.1178082191780823</c:v>
                </c:pt>
                <c:pt idx="58">
                  <c:v>1.1178082191780823</c:v>
                </c:pt>
                <c:pt idx="59">
                  <c:v>1.1178082191780823</c:v>
                </c:pt>
                <c:pt idx="60">
                  <c:v>1.1178082191780823</c:v>
                </c:pt>
                <c:pt idx="61">
                  <c:v>1.1178082191780823</c:v>
                </c:pt>
                <c:pt idx="62">
                  <c:v>1.1178082191780823</c:v>
                </c:pt>
                <c:pt idx="63">
                  <c:v>1.1178082191780823</c:v>
                </c:pt>
                <c:pt idx="64">
                  <c:v>1.1178082191780823</c:v>
                </c:pt>
                <c:pt idx="65">
                  <c:v>1.1178082191780823</c:v>
                </c:pt>
                <c:pt idx="66">
                  <c:v>1.1178082191780823</c:v>
                </c:pt>
                <c:pt idx="67">
                  <c:v>1.1178082191780823</c:v>
                </c:pt>
                <c:pt idx="68">
                  <c:v>1.1178082191780823</c:v>
                </c:pt>
                <c:pt idx="69">
                  <c:v>1.1178082191780823</c:v>
                </c:pt>
                <c:pt idx="70">
                  <c:v>1.1178082191780823</c:v>
                </c:pt>
                <c:pt idx="71">
                  <c:v>1.1178082191780823</c:v>
                </c:pt>
                <c:pt idx="72">
                  <c:v>1.1178082191780823</c:v>
                </c:pt>
                <c:pt idx="73">
                  <c:v>1.1178082191780823</c:v>
                </c:pt>
                <c:pt idx="74">
                  <c:v>1.1178082191780823</c:v>
                </c:pt>
                <c:pt idx="75">
                  <c:v>1.1178082191780823</c:v>
                </c:pt>
              </c:numCache>
            </c:numRef>
          </c:yVal>
          <c:smooth val="1"/>
          <c:extLst xmlns:c16r2="http://schemas.microsoft.com/office/drawing/2015/06/char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0.95609756097560972</c:v>
                </c:pt>
                <c:pt idx="1">
                  <c:v>0.95609756097560972</c:v>
                </c:pt>
                <c:pt idx="2">
                  <c:v>0.95609756097560972</c:v>
                </c:pt>
                <c:pt idx="3">
                  <c:v>0.95609756097560972</c:v>
                </c:pt>
                <c:pt idx="4">
                  <c:v>0.95609756097560972</c:v>
                </c:pt>
                <c:pt idx="5">
                  <c:v>0.95609756097560972</c:v>
                </c:pt>
                <c:pt idx="6">
                  <c:v>0.95609756097560972</c:v>
                </c:pt>
                <c:pt idx="7">
                  <c:v>0.95609756097560972</c:v>
                </c:pt>
                <c:pt idx="8">
                  <c:v>0.95609756097560972</c:v>
                </c:pt>
                <c:pt idx="11">
                  <c:v>0.95609756097560972</c:v>
                </c:pt>
                <c:pt idx="12">
                  <c:v>0.95609756097560972</c:v>
                </c:pt>
                <c:pt idx="15">
                  <c:v>0.95609756097560972</c:v>
                </c:pt>
                <c:pt idx="16">
                  <c:v>0.95609756097560972</c:v>
                </c:pt>
                <c:pt idx="17">
                  <c:v>0.95609756097560972</c:v>
                </c:pt>
                <c:pt idx="18">
                  <c:v>0.95609756097560972</c:v>
                </c:pt>
                <c:pt idx="19">
                  <c:v>0.95609756097560972</c:v>
                </c:pt>
                <c:pt idx="20">
                  <c:v>0.95609756097560972</c:v>
                </c:pt>
                <c:pt idx="21">
                  <c:v>0.95609756097560972</c:v>
                </c:pt>
                <c:pt idx="22">
                  <c:v>0.95609756097560972</c:v>
                </c:pt>
                <c:pt idx="23">
                  <c:v>0.95609756097560972</c:v>
                </c:pt>
                <c:pt idx="24">
                  <c:v>0.95609756097560972</c:v>
                </c:pt>
                <c:pt idx="25">
                  <c:v>0.95609756097560972</c:v>
                </c:pt>
                <c:pt idx="26">
                  <c:v>0.95609756097560972</c:v>
                </c:pt>
                <c:pt idx="27">
                  <c:v>0.95609756097560972</c:v>
                </c:pt>
                <c:pt idx="28">
                  <c:v>0.95609756097560972</c:v>
                </c:pt>
                <c:pt idx="29">
                  <c:v>0.95609756097560972</c:v>
                </c:pt>
                <c:pt idx="30">
                  <c:v>0.95609756097560972</c:v>
                </c:pt>
                <c:pt idx="31">
                  <c:v>0.95609756097560972</c:v>
                </c:pt>
                <c:pt idx="32">
                  <c:v>0.95609756097560972</c:v>
                </c:pt>
                <c:pt idx="33">
                  <c:v>0.95609756097560972</c:v>
                </c:pt>
                <c:pt idx="34">
                  <c:v>0.95609756097560972</c:v>
                </c:pt>
                <c:pt idx="35">
                  <c:v>0.95609756097560972</c:v>
                </c:pt>
                <c:pt idx="36">
                  <c:v>0.95609756097560972</c:v>
                </c:pt>
                <c:pt idx="37">
                  <c:v>0.95609756097560972</c:v>
                </c:pt>
                <c:pt idx="38">
                  <c:v>0.95609756097560972</c:v>
                </c:pt>
                <c:pt idx="39">
                  <c:v>0.95609756097560972</c:v>
                </c:pt>
                <c:pt idx="40">
                  <c:v>0.95609756097560972</c:v>
                </c:pt>
                <c:pt idx="41">
                  <c:v>0.95609756097560972</c:v>
                </c:pt>
                <c:pt idx="42">
                  <c:v>0.95609756097560972</c:v>
                </c:pt>
                <c:pt idx="43">
                  <c:v>0.95609756097560972</c:v>
                </c:pt>
                <c:pt idx="44">
                  <c:v>0.95609756097560972</c:v>
                </c:pt>
                <c:pt idx="45">
                  <c:v>0.95609756097560972</c:v>
                </c:pt>
                <c:pt idx="46">
                  <c:v>0.95609756097560972</c:v>
                </c:pt>
                <c:pt idx="47">
                  <c:v>0.95609756097560972</c:v>
                </c:pt>
                <c:pt idx="48">
                  <c:v>0.95609756097560972</c:v>
                </c:pt>
                <c:pt idx="49">
                  <c:v>0.95609756097560972</c:v>
                </c:pt>
                <c:pt idx="50">
                  <c:v>0.95609756097560972</c:v>
                </c:pt>
                <c:pt idx="51">
                  <c:v>0.95609756097560972</c:v>
                </c:pt>
                <c:pt idx="52">
                  <c:v>0.95609756097560972</c:v>
                </c:pt>
                <c:pt idx="53">
                  <c:v>0.95609756097560972</c:v>
                </c:pt>
                <c:pt idx="54">
                  <c:v>0.95609756097560972</c:v>
                </c:pt>
                <c:pt idx="55">
                  <c:v>0.95609756097560972</c:v>
                </c:pt>
                <c:pt idx="56">
                  <c:v>0.95609756097560972</c:v>
                </c:pt>
                <c:pt idx="57">
                  <c:v>0.95609756097560972</c:v>
                </c:pt>
                <c:pt idx="58">
                  <c:v>0.95609756097560972</c:v>
                </c:pt>
                <c:pt idx="59">
                  <c:v>0.95609756097560972</c:v>
                </c:pt>
                <c:pt idx="60">
                  <c:v>0.95609756097560972</c:v>
                </c:pt>
                <c:pt idx="61">
                  <c:v>0.95609756097560972</c:v>
                </c:pt>
                <c:pt idx="62">
                  <c:v>0.95609756097560972</c:v>
                </c:pt>
                <c:pt idx="63">
                  <c:v>0.95609756097560972</c:v>
                </c:pt>
                <c:pt idx="64">
                  <c:v>0.95609756097560972</c:v>
                </c:pt>
                <c:pt idx="65">
                  <c:v>0.95609756097560972</c:v>
                </c:pt>
                <c:pt idx="66">
                  <c:v>0.95609756097560972</c:v>
                </c:pt>
                <c:pt idx="67">
                  <c:v>0.95609756097560972</c:v>
                </c:pt>
                <c:pt idx="68">
                  <c:v>0.95609756097560972</c:v>
                </c:pt>
                <c:pt idx="69">
                  <c:v>0.95609756097560972</c:v>
                </c:pt>
                <c:pt idx="70">
                  <c:v>0.95609756097560972</c:v>
                </c:pt>
                <c:pt idx="71">
                  <c:v>0.95609756097560972</c:v>
                </c:pt>
                <c:pt idx="72">
                  <c:v>0.95609756097560972</c:v>
                </c:pt>
                <c:pt idx="73">
                  <c:v>0.95609756097560972</c:v>
                </c:pt>
                <c:pt idx="74">
                  <c:v>0.95609756097560972</c:v>
                </c:pt>
                <c:pt idx="75">
                  <c:v>0.95609756097560972</c:v>
                </c:pt>
              </c:numCache>
            </c:numRef>
          </c:yVal>
          <c:smooth val="1"/>
          <c:extLst xmlns:c16r2="http://schemas.microsoft.com/office/drawing/2015/06/char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2.046035635177211E-2</c:v>
                </c:pt>
                <c:pt idx="2">
                  <c:v>8.7912054616558058E-2</c:v>
                </c:pt>
                <c:pt idx="3">
                  <c:v>0.22570508500977521</c:v>
                </c:pt>
                <c:pt idx="4">
                  <c:v>0.49999856000622112</c:v>
                </c:pt>
                <c:pt idx="5">
                  <c:v>1.1428466473749059</c:v>
                </c:pt>
                <c:pt idx="6">
                  <c:v>3.7892233593796507</c:v>
                </c:pt>
                <c:pt idx="7">
                  <c:v>9.5582299438675395</c:v>
                </c:pt>
                <c:pt idx="8">
                  <c:v>2.9090366255314559</c:v>
                </c:pt>
                <c:pt idx="11">
                  <c:v>1.9695928643693634</c:v>
                </c:pt>
                <c:pt idx="12">
                  <c:v>1.5999953920199028</c:v>
                </c:pt>
                <c:pt idx="15">
                  <c:v>1.404932457976364</c:v>
                </c:pt>
                <c:pt idx="16">
                  <c:v>1.2857130766197773</c:v>
                </c:pt>
                <c:pt idx="17">
                  <c:v>1.2060653200839502</c:v>
                </c:pt>
                <c:pt idx="18">
                  <c:v>1.1495597141126443</c:v>
                </c:pt>
                <c:pt idx="19">
                  <c:v>1.1076920764534217</c:v>
                </c:pt>
                <c:pt idx="20">
                  <c:v>1.0756301260969434</c:v>
                </c:pt>
                <c:pt idx="21">
                  <c:v>1.0504315602222993</c:v>
                </c:pt>
                <c:pt idx="22">
                  <c:v>1.030206652900564</c:v>
                </c:pt>
                <c:pt idx="23">
                  <c:v>1.0136890082031391</c:v>
                </c:pt>
                <c:pt idx="24">
                  <c:v>1</c:v>
                </c:pt>
                <c:pt idx="25">
                  <c:v>0.9885121836856271</c:v>
                </c:pt>
                <c:pt idx="26">
                  <c:v>0.97876641365133188</c:v>
                </c:pt>
                <c:pt idx="27">
                  <c:v>0.97041959259099786</c:v>
                </c:pt>
                <c:pt idx="28">
                  <c:v>0.96321064226849695</c:v>
                </c:pt>
                <c:pt idx="29">
                  <c:v>0.95693771031804464</c:v>
                </c:pt>
                <c:pt idx="30">
                  <c:v>0.95144252470481094</c:v>
                </c:pt>
                <c:pt idx="31">
                  <c:v>0.9465994205658077</c:v>
                </c:pt>
                <c:pt idx="32">
                  <c:v>0.9423074955940538</c:v>
                </c:pt>
                <c:pt idx="33">
                  <c:v>0.93848490544019558</c:v>
                </c:pt>
                <c:pt idx="34">
                  <c:v>0.9350646511863534</c:v>
                </c:pt>
                <c:pt idx="35">
                  <c:v>0.93199142517974143</c:v>
                </c:pt>
                <c:pt idx="36">
                  <c:v>0.92921921936690555</c:v>
                </c:pt>
                <c:pt idx="37">
                  <c:v>0.92670949081377441</c:v>
                </c:pt>
                <c:pt idx="38">
                  <c:v>0.92442973968628095</c:v>
                </c:pt>
                <c:pt idx="39">
                  <c:v>0.92235239620615517</c:v>
                </c:pt>
                <c:pt idx="40">
                  <c:v>0.92045394160653082</c:v>
                </c:pt>
                <c:pt idx="41">
                  <c:v>0.91871420810587923</c:v>
                </c:pt>
                <c:pt idx="42">
                  <c:v>0.91711581712680079</c:v>
                </c:pt>
                <c:pt idx="43">
                  <c:v>0.9156437252068772</c:v>
                </c:pt>
                <c:pt idx="44">
                  <c:v>0.91428485448517882</c:v>
                </c:pt>
                <c:pt idx="45">
                  <c:v>0.91302779011597135</c:v>
                </c:pt>
                <c:pt idx="46">
                  <c:v>0.91186253102173709</c:v>
                </c:pt>
                <c:pt idx="47">
                  <c:v>0.91078028344094097</c:v>
                </c:pt>
                <c:pt idx="48">
                  <c:v>0.90977328902673227</c:v>
                </c:pt>
                <c:pt idx="49">
                  <c:v>0.90883468100635845</c:v>
                </c:pt>
                <c:pt idx="50">
                  <c:v>0.90795836325790757</c:v>
                </c:pt>
                <c:pt idx="51">
                  <c:v>0.90713890820289711</c:v>
                </c:pt>
                <c:pt idx="52">
                  <c:v>0.90637147022479536</c:v>
                </c:pt>
                <c:pt idx="53">
                  <c:v>0.90565171195976102</c:v>
                </c:pt>
                <c:pt idx="54">
                  <c:v>0.90497574130774627</c:v>
                </c:pt>
                <c:pt idx="55">
                  <c:v>0.90434005741023515</c:v>
                </c:pt>
                <c:pt idx="56">
                  <c:v>0.90374150415848797</c:v>
                </c:pt>
                <c:pt idx="57">
                  <c:v>0.90317723005095274</c:v>
                </c:pt>
                <c:pt idx="58">
                  <c:v>0.90264465342372147</c:v>
                </c:pt>
                <c:pt idx="59">
                  <c:v>0.90214143224425092</c:v>
                </c:pt>
                <c:pt idx="60">
                  <c:v>0.90166543779383468</c:v>
                </c:pt>
                <c:pt idx="61">
                  <c:v>0.90121473167481336</c:v>
                </c:pt>
                <c:pt idx="62">
                  <c:v>0.9007875456692559</c:v>
                </c:pt>
                <c:pt idx="63">
                  <c:v>0.90038226405055843</c:v>
                </c:pt>
                <c:pt idx="64">
                  <c:v>0.89999740801119676</c:v>
                </c:pt>
                <c:pt idx="65">
                  <c:v>0.89963162192119905</c:v>
                </c:pt>
                <c:pt idx="66">
                  <c:v>0.89928366117460012</c:v>
                </c:pt>
                <c:pt idx="67">
                  <c:v>0.89895238141691769</c:v>
                </c:pt>
                <c:pt idx="68">
                  <c:v>0.89863672897658242</c:v>
                </c:pt>
                <c:pt idx="69">
                  <c:v>0.89833573234851827</c:v>
                </c:pt>
                <c:pt idx="70">
                  <c:v>0.89804849459928493</c:v>
                </c:pt>
                <c:pt idx="71">
                  <c:v>0.89777418658124164</c:v>
                </c:pt>
                <c:pt idx="72">
                  <c:v>0.89751204085844249</c:v>
                </c:pt>
                <c:pt idx="73">
                  <c:v>0.89726134625994403</c:v>
                </c:pt>
                <c:pt idx="74">
                  <c:v>0.8970214429873854</c:v>
                </c:pt>
              </c:numCache>
            </c:numRef>
          </c:yVal>
          <c:smooth val="1"/>
          <c:extLst xmlns:c16r2="http://schemas.microsoft.com/office/drawing/2015/06/char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09212032"/>
        <c:axId val="109213952"/>
      </c:scatterChart>
      <c:valAx>
        <c:axId val="1092120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09213952"/>
        <c:crosses val="autoZero"/>
        <c:crossBetween val="midCat"/>
        <c:majorUnit val="0.5"/>
        <c:minorUnit val="0.1"/>
      </c:valAx>
      <c:valAx>
        <c:axId val="109213952"/>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092120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xmlns:c16r2="http://schemas.microsoft.com/office/drawing/2015/06/char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xmlns:c16r2="http://schemas.microsoft.com/office/drawing/2015/06/char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xmlns:c16r2="http://schemas.microsoft.com/office/drawing/2015/06/char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xmlns:c16r2="http://schemas.microsoft.com/office/drawing/2015/06/char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xmlns:c16r2="http://schemas.microsoft.com/office/drawing/2015/06/char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xmlns:c16r2="http://schemas.microsoft.com/office/drawing/2015/06/char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xmlns:c16r2="http://schemas.microsoft.com/office/drawing/2015/06/char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xmlns:c16r2="http://schemas.microsoft.com/office/drawing/2015/06/char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xmlns:c16r2="http://schemas.microsoft.com/office/drawing/2015/06/char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xmlns:c16r2="http://schemas.microsoft.com/office/drawing/2015/06/char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xmlns:c16r2="http://schemas.microsoft.com/office/drawing/2015/06/char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xmlns:c16r2="http://schemas.microsoft.com/office/drawing/2015/06/char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15599232"/>
        <c:axId val="115601408"/>
      </c:scatterChart>
      <c:valAx>
        <c:axId val="115599232"/>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15601408"/>
        <c:crosses val="autoZero"/>
        <c:crossBetween val="midCat"/>
        <c:majorUnit val="5.000000000000001E-2"/>
        <c:minorUnit val="1.0000000000000002E-2"/>
      </c:valAx>
      <c:valAx>
        <c:axId val="11560140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15599232"/>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layout/>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2.0308657568583823E-2</c:v>
                </c:pt>
                <c:pt idx="2">
                  <c:v>8.5060488110740934E-2</c:v>
                </c:pt>
                <c:pt idx="3">
                  <c:v>0.20649591706133358</c:v>
                </c:pt>
                <c:pt idx="4">
                  <c:v>0.40576717072574703</c:v>
                </c:pt>
                <c:pt idx="5">
                  <c:v>0.70164641544562367</c:v>
                </c:pt>
                <c:pt idx="6">
                  <c:v>1.0554200831824101</c:v>
                </c:pt>
                <c:pt idx="7">
                  <c:v>1.3168633628244248</c:v>
                </c:pt>
                <c:pt idx="8">
                  <c:v>1.393379367816264</c:v>
                </c:pt>
                <c:pt idx="11">
                  <c:v>1.3602672304847414</c:v>
                </c:pt>
                <c:pt idx="12">
                  <c:v>1.2984549463223929</c:v>
                </c:pt>
                <c:pt idx="15">
                  <c:v>1.2390404101704175</c:v>
                </c:pt>
                <c:pt idx="16">
                  <c:v>1.1890125033219523</c:v>
                </c:pt>
                <c:pt idx="17">
                  <c:v>1.148197780499506</c:v>
                </c:pt>
                <c:pt idx="18">
                  <c:v>1.1149055430398618</c:v>
                </c:pt>
                <c:pt idx="19">
                  <c:v>1.0874495343561179</c:v>
                </c:pt>
                <c:pt idx="20">
                  <c:v>1.064466146764677</c:v>
                </c:pt>
                <c:pt idx="21">
                  <c:v>1.0449162723131562</c:v>
                </c:pt>
                <c:pt idx="22">
                  <c:v>1.0280208096723704</c:v>
                </c:pt>
                <c:pt idx="23">
                  <c:v>1.0131956449787538</c:v>
                </c:pt>
                <c:pt idx="24">
                  <c:v>1</c:v>
                </c:pt>
                <c:pt idx="25">
                  <c:v>0.98809823163895849</c:v>
                </c:pt>
                <c:pt idx="26">
                  <c:v>0.97723223463980513</c:v>
                </c:pt>
                <c:pt idx="27">
                  <c:v>0.96720159520374782</c:v>
                </c:pt>
                <c:pt idx="28">
                  <c:v>0.95784926312510499</c:v>
                </c:pt>
                <c:pt idx="29">
                  <c:v>0.94905112664269176</c:v>
                </c:pt>
                <c:pt idx="30">
                  <c:v>0.94070835357044147</c:v>
                </c:pt>
                <c:pt idx="31">
                  <c:v>0.93274170627448916</c:v>
                </c:pt>
                <c:pt idx="32">
                  <c:v>0.92508727749044839</c:v>
                </c:pt>
                <c:pt idx="33">
                  <c:v>0.91769325892308617</c:v>
                </c:pt>
                <c:pt idx="34">
                  <c:v>0.91051746815274859</c:v>
                </c:pt>
                <c:pt idx="35">
                  <c:v>0.90352543793673212</c:v>
                </c:pt>
                <c:pt idx="36">
                  <c:v>0.89668892672378753</c:v>
                </c:pt>
                <c:pt idx="37">
                  <c:v>0.88998474765071356</c:v>
                </c:pt>
                <c:pt idx="38">
                  <c:v>0.88339384055068515</c:v>
                </c:pt>
                <c:pt idx="39">
                  <c:v>0.87690053101105547</c:v>
                </c:pt>
                <c:pt idx="40">
                  <c:v>0.87049193460875218</c:v>
                </c:pt>
                <c:pt idx="41">
                  <c:v>0.86415747472182292</c:v>
                </c:pt>
                <c:pt idx="42">
                  <c:v>0.85788848986814936</c:v>
                </c:pt>
                <c:pt idx="43">
                  <c:v>0.8516779121238125</c:v>
                </c:pt>
                <c:pt idx="44">
                  <c:v>0.84552000236227853</c:v>
                </c:pt>
                <c:pt idx="45">
                  <c:v>0.83941013121256236</c:v>
                </c:pt>
                <c:pt idx="46">
                  <c:v>0.83334459703196262</c:v>
                </c:pt>
                <c:pt idx="47">
                  <c:v>0.82732047402283271</c:v>
                </c:pt>
                <c:pt idx="48">
                  <c:v>0.82133548503540821</c:v>
                </c:pt>
                <c:pt idx="49">
                  <c:v>0.81538789469395068</c:v>
                </c:pt>
                <c:pt idx="50">
                  <c:v>0.80947641933822623</c:v>
                </c:pt>
                <c:pt idx="51">
                  <c:v>0.80360015094342085</c:v>
                </c:pt>
                <c:pt idx="52">
                  <c:v>0.79775849271170485</c:v>
                </c:pt>
                <c:pt idx="53">
                  <c:v>0.79195110444975247</c:v>
                </c:pt>
                <c:pt idx="54">
                  <c:v>0.78617785618287206</c:v>
                </c:pt>
                <c:pt idx="55">
                  <c:v>0.78043878872657213</c:v>
                </c:pt>
                <c:pt idx="56">
                  <c:v>0.77473408015443346</c:v>
                </c:pt>
                <c:pt idx="57">
                  <c:v>0.76906401727810747</c:v>
                </c:pt>
                <c:pt idx="58">
                  <c:v>0.76342897139952071</c:v>
                </c:pt>
                <c:pt idx="59">
                  <c:v>0.75782937771354386</c:v>
                </c:pt>
                <c:pt idx="60">
                  <c:v>0.75226571783666418</c:v>
                </c:pt>
                <c:pt idx="61">
                  <c:v>0.74673850501760786</c:v>
                </c:pt>
                <c:pt idx="62">
                  <c:v>0.7412482716526464</c:v>
                </c:pt>
                <c:pt idx="63">
                  <c:v>0.73579555878399105</c:v>
                </c:pt>
                <c:pt idx="64">
                  <c:v>0.73038090730634486</c:v>
                </c:pt>
                <c:pt idx="65">
                  <c:v>0.72500485064582665</c:v>
                </c:pt>
                <c:pt idx="66">
                  <c:v>0.71966790870861441</c:v>
                </c:pt>
                <c:pt idx="67">
                  <c:v>0.71437058292465949</c:v>
                </c:pt>
                <c:pt idx="68">
                  <c:v>0.70911335223562466</c:v>
                </c:pt>
                <c:pt idx="69">
                  <c:v>0.70389666989654054</c:v>
                </c:pt>
                <c:pt idx="70">
                  <c:v>0.69872096097805059</c:v>
                </c:pt>
                <c:pt idx="71">
                  <c:v>0.69358662047103103</c:v>
                </c:pt>
                <c:pt idx="72">
                  <c:v>0.68849401190821513</c:v>
                </c:pt>
                <c:pt idx="73">
                  <c:v>0.68344346642853593</c:v>
                </c:pt>
                <c:pt idx="74">
                  <c:v>0.678435282219506</c:v>
                </c:pt>
                <c:pt idx="75">
                  <c:v>0.67346972428123753</c:v>
                </c:pt>
              </c:numCache>
            </c:numRef>
          </c:yVal>
          <c:smooth val="1"/>
          <c:extLst xmlns:c16r2="http://schemas.microsoft.com/office/drawing/2015/06/char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1.0051282051282051</c:v>
                </c:pt>
                <c:pt idx="1">
                  <c:v>1.0051282051282051</c:v>
                </c:pt>
                <c:pt idx="2">
                  <c:v>1.0051282051282051</c:v>
                </c:pt>
                <c:pt idx="3">
                  <c:v>1.0051282051282051</c:v>
                </c:pt>
                <c:pt idx="4">
                  <c:v>1.0051282051282051</c:v>
                </c:pt>
                <c:pt idx="5">
                  <c:v>1.0051282051282051</c:v>
                </c:pt>
                <c:pt idx="6">
                  <c:v>1.0051282051282051</c:v>
                </c:pt>
                <c:pt idx="7">
                  <c:v>1.0051282051282051</c:v>
                </c:pt>
                <c:pt idx="8">
                  <c:v>1.0051282051282051</c:v>
                </c:pt>
                <c:pt idx="11">
                  <c:v>1.0051282051282051</c:v>
                </c:pt>
                <c:pt idx="12">
                  <c:v>1.0051282051282051</c:v>
                </c:pt>
                <c:pt idx="15">
                  <c:v>1.0051282051282051</c:v>
                </c:pt>
                <c:pt idx="16">
                  <c:v>1.0051282051282051</c:v>
                </c:pt>
                <c:pt idx="17">
                  <c:v>1.0051282051282051</c:v>
                </c:pt>
                <c:pt idx="18">
                  <c:v>1.0051282051282051</c:v>
                </c:pt>
                <c:pt idx="19">
                  <c:v>1.0051282051282051</c:v>
                </c:pt>
                <c:pt idx="20">
                  <c:v>1.0051282051282051</c:v>
                </c:pt>
                <c:pt idx="21">
                  <c:v>1.0051282051282051</c:v>
                </c:pt>
                <c:pt idx="22">
                  <c:v>1.0051282051282051</c:v>
                </c:pt>
                <c:pt idx="23">
                  <c:v>1.0051282051282051</c:v>
                </c:pt>
                <c:pt idx="24">
                  <c:v>1.0051282051282051</c:v>
                </c:pt>
                <c:pt idx="25">
                  <c:v>1.0051282051282051</c:v>
                </c:pt>
                <c:pt idx="26">
                  <c:v>1.0051282051282051</c:v>
                </c:pt>
                <c:pt idx="27">
                  <c:v>1.0051282051282051</c:v>
                </c:pt>
                <c:pt idx="28">
                  <c:v>1.0051282051282051</c:v>
                </c:pt>
                <c:pt idx="29">
                  <c:v>1.0051282051282051</c:v>
                </c:pt>
                <c:pt idx="30">
                  <c:v>1.0051282051282051</c:v>
                </c:pt>
                <c:pt idx="31">
                  <c:v>1.0051282051282051</c:v>
                </c:pt>
                <c:pt idx="32">
                  <c:v>1.0051282051282051</c:v>
                </c:pt>
                <c:pt idx="33">
                  <c:v>1.0051282051282051</c:v>
                </c:pt>
                <c:pt idx="34">
                  <c:v>1.0051282051282051</c:v>
                </c:pt>
                <c:pt idx="35">
                  <c:v>1.0051282051282051</c:v>
                </c:pt>
                <c:pt idx="36">
                  <c:v>1.0051282051282051</c:v>
                </c:pt>
                <c:pt idx="37">
                  <c:v>1.0051282051282051</c:v>
                </c:pt>
                <c:pt idx="38">
                  <c:v>1.0051282051282051</c:v>
                </c:pt>
                <c:pt idx="39">
                  <c:v>1.0051282051282051</c:v>
                </c:pt>
                <c:pt idx="40">
                  <c:v>1.0051282051282051</c:v>
                </c:pt>
                <c:pt idx="41">
                  <c:v>1.0051282051282051</c:v>
                </c:pt>
                <c:pt idx="42">
                  <c:v>1.0051282051282051</c:v>
                </c:pt>
                <c:pt idx="43">
                  <c:v>1.0051282051282051</c:v>
                </c:pt>
                <c:pt idx="44">
                  <c:v>1.0051282051282051</c:v>
                </c:pt>
                <c:pt idx="45">
                  <c:v>1.0051282051282051</c:v>
                </c:pt>
                <c:pt idx="46">
                  <c:v>1.0051282051282051</c:v>
                </c:pt>
                <c:pt idx="47">
                  <c:v>1.0051282051282051</c:v>
                </c:pt>
                <c:pt idx="48">
                  <c:v>1.0051282051282051</c:v>
                </c:pt>
                <c:pt idx="49">
                  <c:v>1.0051282051282051</c:v>
                </c:pt>
                <c:pt idx="50">
                  <c:v>1.0051282051282051</c:v>
                </c:pt>
                <c:pt idx="51">
                  <c:v>1.0051282051282051</c:v>
                </c:pt>
                <c:pt idx="52">
                  <c:v>1.0051282051282051</c:v>
                </c:pt>
                <c:pt idx="53">
                  <c:v>1.0051282051282051</c:v>
                </c:pt>
                <c:pt idx="54">
                  <c:v>1.0051282051282051</c:v>
                </c:pt>
                <c:pt idx="55">
                  <c:v>1.0051282051282051</c:v>
                </c:pt>
                <c:pt idx="56">
                  <c:v>1.0051282051282051</c:v>
                </c:pt>
                <c:pt idx="57">
                  <c:v>1.0051282051282051</c:v>
                </c:pt>
                <c:pt idx="58">
                  <c:v>1.0051282051282051</c:v>
                </c:pt>
                <c:pt idx="59">
                  <c:v>1.0051282051282051</c:v>
                </c:pt>
                <c:pt idx="60">
                  <c:v>1.0051282051282051</c:v>
                </c:pt>
                <c:pt idx="61">
                  <c:v>1.0051282051282051</c:v>
                </c:pt>
                <c:pt idx="62">
                  <c:v>1.0051282051282051</c:v>
                </c:pt>
                <c:pt idx="63">
                  <c:v>1.0051282051282051</c:v>
                </c:pt>
                <c:pt idx="64">
                  <c:v>1.0051282051282051</c:v>
                </c:pt>
                <c:pt idx="65">
                  <c:v>1.0051282051282051</c:v>
                </c:pt>
                <c:pt idx="66">
                  <c:v>1.0051282051282051</c:v>
                </c:pt>
                <c:pt idx="67">
                  <c:v>1.0051282051282051</c:v>
                </c:pt>
                <c:pt idx="68">
                  <c:v>1.0051282051282051</c:v>
                </c:pt>
                <c:pt idx="69">
                  <c:v>1.0051282051282051</c:v>
                </c:pt>
                <c:pt idx="70">
                  <c:v>1.0051282051282051</c:v>
                </c:pt>
                <c:pt idx="71">
                  <c:v>1.0051282051282051</c:v>
                </c:pt>
                <c:pt idx="72">
                  <c:v>1.0051282051282051</c:v>
                </c:pt>
                <c:pt idx="73">
                  <c:v>1.0051282051282051</c:v>
                </c:pt>
                <c:pt idx="74">
                  <c:v>1.0051282051282051</c:v>
                </c:pt>
                <c:pt idx="75">
                  <c:v>1.0051282051282051</c:v>
                </c:pt>
              </c:numCache>
            </c:numRef>
          </c:yVal>
          <c:smooth val="1"/>
          <c:extLst xmlns:c16r2="http://schemas.microsoft.com/office/drawing/2015/06/char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14724224"/>
        <c:axId val="114890240"/>
      </c:scatterChart>
      <c:valAx>
        <c:axId val="11472422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layout/>
          <c:overlay val="0"/>
        </c:title>
        <c:numFmt formatCode="0.00" sourceLinked="1"/>
        <c:majorTickMark val="out"/>
        <c:minorTickMark val="none"/>
        <c:tickLblPos val="nextTo"/>
        <c:crossAx val="114890240"/>
        <c:crosses val="autoZero"/>
        <c:crossBetween val="midCat"/>
        <c:majorUnit val="0.5"/>
        <c:minorUnit val="0.1"/>
      </c:valAx>
      <c:valAx>
        <c:axId val="11489024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layout/>
          <c:overlay val="0"/>
        </c:title>
        <c:numFmt formatCode="0.00" sourceLinked="1"/>
        <c:majorTickMark val="out"/>
        <c:minorTickMark val="none"/>
        <c:tickLblPos val="nextTo"/>
        <c:crossAx val="114724224"/>
        <c:crosses val="autoZero"/>
        <c:crossBetween val="midCat"/>
        <c:minorUnit val="0.1"/>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8.5238456152752438</c:v>
                </c:pt>
                <c:pt idx="1">
                  <c:v>8.5131071445911548</c:v>
                </c:pt>
                <c:pt idx="2">
                  <c:v>8.4952684884349488</c:v>
                </c:pt>
                <c:pt idx="3">
                  <c:v>8.4704168305018932</c:v>
                </c:pt>
                <c:pt idx="4">
                  <c:v>8.4386722457694674</c:v>
                </c:pt>
                <c:pt idx="5">
                  <c:v>8.4001857987322381</c:v>
                </c:pt>
                <c:pt idx="6">
                  <c:v>8.3551372079952522</c:v>
                </c:pt>
                <c:pt idx="7">
                  <c:v>8.3037321509349944</c:v>
                </c:pt>
                <c:pt idx="8">
                  <c:v>8.2461992898926315</c:v>
                </c:pt>
                <c:pt idx="9">
                  <c:v>8.1827871050939418</c:v>
                </c:pt>
                <c:pt idx="10">
                  <c:v>7.2877268685214851</c:v>
                </c:pt>
                <c:pt idx="11">
                  <c:v>6.113663576163181</c:v>
                </c:pt>
                <c:pt idx="12">
                  <c:v>4.8698280453116576</c:v>
                </c:pt>
                <c:pt idx="13">
                  <c:v>3.6634469411725981</c:v>
                </c:pt>
                <c:pt idx="14">
                  <c:v>2.5359457744051062</c:v>
                </c:pt>
                <c:pt idx="15">
                  <c:v>1.4971354977203584</c:v>
                </c:pt>
                <c:pt idx="16">
                  <c:v>0.54381120580804221</c:v>
                </c:pt>
                <c:pt idx="17">
                  <c:v>-0.3317570888535698</c:v>
                </c:pt>
                <c:pt idx="18">
                  <c:v>-1.1382542284781636</c:v>
                </c:pt>
                <c:pt idx="19">
                  <c:v>-6.7920024509764119</c:v>
                </c:pt>
                <c:pt idx="20">
                  <c:v>-10.242355429044256</c:v>
                </c:pt>
                <c:pt idx="21">
                  <c:v>-12.715834391494997</c:v>
                </c:pt>
                <c:pt idx="22">
                  <c:v>-14.64227625629697</c:v>
                </c:pt>
                <c:pt idx="23">
                  <c:v>-16.219500531938621</c:v>
                </c:pt>
                <c:pt idx="24">
                  <c:v>-17.554572373534423</c:v>
                </c:pt>
                <c:pt idx="25">
                  <c:v>-18.711901619296977</c:v>
                </c:pt>
                <c:pt idx="26">
                  <c:v>-19.733230592050063</c:v>
                </c:pt>
                <c:pt idx="27">
                  <c:v>-20.647148622722185</c:v>
                </c:pt>
                <c:pt idx="28">
                  <c:v>-26.663807733808405</c:v>
                </c:pt>
                <c:pt idx="29">
                  <c:v>-30.18490274415873</c:v>
                </c:pt>
                <c:pt idx="30">
                  <c:v>-32.68342188755215</c:v>
                </c:pt>
                <c:pt idx="31">
                  <c:v>-34.621503841531798</c:v>
                </c:pt>
                <c:pt idx="32">
                  <c:v>-36.205064496047257</c:v>
                </c:pt>
                <c:pt idx="33">
                  <c:v>-37.543961537565295</c:v>
                </c:pt>
                <c:pt idx="34">
                  <c:v>-38.703775325983408</c:v>
                </c:pt>
                <c:pt idx="35">
                  <c:v>-39.726808531311129</c:v>
                </c:pt>
                <c:pt idx="36">
                  <c:v>-40.641946008222689</c:v>
                </c:pt>
              </c:numCache>
            </c:numRef>
          </c:yVal>
          <c:smooth val="1"/>
          <c:extLst xmlns:c16r2="http://schemas.microsoft.com/office/drawing/2015/06/char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xmlns:c16r2="http://schemas.microsoft.com/office/drawing/2015/06/char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36.818115093421824</c:v>
                </c:pt>
                <c:pt idx="1">
                  <c:v>30.951582363857383</c:v>
                </c:pt>
                <c:pt idx="2">
                  <c:v>27.673383848418425</c:v>
                </c:pt>
                <c:pt idx="3">
                  <c:v>25.491163960426128</c:v>
                </c:pt>
                <c:pt idx="4">
                  <c:v>23.923988375378023</c:v>
                </c:pt>
                <c:pt idx="5">
                  <c:v>22.748134549770121</c:v>
                </c:pt>
                <c:pt idx="6">
                  <c:v>21.838315172216461</c:v>
                </c:pt>
                <c:pt idx="7">
                  <c:v>21.11650671605544</c:v>
                </c:pt>
                <c:pt idx="8">
                  <c:v>20.530930299628366</c:v>
                </c:pt>
                <c:pt idx="9">
                  <c:v>20.045829168307865</c:v>
                </c:pt>
                <c:pt idx="10">
                  <c:v>17.423778883757546</c:v>
                </c:pt>
                <c:pt idx="11">
                  <c:v>15.810907146652697</c:v>
                </c:pt>
                <c:pt idx="12">
                  <c:v>14.369577835998587</c:v>
                </c:pt>
                <c:pt idx="13">
                  <c:v>13.032738796464489</c:v>
                </c:pt>
                <c:pt idx="14">
                  <c:v>11.79516074070068</c:v>
                </c:pt>
                <c:pt idx="15">
                  <c:v>10.650429996796527</c:v>
                </c:pt>
                <c:pt idx="16">
                  <c:v>9.5888214527909152</c:v>
                </c:pt>
                <c:pt idx="17">
                  <c:v>8.5998373551653451</c:v>
                </c:pt>
                <c:pt idx="18">
                  <c:v>7.6736876164447203</c:v>
                </c:pt>
                <c:pt idx="19">
                  <c:v>0.52726582759888951</c:v>
                </c:pt>
                <c:pt idx="20">
                  <c:v>-4.6278786444666089</c:v>
                </c:pt>
                <c:pt idx="21">
                  <c:v>-8.7321157275314896</c:v>
                </c:pt>
                <c:pt idx="22">
                  <c:v>-12.133231576595527</c:v>
                </c:pt>
                <c:pt idx="23">
                  <c:v>-15.026389688435515</c:v>
                </c:pt>
                <c:pt idx="24">
                  <c:v>-17.537582465804277</c:v>
                </c:pt>
                <c:pt idx="25">
                  <c:v>-19.752886552702847</c:v>
                </c:pt>
                <c:pt idx="26">
                  <c:v>-21.733273206493664</c:v>
                </c:pt>
                <c:pt idx="27">
                  <c:v>-23.523208541889716</c:v>
                </c:pt>
                <c:pt idx="28">
                  <c:v>-35.643435020629184</c:v>
                </c:pt>
                <c:pt idx="29">
                  <c:v>-42.948450944989325</c:v>
                </c:pt>
                <c:pt idx="30">
                  <c:v>-48.177642348568426</c:v>
                </c:pt>
                <c:pt idx="31">
                  <c:v>-52.229850614437396</c:v>
                </c:pt>
                <c:pt idx="32">
                  <c:v>-55.525261554126601</c:v>
                </c:pt>
                <c:pt idx="33">
                  <c:v>-58.296341313880419</c:v>
                </c:pt>
                <c:pt idx="34">
                  <c:v>-60.684628035441001</c:v>
                </c:pt>
                <c:pt idx="35">
                  <c:v>-62.782100466186407</c:v>
                </c:pt>
                <c:pt idx="36">
                  <c:v>-64.651570104489508</c:v>
                </c:pt>
              </c:numCache>
            </c:numRef>
          </c:yVal>
          <c:smooth val="1"/>
          <c:extLst xmlns:c16r2="http://schemas.microsoft.com/office/drawing/2015/06/char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14922240"/>
        <c:axId val="114924160"/>
      </c:scatterChart>
      <c:valAx>
        <c:axId val="1149222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14924160"/>
        <c:crossesAt val="-1000"/>
        <c:crossBetween val="midCat"/>
      </c:valAx>
      <c:valAx>
        <c:axId val="11492416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14922240"/>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-1.6461497276435042</c:v>
                </c:pt>
                <c:pt idx="1">
                  <c:v>-3.2895862880710816</c:v>
                </c:pt>
                <c:pt idx="2">
                  <c:v>-4.9276232495136689</c:v>
                </c:pt>
                <c:pt idx="3">
                  <c:v>-6.5576269958767055</c:v>
                </c:pt>
                <c:pt idx="4">
                  <c:v>-8.1770415263018208</c:v>
                </c:pt>
                <c:pt idx="5">
                  <c:v>-9.783411406001802</c:v>
                </c:pt>
                <c:pt idx="6">
                  <c:v>-11.37440238123089</c:v>
                </c:pt>
                <c:pt idx="7">
                  <c:v>-12.947819270101155</c:v>
                </c:pt>
                <c:pt idx="8">
                  <c:v>-14.501620851209678</c:v>
                </c:pt>
                <c:pt idx="9">
                  <c:v>-16.033931586793091</c:v>
                </c:pt>
                <c:pt idx="10">
                  <c:v>-29.889118363818017</c:v>
                </c:pt>
                <c:pt idx="11">
                  <c:v>-40.766571612468326</c:v>
                </c:pt>
                <c:pt idx="12">
                  <c:v>-48.979701225584073</c:v>
                </c:pt>
                <c:pt idx="13">
                  <c:v>-55.164895546353129</c:v>
                </c:pt>
                <c:pt idx="14">
                  <c:v>-59.888870029340985</c:v>
                </c:pt>
                <c:pt idx="15">
                  <c:v>-63.56845117843325</c:v>
                </c:pt>
                <c:pt idx="16">
                  <c:v>-66.493153761255741</c:v>
                </c:pt>
                <c:pt idx="17">
                  <c:v>-68.862192771306709</c:v>
                </c:pt>
                <c:pt idx="18">
                  <c:v>-70.813965223277222</c:v>
                </c:pt>
                <c:pt idx="19">
                  <c:v>-80.130370127827149</c:v>
                </c:pt>
                <c:pt idx="20">
                  <c:v>-83.383948624908072</c:v>
                </c:pt>
                <c:pt idx="21">
                  <c:v>-85.028304755611856</c:v>
                </c:pt>
                <c:pt idx="22">
                  <c:v>-86.019049696793772</c:v>
                </c:pt>
                <c:pt idx="23">
                  <c:v>-86.68091036331181</c:v>
                </c:pt>
                <c:pt idx="24">
                  <c:v>-87.154221853026598</c:v>
                </c:pt>
                <c:pt idx="25">
                  <c:v>-87.50946428602947</c:v>
                </c:pt>
                <c:pt idx="26">
                  <c:v>-87.785897884530016</c:v>
                </c:pt>
                <c:pt idx="27">
                  <c:v>-88.007119658836999</c:v>
                </c:pt>
                <c:pt idx="28">
                  <c:v>-89.003258362417839</c:v>
                </c:pt>
                <c:pt idx="29">
                  <c:v>-89.335468332769736</c:v>
                </c:pt>
                <c:pt idx="30">
                  <c:v>-89.501591472174738</c:v>
                </c:pt>
                <c:pt idx="31">
                  <c:v>-89.60126955712029</c:v>
                </c:pt>
                <c:pt idx="32">
                  <c:v>-89.66772299192867</c:v>
                </c:pt>
                <c:pt idx="33">
                  <c:v>-89.715190288839707</c:v>
                </c:pt>
                <c:pt idx="34">
                  <c:v>-89.750791021655559</c:v>
                </c:pt>
                <c:pt idx="35">
                  <c:v>-89.77848061495763</c:v>
                </c:pt>
                <c:pt idx="36">
                  <c:v>-89.80063236472175</c:v>
                </c:pt>
              </c:numCache>
            </c:numRef>
          </c:yVal>
          <c:smooth val="1"/>
          <c:extLst xmlns:c16r2="http://schemas.microsoft.com/office/drawing/2015/06/char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xmlns:c16r2="http://schemas.microsoft.com/office/drawing/2015/06/char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94.649429297290084</c:v>
                </c:pt>
                <c:pt idx="1">
                  <c:v>99.13668172912007</c:v>
                </c:pt>
                <c:pt idx="2">
                  <c:v>103.3232696293848</c:v>
                </c:pt>
                <c:pt idx="3">
                  <c:v>107.11015519704496</c:v>
                </c:pt>
                <c:pt idx="4">
                  <c:v>110.4421849554315</c:v>
                </c:pt>
                <c:pt idx="5">
                  <c:v>113.3030951336178</c:v>
                </c:pt>
                <c:pt idx="6">
                  <c:v>115.70563700724468</c:v>
                </c:pt>
                <c:pt idx="7">
                  <c:v>117.68101100381415</c:v>
                </c:pt>
                <c:pt idx="8">
                  <c:v>119.2700394880321</c:v>
                </c:pt>
                <c:pt idx="9">
                  <c:v>120.51685539594286</c:v>
                </c:pt>
                <c:pt idx="10">
                  <c:v>121.93994584991006</c:v>
                </c:pt>
                <c:pt idx="11">
                  <c:v>116.16814012867738</c:v>
                </c:pt>
                <c:pt idx="12">
                  <c:v>109.63417612539594</c:v>
                </c:pt>
                <c:pt idx="13">
                  <c:v>103.6470169484342</c:v>
                </c:pt>
                <c:pt idx="14">
                  <c:v>98.369888710421549</c:v>
                </c:pt>
                <c:pt idx="15">
                  <c:v>93.717770232832834</c:v>
                </c:pt>
                <c:pt idx="16">
                  <c:v>89.573619409621571</c:v>
                </c:pt>
                <c:pt idx="17">
                  <c:v>85.837036111602671</c:v>
                </c:pt>
                <c:pt idx="18">
                  <c:v>82.430499609804528</c:v>
                </c:pt>
                <c:pt idx="19">
                  <c:v>58.585452740894539</c:v>
                </c:pt>
                <c:pt idx="20">
                  <c:v>44.32374061850976</c:v>
                </c:pt>
                <c:pt idx="21">
                  <c:v>34.943643890284676</c:v>
                </c:pt>
                <c:pt idx="22">
                  <c:v>28.407852189000835</c:v>
                </c:pt>
                <c:pt idx="23">
                  <c:v>23.624077817667597</c:v>
                </c:pt>
                <c:pt idx="24">
                  <c:v>19.975425885666766</c:v>
                </c:pt>
                <c:pt idx="25">
                  <c:v>17.097069866074577</c:v>
                </c:pt>
                <c:pt idx="26">
                  <c:v>14.763223645324018</c:v>
                </c:pt>
                <c:pt idx="27">
                  <c:v>12.828173730505114</c:v>
                </c:pt>
                <c:pt idx="28">
                  <c:v>3.1604493378367522</c:v>
                </c:pt>
                <c:pt idx="29">
                  <c:v>359.75408286061901</c:v>
                </c:pt>
                <c:pt idx="30">
                  <c:v>358.36688844206151</c:v>
                </c:pt>
                <c:pt idx="31">
                  <c:v>357.83096051415117</c:v>
                </c:pt>
                <c:pt idx="32">
                  <c:v>357.67234107262021</c:v>
                </c:pt>
                <c:pt idx="33">
                  <c:v>357.68175055382233</c:v>
                </c:pt>
                <c:pt idx="34">
                  <c:v>357.76381147981704</c:v>
                </c:pt>
                <c:pt idx="35">
                  <c:v>357.8741788089809</c:v>
                </c:pt>
                <c:pt idx="36">
                  <c:v>357.99206011503372</c:v>
                </c:pt>
              </c:numCache>
            </c:numRef>
          </c:yVal>
          <c:smooth val="1"/>
          <c:extLst xmlns:c16r2="http://schemas.microsoft.com/office/drawing/2015/06/char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15302400"/>
        <c:axId val="115304320"/>
      </c:scatterChart>
      <c:valAx>
        <c:axId val="11530240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15304320"/>
        <c:crossesAt val="-360"/>
        <c:crossBetween val="midCat"/>
      </c:valAx>
      <c:valAx>
        <c:axId val="115304320"/>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1530240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8.5238456152752438</c:v>
                </c:pt>
                <c:pt idx="1">
                  <c:v>8.5131071445911548</c:v>
                </c:pt>
                <c:pt idx="2">
                  <c:v>8.4952684884349488</c:v>
                </c:pt>
                <c:pt idx="3">
                  <c:v>8.4704168305018932</c:v>
                </c:pt>
                <c:pt idx="4">
                  <c:v>8.4386722457694674</c:v>
                </c:pt>
                <c:pt idx="5">
                  <c:v>8.4001857987322381</c:v>
                </c:pt>
                <c:pt idx="6">
                  <c:v>8.3551372079952522</c:v>
                </c:pt>
                <c:pt idx="7">
                  <c:v>8.3037321509349944</c:v>
                </c:pt>
                <c:pt idx="8">
                  <c:v>8.2461992898926315</c:v>
                </c:pt>
                <c:pt idx="9">
                  <c:v>8.1827871050939418</c:v>
                </c:pt>
                <c:pt idx="10">
                  <c:v>7.2877268685214851</c:v>
                </c:pt>
                <c:pt idx="11">
                  <c:v>6.113663576163181</c:v>
                </c:pt>
                <c:pt idx="12">
                  <c:v>4.8698280453116576</c:v>
                </c:pt>
                <c:pt idx="13">
                  <c:v>3.6634469411725981</c:v>
                </c:pt>
                <c:pt idx="14">
                  <c:v>2.5359457744051062</c:v>
                </c:pt>
                <c:pt idx="15">
                  <c:v>1.4971354977203584</c:v>
                </c:pt>
                <c:pt idx="16">
                  <c:v>0.54381120580804221</c:v>
                </c:pt>
                <c:pt idx="17">
                  <c:v>-0.3317570888535698</c:v>
                </c:pt>
                <c:pt idx="18">
                  <c:v>-1.1382542284781636</c:v>
                </c:pt>
                <c:pt idx="19">
                  <c:v>-6.7920024509764119</c:v>
                </c:pt>
                <c:pt idx="20">
                  <c:v>-10.242355429044256</c:v>
                </c:pt>
                <c:pt idx="21">
                  <c:v>-12.715834391494997</c:v>
                </c:pt>
                <c:pt idx="22">
                  <c:v>-14.64227625629697</c:v>
                </c:pt>
                <c:pt idx="23">
                  <c:v>-16.219500531938621</c:v>
                </c:pt>
                <c:pt idx="24">
                  <c:v>-17.554572373534423</c:v>
                </c:pt>
                <c:pt idx="25">
                  <c:v>-18.711901619296977</c:v>
                </c:pt>
                <c:pt idx="26">
                  <c:v>-19.733230592050063</c:v>
                </c:pt>
                <c:pt idx="27">
                  <c:v>-20.647148622722185</c:v>
                </c:pt>
                <c:pt idx="28">
                  <c:v>-26.663807733808405</c:v>
                </c:pt>
                <c:pt idx="29">
                  <c:v>-30.18490274415873</c:v>
                </c:pt>
                <c:pt idx="30">
                  <c:v>-32.68342188755215</c:v>
                </c:pt>
                <c:pt idx="31">
                  <c:v>-34.621503841531798</c:v>
                </c:pt>
                <c:pt idx="32">
                  <c:v>-36.205064496047257</c:v>
                </c:pt>
                <c:pt idx="33">
                  <c:v>-37.543961537565295</c:v>
                </c:pt>
                <c:pt idx="34">
                  <c:v>-38.703775325983408</c:v>
                </c:pt>
                <c:pt idx="35">
                  <c:v>-39.726808531311129</c:v>
                </c:pt>
                <c:pt idx="36">
                  <c:v>-40.641946008222689</c:v>
                </c:pt>
              </c:numCache>
            </c:numRef>
          </c:yVal>
          <c:smooth val="1"/>
          <c:extLst xmlns:c16r2="http://schemas.microsoft.com/office/drawing/2015/06/char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xmlns:c16r2="http://schemas.microsoft.com/office/drawing/2015/06/char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36.818154719120663</c:v>
                </c:pt>
                <c:pt idx="1">
                  <c:v>30.95174086442259</c:v>
                </c:pt>
                <c:pt idx="2">
                  <c:v>27.673740466328141</c:v>
                </c:pt>
                <c:pt idx="3">
                  <c:v>25.491797927010666</c:v>
                </c:pt>
                <c:pt idx="4">
                  <c:v>23.924978906363712</c:v>
                </c:pt>
                <c:pt idx="5">
                  <c:v>22.749560840825946</c:v>
                </c:pt>
                <c:pt idx="6">
                  <c:v>21.840256394504223</c:v>
                </c:pt>
                <c:pt idx="7">
                  <c:v>21.119042011785073</c:v>
                </c:pt>
                <c:pt idx="8">
                  <c:v>20.534138777617823</c:v>
                </c:pt>
                <c:pt idx="9">
                  <c:v>20.049789899549712</c:v>
                </c:pt>
                <c:pt idx="10">
                  <c:v>17.439599576911824</c:v>
                </c:pt>
                <c:pt idx="11">
                  <c:v>15.846420745691436</c:v>
                </c:pt>
                <c:pt idx="12">
                  <c:v>14.432508153843216</c:v>
                </c:pt>
                <c:pt idx="13">
                  <c:v>13.130659636924678</c:v>
                </c:pt>
                <c:pt idx="14">
                  <c:v>11.935457669045977</c:v>
                </c:pt>
                <c:pt idx="15">
                  <c:v>10.840265345139972</c:v>
                </c:pt>
                <c:pt idx="16">
                  <c:v>9.8351030333992604</c:v>
                </c:pt>
                <c:pt idx="17">
                  <c:v>8.9091912313849715</c:v>
                </c:pt>
                <c:pt idx="18">
                  <c:v>8.0524351538163526</c:v>
                </c:pt>
                <c:pt idx="19">
                  <c:v>1.8725856291973946</c:v>
                </c:pt>
                <c:pt idx="20">
                  <c:v>-2.0466597030732032</c:v>
                </c:pt>
                <c:pt idx="21">
                  <c:v>-4.8749004647547789</c:v>
                </c:pt>
                <c:pt idx="22">
                  <c:v>-7.0675184912405893</c:v>
                </c:pt>
                <c:pt idx="23">
                  <c:v>-8.8560047932424428</c:v>
                </c:pt>
                <c:pt idx="24">
                  <c:v>-10.371195562465513</c:v>
                </c:pt>
                <c:pt idx="25">
                  <c:v>-11.692203147637255</c:v>
                </c:pt>
                <c:pt idx="26">
                  <c:v>-12.869554543893926</c:v>
                </c:pt>
                <c:pt idx="27">
                  <c:v>-13.937036745037778</c:v>
                </c:pt>
                <c:pt idx="28">
                  <c:v>-21.636591570620986</c:v>
                </c:pt>
                <c:pt idx="29">
                  <c:v>-27.014505026614231</c:v>
                </c:pt>
                <c:pt idx="30">
                  <c:v>-31.277774429875578</c:v>
                </c:pt>
                <c:pt idx="31">
                  <c:v>-34.793653505062139</c:v>
                </c:pt>
                <c:pt idx="32">
                  <c:v>-37.766094654934307</c:v>
                </c:pt>
                <c:pt idx="33">
                  <c:v>-40.329705086582671</c:v>
                </c:pt>
                <c:pt idx="34">
                  <c:v>-42.577643643482979</c:v>
                </c:pt>
                <c:pt idx="35">
                  <c:v>-44.576117235444556</c:v>
                </c:pt>
                <c:pt idx="36">
                  <c:v>-46.373318851660628</c:v>
                </c:pt>
              </c:numCache>
            </c:numRef>
          </c:yVal>
          <c:smooth val="1"/>
          <c:extLst xmlns:c16r2="http://schemas.microsoft.com/office/drawing/2015/06/char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15483776"/>
        <c:axId val="115485696"/>
      </c:scatterChart>
      <c:valAx>
        <c:axId val="1154837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15485696"/>
        <c:crossesAt val="-1000"/>
        <c:crossBetween val="midCat"/>
      </c:valAx>
      <c:valAx>
        <c:axId val="11548569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1548377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-1.6461497276435042</c:v>
                </c:pt>
                <c:pt idx="1">
                  <c:v>-3.2895862880710816</c:v>
                </c:pt>
                <c:pt idx="2">
                  <c:v>-4.9276232495136689</c:v>
                </c:pt>
                <c:pt idx="3">
                  <c:v>-6.5576269958767055</c:v>
                </c:pt>
                <c:pt idx="4">
                  <c:v>-8.1770415263018208</c:v>
                </c:pt>
                <c:pt idx="5">
                  <c:v>-9.783411406001802</c:v>
                </c:pt>
                <c:pt idx="6">
                  <c:v>-11.37440238123089</c:v>
                </c:pt>
                <c:pt idx="7">
                  <c:v>-12.947819270101155</c:v>
                </c:pt>
                <c:pt idx="8">
                  <c:v>-14.501620851209678</c:v>
                </c:pt>
                <c:pt idx="9">
                  <c:v>-16.033931586793091</c:v>
                </c:pt>
                <c:pt idx="10">
                  <c:v>-29.889118363818017</c:v>
                </c:pt>
                <c:pt idx="11">
                  <c:v>-40.766571612468326</c:v>
                </c:pt>
                <c:pt idx="12">
                  <c:v>-48.979701225584073</c:v>
                </c:pt>
                <c:pt idx="13">
                  <c:v>-55.164895546353129</c:v>
                </c:pt>
                <c:pt idx="14">
                  <c:v>-59.888870029340985</c:v>
                </c:pt>
                <c:pt idx="15">
                  <c:v>-63.56845117843325</c:v>
                </c:pt>
                <c:pt idx="16">
                  <c:v>-66.493153761255741</c:v>
                </c:pt>
                <c:pt idx="17">
                  <c:v>-68.862192771306709</c:v>
                </c:pt>
                <c:pt idx="18">
                  <c:v>-70.813965223277222</c:v>
                </c:pt>
                <c:pt idx="19">
                  <c:v>-80.130370127827149</c:v>
                </c:pt>
                <c:pt idx="20">
                  <c:v>-83.383948624908072</c:v>
                </c:pt>
                <c:pt idx="21">
                  <c:v>-85.028304755611856</c:v>
                </c:pt>
                <c:pt idx="22">
                  <c:v>-86.019049696793772</c:v>
                </c:pt>
                <c:pt idx="23">
                  <c:v>-86.68091036331181</c:v>
                </c:pt>
                <c:pt idx="24">
                  <c:v>-87.154221853026598</c:v>
                </c:pt>
                <c:pt idx="25">
                  <c:v>-87.50946428602947</c:v>
                </c:pt>
                <c:pt idx="26">
                  <c:v>-87.785897884530016</c:v>
                </c:pt>
                <c:pt idx="27">
                  <c:v>-88.007119658836999</c:v>
                </c:pt>
                <c:pt idx="28">
                  <c:v>-89.003258362417839</c:v>
                </c:pt>
                <c:pt idx="29">
                  <c:v>-89.335468332769736</c:v>
                </c:pt>
                <c:pt idx="30">
                  <c:v>-89.501591472174738</c:v>
                </c:pt>
                <c:pt idx="31">
                  <c:v>-89.60126955712029</c:v>
                </c:pt>
                <c:pt idx="32">
                  <c:v>-89.66772299192867</c:v>
                </c:pt>
                <c:pt idx="33">
                  <c:v>-89.715190288839707</c:v>
                </c:pt>
                <c:pt idx="34">
                  <c:v>-89.750791021655559</c:v>
                </c:pt>
                <c:pt idx="35">
                  <c:v>-89.77848061495763</c:v>
                </c:pt>
                <c:pt idx="36">
                  <c:v>-89.80063236472175</c:v>
                </c:pt>
              </c:numCache>
            </c:numRef>
          </c:yVal>
          <c:smooth val="1"/>
          <c:extLst xmlns:c16r2="http://schemas.microsoft.com/office/drawing/2015/06/char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xmlns:c16r2="http://schemas.microsoft.com/office/drawing/2015/06/char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94.803231560704305</c:v>
                </c:pt>
                <c:pt idx="1">
                  <c:v>99.444283036505425</c:v>
                </c:pt>
                <c:pt idx="2">
                  <c:v>103.78466354221324</c:v>
                </c:pt>
                <c:pt idx="3">
                  <c:v>107.72533205841918</c:v>
                </c:pt>
                <c:pt idx="4">
                  <c:v>111.21113189115862</c:v>
                </c:pt>
                <c:pt idx="5">
                  <c:v>114.22579605364008</c:v>
                </c:pt>
                <c:pt idx="6">
                  <c:v>116.78207260742769</c:v>
                </c:pt>
                <c:pt idx="7">
                  <c:v>118.91115876809074</c:v>
                </c:pt>
                <c:pt idx="8">
                  <c:v>120.65387369090368</c:v>
                </c:pt>
                <c:pt idx="9">
                  <c:v>122.05434710533373</c:v>
                </c:pt>
                <c:pt idx="10">
                  <c:v>125.0117186617093</c:v>
                </c:pt>
                <c:pt idx="11">
                  <c:v>120.76780830147737</c:v>
                </c:pt>
                <c:pt idx="12">
                  <c:v>115.75224875588727</c:v>
                </c:pt>
                <c:pt idx="13">
                  <c:v>111.27100054810769</c:v>
                </c:pt>
                <c:pt idx="14">
                  <c:v>107.4844196622817</c:v>
                </c:pt>
                <c:pt idx="15">
                  <c:v>104.30477370825537</c:v>
                </c:pt>
                <c:pt idx="16">
                  <c:v>101.61249079018327</c:v>
                </c:pt>
                <c:pt idx="17">
                  <c:v>99.304840601760617</c:v>
                </c:pt>
                <c:pt idx="18">
                  <c:v>97.302185547630131</c:v>
                </c:pt>
                <c:pt idx="19">
                  <c:v>85.811500714360065</c:v>
                </c:pt>
                <c:pt idx="20">
                  <c:v>80.585816190692952</c:v>
                </c:pt>
                <c:pt idx="21">
                  <c:v>77.392277736832426</c:v>
                </c:pt>
                <c:pt idx="22">
                  <c:v>74.9520429819827</c:v>
                </c:pt>
                <c:pt idx="23">
                  <c:v>72.803200916570148</c:v>
                </c:pt>
                <c:pt idx="24">
                  <c:v>70.774575710090346</c:v>
                </c:pt>
                <c:pt idx="25">
                  <c:v>68.803472825305349</c:v>
                </c:pt>
                <c:pt idx="26">
                  <c:v>66.86888861483618</c:v>
                </c:pt>
                <c:pt idx="27">
                  <c:v>64.966072910484371</c:v>
                </c:pt>
                <c:pt idx="28">
                  <c:v>48.274044247203648</c:v>
                </c:pt>
                <c:pt idx="29">
                  <c:v>36.510612089937212</c:v>
                </c:pt>
                <c:pt idx="30">
                  <c:v>28.646559748332578</c:v>
                </c:pt>
                <c:pt idx="31">
                  <c:v>23.305402237393309</c:v>
                </c:pt>
                <c:pt idx="32">
                  <c:v>19.541722572757863</c:v>
                </c:pt>
                <c:pt idx="33">
                  <c:v>16.784103358905668</c:v>
                </c:pt>
                <c:pt idx="34">
                  <c:v>14.691484404293476</c:v>
                </c:pt>
                <c:pt idx="35">
                  <c:v>13.055353561909669</c:v>
                </c:pt>
                <c:pt idx="36">
                  <c:v>11.743729433657478</c:v>
                </c:pt>
              </c:numCache>
            </c:numRef>
          </c:yVal>
          <c:smooth val="1"/>
          <c:extLst xmlns:c16r2="http://schemas.microsoft.com/office/drawing/2015/06/char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15525888"/>
        <c:axId val="115532160"/>
      </c:scatterChart>
      <c:valAx>
        <c:axId val="11552588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15532160"/>
        <c:crossesAt val="-360"/>
        <c:crossBetween val="midCat"/>
      </c:valAx>
      <c:valAx>
        <c:axId val="115532160"/>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15525888"/>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a:ea typeface="Cambria Math"/>
                          </a:rPr>
                        </m:ctrlPr>
                      </m:dPr>
                      <m:e>
                        <m:r>
                          <a:rPr lang="en-US" sz="2400" b="0" i="1">
                            <a:latin typeface="Cambria Math"/>
                            <a:ea typeface="Cambria Math"/>
                          </a:rPr>
                          <m:t>1−</m:t>
                        </m:r>
                        <m:sSup>
                          <m:sSupPr>
                            <m:ctrlPr>
                              <a:rPr lang="en-US" sz="2400" b="0" i="1">
                                <a:latin typeface="Cambria Math"/>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 xmlns:a16="http://schemas.microsoft.com/office/drawing/2014/main" id="{00000000-0008-0000-0300-000020000000}"/>
                </a:ext>
              </a:extLst>
            </xdr:cNvPr>
            <xdr:cNvPicPr>
              <a:picLocks noChangeAspect="1"/>
              <a:extLst>
                <a:ext uri="{84589F7E-364E-4C9E-8A38-B11213B215E9}">
                  <a14:cameraTool cellRange="TypeLookup" spid="_x0000_s4678"/>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5:D49"/>
  <sheetViews>
    <sheetView zoomScale="85" zoomScaleNormal="85" workbookViewId="0">
      <selection activeCell="B75" sqref="B75"/>
    </sheetView>
  </sheetViews>
  <sheetFormatPr defaultRowHeight="15"/>
  <sheetData>
    <row r="35" spans="2:4">
      <c r="B35" s="96" t="s">
        <v>192</v>
      </c>
      <c r="C35" s="96" t="s">
        <v>193</v>
      </c>
      <c r="D35" s="96" t="s">
        <v>194</v>
      </c>
    </row>
    <row r="36" spans="2:4" ht="18">
      <c r="B36" s="59" t="s">
        <v>190</v>
      </c>
      <c r="C36" s="59">
        <f>'DESIGN INPUTS AND CALCULATIONS'!C154</f>
        <v>15</v>
      </c>
      <c r="D36" s="60" t="s">
        <v>147</v>
      </c>
    </row>
    <row r="37" spans="2:4" ht="18">
      <c r="B37" s="59" t="s">
        <v>191</v>
      </c>
      <c r="C37" s="59">
        <f>'DESIGN INPUTS AND CALCULATIONS'!C152</f>
        <v>135</v>
      </c>
      <c r="D37" s="60" t="s">
        <v>148</v>
      </c>
    </row>
    <row r="38" spans="2:4" ht="18">
      <c r="B38" s="63" t="s">
        <v>174</v>
      </c>
      <c r="C38" s="95">
        <f>'DESIGN INPUTS AND CALCULATIONS'!C191</f>
        <v>44.8</v>
      </c>
      <c r="D38" s="63" t="s">
        <v>179</v>
      </c>
    </row>
    <row r="39" spans="2:4" ht="18">
      <c r="B39" s="63" t="s">
        <v>173</v>
      </c>
      <c r="C39" s="59">
        <f>'DESIGN INPUTS AND CALCULATIONS'!C189</f>
        <v>10</v>
      </c>
      <c r="D39" s="63" t="s">
        <v>179</v>
      </c>
    </row>
    <row r="40" spans="2:4" ht="18">
      <c r="B40" s="63" t="s">
        <v>175</v>
      </c>
      <c r="C40" s="59">
        <f>'DESIGN INPUTS AND CALCULATIONS'!C226</f>
        <v>150</v>
      </c>
      <c r="D40" s="63" t="s">
        <v>70</v>
      </c>
    </row>
    <row r="41" spans="2:4" ht="18">
      <c r="B41" s="63" t="s">
        <v>176</v>
      </c>
      <c r="C41" s="59">
        <f>'DESIGN INPUTS AND CALCULATIONS'!C228</f>
        <v>123.15</v>
      </c>
      <c r="D41" s="63" t="s">
        <v>155</v>
      </c>
    </row>
    <row r="42" spans="2:4" ht="18">
      <c r="B42" s="63" t="s">
        <v>188</v>
      </c>
      <c r="C42" s="59">
        <f>'DESIGN INPUTS AND CALCULATIONS'!C172</f>
        <v>100</v>
      </c>
      <c r="D42" s="63" t="s">
        <v>70</v>
      </c>
    </row>
    <row r="43" spans="2:4" ht="18">
      <c r="B43" s="63" t="s">
        <v>189</v>
      </c>
      <c r="C43" s="59">
        <f>'DESIGN INPUTS AND CALCULATIONS'!C170</f>
        <v>10000</v>
      </c>
      <c r="D43" s="63" t="s">
        <v>70</v>
      </c>
    </row>
    <row r="44" spans="2:4">
      <c r="B44" s="63" t="s">
        <v>195</v>
      </c>
      <c r="C44" s="59">
        <f>Lr</f>
        <v>27.5</v>
      </c>
      <c r="D44" s="63" t="s">
        <v>73</v>
      </c>
    </row>
    <row r="45" spans="2:4">
      <c r="B45" s="63" t="s">
        <v>196</v>
      </c>
      <c r="C45" s="59">
        <f>Lm</f>
        <v>242.5</v>
      </c>
      <c r="D45" s="63" t="s">
        <v>73</v>
      </c>
    </row>
    <row r="46" spans="2:4">
      <c r="B46" s="63" t="s">
        <v>197</v>
      </c>
      <c r="C46" s="59">
        <f>Cr</f>
        <v>9.4E-2</v>
      </c>
      <c r="D46" s="63" t="s">
        <v>198</v>
      </c>
    </row>
    <row r="47" spans="2:4" ht="18">
      <c r="B47" s="63" t="s">
        <v>168</v>
      </c>
      <c r="C47" s="66">
        <f>'DESIGN INPUTS AND CALCULATIONS'!$C$203</f>
        <v>100</v>
      </c>
      <c r="D47" s="63" t="s">
        <v>156</v>
      </c>
    </row>
    <row r="48" spans="2:4" ht="18">
      <c r="B48" s="65" t="s">
        <v>186</v>
      </c>
      <c r="C48" s="95">
        <f>'DESIGN INPUTS AND CALCULATIONS'!C209</f>
        <v>470</v>
      </c>
      <c r="D48" s="63" t="s">
        <v>179</v>
      </c>
    </row>
    <row r="49" spans="2:4" ht="18">
      <c r="B49" s="65" t="s">
        <v>187</v>
      </c>
      <c r="C49" s="95">
        <f>'DESIGN INPUTS AND CALCULATIONS'!C210</f>
        <v>330</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B762"/>
  <sheetViews>
    <sheetView topLeftCell="R17" zoomScale="60" zoomScaleNormal="60" workbookViewId="0">
      <selection activeCell="X26" sqref="X26"/>
    </sheetView>
  </sheetViews>
  <sheetFormatPr defaultColWidth="9.140625" defaultRowHeight="15"/>
  <cols>
    <col min="1" max="1" width="15" style="238" customWidth="1"/>
    <col min="2" max="2" width="15.42578125" style="238" customWidth="1"/>
    <col min="3" max="3" width="17" style="238" customWidth="1"/>
    <col min="4" max="4" width="16.7109375" style="238" customWidth="1"/>
    <col min="5" max="5" width="15.28515625" style="238" customWidth="1"/>
    <col min="6" max="6" width="39.28515625" style="238" customWidth="1"/>
    <col min="7" max="7" width="19.28515625" style="238" customWidth="1"/>
    <col min="8" max="8" width="40.7109375" style="238" customWidth="1"/>
    <col min="9" max="9" width="16.42578125" style="238" customWidth="1"/>
    <col min="10" max="10" width="44" style="238" customWidth="1"/>
    <col min="11" max="11" width="54.140625" style="238" customWidth="1"/>
    <col min="12" max="12" width="32.140625" style="238" customWidth="1"/>
    <col min="13" max="13" width="15.28515625" style="238" customWidth="1"/>
    <col min="14" max="14" width="15.85546875" style="238" customWidth="1"/>
    <col min="15" max="15" width="43" style="238" customWidth="1"/>
    <col min="16" max="16" width="42.42578125" style="238" customWidth="1"/>
    <col min="17" max="17" width="41.28515625" style="238" customWidth="1"/>
    <col min="18" max="18" width="28" style="238" customWidth="1"/>
    <col min="19" max="19" width="23.7109375" style="238" customWidth="1"/>
    <col min="20" max="20" width="25.7109375" style="238" customWidth="1"/>
    <col min="21" max="21" width="25.7109375" style="239" customWidth="1"/>
    <col min="22" max="24" width="25.7109375" style="238" customWidth="1"/>
    <col min="25" max="25" width="36.42578125" style="238" customWidth="1"/>
    <col min="26" max="79" width="40.7109375" style="238" customWidth="1"/>
    <col min="80" max="85" width="25.7109375" style="238" customWidth="1"/>
    <col min="86" max="16384" width="9.140625" style="238"/>
  </cols>
  <sheetData>
    <row r="2" spans="2:25">
      <c r="B2" s="288"/>
      <c r="C2" s="288"/>
      <c r="D2" s="288"/>
      <c r="E2" s="288"/>
      <c r="F2" s="288"/>
      <c r="G2" s="288"/>
      <c r="H2" s="288"/>
      <c r="I2" s="288"/>
      <c r="J2" s="288"/>
      <c r="K2" s="288"/>
      <c r="L2" s="288"/>
      <c r="M2" s="288"/>
      <c r="N2" s="288"/>
    </row>
    <row r="3" spans="2:25" ht="23.25">
      <c r="B3" s="330"/>
      <c r="C3" s="330"/>
      <c r="D3" s="493"/>
      <c r="E3" s="494"/>
      <c r="F3" s="494"/>
      <c r="G3" s="494"/>
      <c r="H3" s="494"/>
      <c r="I3" s="494"/>
      <c r="J3" s="494"/>
      <c r="K3" s="494"/>
      <c r="L3" s="494"/>
      <c r="M3" s="494"/>
      <c r="N3" s="494"/>
      <c r="T3" s="320" t="s">
        <v>742</v>
      </c>
      <c r="U3" s="319">
        <f>(Lseries2*microhenry2/(res_cap2*nanoF2))^0.5*1/(rload2*ratio2^2)</f>
        <v>0.25656279559808814</v>
      </c>
    </row>
    <row r="4" spans="2:25">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495"/>
      <c r="C5" s="495"/>
      <c r="D5" s="495"/>
      <c r="E5" s="495"/>
      <c r="F5" s="330"/>
      <c r="G5" s="495"/>
      <c r="H5" s="495"/>
      <c r="I5" s="495"/>
      <c r="J5" s="495"/>
      <c r="K5" s="330"/>
      <c r="L5" s="330"/>
      <c r="M5" s="330"/>
      <c r="N5" s="330"/>
      <c r="O5" s="328" t="s">
        <v>653</v>
      </c>
      <c r="Q5" s="327" t="s">
        <v>743</v>
      </c>
      <c r="R5" s="324">
        <v>9.9999999999999995E-7</v>
      </c>
      <c r="T5" s="320" t="s">
        <v>585</v>
      </c>
      <c r="U5" s="319">
        <f>2*PI()*foutput2*1000</f>
        <v>621970.4135711228</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8.8181818181818183</v>
      </c>
      <c r="Y6" s="238" t="s">
        <v>746</v>
      </c>
    </row>
    <row r="7" spans="2:25">
      <c r="B7" s="329"/>
      <c r="C7" s="328"/>
      <c r="D7" s="328"/>
      <c r="E7" s="328"/>
      <c r="F7" s="288"/>
      <c r="G7" s="329"/>
      <c r="H7" s="328"/>
      <c r="I7" s="328"/>
      <c r="J7" s="328"/>
      <c r="K7" s="288"/>
      <c r="L7" s="288"/>
      <c r="M7" s="288"/>
      <c r="N7" s="288"/>
      <c r="O7" s="328" t="s">
        <v>666</v>
      </c>
      <c r="Q7" s="327" t="s">
        <v>584</v>
      </c>
      <c r="R7" s="324">
        <v>1E-3</v>
      </c>
      <c r="T7" s="320" t="s">
        <v>747</v>
      </c>
      <c r="U7" s="319">
        <f>ohm_second/ohm_second0</f>
        <v>1.0102064616070519</v>
      </c>
    </row>
    <row r="8" spans="2:25">
      <c r="B8" s="323"/>
      <c r="C8" s="326"/>
      <c r="D8" s="326"/>
      <c r="E8" s="326"/>
      <c r="G8" s="323"/>
      <c r="H8" s="326"/>
      <c r="I8" s="326"/>
      <c r="J8" s="326"/>
      <c r="O8" s="328" t="s">
        <v>674</v>
      </c>
      <c r="Q8" s="327" t="s">
        <v>154</v>
      </c>
      <c r="R8" s="324">
        <v>1E-3</v>
      </c>
      <c r="T8" s="320" t="s">
        <v>748</v>
      </c>
      <c r="U8" s="319">
        <f>8*ratio2^2*rload2/((PI())^2)</f>
        <v>54.037964609246821</v>
      </c>
    </row>
    <row r="9" spans="2:25">
      <c r="B9" s="323"/>
      <c r="C9" s="326"/>
      <c r="D9" s="326"/>
      <c r="E9" s="326"/>
      <c r="G9" s="323"/>
      <c r="H9" s="326"/>
      <c r="I9" s="326"/>
      <c r="J9" s="326"/>
      <c r="O9" s="328" t="s">
        <v>681</v>
      </c>
      <c r="Q9" s="327" t="s">
        <v>749</v>
      </c>
      <c r="R9" s="324">
        <v>1E-3</v>
      </c>
      <c r="T9" s="320" t="s">
        <v>750</v>
      </c>
      <c r="U9" s="319">
        <f>ohm_second*Lseries2*microhenry2-1/(ohm_second*res_cap2*nanoF2)</f>
        <v>0.34738267007414692</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5.4447123309132377E-5</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47.742590290756596</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18716.006455260685</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18666.313254729019</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3.6396471839161415</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-5.6034280198411076E-5</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-4.9223909825623247E-5</v>
      </c>
    </row>
    <row r="17" spans="1:29">
      <c r="B17" s="323">
        <v>1</v>
      </c>
      <c r="C17" s="326"/>
      <c r="D17" s="326"/>
      <c r="E17" s="326"/>
      <c r="O17" s="328" t="s">
        <v>761</v>
      </c>
      <c r="Q17" s="327" t="s">
        <v>578</v>
      </c>
      <c r="R17" s="324">
        <v>9.9999999999999995E-7</v>
      </c>
      <c r="T17" s="320" t="s">
        <v>762</v>
      </c>
      <c r="U17" s="319">
        <f>Lnratio2/((1+Lnratio2-1/freq_ratio2^2)^2+((1/freq_ratio2-freq_ratio2)*PI()^2*Qfactor2*Lnratio2/8)^2)^0.5</f>
        <v>0.99770476081615322</v>
      </c>
    </row>
    <row r="18" spans="1:29">
      <c r="B18" s="323">
        <v>1</v>
      </c>
      <c r="C18" s="326"/>
      <c r="D18" s="326"/>
      <c r="E18" s="326"/>
      <c r="Q18" s="327" t="s">
        <v>577</v>
      </c>
      <c r="R18" s="324">
        <v>1000</v>
      </c>
      <c r="T18" s="320" t="s">
        <v>763</v>
      </c>
      <c r="U18" s="319">
        <f>Lnratio2/(SIN(0.5*freq_ratio2*PI())*((1+Lnratio2-1/freq_ratio2^2)^2+((1/freq_ratio2-freq_ratio2)*PI()^2*Qfactor2*Lnratio2/(8*SIN(0.5*PI()*freq_ratio2)))^2)^0.5)</f>
        <v>0.9978329911759064</v>
      </c>
    </row>
    <row r="19" spans="1:29">
      <c r="B19" s="323">
        <v>1</v>
      </c>
      <c r="C19" s="326"/>
      <c r="D19" s="326"/>
      <c r="E19" s="326"/>
      <c r="Q19" s="327" t="s">
        <v>576</v>
      </c>
      <c r="R19" s="324">
        <v>1.0000000000000001E-9</v>
      </c>
      <c r="T19" s="320" t="s">
        <v>764</v>
      </c>
      <c r="U19" s="319">
        <f>-1/rload2</f>
        <v>-0.96</v>
      </c>
    </row>
    <row r="20" spans="1:29">
      <c r="B20" s="323">
        <v>1</v>
      </c>
      <c r="C20" s="326"/>
      <c r="D20" s="326"/>
      <c r="E20" s="326"/>
      <c r="Q20" s="327" t="s">
        <v>765</v>
      </c>
      <c r="R20" s="324">
        <v>1.0000000000000001E-9</v>
      </c>
      <c r="T20" s="320" t="s">
        <v>766</v>
      </c>
      <c r="U20" s="319">
        <f>2*Vinput2*res_cap2*nanoF2*switchingf2*kilihertz2/(Voutput2*lmabda2)</f>
        <v>29.621280000000002</v>
      </c>
      <c r="W20" s="238" t="s">
        <v>900</v>
      </c>
      <c r="X20" s="238">
        <f>INDEX(B35:B95,MATCH(0,V35:V95,-1),1)</f>
        <v>2511.8864315095802</v>
      </c>
      <c r="Y20" s="238">
        <f>MATCH(0,V35:V95,-1)</f>
        <v>25</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3.8892758400000001E-4</v>
      </c>
      <c r="W21" s="238" t="s">
        <v>901</v>
      </c>
      <c r="X21" s="238">
        <f>INDEX(W35:W95,MATCH(0,V35:V95,-1),1)</f>
        <v>89.73925557746054</v>
      </c>
    </row>
    <row r="22" spans="1:29">
      <c r="B22" s="323">
        <v>1</v>
      </c>
      <c r="C22" s="326"/>
      <c r="D22" s="326"/>
      <c r="E22" s="326"/>
      <c r="F22" s="238" t="str">
        <f>IMPRODUCT(Kth_2/(2/rload2-Kfeed2/Gdc_ccm2),IMDIV(COMPLEX(1,Rc_2*Coutput2*microF2*miliOhm2*C35),IMSUM(1,IMPRODUCT(D36,1/omega1_2),IMPRODUCT(D36,D36,1/omega2_2),IMPRODUCT(D36,D36,D36,1/omega3_2))))</f>
        <v>3.34102923929976-0.0791518826607444i</v>
      </c>
      <c r="Q22" s="325" t="s">
        <v>574</v>
      </c>
      <c r="R22" s="324">
        <v>1000000</v>
      </c>
      <c r="T22" s="320" t="s">
        <v>768</v>
      </c>
      <c r="U22" s="319">
        <f>Voutput2/(Vinput2*rload2)-2*Vinput2*junctioncap2*nanoF2*switchingf2*kilihertz2/Voutput2</f>
        <v>6.0951901538461528E-2</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1.08332222300434-0.0884187535349353i</v>
      </c>
      <c r="Q23" s="325" t="s">
        <v>573</v>
      </c>
      <c r="R23" s="324">
        <v>1E-3</v>
      </c>
      <c r="T23" s="320" t="s">
        <v>769</v>
      </c>
      <c r="U23" s="319">
        <f>IF(freq_ratio2&gt;1,Gdc_ccm2,Gdc_dcm2)</f>
        <v>-5.6034280198411076E-5</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-1.6129007056491+0.00201612588206137i</v>
      </c>
      <c r="Q24" s="325" t="s">
        <v>572</v>
      </c>
      <c r="R24" s="324">
        <v>1.0000000000000001E-9</v>
      </c>
      <c r="T24" s="288"/>
      <c r="U24" s="319"/>
    </row>
    <row r="25" spans="1:29">
      <c r="B25" s="323">
        <v>1</v>
      </c>
      <c r="C25" s="318"/>
      <c r="D25" s="318"/>
      <c r="E25" s="318"/>
      <c r="I25" s="238">
        <f>freq_ratio2</f>
        <v>1.0102064616070519</v>
      </c>
      <c r="Q25" s="322" t="s">
        <v>770</v>
      </c>
      <c r="R25" s="288">
        <f>2*miliampere2</f>
        <v>2E-3</v>
      </c>
      <c r="T25" s="320" t="s">
        <v>771</v>
      </c>
      <c r="U25" s="319">
        <f>(2/rload2-Kfeed2/GainDC2)/(Coutput2*microF2*(1+Rc_2*miliOhm2/rload2)-Kfeed2/(Gdc_dcm2*QpoleL2*omegapole0))</f>
        <v>3109.78715196452</v>
      </c>
    </row>
    <row r="26" spans="1:29">
      <c r="B26" s="323">
        <v>1</v>
      </c>
      <c r="C26" s="318"/>
      <c r="D26" s="318"/>
      <c r="E26" s="318"/>
      <c r="I26" s="238">
        <f>(Kinput2-Kfeed2*Metccm2/(2*ratio2*Gdc_ccm2))/(2/rload2-Kfeed2/Gdc_ccm2)</f>
        <v>5.5723727103118494E-2</v>
      </c>
      <c r="Q26" s="322" t="s">
        <v>772</v>
      </c>
      <c r="R26" s="321">
        <v>256</v>
      </c>
      <c r="T26" s="320" t="s">
        <v>773</v>
      </c>
      <c r="U26" s="319">
        <f>(Xequiv2^2+Requiv2^2)*(2*Gdc_ccm2/(rload2*Kfeed2)-1)/((Xequiv2^2+Requiv2^2)*(1+Rc_2*miliOhm2/rload2)*(Coutput2*microF2*Gdc_ccm2/Kfeed2)-2*Requiv2*effectiveL2-rload2*Coutput2*Xequiv2^2*microF2-Rc_2*miliOhm2*Coutput2*Requiv2*microF2)</f>
        <v>3222.6072746810478</v>
      </c>
    </row>
    <row r="27" spans="1:29">
      <c r="B27" s="323">
        <v>1</v>
      </c>
      <c r="C27" s="318"/>
      <c r="D27" s="318"/>
      <c r="E27" s="318"/>
      <c r="K27" s="238">
        <f>freq_ratio2</f>
        <v>1.0102064616070519</v>
      </c>
      <c r="Q27" s="322" t="s">
        <v>774</v>
      </c>
      <c r="R27" s="288">
        <f>time_load2/Nt_load2</f>
        <v>1.953125E-5</v>
      </c>
      <c r="T27" s="320" t="s">
        <v>775</v>
      </c>
      <c r="U27" s="319">
        <f>(Xequiv2^2+Requiv2^2)*(1-2*Gdc_ccm2/(Kfeed2*rload2))/(effectiveL2^2+effectiveL2*rload2*Coutput2*Requiv2*microF2+effectiveL2*Rc_2*miliOhm2*Coutput2*Requiv2*microF2)</f>
        <v>444911106.14911443</v>
      </c>
    </row>
    <row r="28" spans="1:29">
      <c r="B28" s="323">
        <v>1</v>
      </c>
      <c r="C28" s="318"/>
      <c r="D28" s="318"/>
      <c r="E28" s="318"/>
      <c r="Q28" s="322" t="s">
        <v>776</v>
      </c>
      <c r="R28" s="321">
        <v>256</v>
      </c>
      <c r="T28" s="320" t="s">
        <v>777</v>
      </c>
      <c r="U28" s="319">
        <f>(Xequiv2^2+Requiv2^2)*(1-2*Gdc_ccm2/(Kfeed2*rload2))/(effectiveL2^2*rload2*Coutput2*microF2)</f>
        <v>443844244974178.69</v>
      </c>
    </row>
    <row r="29" spans="1:29">
      <c r="B29" s="318"/>
      <c r="C29" s="318"/>
      <c r="D29" s="318"/>
      <c r="E29" s="318"/>
      <c r="Q29" s="322" t="s">
        <v>778</v>
      </c>
      <c r="R29" s="354">
        <v>64</v>
      </c>
      <c r="T29" s="320" t="s">
        <v>779</v>
      </c>
      <c r="U29" s="319">
        <f>((Xequiv2^2+Requiv2^2)*Gdc_ccm2-Kfeed2*rload2*Xequiv2^2)/(-Kfeed2*rload2*effectiveL2*Requiv2)</f>
        <v>137318.17165393019</v>
      </c>
    </row>
    <row r="30" spans="1:29">
      <c r="B30" s="318"/>
      <c r="C30" s="318"/>
      <c r="D30" s="318"/>
      <c r="E30" s="318"/>
      <c r="F30" s="238">
        <f>Rc_2*Coutput2*microF2*miliOhm2</f>
        <v>1.36E-5</v>
      </c>
      <c r="Q30" s="322" t="s">
        <v>780</v>
      </c>
      <c r="R30" s="321">
        <f>1/(Nt_input*Fline)</f>
        <v>3.1250000000000001E-4</v>
      </c>
      <c r="T30" s="320" t="s">
        <v>571</v>
      </c>
      <c r="U30" s="319">
        <f>((Xequiv2^2+Requiv2^2)*Gdc_ccm2-Kfeed2*rload2*Xequiv2^2)/(-Kfeed2*rload2*effectiveL2^2)</f>
        <v>136286254425.43706</v>
      </c>
    </row>
    <row r="31" spans="1:29" ht="15.7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3.34102923929976-0.0791518826607444i</v>
      </c>
      <c r="Q31" s="316"/>
      <c r="T31" s="315"/>
    </row>
    <row r="32" spans="1:29">
      <c r="A32" s="496" t="s">
        <v>570</v>
      </c>
      <c r="B32" s="497"/>
      <c r="C32" s="497"/>
      <c r="D32" s="498" t="s">
        <v>781</v>
      </c>
      <c r="E32" s="500" t="s">
        <v>782</v>
      </c>
      <c r="F32" s="501"/>
      <c r="G32" s="501"/>
      <c r="H32" s="502"/>
      <c r="I32" s="503" t="s">
        <v>783</v>
      </c>
      <c r="J32" s="504"/>
      <c r="K32" s="504"/>
      <c r="L32" s="505"/>
      <c r="M32" s="506" t="s">
        <v>784</v>
      </c>
      <c r="N32" s="507"/>
      <c r="O32" s="507"/>
      <c r="P32" s="508"/>
      <c r="Q32" s="500" t="s">
        <v>785</v>
      </c>
      <c r="R32" s="501"/>
      <c r="S32" s="501"/>
      <c r="T32" s="502"/>
      <c r="U32" s="521" t="s">
        <v>786</v>
      </c>
      <c r="V32" s="522"/>
      <c r="W32" s="523"/>
      <c r="X32" s="524" t="s">
        <v>787</v>
      </c>
      <c r="Y32" s="525"/>
      <c r="Z32" s="525"/>
      <c r="AA32" s="500" t="s">
        <v>788</v>
      </c>
      <c r="AB32" s="501"/>
      <c r="AC32" s="501"/>
    </row>
    <row r="33" spans="1:29" ht="27" customHeight="1">
      <c r="A33" s="509" t="s">
        <v>569</v>
      </c>
      <c r="B33" s="313" t="s">
        <v>568</v>
      </c>
      <c r="C33" s="314" t="s">
        <v>455</v>
      </c>
      <c r="D33" s="499"/>
      <c r="E33" s="305" t="s">
        <v>789</v>
      </c>
      <c r="F33" s="510" t="s">
        <v>790</v>
      </c>
      <c r="G33" s="511"/>
      <c r="H33" s="512"/>
      <c r="I33" s="311" t="s">
        <v>791</v>
      </c>
      <c r="J33" s="513" t="s">
        <v>792</v>
      </c>
      <c r="K33" s="514"/>
      <c r="L33" s="515"/>
      <c r="M33" s="308" t="s">
        <v>793</v>
      </c>
      <c r="N33" s="516" t="s">
        <v>794</v>
      </c>
      <c r="O33" s="517"/>
      <c r="P33" s="518"/>
      <c r="Q33" s="305" t="s">
        <v>795</v>
      </c>
      <c r="R33" s="510" t="s">
        <v>796</v>
      </c>
      <c r="S33" s="511"/>
      <c r="T33" s="512"/>
      <c r="U33" s="526" t="s">
        <v>797</v>
      </c>
      <c r="V33" s="527"/>
      <c r="W33" s="527"/>
      <c r="X33" s="519" t="s">
        <v>798</v>
      </c>
      <c r="Y33" s="520"/>
      <c r="Z33" s="520"/>
      <c r="AA33" s="510" t="s">
        <v>794</v>
      </c>
      <c r="AB33" s="511"/>
      <c r="AC33" s="511"/>
    </row>
    <row r="34" spans="1:29">
      <c r="A34" s="509"/>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3.3429250786251195</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3.34174008231856-0.0622985878407639i</v>
      </c>
      <c r="G35" s="247">
        <f>20*LOG(IMABS(F35))</f>
        <v>10.480962462977725</v>
      </c>
      <c r="H35" s="247">
        <f>(180/PI()*IMARGUMENT(F35))</f>
        <v>-1.0680162540412965</v>
      </c>
      <c r="I35" s="292">
        <f>IF(freq_ratio2&gt;1,(Kinput2-Kfeed2*Metccm2/(2*ratio2*Gdc_ccm2))/(2/rload2-Kfeed2/Gdc_ccm2),(Kinput2-Kfeed2*Metccm2/(2*ratio2*Gdc_dcm2))/(2/rload2-Kfeed2/Gdc_dcm2))</f>
        <v>5.5723727103118494E-2</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0.0557040318440447-0.00103537361215156i</v>
      </c>
      <c r="K35" s="292">
        <f>20*LOG(IMABS(J35))</f>
        <v>-25.080767256636065</v>
      </c>
      <c r="L35" s="292">
        <f>(180/PI()*IMARGUMENT(J35))</f>
        <v>-1.0648368905337462</v>
      </c>
      <c r="M35" s="291">
        <f t="shared" ref="M35:M66" si="1">IF(freq_ratio2&gt;1,(1-Kfeed2*rload2*Xequiv2^2/(Gdc_ccm2*(Xequiv2^2+Requiv2^2)))/(2/rload2-Kfeed2/Gdc_ccm2),1/(2/rload2-Kfeed2/Gdc_dcm2))</f>
        <v>0.1128892424875355</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0.112850184989838-0.00205216258234537i</v>
      </c>
      <c r="O35" s="291">
        <f>20*LOG(IMABS(N35))</f>
        <v>-18.948518569230664</v>
      </c>
      <c r="P35" s="291">
        <f>(180/PI()*IMARGUMENT(N35))</f>
        <v>-1.0417997685631935</v>
      </c>
      <c r="Q35" s="247">
        <f t="shared" ref="Q35:Q66" si="3">-currentransferratio2*RFB_2/(Rfeedforward2*(Cvolt2*nanoF2+Cforward2*picoF2*alpha_Cf2)*Rupper2*kiliOhm2)</f>
        <v>-8.9599761449595121</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-1.74711291459159+0.144794783941522i</v>
      </c>
      <c r="S35" s="247">
        <f>20*LOG(IMABS(R35))</f>
        <v>4.8761471567830927</v>
      </c>
      <c r="T35" s="247">
        <f>(180/PI()*IMARGUMENT(R35))</f>
        <v>175.26234751935709</v>
      </c>
      <c r="U35" s="290" t="str">
        <f t="shared" ref="U35:U95" si="5">IMPRODUCT(F35,R35)</f>
        <v>-5.82937674446085+0.592709200585457i</v>
      </c>
      <c r="V35" s="245">
        <f>20*LOG(IMABS(U35))</f>
        <v>15.357109619760811</v>
      </c>
      <c r="W35" s="245">
        <f>(180/PI()*IMARGUMENT(U35))</f>
        <v>174.19433126531578</v>
      </c>
      <c r="X35" s="289" t="str">
        <f t="shared" ref="X35:X95" si="6">IMDIV(J35,IMSUM(1,IMPRODUCT(F35,R35,-1)))</f>
        <v>0.0081086142613973+0.000552126029309392i</v>
      </c>
      <c r="Y35" s="289">
        <f>20*LOG(IMABS(X35))</f>
        <v>-41.800977982990716</v>
      </c>
      <c r="Z35" s="289">
        <f>(180/PI()*IMARGUMENT(X35))</f>
        <v>3.8953309987066334</v>
      </c>
      <c r="AA35" s="288" t="str">
        <f t="shared" ref="AA35:AA95" si="7">IMDIV(IMPRODUCT(1,N35),IMSUM(1,IMPRODUCT(F35,R35,-1)))</f>
        <v>0.0164265798826026+0.00112514256216096i</v>
      </c>
      <c r="AB35" s="288">
        <f>20*LOG(IMABS(AA35))</f>
        <v>-35.668729295585337</v>
      </c>
      <c r="AC35" s="288">
        <f>(180/PI()*IMARGUMENT(AA35))</f>
        <v>3.9183681206771759</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3.3429250786251195</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3.34104738372405-0.0784126781308023i</v>
      </c>
      <c r="G36" s="247">
        <f t="shared" ref="G36:G95" si="12">20*LOG(IMABS(F36))</f>
        <v>10.480044208579978</v>
      </c>
      <c r="H36" s="247">
        <f t="shared" ref="H36:H95" si="13">(180/PI()*IMARGUMENT(F36))</f>
        <v>-1.3444559103342208</v>
      </c>
      <c r="I36" s="292">
        <f t="shared" ref="I36:I66" si="14">IF(freq_ratio2&gt;1,(Kinput2-Kfeed2*Metccm2/(2*ratio2*Gdc_ccm2))/(2/rload2-Kfeed2/Gdc_ccm2),(Kinput2-Kfeed2*Metccm2/(2*ratio2*Gdc_dcm2))/(2/rload2-Kfeed2/Gdc_dcm2))</f>
        <v>5.5723727103118494E-2</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0.0556925188307216-0.00130318229606967i</v>
      </c>
      <c r="K36" s="292">
        <f t="shared" ref="K36:K95" si="16">20*LOG(IMABS(J36))</f>
        <v>-25.081685503212192</v>
      </c>
      <c r="L36" s="292">
        <f t="shared" ref="L36:L95" si="17">(180/PI()*IMARGUMENT(J36))</f>
        <v>-1.3404533288236458</v>
      </c>
      <c r="M36" s="291">
        <f t="shared" si="1"/>
        <v>0.1128892424875355</v>
      </c>
      <c r="N36" s="291" t="str">
        <f t="shared" si="2"/>
        <v>0.112827353632971-0.00258297257248518i</v>
      </c>
      <c r="O36" s="291">
        <f t="shared" ref="O36:O95" si="18">20*LOG(IMABS(N36))</f>
        <v>-18.949436438971578</v>
      </c>
      <c r="P36" s="291">
        <f t="shared" ref="P36:P95" si="19">(180/PI()*IMARGUMENT(N36))</f>
        <v>-1.3114513113459265</v>
      </c>
      <c r="Q36" s="247">
        <f t="shared" si="3"/>
        <v>-8.9599761449595121</v>
      </c>
      <c r="R36" s="247" t="str">
        <f t="shared" si="4"/>
        <v>-1.74711131143329+0.116033135067176i</v>
      </c>
      <c r="S36" s="247">
        <f t="shared" ref="S36:S95" si="20">20*LOG(IMABS(R36))</f>
        <v>4.8655254916935924</v>
      </c>
      <c r="T36" s="247">
        <f t="shared" ref="T36:T95" si="21">(180/PI()*IMARGUMENT(R36))</f>
        <v>176.20032226748881</v>
      </c>
      <c r="U36" s="290" t="str">
        <f t="shared" si="5"/>
        <v>-5.82808320726636+0.52466787926359i</v>
      </c>
      <c r="V36" s="245">
        <f t="shared" ref="V36:V95" si="22">20*LOG(IMABS(U36))</f>
        <v>15.345569700273575</v>
      </c>
      <c r="W36" s="245">
        <f t="shared" ref="W36:W95" si="23">(180/PI()*IMARGUMENT(U36))</f>
        <v>174.85586635715458</v>
      </c>
      <c r="X36" s="289" t="str">
        <f t="shared" si="6"/>
        <v>0.00812309517567833+0.000433319971798399i</v>
      </c>
      <c r="Y36" s="289">
        <f t="shared" ref="Y36:Y95" si="24">20*LOG(IMABS(X36))</f>
        <v>-41.793228417733708</v>
      </c>
      <c r="Z36" s="289">
        <f t="shared" ref="Z36:Z95" si="25">(180/PI()*IMARGUMENT(X36))</f>
        <v>3.0535030680990345</v>
      </c>
      <c r="AA36" s="288" t="str">
        <f t="shared" si="7"/>
        <v>0.0164559217071086+0.000886181492995264i</v>
      </c>
      <c r="AB36" s="288">
        <f t="shared" ref="AB36:AB95" si="26">20*LOG(IMABS(AA36))</f>
        <v>-35.660979353493126</v>
      </c>
      <c r="AC36" s="288">
        <f t="shared" ref="AC36:AC95" si="27">(180/PI()*IMARGUMENT(AA36))</f>
        <v>3.0825050855767611</v>
      </c>
    </row>
    <row r="37" spans="1:29">
      <c r="A37" s="297">
        <v>-2.8</v>
      </c>
      <c r="B37" s="296">
        <f t="shared" si="8"/>
        <v>15.848931924611135</v>
      </c>
      <c r="C37" s="295">
        <f t="shared" si="9"/>
        <v>99.581776203206161</v>
      </c>
      <c r="D37" s="294" t="str">
        <f t="shared" si="10"/>
        <v>99.5817762032062i</v>
      </c>
      <c r="E37" s="293">
        <f t="shared" si="0"/>
        <v>3.3429250786251195</v>
      </c>
      <c r="F37" s="247" t="str">
        <f t="shared" si="11"/>
        <v>3.33995013113503-0.0986826154162273i</v>
      </c>
      <c r="G37" s="247">
        <f t="shared" si="12"/>
        <v>10.478589272277718</v>
      </c>
      <c r="H37" s="247">
        <f t="shared" si="13"/>
        <v>-1.6923764489088677</v>
      </c>
      <c r="I37" s="292">
        <f t="shared" si="14"/>
        <v>5.5723727103118494E-2</v>
      </c>
      <c r="J37" s="292" t="str">
        <f t="shared" si="15"/>
        <v>0.055674281918211-0.00164005920685883i</v>
      </c>
      <c r="K37" s="292">
        <f t="shared" si="16"/>
        <v>-25.083140427118053</v>
      </c>
      <c r="L37" s="292">
        <f t="shared" si="17"/>
        <v>-1.6873374973372122</v>
      </c>
      <c r="M37" s="291">
        <f t="shared" si="1"/>
        <v>0.1128892424875355</v>
      </c>
      <c r="N37" s="291" t="str">
        <f t="shared" si="2"/>
        <v>0.112791188170164-0.0032506788953375i</v>
      </c>
      <c r="O37" s="291">
        <f t="shared" si="18"/>
        <v>-18.950890765633865</v>
      </c>
      <c r="P37" s="291">
        <f t="shared" si="19"/>
        <v>-1.6508261221087241</v>
      </c>
      <c r="Q37" s="247">
        <f t="shared" si="3"/>
        <v>-8.9599761449595121</v>
      </c>
      <c r="R37" s="247" t="str">
        <f t="shared" si="4"/>
        <v>-1.74710877060466+0.0934506707223659i</v>
      </c>
      <c r="S37" s="247">
        <f t="shared" si="20"/>
        <v>4.8588065054779257</v>
      </c>
      <c r="T37" s="247">
        <f t="shared" si="21"/>
        <v>176.9382378852074</v>
      </c>
      <c r="U37" s="290" t="str">
        <f t="shared" si="5"/>
        <v>-5.82603421088891+0.48452984283372i</v>
      </c>
      <c r="V37" s="245">
        <f t="shared" si="22"/>
        <v>15.33739577775564</v>
      </c>
      <c r="W37" s="245">
        <f t="shared" si="23"/>
        <v>175.24586143629853</v>
      </c>
      <c r="X37" s="289" t="str">
        <f t="shared" si="6"/>
        <v>0.00813224807695769+0.000336983027727128i</v>
      </c>
      <c r="Y37" s="289">
        <f t="shared" si="24"/>
        <v>-41.788336768414027</v>
      </c>
      <c r="Z37" s="289">
        <f t="shared" si="25"/>
        <v>2.3728574654725145</v>
      </c>
      <c r="AA37" s="288" t="str">
        <f t="shared" si="7"/>
        <v>0.0164744735434906+0.000693183631267226i</v>
      </c>
      <c r="AB37" s="288">
        <f t="shared" si="26"/>
        <v>-35.656087106929853</v>
      </c>
      <c r="AC37" s="288">
        <f t="shared" si="27"/>
        <v>2.4093688407010059</v>
      </c>
    </row>
    <row r="38" spans="1:29">
      <c r="A38" s="297">
        <v>-2.7</v>
      </c>
      <c r="B38" s="296">
        <f t="shared" si="8"/>
        <v>19.95262314968878</v>
      </c>
      <c r="C38" s="295">
        <f t="shared" si="9"/>
        <v>125.36602861381581</v>
      </c>
      <c r="D38" s="294" t="str">
        <f t="shared" si="10"/>
        <v>125.366028613816i</v>
      </c>
      <c r="E38" s="293">
        <f t="shared" si="0"/>
        <v>3.3429250786251195</v>
      </c>
      <c r="F38" s="247" t="str">
        <f t="shared" si="11"/>
        <v>3.33821261023401-0.124168070915233i</v>
      </c>
      <c r="G38" s="247">
        <f t="shared" si="12"/>
        <v>10.476284354761416</v>
      </c>
      <c r="H38" s="247">
        <f t="shared" si="13"/>
        <v>-2.1301903107675457</v>
      </c>
      <c r="I38" s="292">
        <f t="shared" si="14"/>
        <v>5.5723727103118494E-2</v>
      </c>
      <c r="J38" s="292" t="str">
        <f t="shared" si="15"/>
        <v>0.0556454034111777-0.00206361556617036i</v>
      </c>
      <c r="K38" s="292">
        <f t="shared" si="16"/>
        <v>-25.085445324987351</v>
      </c>
      <c r="L38" s="292">
        <f t="shared" si="17"/>
        <v>-2.1238466465947616</v>
      </c>
      <c r="M38" s="291">
        <f t="shared" si="1"/>
        <v>0.1128892424875355</v>
      </c>
      <c r="N38" s="291" t="str">
        <f t="shared" si="2"/>
        <v>0.112733919454238-0.00409018749365636i</v>
      </c>
      <c r="O38" s="291">
        <f t="shared" si="18"/>
        <v>-18.953194716936025</v>
      </c>
      <c r="P38" s="291">
        <f t="shared" si="19"/>
        <v>-2.0778815516276241</v>
      </c>
      <c r="Q38" s="247">
        <f t="shared" si="3"/>
        <v>-8.9599761449595121</v>
      </c>
      <c r="R38" s="247" t="str">
        <f t="shared" si="4"/>
        <v>-1.7471047436777+0.0758447893179805i</v>
      </c>
      <c r="S38" s="247">
        <f t="shared" si="20"/>
        <v>4.8545557641366548</v>
      </c>
      <c r="T38" s="247">
        <f t="shared" si="21"/>
        <v>177.51425347447989</v>
      </c>
      <c r="U38" s="290" t="str">
        <f t="shared" si="5"/>
        <v>-5.82278958556597+0.470120657831137i</v>
      </c>
      <c r="V38" s="245">
        <f t="shared" si="22"/>
        <v>15.330840118898072</v>
      </c>
      <c r="W38" s="245">
        <f t="shared" si="23"/>
        <v>175.38406316371234</v>
      </c>
      <c r="X38" s="289" t="str">
        <f t="shared" si="6"/>
        <v>0.00813801699478145+0.000258286484546641i</v>
      </c>
      <c r="Y38" s="289">
        <f t="shared" si="24"/>
        <v>-41.785255630318929</v>
      </c>
      <c r="Z38" s="289">
        <f t="shared" si="25"/>
        <v>1.8178580208905077</v>
      </c>
      <c r="AA38" s="288" t="str">
        <f t="shared" si="7"/>
        <v>0.0164861757407559+0.000536482071563682i</v>
      </c>
      <c r="AB38" s="288">
        <f t="shared" si="26"/>
        <v>-35.653005022267607</v>
      </c>
      <c r="AC38" s="288">
        <f t="shared" si="27"/>
        <v>1.8638231158576466</v>
      </c>
    </row>
    <row r="39" spans="1:29">
      <c r="A39" s="297">
        <v>-2.6</v>
      </c>
      <c r="B39" s="296">
        <f t="shared" si="8"/>
        <v>25.118864315095777</v>
      </c>
      <c r="C39" s="295">
        <f t="shared" si="9"/>
        <v>157.82647919764742</v>
      </c>
      <c r="D39" s="294" t="str">
        <f t="shared" si="10"/>
        <v>157.826479197647i</v>
      </c>
      <c r="E39" s="293">
        <f t="shared" si="0"/>
        <v>3.3429250786251195</v>
      </c>
      <c r="F39" s="247" t="str">
        <f t="shared" si="11"/>
        <v>3.33546260478156-0.156186870431547i</v>
      </c>
      <c r="G39" s="247">
        <f t="shared" si="12"/>
        <v>10.472633818528365</v>
      </c>
      <c r="H39" s="247">
        <f t="shared" si="13"/>
        <v>-2.6809823595178957</v>
      </c>
      <c r="I39" s="292">
        <f t="shared" si="14"/>
        <v>5.5723727103118494E-2</v>
      </c>
      <c r="J39" s="292" t="str">
        <f t="shared" si="15"/>
        <v>0.0555996968809344-0.00259575298282934i</v>
      </c>
      <c r="K39" s="292">
        <f t="shared" si="16"/>
        <v>-25.089095830082051</v>
      </c>
      <c r="L39" s="292">
        <f t="shared" si="17"/>
        <v>-2.6729961595059728</v>
      </c>
      <c r="M39" s="291">
        <f t="shared" si="1"/>
        <v>0.1128892424875355</v>
      </c>
      <c r="N39" s="291" t="str">
        <f t="shared" si="2"/>
        <v>0.112643279233351-0.00514490768735256i</v>
      </c>
      <c r="O39" s="291">
        <f t="shared" si="18"/>
        <v>-18.956843721823343</v>
      </c>
      <c r="P39" s="291">
        <f t="shared" si="19"/>
        <v>-2.615129539636647</v>
      </c>
      <c r="Q39" s="247">
        <f t="shared" si="3"/>
        <v>-8.9599761449595121</v>
      </c>
      <c r="R39" s="247" t="str">
        <f t="shared" si="4"/>
        <v>-1.74709836146648+0.062277907452658i</v>
      </c>
      <c r="S39" s="247">
        <f t="shared" si="20"/>
        <v>4.8518620815356792</v>
      </c>
      <c r="T39" s="247">
        <f t="shared" si="21"/>
        <v>177.95847153135054</v>
      </c>
      <c r="U39" s="290" t="str">
        <f t="shared" si="5"/>
        <v>-5.81765426008452+0.480599456825921i</v>
      </c>
      <c r="V39" s="245">
        <f t="shared" si="22"/>
        <v>15.324495900064036</v>
      </c>
      <c r="W39" s="245">
        <f t="shared" si="23"/>
        <v>175.27748917183266</v>
      </c>
      <c r="X39" s="289" t="str">
        <f t="shared" si="6"/>
        <v>0.00814163451000794+0.00019319139547263i</v>
      </c>
      <c r="Y39" s="289">
        <f t="shared" si="24"/>
        <v>-41.783323315521763</v>
      </c>
      <c r="Z39" s="289">
        <f t="shared" si="25"/>
        <v>1.3593062651606465</v>
      </c>
      <c r="AA39" s="288" t="str">
        <f t="shared" si="7"/>
        <v>0.01649352861164+0.000408039642143707i</v>
      </c>
      <c r="AB39" s="288">
        <f t="shared" si="26"/>
        <v>-35.651071207263037</v>
      </c>
      <c r="AC39" s="288">
        <f t="shared" si="27"/>
        <v>1.4171728850299747</v>
      </c>
    </row>
    <row r="40" spans="1:29">
      <c r="A40" s="297">
        <v>-2.5</v>
      </c>
      <c r="B40" s="296">
        <f t="shared" si="8"/>
        <v>31.622776601683764</v>
      </c>
      <c r="C40" s="295">
        <f t="shared" si="9"/>
        <v>198.69176531592183</v>
      </c>
      <c r="D40" s="294" t="str">
        <f t="shared" si="10"/>
        <v>198.691765315922i</v>
      </c>
      <c r="E40" s="293">
        <f t="shared" si="0"/>
        <v>3.3429250786251195</v>
      </c>
      <c r="F40" s="247" t="str">
        <f t="shared" si="11"/>
        <v>3.33111360811592-0.196365874139087i</v>
      </c>
      <c r="G40" s="247">
        <f t="shared" si="12"/>
        <v>10.466854406605668</v>
      </c>
      <c r="H40" s="247">
        <f t="shared" si="13"/>
        <v>-3.37362575151294</v>
      </c>
      <c r="I40" s="292">
        <f t="shared" si="14"/>
        <v>5.5723727103118494E-2</v>
      </c>
      <c r="J40" s="292" t="str">
        <f t="shared" si="15"/>
        <v>0.0555274142799328-0.00326350902926983i</v>
      </c>
      <c r="K40" s="292">
        <f t="shared" si="16"/>
        <v>-25.094875192653745</v>
      </c>
      <c r="L40" s="292">
        <f t="shared" si="17"/>
        <v>-3.3635717214123502</v>
      </c>
      <c r="M40" s="291">
        <f t="shared" si="1"/>
        <v>0.1128892424875355</v>
      </c>
      <c r="N40" s="291" t="str">
        <f t="shared" si="2"/>
        <v>0.112499936242162-0.00646842776663365i</v>
      </c>
      <c r="O40" s="291">
        <f t="shared" si="18"/>
        <v>-18.962620706727705</v>
      </c>
      <c r="P40" s="291">
        <f t="shared" si="19"/>
        <v>-3.2907219756153414</v>
      </c>
      <c r="Q40" s="247">
        <f t="shared" si="3"/>
        <v>-8.9599761449595121</v>
      </c>
      <c r="R40" s="247" t="str">
        <f t="shared" si="4"/>
        <v>-1.74708824643848+0.0520275271910666i</v>
      </c>
      <c r="S40" s="247">
        <f t="shared" si="20"/>
        <v>4.8501465543237154</v>
      </c>
      <c r="T40" s="247">
        <f t="shared" si="21"/>
        <v>178.29426074625584</v>
      </c>
      <c r="U40" s="290" t="str">
        <f t="shared" si="5"/>
        <v>-5.80953300143443+0.5163781145328i</v>
      </c>
      <c r="V40" s="245">
        <f t="shared" si="22"/>
        <v>15.317000960929379</v>
      </c>
      <c r="W40" s="245">
        <f t="shared" si="23"/>
        <v>174.9206349947429</v>
      </c>
      <c r="X40" s="289" t="str">
        <f t="shared" si="6"/>
        <v>0.00814387641908168+0.00013830765205269i</v>
      </c>
      <c r="Y40" s="289">
        <f t="shared" si="24"/>
        <v>-41.782124079873412</v>
      </c>
      <c r="Z40" s="289">
        <f t="shared" si="25"/>
        <v>0.97296208791674033</v>
      </c>
      <c r="AA40" s="288" t="str">
        <f t="shared" si="7"/>
        <v>0.0164981090543855+0.00030117111992767i</v>
      </c>
      <c r="AB40" s="288">
        <f t="shared" si="26"/>
        <v>-35.649869593947351</v>
      </c>
      <c r="AC40" s="288">
        <f t="shared" si="27"/>
        <v>1.0458118337137456</v>
      </c>
    </row>
    <row r="41" spans="1:29">
      <c r="A41" s="297">
        <v>-2.4</v>
      </c>
      <c r="B41" s="296">
        <f t="shared" si="8"/>
        <v>39.81071705534972</v>
      </c>
      <c r="C41" s="295">
        <f t="shared" si="9"/>
        <v>250.13811247045712</v>
      </c>
      <c r="D41" s="294" t="str">
        <f t="shared" si="10"/>
        <v>250.138112470457i</v>
      </c>
      <c r="E41" s="293">
        <f t="shared" si="0"/>
        <v>3.3429250786251195</v>
      </c>
      <c r="F41" s="247" t="str">
        <f t="shared" si="11"/>
        <v>3.32424459442838-0.24668953130775i</v>
      </c>
      <c r="G41" s="247">
        <f t="shared" si="12"/>
        <v>10.45771043099111</v>
      </c>
      <c r="H41" s="247">
        <f t="shared" si="13"/>
        <v>-4.2440946074075221</v>
      </c>
      <c r="I41" s="292">
        <f t="shared" si="14"/>
        <v>5.5723727103118494E-2</v>
      </c>
      <c r="J41" s="292" t="str">
        <f t="shared" si="15"/>
        <v>0.0554132476776481-0.00409986415513558i</v>
      </c>
      <c r="K41" s="292">
        <f t="shared" si="16"/>
        <v>-25.104019090052244</v>
      </c>
      <c r="L41" s="292">
        <f t="shared" si="17"/>
        <v>-4.2314373334989321</v>
      </c>
      <c r="M41" s="291">
        <f t="shared" si="1"/>
        <v>0.1128892424875355</v>
      </c>
      <c r="N41" s="291" t="str">
        <f t="shared" si="2"/>
        <v>0.112273533464627-0.00812611358084274i</v>
      </c>
      <c r="O41" s="291">
        <f t="shared" si="18"/>
        <v>-18.971760835779886</v>
      </c>
      <c r="P41" s="291">
        <f t="shared" si="19"/>
        <v>-4.1397249621155154</v>
      </c>
      <c r="Q41" s="247">
        <f t="shared" si="3"/>
        <v>-8.9599761449595121</v>
      </c>
      <c r="R41" s="247" t="str">
        <f t="shared" si="4"/>
        <v>-1.74707221543841+0.0445477544553216i</v>
      </c>
      <c r="S41" s="247">
        <f t="shared" si="20"/>
        <v>4.8490398937200867</v>
      </c>
      <c r="T41" s="247">
        <f t="shared" si="21"/>
        <v>178.53935896745787</v>
      </c>
      <c r="U41" s="290" t="str">
        <f t="shared" si="5"/>
        <v>-5.79670590357975+0.579072057929319i</v>
      </c>
      <c r="V41" s="245">
        <f t="shared" si="22"/>
        <v>15.306750324711192</v>
      </c>
      <c r="W41" s="245">
        <f t="shared" si="23"/>
        <v>174.29526436005034</v>
      </c>
      <c r="X41" s="289" t="str">
        <f t="shared" si="6"/>
        <v>0.0081452246274646+0.0000907509962821921i</v>
      </c>
      <c r="Y41" s="289">
        <f t="shared" si="24"/>
        <v>-41.781399604980329</v>
      </c>
      <c r="Z41" s="289">
        <f t="shared" si="25"/>
        <v>0.63834138079578795</v>
      </c>
      <c r="AA41" s="288" t="str">
        <f t="shared" si="7"/>
        <v>0.016500901683722+0.000210263256217519i</v>
      </c>
      <c r="AB41" s="288">
        <f t="shared" si="26"/>
        <v>-35.649141350707957</v>
      </c>
      <c r="AC41" s="288">
        <f t="shared" si="27"/>
        <v>0.7300537521792041</v>
      </c>
    </row>
    <row r="42" spans="1:29">
      <c r="A42" s="297">
        <v>-2.2999999999999998</v>
      </c>
      <c r="B42" s="296">
        <f t="shared" si="8"/>
        <v>50.118723362727209</v>
      </c>
      <c r="C42" s="295">
        <f t="shared" si="9"/>
        <v>314.90522624728584</v>
      </c>
      <c r="D42" s="294" t="str">
        <f t="shared" si="10"/>
        <v>314.905226247286i</v>
      </c>
      <c r="E42" s="293">
        <f t="shared" si="0"/>
        <v>3.3429250786251195</v>
      </c>
      <c r="F42" s="247" t="str">
        <f t="shared" si="11"/>
        <v>3.31341702504531-0.309530906149672i</v>
      </c>
      <c r="G42" s="247">
        <f t="shared" si="12"/>
        <v>10.443257652694491</v>
      </c>
      <c r="H42" s="247">
        <f t="shared" si="13"/>
        <v>-5.3369356715774758</v>
      </c>
      <c r="I42" s="292">
        <f t="shared" si="14"/>
        <v>5.5723727103118494E-2</v>
      </c>
      <c r="J42" s="292" t="str">
        <f t="shared" si="15"/>
        <v>0.0552332878097715-0.00514425723721984i</v>
      </c>
      <c r="K42" s="292">
        <f t="shared" si="16"/>
        <v>-25.118471744384738</v>
      </c>
      <c r="L42" s="292">
        <f t="shared" si="17"/>
        <v>-5.3210011079615196</v>
      </c>
      <c r="M42" s="291">
        <f t="shared" si="1"/>
        <v>0.1128892424875355</v>
      </c>
      <c r="N42" s="291" t="str">
        <f t="shared" si="2"/>
        <v>0.111916656666846-0.0101961289028821i</v>
      </c>
      <c r="O42" s="291">
        <f t="shared" si="18"/>
        <v>-18.986207517692467</v>
      </c>
      <c r="P42" s="291">
        <f t="shared" si="19"/>
        <v>-5.2055421226196579</v>
      </c>
      <c r="Q42" s="247">
        <f t="shared" si="3"/>
        <v>-8.9599761449595121</v>
      </c>
      <c r="R42" s="247" t="str">
        <f t="shared" si="4"/>
        <v>-1.74704680861569+0.0394402162860002i</v>
      </c>
      <c r="S42" s="247">
        <f t="shared" si="20"/>
        <v>4.8483036288503181</v>
      </c>
      <c r="T42" s="247">
        <f t="shared" si="21"/>
        <v>178.70674663694979</v>
      </c>
      <c r="U42" s="290" t="str">
        <f t="shared" si="5"/>
        <v>-5.77648667333256+0.67144686587021i</v>
      </c>
      <c r="V42" s="245">
        <f t="shared" si="22"/>
        <v>15.291561281544814</v>
      </c>
      <c r="W42" s="245">
        <f t="shared" si="23"/>
        <v>173.36981096537232</v>
      </c>
      <c r="X42" s="289" t="str">
        <f t="shared" si="6"/>
        <v>0.00814596934583791+0.0000480084098443059i</v>
      </c>
      <c r="Y42" s="289">
        <f t="shared" si="24"/>
        <v>-41.780993727633565</v>
      </c>
      <c r="Z42" s="289">
        <f t="shared" si="25"/>
        <v>0.33766974833211244</v>
      </c>
      <c r="AA42" s="288" t="str">
        <f t="shared" si="7"/>
        <v>0.0165025076660462+0.00013051426072514i</v>
      </c>
      <c r="AB42" s="288">
        <f t="shared" si="26"/>
        <v>-35.648729500941315</v>
      </c>
      <c r="AC42" s="288">
        <f t="shared" si="27"/>
        <v>0.45312873367397705</v>
      </c>
    </row>
    <row r="43" spans="1:29">
      <c r="A43" s="297">
        <v>-2.2000000000000002</v>
      </c>
      <c r="B43" s="296">
        <f t="shared" si="8"/>
        <v>63.09573444801925</v>
      </c>
      <c r="C43" s="295">
        <f t="shared" si="9"/>
        <v>396.44219162949946</v>
      </c>
      <c r="D43" s="294" t="str">
        <f t="shared" si="10"/>
        <v>396.442191629499i</v>
      </c>
      <c r="E43" s="293">
        <f t="shared" si="0"/>
        <v>3.3429250786251195</v>
      </c>
      <c r="F43" s="247" t="str">
        <f t="shared" si="11"/>
        <v>3.29640331560995-0.387633221947175i</v>
      </c>
      <c r="G43" s="247">
        <f t="shared" si="12"/>
        <v>10.420449923038531</v>
      </c>
      <c r="H43" s="247">
        <f t="shared" si="13"/>
        <v>-6.7067691614878306</v>
      </c>
      <c r="I43" s="292">
        <f t="shared" si="14"/>
        <v>5.5723727103118494E-2</v>
      </c>
      <c r="J43" s="292" t="str">
        <f t="shared" si="15"/>
        <v>0.0549505110620799-0.00644227868571676i</v>
      </c>
      <c r="K43" s="292">
        <f t="shared" si="16"/>
        <v>-25.141279277570838</v>
      </c>
      <c r="L43" s="292">
        <f t="shared" si="17"/>
        <v>-6.6867087347283984</v>
      </c>
      <c r="M43" s="291">
        <f t="shared" si="1"/>
        <v>0.1128892424875355</v>
      </c>
      <c r="N43" s="291" t="str">
        <f t="shared" si="2"/>
        <v>0.111355884692706-0.0127688242695095i</v>
      </c>
      <c r="O43" s="291">
        <f t="shared" si="18"/>
        <v>-19.009005585247145</v>
      </c>
      <c r="P43" s="291">
        <f t="shared" si="19"/>
        <v>-6.5413545829637627</v>
      </c>
      <c r="Q43" s="247">
        <f t="shared" si="3"/>
        <v>-8.9599761449595121</v>
      </c>
      <c r="R43" s="247" t="str">
        <f t="shared" si="4"/>
        <v>-1.7470065430229+0.0364328223111104i</v>
      </c>
      <c r="S43" s="247">
        <f t="shared" si="20"/>
        <v>4.8477789980206731</v>
      </c>
      <c r="T43" s="247">
        <f t="shared" si="21"/>
        <v>178.80530246080806</v>
      </c>
      <c r="U43" s="290" t="str">
        <f t="shared" si="5"/>
        <v>-5.74471558851588+0.797295051298135i</v>
      </c>
      <c r="V43" s="245">
        <f t="shared" si="22"/>
        <v>15.268228921059206</v>
      </c>
      <c r="W43" s="245">
        <f t="shared" si="23"/>
        <v>172.09853329932025</v>
      </c>
      <c r="X43" s="289" t="str">
        <f t="shared" si="6"/>
        <v>0.00814627100534985+7.81395044616801E-06i</v>
      </c>
      <c r="Y43" s="289">
        <f t="shared" si="24"/>
        <v>-41.780818927292422</v>
      </c>
      <c r="Z43" s="289">
        <f t="shared" si="25"/>
        <v>5.495842751707098E-2</v>
      </c>
      <c r="AA43" s="288" t="str">
        <f t="shared" si="7"/>
        <v>0.0165032730073177+0.0000576975595693962i</v>
      </c>
      <c r="AB43" s="288">
        <f t="shared" si="26"/>
        <v>-35.648545234968751</v>
      </c>
      <c r="AC43" s="288">
        <f t="shared" si="27"/>
        <v>0.20031257928170768</v>
      </c>
    </row>
    <row r="44" spans="1:29">
      <c r="A44" s="297">
        <v>-2.1</v>
      </c>
      <c r="B44" s="296">
        <f t="shared" si="8"/>
        <v>79.432823472428126</v>
      </c>
      <c r="C44" s="295">
        <f t="shared" si="9"/>
        <v>499.09114934975014</v>
      </c>
      <c r="D44" s="294" t="str">
        <f t="shared" si="10"/>
        <v>499.09114934975i</v>
      </c>
      <c r="E44" s="293">
        <f t="shared" si="0"/>
        <v>3.3429250786251195</v>
      </c>
      <c r="F44" s="247" t="str">
        <f t="shared" si="11"/>
        <v>3.26980105636113-0.483979616227056i</v>
      </c>
      <c r="G44" s="247">
        <f t="shared" si="12"/>
        <v>10.384546462204584</v>
      </c>
      <c r="H44" s="247">
        <f t="shared" si="13"/>
        <v>-8.4195041117489726</v>
      </c>
      <c r="I44" s="292">
        <f t="shared" si="14"/>
        <v>5.5723727103118494E-2</v>
      </c>
      <c r="J44" s="292" t="str">
        <f t="shared" si="15"/>
        <v>0.0545083676131119-0.00804350551833298i</v>
      </c>
      <c r="K44" s="292">
        <f t="shared" si="16"/>
        <v>-25.177182427021052</v>
      </c>
      <c r="L44" s="292">
        <f t="shared" si="17"/>
        <v>-8.3942495313336032</v>
      </c>
      <c r="M44" s="291">
        <f t="shared" si="1"/>
        <v>0.1128892424875355</v>
      </c>
      <c r="N44" s="291" t="str">
        <f t="shared" si="2"/>
        <v>0.110479074211351-0.0159424404727067i</v>
      </c>
      <c r="O44" s="291">
        <f t="shared" si="18"/>
        <v>-19.044893732723249</v>
      </c>
      <c r="P44" s="291">
        <f t="shared" si="19"/>
        <v>-8.2112596933023774</v>
      </c>
      <c r="Q44" s="247">
        <f t="shared" si="3"/>
        <v>-8.9599761449595121</v>
      </c>
      <c r="R44" s="247" t="str">
        <f t="shared" si="4"/>
        <v>-1.74694273014543+0.0353652276264199i</v>
      </c>
      <c r="S44" s="247">
        <f t="shared" si="20"/>
        <v>4.8473528266456682</v>
      </c>
      <c r="T44" s="247">
        <f t="shared" si="21"/>
        <v>178.84025874865537</v>
      </c>
      <c r="U44" s="290" t="str">
        <f t="shared" si="5"/>
        <v>-5.69503913513751+0.96112193075775i</v>
      </c>
      <c r="V44" s="245">
        <f t="shared" si="22"/>
        <v>15.231899288850258</v>
      </c>
      <c r="W44" s="245">
        <f t="shared" si="23"/>
        <v>170.42075463690639</v>
      </c>
      <c r="X44" s="289" t="str">
        <f t="shared" si="6"/>
        <v>0.00814619459903227-0.0000319668388283937i</v>
      </c>
      <c r="Y44" s="289">
        <f t="shared" si="24"/>
        <v>-41.780837514996421</v>
      </c>
      <c r="Z44" s="289">
        <f t="shared" si="25"/>
        <v>-0.22483572245890443</v>
      </c>
      <c r="AA44" s="288" t="str">
        <f t="shared" si="7"/>
        <v>0.0165033626515624-0.0000120532076680806i</v>
      </c>
      <c r="AB44" s="288">
        <f t="shared" si="26"/>
        <v>-35.648548820698608</v>
      </c>
      <c r="AC44" s="288">
        <f t="shared" si="27"/>
        <v>-4.1845884427680557E-2</v>
      </c>
    </row>
    <row r="45" spans="1:29">
      <c r="A45" s="297">
        <v>-2</v>
      </c>
      <c r="B45" s="296">
        <f t="shared" si="8"/>
        <v>100</v>
      </c>
      <c r="C45" s="295">
        <f t="shared" si="9"/>
        <v>628.31853071795865</v>
      </c>
      <c r="D45" s="294" t="str">
        <f t="shared" si="10"/>
        <v>628.318530717959i</v>
      </c>
      <c r="E45" s="293">
        <f t="shared" si="0"/>
        <v>3.3429250786251195</v>
      </c>
      <c r="F45" s="247" t="str">
        <f t="shared" si="11"/>
        <v>3.22852641462306-0.601438733722706i</v>
      </c>
      <c r="G45" s="247">
        <f t="shared" si="12"/>
        <v>10.328246337159703</v>
      </c>
      <c r="H45" s="247">
        <f t="shared" si="13"/>
        <v>-10.552608055949165</v>
      </c>
      <c r="I45" s="292">
        <f t="shared" si="14"/>
        <v>5.5723727103118494E-2</v>
      </c>
      <c r="J45" s="292" t="str">
        <f t="shared" si="15"/>
        <v>0.0538223615270806-0.00999561068687023i</v>
      </c>
      <c r="K45" s="292">
        <f t="shared" si="16"/>
        <v>-25.233482058556021</v>
      </c>
      <c r="L45" s="292">
        <f t="shared" si="17"/>
        <v>-10.520814424104339</v>
      </c>
      <c r="M45" s="291">
        <f t="shared" si="1"/>
        <v>0.1128892424875355</v>
      </c>
      <c r="N45" s="291" t="str">
        <f t="shared" si="2"/>
        <v>0.109118662384002-0.0198114226406411i</v>
      </c>
      <c r="O45" s="291">
        <f t="shared" si="18"/>
        <v>-19.101169587834136</v>
      </c>
      <c r="P45" s="291">
        <f t="shared" si="19"/>
        <v>-10.290444260640108</v>
      </c>
      <c r="Q45" s="247">
        <f t="shared" si="3"/>
        <v>-8.9599761449595121</v>
      </c>
      <c r="R45" s="247" t="str">
        <f t="shared" si="4"/>
        <v>-1.74684160306044+0.036180199466872i</v>
      </c>
      <c r="S45" s="247">
        <f t="shared" si="20"/>
        <v>4.8469331596069987</v>
      </c>
      <c r="T45" s="247">
        <f t="shared" si="21"/>
        <v>178.81347204907232</v>
      </c>
      <c r="U45" s="290" t="str">
        <f t="shared" si="5"/>
        <v>-5.61796408428993+1.16742693142394i</v>
      </c>
      <c r="V45" s="245">
        <f t="shared" si="22"/>
        <v>15.175179496766702</v>
      </c>
      <c r="W45" s="245">
        <f t="shared" si="23"/>
        <v>168.26086399312317</v>
      </c>
      <c r="X45" s="289" t="str">
        <f t="shared" si="6"/>
        <v>0.00814572360121136-0.0000734476000004823i</v>
      </c>
      <c r="Y45" s="289">
        <f t="shared" si="24"/>
        <v>-41.78105353617886</v>
      </c>
      <c r="Z45" s="289">
        <f t="shared" si="25"/>
        <v>-0.5166052351313577</v>
      </c>
      <c r="AA45" s="288" t="str">
        <f t="shared" si="7"/>
        <v>0.0165027958520774-0.0000824444364135834i</v>
      </c>
      <c r="AB45" s="288">
        <f t="shared" si="26"/>
        <v>-35.648741065456989</v>
      </c>
      <c r="AC45" s="288">
        <f t="shared" si="27"/>
        <v>-0.28623507166712553</v>
      </c>
    </row>
    <row r="46" spans="1:29">
      <c r="A46" s="297">
        <v>-1.9</v>
      </c>
      <c r="B46" s="296">
        <f t="shared" si="8"/>
        <v>125.89254117941664</v>
      </c>
      <c r="C46" s="295">
        <f t="shared" si="9"/>
        <v>791.0061650220116</v>
      </c>
      <c r="D46" s="294" t="str">
        <f t="shared" si="10"/>
        <v>791.006165022012i</v>
      </c>
      <c r="E46" s="293">
        <f t="shared" si="0"/>
        <v>3.3429250786251195</v>
      </c>
      <c r="F46" s="247" t="str">
        <f t="shared" si="11"/>
        <v>3.16524821220472-0.742004918157252i</v>
      </c>
      <c r="G46" s="247">
        <f t="shared" si="12"/>
        <v>10.240490004943526</v>
      </c>
      <c r="H46" s="247">
        <f t="shared" si="13"/>
        <v>-13.19318226892187</v>
      </c>
      <c r="I46" s="292">
        <f t="shared" si="14"/>
        <v>5.5723727103118494E-2</v>
      </c>
      <c r="J46" s="292" t="str">
        <f t="shared" si="15"/>
        <v>0.052770644844697-0.012331734352325i</v>
      </c>
      <c r="K46" s="292">
        <f t="shared" si="16"/>
        <v>-25.321237608611838</v>
      </c>
      <c r="L46" s="292">
        <f t="shared" si="17"/>
        <v>-13.153156460262165</v>
      </c>
      <c r="M46" s="291">
        <f t="shared" si="1"/>
        <v>0.1128892424875355</v>
      </c>
      <c r="N46" s="291" t="str">
        <f t="shared" si="2"/>
        <v>0.107033014350753-0.0244413709547403i</v>
      </c>
      <c r="O46" s="291">
        <f t="shared" si="18"/>
        <v>-19.188887455054704</v>
      </c>
      <c r="P46" s="291">
        <f t="shared" si="19"/>
        <v>-12.863138392952637</v>
      </c>
      <c r="Q46" s="247">
        <f t="shared" si="3"/>
        <v>-8.9599761449595121</v>
      </c>
      <c r="R46" s="247" t="str">
        <f t="shared" si="4"/>
        <v>-1.74668135131565+0.0389203811347426i</v>
      </c>
      <c r="S46" s="247">
        <f t="shared" si="20"/>
        <v>4.8464294437977333</v>
      </c>
      <c r="T46" s="247">
        <f t="shared" si="21"/>
        <v>178.72351953763763</v>
      </c>
      <c r="U46" s="290" t="str">
        <f t="shared" si="5"/>
        <v>-5.49980091032465+1.41923881993484i</v>
      </c>
      <c r="V46" s="245">
        <f t="shared" si="22"/>
        <v>15.086919448741259</v>
      </c>
      <c r="W46" s="245">
        <f t="shared" si="23"/>
        <v>165.53033726871575</v>
      </c>
      <c r="X46" s="289" t="str">
        <f t="shared" si="6"/>
        <v>0.00814475637020732-0.000118831321677607i</v>
      </c>
      <c r="Y46" s="289">
        <f t="shared" si="24"/>
        <v>-41.781513674100388</v>
      </c>
      <c r="Z46" s="289">
        <f t="shared" si="25"/>
        <v>-0.83588137659373773</v>
      </c>
      <c r="AA46" s="288" t="str">
        <f t="shared" si="7"/>
        <v>0.0165014502396857-0.000157215921449546i</v>
      </c>
      <c r="AB46" s="288">
        <f t="shared" si="26"/>
        <v>-35.649163520543262</v>
      </c>
      <c r="AC46" s="288">
        <f t="shared" si="27"/>
        <v>-0.54586330928421178</v>
      </c>
    </row>
    <row r="47" spans="1:29">
      <c r="A47" s="297">
        <v>-1.8</v>
      </c>
      <c r="B47" s="296">
        <f t="shared" si="8"/>
        <v>158.48931924611125</v>
      </c>
      <c r="C47" s="295">
        <f t="shared" si="9"/>
        <v>995.81776203206107</v>
      </c>
      <c r="D47" s="294" t="str">
        <f t="shared" si="10"/>
        <v>995.817762032061i</v>
      </c>
      <c r="E47" s="293">
        <f t="shared" si="0"/>
        <v>3.3429250786251195</v>
      </c>
      <c r="F47" s="247" t="str">
        <f t="shared" si="11"/>
        <v>3.06999332596175-0.905396078208465i</v>
      </c>
      <c r="G47" s="247">
        <f t="shared" si="12"/>
        <v>10.104950518365056</v>
      </c>
      <c r="H47" s="247">
        <f t="shared" si="13"/>
        <v>-16.431733341439202</v>
      </c>
      <c r="I47" s="292">
        <f t="shared" si="14"/>
        <v>5.5723727103118494E-2</v>
      </c>
      <c r="J47" s="292" t="str">
        <f t="shared" si="15"/>
        <v>0.0511874591812879-0.0150471792749133i</v>
      </c>
      <c r="K47" s="292">
        <f t="shared" si="16"/>
        <v>-25.456775855549921</v>
      </c>
      <c r="L47" s="292">
        <f t="shared" si="17"/>
        <v>-16.38134383858408</v>
      </c>
      <c r="M47" s="291">
        <f t="shared" si="1"/>
        <v>0.1128892424875355</v>
      </c>
      <c r="N47" s="291" t="str">
        <f t="shared" si="2"/>
        <v>0.10389341792284-0.0298228185659019i</v>
      </c>
      <c r="O47" s="291">
        <f t="shared" si="18"/>
        <v>-19.324365979370153</v>
      </c>
      <c r="P47" s="291">
        <f t="shared" si="19"/>
        <v>-16.016234291215824</v>
      </c>
      <c r="Q47" s="247">
        <f t="shared" si="3"/>
        <v>-8.9599761449595121</v>
      </c>
      <c r="R47" s="247" t="str">
        <f t="shared" si="4"/>
        <v>-1.74642742939207+0.0437301876501619i</v>
      </c>
      <c r="S47" s="247">
        <f t="shared" si="20"/>
        <v>4.8457330115183082</v>
      </c>
      <c r="T47" s="247">
        <f t="shared" si="21"/>
        <v>178.56562506374252</v>
      </c>
      <c r="U47" s="290" t="str">
        <f t="shared" si="5"/>
        <v>-5.32192741211241+1.71545992967632i</v>
      </c>
      <c r="V47" s="245">
        <f t="shared" si="22"/>
        <v>14.950683529883356</v>
      </c>
      <c r="W47" s="245">
        <f t="shared" si="23"/>
        <v>162.13389172230333</v>
      </c>
      <c r="X47" s="289" t="str">
        <f t="shared" si="6"/>
        <v>0.00814308423056551-0.000170524668051958i</v>
      </c>
      <c r="Y47" s="289">
        <f t="shared" si="24"/>
        <v>-41.782317376312577</v>
      </c>
      <c r="Z47" s="289">
        <f t="shared" si="25"/>
        <v>-1.1996579789702184</v>
      </c>
      <c r="AA47" s="288" t="str">
        <f t="shared" si="7"/>
        <v>0.0164990353868988-0.000240335641699144i</v>
      </c>
      <c r="AB47" s="288">
        <f t="shared" si="26"/>
        <v>-35.649907500132791</v>
      </c>
      <c r="AC47" s="288">
        <f t="shared" si="27"/>
        <v>-0.83454843160195824</v>
      </c>
    </row>
    <row r="48" spans="1:29">
      <c r="A48" s="297">
        <v>-1.7</v>
      </c>
      <c r="B48" s="296">
        <f t="shared" si="8"/>
        <v>199.52623149688793</v>
      </c>
      <c r="C48" s="295">
        <f t="shared" si="9"/>
        <v>1253.6602861381591</v>
      </c>
      <c r="D48" s="294" t="str">
        <f t="shared" si="10"/>
        <v>1253.66028613816i</v>
      </c>
      <c r="E48" s="293">
        <f t="shared" si="0"/>
        <v>3.3429250786251195</v>
      </c>
      <c r="F48" s="247" t="str">
        <f t="shared" si="11"/>
        <v>2.93047667227023-1.08684566839366i</v>
      </c>
      <c r="G48" s="247">
        <f t="shared" si="12"/>
        <v>9.8984686576942966</v>
      </c>
      <c r="H48" s="247">
        <f t="shared" si="13"/>
        <v>-20.348646300304637</v>
      </c>
      <c r="I48" s="292">
        <f t="shared" si="14"/>
        <v>5.5723727103118494E-2</v>
      </c>
      <c r="J48" s="292" t="str">
        <f t="shared" si="15"/>
        <v>0.0488686203441831-0.0180627118549144i</v>
      </c>
      <c r="K48" s="292">
        <f t="shared" si="16"/>
        <v>-25.663255751523842</v>
      </c>
      <c r="L48" s="292">
        <f t="shared" si="17"/>
        <v>-20.285209684238698</v>
      </c>
      <c r="M48" s="291">
        <f t="shared" si="1"/>
        <v>0.1128892424875355</v>
      </c>
      <c r="N48" s="291" t="str">
        <f t="shared" si="2"/>
        <v>0.099294961384471-0.0357984453556691i</v>
      </c>
      <c r="O48" s="291">
        <f t="shared" si="18"/>
        <v>-19.530751222989839</v>
      </c>
      <c r="P48" s="291">
        <f t="shared" si="19"/>
        <v>-19.825567124370828</v>
      </c>
      <c r="Q48" s="247">
        <f t="shared" si="3"/>
        <v>-8.9599761449595121</v>
      </c>
      <c r="R48" s="247" t="str">
        <f t="shared" si="4"/>
        <v>-1.7460251408462+0.0508627485319195i</v>
      </c>
      <c r="S48" s="247">
        <f t="shared" si="20"/>
        <v>4.8446936787109438</v>
      </c>
      <c r="T48" s="247">
        <f t="shared" si="21"/>
        <v>178.33141181706631</v>
      </c>
      <c r="U48" s="290" t="str">
        <f t="shared" si="5"/>
        <v>-5.06140598652262+2.04671195929546i</v>
      </c>
      <c r="V48" s="245">
        <f t="shared" si="22"/>
        <v>14.743162336405241</v>
      </c>
      <c r="W48" s="245">
        <f t="shared" si="23"/>
        <v>157.98276551676167</v>
      </c>
      <c r="X48" s="289" t="str">
        <f t="shared" si="6"/>
        <v>0.00814034652422506-0.000231261076075507i</v>
      </c>
      <c r="Y48" s="289">
        <f t="shared" si="24"/>
        <v>-41.783638434943605</v>
      </c>
      <c r="Z48" s="289">
        <f t="shared" si="25"/>
        <v>-1.6272919842743654</v>
      </c>
      <c r="AA48" s="288" t="str">
        <f t="shared" si="7"/>
        <v>0.0164950301426697-0.000336204157625995i</v>
      </c>
      <c r="AB48" s="288">
        <f t="shared" si="26"/>
        <v>-35.651133906409584</v>
      </c>
      <c r="AC48" s="288">
        <f t="shared" si="27"/>
        <v>-1.1676494244064886</v>
      </c>
    </row>
    <row r="49" spans="1:29">
      <c r="A49" s="297">
        <v>-1.6</v>
      </c>
      <c r="B49" s="296">
        <f t="shared" si="8"/>
        <v>251.1886431509578</v>
      </c>
      <c r="C49" s="295">
        <f t="shared" si="9"/>
        <v>1578.2647919764743</v>
      </c>
      <c r="D49" s="294" t="str">
        <f t="shared" si="10"/>
        <v>1578.26479197647i</v>
      </c>
      <c r="E49" s="293">
        <f t="shared" si="0"/>
        <v>3.3429250786251195</v>
      </c>
      <c r="F49" s="247" t="str">
        <f t="shared" si="11"/>
        <v>2.73411686140779-1.27438447390634i</v>
      </c>
      <c r="G49" s="247">
        <f t="shared" si="12"/>
        <v>9.5901518110257591</v>
      </c>
      <c r="H49" s="247">
        <f t="shared" si="13"/>
        <v>-24.990443332741116</v>
      </c>
      <c r="I49" s="292">
        <f t="shared" si="14"/>
        <v>5.5723727103118494E-2</v>
      </c>
      <c r="J49" s="292" t="str">
        <f t="shared" si="15"/>
        <v>0.045605019769634-0.0211793833163346i</v>
      </c>
      <c r="K49" s="292">
        <f t="shared" si="16"/>
        <v>-25.97156948435952</v>
      </c>
      <c r="L49" s="292">
        <f t="shared" si="17"/>
        <v>-24.910581383824017</v>
      </c>
      <c r="M49" s="291">
        <f t="shared" si="1"/>
        <v>0.1128892424875355</v>
      </c>
      <c r="N49" s="291" t="str">
        <f t="shared" si="2"/>
        <v>0.0928229725165776-0.0419734731275711i</v>
      </c>
      <c r="O49" s="291">
        <f t="shared" si="18"/>
        <v>-19.838914946032332</v>
      </c>
      <c r="P49" s="291">
        <f t="shared" si="19"/>
        <v>-24.331931924647005</v>
      </c>
      <c r="Q49" s="247">
        <f t="shared" si="3"/>
        <v>-8.9599761449595121</v>
      </c>
      <c r="R49" s="247" t="str">
        <f t="shared" si="4"/>
        <v>-1.745387934435+0.060691898555613i</v>
      </c>
      <c r="S49" s="247">
        <f t="shared" si="20"/>
        <v>4.8430874559889823</v>
      </c>
      <c r="T49" s="247">
        <f t="shared" si="21"/>
        <v>178.0084719093359</v>
      </c>
      <c r="U49" s="290" t="str">
        <f t="shared" si="5"/>
        <v>-4.69474976802528+2.39023402777917i</v>
      </c>
      <c r="V49" s="245">
        <f t="shared" si="22"/>
        <v>14.433239267014741</v>
      </c>
      <c r="W49" s="245">
        <f t="shared" si="23"/>
        <v>153.01802857659484</v>
      </c>
      <c r="X49" s="289" t="str">
        <f t="shared" si="6"/>
        <v>0.00813595301641881-0.000304236645797091i</v>
      </c>
      <c r="Y49" s="289">
        <f t="shared" si="24"/>
        <v>-41.785762781616327</v>
      </c>
      <c r="Z49" s="289">
        <f t="shared" si="25"/>
        <v>-2.1415263377614537</v>
      </c>
      <c r="AA49" s="288" t="str">
        <f t="shared" si="7"/>
        <v>0.016488570237717-0.000449876040267428i</v>
      </c>
      <c r="AB49" s="288">
        <f t="shared" si="26"/>
        <v>-35.65310824328914</v>
      </c>
      <c r="AC49" s="288">
        <f t="shared" si="27"/>
        <v>-1.5628768785844398</v>
      </c>
    </row>
    <row r="50" spans="1:29">
      <c r="A50" s="297">
        <v>-1.5</v>
      </c>
      <c r="B50" s="296">
        <f t="shared" si="8"/>
        <v>316.22776601683785</v>
      </c>
      <c r="C50" s="295">
        <f t="shared" si="9"/>
        <v>1986.9176531592195</v>
      </c>
      <c r="D50" s="294" t="str">
        <f t="shared" si="10"/>
        <v>1986.91765315922i</v>
      </c>
      <c r="E50" s="293">
        <f t="shared" si="0"/>
        <v>3.3429250786251195</v>
      </c>
      <c r="F50" s="247" t="str">
        <f t="shared" si="11"/>
        <v>2.47271612635594-1.44703130498822i</v>
      </c>
      <c r="G50" s="247">
        <f t="shared" si="12"/>
        <v>9.1424923351471357</v>
      </c>
      <c r="H50" s="247">
        <f t="shared" si="13"/>
        <v>-30.336133315881174</v>
      </c>
      <c r="I50" s="292">
        <f t="shared" si="14"/>
        <v>5.5723727103118494E-2</v>
      </c>
      <c r="J50" s="292" t="str">
        <f t="shared" si="15"/>
        <v>0.0412604077586413-0.0240484573244153i</v>
      </c>
      <c r="K50" s="292">
        <f t="shared" si="16"/>
        <v>-26.419224025150228</v>
      </c>
      <c r="L50" s="292">
        <f t="shared" si="17"/>
        <v>-30.235593117036892</v>
      </c>
      <c r="M50" s="291">
        <f t="shared" si="1"/>
        <v>0.1128892424875355</v>
      </c>
      <c r="N50" s="291" t="str">
        <f t="shared" si="2"/>
        <v>0.084207274544439-0.0476560160178576i</v>
      </c>
      <c r="O50" s="291">
        <f t="shared" si="18"/>
        <v>-20.286331747567491</v>
      </c>
      <c r="P50" s="291">
        <f t="shared" si="19"/>
        <v>-29.507129057709523</v>
      </c>
      <c r="Q50" s="247">
        <f t="shared" si="3"/>
        <v>-8.9599761449595121</v>
      </c>
      <c r="R50" s="247" t="str">
        <f t="shared" si="4"/>
        <v>-1.74437897863161+0.0737291232016886i</v>
      </c>
      <c r="S50" s="247">
        <f t="shared" si="20"/>
        <v>4.8405685192646075</v>
      </c>
      <c r="T50" s="247">
        <f t="shared" si="21"/>
        <v>177.57973768401104</v>
      </c>
      <c r="U50" s="290" t="str">
        <f t="shared" si="5"/>
        <v>-4.20666568157651+2.70648218176622i</v>
      </c>
      <c r="V50" s="245">
        <f t="shared" si="22"/>
        <v>13.983060854411749</v>
      </c>
      <c r="W50" s="245">
        <f t="shared" si="23"/>
        <v>147.24360436812981</v>
      </c>
      <c r="X50" s="289" t="str">
        <f t="shared" si="6"/>
        <v>0.00812895714910583-0.000393261209619141i</v>
      </c>
      <c r="Y50" s="289">
        <f t="shared" si="24"/>
        <v>-41.789150905597566</v>
      </c>
      <c r="Z50" s="289">
        <f t="shared" si="25"/>
        <v>-2.7696854050902675</v>
      </c>
      <c r="AA50" s="288" t="str">
        <f t="shared" si="7"/>
        <v>0.0164782620062121-0.00058730360245509i</v>
      </c>
      <c r="AB50" s="288">
        <f t="shared" si="26"/>
        <v>-35.656258628014854</v>
      </c>
      <c r="AC50" s="288">
        <f t="shared" si="27"/>
        <v>-2.0412213457629038</v>
      </c>
    </row>
    <row r="51" spans="1:29">
      <c r="A51" s="297">
        <v>-1.4</v>
      </c>
      <c r="B51" s="296">
        <f t="shared" si="8"/>
        <v>398.10717055349727</v>
      </c>
      <c r="C51" s="295">
        <f t="shared" si="9"/>
        <v>2501.3811247045714</v>
      </c>
      <c r="D51" s="294" t="str">
        <f t="shared" si="10"/>
        <v>2501.38112470457i</v>
      </c>
      <c r="E51" s="293">
        <f t="shared" si="0"/>
        <v>3.3429250786251195</v>
      </c>
      <c r="F51" s="247" t="str">
        <f t="shared" si="11"/>
        <v>2.14936815080287-1.57671081232047i</v>
      </c>
      <c r="G51" s="247">
        <f t="shared" si="12"/>
        <v>8.5161300615056561</v>
      </c>
      <c r="H51" s="247">
        <f t="shared" si="13"/>
        <v>-36.262634175914421</v>
      </c>
      <c r="I51" s="292">
        <f t="shared" si="14"/>
        <v>5.5723727103118494E-2</v>
      </c>
      <c r="J51" s="292" t="str">
        <f t="shared" si="15"/>
        <v>0.0358862057645875-0.0262032842363201i</v>
      </c>
      <c r="K51" s="292">
        <f t="shared" si="16"/>
        <v>-27.045578477215948</v>
      </c>
      <c r="L51" s="292">
        <f t="shared" si="17"/>
        <v>-36.136061640667826</v>
      </c>
      <c r="M51" s="291">
        <f t="shared" si="1"/>
        <v>0.1128892424875355</v>
      </c>
      <c r="N51" s="291" t="str">
        <f t="shared" si="2"/>
        <v>0.073549876626581-0.0519202749527959i</v>
      </c>
      <c r="O51" s="291">
        <f t="shared" si="18"/>
        <v>-20.912309434035485</v>
      </c>
      <c r="P51" s="291">
        <f t="shared" si="19"/>
        <v>-35.219004562462345</v>
      </c>
      <c r="Q51" s="247">
        <f t="shared" si="3"/>
        <v>-8.9599761449595121</v>
      </c>
      <c r="R51" s="247" t="str">
        <f t="shared" si="4"/>
        <v>-1.74278226906287+0.0906449141345911i</v>
      </c>
      <c r="S51" s="247">
        <f t="shared" si="20"/>
        <v>4.8365953614261299</v>
      </c>
      <c r="T51" s="247">
        <f t="shared" si="21"/>
        <v>177.02263704210884</v>
      </c>
      <c r="U51" s="290" t="str">
        <f t="shared" si="5"/>
        <v>-3.60295988670982+2.94269293862498i</v>
      </c>
      <c r="V51" s="245">
        <f t="shared" si="22"/>
        <v>13.352725422931783</v>
      </c>
      <c r="W51" s="245">
        <f t="shared" si="23"/>
        <v>140.76000286619444</v>
      </c>
      <c r="X51" s="289" t="str">
        <f t="shared" si="6"/>
        <v>0.00811785342099081-0.000502922978812335i</v>
      </c>
      <c r="Y51" s="289">
        <f t="shared" si="24"/>
        <v>-41.7945389815496</v>
      </c>
      <c r="Z51" s="289">
        <f t="shared" si="25"/>
        <v>-3.5450976386285196</v>
      </c>
      <c r="AA51" s="288" t="str">
        <f t="shared" si="7"/>
        <v>0.0164618823398446-0.000755602942554866i</v>
      </c>
      <c r="AB51" s="288">
        <f t="shared" si="26"/>
        <v>-35.661269938369131</v>
      </c>
      <c r="AC51" s="288">
        <f t="shared" si="27"/>
        <v>-2.6280405604230395</v>
      </c>
    </row>
    <row r="52" spans="1:29">
      <c r="A52" s="297">
        <v>-1.3</v>
      </c>
      <c r="B52" s="296">
        <f t="shared" si="8"/>
        <v>501.18723362727206</v>
      </c>
      <c r="C52" s="295">
        <f t="shared" si="9"/>
        <v>3149.0522624728583</v>
      </c>
      <c r="D52" s="294" t="str">
        <f t="shared" si="10"/>
        <v>3149.05226247286i</v>
      </c>
      <c r="E52" s="293">
        <f t="shared" si="0"/>
        <v>3.3429250786251195</v>
      </c>
      <c r="F52" s="247" t="str">
        <f t="shared" si="11"/>
        <v>1.78384289521905-1.6363051670871i</v>
      </c>
      <c r="G52" s="247">
        <f t="shared" si="12"/>
        <v>7.6786723469718403</v>
      </c>
      <c r="H52" s="247">
        <f t="shared" si="13"/>
        <v>-42.529916442513844</v>
      </c>
      <c r="I52" s="292">
        <f t="shared" si="14"/>
        <v>5.5723727103118494E-2</v>
      </c>
      <c r="J52" s="292" t="str">
        <f t="shared" si="15"/>
        <v>0.0298110057628105-0.0271931233582471i</v>
      </c>
      <c r="K52" s="292">
        <f t="shared" si="16"/>
        <v>-27.883023795416445</v>
      </c>
      <c r="L52" s="292">
        <f t="shared" si="17"/>
        <v>-42.370571213066441</v>
      </c>
      <c r="M52" s="291">
        <f t="shared" si="1"/>
        <v>0.1128892424875355</v>
      </c>
      <c r="N52" s="291" t="str">
        <f t="shared" si="2"/>
        <v>0.0615024686945659-0.0538719027168187i</v>
      </c>
      <c r="O52" s="291">
        <f t="shared" si="18"/>
        <v>-21.749157683624006</v>
      </c>
      <c r="P52" s="291">
        <f t="shared" si="19"/>
        <v>-41.216114304378799</v>
      </c>
      <c r="Q52" s="247">
        <f t="shared" si="3"/>
        <v>-8.9599761449595121</v>
      </c>
      <c r="R52" s="247" t="str">
        <f t="shared" si="4"/>
        <v>-1.74025760975359+0.11229282596213i</v>
      </c>
      <c r="S52" s="247">
        <f t="shared" si="20"/>
        <v>4.8303159049061204</v>
      </c>
      <c r="T52" s="247">
        <f t="shared" si="21"/>
        <v>176.30801920506346</v>
      </c>
      <c r="U52" s="290" t="str">
        <f t="shared" si="5"/>
        <v>-2.92060084166118+3.04790527867906i</v>
      </c>
      <c r="V52" s="245">
        <f t="shared" si="22"/>
        <v>12.508988251877957</v>
      </c>
      <c r="W52" s="245">
        <f t="shared" si="23"/>
        <v>133.77810276254962</v>
      </c>
      <c r="X52" s="289" t="str">
        <f t="shared" si="6"/>
        <v>0.00810025685979178-0.000638756103406428i</v>
      </c>
      <c r="Y52" s="289">
        <f t="shared" si="24"/>
        <v>-41.803102018440192</v>
      </c>
      <c r="Z52" s="289">
        <f t="shared" si="25"/>
        <v>-4.5088016278688867</v>
      </c>
      <c r="AA52" s="288" t="str">
        <f t="shared" si="7"/>
        <v>0.0164359011088578-0.000963330142449255i</v>
      </c>
      <c r="AB52" s="288">
        <f t="shared" si="26"/>
        <v>-35.669235906647728</v>
      </c>
      <c r="AC52" s="288">
        <f t="shared" si="27"/>
        <v>-3.3543447191812232</v>
      </c>
    </row>
    <row r="53" spans="1:29">
      <c r="A53" s="297">
        <v>-1.2</v>
      </c>
      <c r="B53" s="296">
        <f t="shared" si="8"/>
        <v>630.95734448019311</v>
      </c>
      <c r="C53" s="295">
        <f t="shared" si="9"/>
        <v>3964.421916294998</v>
      </c>
      <c r="D53" s="294" t="str">
        <f t="shared" si="10"/>
        <v>3964.421916295i</v>
      </c>
      <c r="E53" s="293">
        <f t="shared" si="0"/>
        <v>3.3429250786251195</v>
      </c>
      <c r="F53" s="247" t="str">
        <f t="shared" si="11"/>
        <v>1.41042167735095-1.61158190329098i</v>
      </c>
      <c r="G53" s="247">
        <f t="shared" si="12"/>
        <v>6.61480028529036</v>
      </c>
      <c r="H53" s="247">
        <f t="shared" si="13"/>
        <v>-48.80828602400836</v>
      </c>
      <c r="I53" s="292">
        <f t="shared" si="14"/>
        <v>5.5723727103118494E-2</v>
      </c>
      <c r="J53" s="292" t="str">
        <f t="shared" si="15"/>
        <v>0.0236045890174994-0.0267813889121935i</v>
      </c>
      <c r="K53" s="292">
        <f t="shared" si="16"/>
        <v>-28.946876210306112</v>
      </c>
      <c r="L53" s="292">
        <f t="shared" si="17"/>
        <v>-48.607682567908967</v>
      </c>
      <c r="M53" s="291">
        <f t="shared" si="1"/>
        <v>0.1128892424875355</v>
      </c>
      <c r="N53" s="291" t="str">
        <f t="shared" si="2"/>
        <v>0.0491950783485487-0.0530411239399494i</v>
      </c>
      <c r="O53" s="291">
        <f t="shared" si="18"/>
        <v>-22.812063970803731</v>
      </c>
      <c r="P53" s="291">
        <f t="shared" si="19"/>
        <v>-47.154406275642728</v>
      </c>
      <c r="Q53" s="247">
        <f t="shared" si="3"/>
        <v>-8.9599761449595121</v>
      </c>
      <c r="R53" s="247" t="str">
        <f t="shared" si="4"/>
        <v>-1.7362711829822+0.139731965856056i</v>
      </c>
      <c r="S53" s="247">
        <f t="shared" si="20"/>
        <v>4.8203885697921152</v>
      </c>
      <c r="T53" s="247">
        <f t="shared" si="21"/>
        <v>175.39885562063694</v>
      </c>
      <c r="U53" s="290" t="str">
        <f t="shared" si="5"/>
        <v>-2.22368500675298+2.99522421136198i</v>
      </c>
      <c r="V53" s="245">
        <f t="shared" si="22"/>
        <v>11.435188855082476</v>
      </c>
      <c r="W53" s="245">
        <f t="shared" si="23"/>
        <v>126.59056959662857</v>
      </c>
      <c r="X53" s="289" t="str">
        <f t="shared" si="6"/>
        <v>0.00807240005416704-0.000807380628287319i</v>
      </c>
      <c r="Y53" s="289">
        <f t="shared" si="24"/>
        <v>-41.816717746815677</v>
      </c>
      <c r="Z53" s="289">
        <f t="shared" si="25"/>
        <v>-5.7115813578477885</v>
      </c>
      <c r="AA53" s="288" t="str">
        <f t="shared" si="7"/>
        <v>0.0163947261778604-0.00122072818688186i</v>
      </c>
      <c r="AB53" s="288">
        <f t="shared" si="26"/>
        <v>-35.68190550731331</v>
      </c>
      <c r="AC53" s="288">
        <f t="shared" si="27"/>
        <v>-4.2583050655815677</v>
      </c>
    </row>
    <row r="54" spans="1:29">
      <c r="A54" s="297">
        <v>-1.1000000000000001</v>
      </c>
      <c r="B54" s="296">
        <f t="shared" si="8"/>
        <v>794.32823472428095</v>
      </c>
      <c r="C54" s="295">
        <f t="shared" si="9"/>
        <v>4990.9114934974996</v>
      </c>
      <c r="D54" s="294" t="str">
        <f t="shared" si="10"/>
        <v>4990.9114934975i</v>
      </c>
      <c r="E54" s="293">
        <f t="shared" si="0"/>
        <v>3.3429250786251195</v>
      </c>
      <c r="F54" s="247" t="str">
        <f t="shared" si="11"/>
        <v>1.06637402153047-1.50878074542283i</v>
      </c>
      <c r="G54" s="247">
        <f t="shared" si="12"/>
        <v>5.3320918097166459</v>
      </c>
      <c r="H54" s="247">
        <f t="shared" si="13"/>
        <v>-54.748145864784846</v>
      </c>
      <c r="I54" s="292">
        <f t="shared" si="14"/>
        <v>5.5723727103118494E-2</v>
      </c>
      <c r="J54" s="292" t="str">
        <f t="shared" si="15"/>
        <v>0.0178864064110078-0.025071745667904i</v>
      </c>
      <c r="K54" s="292">
        <f t="shared" si="16"/>
        <v>-30.229553547995355</v>
      </c>
      <c r="L54" s="292">
        <f t="shared" si="17"/>
        <v>-54.495601679770111</v>
      </c>
      <c r="M54" s="291">
        <f t="shared" si="1"/>
        <v>0.1128892424875355</v>
      </c>
      <c r="N54" s="291" t="str">
        <f t="shared" si="2"/>
        <v>0.0378562841947895-0.0496327674723751i</v>
      </c>
      <c r="O54" s="291">
        <f t="shared" si="18"/>
        <v>-24.093242204540029</v>
      </c>
      <c r="P54" s="291">
        <f t="shared" si="19"/>
        <v>-52.666232385458635</v>
      </c>
      <c r="Q54" s="247">
        <f t="shared" si="3"/>
        <v>-8.9599761449595121</v>
      </c>
      <c r="R54" s="247" t="str">
        <f t="shared" si="4"/>
        <v>-1.72999024736337+0.174238441469706i</v>
      </c>
      <c r="S54" s="247">
        <f t="shared" si="20"/>
        <v>4.8047051196680606</v>
      </c>
      <c r="T54" s="247">
        <f t="shared" si="21"/>
        <v>174.2487677625204</v>
      </c>
      <c r="U54" s="290" t="str">
        <f t="shared" si="5"/>
        <v>-1.58192905168739+2.79597932252638i</v>
      </c>
      <c r="V54" s="245">
        <f t="shared" si="22"/>
        <v>10.136796929384692</v>
      </c>
      <c r="W54" s="245">
        <f t="shared" si="23"/>
        <v>119.50062189773551</v>
      </c>
      <c r="X54" s="289" t="str">
        <f t="shared" si="6"/>
        <v>0.00802835230850999-0.00101654172783634i</v>
      </c>
      <c r="Y54" s="289">
        <f t="shared" si="24"/>
        <v>-41.838396131328736</v>
      </c>
      <c r="Z54" s="289">
        <f t="shared" si="25"/>
        <v>-7.2163313401560316</v>
      </c>
      <c r="AA54" s="288" t="str">
        <f t="shared" si="7"/>
        <v>0.0163295188012008-0.00153984500651313i</v>
      </c>
      <c r="AB54" s="288">
        <f t="shared" si="26"/>
        <v>-35.702084787873389</v>
      </c>
      <c r="AC54" s="288">
        <f t="shared" si="27"/>
        <v>-5.3869620458445917</v>
      </c>
    </row>
    <row r="55" spans="1:29" s="298" customFormat="1">
      <c r="A55" s="301">
        <v>-1</v>
      </c>
      <c r="B55" s="300">
        <f t="shared" si="8"/>
        <v>1000</v>
      </c>
      <c r="C55" s="299">
        <f t="shared" si="9"/>
        <v>6283.1853071795858</v>
      </c>
      <c r="D55" s="294" t="str">
        <f t="shared" si="10"/>
        <v>6283.18530717959i</v>
      </c>
      <c r="E55" s="293">
        <f t="shared" si="0"/>
        <v>3.3429250786251195</v>
      </c>
      <c r="F55" s="247" t="str">
        <f t="shared" si="11"/>
        <v>0.778265408191546-1.35120499516119i</v>
      </c>
      <c r="G55" s="247">
        <f t="shared" si="12"/>
        <v>3.858656976932517</v>
      </c>
      <c r="H55" s="247">
        <f t="shared" si="13"/>
        <v>-60.058970293745396</v>
      </c>
      <c r="I55" s="292">
        <f t="shared" si="14"/>
        <v>5.5723727103118494E-2</v>
      </c>
      <c r="J55" s="292" t="str">
        <f t="shared" si="15"/>
        <v>0.0130980079741612-0.0224514540059768i</v>
      </c>
      <c r="K55" s="292">
        <f t="shared" si="16"/>
        <v>-31.702939031015571</v>
      </c>
      <c r="L55" s="292">
        <f t="shared" si="17"/>
        <v>-59.741037205881987</v>
      </c>
      <c r="M55" s="291">
        <f t="shared" si="1"/>
        <v>0.1128892424875355</v>
      </c>
      <c r="N55" s="291" t="str">
        <f t="shared" si="2"/>
        <v>0.0283619470271801-0.0444138779112637i</v>
      </c>
      <c r="O55" s="291">
        <f t="shared" si="18"/>
        <v>-25.56425279054497</v>
      </c>
      <c r="P55" s="291">
        <f t="shared" si="19"/>
        <v>-57.438390894633045</v>
      </c>
      <c r="Q55" s="247">
        <f t="shared" si="3"/>
        <v>-8.9599761449595121</v>
      </c>
      <c r="R55" s="247" t="str">
        <f t="shared" si="4"/>
        <v>-1.7201278148256+0.217286313292878i</v>
      </c>
      <c r="S55" s="247">
        <f t="shared" si="20"/>
        <v>4.7799663936880918</v>
      </c>
      <c r="T55" s="247">
        <f t="shared" si="21"/>
        <v>172.8005365205176</v>
      </c>
      <c r="U55" s="290" t="str">
        <f t="shared" si="5"/>
        <v>-1.04511762404538+2.49335171701737i</v>
      </c>
      <c r="V55" s="245">
        <f t="shared" si="22"/>
        <v>8.6386233706206017</v>
      </c>
      <c r="W55" s="245">
        <f t="shared" si="23"/>
        <v>112.74156622677216</v>
      </c>
      <c r="X55" s="289" t="str">
        <f t="shared" si="6"/>
        <v>0.00795883065796054-0.00127488506716939i</v>
      </c>
      <c r="Y55" s="289">
        <f t="shared" si="24"/>
        <v>-41.872983809416894</v>
      </c>
      <c r="Z55" s="289">
        <f t="shared" si="25"/>
        <v>-9.1006102054419653</v>
      </c>
      <c r="AA55" s="288" t="str">
        <f t="shared" si="7"/>
        <v>0.0162263606552105-0.00193429153616432i</v>
      </c>
      <c r="AB55" s="288">
        <f t="shared" si="26"/>
        <v>-35.734297568946289</v>
      </c>
      <c r="AC55" s="288">
        <f t="shared" si="27"/>
        <v>-6.7979638941930132</v>
      </c>
    </row>
    <row r="56" spans="1:29">
      <c r="A56" s="297">
        <v>-0.9</v>
      </c>
      <c r="B56" s="296">
        <f t="shared" si="8"/>
        <v>1258.9254117941666</v>
      </c>
      <c r="C56" s="295">
        <f t="shared" si="9"/>
        <v>7910.0616502201183</v>
      </c>
      <c r="D56" s="294" t="str">
        <f t="shared" si="10"/>
        <v>7910.06165022012i</v>
      </c>
      <c r="E56" s="293">
        <f t="shared" si="0"/>
        <v>3.3429250786251195</v>
      </c>
      <c r="F56" s="247" t="str">
        <f t="shared" si="11"/>
        <v>0.555664449224623-1.167914121014i</v>
      </c>
      <c r="G56" s="247">
        <f t="shared" si="12"/>
        <v>2.2344048224649593</v>
      </c>
      <c r="H56" s="247">
        <f t="shared" si="13"/>
        <v>-64.55605857652445</v>
      </c>
      <c r="I56" s="292">
        <f t="shared" si="14"/>
        <v>5.5723727103118494E-2</v>
      </c>
      <c r="J56" s="292" t="str">
        <f t="shared" si="15"/>
        <v>0.00939845626585279-0.0194034324309618i</v>
      </c>
      <c r="K56" s="292">
        <f t="shared" si="16"/>
        <v>-33.327112972526933</v>
      </c>
      <c r="L56" s="292">
        <f t="shared" si="17"/>
        <v>-64.155806935720108</v>
      </c>
      <c r="M56" s="291">
        <f t="shared" si="1"/>
        <v>0.1128892424875355</v>
      </c>
      <c r="N56" s="291" t="str">
        <f t="shared" si="2"/>
        <v>0.0210278485479445-0.0383409735850079i</v>
      </c>
      <c r="O56" s="291">
        <f t="shared" si="18"/>
        <v>-27.184665339734302</v>
      </c>
      <c r="P56" s="291">
        <f t="shared" si="19"/>
        <v>-61.257730829305743</v>
      </c>
      <c r="Q56" s="247">
        <f t="shared" si="3"/>
        <v>-8.9599761449595121</v>
      </c>
      <c r="R56" s="247" t="str">
        <f t="shared" si="4"/>
        <v>-1.70472426734218+0.2704607202767i</v>
      </c>
      <c r="S56" s="247">
        <f t="shared" si="20"/>
        <v>4.7410459069611957</v>
      </c>
      <c r="T56" s="247">
        <f t="shared" si="21"/>
        <v>170.98495374315624</v>
      </c>
      <c r="U56" s="290" t="str">
        <f t="shared" si="5"/>
        <v>-0.631379776701766+2.14125695143363i</v>
      </c>
      <c r="V56" s="245">
        <f t="shared" si="22"/>
        <v>6.9754507294261749</v>
      </c>
      <c r="W56" s="245">
        <f t="shared" si="23"/>
        <v>106.42889516663176</v>
      </c>
      <c r="X56" s="289" t="str">
        <f t="shared" si="6"/>
        <v>0.00784946080560672-0.00159111934144388i</v>
      </c>
      <c r="Y56" s="289">
        <f t="shared" si="24"/>
        <v>-41.928324803265049</v>
      </c>
      <c r="Z56" s="289">
        <f t="shared" si="25"/>
        <v>-11.458839435260623</v>
      </c>
      <c r="AA56" s="288" t="str">
        <f t="shared" si="7"/>
        <v>0.0160635050981218-0.00241812586229341i</v>
      </c>
      <c r="AB56" s="288">
        <f t="shared" si="26"/>
        <v>-35.785877170472432</v>
      </c>
      <c r="AC56" s="288">
        <f t="shared" si="27"/>
        <v>-8.5607633288462193</v>
      </c>
    </row>
    <row r="57" spans="1:29">
      <c r="A57" s="297">
        <v>-0.8</v>
      </c>
      <c r="B57" s="296">
        <f t="shared" si="8"/>
        <v>1584.8931924611131</v>
      </c>
      <c r="C57" s="295">
        <f t="shared" si="9"/>
        <v>9958.1776203206136</v>
      </c>
      <c r="D57" s="294" t="str">
        <f t="shared" si="10"/>
        <v>9958.17762032061i</v>
      </c>
      <c r="E57" s="293">
        <f t="shared" si="0"/>
        <v>3.3429250786251195</v>
      </c>
      <c r="F57" s="247" t="str">
        <f t="shared" si="11"/>
        <v>0.394108946869811-0.983413668770921i</v>
      </c>
      <c r="G57" s="247">
        <f t="shared" si="12"/>
        <v>0.50157062703348931</v>
      </c>
      <c r="H57" s="247">
        <f t="shared" si="13"/>
        <v>-68.161258273193042</v>
      </c>
      <c r="I57" s="292">
        <f t="shared" si="14"/>
        <v>5.5723727103118494E-2</v>
      </c>
      <c r="J57" s="292" t="str">
        <f t="shared" si="15"/>
        <v>0.00671362951920989-0.0163348961862764i</v>
      </c>
      <c r="K57" s="292">
        <f t="shared" si="16"/>
        <v>-35.059823211661744</v>
      </c>
      <c r="L57" s="292">
        <f t="shared" si="17"/>
        <v>-67.657376105468899</v>
      </c>
      <c r="M57" s="291">
        <f t="shared" si="1"/>
        <v>0.1128892424875355</v>
      </c>
      <c r="N57" s="291" t="str">
        <f t="shared" si="2"/>
        <v>0.0157075365719418-0.0322201737651801i</v>
      </c>
      <c r="O57" s="291">
        <f t="shared" si="18"/>
        <v>-28.911420607034195</v>
      </c>
      <c r="P57" s="291">
        <f t="shared" si="19"/>
        <v>-64.010476383471001</v>
      </c>
      <c r="Q57" s="247">
        <f t="shared" si="3"/>
        <v>-8.9599761449595121</v>
      </c>
      <c r="R57" s="247" t="str">
        <f t="shared" si="4"/>
        <v>-1.68086622882828+0.335237005470805i</v>
      </c>
      <c r="S57" s="247">
        <f t="shared" si="20"/>
        <v>4.6800672316276568</v>
      </c>
      <c r="T57" s="247">
        <f t="shared" si="21"/>
        <v>168.72075703572253</v>
      </c>
      <c r="U57" s="290" t="str">
        <f t="shared" si="5"/>
        <v>-0.332767765814723+1.78510672798305i</v>
      </c>
      <c r="V57" s="245">
        <f t="shared" si="22"/>
        <v>5.1816378586611487</v>
      </c>
      <c r="W57" s="245">
        <f t="shared" si="23"/>
        <v>100.5594987625295</v>
      </c>
      <c r="X57" s="289" t="str">
        <f t="shared" si="6"/>
        <v>0.0076784595258906-0.0019718562329252i</v>
      </c>
      <c r="Y57" s="289">
        <f t="shared" si="24"/>
        <v>-42.017157408683758</v>
      </c>
      <c r="Z57" s="289">
        <f t="shared" si="25"/>
        <v>-14.40254049613668</v>
      </c>
      <c r="AA57" s="288" t="str">
        <f t="shared" si="7"/>
        <v>0.0158075575960904-0.00300277096285643i</v>
      </c>
      <c r="AB57" s="288">
        <f t="shared" si="26"/>
        <v>-35.868754804056231</v>
      </c>
      <c r="AC57" s="288">
        <f t="shared" si="27"/>
        <v>-10.755640774138785</v>
      </c>
    </row>
    <row r="58" spans="1:29">
      <c r="A58" s="297">
        <v>-0.7</v>
      </c>
      <c r="B58" s="296">
        <f t="shared" si="8"/>
        <v>1995.2623149688795</v>
      </c>
      <c r="C58" s="295">
        <f t="shared" si="9"/>
        <v>12536.602861381592</v>
      </c>
      <c r="D58" s="294" t="str">
        <f t="shared" si="10"/>
        <v>12536.6028613816i</v>
      </c>
      <c r="E58" s="293">
        <f t="shared" si="0"/>
        <v>3.3429250786251195</v>
      </c>
      <c r="F58" s="247" t="str">
        <f t="shared" si="11"/>
        <v>0.28205404948667-0.813355160739784i</v>
      </c>
      <c r="G58" s="247">
        <f t="shared" si="12"/>
        <v>-1.3012253957934323</v>
      </c>
      <c r="H58" s="247">
        <f t="shared" si="13"/>
        <v>-70.874555806987203</v>
      </c>
      <c r="I58" s="292">
        <f t="shared" si="14"/>
        <v>5.5723727103118494E-2</v>
      </c>
      <c r="J58" s="292" t="str">
        <f t="shared" si="15"/>
        <v>0.00485171247081912-0.0135058858949683i</v>
      </c>
      <c r="K58" s="292">
        <f t="shared" si="16"/>
        <v>-36.862422784244757</v>
      </c>
      <c r="L58" s="292">
        <f t="shared" si="17"/>
        <v>-70.240215306346926</v>
      </c>
      <c r="M58" s="291">
        <f t="shared" si="1"/>
        <v>0.1128892424875355</v>
      </c>
      <c r="N58" s="291" t="str">
        <f t="shared" si="2"/>
        <v>0.0120214667532747-0.0265654224422416i</v>
      </c>
      <c r="O58" s="291">
        <f t="shared" si="18"/>
        <v>-30.704598298387914</v>
      </c>
      <c r="P58" s="291">
        <f t="shared" si="19"/>
        <v>-65.652150573428813</v>
      </c>
      <c r="Q58" s="247">
        <f t="shared" si="3"/>
        <v>-8.9599761449595121</v>
      </c>
      <c r="R58" s="247" t="str">
        <f t="shared" si="4"/>
        <v>-1.6443866033037+0.41252195847836i</v>
      </c>
      <c r="S58" s="247">
        <f t="shared" si="20"/>
        <v>4.5851421495855318</v>
      </c>
      <c r="T58" s="247">
        <f t="shared" si="21"/>
        <v>165.91702503215609</v>
      </c>
      <c r="U58" s="290" t="str">
        <f t="shared" si="5"/>
        <v>-0.128279036536582+1.45382381893942i</v>
      </c>
      <c r="V58" s="245">
        <f t="shared" si="22"/>
        <v>3.2839167537920906</v>
      </c>
      <c r="W58" s="245">
        <f t="shared" si="23"/>
        <v>95.042469225168887</v>
      </c>
      <c r="X58" s="289" t="str">
        <f t="shared" si="6"/>
        <v>0.00741426089816494-0.00241682838471893i</v>
      </c>
      <c r="Y58" s="289">
        <f t="shared" si="24"/>
        <v>-42.160083985333529</v>
      </c>
      <c r="Z58" s="289">
        <f t="shared" si="25"/>
        <v>-18.054426967812013</v>
      </c>
      <c r="AA58" s="288" t="str">
        <f t="shared" si="7"/>
        <v>0.0154091851856607-0.00368985140560544i</v>
      </c>
      <c r="AB58" s="288">
        <f t="shared" si="26"/>
        <v>-36.002259499476679</v>
      </c>
      <c r="AC58" s="288">
        <f t="shared" si="27"/>
        <v>-13.466362234893872</v>
      </c>
    </row>
    <row r="59" spans="1:29">
      <c r="A59" s="297">
        <v>-0.6</v>
      </c>
      <c r="B59" s="296">
        <f t="shared" si="8"/>
        <v>2511.8864315095802</v>
      </c>
      <c r="C59" s="295">
        <f t="shared" si="9"/>
        <v>15782.647919764757</v>
      </c>
      <c r="D59" s="294" t="str">
        <f t="shared" si="10"/>
        <v>15782.6479197648i</v>
      </c>
      <c r="E59" s="293">
        <f t="shared" si="0"/>
        <v>3.3429250786251195</v>
      </c>
      <c r="F59" s="247" t="str">
        <f t="shared" si="11"/>
        <v>0.206667465049649-0.665211049573423i</v>
      </c>
      <c r="G59" s="247">
        <f t="shared" si="12"/>
        <v>-3.1406382912599677</v>
      </c>
      <c r="H59" s="247">
        <f t="shared" si="13"/>
        <v>-72.741049280917039</v>
      </c>
      <c r="I59" s="292">
        <f t="shared" si="14"/>
        <v>5.5723727103118494E-2</v>
      </c>
      <c r="J59" s="292" t="str">
        <f t="shared" si="15"/>
        <v>0.00359952909589399-0.0110404863633578i</v>
      </c>
      <c r="K59" s="292">
        <f t="shared" si="16"/>
        <v>-38.701524345258512</v>
      </c>
      <c r="L59" s="292">
        <f t="shared" si="17"/>
        <v>-71.942480987992056</v>
      </c>
      <c r="M59" s="291">
        <f t="shared" si="1"/>
        <v>0.1128892424875355</v>
      </c>
      <c r="N59" s="291" t="str">
        <f t="shared" si="2"/>
        <v>0.009548208842706-0.0216207139933578i</v>
      </c>
      <c r="O59" s="291">
        <f t="shared" si="18"/>
        <v>-32.528807474181541</v>
      </c>
      <c r="P59" s="291">
        <f t="shared" si="19"/>
        <v>-66.172634625588628</v>
      </c>
      <c r="Q59" s="247">
        <f t="shared" si="3"/>
        <v>-8.9599761449595121</v>
      </c>
      <c r="R59" s="247" t="str">
        <f t="shared" si="4"/>
        <v>-1.58969320677729+0.501829181461977i</v>
      </c>
      <c r="S59" s="247">
        <f t="shared" si="20"/>
        <v>4.4388182977923591</v>
      </c>
      <c r="T59" s="247">
        <f t="shared" si="21"/>
        <v>162.48030485837756</v>
      </c>
      <c r="U59" s="290" t="str">
        <f t="shared" si="5"/>
        <v>0.00528445125558347+1.16119325140075i</v>
      </c>
      <c r="V59" s="245">
        <f t="shared" si="22"/>
        <v>1.2981800065324012</v>
      </c>
      <c r="W59" s="245">
        <f t="shared" si="23"/>
        <v>89.73925557746054</v>
      </c>
      <c r="X59" s="289" t="str">
        <f t="shared" si="6"/>
        <v>0.00701533229773799-0.00290970604264115i</v>
      </c>
      <c r="Y59" s="289">
        <f t="shared" si="24"/>
        <v>-42.389651371277928</v>
      </c>
      <c r="Z59" s="289">
        <f t="shared" si="25"/>
        <v>-22.526905257972498</v>
      </c>
      <c r="AA59" s="288" t="str">
        <f t="shared" si="7"/>
        <v>0.0148015881769792-0.00445676122971258i</v>
      </c>
      <c r="AB59" s="288">
        <f t="shared" si="26"/>
        <v>-36.216934500200978</v>
      </c>
      <c r="AC59" s="288">
        <f t="shared" si="27"/>
        <v>-16.75705889556906</v>
      </c>
    </row>
    <row r="60" spans="1:29">
      <c r="A60" s="297">
        <v>-0.5</v>
      </c>
      <c r="B60" s="296">
        <f t="shared" si="8"/>
        <v>3162.2776601683795</v>
      </c>
      <c r="C60" s="295">
        <f t="shared" si="9"/>
        <v>19869.176531592202</v>
      </c>
      <c r="D60" s="294" t="str">
        <f t="shared" si="10"/>
        <v>19869.1765315922i</v>
      </c>
      <c r="E60" s="293">
        <f t="shared" si="0"/>
        <v>3.3429250786251195</v>
      </c>
      <c r="F60" s="247" t="str">
        <f t="shared" si="11"/>
        <v>0.156845301382098-0.540877548170865i</v>
      </c>
      <c r="G60" s="247">
        <f t="shared" si="12"/>
        <v>-4.9873669378346959</v>
      </c>
      <c r="H60" s="247">
        <f t="shared" si="13"/>
        <v>-73.828738739135801</v>
      </c>
      <c r="I60" s="292">
        <f t="shared" si="14"/>
        <v>5.5723727103118494E-2</v>
      </c>
      <c r="J60" s="292" t="str">
        <f t="shared" si="15"/>
        <v>0.00277268678448174-0.00897009240067309i</v>
      </c>
      <c r="K60" s="292">
        <f t="shared" si="16"/>
        <v>-40.547759605691496</v>
      </c>
      <c r="L60" s="292">
        <f t="shared" si="17"/>
        <v>-72.823438893599061</v>
      </c>
      <c r="M60" s="291">
        <f t="shared" si="1"/>
        <v>0.1128892424875355</v>
      </c>
      <c r="N60" s="291" t="str">
        <f t="shared" si="2"/>
        <v>0.00792413588764483-0.0174459200067732i</v>
      </c>
      <c r="O60" s="291">
        <f t="shared" si="18"/>
        <v>-34.351540372963143</v>
      </c>
      <c r="P60" s="291">
        <f t="shared" si="19"/>
        <v>-65.571909375182557</v>
      </c>
      <c r="Q60" s="247">
        <f t="shared" si="3"/>
        <v>-8.9599761449595121</v>
      </c>
      <c r="R60" s="247" t="str">
        <f t="shared" si="4"/>
        <v>-1.51006063834433+0.600023826965138i</v>
      </c>
      <c r="S60" s="247">
        <f t="shared" si="20"/>
        <v>4.2165520421678462</v>
      </c>
      <c r="T60" s="247">
        <f t="shared" si="21"/>
        <v>158.32956084090731</v>
      </c>
      <c r="U60" s="290" t="str">
        <f t="shared" si="5"/>
        <v>0.0876935004466435+0.910868813633799i</v>
      </c>
      <c r="V60" s="245">
        <f t="shared" si="22"/>
        <v>-0.77081489566685379</v>
      </c>
      <c r="W60" s="245">
        <f t="shared" si="23"/>
        <v>84.50082210177149</v>
      </c>
      <c r="X60" s="289" t="str">
        <f t="shared" si="6"/>
        <v>0.0064381547762418-0.00340431422900906i</v>
      </c>
      <c r="Y60" s="289">
        <f t="shared" si="24"/>
        <v>-42.754030982062915</v>
      </c>
      <c r="Z60" s="289">
        <f t="shared" si="25"/>
        <v>-27.868620131950731</v>
      </c>
      <c r="AA60" s="288" t="str">
        <f t="shared" si="7"/>
        <v>0.013911186393938-0.00523360752359627i</v>
      </c>
      <c r="AB60" s="288">
        <f t="shared" si="26"/>
        <v>-36.557811749334576</v>
      </c>
      <c r="AC60" s="288">
        <f t="shared" si="27"/>
        <v>-20.617090613534273</v>
      </c>
    </row>
    <row r="61" spans="1:29">
      <c r="A61" s="297">
        <v>-0.4</v>
      </c>
      <c r="B61" s="296">
        <f t="shared" si="8"/>
        <v>3981.0717055349719</v>
      </c>
      <c r="C61" s="295">
        <f t="shared" si="9"/>
        <v>25013.811247045713</v>
      </c>
      <c r="D61" s="294" t="str">
        <f t="shared" si="10"/>
        <v>25013.8112470457i</v>
      </c>
      <c r="E61" s="293">
        <f t="shared" si="0"/>
        <v>3.3429250786251195</v>
      </c>
      <c r="F61" s="247" t="str">
        <f t="shared" si="11"/>
        <v>0.124085743174802-0.439170276246895i</v>
      </c>
      <c r="G61" s="247">
        <f t="shared" si="12"/>
        <v>-6.8137786386987838</v>
      </c>
      <c r="H61" s="247">
        <f t="shared" si="13"/>
        <v>-74.222580714507217</v>
      </c>
      <c r="I61" s="292">
        <f t="shared" si="14"/>
        <v>5.5723727103118494E-2</v>
      </c>
      <c r="J61" s="292" t="str">
        <f t="shared" si="15"/>
        <v>0.0022301242467896-0.0072749028543009i</v>
      </c>
      <c r="K61" s="292">
        <f t="shared" si="16"/>
        <v>-42.373389457016046</v>
      </c>
      <c r="L61" s="292">
        <f t="shared" si="17"/>
        <v>-72.957059141695154</v>
      </c>
      <c r="M61" s="291">
        <f t="shared" si="1"/>
        <v>0.1128892424875355</v>
      </c>
      <c r="N61" s="291" t="str">
        <f t="shared" si="2"/>
        <v>0.00687262379550108-0.013999209436937i</v>
      </c>
      <c r="O61" s="291">
        <f t="shared" si="18"/>
        <v>-36.140171032003749</v>
      </c>
      <c r="P61" s="291">
        <f t="shared" si="19"/>
        <v>-63.852220104793282</v>
      </c>
      <c r="Q61" s="247">
        <f t="shared" si="3"/>
        <v>-8.9599761449595121</v>
      </c>
      <c r="R61" s="247" t="str">
        <f t="shared" si="4"/>
        <v>-1.3989296154906+0.699872387419066i</v>
      </c>
      <c r="S61" s="247">
        <f t="shared" si="20"/>
        <v>3.8860298510110258</v>
      </c>
      <c r="T61" s="247">
        <f t="shared" si="21"/>
        <v>153.42159582889784</v>
      </c>
      <c r="U61" s="290" t="str">
        <f t="shared" si="5"/>
        <v>0.133775928733014+0.701212491005387i</v>
      </c>
      <c r="V61" s="245">
        <f t="shared" si="22"/>
        <v>-2.9277487876877579</v>
      </c>
      <c r="W61" s="245">
        <f t="shared" si="23"/>
        <v>79.199015114390633</v>
      </c>
      <c r="X61" s="289" t="str">
        <f t="shared" si="6"/>
        <v>0.00566247665752544-0.00381460594506982i</v>
      </c>
      <c r="Y61" s="289">
        <f t="shared" si="24"/>
        <v>-43.314756119231404</v>
      </c>
      <c r="Z61" s="289">
        <f t="shared" si="25"/>
        <v>-33.966725180903921</v>
      </c>
      <c r="AA61" s="288" t="str">
        <f t="shared" si="7"/>
        <v>0.0126965422505565-0.00588327614910897i</v>
      </c>
      <c r="AB61" s="288">
        <f t="shared" si="26"/>
        <v>-37.081537694219129</v>
      </c>
      <c r="AC61" s="288">
        <f t="shared" si="27"/>
        <v>-24.861886144002028</v>
      </c>
    </row>
    <row r="62" spans="1:29">
      <c r="A62" s="297">
        <v>-0.3</v>
      </c>
      <c r="B62" s="296">
        <f t="shared" si="8"/>
        <v>5011.8723362727224</v>
      </c>
      <c r="C62" s="295">
        <f t="shared" si="9"/>
        <v>31490.522624728597</v>
      </c>
      <c r="D62" s="294" t="str">
        <f t="shared" si="10"/>
        <v>31490.5226247286i</v>
      </c>
      <c r="E62" s="293">
        <f t="shared" si="0"/>
        <v>3.3429250786251195</v>
      </c>
      <c r="F62" s="247" t="str">
        <f t="shared" si="11"/>
        <v>0.102284959505633-0.357538335596637i</v>
      </c>
      <c r="G62" s="247">
        <f t="shared" si="12"/>
        <v>-8.5919077555533434</v>
      </c>
      <c r="H62" s="247">
        <f t="shared" si="13"/>
        <v>-74.035175377391937</v>
      </c>
      <c r="I62" s="292">
        <f t="shared" si="14"/>
        <v>5.5723727103118494E-2</v>
      </c>
      <c r="J62" s="292" t="str">
        <f t="shared" si="15"/>
        <v>0.00187075361788638-0.00591244299442852i</v>
      </c>
      <c r="K62" s="292">
        <f t="shared" si="16"/>
        <v>-44.150279714105736</v>
      </c>
      <c r="L62" s="292">
        <f t="shared" si="17"/>
        <v>-72.442129606493992</v>
      </c>
      <c r="M62" s="291">
        <f t="shared" si="1"/>
        <v>0.1128892424875355</v>
      </c>
      <c r="N62" s="291" t="str">
        <f t="shared" si="2"/>
        <v>0.00619784520066308-0.0111939562369693i</v>
      </c>
      <c r="O62" s="291">
        <f t="shared" si="18"/>
        <v>-37.859037249280725</v>
      </c>
      <c r="P62" s="291">
        <f t="shared" si="19"/>
        <v>-61.027673958104039</v>
      </c>
      <c r="Q62" s="247">
        <f t="shared" si="3"/>
        <v>-8.9599761449595121</v>
      </c>
      <c r="R62" s="247" t="str">
        <f t="shared" si="4"/>
        <v>-1.25267954543037+0.789295833295531i</v>
      </c>
      <c r="S62" s="247">
        <f t="shared" si="20"/>
        <v>3.4087897604085642</v>
      </c>
      <c r="T62" s="247">
        <f t="shared" si="21"/>
        <v>147.78554535706382</v>
      </c>
      <c r="U62" s="290" t="str">
        <f t="shared" si="5"/>
        <v>0.154073241951965+0.528614052055725i</v>
      </c>
      <c r="V62" s="245">
        <f t="shared" si="22"/>
        <v>-5.183117995144773</v>
      </c>
      <c r="W62" s="245">
        <f t="shared" si="23"/>
        <v>73.750369979671845</v>
      </c>
      <c r="X62" s="289" t="str">
        <f t="shared" si="6"/>
        <v>0.00473146049991877-0.00403264993685321i</v>
      </c>
      <c r="Y62" s="289">
        <f t="shared" si="24"/>
        <v>-44.128619185538433</v>
      </c>
      <c r="Z62" s="289">
        <f t="shared" si="25"/>
        <v>-40.441138486252299</v>
      </c>
      <c r="AA62" s="288" t="str">
        <f t="shared" si="7"/>
        <v>0.0112160064609075-0.00622396391140851i</v>
      </c>
      <c r="AB62" s="288">
        <f t="shared" si="26"/>
        <v>-37.837376720713443</v>
      </c>
      <c r="AC62" s="288">
        <f t="shared" si="27"/>
        <v>-29.026682837862463</v>
      </c>
    </row>
    <row r="63" spans="1:29">
      <c r="A63" s="297">
        <v>-0.2</v>
      </c>
      <c r="B63" s="296">
        <f t="shared" si="8"/>
        <v>6309.5734448019321</v>
      </c>
      <c r="C63" s="295">
        <f t="shared" si="9"/>
        <v>39644.219162949987</v>
      </c>
      <c r="D63" s="294" t="str">
        <f t="shared" si="10"/>
        <v>39644.21916295i</v>
      </c>
      <c r="E63" s="293">
        <f t="shared" si="0"/>
        <v>3.3429250786251195</v>
      </c>
      <c r="F63" s="247" t="str">
        <f t="shared" si="11"/>
        <v>0.0871816864911123-0.293031930990133i</v>
      </c>
      <c r="G63" s="247">
        <f t="shared" si="12"/>
        <v>-10.293353818578211</v>
      </c>
      <c r="H63" s="247">
        <f t="shared" si="13"/>
        <v>-73.431416435118379</v>
      </c>
      <c r="I63" s="292">
        <f t="shared" si="14"/>
        <v>5.5723727103118494E-2</v>
      </c>
      <c r="J63" s="292" t="str">
        <f t="shared" si="15"/>
        <v>0.00162426445579456-0.00483371279107219i</v>
      </c>
      <c r="K63" s="292">
        <f t="shared" si="16"/>
        <v>-45.84976304032584</v>
      </c>
      <c r="L63" s="292">
        <f t="shared" si="17"/>
        <v>-71.426192773140983</v>
      </c>
      <c r="M63" s="291">
        <f t="shared" si="1"/>
        <v>0.1128892424875355</v>
      </c>
      <c r="N63" s="291" t="str">
        <f t="shared" si="2"/>
        <v>0.00576702391685966-0.00893148564445469i</v>
      </c>
      <c r="O63" s="291">
        <f t="shared" si="18"/>
        <v>-39.468062698066134</v>
      </c>
      <c r="P63" s="291">
        <f t="shared" si="19"/>
        <v>-57.149833903905936</v>
      </c>
      <c r="Q63" s="247">
        <f t="shared" si="3"/>
        <v>-8.9599761449595121</v>
      </c>
      <c r="R63" s="247" t="str">
        <f t="shared" si="4"/>
        <v>-1.07439212666786+0.852914613411749i</v>
      </c>
      <c r="S63" s="247">
        <f t="shared" si="20"/>
        <v>2.7456925915341799</v>
      </c>
      <c r="T63" s="247">
        <f t="shared" si="21"/>
        <v>141.55542085842012</v>
      </c>
      <c r="U63" s="290" t="str">
        <f t="shared" si="5"/>
        <v>0.156263898582071+0.38918973394823i</v>
      </c>
      <c r="V63" s="245">
        <f t="shared" si="22"/>
        <v>-7.5476612270440278</v>
      </c>
      <c r="W63" s="245">
        <f t="shared" si="23"/>
        <v>68.124004423301713</v>
      </c>
      <c r="X63" s="289" t="str">
        <f t="shared" si="6"/>
        <v>0.00376631387825002-0.00399165342003342i</v>
      </c>
      <c r="Y63" s="289">
        <f t="shared" si="24"/>
        <v>-45.211678543640879</v>
      </c>
      <c r="Z63" s="289">
        <f t="shared" si="25"/>
        <v>-46.663757413975958</v>
      </c>
      <c r="AA63" s="288" t="str">
        <f t="shared" si="7"/>
        <v>0.00966212931906136-0.00612879322895585i</v>
      </c>
      <c r="AB63" s="288">
        <f t="shared" si="26"/>
        <v>-38.829978201381181</v>
      </c>
      <c r="AC63" s="288">
        <f t="shared" si="27"/>
        <v>-32.387398544740954</v>
      </c>
    </row>
    <row r="64" spans="1:29">
      <c r="A64" s="297">
        <v>-0.1</v>
      </c>
      <c r="B64" s="296">
        <f t="shared" si="8"/>
        <v>7943.2823472428145</v>
      </c>
      <c r="C64" s="295">
        <f t="shared" si="9"/>
        <v>49909.114934975027</v>
      </c>
      <c r="D64" s="294" t="str">
        <f t="shared" si="10"/>
        <v>49909.114934975i</v>
      </c>
      <c r="E64" s="293">
        <f t="shared" si="0"/>
        <v>3.3429250786251195</v>
      </c>
      <c r="F64" s="247" t="str">
        <f t="shared" si="11"/>
        <v>0.0758019314891572-0.242749619454582i</v>
      </c>
      <c r="G64" s="247">
        <f t="shared" si="12"/>
        <v>-11.892749073786872</v>
      </c>
      <c r="H64" s="247">
        <f t="shared" si="13"/>
        <v>-72.658302661104841</v>
      </c>
      <c r="I64" s="292">
        <f t="shared" si="14"/>
        <v>5.5723727103118494E-2</v>
      </c>
      <c r="J64" s="292" t="str">
        <f t="shared" si="15"/>
        <v>0.00144191071747384-0.00399073599035635i</v>
      </c>
      <c r="K64" s="292">
        <f t="shared" si="16"/>
        <v>-47.44604938318308</v>
      </c>
      <c r="L64" s="292">
        <f t="shared" si="17"/>
        <v>-70.13447806528184</v>
      </c>
      <c r="M64" s="291">
        <f t="shared" si="1"/>
        <v>0.1128892424875355</v>
      </c>
      <c r="N64" s="291" t="str">
        <f t="shared" si="2"/>
        <v>0.00549246668253553-0.00711735479230641i</v>
      </c>
      <c r="O64" s="291">
        <f t="shared" si="18"/>
        <v>-40.924600388481366</v>
      </c>
      <c r="P64" s="291">
        <f t="shared" si="19"/>
        <v>-52.342610846048039</v>
      </c>
      <c r="Q64" s="247">
        <f t="shared" si="3"/>
        <v>-8.9599761449595121</v>
      </c>
      <c r="R64" s="247" t="str">
        <f t="shared" si="4"/>
        <v>-0.876259901764972+0.876917212361664i</v>
      </c>
      <c r="S64" s="247">
        <f t="shared" si="20"/>
        <v>1.8662165091177096</v>
      </c>
      <c r="T64" s="247">
        <f t="shared" si="21"/>
        <v>134.97851835906849</v>
      </c>
      <c r="U64" s="290" t="str">
        <f t="shared" si="5"/>
        <v>0.146449126553683+0.279183776149858i</v>
      </c>
      <c r="V64" s="245">
        <f t="shared" si="22"/>
        <v>-10.026532564669159</v>
      </c>
      <c r="W64" s="245">
        <f t="shared" si="23"/>
        <v>62.320215697963619</v>
      </c>
      <c r="X64" s="289" t="str">
        <f t="shared" si="6"/>
        <v>0.00290751915062884-0.0037244456230478i</v>
      </c>
      <c r="Y64" s="289">
        <f t="shared" si="24"/>
        <v>-46.51205365256309</v>
      </c>
      <c r="Z64" s="289">
        <f t="shared" si="25"/>
        <v>-52.022328367169486</v>
      </c>
      <c r="AA64" s="288" t="str">
        <f t="shared" si="7"/>
        <v>0.0082767642323795-0.00563131811956482i</v>
      </c>
      <c r="AB64" s="288">
        <f t="shared" si="26"/>
        <v>-39.990604657861361</v>
      </c>
      <c r="AC64" s="288">
        <f t="shared" si="27"/>
        <v>-34.230461147935742</v>
      </c>
    </row>
    <row r="65" spans="1:29">
      <c r="A65" s="297">
        <v>0</v>
      </c>
      <c r="B65" s="296">
        <f t="shared" si="8"/>
        <v>10000</v>
      </c>
      <c r="C65" s="295">
        <f t="shared" si="9"/>
        <v>62831.853071795864</v>
      </c>
      <c r="D65" s="294" t="str">
        <f t="shared" si="10"/>
        <v>62831.8530717959i</v>
      </c>
      <c r="E65" s="293">
        <f t="shared" si="0"/>
        <v>3.3429250786251195</v>
      </c>
      <c r="F65" s="247" t="str">
        <f t="shared" si="11"/>
        <v>0.0660378480908313-0.20397046635879i</v>
      </c>
      <c r="G65" s="247">
        <f t="shared" si="12"/>
        <v>-13.375732218828183</v>
      </c>
      <c r="H65" s="247">
        <f t="shared" si="13"/>
        <v>-72.060027120520772</v>
      </c>
      <c r="I65" s="292">
        <f t="shared" si="14"/>
        <v>5.5723727103118494E-2</v>
      </c>
      <c r="J65" s="292" t="str">
        <f t="shared" si="15"/>
        <v>0.00128946299189107-0.00333893124941373i</v>
      </c>
      <c r="K65" s="292">
        <f t="shared" si="16"/>
        <v>-48.92410978841626</v>
      </c>
      <c r="L65" s="292">
        <f t="shared" si="17"/>
        <v>-68.883920871738937</v>
      </c>
      <c r="M65" s="291">
        <f t="shared" si="1"/>
        <v>0.1128892424875355</v>
      </c>
      <c r="N65" s="291" t="str">
        <f t="shared" si="2"/>
        <v>0.0053171739732747-0.00566807385644499i</v>
      </c>
      <c r="O65" s="291">
        <f t="shared" si="18"/>
        <v>-42.189673733966863</v>
      </c>
      <c r="P65" s="291">
        <f t="shared" si="19"/>
        <v>-46.829567142853818</v>
      </c>
      <c r="Q65" s="247">
        <f t="shared" si="3"/>
        <v>-8.9599761449595121</v>
      </c>
      <c r="R65" s="247" t="str">
        <f t="shared" si="4"/>
        <v>-0.677492464530544+0.855418437922688i</v>
      </c>
      <c r="S65" s="247">
        <f t="shared" si="20"/>
        <v>0.7581575517576421</v>
      </c>
      <c r="T65" s="247">
        <f t="shared" si="21"/>
        <v>128.37926761812764</v>
      </c>
      <c r="U65" s="290" t="str">
        <f t="shared" si="5"/>
        <v>0.129739953259647+0.194678446802496i</v>
      </c>
      <c r="V65" s="245">
        <f t="shared" si="22"/>
        <v>-12.617574667070539</v>
      </c>
      <c r="W65" s="245">
        <f t="shared" si="23"/>
        <v>56.31924049760697</v>
      </c>
      <c r="X65" s="289" t="str">
        <f t="shared" si="6"/>
        <v>0.00222845780163673-0.00333819592971954i</v>
      </c>
      <c r="Y65" s="289">
        <f t="shared" si="24"/>
        <v>-47.929158835125129</v>
      </c>
      <c r="Z65" s="289">
        <f t="shared" si="25"/>
        <v>-56.27437261759264</v>
      </c>
      <c r="AA65" s="288" t="str">
        <f t="shared" si="7"/>
        <v>0.00720623664973007-0.00490103494255534i</v>
      </c>
      <c r="AB65" s="288">
        <f t="shared" si="26"/>
        <v>-41.194722780675725</v>
      </c>
      <c r="AC65" s="288">
        <f t="shared" si="27"/>
        <v>-34.220018888707536</v>
      </c>
    </row>
    <row r="66" spans="1:29">
      <c r="A66" s="297">
        <v>0.1</v>
      </c>
      <c r="B66" s="296">
        <f t="shared" si="8"/>
        <v>12589.254117941673</v>
      </c>
      <c r="C66" s="295">
        <f t="shared" si="9"/>
        <v>79100.616502201228</v>
      </c>
      <c r="D66" s="294" t="str">
        <f t="shared" si="10"/>
        <v>79100.6165022012i</v>
      </c>
      <c r="E66" s="293">
        <f t="shared" si="0"/>
        <v>3.3429250786251195</v>
      </c>
      <c r="F66" s="247" t="str">
        <f t="shared" si="11"/>
        <v>0.0564054378554137-0.174122370528345i</v>
      </c>
      <c r="G66" s="247">
        <f t="shared" si="12"/>
        <v>-14.749529458117198</v>
      </c>
      <c r="H66" s="247">
        <f t="shared" si="13"/>
        <v>-72.050716272863852</v>
      </c>
      <c r="I66" s="292">
        <f t="shared" si="14"/>
        <v>5.5723727103118494E-2</v>
      </c>
      <c r="J66" s="292" t="str">
        <f t="shared" si="15"/>
        <v>0.00114299239784402-0.00283678944687566i</v>
      </c>
      <c r="K66" s="292">
        <f t="shared" si="16"/>
        <v>-50.290116422808936</v>
      </c>
      <c r="L66" s="292">
        <f t="shared" si="17"/>
        <v>-68.054626851904004</v>
      </c>
      <c r="M66" s="291">
        <f t="shared" si="1"/>
        <v>0.1128892424875355</v>
      </c>
      <c r="N66" s="291" t="str">
        <f t="shared" si="2"/>
        <v>0.00520447384744534-0.00451285707422923i</v>
      </c>
      <c r="O66" s="291">
        <f t="shared" si="18"/>
        <v>-43.237415702491745</v>
      </c>
      <c r="P66" s="291">
        <f t="shared" si="19"/>
        <v>-40.928921931910416</v>
      </c>
      <c r="Q66" s="247">
        <f t="shared" si="3"/>
        <v>-8.9599761449595121</v>
      </c>
      <c r="R66" s="247" t="str">
        <f t="shared" si="4"/>
        <v>-0.49754310248747+0.793638932750616i</v>
      </c>
      <c r="S66" s="247">
        <f t="shared" si="20"/>
        <v>-0.56796482488874145</v>
      </c>
      <c r="T66" s="247">
        <f t="shared" si="21"/>
        <v>122.08416173695556</v>
      </c>
      <c r="U66" s="290" t="str">
        <f t="shared" si="5"/>
        <v>0.110126155766376+0.131398935946047i</v>
      </c>
      <c r="V66" s="245">
        <f t="shared" si="22"/>
        <v>-15.317494283005963</v>
      </c>
      <c r="W66" s="245">
        <f t="shared" si="23"/>
        <v>50.033445464091756</v>
      </c>
      <c r="X66" s="289" t="str">
        <f t="shared" si="6"/>
        <v>0.00171771040526623-0.00293421831002229i</v>
      </c>
      <c r="Y66" s="289">
        <f t="shared" si="24"/>
        <v>-49.370359247718184</v>
      </c>
      <c r="Z66" s="289">
        <f t="shared" si="25"/>
        <v>-59.655017580260711</v>
      </c>
      <c r="AA66" s="288" t="str">
        <f t="shared" si="7"/>
        <v>0.00645661123324487-0.00411796037394432i</v>
      </c>
      <c r="AB66" s="288">
        <f t="shared" si="26"/>
        <v>-42.317658527400972</v>
      </c>
      <c r="AC66" s="288">
        <f t="shared" si="27"/>
        <v>-32.529312660267138</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3.3429250786251195</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0.0459889332667807-0.150716910335055i</v>
      </c>
      <c r="G67" s="247">
        <f t="shared" si="12"/>
        <v>-16.050133275730794</v>
      </c>
      <c r="H67" s="247">
        <f t="shared" si="13"/>
        <v>-73.031242503598193</v>
      </c>
      <c r="I67" s="292">
        <f t="shared" ref="I67:I95" si="30">IF(freq_ratio2&gt;1,(Kinput2-Kfeed2*Metccm2/(2*ratio2*Gdc_ccm2))/(2/rload2-Kfeed2/Gdc_ccm2),(Kinput2-Kfeed2*Metccm2/(2*ratio2*Gdc_dcm2))/(2/rload2-Kfeed2/Gdc_dcm2))</f>
        <v>5.5723727103118494E-2</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0.000987546043768604-0.00244490379996036i</v>
      </c>
      <c r="K67" s="292">
        <f t="shared" si="16"/>
        <v>-51.578401519235719</v>
      </c>
      <c r="L67" s="292">
        <f t="shared" si="17"/>
        <v>-68.005222303365031</v>
      </c>
      <c r="M67" s="291">
        <f t="shared" ref="M67:M95" si="32">IF(freq_ratio2&gt;1,(1-Kfeed2*rload2*Xequiv2^2/(Gdc_ccm2*(Xequiv2^2+Requiv2^2)))/(2/rload2-Kfeed2/Gdc_ccm2),1/(2/rload2-Kfeed2/Gdc_dcm2))</f>
        <v>0.1128892424875355</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0.0051309891999877-0.00359307365045722i</v>
      </c>
      <c r="O67" s="291">
        <f t="shared" si="18"/>
        <v>-44.063016771569288</v>
      </c>
      <c r="P67" s="291">
        <f t="shared" si="19"/>
        <v>-35.002370194979491</v>
      </c>
      <c r="Q67" s="247">
        <f t="shared" ref="Q67:Q95" si="34">-currentransferratio2*RFB_2/(Rfeedforward2*(Cvolt2*nanoF2+Cforward2*picoF2*alpha_Cf2)*Rupper2*kiliOhm2)</f>
        <v>-8.9599761449595121</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-0.349158827539849+0.705064875557409i</v>
      </c>
      <c r="S67" s="247">
        <f t="shared" si="20"/>
        <v>-2.0828944994820624</v>
      </c>
      <c r="T67" s="247">
        <f t="shared" si="21"/>
        <v>116.34531158113013</v>
      </c>
      <c r="U67" s="290" t="str">
        <f t="shared" si="5"/>
        <v>0.0902077576105452+0.0850493212137771i</v>
      </c>
      <c r="V67" s="245">
        <f t="shared" si="22"/>
        <v>-18.133027775212859</v>
      </c>
      <c r="W67" s="245">
        <f t="shared" si="23"/>
        <v>43.314069077531961</v>
      </c>
      <c r="X67" s="289" t="str">
        <f t="shared" si="6"/>
        <v>0.00132509982654345-0.00256344784062689i</v>
      </c>
      <c r="Y67" s="289">
        <f t="shared" si="24"/>
        <v>-50.795033836310608</v>
      </c>
      <c r="Z67" s="289">
        <f t="shared" si="25"/>
        <v>-62.664611458363765</v>
      </c>
      <c r="AA67" s="288" t="str">
        <f t="shared" si="7"/>
        <v>0.00595687287374446-0.00339247304184781i</v>
      </c>
      <c r="AB67" s="288">
        <f t="shared" si="26"/>
        <v>-43.279649088644177</v>
      </c>
      <c r="AC67" s="288">
        <f t="shared" si="27"/>
        <v>-29.661759349978279</v>
      </c>
    </row>
    <row r="68" spans="1:29">
      <c r="A68" s="297">
        <v>0.3</v>
      </c>
      <c r="B68" s="296">
        <f t="shared" si="8"/>
        <v>19952.623149688796</v>
      </c>
      <c r="C68" s="295">
        <f t="shared" si="9"/>
        <v>125366.02861381591</v>
      </c>
      <c r="D68" s="294" t="str">
        <f t="shared" si="10"/>
        <v>125366.028613816i</v>
      </c>
      <c r="E68" s="293">
        <f t="shared" si="28"/>
        <v>3.3429250786251195</v>
      </c>
      <c r="F68" s="247" t="str">
        <f t="shared" si="29"/>
        <v>0.0345226312376159-0.131385893175858i</v>
      </c>
      <c r="G68" s="247">
        <f t="shared" si="12"/>
        <v>-17.339079541847475</v>
      </c>
      <c r="H68" s="247">
        <f t="shared" si="13"/>
        <v>-75.277893410413</v>
      </c>
      <c r="I68" s="292">
        <f t="shared" si="30"/>
        <v>5.5723727103118494E-2</v>
      </c>
      <c r="J68" s="292" t="str">
        <f t="shared" si="31"/>
        <v>0.000817945163108555-0.00212637744472223i</v>
      </c>
      <c r="K68" s="292">
        <f t="shared" si="16"/>
        <v>-52.84789522174254</v>
      </c>
      <c r="L68" s="292">
        <f t="shared" si="17"/>
        <v>-68.959961350117766</v>
      </c>
      <c r="M68" s="291">
        <f t="shared" si="32"/>
        <v>0.1128892424875355</v>
      </c>
      <c r="N68" s="291" t="str">
        <f t="shared" si="33"/>
        <v>0.00508203936152307-0.00286084489741641i</v>
      </c>
      <c r="O68" s="291">
        <f t="shared" si="18"/>
        <v>-44.683734785870321</v>
      </c>
      <c r="P68" s="291">
        <f t="shared" si="19"/>
        <v>-29.376572432486906</v>
      </c>
      <c r="Q68" s="247">
        <f t="shared" si="34"/>
        <v>-8.9599761449595121</v>
      </c>
      <c r="R68" s="247" t="str">
        <f t="shared" si="35"/>
        <v>-0.235951364521057+0.60513881032416i</v>
      </c>
      <c r="S68" s="247">
        <f t="shared" si="20"/>
        <v>-3.7482544792150847</v>
      </c>
      <c r="T68" s="247">
        <f t="shared" si="21"/>
        <v>111.3014466145392</v>
      </c>
      <c r="U68" s="290" t="str">
        <f t="shared" si="5"/>
        <v>0.0713610411424431+0.0518916647700521i</v>
      </c>
      <c r="V68" s="245">
        <f t="shared" si="22"/>
        <v>-21.087334021062563</v>
      </c>
      <c r="W68" s="245">
        <f t="shared" si="23"/>
        <v>36.023553204126245</v>
      </c>
      <c r="X68" s="289" t="str">
        <f t="shared" si="6"/>
        <v>0.00100561109316446-0.00223358560525873i</v>
      </c>
      <c r="Y68" s="289">
        <f t="shared" si="24"/>
        <v>-52.218372896978209</v>
      </c>
      <c r="Z68" s="289">
        <f t="shared" si="25"/>
        <v>-65.761641304309265</v>
      </c>
      <c r="AA68" s="288" t="str">
        <f t="shared" si="7"/>
        <v>0.00562714322992927-0.00276624520521531i</v>
      </c>
      <c r="AB68" s="288">
        <f t="shared" si="26"/>
        <v>-44.054212461105983</v>
      </c>
      <c r="AC68" s="288">
        <f t="shared" si="27"/>
        <v>-26.178252386678416</v>
      </c>
    </row>
    <row r="69" spans="1:29">
      <c r="A69" s="297">
        <v>0.4</v>
      </c>
      <c r="B69" s="296">
        <f t="shared" si="8"/>
        <v>25118.864315095805</v>
      </c>
      <c r="C69" s="295">
        <f t="shared" si="9"/>
        <v>157826.4791976476</v>
      </c>
      <c r="D69" s="294" t="str">
        <f t="shared" si="10"/>
        <v>157826.479197648i</v>
      </c>
      <c r="E69" s="293">
        <f t="shared" si="28"/>
        <v>3.3429250786251195</v>
      </c>
      <c r="F69" s="247" t="str">
        <f t="shared" si="29"/>
        <v>0.0224565432109303-0.114108834932744i</v>
      </c>
      <c r="G69" s="247">
        <f t="shared" si="12"/>
        <v>-18.688587913323655</v>
      </c>
      <c r="H69" s="247">
        <f t="shared" si="13"/>
        <v>-78.866506728696649</v>
      </c>
      <c r="I69" s="292">
        <f t="shared" si="30"/>
        <v>5.5723727103118494E-2</v>
      </c>
      <c r="J69" s="292" t="str">
        <f t="shared" si="31"/>
        <v>0.00063945632794688-0.00184992115954429i</v>
      </c>
      <c r="K69" s="292">
        <f t="shared" si="16"/>
        <v>-54.166750730907253</v>
      </c>
      <c r="L69" s="292">
        <f t="shared" si="17"/>
        <v>-70.931431480568435</v>
      </c>
      <c r="M69" s="291">
        <f t="shared" si="32"/>
        <v>0.1128892424875355</v>
      </c>
      <c r="N69" s="291" t="str">
        <f t="shared" si="33"/>
        <v>0.00504865615851689-0.0022775105876333i</v>
      </c>
      <c r="O69" s="291">
        <f t="shared" si="18"/>
        <v>-45.132015047312791</v>
      </c>
      <c r="P69" s="291">
        <f t="shared" si="19"/>
        <v>-24.280718386207944</v>
      </c>
      <c r="Q69" s="247">
        <f t="shared" si="34"/>
        <v>-8.9599761449595121</v>
      </c>
      <c r="R69" s="247" t="str">
        <f t="shared" si="35"/>
        <v>-0.154610919053729+0.506206710294704i</v>
      </c>
      <c r="S69" s="247">
        <f t="shared" si="20"/>
        <v>-5.5260972999854268</v>
      </c>
      <c r="T69" s="247">
        <f t="shared" si="21"/>
        <v>106.98426461963314</v>
      </c>
      <c r="U69" s="290" t="str">
        <f t="shared" si="5"/>
        <v>0.054290631162254+0.0290101247044977i</v>
      </c>
      <c r="V69" s="245">
        <f t="shared" si="22"/>
        <v>-24.214685213309085</v>
      </c>
      <c r="W69" s="245">
        <f t="shared" si="23"/>
        <v>28.117757890936499</v>
      </c>
      <c r="X69" s="289" t="str">
        <f t="shared" si="6"/>
        <v>0.000735478718536012-0.00193355896690475i</v>
      </c>
      <c r="Y69" s="289">
        <f t="shared" si="24"/>
        <v>-53.685989295182097</v>
      </c>
      <c r="Z69" s="289">
        <f t="shared" si="25"/>
        <v>-69.174404743668234</v>
      </c>
      <c r="AA69" s="288" t="str">
        <f t="shared" si="7"/>
        <v>0.00540727226467259-0.00224238546725005i</v>
      </c>
      <c r="AB69" s="288">
        <f t="shared" si="26"/>
        <v>-44.651253611587634</v>
      </c>
      <c r="AC69" s="288">
        <f t="shared" si="27"/>
        <v>-22.523691649307761</v>
      </c>
    </row>
    <row r="70" spans="1:29">
      <c r="A70" s="297">
        <v>0.5</v>
      </c>
      <c r="B70" s="296">
        <f t="shared" si="8"/>
        <v>31622.776601683796</v>
      </c>
      <c r="C70" s="295">
        <f t="shared" si="9"/>
        <v>198691.76531592204</v>
      </c>
      <c r="D70" s="294" t="str">
        <f t="shared" si="10"/>
        <v>198691.765315922i</v>
      </c>
      <c r="E70" s="293">
        <f t="shared" si="28"/>
        <v>3.3429250786251195</v>
      </c>
      <c r="F70" s="247" t="str">
        <f t="shared" si="29"/>
        <v>0.0108000491852117-0.0975486736150773i</v>
      </c>
      <c r="G70" s="247">
        <f t="shared" si="12"/>
        <v>-20.162661769064201</v>
      </c>
      <c r="H70" s="247">
        <f t="shared" si="13"/>
        <v>-83.682258245085066</v>
      </c>
      <c r="I70" s="292">
        <f t="shared" si="30"/>
        <v>5.5723727103118494E-2</v>
      </c>
      <c r="J70" s="292" t="str">
        <f t="shared" si="31"/>
        <v>0.000465360948363136-0.00159446317065638i</v>
      </c>
      <c r="K70" s="292">
        <f t="shared" si="16"/>
        <v>-55.592681942777354</v>
      </c>
      <c r="L70" s="292">
        <f t="shared" si="17"/>
        <v>-73.729556380820028</v>
      </c>
      <c r="M70" s="291">
        <f t="shared" si="32"/>
        <v>0.1128892424875355</v>
      </c>
      <c r="N70" s="291" t="str">
        <f t="shared" si="33"/>
        <v>0.00502556079671969-0.00181222556884725i</v>
      </c>
      <c r="O70" s="291">
        <f t="shared" si="18"/>
        <v>-45.445395969861444</v>
      </c>
      <c r="P70" s="291">
        <f t="shared" si="19"/>
        <v>-19.829388042060113</v>
      </c>
      <c r="Q70" s="247">
        <f t="shared" si="34"/>
        <v>-8.9599761449595121</v>
      </c>
      <c r="R70" s="247" t="str">
        <f t="shared" si="35"/>
        <v>-0.0986753103683521+0.415780117271424i</v>
      </c>
      <c r="S70" s="247">
        <f t="shared" si="20"/>
        <v>-7.3847562714222867</v>
      </c>
      <c r="T70" s="247">
        <f t="shared" si="21"/>
        <v>103.35076504229521</v>
      </c>
      <c r="U70" s="290" t="str">
        <f t="shared" si="5"/>
        <v>0.0394931007500045+0.0141160913617533i</v>
      </c>
      <c r="V70" s="245">
        <f t="shared" si="22"/>
        <v>-27.547418040486484</v>
      </c>
      <c r="W70" s="245">
        <f t="shared" si="23"/>
        <v>19.668506797210146</v>
      </c>
      <c r="X70" s="289" t="str">
        <f t="shared" si="6"/>
        <v>0.000508781799645807-0.001652545298247i</v>
      </c>
      <c r="Y70" s="289">
        <f t="shared" si="24"/>
        <v>-55.243629636111031</v>
      </c>
      <c r="Z70" s="289">
        <f t="shared" si="25"/>
        <v>-72.887569470752751</v>
      </c>
      <c r="AA70" s="288" t="str">
        <f t="shared" si="7"/>
        <v>0.00525878908680054-0.00180945292845151i</v>
      </c>
      <c r="AB70" s="288">
        <f t="shared" si="26"/>
        <v>-45.096343663195135</v>
      </c>
      <c r="AC70" s="288">
        <f t="shared" si="27"/>
        <v>-18.987401131992833</v>
      </c>
    </row>
    <row r="71" spans="1:29">
      <c r="A71" s="297">
        <v>0.6</v>
      </c>
      <c r="B71" s="296">
        <f t="shared" si="8"/>
        <v>39810.717055349727</v>
      </c>
      <c r="C71" s="295">
        <f t="shared" si="9"/>
        <v>250138.11247045716</v>
      </c>
      <c r="D71" s="294" t="str">
        <f t="shared" si="10"/>
        <v>250138.112470457i</v>
      </c>
      <c r="E71" s="293">
        <f t="shared" si="28"/>
        <v>3.3429250786251195</v>
      </c>
      <c r="F71" s="247" t="str">
        <f t="shared" si="29"/>
        <v>0.000700683268561721-0.0812312624705058i</v>
      </c>
      <c r="G71" s="247">
        <f t="shared" si="12"/>
        <v>-21.805212819879234</v>
      </c>
      <c r="H71" s="247">
        <f t="shared" si="13"/>
        <v>-89.505791277809379</v>
      </c>
      <c r="I71" s="292">
        <f t="shared" si="30"/>
        <v>5.5723727103118494E-2</v>
      </c>
      <c r="J71" s="292" t="str">
        <f t="shared" si="31"/>
        <v>0.000310805869073641-0.00135147608506508i</v>
      </c>
      <c r="K71" s="292">
        <f t="shared" si="16"/>
        <v>-57.160008654221443</v>
      </c>
      <c r="L71" s="292">
        <f t="shared" si="17"/>
        <v>-77.048589623966734</v>
      </c>
      <c r="M71" s="291">
        <f t="shared" si="32"/>
        <v>0.1128892424875355</v>
      </c>
      <c r="N71" s="291" t="str">
        <f t="shared" si="33"/>
        <v>0.00500970229333568-0.00144066500621178i</v>
      </c>
      <c r="O71" s="291">
        <f t="shared" si="18"/>
        <v>-45.658682812052191</v>
      </c>
      <c r="P71" s="291">
        <f t="shared" si="19"/>
        <v>-16.043910956950111</v>
      </c>
      <c r="Q71" s="247">
        <f t="shared" si="34"/>
        <v>-8.9599761449595121</v>
      </c>
      <c r="R71" s="247" t="str">
        <f t="shared" si="35"/>
        <v>-0.0613949632562987+0.337192897904412i</v>
      </c>
      <c r="S71" s="247">
        <f t="shared" si="20"/>
        <v>-9.3007897650344304</v>
      </c>
      <c r="T71" s="247">
        <f t="shared" si="21"/>
        <v>100.31918270500208</v>
      </c>
      <c r="U71" s="290" t="str">
        <f t="shared" si="5"/>
        <v>0.0273475863693361+0.00522345579647892i</v>
      </c>
      <c r="V71" s="245">
        <f t="shared" si="22"/>
        <v>-31.106002584913664</v>
      </c>
      <c r="W71" s="245">
        <f t="shared" si="23"/>
        <v>10.813391427192705</v>
      </c>
      <c r="X71" s="289" t="str">
        <f t="shared" si="6"/>
        <v>0.000326997139338668-0.00138771878941196i</v>
      </c>
      <c r="Y71" s="289">
        <f t="shared" si="24"/>
        <v>-56.919287281017745</v>
      </c>
      <c r="Z71" s="289">
        <f t="shared" si="25"/>
        <v>-76.740895847305126</v>
      </c>
      <c r="AA71" s="288" t="str">
        <f t="shared" si="7"/>
        <v>0.00515836320992724-0.00145346940406541i</v>
      </c>
      <c r="AB71" s="288">
        <f t="shared" si="26"/>
        <v>-45.417961438848465</v>
      </c>
      <c r="AC71" s="288">
        <f t="shared" si="27"/>
        <v>-15.736217180288559</v>
      </c>
    </row>
    <row r="72" spans="1:29">
      <c r="A72" s="297">
        <v>0.7</v>
      </c>
      <c r="B72" s="296">
        <f t="shared" si="8"/>
        <v>50118.723362727229</v>
      </c>
      <c r="C72" s="295">
        <f t="shared" si="9"/>
        <v>314905.22624728602</v>
      </c>
      <c r="D72" s="294" t="str">
        <f t="shared" si="10"/>
        <v>314905.226247286i</v>
      </c>
      <c r="E72" s="293">
        <f t="shared" si="28"/>
        <v>3.3429250786251195</v>
      </c>
      <c r="F72" s="247" t="str">
        <f t="shared" si="29"/>
        <v>-0.00700328182096568-0.0653861428958684i</v>
      </c>
      <c r="G72" s="247">
        <f t="shared" si="12"/>
        <v>-23.640747801461618</v>
      </c>
      <c r="H72" s="247">
        <f t="shared" si="13"/>
        <v>-96.113444875042291</v>
      </c>
      <c r="I72" s="292">
        <f t="shared" si="30"/>
        <v>5.5723727103118494E-2</v>
      </c>
      <c r="J72" s="292" t="str">
        <f t="shared" si="31"/>
        <v>0.000186382760041406-0.00112239786157389i</v>
      </c>
      <c r="K72" s="292">
        <f t="shared" si="16"/>
        <v>-58.878927475130425</v>
      </c>
      <c r="L72" s="292">
        <f t="shared" si="17"/>
        <v>-80.571631706256511</v>
      </c>
      <c r="M72" s="291">
        <f t="shared" si="32"/>
        <v>0.1128892424875355</v>
      </c>
      <c r="N72" s="291" t="str">
        <f t="shared" si="33"/>
        <v>0.00499923167668328-0.00114377081084356i</v>
      </c>
      <c r="O72" s="291">
        <f t="shared" si="18"/>
        <v>-45.800355157581372</v>
      </c>
      <c r="P72" s="291">
        <f t="shared" si="19"/>
        <v>-12.886865348239851</v>
      </c>
      <c r="Q72" s="247">
        <f t="shared" si="34"/>
        <v>-8.9599761449595121</v>
      </c>
      <c r="R72" s="247" t="str">
        <f t="shared" si="35"/>
        <v>-0.0371145641234693+0.271045412806683i</v>
      </c>
      <c r="S72" s="247">
        <f t="shared" si="20"/>
        <v>-11.258481936037796</v>
      </c>
      <c r="T72" s="247">
        <f t="shared" si="21"/>
        <v>97.797086964751657</v>
      </c>
      <c r="U72" s="290" t="str">
        <f t="shared" si="5"/>
        <v>0.0179825378452664+0.000528570781129853i</v>
      </c>
      <c r="V72" s="245">
        <f t="shared" si="22"/>
        <v>-34.899229737499404</v>
      </c>
      <c r="W72" s="245">
        <f t="shared" si="23"/>
        <v>1.6836420897093749</v>
      </c>
      <c r="X72" s="289" t="str">
        <f t="shared" si="6"/>
        <v>0.000190410907737713-0.00114284853292641i</v>
      </c>
      <c r="Y72" s="289">
        <f t="shared" si="24"/>
        <v>-58.721312942233652</v>
      </c>
      <c r="Z72" s="289">
        <f t="shared" si="25"/>
        <v>-80.540792262789211</v>
      </c>
      <c r="AA72" s="288" t="str">
        <f t="shared" si="7"/>
        <v>0.00509140219532787-0.00116197490205967i</v>
      </c>
      <c r="AB72" s="288">
        <f t="shared" si="26"/>
        <v>-45.64274062468462</v>
      </c>
      <c r="AC72" s="288">
        <f t="shared" si="27"/>
        <v>-12.856025904772574</v>
      </c>
    </row>
    <row r="73" spans="1:29">
      <c r="A73" s="297">
        <v>0.8</v>
      </c>
      <c r="B73" s="296">
        <f t="shared" si="8"/>
        <v>63095.734448019342</v>
      </c>
      <c r="C73" s="295">
        <f t="shared" si="9"/>
        <v>396442.19162950001</v>
      </c>
      <c r="D73" s="294" t="str">
        <f t="shared" si="10"/>
        <v>396442.1916295i</v>
      </c>
      <c r="E73" s="293">
        <f t="shared" si="28"/>
        <v>3.3429250786251195</v>
      </c>
      <c r="F73" s="247" t="str">
        <f t="shared" si="29"/>
        <v>-0.0119829586879195-0.05057639049768i</v>
      </c>
      <c r="G73" s="247">
        <f t="shared" si="12"/>
        <v>-25.683849687030083</v>
      </c>
      <c r="H73" s="247">
        <f t="shared" si="13"/>
        <v>-103.32918650212132</v>
      </c>
      <c r="I73" s="292">
        <f t="shared" si="30"/>
        <v>5.5723727103118494E-2</v>
      </c>
      <c r="J73" s="292" t="str">
        <f t="shared" si="31"/>
        <v>0.0000954287792971445-0.000913000642034437i</v>
      </c>
      <c r="K73" s="292">
        <f t="shared" si="16"/>
        <v>-60.743389501022158</v>
      </c>
      <c r="L73" s="292">
        <f t="shared" si="17"/>
        <v>-84.032989289505039</v>
      </c>
      <c r="M73" s="291">
        <f t="shared" si="32"/>
        <v>0.1128892424875355</v>
      </c>
      <c r="N73" s="291" t="str">
        <f t="shared" si="33"/>
        <v>0.00499289042444762-0.000906595345917978i</v>
      </c>
      <c r="O73" s="291">
        <f t="shared" si="18"/>
        <v>-45.892080951080423</v>
      </c>
      <c r="P73" s="291">
        <f t="shared" si="19"/>
        <v>-10.291483633729396</v>
      </c>
      <c r="Q73" s="247">
        <f t="shared" si="34"/>
        <v>-8.9599761449595121</v>
      </c>
      <c r="R73" s="247" t="str">
        <f t="shared" si="35"/>
        <v>-0.0216085409667194+0.21648810779239i</v>
      </c>
      <c r="S73" s="247">
        <f t="shared" si="20"/>
        <v>-13.248265196035545</v>
      </c>
      <c r="T73" s="247">
        <f t="shared" si="21"/>
        <v>95.700040650750395</v>
      </c>
      <c r="U73" s="290" t="str">
        <f t="shared" si="5"/>
        <v>0.0112081213315222-0.00150128604608416i</v>
      </c>
      <c r="V73" s="245">
        <f t="shared" si="22"/>
        <v>-38.932114883065609</v>
      </c>
      <c r="W73" s="245">
        <f t="shared" si="23"/>
        <v>-7.6291458513709038</v>
      </c>
      <c r="X73" s="289" t="str">
        <f t="shared" si="6"/>
        <v>0.0000951083363238872-0.000923494060329742i</v>
      </c>
      <c r="Y73" s="289">
        <f t="shared" si="24"/>
        <v>-60.645497327167597</v>
      </c>
      <c r="Z73" s="289">
        <f t="shared" si="25"/>
        <v>-84.119981598039573</v>
      </c>
      <c r="AA73" s="288" t="str">
        <f t="shared" si="7"/>
        <v>0.00504808194597989-0.000924536275655912i</v>
      </c>
      <c r="AB73" s="288">
        <f t="shared" si="26"/>
        <v>-45.79418877722587</v>
      </c>
      <c r="AC73" s="288">
        <f t="shared" si="27"/>
        <v>-10.378475942263924</v>
      </c>
    </row>
    <row r="74" spans="1:29">
      <c r="A74" s="297">
        <v>0.9</v>
      </c>
      <c r="B74" s="296">
        <f t="shared" si="8"/>
        <v>79432.823472428179</v>
      </c>
      <c r="C74" s="295">
        <f t="shared" si="9"/>
        <v>499091.14934975049</v>
      </c>
      <c r="D74" s="294" t="str">
        <f t="shared" si="10"/>
        <v>499091.14934975i</v>
      </c>
      <c r="E74" s="293">
        <f t="shared" si="28"/>
        <v>3.3429250786251195</v>
      </c>
      <c r="F74" s="247" t="str">
        <f t="shared" si="29"/>
        <v>-0.0143581243336746-0.0373836516836906i</v>
      </c>
      <c r="G74" s="247">
        <f t="shared" si="12"/>
        <v>-27.948787264867782</v>
      </c>
      <c r="H74" s="247">
        <f t="shared" si="13"/>
        <v>-111.01053204971919</v>
      </c>
      <c r="I74" s="292">
        <f t="shared" si="30"/>
        <v>5.5723727103118494E-2</v>
      </c>
      <c r="J74" s="292" t="str">
        <f t="shared" si="31"/>
        <v>0.0000353332264156696-0.000728648028591324i</v>
      </c>
      <c r="K74" s="292">
        <f t="shared" si="16"/>
        <v>-62.739443997171513</v>
      </c>
      <c r="L74" s="292">
        <f t="shared" si="17"/>
        <v>-87.223817083723972</v>
      </c>
      <c r="M74" s="291">
        <f t="shared" si="32"/>
        <v>0.1128892424875355</v>
      </c>
      <c r="N74" s="291" t="str">
        <f t="shared" si="33"/>
        <v>0.00498971220399874-0.000717353490664606i</v>
      </c>
      <c r="O74" s="291">
        <f t="shared" si="18"/>
        <v>-45.949641627607932</v>
      </c>
      <c r="P74" s="291">
        <f t="shared" si="19"/>
        <v>-8.1811564705685864</v>
      </c>
      <c r="Q74" s="247">
        <f t="shared" si="34"/>
        <v>-8.9599761449595121</v>
      </c>
      <c r="R74" s="247" t="str">
        <f t="shared" si="35"/>
        <v>-0.011920935630134+0.172077564740779i</v>
      </c>
      <c r="S74" s="247">
        <f t="shared" si="20"/>
        <v>-15.264722009704673</v>
      </c>
      <c r="T74" s="247">
        <f t="shared" si="21"/>
        <v>93.962920901152103</v>
      </c>
      <c r="U74" s="290" t="str">
        <f t="shared" si="5"/>
        <v>0.0066040500187982-0.00202506296424342i</v>
      </c>
      <c r="V74" s="245">
        <f t="shared" si="22"/>
        <v>-43.213509274572452</v>
      </c>
      <c r="W74" s="245">
        <f t="shared" si="23"/>
        <v>-17.047611148567093</v>
      </c>
      <c r="X74" s="289" t="str">
        <f t="shared" si="6"/>
        <v>0.0000340727362344762-0.000733561504897773i</v>
      </c>
      <c r="Y74" s="289">
        <f t="shared" si="24"/>
        <v>-62.681909745993572</v>
      </c>
      <c r="Z74" s="289">
        <f t="shared" si="25"/>
        <v>-87.340615828857935</v>
      </c>
      <c r="AA74" s="288" t="str">
        <f t="shared" si="7"/>
        <v>0.00502139064660184-0.000732358656088546i</v>
      </c>
      <c r="AB74" s="288">
        <f t="shared" si="26"/>
        <v>-45.892107376429998</v>
      </c>
      <c r="AC74" s="288">
        <f t="shared" si="27"/>
        <v>-8.2979552157025314</v>
      </c>
    </row>
    <row r="75" spans="1:29">
      <c r="A75" s="297">
        <v>1</v>
      </c>
      <c r="B75" s="296">
        <f t="shared" si="8"/>
        <v>100000</v>
      </c>
      <c r="C75" s="295">
        <f t="shared" si="9"/>
        <v>628318.53071795858</v>
      </c>
      <c r="D75" s="294" t="str">
        <f t="shared" si="10"/>
        <v>628318.530717959i</v>
      </c>
      <c r="E75" s="293">
        <f t="shared" si="28"/>
        <v>3.3429250786251195</v>
      </c>
      <c r="F75" s="247" t="str">
        <f t="shared" si="29"/>
        <v>-0.0145509878697225-0.026255034428326i</v>
      </c>
      <c r="G75" s="247">
        <f t="shared" si="12"/>
        <v>-30.452472141646378</v>
      </c>
      <c r="H75" s="247">
        <f t="shared" si="13"/>
        <v>-118.99596775059155</v>
      </c>
      <c r="I75" s="292">
        <f t="shared" si="30"/>
        <v>5.5723727103118494E-2</v>
      </c>
      <c r="J75" s="292" t="str">
        <f t="shared" si="31"/>
        <v>3.00471726862688E-07-0.000572242498429745i</v>
      </c>
      <c r="K75" s="292">
        <f t="shared" si="16"/>
        <v>-64.848396638929259</v>
      </c>
      <c r="L75" s="292">
        <f t="shared" si="17"/>
        <v>-89.969915271449935</v>
      </c>
      <c r="M75" s="291">
        <f t="shared" si="32"/>
        <v>0.1128892424875355</v>
      </c>
      <c r="N75" s="291" t="str">
        <f t="shared" si="33"/>
        <v>0.00498887925937687-0.000566702205369724i</v>
      </c>
      <c r="O75" s="291">
        <f t="shared" si="18"/>
        <v>-45.984259888411515</v>
      </c>
      <c r="P75" s="291">
        <f t="shared" si="19"/>
        <v>-6.4806258325738799</v>
      </c>
      <c r="Q75" s="247">
        <f t="shared" si="34"/>
        <v>-8.9599761449595121</v>
      </c>
      <c r="R75" s="247" t="str">
        <f t="shared" si="35"/>
        <v>-0.00605630212995817+0.136256229890371i</v>
      </c>
      <c r="S75" s="247">
        <f t="shared" si="20"/>
        <v>-17.304301113807391</v>
      </c>
      <c r="T75" s="247">
        <f t="shared" si="21"/>
        <v>92.545001495346355</v>
      </c>
      <c r="U75" s="290" t="str">
        <f t="shared" si="5"/>
        <v>0.00366553718567399-0.00182365432737851i</v>
      </c>
      <c r="V75" s="245">
        <f t="shared" si="22"/>
        <v>-47.756773255453766</v>
      </c>
      <c r="W75" s="245">
        <f t="shared" si="23"/>
        <v>-26.450966255245156</v>
      </c>
      <c r="X75" s="289" t="str">
        <f t="shared" si="6"/>
        <v>-7.49685606796567E-07-0.000574346419420187i</v>
      </c>
      <c r="Y75" s="289">
        <f t="shared" si="24"/>
        <v>-64.816514241811177</v>
      </c>
      <c r="Z75" s="289">
        <f t="shared" si="25"/>
        <v>-90.074787263199241</v>
      </c>
      <c r="AA75" s="288" t="str">
        <f t="shared" si="7"/>
        <v>0.00500617560074825-0.000577950237253768i</v>
      </c>
      <c r="AB75" s="288">
        <f t="shared" si="26"/>
        <v>-45.952377491293426</v>
      </c>
      <c r="AC75" s="288">
        <f t="shared" si="27"/>
        <v>-6.5854978243231939</v>
      </c>
    </row>
    <row r="76" spans="1:29">
      <c r="A76" s="297">
        <v>1.1000000000000001</v>
      </c>
      <c r="B76" s="296">
        <f t="shared" si="8"/>
        <v>125892.5411794168</v>
      </c>
      <c r="C76" s="295">
        <f t="shared" si="9"/>
        <v>791006.16502201266</v>
      </c>
      <c r="D76" s="294" t="str">
        <f t="shared" si="10"/>
        <v>791006.165022013i</v>
      </c>
      <c r="E76" s="293">
        <f t="shared" si="28"/>
        <v>3.3429250786251195</v>
      </c>
      <c r="F76" s="247" t="str">
        <f t="shared" si="29"/>
        <v>-0.0131706422483144-0.0174397168690703i</v>
      </c>
      <c r="G76" s="247">
        <f t="shared" si="12"/>
        <v>-33.209270054359486</v>
      </c>
      <c r="H76" s="247">
        <f t="shared" si="13"/>
        <v>-127.06045417188463</v>
      </c>
      <c r="I76" s="292">
        <f t="shared" si="30"/>
        <v>5.5723727103118494E-2</v>
      </c>
      <c r="J76" s="292" t="str">
        <f t="shared" si="31"/>
        <v>-0.000016461878261203-0.000444074448949533i</v>
      </c>
      <c r="K76" s="292">
        <f t="shared" si="16"/>
        <v>-67.044920348606965</v>
      </c>
      <c r="L76" s="292">
        <f t="shared" si="17"/>
        <v>-92.122987398503071</v>
      </c>
      <c r="M76" s="291">
        <f t="shared" si="32"/>
        <v>0.1128892424875355</v>
      </c>
      <c r="N76" s="291" t="str">
        <f t="shared" si="33"/>
        <v>0.00498964053060822-0.000447174865585733i</v>
      </c>
      <c r="O76" s="291">
        <f t="shared" si="18"/>
        <v>-46.003872227007136</v>
      </c>
      <c r="P76" s="291">
        <f t="shared" si="19"/>
        <v>-5.1212037473781251</v>
      </c>
      <c r="Q76" s="247">
        <f t="shared" si="34"/>
        <v>-8.9599761449595121</v>
      </c>
      <c r="R76" s="247" t="str">
        <f t="shared" si="35"/>
        <v>-0.00268017786989481+0.107577087112864i</v>
      </c>
      <c r="S76" s="247">
        <f t="shared" si="20"/>
        <v>-19.362909521174618</v>
      </c>
      <c r="T76" s="247">
        <f t="shared" si="21"/>
        <v>91.427173049985697</v>
      </c>
      <c r="U76" s="290" t="str">
        <f t="shared" si="5"/>
        <v>0.00191141360473389-0.00137011778526957i</v>
      </c>
      <c r="V76" s="245">
        <f t="shared" si="22"/>
        <v>-52.572179575534115</v>
      </c>
      <c r="W76" s="245">
        <f t="shared" si="23"/>
        <v>-35.633281121898939</v>
      </c>
      <c r="X76" s="289" t="str">
        <f t="shared" si="6"/>
        <v>-0.0000171041386720522-0.000444901404862957i</v>
      </c>
      <c r="Y76" s="289">
        <f t="shared" si="24"/>
        <v>-67.028310317701141</v>
      </c>
      <c r="Z76" s="289">
        <f t="shared" si="25"/>
        <v>-92.201639652713411</v>
      </c>
      <c r="AA76" s="288" t="str">
        <f t="shared" si="7"/>
        <v>0.00499857161141988-0.000454892986093801i</v>
      </c>
      <c r="AB76" s="288">
        <f t="shared" si="26"/>
        <v>-45.987262196101312</v>
      </c>
      <c r="AC76" s="288">
        <f t="shared" si="27"/>
        <v>-5.1998560015884685</v>
      </c>
    </row>
    <row r="77" spans="1:29">
      <c r="A77" s="297">
        <v>1.2</v>
      </c>
      <c r="B77" s="296">
        <f t="shared" si="8"/>
        <v>158489.31924611135</v>
      </c>
      <c r="C77" s="295">
        <f t="shared" si="9"/>
        <v>995817.7620320617</v>
      </c>
      <c r="D77" s="294" t="str">
        <f t="shared" si="10"/>
        <v>995817.762032062i</v>
      </c>
      <c r="E77" s="293">
        <f t="shared" si="28"/>
        <v>3.3429250786251195</v>
      </c>
      <c r="F77" s="247" t="str">
        <f t="shared" si="29"/>
        <v>-0.0109087395225493-0.0109403510970437i</v>
      </c>
      <c r="G77" s="247">
        <f t="shared" si="12"/>
        <v>-36.221623547212197</v>
      </c>
      <c r="H77" s="247">
        <f t="shared" si="13"/>
        <v>-134.91710371062834</v>
      </c>
      <c r="I77" s="292">
        <f t="shared" si="30"/>
        <v>5.5723727103118494E-2</v>
      </c>
      <c r="J77" s="292" t="str">
        <f t="shared" si="31"/>
        <v>-0.0000214549652659646-0.000342287430259424i</v>
      </c>
      <c r="K77" s="292">
        <f t="shared" si="16"/>
        <v>-69.295151309425748</v>
      </c>
      <c r="L77" s="292">
        <f t="shared" si="17"/>
        <v>-93.586672253841243</v>
      </c>
      <c r="M77" s="291">
        <f t="shared" si="32"/>
        <v>0.1128892424875355</v>
      </c>
      <c r="N77" s="291" t="str">
        <f t="shared" si="33"/>
        <v>0.00499129309388777-0.000352713542713837i</v>
      </c>
      <c r="O77" s="291">
        <f t="shared" si="18"/>
        <v>-46.014105365081399</v>
      </c>
      <c r="P77" s="291">
        <f t="shared" si="19"/>
        <v>-4.0421306737573044</v>
      </c>
      <c r="Q77" s="247">
        <f t="shared" si="34"/>
        <v>-8.9599761449595121</v>
      </c>
      <c r="R77" s="247" t="str">
        <f t="shared" si="35"/>
        <v>-0.000886953554799088+0.0847753130955245i</v>
      </c>
      <c r="S77" s="247">
        <f t="shared" si="20"/>
        <v>-21.434136590926155</v>
      </c>
      <c r="T77" s="247">
        <f t="shared" si="21"/>
        <v>90.599429708289833</v>
      </c>
      <c r="U77" s="290" t="str">
        <f t="shared" si="5"/>
        <v>0.000937147234924747-0.000915088225205366i</v>
      </c>
      <c r="V77" s="245">
        <f t="shared" si="22"/>
        <v>-57.655760138138348</v>
      </c>
      <c r="W77" s="245">
        <f t="shared" si="23"/>
        <v>-44.317674002338485</v>
      </c>
      <c r="X77" s="289" t="str">
        <f t="shared" si="6"/>
        <v>-0.0000217888834036315-0.000342588547418711i</v>
      </c>
      <c r="Y77" s="289">
        <f t="shared" si="24"/>
        <v>-69.287011178962189</v>
      </c>
      <c r="Z77" s="289">
        <f t="shared" si="25"/>
        <v>-93.639152113720826</v>
      </c>
      <c r="AA77" s="288" t="str">
        <f t="shared" si="7"/>
        <v>0.00499564749714383-0.00035762014364452i</v>
      </c>
      <c r="AB77" s="288">
        <f t="shared" si="26"/>
        <v>-46.005965234617818</v>
      </c>
      <c r="AC77" s="288">
        <f t="shared" si="27"/>
        <v>-4.0946105336368896</v>
      </c>
    </row>
    <row r="78" spans="1:29">
      <c r="A78" s="297">
        <v>1.3</v>
      </c>
      <c r="B78" s="296">
        <f t="shared" si="8"/>
        <v>199526.23149688804</v>
      </c>
      <c r="C78" s="295">
        <f t="shared" si="9"/>
        <v>1253660.2861381597</v>
      </c>
      <c r="D78" s="294" t="str">
        <f t="shared" si="10"/>
        <v>1253660.28613816i</v>
      </c>
      <c r="E78" s="293">
        <f t="shared" si="28"/>
        <v>3.3429250786251195</v>
      </c>
      <c r="F78" s="247" t="str">
        <f t="shared" si="29"/>
        <v>-0.00840325265472354-0.00650172939069371i</v>
      </c>
      <c r="G78" s="247">
        <f t="shared" si="12"/>
        <v>-39.473555287307022</v>
      </c>
      <c r="H78" s="247">
        <f t="shared" si="13"/>
        <v>-142.27031318142508</v>
      </c>
      <c r="I78" s="292">
        <f t="shared" si="30"/>
        <v>5.5723727103118494E-2</v>
      </c>
      <c r="J78" s="292" t="str">
        <f t="shared" si="31"/>
        <v>-0.0000200809803645655-0.000263466421566643i</v>
      </c>
      <c r="K78" s="292">
        <f t="shared" si="16"/>
        <v>-71.560338335531085</v>
      </c>
      <c r="L78" s="292">
        <f t="shared" si="17"/>
        <v>-94.358563795109774</v>
      </c>
      <c r="M78" s="291">
        <f t="shared" si="32"/>
        <v>0.1128892424875355</v>
      </c>
      <c r="N78" s="291" t="str">
        <f t="shared" si="33"/>
        <v>0.00499323855859487-0.000278316013374504i</v>
      </c>
      <c r="O78" s="291">
        <f t="shared" si="18"/>
        <v>-46.018881991938855</v>
      </c>
      <c r="P78" s="291">
        <f t="shared" si="19"/>
        <v>-3.1902841215191171</v>
      </c>
      <c r="Q78" s="247">
        <f t="shared" si="34"/>
        <v>-8.9599761449595121</v>
      </c>
      <c r="R78" s="247" t="str">
        <f t="shared" si="35"/>
        <v>-0.0000497407071177571+0.0667627905297538i</v>
      </c>
      <c r="S78" s="247">
        <f t="shared" si="20"/>
        <v>-23.509307971555128</v>
      </c>
      <c r="T78" s="247">
        <f t="shared" si="21"/>
        <v>90.042687431695356</v>
      </c>
      <c r="U78" s="290" t="str">
        <f t="shared" si="5"/>
        <v>0.000434491581121163-0.000560701196138524i</v>
      </c>
      <c r="V78" s="245">
        <f t="shared" si="22"/>
        <v>-62.982863258862153</v>
      </c>
      <c r="W78" s="245">
        <f t="shared" si="23"/>
        <v>-52.227625749729754</v>
      </c>
      <c r="X78" s="289" t="str">
        <f t="shared" si="6"/>
        <v>-0.0000202375571989153-0.000263569593113362i</v>
      </c>
      <c r="Y78" s="289">
        <f t="shared" si="24"/>
        <v>-71.556564936044737</v>
      </c>
      <c r="Z78" s="289">
        <f t="shared" si="25"/>
        <v>-94.390703568307771</v>
      </c>
      <c r="AA78" s="288" t="str">
        <f t="shared" si="7"/>
        <v>0.00499525126214059-0.000281239052732894i</v>
      </c>
      <c r="AB78" s="288">
        <f t="shared" si="26"/>
        <v>-46.015108592452485</v>
      </c>
      <c r="AC78" s="288">
        <f t="shared" si="27"/>
        <v>-3.2224238947171071</v>
      </c>
    </row>
    <row r="79" spans="1:29">
      <c r="A79" s="297">
        <v>1.4</v>
      </c>
      <c r="B79" s="296">
        <f t="shared" si="8"/>
        <v>251188.643150958</v>
      </c>
      <c r="C79" s="295">
        <f t="shared" si="9"/>
        <v>1578264.7919764756</v>
      </c>
      <c r="D79" s="294" t="str">
        <f t="shared" si="10"/>
        <v>1578264.79197648i</v>
      </c>
      <c r="E79" s="293">
        <f t="shared" si="28"/>
        <v>3.3429250786251195</v>
      </c>
      <c r="F79" s="247" t="str">
        <f t="shared" si="29"/>
        <v>-0.00610865153783078-0.00368696141591227i</v>
      </c>
      <c r="G79" s="247">
        <f t="shared" si="12"/>
        <v>-42.932028054062776</v>
      </c>
      <c r="H79" s="247">
        <f t="shared" si="13"/>
        <v>-148.88633597377327</v>
      </c>
      <c r="I79" s="292">
        <f t="shared" si="30"/>
        <v>5.5723727103118494E-2</v>
      </c>
      <c r="J79" s="292" t="str">
        <f t="shared" si="31"/>
        <v>-0.0000161617841931989-0.000203389245288137i</v>
      </c>
      <c r="K79" s="292">
        <f t="shared" si="16"/>
        <v>-73.806104023917882</v>
      </c>
      <c r="L79" s="292">
        <f t="shared" si="17"/>
        <v>-94.543309881052011</v>
      </c>
      <c r="M79" s="291">
        <f t="shared" si="32"/>
        <v>0.1128892424875355</v>
      </c>
      <c r="N79" s="291" t="str">
        <f t="shared" si="33"/>
        <v>0.0049950618517627-0.000219828364936069i</v>
      </c>
      <c r="O79" s="291">
        <f t="shared" si="18"/>
        <v>-46.02077929572468</v>
      </c>
      <c r="P79" s="291">
        <f t="shared" si="19"/>
        <v>-2.5199118319403557</v>
      </c>
      <c r="Q79" s="247">
        <f t="shared" si="34"/>
        <v>-8.9599761449595121</v>
      </c>
      <c r="R79" s="247" t="str">
        <f t="shared" si="35"/>
        <v>0.000259981761543477+0.0526031452008558i</v>
      </c>
      <c r="S79" s="247">
        <f t="shared" si="20"/>
        <v>-25.579659680433245</v>
      </c>
      <c r="T79" s="247">
        <f t="shared" si="21"/>
        <v>89.716828027167267</v>
      </c>
      <c r="U79" s="290" t="str">
        <f t="shared" si="5"/>
        <v>0.000192357628723725-0.000322292826549595i</v>
      </c>
      <c r="V79" s="245">
        <f t="shared" si="22"/>
        <v>-68.511687734496036</v>
      </c>
      <c r="W79" s="245">
        <f t="shared" si="23"/>
        <v>-59.169507946606053</v>
      </c>
      <c r="X79" s="289" t="str">
        <f t="shared" si="6"/>
        <v>-0.0000162304680677175-0.000203423144318376i</v>
      </c>
      <c r="Y79" s="289">
        <f t="shared" si="24"/>
        <v>-73.804433517354681</v>
      </c>
      <c r="Z79" s="289">
        <f t="shared" si="25"/>
        <v>-94.561779451903874</v>
      </c>
      <c r="AA79" s="288" t="str">
        <f t="shared" si="7"/>
        <v>0.00499595147936377-0.000221481127844217i</v>
      </c>
      <c r="AB79" s="288">
        <f t="shared" si="26"/>
        <v>-46.019108789161479</v>
      </c>
      <c r="AC79" s="288">
        <f t="shared" si="27"/>
        <v>-2.5383814027922238</v>
      </c>
    </row>
    <row r="80" spans="1:29">
      <c r="A80" s="297">
        <v>1.5</v>
      </c>
      <c r="B80" s="296">
        <f t="shared" si="8"/>
        <v>316227.76601683802</v>
      </c>
      <c r="C80" s="295">
        <f t="shared" si="9"/>
        <v>1986917.6531592207</v>
      </c>
      <c r="D80" s="294" t="str">
        <f t="shared" si="10"/>
        <v>1986917.65315922i</v>
      </c>
      <c r="E80" s="293">
        <f t="shared" si="28"/>
        <v>3.3429250786251195</v>
      </c>
      <c r="F80" s="247" t="str">
        <f t="shared" si="29"/>
        <v>-0.0042485025920959-0.00201397683174536i</v>
      </c>
      <c r="G80" s="247">
        <f t="shared" si="12"/>
        <v>-46.554922516848393</v>
      </c>
      <c r="H80" s="247">
        <f t="shared" si="13"/>
        <v>-154.63699338391453</v>
      </c>
      <c r="I80" s="292">
        <f t="shared" si="30"/>
        <v>5.5723727103118494E-2</v>
      </c>
      <c r="J80" s="292" t="str">
        <f t="shared" si="31"/>
        <v>-0.0000119094094058869-0.000157841474077056i</v>
      </c>
      <c r="K80" s="292">
        <f t="shared" si="16"/>
        <v>-76.010923333842499</v>
      </c>
      <c r="L80" s="292">
        <f t="shared" si="17"/>
        <v>-94.314888870202751</v>
      </c>
      <c r="M80" s="291">
        <f t="shared" si="32"/>
        <v>0.1128892424875355</v>
      </c>
      <c r="N80" s="291" t="str">
        <f t="shared" si="33"/>
        <v>0.00499655598473442-0.000173846679683436i</v>
      </c>
      <c r="O80" s="291">
        <f t="shared" si="18"/>
        <v>-46.021330566348738</v>
      </c>
      <c r="P80" s="291">
        <f t="shared" si="19"/>
        <v>-1.9927054946669644</v>
      </c>
      <c r="Q80" s="247">
        <f t="shared" si="34"/>
        <v>-8.9599761449595121</v>
      </c>
      <c r="R80" s="247" t="str">
        <f t="shared" si="35"/>
        <v>0.000315607730412144+0.0414987771457125i</v>
      </c>
      <c r="S80" s="247">
        <f t="shared" si="20"/>
        <v>-27.639042824581765</v>
      </c>
      <c r="T80" s="247">
        <f t="shared" si="21"/>
        <v>89.564260839644405</v>
      </c>
      <c r="U80" s="290" t="str">
        <f t="shared" si="5"/>
        <v>0.0000822367154564873-0.000176943288929339i</v>
      </c>
      <c r="V80" s="245">
        <f t="shared" si="22"/>
        <v>-74.193965341430172</v>
      </c>
      <c r="W80" s="245">
        <f t="shared" si="23"/>
        <v>-65.072732544270067</v>
      </c>
      <c r="X80" s="289" t="str">
        <f t="shared" si="6"/>
        <v>-0.0000119383220870065-0.000157852342929291i</v>
      </c>
      <c r="Y80" s="289">
        <f t="shared" si="24"/>
        <v>-76.010209141430749</v>
      </c>
      <c r="Z80" s="289">
        <f t="shared" si="25"/>
        <v>-94.325027807558669</v>
      </c>
      <c r="AA80" s="288" t="str">
        <f t="shared" si="7"/>
        <v>0.00499693599634336-0.000174745224446498i</v>
      </c>
      <c r="AB80" s="288">
        <f t="shared" si="26"/>
        <v>-46.020616373936996</v>
      </c>
      <c r="AC80" s="288">
        <f t="shared" si="27"/>
        <v>-2.0028444320228602</v>
      </c>
    </row>
    <row r="81" spans="1:29">
      <c r="A81" s="297">
        <v>1.6</v>
      </c>
      <c r="B81" s="296">
        <f t="shared" si="8"/>
        <v>398107.17055349756</v>
      </c>
      <c r="C81" s="295">
        <f t="shared" si="9"/>
        <v>2501381.1247045733</v>
      </c>
      <c r="D81" s="294" t="str">
        <f t="shared" si="10"/>
        <v>2501381.12470457i</v>
      </c>
      <c r="E81" s="293">
        <f t="shared" si="28"/>
        <v>3.3429250786251195</v>
      </c>
      <c r="F81" s="247" t="str">
        <f t="shared" si="29"/>
        <v>-0.00286138857576087-0.00106984694439135i</v>
      </c>
      <c r="G81" s="247">
        <f t="shared" si="12"/>
        <v>-50.300198218753422</v>
      </c>
      <c r="H81" s="247">
        <f t="shared" si="13"/>
        <v>-159.49969091257364</v>
      </c>
      <c r="I81" s="292">
        <f t="shared" si="30"/>
        <v>5.5723727103118494E-2</v>
      </c>
      <c r="J81" s="292" t="str">
        <f t="shared" si="31"/>
        <v>-0.0000083008684500001-0.000123201239902501i</v>
      </c>
      <c r="K81" s="292">
        <f t="shared" si="16"/>
        <v>-78.16802784100895</v>
      </c>
      <c r="L81" s="292">
        <f t="shared" si="17"/>
        <v>-93.85456346720531</v>
      </c>
      <c r="M81" s="291">
        <f t="shared" si="32"/>
        <v>0.1128892424875355</v>
      </c>
      <c r="N81" s="291" t="str">
        <f t="shared" si="33"/>
        <v>0.00499767649559114-0.00013764639988852i</v>
      </c>
      <c r="O81" s="291">
        <f t="shared" si="18"/>
        <v>-46.021344030136781</v>
      </c>
      <c r="P81" s="291">
        <f t="shared" si="19"/>
        <v>-1.5776460389933256</v>
      </c>
      <c r="Q81" s="247">
        <f t="shared" si="34"/>
        <v>-8.9599761449595121</v>
      </c>
      <c r="R81" s="247" t="str">
        <f t="shared" si="35"/>
        <v>0.0002720837426005+0.0327890891880686i</v>
      </c>
      <c r="S81" s="247">
        <f t="shared" si="20"/>
        <v>-29.685113908264029</v>
      </c>
      <c r="T81" s="247">
        <f t="shared" si="21"/>
        <v>89.524570742353703</v>
      </c>
      <c r="U81" s="290" t="str">
        <f t="shared" si="5"/>
        <v>0.0000343007695645033-0.0000941134131729835i</v>
      </c>
      <c r="V81" s="245">
        <f t="shared" si="22"/>
        <v>-79.985312127017451</v>
      </c>
      <c r="W81" s="245">
        <f t="shared" si="23"/>
        <v>-69.975120170219967</v>
      </c>
      <c r="X81" s="289" t="str">
        <f t="shared" si="6"/>
        <v>-8.31274879697134E-06-0.000123204683576799i</v>
      </c>
      <c r="Y81" s="289">
        <f t="shared" si="24"/>
        <v>-78.167729941669833</v>
      </c>
      <c r="Z81" s="289">
        <f t="shared" si="25"/>
        <v>-93.85995595352621</v>
      </c>
      <c r="AA81" s="288" t="str">
        <f t="shared" si="7"/>
        <v>0.00499783492608938-0.000138121500865662i</v>
      </c>
      <c r="AB81" s="288">
        <f t="shared" si="26"/>
        <v>-46.021046130797615</v>
      </c>
      <c r="AC81" s="288">
        <f t="shared" si="27"/>
        <v>-1.5830385253142119</v>
      </c>
    </row>
    <row r="82" spans="1:29">
      <c r="A82" s="297">
        <v>1.7</v>
      </c>
      <c r="B82" s="296">
        <f t="shared" si="8"/>
        <v>501187.23362727236</v>
      </c>
      <c r="C82" s="295">
        <f t="shared" si="9"/>
        <v>3149052.2624728605</v>
      </c>
      <c r="D82" s="294" t="str">
        <f t="shared" si="10"/>
        <v>3149052.26247286i</v>
      </c>
      <c r="E82" s="293">
        <f t="shared" si="28"/>
        <v>3.3429250786251195</v>
      </c>
      <c r="F82" s="247" t="str">
        <f t="shared" si="29"/>
        <v>-0.00188453037085533-0.000557207208534774i</v>
      </c>
      <c r="G82" s="247">
        <f t="shared" si="12"/>
        <v>-54.131950859706841</v>
      </c>
      <c r="H82" s="247">
        <f t="shared" si="13"/>
        <v>-163.52840545305108</v>
      </c>
      <c r="I82" s="292">
        <f t="shared" si="30"/>
        <v>5.5723727103118494E-2</v>
      </c>
      <c r="J82" s="292" t="str">
        <f t="shared" si="31"/>
        <v>-5.58213270440609E-06-0.0000966525132123646i</v>
      </c>
      <c r="K82" s="292">
        <f t="shared" si="16"/>
        <v>-80.281274752883419</v>
      </c>
      <c r="L82" s="292">
        <f t="shared" si="17"/>
        <v>-93.305426136860149</v>
      </c>
      <c r="M82" s="291">
        <f t="shared" si="32"/>
        <v>0.1128892424875355</v>
      </c>
      <c r="N82" s="291" t="str">
        <f t="shared" si="33"/>
        <v>0.00499846811936978-0.000109090976979725i</v>
      </c>
      <c r="O82" s="291">
        <f t="shared" si="18"/>
        <v>-46.021193307503559</v>
      </c>
      <c r="P82" s="291">
        <f t="shared" si="19"/>
        <v>-1.2502751406206363</v>
      </c>
      <c r="Q82" s="247">
        <f t="shared" si="34"/>
        <v>-8.9599761449595121</v>
      </c>
      <c r="R82" s="247" t="str">
        <f t="shared" si="35"/>
        <v>0.000204746419384288+0.0259451175946406i</v>
      </c>
      <c r="S82" s="247">
        <f t="shared" si="20"/>
        <v>-31.718616677829154</v>
      </c>
      <c r="T82" s="247">
        <f t="shared" si="21"/>
        <v>89.54785858476167</v>
      </c>
      <c r="U82" s="290" t="str">
        <f t="shared" si="5"/>
        <v>0.0000140709557043626-0.0000490084482633158i</v>
      </c>
      <c r="V82" s="245">
        <f t="shared" si="22"/>
        <v>-85.85056753753598</v>
      </c>
      <c r="W82" s="245">
        <f t="shared" si="23"/>
        <v>-73.980546868289366</v>
      </c>
      <c r="X82" s="289" t="str">
        <f t="shared" si="6"/>
        <v>-5.58694816103249E-06-0.0000966535994132207i</v>
      </c>
      <c r="Y82" s="289">
        <f t="shared" si="24"/>
        <v>-80.281152543686488</v>
      </c>
      <c r="Z82" s="289">
        <f t="shared" si="25"/>
        <v>-93.308234153615345</v>
      </c>
      <c r="AA82" s="288" t="str">
        <f t="shared" si="7"/>
        <v>0.00499853309504703-0.000109337485813226i</v>
      </c>
      <c r="AB82" s="288">
        <f t="shared" si="26"/>
        <v>-46.021071098306635</v>
      </c>
      <c r="AC82" s="288">
        <f t="shared" si="27"/>
        <v>-1.2530831573758436</v>
      </c>
    </row>
    <row r="83" spans="1:29">
      <c r="A83" s="297">
        <v>1.8</v>
      </c>
      <c r="B83" s="296">
        <f t="shared" si="8"/>
        <v>630957.34448019369</v>
      </c>
      <c r="C83" s="295">
        <f t="shared" si="9"/>
        <v>3964421.9162950017</v>
      </c>
      <c r="D83" s="294" t="str">
        <f t="shared" si="10"/>
        <v>3964421.916295i</v>
      </c>
      <c r="E83" s="293">
        <f t="shared" si="28"/>
        <v>3.3429250786251195</v>
      </c>
      <c r="F83" s="247" t="str">
        <f t="shared" si="29"/>
        <v>-0.00122257810147412-0.000286335311807688i</v>
      </c>
      <c r="G83" s="247">
        <f t="shared" si="12"/>
        <v>-58.022550296465802</v>
      </c>
      <c r="H83" s="247">
        <f t="shared" si="13"/>
        <v>-166.81856019561707</v>
      </c>
      <c r="I83" s="292">
        <f t="shared" si="30"/>
        <v>5.5723727103118494E-2</v>
      </c>
      <c r="J83" s="292" t="str">
        <f t="shared" si="31"/>
        <v>-0.0000036682044049593-0.0000761252179737859i</v>
      </c>
      <c r="K83" s="292">
        <f t="shared" si="16"/>
        <v>-82.359356672220784</v>
      </c>
      <c r="L83" s="292">
        <f t="shared" si="17"/>
        <v>-92.758746623119535</v>
      </c>
      <c r="M83" s="291">
        <f t="shared" si="32"/>
        <v>0.1128892424875355</v>
      </c>
      <c r="N83" s="291" t="str">
        <f t="shared" si="33"/>
        <v>0.00499900555318897-0.0000865230335288206i</v>
      </c>
      <c r="O83" s="291">
        <f t="shared" si="18"/>
        <v>-46.021026801238058</v>
      </c>
      <c r="P83" s="291">
        <f t="shared" si="19"/>
        <v>-0.9915791572057947</v>
      </c>
      <c r="Q83" s="247">
        <f t="shared" si="34"/>
        <v>-8.9599761449595121</v>
      </c>
      <c r="R83" s="247" t="str">
        <f t="shared" si="35"/>
        <v>0.000143546288535686+0.0205539994659966i</v>
      </c>
      <c r="S83" s="247">
        <f t="shared" si="20"/>
        <v>-33.741861362799874</v>
      </c>
      <c r="T83" s="247">
        <f t="shared" si="21"/>
        <v>89.599860708422995</v>
      </c>
      <c r="U83" s="290" t="str">
        <f t="shared" si="5"/>
        <v>5.70983929707957E-06-0.0000251699720161249i</v>
      </c>
      <c r="V83" s="245">
        <f t="shared" si="22"/>
        <v>-91.764411659265676</v>
      </c>
      <c r="W83" s="245">
        <f t="shared" si="23"/>
        <v>-77.218699487194115</v>
      </c>
      <c r="X83" s="289" t="str">
        <f t="shared" si="6"/>
        <v>-0.0000036701414390986-0.0000761255602611441i</v>
      </c>
      <c r="Y83" s="289">
        <f t="shared" si="24"/>
        <v>-82.359307079796608</v>
      </c>
      <c r="Z83" s="289">
        <f t="shared" si="25"/>
        <v>-92.76018876452062</v>
      </c>
      <c r="AA83" s="288" t="str">
        <f t="shared" si="7"/>
        <v>0.00499903191589604-0.0000866493537761367i</v>
      </c>
      <c r="AB83" s="288">
        <f t="shared" si="26"/>
        <v>-46.020977208813889</v>
      </c>
      <c r="AC83" s="288">
        <f t="shared" si="27"/>
        <v>-0.9930212986068726</v>
      </c>
    </row>
    <row r="84" spans="1:29">
      <c r="A84" s="297">
        <v>1.9</v>
      </c>
      <c r="B84" s="296">
        <f t="shared" si="8"/>
        <v>794328.23472428194</v>
      </c>
      <c r="C84" s="295">
        <f t="shared" si="9"/>
        <v>4990911.4934975058</v>
      </c>
      <c r="D84" s="294" t="str">
        <f t="shared" si="10"/>
        <v>4990911.49349751i</v>
      </c>
      <c r="E84" s="293">
        <f t="shared" si="28"/>
        <v>3.3429250786251195</v>
      </c>
      <c r="F84" s="247" t="str">
        <f t="shared" si="29"/>
        <v>-0.000785288342775356-0.000145835056274208i</v>
      </c>
      <c r="G84" s="247">
        <f t="shared" si="12"/>
        <v>-61.952163230177021</v>
      </c>
      <c r="H84" s="247">
        <f t="shared" si="13"/>
        <v>-169.47951242869098</v>
      </c>
      <c r="I84" s="292">
        <f t="shared" si="30"/>
        <v>5.5723727103118494E-2</v>
      </c>
      <c r="J84" s="292" t="str">
        <f t="shared" si="31"/>
        <v>-2.37507060033502E-06-0.0000601288747189496i</v>
      </c>
      <c r="K84" s="292">
        <f t="shared" si="16"/>
        <v>-84.411567788243801</v>
      </c>
      <c r="L84" s="292">
        <f t="shared" si="17"/>
        <v>-92.261988366107332</v>
      </c>
      <c r="M84" s="291">
        <f t="shared" si="32"/>
        <v>0.1128892424875355</v>
      </c>
      <c r="N84" s="291" t="str">
        <f t="shared" si="33"/>
        <v>0.0049993609848071-0.0000686592952734656i</v>
      </c>
      <c r="O84" s="291">
        <f t="shared" si="18"/>
        <v>-46.020891012344663</v>
      </c>
      <c r="P84" s="291">
        <f t="shared" si="19"/>
        <v>-0.78682866812180763</v>
      </c>
      <c r="Q84" s="247">
        <f t="shared" si="34"/>
        <v>-8.9599761449595121</v>
      </c>
      <c r="R84" s="247" t="str">
        <f t="shared" si="35"/>
        <v>0.000096622669319544+0.0162974189270699i</v>
      </c>
      <c r="S84" s="247">
        <f t="shared" si="20"/>
        <v>-35.75747076426633</v>
      </c>
      <c r="T84" s="247">
        <f t="shared" si="21"/>
        <v>89.660313923335067</v>
      </c>
      <c r="U84" s="290" t="str">
        <f t="shared" si="5"/>
        <v>2.30085835048911E-06-0.000012812264073172i</v>
      </c>
      <c r="V84" s="245">
        <f t="shared" si="22"/>
        <v>-97.709633994443379</v>
      </c>
      <c r="W84" s="245">
        <f t="shared" si="23"/>
        <v>-79.819198505355899</v>
      </c>
      <c r="X84" s="289" t="str">
        <f t="shared" si="6"/>
        <v>-2.37584645522505E-06-0.0000601289826272492i</v>
      </c>
      <c r="Y84" s="289">
        <f t="shared" si="24"/>
        <v>-84.411547803932024</v>
      </c>
      <c r="Z84" s="289">
        <f t="shared" si="25"/>
        <v>-92.262722456453744</v>
      </c>
      <c r="AA84" s="288" t="str">
        <f t="shared" si="7"/>
        <v>0.0049993716071493-0.0000687235066657505i</v>
      </c>
      <c r="AB84" s="288">
        <f t="shared" si="26"/>
        <v>-46.020871028032872</v>
      </c>
      <c r="AC84" s="288">
        <f t="shared" si="27"/>
        <v>-0.78756275846820423</v>
      </c>
    </row>
    <row r="85" spans="1:29">
      <c r="A85" s="297">
        <v>2</v>
      </c>
      <c r="B85" s="296">
        <f t="shared" si="8"/>
        <v>1000000</v>
      </c>
      <c r="C85" s="295">
        <f t="shared" si="9"/>
        <v>6283185.307179586</v>
      </c>
      <c r="D85" s="294" t="str">
        <f t="shared" si="10"/>
        <v>6283185.30717959i</v>
      </c>
      <c r="E85" s="293">
        <f t="shared" si="28"/>
        <v>3.3429250786251195</v>
      </c>
      <c r="F85" s="247" t="str">
        <f t="shared" si="29"/>
        <v>-0.000501159696142012-0.0000738459056813129i</v>
      </c>
      <c r="G85" s="247">
        <f t="shared" si="12"/>
        <v>-65.907192156301463</v>
      </c>
      <c r="H85" s="247">
        <f t="shared" si="13"/>
        <v>-171.61778179953632</v>
      </c>
      <c r="I85" s="292">
        <f t="shared" si="30"/>
        <v>5.5723727103118494E-2</v>
      </c>
      <c r="J85" s="292" t="str">
        <f t="shared" si="31"/>
        <v>-1.52332876233757E-06-0.0000475870820232177i</v>
      </c>
      <c r="K85" s="292">
        <f t="shared" si="16"/>
        <v>-86.445770430978655</v>
      </c>
      <c r="L85" s="292">
        <f t="shared" si="17"/>
        <v>-91.833491582268522</v>
      </c>
      <c r="M85" s="291">
        <f t="shared" si="32"/>
        <v>0.1128892424875355</v>
      </c>
      <c r="N85" s="291" t="str">
        <f t="shared" si="33"/>
        <v>0.00499959208537146-0.0000545028302898862i</v>
      </c>
      <c r="O85" s="291">
        <f t="shared" si="18"/>
        <v>-46.020792470064166</v>
      </c>
      <c r="P85" s="291">
        <f t="shared" si="19"/>
        <v>-0.6245826453469332</v>
      </c>
      <c r="Q85" s="247">
        <f t="shared" si="34"/>
        <v>-8.9599761449595121</v>
      </c>
      <c r="R85" s="247" t="str">
        <f t="shared" si="35"/>
        <v>0.0000634639075903327+0.0129302974334696i</v>
      </c>
      <c r="S85" s="247">
        <f t="shared" si="20"/>
        <v>-37.76772507979782</v>
      </c>
      <c r="T85" s="247">
        <f t="shared" si="21"/>
        <v>89.718785675528267</v>
      </c>
      <c r="U85" s="290" t="str">
        <f t="shared" si="5"/>
        <v>9.23043972059363E-07-6.48483048251755E-06i</v>
      </c>
      <c r="V85" s="245">
        <f t="shared" si="22"/>
        <v>-103.67491723609929</v>
      </c>
      <c r="W85" s="245">
        <f t="shared" si="23"/>
        <v>-81.898996124008065</v>
      </c>
      <c r="X85" s="289" t="str">
        <f t="shared" si="6"/>
        <v>-0.000001523638763104-0.0000475871160676792i</v>
      </c>
      <c r="Y85" s="289">
        <f t="shared" si="24"/>
        <v>-86.445762413699526</v>
      </c>
      <c r="Z85" s="289">
        <f t="shared" si="25"/>
        <v>-91.833863136028981</v>
      </c>
      <c r="AA85" s="288" t="str">
        <f t="shared" si="7"/>
        <v>0.00499959634656654-0.0000545353021631566i</v>
      </c>
      <c r="AB85" s="288">
        <f t="shared" si="26"/>
        <v>-46.020784452785037</v>
      </c>
      <c r="AC85" s="288">
        <f t="shared" si="27"/>
        <v>-0.62495419910739436</v>
      </c>
    </row>
    <row r="86" spans="1:29">
      <c r="A86" s="297">
        <v>2.1</v>
      </c>
      <c r="B86" s="296">
        <f t="shared" si="8"/>
        <v>1258925.4117941677</v>
      </c>
      <c r="C86" s="295">
        <f t="shared" si="9"/>
        <v>7910061.650220125</v>
      </c>
      <c r="D86" s="294" t="str">
        <f t="shared" si="10"/>
        <v>7910061.65022012i</v>
      </c>
      <c r="E86" s="293">
        <f t="shared" si="28"/>
        <v>3.3429250786251195</v>
      </c>
      <c r="F86" s="247" t="str">
        <f t="shared" si="29"/>
        <v>-0.000318507775826501-0.0000372534148703501i</v>
      </c>
      <c r="G86" s="247">
        <f t="shared" si="12"/>
        <v>-69.878589623683695</v>
      </c>
      <c r="H86" s="247">
        <f t="shared" si="13"/>
        <v>-173.32886215833389</v>
      </c>
      <c r="I86" s="292">
        <f t="shared" si="30"/>
        <v>5.5723727103118494E-2</v>
      </c>
      <c r="J86" s="292" t="str">
        <f t="shared" si="31"/>
        <v>-9.71178616949171E-07-0.0000377104937072601i</v>
      </c>
      <c r="K86" s="292">
        <f t="shared" si="16"/>
        <v>-88.467876154805481</v>
      </c>
      <c r="L86" s="292">
        <f t="shared" si="17"/>
        <v>-91.475242919665291</v>
      </c>
      <c r="M86" s="291">
        <f t="shared" si="32"/>
        <v>0.1128892424875355</v>
      </c>
      <c r="N86" s="291" t="str">
        <f t="shared" si="33"/>
        <v>0.00499974071162847-0.0000432752051757767i</v>
      </c>
      <c r="O86" s="291">
        <f t="shared" si="18"/>
        <v>-46.020725004591007</v>
      </c>
      <c r="P86" s="291">
        <f t="shared" si="19"/>
        <v>-0.49591065636011455</v>
      </c>
      <c r="Q86" s="247">
        <f t="shared" si="34"/>
        <v>-8.9599761449595121</v>
      </c>
      <c r="R86" s="247" t="str">
        <f t="shared" si="35"/>
        <v>0.000041061643408294+0.0102630935162408i</v>
      </c>
      <c r="S86" s="247">
        <f t="shared" si="20"/>
        <v>-39.774364758678153</v>
      </c>
      <c r="T86" s="247">
        <f t="shared" si="21"/>
        <v>89.770766357104407</v>
      </c>
      <c r="U86" s="290" t="str">
        <f t="shared" si="5"/>
        <v>3.69256827899962E-07-3.27040477539439E-06i</v>
      </c>
      <c r="V86" s="245">
        <f t="shared" si="22"/>
        <v>-109.65295438236184</v>
      </c>
      <c r="W86" s="245">
        <f t="shared" si="23"/>
        <v>-83.558095801229513</v>
      </c>
      <c r="X86" s="289" t="str">
        <f t="shared" si="6"/>
        <v>-9.71302304223033E-07-0.0000377105044555697i</v>
      </c>
      <c r="Y86" s="289">
        <f t="shared" si="24"/>
        <v>-88.467872947527283</v>
      </c>
      <c r="Z86" s="289">
        <f t="shared" si="25"/>
        <v>-91.475430300125396</v>
      </c>
      <c r="AA86" s="288" t="str">
        <f t="shared" si="7"/>
        <v>0.00499974241623653-0.0000432915723429592i</v>
      </c>
      <c r="AB86" s="288">
        <f t="shared" si="26"/>
        <v>-46.02072179731281</v>
      </c>
      <c r="AC86" s="288">
        <f t="shared" si="27"/>
        <v>-0.49609803682023512</v>
      </c>
    </row>
    <row r="87" spans="1:29">
      <c r="A87" s="297">
        <v>2.2000000000000002</v>
      </c>
      <c r="B87" s="296">
        <f t="shared" si="8"/>
        <v>1584893.1924611153</v>
      </c>
      <c r="C87" s="295">
        <f t="shared" si="9"/>
        <v>9958177.6203206275</v>
      </c>
      <c r="D87" s="294" t="str">
        <f t="shared" si="10"/>
        <v>9958177.62032063i</v>
      </c>
      <c r="E87" s="293">
        <f t="shared" si="28"/>
        <v>3.3429250786251195</v>
      </c>
      <c r="F87" s="247" t="str">
        <f t="shared" si="29"/>
        <v>-0.000201889073655133-0.0000187485198180063i</v>
      </c>
      <c r="G87" s="247">
        <f t="shared" si="12"/>
        <v>-73.860450749198236</v>
      </c>
      <c r="H87" s="247">
        <f t="shared" si="13"/>
        <v>-174.69441845859936</v>
      </c>
      <c r="I87" s="292">
        <f t="shared" si="30"/>
        <v>5.5723727103118494E-2</v>
      </c>
      <c r="J87" s="292" t="str">
        <f t="shared" si="31"/>
        <v>-6.16805078696439E-07-0.0000299092622384369i</v>
      </c>
      <c r="K87" s="292">
        <f t="shared" si="16"/>
        <v>-90.482039373184989</v>
      </c>
      <c r="L87" s="292">
        <f t="shared" si="17"/>
        <v>-91.181417275797742</v>
      </c>
      <c r="M87" s="291">
        <f t="shared" si="32"/>
        <v>0.1128892424875355</v>
      </c>
      <c r="N87" s="291" t="str">
        <f t="shared" si="33"/>
        <v>0.00499983563104462-0.0000343656343591895i</v>
      </c>
      <c r="O87" s="291">
        <f t="shared" si="18"/>
        <v>-46.020680287289579</v>
      </c>
      <c r="P87" s="291">
        <f t="shared" si="19"/>
        <v>-0.39380790650220682</v>
      </c>
      <c r="Q87" s="247">
        <f t="shared" si="34"/>
        <v>-8.9599761449595121</v>
      </c>
      <c r="R87" s="247" t="str">
        <f t="shared" si="35"/>
        <v>0.0000263197990717557+0.00814829122563663i</v>
      </c>
      <c r="S87" s="247">
        <f t="shared" si="20"/>
        <v>-41.778623836018625</v>
      </c>
      <c r="T87" s="247">
        <f t="shared" si="21"/>
        <v>89.814929521040142</v>
      </c>
      <c r="U87" s="290" t="str">
        <f t="shared" si="5"/>
        <v>1.47454719673349E-07-1.64554442469053E-06i</v>
      </c>
      <c r="V87" s="245">
        <f t="shared" si="22"/>
        <v>-115.63907458521686</v>
      </c>
      <c r="W87" s="245">
        <f t="shared" si="23"/>
        <v>-84.879488937559231</v>
      </c>
      <c r="X87" s="289" t="str">
        <f t="shared" si="6"/>
        <v>-6.1685438667984E-07-0.000029909265633638i</v>
      </c>
      <c r="Y87" s="289">
        <f t="shared" si="24"/>
        <v>-90.482038092421234</v>
      </c>
      <c r="Z87" s="289">
        <f t="shared" si="25"/>
        <v>-91.181511558562178</v>
      </c>
      <c r="AA87" s="288" t="str">
        <f t="shared" si="7"/>
        <v>0.00499983631173036-0.0000343738668805455i</v>
      </c>
      <c r="AB87" s="288">
        <f t="shared" si="26"/>
        <v>-46.020679006525818</v>
      </c>
      <c r="AC87" s="288">
        <f t="shared" si="27"/>
        <v>-0.39390218926664461</v>
      </c>
    </row>
    <row r="88" spans="1:29">
      <c r="A88" s="297">
        <v>2.2999999999999998</v>
      </c>
      <c r="B88" s="296">
        <f t="shared" si="8"/>
        <v>1995262.3149688803</v>
      </c>
      <c r="C88" s="295">
        <f t="shared" si="9"/>
        <v>12536602.861381596</v>
      </c>
      <c r="D88" s="294" t="str">
        <f t="shared" si="10"/>
        <v>12536602.8613816i</v>
      </c>
      <c r="E88" s="293">
        <f t="shared" si="28"/>
        <v>3.3429250786251195</v>
      </c>
      <c r="F88" s="247" t="str">
        <f t="shared" si="29"/>
        <v>-0.000127753800814493-9.42121609218108E-06i</v>
      </c>
      <c r="G88" s="247">
        <f t="shared" si="12"/>
        <v>-77.848968989996393</v>
      </c>
      <c r="H88" s="247">
        <f t="shared" si="13"/>
        <v>-175.78235194514727</v>
      </c>
      <c r="I88" s="292">
        <f t="shared" si="30"/>
        <v>5.5723727103118494E-2</v>
      </c>
      <c r="J88" s="292" t="str">
        <f t="shared" si="31"/>
        <v>-3.90793998398706E-07-0.0000237349314615306i</v>
      </c>
      <c r="K88" s="292">
        <f t="shared" si="16"/>
        <v>-92.49106317433484</v>
      </c>
      <c r="L88" s="292">
        <f t="shared" si="17"/>
        <v>-90.943285797630239</v>
      </c>
      <c r="M88" s="291">
        <f t="shared" si="32"/>
        <v>0.1128892424875355</v>
      </c>
      <c r="N88" s="291" t="str">
        <f t="shared" si="33"/>
        <v>0.0049998959819952-0.000027293010716469i</v>
      </c>
      <c r="O88" s="291">
        <f t="shared" si="18"/>
        <v>-46.020651205635986</v>
      </c>
      <c r="P88" s="291">
        <f t="shared" si="19"/>
        <v>-0.31275826495974179</v>
      </c>
      <c r="Q88" s="247">
        <f t="shared" si="34"/>
        <v>-8.9599761449595121</v>
      </c>
      <c r="R88" s="247" t="str">
        <f t="shared" si="35"/>
        <v>0.000016772122033401+0.00647040653222856i</v>
      </c>
      <c r="S88" s="247">
        <f t="shared" si="20"/>
        <v>-43.781339458915589</v>
      </c>
      <c r="T88" s="247">
        <f t="shared" si="21"/>
        <v>89.851482337482651</v>
      </c>
      <c r="U88" s="290" t="str">
        <f t="shared" si="5"/>
        <v>5.88163958068938E-08-8.26777041093123E-07i</v>
      </c>
      <c r="V88" s="245">
        <f t="shared" si="22"/>
        <v>-121.63030844891198</v>
      </c>
      <c r="W88" s="245">
        <f t="shared" si="23"/>
        <v>-85.930869607664619</v>
      </c>
      <c r="X88" s="289" t="str">
        <f t="shared" si="6"/>
        <v>-3.90813644882247E-07-0.000023734932534418i</v>
      </c>
      <c r="Y88" s="289">
        <f t="shared" si="24"/>
        <v>-92.491062663465073</v>
      </c>
      <c r="Z88" s="289">
        <f t="shared" si="25"/>
        <v>-90.943333168468072</v>
      </c>
      <c r="AA88" s="288" t="str">
        <f t="shared" si="7"/>
        <v>0.00499989625350242-0.000027297146121419i</v>
      </c>
      <c r="AB88" s="288">
        <f t="shared" si="26"/>
        <v>-46.020650694766225</v>
      </c>
      <c r="AC88" s="288">
        <f t="shared" si="27"/>
        <v>-0.31280563579758125</v>
      </c>
    </row>
    <row r="89" spans="1:29">
      <c r="A89" s="297">
        <v>2.4</v>
      </c>
      <c r="B89" s="296">
        <f t="shared" si="8"/>
        <v>2511886.4315095805</v>
      </c>
      <c r="C89" s="295">
        <f t="shared" si="9"/>
        <v>15782647.919764757</v>
      </c>
      <c r="D89" s="294" t="str">
        <f t="shared" si="10"/>
        <v>15782647.9197648i</v>
      </c>
      <c r="E89" s="293">
        <f t="shared" si="28"/>
        <v>3.3429250786251195</v>
      </c>
      <c r="F89" s="247" t="str">
        <f t="shared" si="29"/>
        <v>-0.0000807552824217344-4.72963602484348E-06i</v>
      </c>
      <c r="G89" s="247">
        <f t="shared" si="12"/>
        <v>-81.841709717418752</v>
      </c>
      <c r="H89" s="247">
        <f t="shared" si="13"/>
        <v>-176.64815765388337</v>
      </c>
      <c r="I89" s="292">
        <f t="shared" si="30"/>
        <v>5.5723727103118494E-2</v>
      </c>
      <c r="J89" s="292" t="str">
        <f t="shared" si="31"/>
        <v>-2.47220545568924E-07-0.0000188418272830303i</v>
      </c>
      <c r="K89" s="292">
        <f t="shared" si="16"/>
        <v>-94.496792029986025</v>
      </c>
      <c r="L89" s="292">
        <f t="shared" si="17"/>
        <v>-90.751725450711817</v>
      </c>
      <c r="M89" s="291">
        <f t="shared" si="32"/>
        <v>0.1128892424875355</v>
      </c>
      <c r="N89" s="291" t="str">
        <f t="shared" si="33"/>
        <v>0.00499993424586059-0.0000216773023173043i</v>
      </c>
      <c r="O89" s="291">
        <f t="shared" si="18"/>
        <v>-46.020632508355384</v>
      </c>
      <c r="P89" s="291">
        <f t="shared" si="19"/>
        <v>-0.24840529716478854</v>
      </c>
      <c r="Q89" s="247">
        <f t="shared" si="34"/>
        <v>-8.9599761449595121</v>
      </c>
      <c r="R89" s="247" t="str">
        <f t="shared" si="35"/>
        <v>0.0000106487598888467+0.00513861228987182i</v>
      </c>
      <c r="S89" s="247">
        <f t="shared" si="20"/>
        <v>-45.783064324573985</v>
      </c>
      <c r="T89" s="247">
        <f t="shared" si="21"/>
        <v>89.881265973987411</v>
      </c>
      <c r="U89" s="290" t="str">
        <f t="shared" si="5"/>
        <v>2.34438221916162E-08-4.15020451482784E-07i</v>
      </c>
      <c r="V89" s="245">
        <f t="shared" si="22"/>
        <v>-127.62477404199274</v>
      </c>
      <c r="W89" s="245">
        <f t="shared" si="23"/>
        <v>-86.766891679895977</v>
      </c>
      <c r="X89" s="289" t="str">
        <f t="shared" si="6"/>
        <v>-2.47228371108708E-07-0.0000188418276221499i</v>
      </c>
      <c r="Y89" s="289">
        <f t="shared" si="24"/>
        <v>-94.496791826356329</v>
      </c>
      <c r="Z89" s="289">
        <f t="shared" si="25"/>
        <v>-90.751749229632651</v>
      </c>
      <c r="AA89" s="288" t="str">
        <f t="shared" si="7"/>
        <v>0.00499993435408078-0.0000216793779005648i</v>
      </c>
      <c r="AB89" s="288">
        <f t="shared" si="26"/>
        <v>-46.020632304725666</v>
      </c>
      <c r="AC89" s="288">
        <f t="shared" si="27"/>
        <v>-0.2484290760856275</v>
      </c>
    </row>
    <row r="90" spans="1:29">
      <c r="A90" s="297">
        <v>2.5000000000000102</v>
      </c>
      <c r="B90" s="296">
        <f t="shared" si="8"/>
        <v>3162277.660168455</v>
      </c>
      <c r="C90" s="295">
        <f t="shared" si="9"/>
        <v>19869176.531592678</v>
      </c>
      <c r="D90" s="294" t="str">
        <f t="shared" si="10"/>
        <v>19869176.5315927i</v>
      </c>
      <c r="E90" s="293">
        <f t="shared" si="28"/>
        <v>3.3429250786251195</v>
      </c>
      <c r="F90" s="247" t="str">
        <f t="shared" si="29"/>
        <v>-0.0000510122486690675-2.37291988714344E-06i</v>
      </c>
      <c r="G90" s="247">
        <f t="shared" si="12"/>
        <v>-85.837123524660598</v>
      </c>
      <c r="H90" s="247">
        <f t="shared" si="13"/>
        <v>-177.33671102317697</v>
      </c>
      <c r="I90" s="292">
        <f t="shared" si="30"/>
        <v>5.5723727103118494E-2</v>
      </c>
      <c r="J90" s="292" t="str">
        <f t="shared" si="31"/>
        <v>-1.56243568464158E-07-0.000014960815822445i</v>
      </c>
      <c r="K90" s="292">
        <f t="shared" si="16"/>
        <v>-96.500420823091901</v>
      </c>
      <c r="L90" s="292">
        <f t="shared" si="17"/>
        <v>-90.59834782520258</v>
      </c>
      <c r="M90" s="291">
        <f t="shared" si="32"/>
        <v>0.1128892424875355</v>
      </c>
      <c r="N90" s="291" t="str">
        <f t="shared" si="33"/>
        <v>0.00499995846275949-0.0000172177340815769i</v>
      </c>
      <c r="O90" s="291">
        <f t="shared" si="18"/>
        <v>-46.020620571903024</v>
      </c>
      <c r="P90" s="291">
        <f t="shared" si="19"/>
        <v>-0.19730155833076807</v>
      </c>
      <c r="Q90" s="247">
        <f t="shared" si="34"/>
        <v>-8.9599761449595121</v>
      </c>
      <c r="R90" s="247" t="str">
        <f t="shared" si="35"/>
        <v>6.74539530311443E-06+0.00408123446503228i</v>
      </c>
      <c r="S90" s="247">
        <f t="shared" si="20"/>
        <v>-47.784157226287086</v>
      </c>
      <c r="T90" s="247">
        <f t="shared" si="21"/>
        <v>89.905302590818906</v>
      </c>
      <c r="U90" s="290" t="str">
        <f t="shared" si="5"/>
        <v>9.34034464359668E-09-2.08208953689657E-07i</v>
      </c>
      <c r="V90" s="245">
        <f t="shared" si="22"/>
        <v>-133.62128075094768</v>
      </c>
      <c r="W90" s="245">
        <f t="shared" si="23"/>
        <v>-87.431408432358097</v>
      </c>
      <c r="X90" s="289" t="str">
        <f t="shared" si="6"/>
        <v>-1.56246684899387E-07-0.0000149608159296522i</v>
      </c>
      <c r="Y90" s="289">
        <f t="shared" si="24"/>
        <v>-96.500420741962898</v>
      </c>
      <c r="Z90" s="289">
        <f t="shared" si="25"/>
        <v>-90.598359754697</v>
      </c>
      <c r="AA90" s="288" t="str">
        <f t="shared" si="7"/>
        <v>0.00499995850587572-0.0000172187752785352i</v>
      </c>
      <c r="AB90" s="288">
        <f t="shared" si="26"/>
        <v>-46.020620490774007</v>
      </c>
      <c r="AC90" s="288">
        <f t="shared" si="27"/>
        <v>-0.19731348782518293</v>
      </c>
    </row>
    <row r="91" spans="1:29">
      <c r="A91" s="297">
        <v>2.6</v>
      </c>
      <c r="B91" s="296">
        <f t="shared" si="8"/>
        <v>3981071.705534976</v>
      </c>
      <c r="C91" s="295">
        <f t="shared" si="9"/>
        <v>25013811.247045737</v>
      </c>
      <c r="D91" s="294" t="str">
        <f t="shared" si="10"/>
        <v>25013811.2470457i</v>
      </c>
      <c r="E91" s="293">
        <f t="shared" si="28"/>
        <v>3.3429250786251195</v>
      </c>
      <c r="F91" s="247" t="str">
        <f t="shared" si="29"/>
        <v>-0.0000322101246883094-1.19006483256312E-06i</v>
      </c>
      <c r="G91" s="247">
        <f t="shared" si="12"/>
        <v>-89.834227478100644</v>
      </c>
      <c r="H91" s="247">
        <f t="shared" si="13"/>
        <v>-177.88405999322734</v>
      </c>
      <c r="I91" s="292">
        <f t="shared" si="30"/>
        <v>5.5723727103118494E-2</v>
      </c>
      <c r="J91" s="292" t="str">
        <f t="shared" si="31"/>
        <v>-9.86858929648906E-08-0.0000118808965447769i</v>
      </c>
      <c r="K91" s="292">
        <f t="shared" si="16"/>
        <v>-98.502716089050196</v>
      </c>
      <c r="L91" s="292">
        <f t="shared" si="17"/>
        <v>-90.47590306935777</v>
      </c>
      <c r="M91" s="291">
        <f t="shared" si="32"/>
        <v>0.1128892424875355</v>
      </c>
      <c r="N91" s="291" t="str">
        <f t="shared" si="33"/>
        <v>0.00499997377215995-0.0000136759503550301i</v>
      </c>
      <c r="O91" s="291">
        <f t="shared" si="18"/>
        <v>-46.02061298488475</v>
      </c>
      <c r="P91" s="291">
        <f t="shared" si="19"/>
        <v>-0.15671527848461914</v>
      </c>
      <c r="Q91" s="247">
        <f t="shared" si="34"/>
        <v>-8.9599761449595121</v>
      </c>
      <c r="R91" s="247" t="str">
        <f t="shared" si="35"/>
        <v>4.26662487639948E-06+0.00324158334292025i</v>
      </c>
      <c r="S91" s="247">
        <f t="shared" si="20"/>
        <v>-49.784848635450118</v>
      </c>
      <c r="T91" s="247">
        <f t="shared" si="21"/>
        <v>89.924586403879474</v>
      </c>
      <c r="U91" s="290" t="str">
        <f t="shared" si="5"/>
        <v>3.72026581896472E-09-1.04416881223227E-07i</v>
      </c>
      <c r="V91" s="245">
        <f t="shared" si="22"/>
        <v>-139.61907611355076</v>
      </c>
      <c r="W91" s="245">
        <f t="shared" si="23"/>
        <v>-87.959473589347866</v>
      </c>
      <c r="X91" s="289" t="str">
        <f t="shared" si="6"/>
        <v>-9.86871338981999E-08-0.0000118808965786724i</v>
      </c>
      <c r="Y91" s="289">
        <f t="shared" si="24"/>
        <v>-98.502716056736418</v>
      </c>
      <c r="Z91" s="289">
        <f t="shared" si="25"/>
        <v>-90.475909052004397</v>
      </c>
      <c r="AA91" s="288" t="str">
        <f t="shared" si="7"/>
        <v>0.00499997378933313-0.0000136764724875795i</v>
      </c>
      <c r="AB91" s="288">
        <f t="shared" si="26"/>
        <v>-46.020612952570971</v>
      </c>
      <c r="AC91" s="288">
        <f t="shared" si="27"/>
        <v>-0.1567212611312454</v>
      </c>
    </row>
    <row r="92" spans="1:29">
      <c r="A92" s="297">
        <v>2.7</v>
      </c>
      <c r="B92" s="296">
        <f t="shared" si="8"/>
        <v>5011872.3362727268</v>
      </c>
      <c r="C92" s="295">
        <f t="shared" si="9"/>
        <v>31490522.624728624</v>
      </c>
      <c r="D92" s="294" t="str">
        <f t="shared" si="10"/>
        <v>31490522.6247286i</v>
      </c>
      <c r="E92" s="293">
        <f t="shared" si="28"/>
        <v>3.3429250786251195</v>
      </c>
      <c r="F92" s="247" t="str">
        <f t="shared" si="29"/>
        <v>-0.0000203326087744575-5.96694650614192E-07i</v>
      </c>
      <c r="G92" s="247">
        <f t="shared" si="12"/>
        <v>-93.83239925758852</v>
      </c>
      <c r="H92" s="247">
        <f t="shared" si="13"/>
        <v>-178.3190412992038</v>
      </c>
      <c r="I92" s="292">
        <f t="shared" si="30"/>
        <v>5.5723727103118494E-2</v>
      </c>
      <c r="J92" s="292" t="str">
        <f t="shared" si="31"/>
        <v>-6.23075845087369E-08-9.43587553976405E-06i</v>
      </c>
      <c r="K92" s="292">
        <f t="shared" si="16"/>
        <v>-100.50416656105951</v>
      </c>
      <c r="L92" s="292">
        <f t="shared" si="17"/>
        <v>-90.378333703447097</v>
      </c>
      <c r="M92" s="291">
        <f t="shared" si="32"/>
        <v>0.1128892424875355</v>
      </c>
      <c r="N92" s="291" t="str">
        <f t="shared" si="33"/>
        <v>0.00499998344353528-0.0000108629015180734i</v>
      </c>
      <c r="O92" s="291">
        <f t="shared" si="18"/>
        <v>-46.020608175608615</v>
      </c>
      <c r="P92" s="291">
        <f t="shared" si="19"/>
        <v>-0.12447989838664178</v>
      </c>
      <c r="Q92" s="247">
        <f t="shared" si="34"/>
        <v>-8.9599761449595121</v>
      </c>
      <c r="R92" s="247" t="str">
        <f t="shared" si="35"/>
        <v>2.69627198451464E-06+0.0025747524553569i</v>
      </c>
      <c r="S92" s="247">
        <f t="shared" si="20"/>
        <v>-51.785285617976022</v>
      </c>
      <c r="T92" s="247">
        <f t="shared" si="21"/>
        <v>89.940000077156867</v>
      </c>
      <c r="U92" s="290" t="str">
        <f t="shared" si="5"/>
        <v>1.48151877335655E-09-5.23530432169155E-08i</v>
      </c>
      <c r="V92" s="245">
        <f t="shared" si="22"/>
        <v>-145.61768487556452</v>
      </c>
      <c r="W92" s="245">
        <f t="shared" si="23"/>
        <v>-88.379041222046965</v>
      </c>
      <c r="X92" s="289" t="str">
        <f t="shared" si="6"/>
        <v>-6.2308078597848E-08-9.43587555048146E-06i</v>
      </c>
      <c r="Y92" s="289">
        <f t="shared" si="24"/>
        <v>-100.50416654819119</v>
      </c>
      <c r="Z92" s="289">
        <f t="shared" si="25"/>
        <v>-90.378336703055524</v>
      </c>
      <c r="AA92" s="288" t="str">
        <f t="shared" si="7"/>
        <v>0.00499998345037413-0.000010863163298517i</v>
      </c>
      <c r="AB92" s="288">
        <f t="shared" si="26"/>
        <v>-46.020608162740324</v>
      </c>
      <c r="AC92" s="288">
        <f t="shared" si="27"/>
        <v>-0.12448289799506676</v>
      </c>
    </row>
    <row r="93" spans="1:29">
      <c r="A93" s="297">
        <v>2.80000000000001</v>
      </c>
      <c r="B93" s="296">
        <f t="shared" si="8"/>
        <v>6309573.4448020831</v>
      </c>
      <c r="C93" s="295">
        <f t="shared" si="9"/>
        <v>39644219.162950933</v>
      </c>
      <c r="D93" s="294" t="str">
        <f t="shared" si="10"/>
        <v>39644219.1629509i</v>
      </c>
      <c r="E93" s="293">
        <f t="shared" si="28"/>
        <v>3.3429250786251195</v>
      </c>
      <c r="F93" s="247" t="str">
        <f t="shared" si="29"/>
        <v>-0.0000128327511768495-2.99134645085496E-07i</v>
      </c>
      <c r="G93" s="247">
        <f t="shared" si="12"/>
        <v>-97.831245354412772</v>
      </c>
      <c r="H93" s="247">
        <f t="shared" si="13"/>
        <v>-178.66466284919912</v>
      </c>
      <c r="I93" s="292">
        <f t="shared" si="30"/>
        <v>5.5723727103118494E-2</v>
      </c>
      <c r="J93" s="292" t="str">
        <f t="shared" si="31"/>
        <v>-3.93297597220157E-08-0.0000074944520878767i</v>
      </c>
      <c r="K93" s="292">
        <f t="shared" si="16"/>
        <v>-102.50508264732575</v>
      </c>
      <c r="L93" s="292">
        <f t="shared" si="17"/>
        <v>-90.300676891229344</v>
      </c>
      <c r="M93" s="291">
        <f t="shared" si="32"/>
        <v>0.1128892424875355</v>
      </c>
      <c r="N93" s="291" t="str">
        <f t="shared" si="33"/>
        <v>0.00499998955046316-0.000008628562948351i</v>
      </c>
      <c r="O93" s="291">
        <f t="shared" si="18"/>
        <v>-46.020605132314316</v>
      </c>
      <c r="P93" s="291">
        <f t="shared" si="19"/>
        <v>-9.8876156528743611E-2</v>
      </c>
      <c r="Q93" s="247">
        <f t="shared" si="34"/>
        <v>-8.9599761449595121</v>
      </c>
      <c r="R93" s="247" t="str">
        <f t="shared" si="35"/>
        <v>1.70291172403263E-06+0.0020451339962944i</v>
      </c>
      <c r="S93" s="247">
        <f t="shared" si="20"/>
        <v>-53.785561627660243</v>
      </c>
      <c r="T93" s="247">
        <f t="shared" si="21"/>
        <v>89.952291814473853</v>
      </c>
      <c r="U93" s="290" t="str">
        <f t="shared" si="5"/>
        <v>5.89917389703157E-10-2.62452050976561E-08i</v>
      </c>
      <c r="V93" s="245">
        <f t="shared" si="22"/>
        <v>-151.616806982073</v>
      </c>
      <c r="W93" s="245">
        <f t="shared" si="23"/>
        <v>-88.71237103472528</v>
      </c>
      <c r="X93" s="289" t="str">
        <f t="shared" si="6"/>
        <v>-3.93299564386493E-08-7.49445209126558E-06i</v>
      </c>
      <c r="Y93" s="289">
        <f t="shared" si="24"/>
        <v>-102.50508264220181</v>
      </c>
      <c r="Z93" s="289">
        <f t="shared" si="25"/>
        <v>-90.300678394968827</v>
      </c>
      <c r="AA93" s="288" t="str">
        <f t="shared" si="7"/>
        <v>0.00499998955318628-8.62869417919252E-06i</v>
      </c>
      <c r="AB93" s="288">
        <f t="shared" si="26"/>
        <v>-46.020605127190358</v>
      </c>
      <c r="AC93" s="288">
        <f t="shared" si="27"/>
        <v>-9.8877660268228959E-2</v>
      </c>
    </row>
    <row r="94" spans="1:29">
      <c r="A94" s="297">
        <v>2.9000000000000101</v>
      </c>
      <c r="B94" s="296">
        <f t="shared" si="8"/>
        <v>7943282.3472430035</v>
      </c>
      <c r="C94" s="295">
        <f t="shared" si="9"/>
        <v>49909114.934976213</v>
      </c>
      <c r="D94" s="294" t="str">
        <f t="shared" si="10"/>
        <v>49909114.9349762i</v>
      </c>
      <c r="E94" s="293">
        <f t="shared" si="28"/>
        <v>3.3429250786251195</v>
      </c>
      <c r="F94" s="247" t="str">
        <f t="shared" si="29"/>
        <v>-8.09840908637085E-06-1.49947427343794E-07i</v>
      </c>
      <c r="G94" s="247">
        <f t="shared" si="12"/>
        <v>-101.83051714174808</v>
      </c>
      <c r="H94" s="247">
        <f t="shared" si="13"/>
        <v>-178.93925176475938</v>
      </c>
      <c r="I94" s="292">
        <f t="shared" si="30"/>
        <v>5.5723727103118494E-2</v>
      </c>
      <c r="J94" s="292" t="str">
        <f t="shared" si="31"/>
        <v>-2.48219052790401E-08-5.95268872791393E-06i</v>
      </c>
      <c r="K94" s="292">
        <f t="shared" si="16"/>
        <v>-104.50566101753522</v>
      </c>
      <c r="L94" s="292">
        <f t="shared" si="17"/>
        <v>-90.23891425104641</v>
      </c>
      <c r="M94" s="291">
        <f t="shared" si="32"/>
        <v>0.1128892424875355</v>
      </c>
      <c r="N94" s="291" t="str">
        <f t="shared" si="33"/>
        <v>0.0049999934055478-6.85383775053366E-06i</v>
      </c>
      <c r="O94" s="291">
        <f t="shared" si="18"/>
        <v>-46.020603208600839</v>
      </c>
      <c r="P94" s="291">
        <f t="shared" si="19"/>
        <v>-7.8539249707382408E-2</v>
      </c>
      <c r="Q94" s="247">
        <f t="shared" si="34"/>
        <v>-8.9599761449595121</v>
      </c>
      <c r="R94" s="247" t="str">
        <f t="shared" si="35"/>
        <v>1.07513353234288E-06+0.00162447529189995i</v>
      </c>
      <c r="S94" s="247">
        <f t="shared" si="20"/>
        <v>-55.785735894535648</v>
      </c>
      <c r="T94" s="247">
        <f t="shared" si="21"/>
        <v>89.962079691129063</v>
      </c>
      <c r="U94" s="290" t="str">
        <f t="shared" si="5"/>
        <v>2.34879019636569E-10-1.31558266780147E-08i</v>
      </c>
      <c r="V94" s="245">
        <f t="shared" si="22"/>
        <v>-157.61625303628375</v>
      </c>
      <c r="W94" s="245">
        <f t="shared" si="23"/>
        <v>-88.977172073630314</v>
      </c>
      <c r="X94" s="289" t="str">
        <f t="shared" si="6"/>
        <v>-2.48219835974114E-08-5.95268872898554E-06i</v>
      </c>
      <c r="Y94" s="289">
        <f t="shared" si="24"/>
        <v>-104.50566101549509</v>
      </c>
      <c r="Z94" s="289">
        <f t="shared" si="25"/>
        <v>-90.238915004819759</v>
      </c>
      <c r="AA94" s="288" t="str">
        <f t="shared" si="7"/>
        <v>0.00499999340663202-6.85390353119015E-06i</v>
      </c>
      <c r="AB94" s="288">
        <f t="shared" si="26"/>
        <v>-46.020603206560722</v>
      </c>
      <c r="AC94" s="288">
        <f t="shared" si="27"/>
        <v>-7.8540003480727344E-2</v>
      </c>
    </row>
    <row r="95" spans="1:29">
      <c r="A95" s="297">
        <v>3.0000000000000102</v>
      </c>
      <c r="B95" s="296">
        <f t="shared" si="8"/>
        <v>10000000.000000238</v>
      </c>
      <c r="C95" s="295">
        <f t="shared" si="9"/>
        <v>62831853.071797363</v>
      </c>
      <c r="D95" s="294" t="str">
        <f t="shared" si="10"/>
        <v>62831853.0717974i</v>
      </c>
      <c r="E95" s="293">
        <f t="shared" si="28"/>
        <v>3.3429250786251195</v>
      </c>
      <c r="F95" s="247" t="str">
        <f t="shared" si="29"/>
        <v>-5.11034422128378E-06-7.51596321047189E-08i</v>
      </c>
      <c r="G95" s="247">
        <f t="shared" si="12"/>
        <v>-105.83005761128783</v>
      </c>
      <c r="H95" s="247">
        <f t="shared" si="13"/>
        <v>-179.15739154391383</v>
      </c>
      <c r="I95" s="292">
        <f t="shared" si="30"/>
        <v>5.5723727103118494E-2</v>
      </c>
      <c r="J95" s="292" t="str">
        <f t="shared" si="31"/>
        <v>-1.56641536355935E-08-4.72820515724514E-06i</v>
      </c>
      <c r="K95" s="292">
        <f t="shared" si="16"/>
        <v>-106.5060260874379</v>
      </c>
      <c r="L95" s="292">
        <f t="shared" si="17"/>
        <v>-90.189815496513887</v>
      </c>
      <c r="M95" s="291">
        <f t="shared" si="32"/>
        <v>0.1128892424875355</v>
      </c>
      <c r="N95" s="291" t="str">
        <f t="shared" si="33"/>
        <v>0.00499999583868812-5.44416003216137E-06i</v>
      </c>
      <c r="O95" s="291">
        <f t="shared" si="18"/>
        <v>-46.020601993415717</v>
      </c>
      <c r="P95" s="291">
        <f t="shared" si="19"/>
        <v>-6.2385505834608196E-2</v>
      </c>
      <c r="Q95" s="247">
        <f t="shared" si="34"/>
        <v>-8.9599761449595121</v>
      </c>
      <c r="R95" s="247" t="str">
        <f t="shared" si="35"/>
        <v>6.78629783816784E-07+0.00129035035352793i</v>
      </c>
      <c r="S95" s="247">
        <f t="shared" si="20"/>
        <v>-57.78584589593347</v>
      </c>
      <c r="T95" s="247">
        <f t="shared" si="21"/>
        <v>89.969866618958719</v>
      </c>
      <c r="U95" s="290" t="str">
        <f t="shared" si="5"/>
        <v>9.3514226063234E-11-6.59418547814783E-09i</v>
      </c>
      <c r="V95" s="245">
        <f t="shared" si="22"/>
        <v>-163.61590350722128</v>
      </c>
      <c r="W95" s="245">
        <f t="shared" si="23"/>
        <v>-89.187524924955113</v>
      </c>
      <c r="X95" s="289" t="str">
        <f t="shared" si="6"/>
        <v>-1.56641848157201E-08-0.000004728205157584i</v>
      </c>
      <c r="Y95" s="289">
        <f t="shared" si="24"/>
        <v>-106.50602608662567</v>
      </c>
      <c r="Z95" s="289">
        <f t="shared" si="25"/>
        <v>-90.189815874332893</v>
      </c>
      <c r="AA95" s="288" t="str">
        <f t="shared" si="7"/>
        <v>0.00499999583911979-5.44419300357043E-06i</v>
      </c>
      <c r="AB95" s="288">
        <f t="shared" si="26"/>
        <v>-46.020601992603467</v>
      </c>
      <c r="AC95" s="288">
        <f t="shared" si="27"/>
        <v>-6.2385883653605437E-2</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75" thickBot="1">
      <c r="A100" s="267">
        <v>0</v>
      </c>
      <c r="B100" s="267">
        <v>0</v>
      </c>
      <c r="C100" s="266">
        <v>0</v>
      </c>
      <c r="D100" s="261"/>
      <c r="E100" s="261"/>
      <c r="F100" s="261"/>
      <c r="G100" s="261"/>
      <c r="H100" s="261"/>
      <c r="I100" s="261"/>
      <c r="J100" s="261"/>
      <c r="K100" s="261"/>
      <c r="N100" s="265"/>
      <c r="O100" s="240"/>
      <c r="P100" s="240" t="str">
        <f ca="1">IMSUM(P101:P357)</f>
        <v>-1936.7954714928-2.82467764942667i</v>
      </c>
      <c r="Q100" s="240" t="str">
        <f ca="1">IMSUM(Q101:Q357)</f>
        <v>6.20527759736962+0.539929987607545i</v>
      </c>
      <c r="R100" s="240" t="str">
        <f t="shared" ref="R100:CC100" ca="1" si="36">IMSUM(R101:R357)</f>
        <v>656.850364636365+2.82656456129448i</v>
      </c>
      <c r="S100" s="240" t="str">
        <f t="shared" ca="1" si="36"/>
        <v>17.7210350820755-0.531509557393581i</v>
      </c>
      <c r="T100" s="240" t="str">
        <f t="shared" ca="1" si="36"/>
        <v>-372.093791453778-2.82842214225154i</v>
      </c>
      <c r="U100" s="240" t="str">
        <f t="shared" ca="1" si="36"/>
        <v>6.20101346845205+0.523081965146069i</v>
      </c>
      <c r="V100" s="240" t="str">
        <f t="shared" ca="1" si="36"/>
        <v>284.189953699244+2.83025036269488i</v>
      </c>
      <c r="W100" s="240" t="str">
        <f t="shared" ca="1" si="36"/>
        <v>17.7252316758344-0.514647323763308i</v>
      </c>
      <c r="X100" s="240" t="str">
        <f t="shared" ca="1" si="36"/>
        <v>-198.105235831954-2.83204919346639i</v>
      </c>
      <c r="Y100" s="240" t="str">
        <f t="shared" ca="1" si="36"/>
        <v>6.19688447010193+0.506205746263166i</v>
      </c>
      <c r="Z100" s="240" t="str">
        <f t="shared" ca="1" si="36"/>
        <v>182.444376288447+2.83381860586473i</v>
      </c>
      <c r="AA100" s="240" t="str">
        <f t="shared" ca="1" si="36"/>
        <v>17.7292930194794-0.497757345822862i</v>
      </c>
      <c r="AB100" s="240" t="str">
        <f t="shared" ca="1" si="36"/>
        <v>-131.090736205244-2.83555857169534i</v>
      </c>
      <c r="AC100" s="240" t="str">
        <f t="shared" ca="1" si="36"/>
        <v>6.19289083949614+0.489302235685845i</v>
      </c>
      <c r="AD100" s="240" t="str">
        <f t="shared" ca="1" si="36"/>
        <v>134.878296920735+2.83726906320433i</v>
      </c>
      <c r="AE100" s="240" t="str">
        <f t="shared" ca="1" si="36"/>
        <v>17.7332188796863-0.480840529255136i</v>
      </c>
      <c r="AF100" s="240" t="str">
        <f t="shared" ca="1" si="36"/>
        <v>-95.5360335645428-2.83895005312815i</v>
      </c>
      <c r="AG100" s="240" t="str">
        <f t="shared" ca="1" si="36"/>
        <v>6.18903280611185+0.472372340077277i</v>
      </c>
      <c r="AH100" s="240" t="str">
        <f t="shared" ca="1" si="36"/>
        <v>107.270164004873+2.84060151461735i</v>
      </c>
      <c r="AI100" s="240" t="str">
        <f t="shared" ca="1" si="36"/>
        <v>17.7370090308828-0.463897781682268i</v>
      </c>
      <c r="AJ100" s="240" t="str">
        <f t="shared" ca="1" si="36"/>
        <v>-73.4613700590352-2.84222342131739i</v>
      </c>
      <c r="AK100" s="240" t="str">
        <f t="shared" ca="1" si="36"/>
        <v>6.18531059155055+0.455416967925934i</v>
      </c>
      <c r="AL100" s="240" t="str">
        <f t="shared" ca="1" si="36"/>
        <v>89.2045586540247+2.8438157473322i</v>
      </c>
      <c r="AM100" s="240" t="str">
        <f t="shared" ca="1" si="36"/>
        <v>17.7406632552855-0.446930012725469i</v>
      </c>
      <c r="AN100" s="240" t="str">
        <f t="shared" ca="1" si="36"/>
        <v>-58.3938754810443-2.84537846747373i</v>
      </c>
      <c r="AO100" s="240" t="str">
        <f t="shared" ca="1" si="36"/>
        <v>6.18172440980853+0.438437029741855i</v>
      </c>
      <c r="AP100" s="240" t="str">
        <f t="shared" ca="1" si="36"/>
        <v>76.4380100579494+2.8469115565683i</v>
      </c>
      <c r="AQ100" s="240" t="str">
        <f t="shared" ca="1" si="36"/>
        <v>17.7441813428303-0.429938133330657i</v>
      </c>
      <c r="AR100" s="240" t="str">
        <f t="shared" ca="1" si="36"/>
        <v>17.7441813428303-0.429938133330657i</v>
      </c>
      <c r="AS100" s="240" t="str">
        <f t="shared" ca="1" si="36"/>
        <v>6.1782744669524+0.421433437671631i</v>
      </c>
      <c r="AT100" s="240" t="str">
        <f t="shared" ca="1" si="36"/>
        <v>66.9170816861611+2.84988874443343i</v>
      </c>
      <c r="AU100" s="240" t="str">
        <f t="shared" ca="1" si="36"/>
        <v>17.7475630912643-0.412923056856956i</v>
      </c>
      <c r="AV100" s="240" t="str">
        <f t="shared" ca="1" si="36"/>
        <v>-39.0800582926018-2.85133279570211i</v>
      </c>
      <c r="AW100" s="240" t="str">
        <f t="shared" ca="1" si="36"/>
        <v>6.17496096155556+0.404407105510735i</v>
      </c>
      <c r="AX100" s="240" t="str">
        <f t="shared" ca="1" si="36"/>
        <v>59.5269115299594+2.85274712103273i</v>
      </c>
      <c r="AY100" s="240" t="str">
        <f t="shared" ca="1" si="36"/>
        <v>17.7508083061585-0.395885697961003i</v>
      </c>
      <c r="AZ100" s="240" t="str">
        <f t="shared" ca="1" si="36"/>
        <v>-32.4900885584978-2.85413169776667i</v>
      </c>
      <c r="BA100" s="240" t="str">
        <f t="shared" ca="1" si="36"/>
        <v>6.17178408395015+0.387358948876075i</v>
      </c>
      <c r="BB100" s="240" t="str">
        <f t="shared" ca="1" si="36"/>
        <v>53.6098802752926+2.855486503875i</v>
      </c>
      <c r="BC100" s="240" t="str">
        <f t="shared" ca="1" si="36"/>
        <v>17.7539168007981-0.37882697292668i</v>
      </c>
      <c r="BD100" s="240" t="str">
        <f t="shared" ca="1" si="36"/>
        <v>-27.1442562439908-2.85681151764453i</v>
      </c>
      <c r="BE100" s="240" t="str">
        <f t="shared" ca="1" si="36"/>
        <v>6.16874401683612+0.370289884820554i</v>
      </c>
      <c r="BF100" s="240" t="str">
        <f t="shared" ca="1" si="36"/>
        <v>48.7529286155835+2.85810671800846i</v>
      </c>
      <c r="BG100" s="240" t="str">
        <f t="shared" ca="1" si="36"/>
        <v>17.7568883965347-0.361747799599229i</v>
      </c>
      <c r="BH100" s="240" t="str">
        <f t="shared" ca="1" si="36"/>
        <v>-22.708857958659-2.8593720842722i</v>
      </c>
      <c r="BI100" s="240" t="str">
        <f t="shared" ca="1" si="36"/>
        <v>6.16584093514989+0.353200832147989i</v>
      </c>
      <c r="BJ100" s="240" t="str">
        <f t="shared" ca="1" si="36"/>
        <v>44.6834772647829+2.86060759621186i</v>
      </c>
      <c r="BK100" s="240" t="str">
        <f t="shared" ca="1" si="36"/>
        <v>17.7597229223415-0.344649097315637i</v>
      </c>
      <c r="BL100" s="240" t="str">
        <f t="shared" ca="1" si="36"/>
        <v>-18.9590181215484-2.86181323413465i</v>
      </c>
      <c r="BM100" s="240" t="str">
        <f t="shared" ca="1" si="36"/>
        <v>6.16307500598747+0.336092710528323i</v>
      </c>
      <c r="BN100" s="240" t="str">
        <f t="shared" ca="1" si="36"/>
        <v>41.2143245036628+2.86298897874122i</v>
      </c>
      <c r="BO100" s="240" t="str">
        <f t="shared" ca="1" si="36"/>
        <v>17.7624202152066-0.327531786922057i</v>
      </c>
      <c r="BP100" s="240" t="str">
        <f t="shared" ca="1" si="36"/>
        <v>-15.7376093953571-2.86413481129644i</v>
      </c>
      <c r="BQ100" s="240" t="str">
        <f t="shared" ca="1" si="36"/>
        <v>6.16044638833958+0.318966441721146i</v>
      </c>
      <c r="BR100" s="240" t="str">
        <f t="shared" ca="1" si="36"/>
        <v>38.2125870768431+2.86525071349286i</v>
      </c>
      <c r="BS100" s="240" t="str">
        <f t="shared" ca="1" si="36"/>
        <v>17.7649801198726-0.310396790354568i</v>
      </c>
      <c r="BT100" s="240" t="str">
        <f t="shared" ca="1" si="36"/>
        <v>-12.931468381691-2.86633666749451i</v>
      </c>
      <c r="BU100" s="240" t="str">
        <f t="shared" ca="1" si="36"/>
        <v>6.15795523353582+0.301822948330681i</v>
      </c>
      <c r="BV100" s="240" t="str">
        <f t="shared" ca="1" si="36"/>
        <v>35.5812738571534+2.86739265603628i</v>
      </c>
      <c r="BW100" s="240" t="str">
        <f t="shared" ca="1" si="36"/>
        <v>17.7674024889905-0.293245031132404i</v>
      </c>
      <c r="BX100" s="240" t="str">
        <f t="shared" ca="1" si="36"/>
        <v>-10.4569675813589-2.86841866211706i</v>
      </c>
      <c r="BY100" s="240" t="str">
        <f t="shared" ca="1" si="36"/>
        <v>6.15560168487145+0.284663154334451i</v>
      </c>
      <c r="BZ100" s="240" t="str">
        <f t="shared" ca="1" si="36"/>
        <v>33.2478775178852+2.86941466951362i</v>
      </c>
      <c r="CA100" s="240" t="str">
        <f t="shared" ca="1" si="36"/>
        <v>17.769687183259-0.276077433715823i</v>
      </c>
      <c r="CB100" s="240" t="str">
        <f t="shared" ca="1" si="36"/>
        <v>-8.25091302325803-2.8703806622085i</v>
      </c>
      <c r="CC100" s="240" t="str">
        <f t="shared" ca="1" si="36"/>
        <v>6.15338587791129+0.267487984996441i</v>
      </c>
      <c r="CD100" s="240" t="str">
        <f t="shared" ref="CD100:EM100" ca="1" si="37">IMSUM(CD101:CD357)</f>
        <v>31.1570510981776+2.8713166247881i</v>
      </c>
      <c r="CE100" s="240" t="str">
        <f t="shared" ca="1" si="37"/>
        <v>17.771834071015-0.258894923917394i</v>
      </c>
      <c r="CF100" s="240" t="str">
        <f t="shared" ca="1" si="37"/>
        <v>-6.26460619390403-2.87222254227847i</v>
      </c>
      <c r="CG100" s="240" t="str">
        <f t="shared" ca="1" si="37"/>
        <v>6.15130794016869+0.250298366412203i</v>
      </c>
      <c r="CH100" s="240" t="str">
        <f t="shared" ca="1" si="37"/>
        <v>29.2657582791421+2.87309840023771i</v>
      </c>
      <c r="CI100" s="240" t="str">
        <f t="shared" ca="1" si="37"/>
        <v>17.7738430288849-0.241698428442215i</v>
      </c>
      <c r="CJ100" s="240" t="str">
        <f t="shared" ca="1" si="37"/>
        <v>-4.45985631156111-2.87394418469972i</v>
      </c>
      <c r="CK100" s="240" t="str">
        <f t="shared" ca="1" si="37"/>
        <v>6.14936799125263+0.233095226017477i</v>
      </c>
      <c r="CL100" s="240" t="str">
        <f t="shared" ca="1" si="37"/>
        <v>27.5399735862087+2.87475988222447i</v>
      </c>
      <c r="CM100" s="240" t="str">
        <f t="shared" ca="1" si="37"/>
        <v>17.7757139409462-0.22448887517403i</v>
      </c>
      <c r="CN100" s="240" t="str">
        <f t="shared" ca="1" si="37"/>
        <v>-2.80623344797003-2.87554547954886i</v>
      </c>
      <c r="CO100" s="240" t="str">
        <f t="shared" ca="1" si="37"/>
        <v>6.14756614288363+0.215879492125284i</v>
      </c>
      <c r="CP100" s="240" t="str">
        <f t="shared" ca="1" si="37"/>
        <v>25.9523828783373+2.87630096435157i</v>
      </c>
      <c r="CQ100" s="240" t="str">
        <f t="shared" ca="1" si="37"/>
        <v>17.7774466996731-0.207267192903936i</v>
      </c>
      <c r="CR100" s="240" t="str">
        <f t="shared" ca="1" si="37"/>
        <v>-1.27913324408374-2.87702632443809i</v>
      </c>
      <c r="CS100" s="240" t="str">
        <f t="shared" ca="1" si="37"/>
        <v>6.14590249880096+0.198652093849711i</v>
      </c>
      <c r="CT100" s="240" t="str">
        <f t="shared" ca="1" si="37"/>
        <v>24.4807463412796+2.87772154828979i</v>
      </c>
      <c r="CU100" s="240" t="str">
        <f t="shared" ca="1" si="37"/>
        <v>17.7790412052272-0.19003431116629i</v>
      </c>
      <c r="CV100" s="240" t="str">
        <f t="shared" ca="1" si="37"/>
        <v>0.141614483469344-2.8783866247008i</v>
      </c>
      <c r="CW100" s="240" t="str">
        <f t="shared" ca="1" si="37"/>
        <v>6.14437715478159+0.181413961328841i</v>
      </c>
      <c r="CX100" s="240" t="str">
        <f t="shared" ca="1" si="37"/>
        <v>23.1067103845088+2.87902154315287i</v>
      </c>
      <c r="CY100" s="240" t="str">
        <f t="shared" ca="1" si="37"/>
        <v>17.7804973656586-0.172791160518685i</v>
      </c>
      <c r="CZ100" s="240" t="str">
        <f t="shared" ca="1" si="37"/>
        <v>1.47276476700144-2.87962629345779i</v>
      </c>
      <c r="DA100" s="240" t="str">
        <f t="shared" ca="1" si="37"/>
        <v>6.14299019881592+0.164166025272527i</v>
      </c>
      <c r="DB100" s="240" t="str">
        <f t="shared" ca="1" si="37"/>
        <v>21.8149298810816+2.8802008659556i</v>
      </c>
      <c r="DC100" s="240" t="str">
        <f t="shared" ca="1" si="37"/>
        <v>17.7818150973132-0.155538672018768i</v>
      </c>
      <c r="DD100" s="240" t="str">
        <f t="shared" ca="1" si="37"/>
        <v>2.72841672023522-2.88074525144532i</v>
      </c>
      <c r="DE100" s="240" t="str">
        <f t="shared" ca="1" si="37"/>
        <v>6.1417417104862+0.146909217254136i</v>
      </c>
      <c r="DF100" s="240" t="str">
        <f t="shared" ca="1" si="37"/>
        <v>20.5924087808888+2.8812594412125i</v>
      </c>
      <c r="DG100" s="240" t="str">
        <f t="shared" ca="1" si="37"/>
        <v>17.7829943242541-0.138277777552531i</v>
      </c>
      <c r="DH100" s="240" t="str">
        <f t="shared" ca="1" si="37"/>
        <v>3.92058850668365-2.88174342713622i</v>
      </c>
      <c r="DI100" s="240" t="str">
        <f t="shared" ca="1" si="37"/>
        <v>6.14063176194577+0.129644469482439i</v>
      </c>
      <c r="DJ100" s="240" t="str">
        <f t="shared" ca="1" si="37"/>
        <v>19.4279967582632+2.88219720139409i</v>
      </c>
      <c r="DK100" s="240" t="str">
        <f t="shared" ca="1" si="37"/>
        <v>17.7840349783991-0.121009409636607i</v>
      </c>
      <c r="DL100" s="240" t="str">
        <f t="shared" ca="1" si="37"/>
        <v>5.05965975021479-2.88262075665444i</v>
      </c>
      <c r="DM100" s="240" t="str">
        <f t="shared" ca="1" si="37"/>
        <v>6.13966041709678+0.112372714623763i</v>
      </c>
      <c r="DN100" s="240" t="str">
        <f t="shared" ca="1" si="37"/>
        <v>18.3119988034603+2.8830140864816i</v>
      </c>
      <c r="DO100" s="240" t="str">
        <f t="shared" ca="1" si="37"/>
        <v>17.7849369999618-0.103734501235072i</v>
      </c>
      <c r="DP100" s="240" t="str">
        <f t="shared" ca="1" si="37"/>
        <v>6.15471746215444-2.88337718419514i</v>
      </c>
      <c r="DQ100" s="240" t="str">
        <f t="shared" ca="1" si="37"/>
        <v>6.13882773180923+0.0950948860550955i</v>
      </c>
      <c r="DR100" s="240" t="str">
        <f t="shared" ca="1" si="37"/>
        <v>17.2358674197394+2.88371004417009i</v>
      </c>
      <c r="DS100" s="240" t="str">
        <f t="shared" ca="1" si="37"/>
        <v>17.7857003369552-0.0864539858366298i</v>
      </c>
      <c r="DT100" s="240" t="str">
        <f t="shared" ca="1" si="37"/>
        <v>7.21383112024131-2.88401266117186i</v>
      </c>
      <c r="DU100" s="240" t="str">
        <f t="shared" ca="1" si="37"/>
        <v>6.13813375411664+0.0778119173021263i</v>
      </c>
      <c r="DV100" s="240" t="str">
        <f t="shared" ca="1" si="37"/>
        <v>16.1919556617985+2.88428503014671i</v>
      </c>
      <c r="DW100" s="240" t="str">
        <f t="shared" ca="1" si="37"/>
        <v>17.786324945365-0.0691687972942407i</v>
      </c>
      <c r="DX100" s="240" t="str">
        <f t="shared" ca="1" si="37"/>
        <v>8.24427546016308-2.88452714688749i</v>
      </c>
      <c r="DY100" s="240" t="str">
        <f t="shared" ca="1" si="37"/>
        <v>6.13757852397118+0.0605247425556952i</v>
      </c>
      <c r="DZ100" s="240" t="str">
        <f t="shared" ca="1" si="37"/>
        <v>15.1733151105766+2.88473900752762i</v>
      </c>
      <c r="EA100" s="240" t="str">
        <f t="shared" ca="1" si="37"/>
        <v>17.7868107892195-0.0518798698511862i</v>
      </c>
      <c r="EB100" s="240" t="str">
        <f t="shared" ca="1" si="37"/>
        <v>9.25271468626542-2.88492060864712i</v>
      </c>
      <c r="EC100" s="240" t="str">
        <f t="shared" ca="1" si="37"/>
        <v>6.13716207339227+0.0432342960697163i</v>
      </c>
      <c r="ED100" s="240" t="str">
        <f t="shared" ca="1" si="37"/>
        <v>14.1735269043804+2.88507194737196i</v>
      </c>
      <c r="EE100" s="240" t="str">
        <f t="shared" ca="1" si="37"/>
        <v>17.7871578405876-0.0345881379949997i</v>
      </c>
      <c r="EF100" s="240" t="str">
        <f t="shared" ca="1" si="37"/>
        <v>10.245358457261-2.88519302117275i</v>
      </c>
      <c r="EG100" s="240" t="str">
        <f t="shared" ca="1" si="37"/>
        <v>6.13688442634784+0.0259415125137124i</v>
      </c>
      <c r="EH100" s="240" t="str">
        <f t="shared" ca="1" si="37"/>
        <v>13.1865567366267+2.88528382829878i</v>
      </c>
      <c r="EI100" s="240" t="str">
        <f t="shared" ca="1" si="37"/>
        <v>17.7873660793289-0.0172945364613641i</v>
      </c>
      <c r="EJ100" s="240" t="str">
        <f t="shared" ca="1" si="37"/>
        <v>11.2280976893821-2.88534436716426i</v>
      </c>
      <c r="EK100" s="240" t="str">
        <f t="shared" ca="1" si="37"/>
        <v>6.13674559883425+0.00864732663441214i</v>
      </c>
      <c r="EL100" s="240" t="str">
        <f t="shared" ca="1" si="37"/>
        <v>12.2066266438901+2.88537463679299i</v>
      </c>
      <c r="EM100" s="240" t="str">
        <f t="shared" ca="1" si="37"/>
        <v>17.7874354935892-1.02239488575332E-11i</v>
      </c>
      <c r="EN100" s="240"/>
      <c r="EO100" s="240"/>
      <c r="EP100" s="240"/>
    </row>
    <row r="101" spans="1:146" ht="15.7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2.92876383377843-1.08877436561445i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-1.7460199591535+0.0509494902342605i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0.0992385064243652-0.0358619579779813i</v>
      </c>
      <c r="I101" s="247" t="str">
        <f>IMDIV(IMPRODUCT(-1,H101),IMSUM(1,IMPRODUCT(F101,G101,-1)))</f>
        <v>-0.0164949779774691+0.000337274867809233i</v>
      </c>
      <c r="J101" s="275" t="str">
        <f ca="1">IMPRODUCT(1/N_FFT2,P100)</f>
        <v>-7.56560731051875-0.0110338970680729i</v>
      </c>
      <c r="K101" s="274" t="str">
        <f ca="1">IMPRODUCT(I101,J101)</f>
        <v>0.124798247429361-0.00236968531640825i</v>
      </c>
      <c r="M101" s="278"/>
      <c r="N101" s="265">
        <f ca="1">Ioutput2+O101</f>
        <v>12.037873576412446</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-11.962126423587554</v>
      </c>
      <c r="P101" s="240" t="str">
        <f t="shared" ref="P101:P164" ca="1" si="40">IMPRODUCT(O101,IMEXP(COMPLEX(0,-2*PI()*1*B101/Nt_load2)))</f>
        <v>-11.9585236547551+0.29356527818123i</v>
      </c>
      <c r="Q101" s="240" t="str">
        <f t="shared" ref="Q101:Q164" ca="1" si="41">IMPRODUCT(O101,IMEXP(COMPLEX(0,-2*PI()*2*B101/Nt_load2)))</f>
        <v>-11.9477175184311+0.586953723615996i</v>
      </c>
      <c r="R101" s="240" t="str">
        <f t="shared" ref="R101:R164" ca="1" si="42">IMPRODUCT(O101,IMEXP(COMPLEX(0,-2*PI()*3*B101/Nt_load2)))</f>
        <v>-11.9297145238279+0.87998861007527i</v>
      </c>
      <c r="S101" s="240" t="str">
        <f t="shared" ref="S101:S164" ca="1" si="43">IMPRODUCT(O101,IMEXP(COMPLEX(0,-2*PI()*4*B101/Nt_load2)))</f>
        <v>-11.9045255152762+1.17249342430073i</v>
      </c>
      <c r="T101" s="240" t="str">
        <f t="shared" ref="T101:T164" ca="1" si="44">IMPRODUCT(O101,IMEXP(COMPLEX(0,-2*PI()*5*B101/Nt_load2)))</f>
        <v>-11.8721656656931+1.46429197232974i</v>
      </c>
      <c r="U101" s="241" t="str">
        <f t="shared" ref="U101:U164" ca="1" si="45">IMPRODUCT(O101,IMEXP(COMPLEX(0,-2*PI()*6*B101/Nt_load2)))</f>
        <v>-11.8326544674418+1.75520848562802i</v>
      </c>
      <c r="V101" s="240" t="str">
        <f t="shared" ref="V101:V164" ca="1" si="46">IMPRODUCT(O101,IMEXP(COMPLEX(0,-2*PI()*7*B101/Nt_load2)))</f>
        <v>-11.7860157205908+2.04506772696603i</v>
      </c>
      <c r="W101" s="240" t="str">
        <f t="shared" ref="W101:W164" ca="1" si="47">IMPRODUCT(O101,IMEXP(COMPLEX(0,-2*PI()*8*B101/Nt_load2)))</f>
        <v>-11.7322775185772+2.33369509597533i</v>
      </c>
      <c r="X101" s="240" t="str">
        <f t="shared" ref="X101:X164" ca="1" si="48">IMPRODUCT(O101,IMEXP(COMPLEX(0,-2*PI()*9*B101/Nt_load2)))</f>
        <v>-11.6714722312845+2.62091673432128i</v>
      </c>
      <c r="Y101" s="240" t="str">
        <f t="shared" ref="Y101:Y164" ca="1" si="49">IMPRODUCT(O101,IMEXP(COMPLEX(0,-2*PI()*10*B101/Nt_load2)))</f>
        <v>-11.6036364855442+2.90655963042889i</v>
      </c>
      <c r="Z101" s="240" t="str">
        <f t="shared" ref="Z101:Z164" ca="1" si="50">IMPRODUCT(O101,IMEXP(COMPLEX(0,-2*PI()*11*B101/Nt_load2)))</f>
        <v>-11.5288111430729+3.19045172369839i</v>
      </c>
      <c r="AA101" s="240" t="str">
        <f t="shared" ref="AA101:AA164" ca="1" si="51">IMPRODUCT(O101,IMEXP(COMPLEX(0,-2*PI()*12*B101/Nt_load2)))</f>
        <v>-11.447041275859+3.47242200814818i</v>
      </c>
      <c r="AB101" s="240" t="str">
        <f t="shared" ref="AB101:AB164" ca="1" si="52">IMPRODUCT(O101,IMEXP(COMPLEX(0,-2*PI()*13*B101/Nt_load2)))</f>
        <v>-11.358376139013+3.75230063542251i</v>
      </c>
      <c r="AC101" s="240" t="str">
        <f t="shared" ref="AC101:AC164" ca="1" si="53">IMPRODUCT(O101,IMEXP(COMPLEX(0,-2*PI()*14*B101/Nt_load2)))</f>
        <v>-11.2628691410979+4.02991901710161i</v>
      </c>
      <c r="AD101" s="240" t="str">
        <f t="shared" ref="AD101:AD164" ca="1" si="54">IMPRODUCT(O101,IMEXP(COMPLEX(0,-2*PI()*15*B101/Nt_load2)))</f>
        <v>-11.1605778119579+4.30510992625319i</v>
      </c>
      <c r="AE101" s="240" t="str">
        <f t="shared" ref="AE101:AE164" ca="1" si="55">IMPRODUCT(O101,IMEXP(COMPLEX(0,-2*PI()*16*B101/Nt_load2)))</f>
        <v>-11.051563768065+4.57770759816362i</v>
      </c>
      <c r="AF101" s="240" t="str">
        <f t="shared" ref="AF101:AF164" ca="1" si="56">IMPRODUCT(O101,IMEXP(COMPLEX(0,-2*PI()*17*B101/Nt_load2)))</f>
        <v>-10.9358926754027+4.84754783018842i</v>
      </c>
      <c r="AG101" s="240" t="str">
        <f t="shared" ref="AG101:AG164" ca="1" si="57">IMPRODUCT(O101,IMEXP(COMPLEX(0,-2*PI()*18*B101/Nt_load2)))</f>
        <v>-10.8136342099122+5.11446808066182i</v>
      </c>
      <c r="AH101" s="240" t="str">
        <f t="shared" ref="AH101:AH164" ca="1" si="58">IMPRODUCT(O101,IMEXP(COMPLEX(0,-2*PI()*19*B101/Nt_load2)))</f>
        <v>-10.6848620155214+5.37830756680571i</v>
      </c>
      <c r="AI101" s="240" t="str">
        <f t="shared" ref="AI101:AI164" ca="1" si="59">IMPRODUCT(O101,IMEXP(COMPLEX(0,-2*PI()*20*B101/Nt_load2)))</f>
        <v>-10.5496536597852+5.63890736157921i</v>
      </c>
      <c r="AJ101" s="240" t="str">
        <f t="shared" ref="AJ101:AJ164" ca="1" si="60">IMPRODUCT(O101,IMEXP(COMPLEX(0,-2*PI()*21*B101/Nt_load2)))</f>
        <v>-10.4080905871613+5.89611048941044i</v>
      </c>
      <c r="AK101" s="240" t="str">
        <f t="shared" ref="AK101:AK164" ca="1" si="61">IMPRODUCT(O101,IMEXP(COMPLEX(0,-2*PI()*22*B101/Nt_load2)))</f>
        <v>-10.2602580699513+6.14976202075261i</v>
      </c>
      <c r="AL101" s="240" t="str">
        <f t="shared" ref="AL101:AL164" ca="1" si="62">IMPRODUCT(O101,IMEXP(COMPLEX(0,-2*PI()*23*B101/Nt_load2)))</f>
        <v>-10.1062451569357+6.39970916540789i</v>
      </c>
      <c r="AM101" s="240" t="str">
        <f t="shared" ref="AM101:AM164" ca="1" si="63">IMPRODUCT(O101,IMEXP(COMPLEX(0,-2*PI()*24*B101/Nt_load2)))</f>
        <v>-9.94614461973437+6.64580136456247i</v>
      </c>
      <c r="AN101" s="240" t="str">
        <f t="shared" ref="AN101:AN164" ca="1" si="64">IMPRODUCT(O101,IMEXP(COMPLEX(0,-2*PI()*25*B101/Nt_load2)))</f>
        <v>-9.78005289692446+6.88789038147756i</v>
      </c>
      <c r="AO101" s="240" t="str">
        <f t="shared" ref="AO101:AO164" ca="1" si="65">IMPRODUCT(O101,IMEXP(COMPLEX(0,-2*PI()*26*B101/Nt_load2)))</f>
        <v>-9.60807003594916+7.12583039078167i</v>
      </c>
      <c r="AP101" s="240" t="str">
        <f t="shared" ref="AP101:AP164" ca="1" si="66">IMPRODUCT(O101,IMEXP(COMPLEX(0,-2*PI()*27*B101/Nt_load2)))</f>
        <v>-9.43029963285308+7.35947806631032i</v>
      </c>
      <c r="AQ101" s="240" t="str">
        <f t="shared" ref="AQ101:AQ164" ca="1" si="67">IMPRODUCT(O101,IMEXP(COMPLEX(0,-2*PI()*28*B101/Nt_load2)))</f>
        <v>-9.24684876987979+7.58869266744043i</v>
      </c>
      <c r="AR101" s="240" t="str">
        <f t="shared" ref="AR101:AR164" ca="1" si="68">IMPRODUCT(O101,IMEXP(COMPLEX(0,-2*PI()*28*B101/Nt_load2)))</f>
        <v>-9.24684876987979+7.58869266744043i</v>
      </c>
      <c r="AS101" s="240" t="str">
        <f t="shared" ref="AS101:AS164" ca="1" si="69">IMPRODUCT(O101,IMEXP(COMPLEX(0,-2*PI()*30*B101/Nt_load2)))</f>
        <v>-8.86335103519549+8.03327311877237i</v>
      </c>
      <c r="AT101" s="240" t="str">
        <f t="shared" ref="AT101:AT164" ca="1" si="70">IMPRODUCT(O101,IMEXP(COMPLEX(0,-2*PI()*31*B101/Nt_load2)))</f>
        <v>-8.66353516817995+8.24837117033423i</v>
      </c>
      <c r="AU101" s="240" t="str">
        <f t="shared" ref="AU101:AU164" ca="1" si="71">IMPRODUCT(O101,IMEXP(COMPLEX(0,-2*PI()*32*B101/Nt_load2)))</f>
        <v>-8.45850071152955+8.45850071152954i</v>
      </c>
      <c r="AV101" s="240" t="str">
        <f t="shared" ref="AV101:AV164" ca="1" si="72">IMPRODUCT(O101,IMEXP(COMPLEX(0,-2*PI()*33*B101/Nt_load2)))</f>
        <v>-8.24837117033423+8.66353516817995i</v>
      </c>
      <c r="AW101" s="240" t="str">
        <f t="shared" ref="AW101:AW164" ca="1" si="73">IMPRODUCT(O101,IMEXP(COMPLEX(0,-2*PI()*34*B101/Nt_load2)))</f>
        <v>-8.03327311877235+8.86335103519549i</v>
      </c>
      <c r="AX101" s="240" t="str">
        <f t="shared" ref="AX101:AX164" ca="1" si="74">IMPRODUCT(O101,IMEXP(COMPLEX(0,-2*PI()*35*B101/Nt_load2)))</f>
        <v>-7.81333612386718+9.05782795096946i</v>
      </c>
      <c r="AY101" s="240" t="str">
        <f t="shared" ref="AY101:AY164" ca="1" si="75">IMPRODUCT(O101,IMEXP(COMPLEX(0,-2*PI()*36*B101/Nt_load2)))</f>
        <v>-7.58869266744044+9.24684876987979i</v>
      </c>
      <c r="AZ101" s="240" t="str">
        <f t="shared" ref="AZ101:AZ164" ca="1" si="76">IMPRODUCT(O101,IMEXP(COMPLEX(0,-2*PI()*37*B101/Nt_load2)))</f>
        <v>-7.35947806631031+9.43029963285309i</v>
      </c>
      <c r="BA101" s="240" t="str">
        <f t="shared" ref="BA101:BA164" ca="1" si="77">IMPRODUCT(O101,IMEXP(COMPLEX(0,-2*PI()*38*B101/Nt_load2)))</f>
        <v>-7.12583039078166+9.60807003594916i</v>
      </c>
      <c r="BB101" s="240" t="str">
        <f t="shared" ref="BB101:BB164" ca="1" si="78">IMPRODUCT(O101,IMEXP(COMPLEX(0,-2*PI()*39*B101/Nt_load2)))</f>
        <v>-6.88789038147756+9.78005289692446i</v>
      </c>
      <c r="BC101" s="240" t="str">
        <f t="shared" ref="BC101:BC164" ca="1" si="79">IMPRODUCT(O101,IMEXP(COMPLEX(0,-2*PI()*40*B101/Nt_load2)))</f>
        <v>-6.64580136456249+9.94614461973437i</v>
      </c>
      <c r="BD101" s="240" t="str">
        <f t="shared" ref="BD101:BD164" ca="1" si="80">IMPRODUCT(O101,IMEXP(COMPLEX(0,-2*PI()*41*B101/Nt_load2)))</f>
        <v>-6.39970916540791+10.1062451569357i</v>
      </c>
      <c r="BE101" s="240" t="str">
        <f t="shared" ref="BE101:BE164" ca="1" si="81">IMPRODUCT(O101,IMEXP(COMPLEX(0,-2*PI()*42*B101/Nt_load2)))</f>
        <v>-6.14976202075261+10.2602580699513i</v>
      </c>
      <c r="BF101" s="240" t="str">
        <f t="shared" ref="BF101:BF164" ca="1" si="82">IMPRODUCT(O101,IMEXP(COMPLEX(0,-2*PI()*43*B101/Nt_load2)))</f>
        <v>-5.89611048941045+10.4080905871613i</v>
      </c>
      <c r="BG101" s="240" t="str">
        <f t="shared" ref="BG101:BG164" ca="1" si="83">IMPRODUCT(O101,IMEXP(COMPLEX(0,-2*PI()*44*B101/Nt_load2)))</f>
        <v>-5.63890736157923+10.5496536597852i</v>
      </c>
      <c r="BH101" s="240" t="str">
        <f t="shared" ref="BH101:BH164" ca="1" si="84">IMPRODUCT(O101,IMEXP(COMPLEX(0,-2*PI()*45*B101/Nt_load2)))</f>
        <v>-5.37830756680572+10.6848620155214i</v>
      </c>
      <c r="BI101" s="240" t="str">
        <f t="shared" ref="BI101:BI164" ca="1" si="85">IMPRODUCT(O101,IMEXP(COMPLEX(0,-2*PI()*46*B101/Nt_load2)))</f>
        <v>-5.11446808066185+10.8136342099122i</v>
      </c>
      <c r="BJ101" s="240" t="str">
        <f t="shared" ref="BJ101:BJ164" ca="1" si="86">IMPRODUCT(O101,IMEXP(COMPLEX(0,-2*PI()*47*B101/Nt_load2)))</f>
        <v>-4.84754783018846+10.9358926754027i</v>
      </c>
      <c r="BK101" s="240" t="str">
        <f t="shared" ref="BK101:BK164" ca="1" si="87">IMPRODUCT(O101,IMEXP(COMPLEX(0,-2*PI()*48*B101/Nt_load2)))</f>
        <v>-4.57770759816365+11.051563768065i</v>
      </c>
      <c r="BL101" s="240" t="str">
        <f t="shared" ref="BL101:BL164" ca="1" si="88">IMPRODUCT(O101,IMEXP(COMPLEX(0,-2*PI()*49*B101/Nt_load2)))</f>
        <v>-4.30510992625322+11.1605778119579i</v>
      </c>
      <c r="BM101" s="240" t="str">
        <f t="shared" ref="BM101:BM164" ca="1" si="89">IMPRODUCT(O101,IMEXP(COMPLEX(0,-2*PI()*50*B101/Nt_load2)))</f>
        <v>-4.02991901710165+11.2628691410978i</v>
      </c>
      <c r="BN101" s="240" t="str">
        <f t="shared" ref="BN101:BN164" ca="1" si="90">IMPRODUCT(O101,IMEXP(COMPLEX(0,-2*PI()*51*B101/Nt_load2)))</f>
        <v>-3.75230063542255+11.358376139013i</v>
      </c>
      <c r="BO101" s="240" t="str">
        <f t="shared" ref="BO101:BO164" ca="1" si="91">IMPRODUCT(O101,IMEXP(COMPLEX(0,-2*PI()*52*B101/Nt_load2)))</f>
        <v>-3.47242200814823+11.447041275859i</v>
      </c>
      <c r="BP101" s="240" t="str">
        <f t="shared" ref="BP101:BP164" ca="1" si="92">IMPRODUCT(O101,IMEXP(COMPLEX(0,-2*PI()*53*B101/Nt_load2)))</f>
        <v>-3.19045172369842+11.5288111430729i</v>
      </c>
      <c r="BQ101" s="240" t="str">
        <f t="shared" ref="BQ101:BQ164" ca="1" si="93">IMPRODUCT(O101,IMEXP(COMPLEX(0,-2*PI()*54*B101/Nt_load2)))</f>
        <v>-2.90655963042894+11.6036364855442i</v>
      </c>
      <c r="BR101" s="240" t="str">
        <f t="shared" ref="BR101:BR164" ca="1" si="94">IMPRODUCT(O101,IMEXP(COMPLEX(0,-2*PI()*55*B101/Nt_load2)))</f>
        <v>-2.62091673432134+11.6714722312845i</v>
      </c>
      <c r="BS101" s="240" t="str">
        <f t="shared" ref="BS101:BS164" ca="1" si="95">IMPRODUCT(O101,IMEXP(COMPLEX(0,-2*PI()*56*B101/Nt_load2)))</f>
        <v>-2.33369509597539+11.7322775185772i</v>
      </c>
      <c r="BT101" s="240" t="str">
        <f t="shared" ref="BT101:BT164" ca="1" si="96">IMPRODUCT(O101,IMEXP(COMPLEX(0,-2*PI()*57*B101/Nt_load2)))</f>
        <v>-2.04506772696609+11.7860157205908i</v>
      </c>
      <c r="BU101" s="240" t="str">
        <f t="shared" ref="BU101:BU164" ca="1" si="97">IMPRODUCT(O101,IMEXP(COMPLEX(0,-2*PI()*58*B101/Nt_load2)))</f>
        <v>-1.75520848562796+11.8326544674418i</v>
      </c>
      <c r="BV101" s="240" t="str">
        <f t="shared" ref="BV101:BV164" ca="1" si="98">IMPRODUCT(O101,IMEXP(COMPLEX(0,-2*PI()*59*B101/Nt_load2)))</f>
        <v>-1.46429197232969+11.8721656656931i</v>
      </c>
      <c r="BW101" s="240" t="str">
        <f t="shared" ref="BW101:BW164" ca="1" si="99">IMPRODUCT(O101,IMEXP(COMPLEX(0,-2*PI()*60*B101/Nt_load2)))</f>
        <v>-1.17249342430067+11.9045255152762i</v>
      </c>
      <c r="BX101" s="240" t="str">
        <f t="shared" ref="BX101:BX164" ca="1" si="100">IMPRODUCT(O101,IMEXP(COMPLEX(0,-2*PI()*61*B101/Nt_load2)))</f>
        <v>-0.879988610075218+11.9297145238279i</v>
      </c>
      <c r="BY101" s="240" t="str">
        <f t="shared" ref="BY101:BY164" ca="1" si="101">IMPRODUCT(O101,IMEXP(COMPLEX(0,-2*PI()*62*B101/Nt_load2)))</f>
        <v>-0.586953723615949+11.9477175184311i</v>
      </c>
      <c r="BZ101" s="240" t="str">
        <f t="shared" ref="BZ101:BZ164" ca="1" si="102">IMPRODUCT(O101,IMEXP(COMPLEX(0,-2*PI()*63*B101/Nt_load2)))</f>
        <v>-0.293565278181187+11.9585236547551i</v>
      </c>
      <c r="CA101" s="240" t="str">
        <f t="shared" ref="CA101:CA164" ca="1" si="103">IMPRODUCT(O101,IMEXP(COMPLEX(0,-2*PI()*64*B101/Nt_load2)))</f>
        <v>4.17652411373564E-14+11.9621264235876i</v>
      </c>
      <c r="CB101" s="240" t="str">
        <f t="shared" ref="CB101:CB164" ca="1" si="104">IMPRODUCT(O101,IMEXP(COMPLEX(0,-2*PI()*65*B101/Nt_load2)))</f>
        <v>0.293565278181268+11.9585236547551i</v>
      </c>
      <c r="CC101" s="240" t="str">
        <f t="shared" ref="CC101:CC164" ca="1" si="105">IMPRODUCT(O101,IMEXP(COMPLEX(0,-2*PI()*66*B101/Nt_load2)))</f>
        <v>0.58695372361603+11.9477175184311i</v>
      </c>
      <c r="CD101" s="240" t="str">
        <f t="shared" ref="CD101:CD164" ca="1" si="106">IMPRODUCT(O101,IMEXP(COMPLEX(0,-2*PI()*67*B101/Nt_load2)))</f>
        <v>0.8799886100753+11.9297145238279i</v>
      </c>
      <c r="CE101" s="240" t="str">
        <f t="shared" ref="CE101:CE164" ca="1" si="107">IMPRODUCT(O101,IMEXP(COMPLEX(0,-2*PI()*68*B101/Nt_load2)))</f>
        <v>1.17249342430075+11.9045255152762i</v>
      </c>
      <c r="CF101" s="240" t="str">
        <f t="shared" ref="CF101:CF164" ca="1" si="108">IMPRODUCT(O101,IMEXP(COMPLEX(0,-2*PI()*69*B101/Nt_load2)))</f>
        <v>1.46429197232976+11.8721656656931i</v>
      </c>
      <c r="CG101" s="240" t="str">
        <f t="shared" ref="CG101:CG164" ca="1" si="109">IMPRODUCT(O101,IMEXP(COMPLEX(0,-2*PI()*70*B101/Nt_load2)))</f>
        <v>1.75520848562805+11.8326544674418i</v>
      </c>
      <c r="CH101" s="240" t="str">
        <f t="shared" ref="CH101:CH164" ca="1" si="110">IMPRODUCT(O101,IMEXP(COMPLEX(0,-2*PI()*71*B101/Nt_load2)))</f>
        <v>2.04506772696606+11.7860157205908i</v>
      </c>
      <c r="CI101" s="240" t="str">
        <f t="shared" ref="CI101:CI164" ca="1" si="111">IMPRODUCT(O101,IMEXP(COMPLEX(0,-2*PI()*72*B101/Nt_load2)))</f>
        <v>2.33369509597534+11.7322775185772i</v>
      </c>
      <c r="CJ101" s="240" t="str">
        <f t="shared" ref="CJ101:CJ164" ca="1" si="112">IMPRODUCT(O101,IMEXP(COMPLEX(0,-2*PI()*73*B101/Nt_load2)))</f>
        <v>2.62091673432131+11.6714722312845i</v>
      </c>
      <c r="CK101" s="240" t="str">
        <f t="shared" ref="CK101:CK164" ca="1" si="113">IMPRODUCT(O101,IMEXP(COMPLEX(0,-2*PI()*74*B101/Nt_load2)))</f>
        <v>2.9065596304289+11.6036364855442i</v>
      </c>
      <c r="CL101" s="240" t="str">
        <f t="shared" ref="CL101:CL164" ca="1" si="114">IMPRODUCT(O101,IMEXP(COMPLEX(0,-2*PI()*75*B101/Nt_load2)))</f>
        <v>3.19045172369839+11.5288111430729i</v>
      </c>
      <c r="CM101" s="240" t="str">
        <f t="shared" ref="CM101:CM164" ca="1" si="115">IMPRODUCT(O101,IMEXP(COMPLEX(0,-2*PI()*76*B101/Nt_load2)))</f>
        <v>3.4724220081482+11.447041275859i</v>
      </c>
      <c r="CN101" s="240" t="str">
        <f t="shared" ref="CN101:CN164" ca="1" si="116">IMPRODUCT(O101,IMEXP(COMPLEX(0,-2*PI()*77*B101/Nt_load2)))</f>
        <v>3.75230063542251+11.358376139013i</v>
      </c>
      <c r="CO101" s="240" t="str">
        <f t="shared" ref="CO101:CO164" ca="1" si="117">IMPRODUCT(O101,IMEXP(COMPLEX(0,-2*PI()*78*B101/Nt_load2)))</f>
        <v>4.02991901710161+11.2628691410979i</v>
      </c>
      <c r="CP101" s="240" t="str">
        <f t="shared" ref="CP101:CP164" ca="1" si="118">IMPRODUCT(O101,IMEXP(COMPLEX(0,-2*PI()*79*B101/Nt_load2)))</f>
        <v>4.30510992625319+11.1605778119579i</v>
      </c>
      <c r="CQ101" s="240" t="str">
        <f t="shared" ref="CQ101:CQ164" ca="1" si="119">IMPRODUCT(O101,IMEXP(COMPLEX(0,-2*PI()*80*B101/Nt_load2)))</f>
        <v>4.57770759816361+11.051563768065i</v>
      </c>
      <c r="CR101" s="240" t="str">
        <f t="shared" ref="CR101:CR164" ca="1" si="120">IMPRODUCT(O101,IMEXP(COMPLEX(0,-2*PI()*81*B101/Nt_load2)))</f>
        <v>4.84754783018842+10.9358926754027i</v>
      </c>
      <c r="CS101" s="240" t="str">
        <f t="shared" ref="CS101:CS164" ca="1" si="121">IMPRODUCT(O101,IMEXP(COMPLEX(0,-2*PI()*82*B101/Nt_load2)))</f>
        <v>5.11446808066181+10.8136342099122i</v>
      </c>
      <c r="CT101" s="240" t="str">
        <f t="shared" ref="CT101:CT164" ca="1" si="122">IMPRODUCT(O101,IMEXP(COMPLEX(0,-2*PI()*83*B101/Nt_load2)))</f>
        <v>5.37830756680568+10.6848620155214i</v>
      </c>
      <c r="CU101" s="240" t="str">
        <f t="shared" ref="CU101:CU164" ca="1" si="123">IMPRODUCT(O101,IMEXP(COMPLEX(0,-2*PI()*84*B101/Nt_load2)))</f>
        <v>5.63890736157919+10.5496536597852i</v>
      </c>
      <c r="CV101" s="240" t="str">
        <f t="shared" ref="CV101:CV164" ca="1" si="124">IMPRODUCT(O101,IMEXP(COMPLEX(0,-2*PI()*85*B101/Nt_load2)))</f>
        <v>5.89611048941041+10.4080905871613i</v>
      </c>
      <c r="CW101" s="240" t="str">
        <f t="shared" ref="CW101:CW164" ca="1" si="125">IMPRODUCT(O101,IMEXP(COMPLEX(0,-2*PI()*86*B101/Nt_load2)))</f>
        <v>6.14976202075259+10.2602580699513i</v>
      </c>
      <c r="CX101" s="240" t="str">
        <f t="shared" ref="CX101:CX164" ca="1" si="126">IMPRODUCT(O101,IMEXP(COMPLEX(0,-2*PI()*87*B101/Nt_load2)))</f>
        <v>6.39970916540787+10.1062451569357i</v>
      </c>
      <c r="CY101" s="240" t="str">
        <f t="shared" ref="CY101:CY164" ca="1" si="127">IMPRODUCT(O101,IMEXP(COMPLEX(0,-2*PI()*88*B101/Nt_load2)))</f>
        <v>6.64580136456245+9.9461446197344i</v>
      </c>
      <c r="CZ101" s="240" t="str">
        <f t="shared" ref="CZ101:CZ164" ca="1" si="128">IMPRODUCT(O101,IMEXP(COMPLEX(0,-2*PI()*89*B101/Nt_load2)))</f>
        <v>6.88789038147754+9.78005289692447i</v>
      </c>
      <c r="DA101" s="240" t="str">
        <f t="shared" ref="DA101:DA164" ca="1" si="129">IMPRODUCT(O101,IMEXP(COMPLEX(0,-2*PI()*90*B101/Nt_load2)))</f>
        <v>7.12583039078163+9.60807003594918i</v>
      </c>
      <c r="DB101" s="240" t="str">
        <f t="shared" ref="DB101:DB164" ca="1" si="130">IMPRODUCT(O101,IMEXP(COMPLEX(0,-2*PI()*91*B101/Nt_load2)))</f>
        <v>7.35947806631028+9.43029963285311i</v>
      </c>
      <c r="DC101" s="240" t="str">
        <f t="shared" ref="DC101:DC164" ca="1" si="131">IMPRODUCT(O101,IMEXP(COMPLEX(0,-2*PI()*92*B101/Nt_load2)))</f>
        <v>7.5886926674404+9.24684876987981i</v>
      </c>
      <c r="DD101" s="240" t="str">
        <f t="shared" ref="DD101:DD164" ca="1" si="132">IMPRODUCT(O101,IMEXP(COMPLEX(0,-2*PI()*93*B101/Nt_load2)))</f>
        <v>7.81333612386714+9.0578279509695i</v>
      </c>
      <c r="DE101" s="240" t="str">
        <f t="shared" ref="DE101:DE164" ca="1" si="133">IMPRODUCT(O101,IMEXP(COMPLEX(0,-2*PI()*94*B101/Nt_load2)))</f>
        <v>8.03327311877232+8.86335103519552i</v>
      </c>
      <c r="DF101" s="240" t="str">
        <f t="shared" ref="DF101:DF164" ca="1" si="134">IMPRODUCT(O101,IMEXP(COMPLEX(0,-2*PI()*95*B101/Nt_load2)))</f>
        <v>8.24837117033419+8.66353516817999i</v>
      </c>
      <c r="DG101" s="240" t="str">
        <f t="shared" ref="DG101:DG164" ca="1" si="135">IMPRODUCT(O101,IMEXP(COMPLEX(0,-2*PI()*96*B101/Nt_load2)))</f>
        <v>8.4585007115295+8.45850071152958i</v>
      </c>
      <c r="DH101" s="240" t="str">
        <f t="shared" ref="DH101:DH164" ca="1" si="136">IMPRODUCT(O101,IMEXP(COMPLEX(0,-2*PI()*97*B101/Nt_load2)))</f>
        <v>8.66353516817999+8.24837117033418i</v>
      </c>
      <c r="DI101" s="240" t="str">
        <f t="shared" ref="DI101:DI164" ca="1" si="137">IMPRODUCT(O101,IMEXP(COMPLEX(0,-2*PI()*98*B101/Nt_load2)))</f>
        <v>8.86335103519552+8.03327311877232i</v>
      </c>
      <c r="DJ101" s="240" t="str">
        <f t="shared" ref="DJ101:DJ164" ca="1" si="138">IMPRODUCT(O101,IMEXP(COMPLEX(0,-2*PI()*99*B101/Nt_load2)))</f>
        <v>9.0578279509695+7.81333612386714i</v>
      </c>
      <c r="DK101" s="240" t="str">
        <f t="shared" ref="DK101:DK164" ca="1" si="139">IMPRODUCT(O101,IMEXP(COMPLEX(0,-2*PI()*100*B101/Nt_load2)))</f>
        <v>9.24684876987983+7.58869266744039i</v>
      </c>
      <c r="DL101" s="240" t="str">
        <f t="shared" ref="DL101:DL164" ca="1" si="140">IMPRODUCT(O101,IMEXP(COMPLEX(0,-2*PI()*101*B101/Nt_load2)))</f>
        <v>9.43029963285311+7.35947806631028i</v>
      </c>
      <c r="DM101" s="240" t="str">
        <f t="shared" ref="DM101:DM164" ca="1" si="141">IMPRODUCT(O101,IMEXP(COMPLEX(0,-2*PI()*102*B101/Nt_load2)))</f>
        <v>9.60807003594918+7.12583039078164i</v>
      </c>
      <c r="DN101" s="240" t="str">
        <f t="shared" ref="DN101:DN164" ca="1" si="142">IMPRODUCT(O101,IMEXP(COMPLEX(0,-2*PI()*103*B101/Nt_load2)))</f>
        <v>9.78005289692448+6.88789038147754i</v>
      </c>
      <c r="DO101" s="240" t="str">
        <f t="shared" ref="DO101:DO164" ca="1" si="143">IMPRODUCT(O101,IMEXP(COMPLEX(0,-2*PI()*104*B101/Nt_load2)))</f>
        <v>9.9461446197344+6.64580136456245i</v>
      </c>
      <c r="DP101" s="240" t="str">
        <f t="shared" ref="DP101:DP164" ca="1" si="144">IMPRODUCT(O101,IMEXP(COMPLEX(0,-2*PI()*105*B101/Nt_load2)))</f>
        <v>10.1062451569357+6.39970916540787i</v>
      </c>
      <c r="DQ101" s="240" t="str">
        <f t="shared" ref="DQ101:DQ164" ca="1" si="145">IMPRODUCT(O101,IMEXP(COMPLEX(0,-2*PI()*106*B101/Nt_load2)))</f>
        <v>10.2602580699513+6.14976202075258i</v>
      </c>
      <c r="DR101" s="240" t="str">
        <f t="shared" ref="DR101:DR164" ca="1" si="146">IMPRODUCT(O101,IMEXP(COMPLEX(0,-2*PI()*107*B101/Nt_load2)))</f>
        <v>10.4080905871613+5.89611048941041i</v>
      </c>
      <c r="DS101" s="240" t="str">
        <f t="shared" ref="DS101:DS164" ca="1" si="147">IMPRODUCT(O101,IMEXP(COMPLEX(0,-2*PI()*108*B101/Nt_load2)))</f>
        <v>10.5496536597852+5.63890736157919i</v>
      </c>
      <c r="DT101" s="240" t="str">
        <f t="shared" ref="DT101:DT164" ca="1" si="148">IMPRODUCT(O101,IMEXP(COMPLEX(0,-2*PI()*109*B101/Nt_load2)))</f>
        <v>10.6848620155214+5.37830756680568i</v>
      </c>
      <c r="DU101" s="240" t="str">
        <f t="shared" ref="DU101:DU164" ca="1" si="149">IMPRODUCT(O101,IMEXP(COMPLEX(0,-2*PI()*110*B101/Nt_load2)))</f>
        <v>10.8136342099122+5.11446808066181i</v>
      </c>
      <c r="DV101" s="240" t="str">
        <f t="shared" ref="DV101:DV164" ca="1" si="150">IMPRODUCT(O101,IMEXP(COMPLEX(0,-2*PI()*111*B101/Nt_load2)))</f>
        <v>10.9358926754027+4.84754783018842i</v>
      </c>
      <c r="DW101" s="240" t="str">
        <f t="shared" ref="DW101:DW164" ca="1" si="151">IMPRODUCT(O101,IMEXP(COMPLEX(0,-2*PI()*112*B101/Nt_load2)))</f>
        <v>11.051563768065+4.57770759816361i</v>
      </c>
      <c r="DX101" s="240" t="str">
        <f t="shared" ref="DX101:DX164" ca="1" si="152">IMPRODUCT(O101,IMEXP(COMPLEX(0,-2*PI()*113*B101/Nt_load2)))</f>
        <v>11.1605778119579+4.30510992625319i</v>
      </c>
      <c r="DY101" s="240" t="str">
        <f t="shared" ref="DY101:DY164" ca="1" si="153">IMPRODUCT(O101,IMEXP(COMPLEX(0,-2*PI()*114*B101/Nt_load2)))</f>
        <v>11.2628691410979+4.0299190171016i</v>
      </c>
      <c r="DZ101" s="240" t="str">
        <f t="shared" ref="DZ101:DZ164" ca="1" si="154">IMPRODUCT(O101,IMEXP(COMPLEX(0,-2*PI()*115*B101/Nt_load2)))</f>
        <v>11.358376139013+3.75230063542251i</v>
      </c>
      <c r="EA101" s="240" t="str">
        <f t="shared" ref="EA101:EA164" ca="1" si="155">IMPRODUCT(O101,IMEXP(COMPLEX(0,-2*PI()*116*B101/Nt_load2)))</f>
        <v>11.447041275859+3.47242200814818i</v>
      </c>
      <c r="EB101" s="240" t="str">
        <f t="shared" ref="EB101:EB164" ca="1" si="156">IMPRODUCT(O101,IMEXP(COMPLEX(0,-2*PI()*117*B101/Nt_load2)))</f>
        <v>11.5288111430729+3.19045172369839i</v>
      </c>
      <c r="EC101" s="240" t="str">
        <f t="shared" ref="EC101:EC164" ca="1" si="157">IMPRODUCT(O101,IMEXP(COMPLEX(0,-2*PI()*118*B101/Nt_load2)))</f>
        <v>11.6036364855442+2.90655963042889i</v>
      </c>
      <c r="ED101" s="240" t="str">
        <f t="shared" ref="ED101:ED164" ca="1" si="158">IMPRODUCT(O101,IMEXP(COMPLEX(0,-2*PI()*119*B101/Nt_load2)))</f>
        <v>11.6714722312845+2.6209167343213i</v>
      </c>
      <c r="EE101" s="240" t="str">
        <f t="shared" ref="EE101:EE164" ca="1" si="159">IMPRODUCT(O101,IMEXP(COMPLEX(0,-2*PI()*120*B101/Nt_load2)))</f>
        <v>11.7322775185772+2.33369509597534i</v>
      </c>
      <c r="EF101" s="240" t="str">
        <f t="shared" ref="EF101:EF164" ca="1" si="160">IMPRODUCT(O101,IMEXP(COMPLEX(0,-2*PI()*121*B101/Nt_load2)))</f>
        <v>11.7860157205908+2.04506772696606i</v>
      </c>
      <c r="EG101" s="240" t="str">
        <f t="shared" ref="EG101:EG164" ca="1" si="161">IMPRODUCT(O101,IMEXP(COMPLEX(0,-2*PI()*122*B101/Nt_load2)))</f>
        <v>11.8326544674418+1.75520848562805i</v>
      </c>
      <c r="EH101" s="240" t="str">
        <f t="shared" ref="EH101:EH164" ca="1" si="162">IMPRODUCT(O101,IMEXP(COMPLEX(0,-2*PI()*123*B101/Nt_load2)))</f>
        <v>11.8721656656931+1.46429197232976i</v>
      </c>
      <c r="EI101" s="240" t="str">
        <f t="shared" ref="EI101:EI164" ca="1" si="163">IMPRODUCT(O101,IMEXP(COMPLEX(0,-2*PI()*124*B101/Nt_load2)))</f>
        <v>11.9045255152762+1.17249342430075i</v>
      </c>
      <c r="EJ101" s="240" t="str">
        <f t="shared" ref="EJ101:EJ164" ca="1" si="164">IMPRODUCT(O101,IMEXP(COMPLEX(0,-2*PI()*125*B101/Nt_load2)))</f>
        <v>11.9297145238279+0.8799886100753i</v>
      </c>
      <c r="EK101" s="240" t="str">
        <f t="shared" ref="EK101:EK164" ca="1" si="165">IMPRODUCT(O101,IMEXP(COMPLEX(0,-2*PI()*126*B101/Nt_load2)))</f>
        <v>11.9477175184311+0.586953723616027i</v>
      </c>
      <c r="EL101" s="240" t="str">
        <f t="shared" ref="EL101:EL164" ca="1" si="166">IMPRODUCT(O101,IMEXP(COMPLEX(0,-2*PI()*127*B101/Nt_load2)))</f>
        <v>11.9585236547551+0.293565278181267i</v>
      </c>
      <c r="EM101" s="240" t="str">
        <f t="shared" ref="EM101:EM164" ca="1" si="167">IMPRODUCT(O101,IMEXP(COMPLEX(0,-2*PI()*128*B101/Nt_load2)))</f>
        <v>11.9621264235876+3.86512969715708E-14i</v>
      </c>
      <c r="EN101" s="240"/>
      <c r="EO101" s="240"/>
      <c r="EP101" s="240"/>
    </row>
    <row r="102" spans="1:146" ht="15.7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2.14216571434104-1.57872434788334i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-1.74274106730671+0.0910398505754854i</v>
      </c>
      <c r="H102" s="247" t="str">
        <f t="shared" si="38"/>
        <v>0.0733124887354513-0.0519864100306917i</v>
      </c>
      <c r="I102" s="247" t="str">
        <f t="shared" ref="I102:I165" si="174">IMDIV(IMPRODUCT(-1,H102),IMSUM(1,IMPRODUCT(F102,G102,-1)))</f>
        <v>-0.016461459037224+0.000759452223695016i</v>
      </c>
      <c r="J102" s="275" t="str">
        <f ca="1">IMPRODUCT(1/N_FFT2,Q100)</f>
        <v>0.0242393656147251+0.00210910151409197i</v>
      </c>
      <c r="K102" s="274" t="str">
        <f t="shared" ref="K102:K165" ca="1" si="175">IMPRODUCT(I102,J102)</f>
        <v>-0.000400617085989969-0.0000163102480625126i</v>
      </c>
      <c r="M102" s="278"/>
      <c r="N102" s="265">
        <f t="shared" ref="N102:N164" ca="1" si="176">Ioutput2+O102</f>
        <v>12.037845223374832</v>
      </c>
      <c r="O102" s="240">
        <f t="shared" ca="1" si="39"/>
        <v>-11.962154776625168</v>
      </c>
      <c r="P102" s="240" t="str">
        <f t="shared" ca="1" si="40"/>
        <v>-11.9477458373162+0.586955114833611i</v>
      </c>
      <c r="Q102" s="240" t="str">
        <f t="shared" ca="1" si="41"/>
        <v>-11.9045537317862+1.17249620338439i</v>
      </c>
      <c r="R102" s="240" t="str">
        <f t="shared" ca="1" si="42"/>
        <v>-11.8326825136006+1.75521264588269i</v>
      </c>
      <c r="S102" s="240" t="str">
        <f t="shared" ca="1" si="43"/>
        <v>-11.7323053268192+2.33370062737857i</v>
      </c>
      <c r="T102" s="240" t="str">
        <f t="shared" ca="1" si="44"/>
        <v>-11.6036639888768+2.90656651965507i</v>
      </c>
      <c r="U102" s="241" t="str">
        <f t="shared" ca="1" si="45"/>
        <v>-11.4470684080243+3.47243023860056i</v>
      </c>
      <c r="V102" s="240" t="str">
        <f t="shared" ca="1" si="46"/>
        <v>-11.2628958367322+4.0299285689523i</v>
      </c>
      <c r="W102" s="240" t="str">
        <f t="shared" ca="1" si="47"/>
        <v>-11.0515899628561+4.57771844840138i</v>
      </c>
      <c r="X102" s="240" t="str">
        <f t="shared" ca="1" si="48"/>
        <v>-10.8136598407546+5.11448020314747i</v>
      </c>
      <c r="Y102" s="240" t="str">
        <f t="shared" ca="1" si="49"/>
        <v>-10.549678664932+5.63892072710862i</v>
      </c>
      <c r="Z102" s="240" t="str">
        <f t="shared" ca="1" si="50"/>
        <v>-10.2602823891628+6.14977659712706i</v>
      </c>
      <c r="AA102" s="240" t="str">
        <f t="shared" ca="1" si="51"/>
        <v>-9.94616819442357+6.64581711666619i</v>
      </c>
      <c r="AB102" s="240" t="str">
        <f t="shared" ca="1" si="52"/>
        <v>-9.60809280932251+7.12584728066646i</v>
      </c>
      <c r="AC102" s="240" t="str">
        <f t="shared" ca="1" si="53"/>
        <v>-9.24687068707425+7.58871065441707i</v>
      </c>
      <c r="AD102" s="240" t="str">
        <f t="shared" ca="1" si="54"/>
        <v>-8.86337204341062+8.03329215950867i</v>
      </c>
      <c r="AE102" s="240" t="str">
        <f t="shared" ca="1" si="55"/>
        <v>-8.45852076015471+8.4585207601547i</v>
      </c>
      <c r="AF102" s="240" t="str">
        <f t="shared" ca="1" si="56"/>
        <v>-8.03329215950866+8.86337204341062i</v>
      </c>
      <c r="AG102" s="240" t="str">
        <f t="shared" ca="1" si="57"/>
        <v>-7.58871065441709+9.24687068707425i</v>
      </c>
      <c r="AH102" s="240" t="str">
        <f t="shared" ca="1" si="58"/>
        <v>-7.12584728066645+9.60809280932251i</v>
      </c>
      <c r="AI102" s="240" t="str">
        <f t="shared" ca="1" si="59"/>
        <v>-6.6458171166662+9.94616819442357i</v>
      </c>
      <c r="AJ102" s="240" t="str">
        <f t="shared" ca="1" si="60"/>
        <v>-6.14977659712706+10.2602823891628i</v>
      </c>
      <c r="AK102" s="240" t="str">
        <f t="shared" ca="1" si="61"/>
        <v>-5.63892072710864+10.549678664932i</v>
      </c>
      <c r="AL102" s="240" t="str">
        <f t="shared" ca="1" si="62"/>
        <v>-5.11448020314749+10.8136598407546i</v>
      </c>
      <c r="AM102" s="240" t="str">
        <f t="shared" ca="1" si="63"/>
        <v>-4.5777184484014+11.0515899628561i</v>
      </c>
      <c r="AN102" s="240" t="str">
        <f t="shared" ca="1" si="64"/>
        <v>-4.02992856895233+11.2628958367321i</v>
      </c>
      <c r="AO102" s="240" t="str">
        <f t="shared" ca="1" si="65"/>
        <v>-3.47243023860061+11.4470684080243i</v>
      </c>
      <c r="AP102" s="240" t="str">
        <f t="shared" ca="1" si="66"/>
        <v>-2.90656651965512+11.6036639888768i</v>
      </c>
      <c r="AQ102" s="240" t="str">
        <f t="shared" ca="1" si="67"/>
        <v>-2.33370062737863+11.7323053268192i</v>
      </c>
      <c r="AR102" s="240" t="str">
        <f t="shared" ca="1" si="68"/>
        <v>-2.33370062737863+11.7323053268192i</v>
      </c>
      <c r="AS102" s="240" t="str">
        <f t="shared" ca="1" si="69"/>
        <v>-1.17249620338434+11.9045537317862i</v>
      </c>
      <c r="AT102" s="240" t="str">
        <f t="shared" ca="1" si="70"/>
        <v>-0.586955114833565+11.9477458373162i</v>
      </c>
      <c r="AU102" s="240" t="str">
        <f t="shared" ca="1" si="71"/>
        <v>4.1765340130747E-14+11.9621547766252i</v>
      </c>
      <c r="AV102" s="240" t="str">
        <f t="shared" ca="1" si="72"/>
        <v>0.586955114833646+11.9477458373162i</v>
      </c>
      <c r="AW102" s="240" t="str">
        <f t="shared" ca="1" si="73"/>
        <v>1.17249620338442+11.9045537317862i</v>
      </c>
      <c r="AX102" s="240" t="str">
        <f t="shared" ca="1" si="74"/>
        <v>1.75521264588271+11.8326825136006i</v>
      </c>
      <c r="AY102" s="240" t="str">
        <f t="shared" ca="1" si="75"/>
        <v>2.33370062737858+11.7323053268192i</v>
      </c>
      <c r="AZ102" s="240" t="str">
        <f t="shared" ca="1" si="76"/>
        <v>2.90656651965508+11.6036639888768i</v>
      </c>
      <c r="BA102" s="240" t="str">
        <f t="shared" ca="1" si="77"/>
        <v>3.47243023860057+11.4470684080243i</v>
      </c>
      <c r="BB102" s="240" t="str">
        <f t="shared" ca="1" si="78"/>
        <v>4.0299285689523+11.2628958367322i</v>
      </c>
      <c r="BC102" s="240" t="str">
        <f t="shared" ca="1" si="79"/>
        <v>4.57771844840136+11.0515899628561i</v>
      </c>
      <c r="BD102" s="240" t="str">
        <f t="shared" ca="1" si="80"/>
        <v>5.11448020314746+10.8136598407546i</v>
      </c>
      <c r="BE102" s="240" t="str">
        <f t="shared" ca="1" si="81"/>
        <v>5.63892072710861+10.549678664932i</v>
      </c>
      <c r="BF102" s="240" t="str">
        <f t="shared" ca="1" si="82"/>
        <v>6.14977659712703+10.2602823891628i</v>
      </c>
      <c r="BG102" s="240" t="str">
        <f t="shared" ca="1" si="83"/>
        <v>6.64581711666616+9.94616819442359i</v>
      </c>
      <c r="BH102" s="240" t="str">
        <f t="shared" ca="1" si="84"/>
        <v>7.12584728066641+9.60809280932253i</v>
      </c>
      <c r="BI102" s="240" t="str">
        <f t="shared" ca="1" si="85"/>
        <v>7.58871065441705+9.24687068707427i</v>
      </c>
      <c r="BJ102" s="240" t="str">
        <f t="shared" ca="1" si="86"/>
        <v>8.03329215950863+8.86337204341065i</v>
      </c>
      <c r="BK102" s="240" t="str">
        <f t="shared" ca="1" si="87"/>
        <v>8.45852076015466+8.45852076015475i</v>
      </c>
      <c r="BL102" s="240" t="str">
        <f t="shared" ca="1" si="88"/>
        <v>8.86337204341065+8.03329215950863i</v>
      </c>
      <c r="BM102" s="240" t="str">
        <f t="shared" ca="1" si="89"/>
        <v>9.24687068707429+7.58871065441704i</v>
      </c>
      <c r="BN102" s="240" t="str">
        <f t="shared" ca="1" si="90"/>
        <v>9.60809280932253+7.12584728066642i</v>
      </c>
      <c r="BO102" s="240" t="str">
        <f t="shared" ca="1" si="91"/>
        <v>9.94616819442359+6.64581711666616i</v>
      </c>
      <c r="BP102" s="240" t="str">
        <f t="shared" ca="1" si="92"/>
        <v>10.2602823891628+6.14977659712702i</v>
      </c>
      <c r="BQ102" s="240" t="str">
        <f t="shared" ca="1" si="93"/>
        <v>10.549678664932+5.63892072710861i</v>
      </c>
      <c r="BR102" s="240" t="str">
        <f t="shared" ca="1" si="94"/>
        <v>10.8136598407546+5.11448020314746i</v>
      </c>
      <c r="BS102" s="240" t="str">
        <f t="shared" ca="1" si="95"/>
        <v>11.0515899628561+4.57771844840136i</v>
      </c>
      <c r="BT102" s="240" t="str">
        <f t="shared" ca="1" si="96"/>
        <v>11.2628958367322+4.02992856895229i</v>
      </c>
      <c r="BU102" s="240" t="str">
        <f t="shared" ca="1" si="97"/>
        <v>11.4470684080243+3.47243023860056i</v>
      </c>
      <c r="BV102" s="240" t="str">
        <f t="shared" ca="1" si="98"/>
        <v>11.6036639888768+2.90656651965507i</v>
      </c>
      <c r="BW102" s="240" t="str">
        <f t="shared" ca="1" si="99"/>
        <v>11.7323053268192+2.33370062737858i</v>
      </c>
      <c r="BX102" s="240" t="str">
        <f t="shared" ca="1" si="100"/>
        <v>11.8326825136006+1.75521264588271i</v>
      </c>
      <c r="BY102" s="240" t="str">
        <f t="shared" ca="1" si="101"/>
        <v>11.9045537317862+1.17249620338442i</v>
      </c>
      <c r="BZ102" s="240" t="str">
        <f t="shared" ca="1" si="102"/>
        <v>11.9477458373162+0.586955114833642i</v>
      </c>
      <c r="CA102" s="240" t="str">
        <f t="shared" ca="1" si="103"/>
        <v>11.9621547766252+3.86513885841854E-14i</v>
      </c>
      <c r="CB102" s="240" t="str">
        <f t="shared" ca="1" si="104"/>
        <v>11.9477458373162-0.586955114833566i</v>
      </c>
      <c r="CC102" s="240" t="str">
        <f t="shared" ca="1" si="105"/>
        <v>11.9045537317862-1.17249620338434i</v>
      </c>
      <c r="CD102" s="240" t="str">
        <f t="shared" ca="1" si="106"/>
        <v>11.8326825136006-1.75521264588263i</v>
      </c>
      <c r="CE102" s="240" t="str">
        <f t="shared" ca="1" si="107"/>
        <v>11.7323053268192-2.33370062737863i</v>
      </c>
      <c r="CF102" s="240" t="str">
        <f t="shared" ca="1" si="108"/>
        <v>11.6036639888768-2.90656651965512i</v>
      </c>
      <c r="CG102" s="240" t="str">
        <f t="shared" ca="1" si="109"/>
        <v>11.4470684080243-3.47243023860061i</v>
      </c>
      <c r="CH102" s="240" t="str">
        <f t="shared" ca="1" si="110"/>
        <v>11.2628958367321-4.02992856895233i</v>
      </c>
      <c r="CI102" s="240" t="str">
        <f t="shared" ca="1" si="111"/>
        <v>11.0515899628561-4.5777184484014i</v>
      </c>
      <c r="CJ102" s="240" t="str">
        <f t="shared" ca="1" si="112"/>
        <v>10.8136598407546-5.11448020314749i</v>
      </c>
      <c r="CK102" s="240" t="str">
        <f t="shared" ca="1" si="113"/>
        <v>10.549678664932-5.63892072710864i</v>
      </c>
      <c r="CL102" s="240" t="str">
        <f t="shared" ca="1" si="114"/>
        <v>10.2602823891628-6.14977659712707i</v>
      </c>
      <c r="CM102" s="240" t="str">
        <f t="shared" ca="1" si="115"/>
        <v>9.94616819442357-6.6458171166662i</v>
      </c>
      <c r="CN102" s="240" t="str">
        <f t="shared" ca="1" si="116"/>
        <v>9.60809280932251-7.12584728066645i</v>
      </c>
      <c r="CO102" s="240" t="str">
        <f t="shared" ca="1" si="117"/>
        <v>9.24687068707425-7.58871065441707i</v>
      </c>
      <c r="CP102" s="240" t="str">
        <f t="shared" ca="1" si="118"/>
        <v>8.86337204341063-8.03329215950866i</v>
      </c>
      <c r="CQ102" s="240" t="str">
        <f t="shared" ca="1" si="119"/>
        <v>8.45852076015472-8.45852076015469i</v>
      </c>
      <c r="CR102" s="240" t="str">
        <f t="shared" ca="1" si="120"/>
        <v>8.03329215950868-8.8633720434106i</v>
      </c>
      <c r="CS102" s="240" t="str">
        <f t="shared" ca="1" si="121"/>
        <v>7.5887106544171-9.24687068707424i</v>
      </c>
      <c r="CT102" s="240" t="str">
        <f t="shared" ca="1" si="122"/>
        <v>7.12584728066648-9.60809280932248i</v>
      </c>
      <c r="CU102" s="240" t="str">
        <f t="shared" ca="1" si="123"/>
        <v>6.64581711666623-9.94616819442354i</v>
      </c>
      <c r="CV102" s="240" t="str">
        <f t="shared" ca="1" si="124"/>
        <v>6.14977659712711-10.2602823891628i</v>
      </c>
      <c r="CW102" s="240" t="str">
        <f t="shared" ca="1" si="125"/>
        <v>5.63892072710868-10.549678664932i</v>
      </c>
      <c r="CX102" s="240" t="str">
        <f t="shared" ca="1" si="126"/>
        <v>5.11448020314753-10.8136598407546i</v>
      </c>
      <c r="CY102" s="240" t="str">
        <f t="shared" ca="1" si="127"/>
        <v>4.57771844840132-11.0515899628561i</v>
      </c>
      <c r="CZ102" s="240" t="str">
        <f t="shared" ca="1" si="128"/>
        <v>4.02992856895226-11.2628958367322i</v>
      </c>
      <c r="DA102" s="240" t="str">
        <f t="shared" ca="1" si="129"/>
        <v>3.47243023860052-11.4470684080243i</v>
      </c>
      <c r="DB102" s="240" t="str">
        <f t="shared" ca="1" si="130"/>
        <v>2.90656651965505-11.6036639888768i</v>
      </c>
      <c r="DC102" s="240" t="str">
        <f t="shared" ca="1" si="131"/>
        <v>2.33370062737854-11.7323053268192i</v>
      </c>
      <c r="DD102" s="240" t="str">
        <f t="shared" ca="1" si="132"/>
        <v>1.75521264588266-11.8326825136006i</v>
      </c>
      <c r="DE102" s="240" t="str">
        <f t="shared" ca="1" si="133"/>
        <v>1.17249620338438-11.9045537317862i</v>
      </c>
      <c r="DF102" s="240" t="str">
        <f t="shared" ca="1" si="134"/>
        <v>0.586955114833601-11.9477458373162i</v>
      </c>
      <c r="DG102" s="240" t="str">
        <f t="shared" ca="1" si="135"/>
        <v>2.19831231629401E-15-11.9621547766252i</v>
      </c>
      <c r="DH102" s="240" t="str">
        <f t="shared" ca="1" si="136"/>
        <v>-0.586955114833608-11.9477458373162i</v>
      </c>
      <c r="DI102" s="240" t="str">
        <f t="shared" ca="1" si="137"/>
        <v>-1.17249620338439-11.9045537317862i</v>
      </c>
      <c r="DJ102" s="240" t="str">
        <f t="shared" ca="1" si="138"/>
        <v>-1.75521264588266-11.8326825136006i</v>
      </c>
      <c r="DK102" s="240" t="str">
        <f t="shared" ca="1" si="139"/>
        <v>-2.33370062737856-11.7323053268192i</v>
      </c>
      <c r="DL102" s="240" t="str">
        <f t="shared" ca="1" si="140"/>
        <v>-2.90656651965504-11.6036639888768i</v>
      </c>
      <c r="DM102" s="240" t="str">
        <f t="shared" ca="1" si="141"/>
        <v>-3.47243023860052-11.4470684080243i</v>
      </c>
      <c r="DN102" s="240" t="str">
        <f t="shared" ca="1" si="142"/>
        <v>-4.02992856895226-11.2628958367322i</v>
      </c>
      <c r="DO102" s="240" t="str">
        <f t="shared" ca="1" si="143"/>
        <v>-4.57771844840133-11.0515899628561i</v>
      </c>
      <c r="DP102" s="240" t="str">
        <f t="shared" ca="1" si="144"/>
        <v>-5.11448020314742-10.8136598407546i</v>
      </c>
      <c r="DQ102" s="240" t="str">
        <f t="shared" ca="1" si="145"/>
        <v>-5.63892072710857-10.549678664932i</v>
      </c>
      <c r="DR102" s="240" t="str">
        <f t="shared" ca="1" si="146"/>
        <v>-6.14977659712709-10.2602823891628i</v>
      </c>
      <c r="DS102" s="240" t="str">
        <f t="shared" ca="1" si="147"/>
        <v>-6.64581711666624-9.94616819442354i</v>
      </c>
      <c r="DT102" s="240" t="str">
        <f t="shared" ca="1" si="148"/>
        <v>-7.12584728066648-9.60809280932248i</v>
      </c>
      <c r="DU102" s="240" t="str">
        <f t="shared" ca="1" si="149"/>
        <v>-7.58871065441711-9.24687068707423i</v>
      </c>
      <c r="DV102" s="240" t="str">
        <f t="shared" ca="1" si="150"/>
        <v>-8.03329215950868-8.86337204341059i</v>
      </c>
      <c r="DW102" s="240" t="str">
        <f t="shared" ca="1" si="151"/>
        <v>-8.45852076015472-8.45852076015469i</v>
      </c>
      <c r="DX102" s="240" t="str">
        <f t="shared" ca="1" si="152"/>
        <v>-8.86337204341063-8.03329215950865i</v>
      </c>
      <c r="DY102" s="240" t="str">
        <f t="shared" ca="1" si="153"/>
        <v>-9.24687068707426-7.58871065441707i</v>
      </c>
      <c r="DZ102" s="240" t="str">
        <f t="shared" ca="1" si="154"/>
        <v>-9.60809280932251-7.12584728066645i</v>
      </c>
      <c r="EA102" s="240" t="str">
        <f t="shared" ca="1" si="155"/>
        <v>-9.94616819442357-6.64581711666619i</v>
      </c>
      <c r="EB102" s="240" t="str">
        <f t="shared" ca="1" si="156"/>
        <v>-10.2602823891628-6.14977659712707i</v>
      </c>
      <c r="EC102" s="240" t="str">
        <f t="shared" ca="1" si="157"/>
        <v>-10.549678664932-5.63892072710864i</v>
      </c>
      <c r="ED102" s="240" t="str">
        <f t="shared" ca="1" si="158"/>
        <v>-10.8136598407546-5.11448020314748i</v>
      </c>
      <c r="EE102" s="240" t="str">
        <f t="shared" ca="1" si="159"/>
        <v>-11.0515899628561-4.5777184484014i</v>
      </c>
      <c r="EF102" s="240" t="str">
        <f t="shared" ca="1" si="160"/>
        <v>-11.2628958367321-4.02992856895232i</v>
      </c>
      <c r="EG102" s="240" t="str">
        <f t="shared" ca="1" si="161"/>
        <v>-11.4470684080243-3.47243023860061i</v>
      </c>
      <c r="EH102" s="240" t="str">
        <f t="shared" ca="1" si="162"/>
        <v>-11.6036639888768-2.90656651965512i</v>
      </c>
      <c r="EI102" s="240" t="str">
        <f t="shared" ca="1" si="163"/>
        <v>-11.7323053268192-2.33370062737862i</v>
      </c>
      <c r="EJ102" s="240" t="str">
        <f t="shared" ca="1" si="164"/>
        <v>-11.8326825136006-1.75521264588275i</v>
      </c>
      <c r="EK102" s="240" t="str">
        <f t="shared" ca="1" si="165"/>
        <v>-11.9045537317862-1.17249620338434i</v>
      </c>
      <c r="EL102" s="240" t="str">
        <f t="shared" ca="1" si="166"/>
        <v>-11.9477458373162-0.58695511483356i</v>
      </c>
      <c r="EM102" s="240" t="str">
        <f t="shared" ca="1" si="167"/>
        <v>-11.9621547766252+3.9567027814453E-14i</v>
      </c>
      <c r="EN102" s="240"/>
      <c r="EO102" s="240"/>
      <c r="EP102" s="240"/>
    </row>
    <row r="103" spans="1:146" ht="15.75" thickBot="1">
      <c r="A103" s="277">
        <f t="shared" si="168"/>
        <v>5.8593749999999998E-5</v>
      </c>
      <c r="B103" s="276">
        <v>3</v>
      </c>
      <c r="C103" s="248">
        <f t="shared" si="169"/>
        <v>600</v>
      </c>
      <c r="D103" s="247">
        <f t="shared" si="170"/>
        <v>3769.9111843077517</v>
      </c>
      <c r="E103" s="247" t="str">
        <f t="shared" si="171"/>
        <v>3769.91118430775i</v>
      </c>
      <c r="F103" s="247" t="str">
        <f t="shared" si="172"/>
        <v>1.49070997644075-1.62418990851379i</v>
      </c>
      <c r="G103" s="247" t="str">
        <f t="shared" si="173"/>
        <v>-1.73730341910091+0.133181063887032i</v>
      </c>
      <c r="H103" s="247" t="str">
        <f t="shared" si="38"/>
        <v>0.0518412248004157-0.0534604787321485i</v>
      </c>
      <c r="I103" s="247" t="str">
        <f t="shared" si="174"/>
        <v>-0.0164054042867919+0.00115966599455619i</v>
      </c>
      <c r="J103" s="275" t="str">
        <f ca="1">IMPRODUCT(1/N_FFT2,R100)</f>
        <v>2.5658217368608+0.0110412678175566i</v>
      </c>
      <c r="K103" s="274" t="str">
        <f t="shared" ca="1" si="175"/>
        <v>-0.0421061471038648+0.00279435975394481i</v>
      </c>
      <c r="M103" s="278"/>
      <c r="N103" s="265">
        <f t="shared" ca="1" si="176"/>
        <v>12.037833081094268</v>
      </c>
      <c r="O103" s="240">
        <f t="shared" ca="1" si="39"/>
        <v>-11.962166918905732</v>
      </c>
      <c r="P103" s="240" t="str">
        <f t="shared" ca="1" si="40"/>
        <v>-11.9297549094222+0.879991589095679i</v>
      </c>
      <c r="Q103" s="240" t="str">
        <f t="shared" ca="1" si="41"/>
        <v>-11.8326945244593+1.75521442752527i</v>
      </c>
      <c r="R103" s="240" t="str">
        <f t="shared" ca="1" si="42"/>
        <v>-11.6715117426528+2.62092560689572i</v>
      </c>
      <c r="S103" s="240" t="str">
        <f t="shared" ca="1" si="43"/>
        <v>-11.4470800274624+3.47243376331855i</v>
      </c>
      <c r="T103" s="240" t="str">
        <f t="shared" ca="1" si="44"/>
        <v>-11.1606155937982+4.3051245003172i</v>
      </c>
      <c r="U103" s="241" t="str">
        <f t="shared" ca="1" si="45"/>
        <v>-10.8136708172462+5.11448539464137i</v>
      </c>
      <c r="V103" s="240" t="str">
        <f t="shared" ca="1" si="46"/>
        <v>-10.4081258216109+5.89613044947956i</v>
      </c>
      <c r="W103" s="240" t="str">
        <f t="shared" ca="1" si="47"/>
        <v>-9.94617829036088+6.64582386255583i</v>
      </c>
      <c r="X103" s="240" t="str">
        <f t="shared" ca="1" si="48"/>
        <v>-9.4303315571925+7.35950298030933i</v>
      </c>
      <c r="Y103" s="240" t="str">
        <f t="shared" ca="1" si="49"/>
        <v>-8.86338104024706+8.03330031376592i</v>
      </c>
      <c r="Z103" s="240" t="str">
        <f t="shared" ca="1" si="50"/>
        <v>-8.24839909349798+8.66356449679601i</v>
      </c>
      <c r="AA103" s="240" t="str">
        <f t="shared" ca="1" si="51"/>
        <v>-7.58871835739833+9.24688007318406i</v>
      </c>
      <c r="AB103" s="240" t="str">
        <f t="shared" ca="1" si="52"/>
        <v>-6.88791369901348+9.7800860052816i</v>
      </c>
      <c r="AC103" s="240" t="str">
        <f t="shared" ca="1" si="53"/>
        <v>-6.14978283950682+10.2602928039442i</v>
      </c>
      <c r="AD103" s="240" t="str">
        <f t="shared" ca="1" si="54"/>
        <v>-5.37832577395957+10.6848981869237i</v>
      </c>
      <c r="AE103" s="240" t="str">
        <f t="shared" ca="1" si="55"/>
        <v>-4.577723095051+11.0516011808606i</v>
      </c>
      <c r="AF103" s="240" t="str">
        <f t="shared" ca="1" si="56"/>
        <v>-3.75231333806444+11.3584145904588i</v>
      </c>
      <c r="AG103" s="240" t="str">
        <f t="shared" ca="1" si="57"/>
        <v>-2.90656946998864+11.6036757672684i</v>
      </c>
      <c r="AH103" s="240" t="str">
        <f t="shared" ca="1" si="58"/>
        <v>-2.04507465012217+11.7860556197224i</v>
      </c>
      <c r="AI103" s="240" t="str">
        <f t="shared" ca="1" si="59"/>
        <v>-1.17249739353596+11.9045658155984i</v>
      </c>
      <c r="AJ103" s="240" t="str">
        <f t="shared" ca="1" si="60"/>
        <v>-0.293566271986044+11.9585641378769i</v>
      </c>
      <c r="AK103" s="240" t="str">
        <f t="shared" ca="1" si="61"/>
        <v>0.586955710627114+11.9477579649709i</v>
      </c>
      <c r="AL103" s="240" t="str">
        <f t="shared" ca="1" si="62"/>
        <v>1.464296929389+11.8722058564676i</v>
      </c>
      <c r="AM103" s="240" t="str">
        <f t="shared" ca="1" si="63"/>
        <v>2.33370299622+11.7323172357892i</v>
      </c>
      <c r="AN103" s="240" t="str">
        <f t="shared" ca="1" si="64"/>
        <v>3.19046252431636+11.5288501714913i</v>
      </c>
      <c r="AO103" s="240" t="str">
        <f t="shared" ca="1" si="65"/>
        <v>4.02993265956342+11.2629072692244i</v>
      </c>
      <c r="AP103" s="240" t="str">
        <f t="shared" ca="1" si="66"/>
        <v>4.84756424056437+10.9359296966177i</v>
      </c>
      <c r="AQ103" s="240" t="str">
        <f t="shared" ca="1" si="67"/>
        <v>5.63892645094004+10.5496893734674i</v>
      </c>
      <c r="AR103" s="240" t="str">
        <f t="shared" ca="1" si="68"/>
        <v>5.63892645094004+10.5496893734674i</v>
      </c>
      <c r="AS103" s="240" t="str">
        <f t="shared" ca="1" si="69"/>
        <v>7.1258545138145+9.60810256209373i</v>
      </c>
      <c r="AT103" s="240" t="str">
        <f t="shared" ca="1" si="70"/>
        <v>7.81336257430924+9.05785861438267i</v>
      </c>
      <c r="AU103" s="240" t="str">
        <f t="shared" ca="1" si="71"/>
        <v>8.45852934604359+8.45852934604367i</v>
      </c>
      <c r="AV103" s="240" t="str">
        <f t="shared" ca="1" si="72"/>
        <v>9.05785861438267+7.81336257430924i</v>
      </c>
      <c r="AW103" s="240" t="str">
        <f t="shared" ca="1" si="73"/>
        <v>9.60810256209373+7.12585451381451i</v>
      </c>
      <c r="AX103" s="240" t="str">
        <f t="shared" ca="1" si="74"/>
        <v>10.1062793695496+6.39973083030671i</v>
      </c>
      <c r="AY103" s="240" t="str">
        <f t="shared" ca="1" si="75"/>
        <v>10.5496893734674+5.63892645094004i</v>
      </c>
      <c r="AZ103" s="240" t="str">
        <f t="shared" ca="1" si="76"/>
        <v>10.9359296966177+4.84756424056437i</v>
      </c>
      <c r="BA103" s="240" t="str">
        <f t="shared" ca="1" si="77"/>
        <v>11.2629072692244+4.0299326595634i</v>
      </c>
      <c r="BB103" s="240" t="str">
        <f t="shared" ca="1" si="78"/>
        <v>11.5288501714913+3.19046252431636i</v>
      </c>
      <c r="BC103" s="240" t="str">
        <f t="shared" ca="1" si="79"/>
        <v>11.7323172357892+2.33370299622i</v>
      </c>
      <c r="BD103" s="240" t="str">
        <f t="shared" ca="1" si="80"/>
        <v>11.8722058564676+1.464296929389i</v>
      </c>
      <c r="BE103" s="240" t="str">
        <f t="shared" ca="1" si="81"/>
        <v>11.9477579649709+0.586955710627111i</v>
      </c>
      <c r="BF103" s="240" t="str">
        <f t="shared" ca="1" si="82"/>
        <v>11.9585641378769-0.293566271986048i</v>
      </c>
      <c r="BG103" s="240" t="str">
        <f t="shared" ca="1" si="83"/>
        <v>11.9045658155984-1.17249739353596i</v>
      </c>
      <c r="BH103" s="240" t="str">
        <f t="shared" ca="1" si="84"/>
        <v>11.7860556197224-2.04507465012217i</v>
      </c>
      <c r="BI103" s="240" t="str">
        <f t="shared" ca="1" si="85"/>
        <v>11.6036757672684-2.90656946998864i</v>
      </c>
      <c r="BJ103" s="240" t="str">
        <f t="shared" ca="1" si="86"/>
        <v>11.3584145904588-3.75231333806444i</v>
      </c>
      <c r="BK103" s="240" t="str">
        <f t="shared" ca="1" si="87"/>
        <v>11.0516011808606-4.577723095051i</v>
      </c>
      <c r="BL103" s="240" t="str">
        <f t="shared" ca="1" si="88"/>
        <v>10.6848981869237-5.37832577395957i</v>
      </c>
      <c r="BM103" s="240" t="str">
        <f t="shared" ca="1" si="89"/>
        <v>10.2602928039442-6.14978283950683i</v>
      </c>
      <c r="BN103" s="240" t="str">
        <f t="shared" ca="1" si="90"/>
        <v>9.78008600528159-6.8879136990135i</v>
      </c>
      <c r="BO103" s="240" t="str">
        <f t="shared" ca="1" si="91"/>
        <v>9.24688007318406-7.58871835739832i</v>
      </c>
      <c r="BP103" s="240" t="str">
        <f t="shared" ca="1" si="92"/>
        <v>8.66356449679603-8.24839909349797i</v>
      </c>
      <c r="BQ103" s="240" t="str">
        <f t="shared" ca="1" si="93"/>
        <v>8.03330031376593-8.86338104024705i</v>
      </c>
      <c r="BR103" s="240" t="str">
        <f t="shared" ca="1" si="94"/>
        <v>7.35950298030936-9.43033155719247i</v>
      </c>
      <c r="BS103" s="240" t="str">
        <f t="shared" ca="1" si="95"/>
        <v>6.64582386255587-9.94617829036086i</v>
      </c>
      <c r="BT103" s="240" t="str">
        <f t="shared" ca="1" si="96"/>
        <v>5.89613044947961-10.4081258216108i</v>
      </c>
      <c r="BU103" s="240" t="str">
        <f t="shared" ca="1" si="97"/>
        <v>5.11448539464143-10.8136708172462i</v>
      </c>
      <c r="BV103" s="240" t="str">
        <f t="shared" ca="1" si="98"/>
        <v>4.30512450031717-11.1606155937982i</v>
      </c>
      <c r="BW103" s="240" t="str">
        <f t="shared" ca="1" si="99"/>
        <v>3.47243376331852-11.4470800274624i</v>
      </c>
      <c r="BX103" s="240" t="str">
        <f t="shared" ca="1" si="100"/>
        <v>2.62092560689569-11.6715117426528i</v>
      </c>
      <c r="BY103" s="240" t="str">
        <f t="shared" ca="1" si="101"/>
        <v>1.75521442752525-11.8326945244593i</v>
      </c>
      <c r="BZ103" s="240" t="str">
        <f t="shared" ca="1" si="102"/>
        <v>0.879991589095667-11.9297549094222i</v>
      </c>
      <c r="CA103" s="240" t="str">
        <f t="shared" ca="1" si="103"/>
        <v>2.19831454770845E-15-11.9621669189057i</v>
      </c>
      <c r="CB103" s="240" t="str">
        <f t="shared" ca="1" si="104"/>
        <v>-0.879991589095673-11.9297549094222i</v>
      </c>
      <c r="CC103" s="240" t="str">
        <f t="shared" ca="1" si="105"/>
        <v>-1.75521442752525-11.8326945244593i</v>
      </c>
      <c r="CD103" s="240" t="str">
        <f t="shared" ca="1" si="106"/>
        <v>-2.62092560689571-11.6715117426528i</v>
      </c>
      <c r="CE103" s="240" t="str">
        <f t="shared" ca="1" si="107"/>
        <v>-3.47243376331852-11.4470800274624i</v>
      </c>
      <c r="CF103" s="240" t="str">
        <f t="shared" ca="1" si="108"/>
        <v>-4.30512450031715-11.1606155937982i</v>
      </c>
      <c r="CG103" s="240" t="str">
        <f t="shared" ca="1" si="109"/>
        <v>-5.11448539464132-10.8136708172463i</v>
      </c>
      <c r="CH103" s="240" t="str">
        <f t="shared" ca="1" si="110"/>
        <v>-5.89613044947961-10.4081258216108i</v>
      </c>
      <c r="CI103" s="240" t="str">
        <f t="shared" ca="1" si="111"/>
        <v>-6.64582386255588-9.94617829036086i</v>
      </c>
      <c r="CJ103" s="240" t="str">
        <f t="shared" ca="1" si="112"/>
        <v>-7.35950298030936-9.43033155719247i</v>
      </c>
      <c r="CK103" s="240" t="str">
        <f t="shared" ca="1" si="113"/>
        <v>-8.03330031376593-8.86338104024704i</v>
      </c>
      <c r="CL103" s="240" t="str">
        <f t="shared" ca="1" si="114"/>
        <v>-8.66356449679603-8.24839909349797i</v>
      </c>
      <c r="CM103" s="240" t="str">
        <f t="shared" ca="1" si="115"/>
        <v>-9.24688007318407-7.58871835739832i</v>
      </c>
      <c r="CN103" s="240" t="str">
        <f t="shared" ca="1" si="116"/>
        <v>-9.7800860052816-6.88791369901348i</v>
      </c>
      <c r="CO103" s="240" t="str">
        <f t="shared" ca="1" si="117"/>
        <v>-10.2602928039442-6.14978283950683i</v>
      </c>
      <c r="CP103" s="240" t="str">
        <f t="shared" ca="1" si="118"/>
        <v>-10.6848981869237-5.37832577395957i</v>
      </c>
      <c r="CQ103" s="240" t="str">
        <f t="shared" ca="1" si="119"/>
        <v>-11.0516011808606-4.577723095051i</v>
      </c>
      <c r="CR103" s="240" t="str">
        <f t="shared" ca="1" si="120"/>
        <v>-11.3584145904588-3.75231333806443i</v>
      </c>
      <c r="CS103" s="240" t="str">
        <f t="shared" ca="1" si="121"/>
        <v>-11.6036757672684-2.90656946998864i</v>
      </c>
      <c r="CT103" s="240" t="str">
        <f t="shared" ca="1" si="122"/>
        <v>-11.7860556197224-2.04507465012205i</v>
      </c>
      <c r="CU103" s="240" t="str">
        <f t="shared" ca="1" si="123"/>
        <v>-11.9045658155984-1.17249739353596i</v>
      </c>
      <c r="CV103" s="240" t="str">
        <f t="shared" ca="1" si="124"/>
        <v>-11.9585641378769-0.293566271986047i</v>
      </c>
      <c r="CW103" s="240" t="str">
        <f t="shared" ca="1" si="125"/>
        <v>-11.9477579649709+0.586955710627118i</v>
      </c>
      <c r="CX103" s="240" t="str">
        <f t="shared" ca="1" si="126"/>
        <v>-11.8722058564676+1.464296929389i</v>
      </c>
      <c r="CY103" s="240" t="str">
        <f t="shared" ca="1" si="127"/>
        <v>-11.7323172357892+2.33370299622002i</v>
      </c>
      <c r="CZ103" s="240" t="str">
        <f t="shared" ca="1" si="128"/>
        <v>-11.5288501714913+3.19046252431636i</v>
      </c>
      <c r="DA103" s="240" t="str">
        <f t="shared" ca="1" si="129"/>
        <v>-11.2629072692244+4.02993265956342i</v>
      </c>
      <c r="DB103" s="240" t="str">
        <f t="shared" ca="1" si="130"/>
        <v>-10.9359296966177+4.84756424056437i</v>
      </c>
      <c r="DC103" s="240" t="str">
        <f t="shared" ca="1" si="131"/>
        <v>-10.5496893734674+5.63892645094004i</v>
      </c>
      <c r="DD103" s="240" t="str">
        <f t="shared" ca="1" si="132"/>
        <v>-10.1062793695496+6.39973083030671i</v>
      </c>
      <c r="DE103" s="240" t="str">
        <f t="shared" ca="1" si="133"/>
        <v>-9.60810256209373+7.12585451381451i</v>
      </c>
      <c r="DF103" s="240" t="str">
        <f t="shared" ca="1" si="134"/>
        <v>-9.05785861438267+7.81336257430924i</v>
      </c>
      <c r="DG103" s="240" t="str">
        <f t="shared" ca="1" si="135"/>
        <v>-8.45852934604367+8.45852934604359i</v>
      </c>
      <c r="DH103" s="240" t="str">
        <f t="shared" ca="1" si="136"/>
        <v>-7.81336257430923+9.05785861438268i</v>
      </c>
      <c r="DI103" s="240" t="str">
        <f t="shared" ca="1" si="137"/>
        <v>-7.1258545138145+9.60810256209373i</v>
      </c>
      <c r="DJ103" s="240" t="str">
        <f t="shared" ca="1" si="138"/>
        <v>-6.39973083030671+10.1062793695496i</v>
      </c>
      <c r="DK103" s="240" t="str">
        <f t="shared" ca="1" si="139"/>
        <v>-5.63892645094004+10.5496893734674i</v>
      </c>
      <c r="DL103" s="240" t="str">
        <f t="shared" ca="1" si="140"/>
        <v>-4.84756424056437+10.9359296966177i</v>
      </c>
      <c r="DM103" s="240" t="str">
        <f t="shared" ca="1" si="141"/>
        <v>-4.0299326595634+11.2629072692244i</v>
      </c>
      <c r="DN103" s="240" t="str">
        <f t="shared" ca="1" si="142"/>
        <v>-3.19046252431636+11.5288501714913i</v>
      </c>
      <c r="DO103" s="240" t="str">
        <f t="shared" ca="1" si="143"/>
        <v>-2.33370299622002+11.7323172357892i</v>
      </c>
      <c r="DP103" s="240" t="str">
        <f t="shared" ca="1" si="144"/>
        <v>-1.464296929389+11.8722058564676i</v>
      </c>
      <c r="DQ103" s="240" t="str">
        <f t="shared" ca="1" si="145"/>
        <v>-0.586955710627113+11.9477579649709i</v>
      </c>
      <c r="DR103" s="240" t="str">
        <f t="shared" ca="1" si="146"/>
        <v>0.29356627198605+11.9585641378769i</v>
      </c>
      <c r="DS103" s="240" t="str">
        <f t="shared" ca="1" si="147"/>
        <v>1.17249739353596+11.9045658155984i</v>
      </c>
      <c r="DT103" s="240" t="str">
        <f t="shared" ca="1" si="148"/>
        <v>2.04507465012205+11.7860556197224i</v>
      </c>
      <c r="DU103" s="240" t="str">
        <f t="shared" ca="1" si="149"/>
        <v>2.90656946998864+11.6036757672684i</v>
      </c>
      <c r="DV103" s="240" t="str">
        <f t="shared" ca="1" si="150"/>
        <v>3.75231333806443+11.3584145904588i</v>
      </c>
      <c r="DW103" s="240" t="str">
        <f t="shared" ca="1" si="151"/>
        <v>4.577723095051+11.0516011808606i</v>
      </c>
      <c r="DX103" s="240" t="str">
        <f t="shared" ca="1" si="152"/>
        <v>5.37832577395958+10.6848981869237i</v>
      </c>
      <c r="DY103" s="240" t="str">
        <f t="shared" ca="1" si="153"/>
        <v>6.14978283950683+10.2602928039442i</v>
      </c>
      <c r="DZ103" s="240" t="str">
        <f t="shared" ca="1" si="154"/>
        <v>6.8879136990135+9.7800860052816i</v>
      </c>
      <c r="EA103" s="240" t="str">
        <f t="shared" ca="1" si="155"/>
        <v>7.58871835739832+9.24688007318407i</v>
      </c>
      <c r="EB103" s="240" t="str">
        <f t="shared" ca="1" si="156"/>
        <v>8.24839909349796+8.66356449679603i</v>
      </c>
      <c r="EC103" s="240" t="str">
        <f t="shared" ca="1" si="157"/>
        <v>8.86338104024705+8.03330031376592i</v>
      </c>
      <c r="ED103" s="240" t="str">
        <f t="shared" ca="1" si="158"/>
        <v>9.43033155719249+7.35950298030936i</v>
      </c>
      <c r="EE103" s="240" t="str">
        <f t="shared" ca="1" si="159"/>
        <v>9.94617829036086+6.64582386255587i</v>
      </c>
      <c r="EF103" s="240" t="str">
        <f t="shared" ca="1" si="160"/>
        <v>10.4081258216108+5.89613044947961i</v>
      </c>
      <c r="EG103" s="240" t="str">
        <f t="shared" ca="1" si="161"/>
        <v>10.8136708172462+5.11448539464142i</v>
      </c>
      <c r="EH103" s="240" t="str">
        <f t="shared" ca="1" si="162"/>
        <v>11.1606155937982+4.30512450031717i</v>
      </c>
      <c r="EI103" s="240" t="str">
        <f t="shared" ca="1" si="163"/>
        <v>11.4470800274624+3.4724337633185i</v>
      </c>
      <c r="EJ103" s="240" t="str">
        <f t="shared" ca="1" si="164"/>
        <v>11.6715117426528+2.62092560689569i</v>
      </c>
      <c r="EK103" s="240" t="str">
        <f t="shared" ca="1" si="165"/>
        <v>11.8326945244593+1.75521442752525i</v>
      </c>
      <c r="EL103" s="240" t="str">
        <f t="shared" ca="1" si="166"/>
        <v>11.9297549094222+0.879991589095668i</v>
      </c>
      <c r="EM103" s="240" t="str">
        <f t="shared" ca="1" si="167"/>
        <v>11.9621669189057+4.39662909541691E-15i</v>
      </c>
      <c r="EN103" s="240"/>
      <c r="EO103" s="240"/>
      <c r="EP103" s="240"/>
    </row>
    <row r="104" spans="1:146" ht="15.75" thickBot="1">
      <c r="A104" s="277">
        <f t="shared" si="168"/>
        <v>7.8125000000000002E-5</v>
      </c>
      <c r="B104" s="276">
        <v>4</v>
      </c>
      <c r="C104" s="248">
        <f t="shared" si="169"/>
        <v>800</v>
      </c>
      <c r="D104" s="247">
        <f t="shared" si="170"/>
        <v>5026.5482457436692</v>
      </c>
      <c r="E104" s="247" t="str">
        <f t="shared" si="171"/>
        <v>5026.54824574367i</v>
      </c>
      <c r="F104" s="247" t="str">
        <f t="shared" si="172"/>
        <v>1.05654074294112-1.50458384445285i</v>
      </c>
      <c r="G104" s="247" t="str">
        <f t="shared" si="173"/>
        <v>-1.72974724220109+0.175432713992028i</v>
      </c>
      <c r="H104" s="247" t="str">
        <f t="shared" si="38"/>
        <v>0.037532220347911-0.0494937423656854i</v>
      </c>
      <c r="I104" s="247" t="str">
        <f t="shared" si="174"/>
        <v>-0.016326988124297+0.00155083243977729i</v>
      </c>
      <c r="J104" s="275" t="str">
        <f ca="1">IMPRODUCT(1/N_FFT2,S100)</f>
        <v>0.0692227932893574-0.00207620920856868i</v>
      </c>
      <c r="K104" s="274" t="str">
        <f t="shared" ca="1" si="175"/>
        <v>-0.00112697987137359+0.00014125119649699i</v>
      </c>
      <c r="M104" s="278"/>
      <c r="N104" s="265">
        <f t="shared" ca="1" si="176"/>
        <v>12.037837208223243</v>
      </c>
      <c r="O104" s="240">
        <f t="shared" ca="1" si="39"/>
        <v>-11.962162791776757</v>
      </c>
      <c r="P104" s="240" t="str">
        <f t="shared" ca="1" si="40"/>
        <v>-11.9045617083427+1.17249698900663i</v>
      </c>
      <c r="Q104" s="240" t="str">
        <f t="shared" ca="1" si="41"/>
        <v>-11.7323131879619+2.33370219105707i</v>
      </c>
      <c r="R104" s="240" t="str">
        <f t="shared" ca="1" si="42"/>
        <v>-11.4470760780462+3.47243256527625i</v>
      </c>
      <c r="S104" s="240" t="str">
        <f t="shared" ca="1" si="43"/>
        <v>-11.0515973678906+4.5777215156671i</v>
      </c>
      <c r="T104" s="240" t="str">
        <f t="shared" ca="1" si="44"/>
        <v>-10.5496857336646+5.63892450542492i</v>
      </c>
      <c r="U104" s="241" t="str">
        <f t="shared" ca="1" si="45"/>
        <v>-9.94617485877855+6.64582156964583i</v>
      </c>
      <c r="V104" s="240" t="str">
        <f t="shared" ca="1" si="46"/>
        <v>-9.24687688287021+7.58871573917541i</v>
      </c>
      <c r="W104" s="240" t="str">
        <f t="shared" ca="1" si="47"/>
        <v>-8.45852642772275+8.45852642772274i</v>
      </c>
      <c r="X104" s="240" t="str">
        <f t="shared" ca="1" si="48"/>
        <v>-7.58871573917543+9.24687688287021i</v>
      </c>
      <c r="Y104" s="240" t="str">
        <f t="shared" ca="1" si="49"/>
        <v>-6.64582156964584+9.94617485877855i</v>
      </c>
      <c r="Z104" s="240" t="str">
        <f t="shared" ca="1" si="50"/>
        <v>-5.63892450542494+10.5496857336646i</v>
      </c>
      <c r="AA104" s="240" t="str">
        <f t="shared" ca="1" si="51"/>
        <v>-4.57772151566712+11.0515973678906i</v>
      </c>
      <c r="AB104" s="240" t="str">
        <f t="shared" ca="1" si="52"/>
        <v>-3.4724325652763+11.4470760780462i</v>
      </c>
      <c r="AC104" s="240" t="str">
        <f t="shared" ca="1" si="53"/>
        <v>-2.33370219105713+11.7323131879619i</v>
      </c>
      <c r="AD104" s="240" t="str">
        <f t="shared" ca="1" si="54"/>
        <v>-1.17249698900658+11.9045617083427i</v>
      </c>
      <c r="AE104" s="240" t="str">
        <f t="shared" ca="1" si="55"/>
        <v>4.17653681152981E-14+11.9621627917768i</v>
      </c>
      <c r="AF104" s="240" t="str">
        <f t="shared" ca="1" si="56"/>
        <v>1.17249698900666+11.9045617083427i</v>
      </c>
      <c r="AG104" s="240" t="str">
        <f t="shared" ca="1" si="57"/>
        <v>2.33370219105708+11.7323131879619i</v>
      </c>
      <c r="AH104" s="240" t="str">
        <f t="shared" ca="1" si="58"/>
        <v>3.47243256527626+11.4470760780462i</v>
      </c>
      <c r="AI104" s="240" t="str">
        <f t="shared" ca="1" si="59"/>
        <v>4.57772151566708+11.0515973678906i</v>
      </c>
      <c r="AJ104" s="240" t="str">
        <f t="shared" ca="1" si="60"/>
        <v>5.63892450542491+10.5496857336646i</v>
      </c>
      <c r="AK104" s="240" t="str">
        <f t="shared" ca="1" si="61"/>
        <v>6.6458215696458+9.94617485877857i</v>
      </c>
      <c r="AL104" s="240" t="str">
        <f t="shared" ca="1" si="62"/>
        <v>7.58871573917539+9.24687688287024i</v>
      </c>
      <c r="AM104" s="240" t="str">
        <f t="shared" ca="1" si="63"/>
        <v>8.45852642772271+8.45852642772279i</v>
      </c>
      <c r="AN104" s="240" t="str">
        <f t="shared" ca="1" si="64"/>
        <v>9.24687688287025+7.58871573917538i</v>
      </c>
      <c r="AO104" s="240" t="str">
        <f t="shared" ca="1" si="65"/>
        <v>9.94617485877857+6.6458215696458i</v>
      </c>
      <c r="AP104" s="240" t="str">
        <f t="shared" ca="1" si="66"/>
        <v>10.5496857336646+5.63892450542491i</v>
      </c>
      <c r="AQ104" s="240" t="str">
        <f t="shared" ca="1" si="67"/>
        <v>11.0515973678906+4.57772151566708i</v>
      </c>
      <c r="AR104" s="240" t="str">
        <f t="shared" ca="1" si="68"/>
        <v>11.0515973678906+4.57772151566708i</v>
      </c>
      <c r="AS104" s="240" t="str">
        <f t="shared" ca="1" si="69"/>
        <v>11.7323131879619+2.33370219105708i</v>
      </c>
      <c r="AT104" s="240" t="str">
        <f t="shared" ca="1" si="70"/>
        <v>11.9045617083427+1.17249698900665i</v>
      </c>
      <c r="AU104" s="240" t="str">
        <f t="shared" ca="1" si="71"/>
        <v>11.9621627917768+3.86514144822568E-14i</v>
      </c>
      <c r="AV104" s="240" t="str">
        <f t="shared" ca="1" si="72"/>
        <v>11.9045617083427-1.17249698900658i</v>
      </c>
      <c r="AW104" s="240" t="str">
        <f t="shared" ca="1" si="73"/>
        <v>11.7323131879619-2.33370219105713i</v>
      </c>
      <c r="AX104" s="240" t="str">
        <f t="shared" ca="1" si="74"/>
        <v>11.4470760780462-3.4724325652763i</v>
      </c>
      <c r="AY104" s="240" t="str">
        <f t="shared" ca="1" si="75"/>
        <v>11.0515973678906-4.57772151566712i</v>
      </c>
      <c r="AZ104" s="240" t="str">
        <f t="shared" ca="1" si="76"/>
        <v>10.5496857336646-5.63892450542494i</v>
      </c>
      <c r="BA104" s="240" t="str">
        <f t="shared" ca="1" si="77"/>
        <v>9.94617485877855-6.64582156964584i</v>
      </c>
      <c r="BB104" s="240" t="str">
        <f t="shared" ca="1" si="78"/>
        <v>9.24687688287021-7.58871573917541i</v>
      </c>
      <c r="BC104" s="240" t="str">
        <f t="shared" ca="1" si="79"/>
        <v>8.45852642772277-8.45852642772273i</v>
      </c>
      <c r="BD104" s="240" t="str">
        <f t="shared" ca="1" si="80"/>
        <v>7.58871573917544-9.2468768828702i</v>
      </c>
      <c r="BE104" s="240" t="str">
        <f t="shared" ca="1" si="81"/>
        <v>6.64582156964586-9.94617485877853i</v>
      </c>
      <c r="BF104" s="240" t="str">
        <f t="shared" ca="1" si="82"/>
        <v>5.63892450542498-10.5496857336646i</v>
      </c>
      <c r="BG104" s="240" t="str">
        <f t="shared" ca="1" si="83"/>
        <v>4.57772151566704-11.0515973678906i</v>
      </c>
      <c r="BH104" s="240" t="str">
        <f t="shared" ca="1" si="84"/>
        <v>3.47243256527621-11.4470760780462i</v>
      </c>
      <c r="BI104" s="240" t="str">
        <f t="shared" ca="1" si="85"/>
        <v>2.33370219105705-11.7323131879619i</v>
      </c>
      <c r="BJ104" s="240" t="str">
        <f t="shared" ca="1" si="86"/>
        <v>1.17249698900662-11.9045617083427i</v>
      </c>
      <c r="BK104" s="240" t="str">
        <f t="shared" ca="1" si="87"/>
        <v>2.1983137892566E-15-11.9621627917768i</v>
      </c>
      <c r="BL104" s="240" t="str">
        <f t="shared" ca="1" si="88"/>
        <v>-1.17249698900662-11.9045617083427i</v>
      </c>
      <c r="BM104" s="240" t="str">
        <f t="shared" ca="1" si="89"/>
        <v>-2.33370219105706-11.7323131879619i</v>
      </c>
      <c r="BN104" s="240" t="str">
        <f t="shared" ca="1" si="90"/>
        <v>-3.47243256527621-11.4470760780462i</v>
      </c>
      <c r="BO104" s="240" t="str">
        <f t="shared" ca="1" si="91"/>
        <v>-4.57772151566705-11.0515973678906i</v>
      </c>
      <c r="BP104" s="240" t="str">
        <f t="shared" ca="1" si="92"/>
        <v>-5.63892450542487-10.5496857336646i</v>
      </c>
      <c r="BQ104" s="240" t="str">
        <f t="shared" ca="1" si="93"/>
        <v>-6.64582156964587-9.94617485877853i</v>
      </c>
      <c r="BR104" s="240" t="str">
        <f t="shared" ca="1" si="94"/>
        <v>-7.58871573917545-9.24687688287019i</v>
      </c>
      <c r="BS104" s="240" t="str">
        <f t="shared" ca="1" si="95"/>
        <v>-8.45852642772277-8.45852642772273i</v>
      </c>
      <c r="BT104" s="240" t="str">
        <f t="shared" ca="1" si="96"/>
        <v>-9.24687688287023-7.58871573917541i</v>
      </c>
      <c r="BU104" s="240" t="str">
        <f t="shared" ca="1" si="97"/>
        <v>-9.94617485877855-6.64582156964583i</v>
      </c>
      <c r="BV104" s="240" t="str">
        <f t="shared" ca="1" si="98"/>
        <v>-10.5496857336646-5.63892450542494i</v>
      </c>
      <c r="BW104" s="240" t="str">
        <f t="shared" ca="1" si="99"/>
        <v>-11.0515973678906-4.57772151566712i</v>
      </c>
      <c r="BX104" s="240" t="str">
        <f t="shared" ca="1" si="100"/>
        <v>-11.4470760780462-3.4724325652763i</v>
      </c>
      <c r="BY104" s="240" t="str">
        <f t="shared" ca="1" si="101"/>
        <v>-11.7323131879619-2.33370219105712i</v>
      </c>
      <c r="BZ104" s="240" t="str">
        <f t="shared" ca="1" si="102"/>
        <v>-11.9045617083427-1.17249698900658i</v>
      </c>
      <c r="CA104" s="240" t="str">
        <f t="shared" ca="1" si="103"/>
        <v>-11.9621627917768+3.95670543260416E-14i</v>
      </c>
      <c r="CB104" s="240" t="str">
        <f t="shared" ca="1" si="104"/>
        <v>-11.9045617083427+1.17249698900666i</v>
      </c>
      <c r="CC104" s="240" t="str">
        <f t="shared" ca="1" si="105"/>
        <v>-11.7323131879619+2.3337021910571i</v>
      </c>
      <c r="CD104" s="240" t="str">
        <f t="shared" ca="1" si="106"/>
        <v>-11.4470760780462+3.47243256527626i</v>
      </c>
      <c r="CE104" s="240" t="str">
        <f t="shared" ca="1" si="107"/>
        <v>-11.0515973678906+4.57772151566708i</v>
      </c>
      <c r="CF104" s="240" t="str">
        <f t="shared" ca="1" si="108"/>
        <v>-10.5496857336646+5.63892450542491i</v>
      </c>
      <c r="CG104" s="240" t="str">
        <f t="shared" ca="1" si="109"/>
        <v>-9.94617485877856+6.6458215696458i</v>
      </c>
      <c r="CH104" s="240" t="str">
        <f t="shared" ca="1" si="110"/>
        <v>-9.24687688287024+7.58871573917539i</v>
      </c>
      <c r="CI104" s="240" t="str">
        <f t="shared" ca="1" si="111"/>
        <v>-8.45852642772279+8.45852642772271i</v>
      </c>
      <c r="CJ104" s="240" t="str">
        <f t="shared" ca="1" si="112"/>
        <v>-7.58871573917538+9.24687688287024i</v>
      </c>
      <c r="CK104" s="240" t="str">
        <f t="shared" ca="1" si="113"/>
        <v>-6.64582156964579+9.94617485877857i</v>
      </c>
      <c r="CL104" s="240" t="str">
        <f t="shared" ca="1" si="114"/>
        <v>-5.63892450542491+10.5496857336646i</v>
      </c>
      <c r="CM104" s="240" t="str">
        <f t="shared" ca="1" si="115"/>
        <v>-4.57772151566708+11.0515973678906i</v>
      </c>
      <c r="CN104" s="240" t="str">
        <f t="shared" ca="1" si="116"/>
        <v>-3.47243256527626+11.4470760780462i</v>
      </c>
      <c r="CO104" s="240" t="str">
        <f t="shared" ca="1" si="117"/>
        <v>-2.3337021910571+11.7323131879619i</v>
      </c>
      <c r="CP104" s="240" t="str">
        <f t="shared" ca="1" si="118"/>
        <v>-1.17249698900665+11.9045617083427i</v>
      </c>
      <c r="CQ104" s="240" t="str">
        <f t="shared" ca="1" si="119"/>
        <v>-3.55374608492154E-14+11.9621627917768i</v>
      </c>
      <c r="CR104" s="240" t="str">
        <f t="shared" ca="1" si="120"/>
        <v>1.17249698900658+11.9045617083427i</v>
      </c>
      <c r="CS104" s="240" t="str">
        <f t="shared" ca="1" si="121"/>
        <v>2.33370219105702+11.7323131879619i</v>
      </c>
      <c r="CT104" s="240" t="str">
        <f t="shared" ca="1" si="122"/>
        <v>3.4724325652763+11.4470760780462i</v>
      </c>
      <c r="CU104" s="240" t="str">
        <f t="shared" ca="1" si="123"/>
        <v>4.57772151566712+11.0515973678906i</v>
      </c>
      <c r="CV104" s="240" t="str">
        <f t="shared" ca="1" si="124"/>
        <v>5.63892450542494+10.5496857336646i</v>
      </c>
      <c r="CW104" s="240" t="str">
        <f t="shared" ca="1" si="125"/>
        <v>6.64582156964584+9.94617485877855i</v>
      </c>
      <c r="CX104" s="240" t="str">
        <f t="shared" ca="1" si="126"/>
        <v>7.58871573917541+9.24687688287023i</v>
      </c>
      <c r="CY104" s="240" t="str">
        <f t="shared" ca="1" si="127"/>
        <v>8.45852642772274+8.45852642772275i</v>
      </c>
      <c r="CZ104" s="240" t="str">
        <f t="shared" ca="1" si="128"/>
        <v>9.2468768828702+7.58871573917544i</v>
      </c>
      <c r="DA104" s="240" t="str">
        <f t="shared" ca="1" si="129"/>
        <v>9.94617485877853+6.64582156964586i</v>
      </c>
      <c r="DB104" s="240" t="str">
        <f t="shared" ca="1" si="130"/>
        <v>10.5496857336646+5.63892450542497i</v>
      </c>
      <c r="DC104" s="240" t="str">
        <f t="shared" ca="1" si="131"/>
        <v>11.0515973678906+4.57772151566716i</v>
      </c>
      <c r="DD104" s="240" t="str">
        <f t="shared" ca="1" si="132"/>
        <v>11.4470760780462+3.4724325652762i</v>
      </c>
      <c r="DE104" s="240" t="str">
        <f t="shared" ca="1" si="133"/>
        <v>11.7323131879619+2.33370219105705i</v>
      </c>
      <c r="DF104" s="240" t="str">
        <f t="shared" ca="1" si="134"/>
        <v>11.9045617083427+1.17249698900661i</v>
      </c>
      <c r="DG104" s="240" t="str">
        <f t="shared" ca="1" si="135"/>
        <v>11.9621627917768+4.3966275785132E-15i</v>
      </c>
      <c r="DH104" s="240" t="str">
        <f t="shared" ca="1" si="136"/>
        <v>11.9045617083427-1.17249698900662i</v>
      </c>
      <c r="DI104" s="240" t="str">
        <f t="shared" ca="1" si="137"/>
        <v>11.7323131879619-2.33370219105706i</v>
      </c>
      <c r="DJ104" s="240" t="str">
        <f t="shared" ca="1" si="138"/>
        <v>11.4470760780462-3.47243256527621i</v>
      </c>
      <c r="DK104" s="240" t="str">
        <f t="shared" ca="1" si="139"/>
        <v>11.0515973678906-4.57772151566706i</v>
      </c>
      <c r="DL104" s="240" t="str">
        <f t="shared" ca="1" si="140"/>
        <v>10.5496857336646-5.63892450542487i</v>
      </c>
      <c r="DM104" s="240" t="str">
        <f t="shared" ca="1" si="141"/>
        <v>9.94617485877832-6.64582156964617i</v>
      </c>
      <c r="DN104" s="240" t="str">
        <f t="shared" ca="1" si="142"/>
        <v>9.24687688287057-7.58871573917498i</v>
      </c>
      <c r="DO104" s="240" t="str">
        <f t="shared" ca="1" si="143"/>
        <v>8.45852642772298-8.45852642772251i</v>
      </c>
      <c r="DP104" s="240" t="str">
        <f t="shared" ca="1" si="144"/>
        <v>7.5887157391755-9.24687688287014i</v>
      </c>
      <c r="DQ104" s="240" t="str">
        <f t="shared" ca="1" si="145"/>
        <v>6.64582156964573-9.94617485877862i</v>
      </c>
      <c r="DR104" s="240" t="str">
        <f t="shared" ca="1" si="146"/>
        <v>5.63892450542461-10.5496857336648i</v>
      </c>
      <c r="DS104" s="240" t="str">
        <f t="shared" ca="1" si="147"/>
        <v>4.57772151566657-11.0515973678908i</v>
      </c>
      <c r="DT104" s="240" t="str">
        <f t="shared" ca="1" si="148"/>
        <v>3.47243256527663-11.4470760780461i</v>
      </c>
      <c r="DU104" s="240" t="str">
        <f t="shared" ca="1" si="149"/>
        <v>2.33370219105724-11.7323131879618i</v>
      </c>
      <c r="DV104" s="240" t="str">
        <f t="shared" ca="1" si="150"/>
        <v>1.17249698900657-11.9045617083427i</v>
      </c>
      <c r="DW104" s="240" t="str">
        <f t="shared" ca="1" si="151"/>
        <v>-2.92357576807087E-13-11.9621627917768i</v>
      </c>
      <c r="DX104" s="240" t="str">
        <f t="shared" ca="1" si="152"/>
        <v>-1.17249698900713-11.9045617083426i</v>
      </c>
      <c r="DY104" s="240" t="str">
        <f t="shared" ca="1" si="153"/>
        <v>-2.33370219105663-11.7323131879619i</v>
      </c>
      <c r="DZ104" s="240" t="str">
        <f t="shared" ca="1" si="154"/>
        <v>-3.47243256527603-11.4470760780462i</v>
      </c>
      <c r="EA104" s="240" t="str">
        <f t="shared" ca="1" si="155"/>
        <v>-4.5777215156671-11.0515973678906i</v>
      </c>
      <c r="EB104" s="240" t="str">
        <f t="shared" ca="1" si="156"/>
        <v>-5.63892450542514-10.5496857336645i</v>
      </c>
      <c r="EC104" s="240" t="str">
        <f t="shared" ca="1" si="157"/>
        <v>-6.6458215696462-9.94617485877831i</v>
      </c>
      <c r="ED104" s="240" t="str">
        <f t="shared" ca="1" si="158"/>
        <v>-7.58871573917502-9.24687688287055i</v>
      </c>
      <c r="EE104" s="240" t="str">
        <f t="shared" ca="1" si="159"/>
        <v>-8.45852642772254-8.45852642772296i</v>
      </c>
      <c r="EF104" s="240" t="str">
        <f t="shared" ca="1" si="160"/>
        <v>-9.24687688287018-7.58871573917547i</v>
      </c>
      <c r="EG104" s="240" t="str">
        <f t="shared" ca="1" si="161"/>
        <v>-9.94617485877865-6.64582156964569i</v>
      </c>
      <c r="EH104" s="240" t="str">
        <f t="shared" ca="1" si="162"/>
        <v>-10.5496857336648-5.6389245054246i</v>
      </c>
      <c r="EI104" s="240" t="str">
        <f t="shared" ca="1" si="163"/>
        <v>-11.0515973678904-4.57772151566764i</v>
      </c>
      <c r="EJ104" s="240" t="str">
        <f t="shared" ca="1" si="164"/>
        <v>-11.4470760780461-3.4724325652766i</v>
      </c>
      <c r="EK104" s="240" t="str">
        <f t="shared" ca="1" si="165"/>
        <v>-11.7323131879618-2.3337021910572i</v>
      </c>
      <c r="EL104" s="240" t="str">
        <f t="shared" ca="1" si="166"/>
        <v>-11.9045617083427-1.17249698900653i</v>
      </c>
      <c r="EM104" s="240" t="str">
        <f t="shared" ca="1" si="167"/>
        <v>-11.9621627917768+3.34122944922386E-13i</v>
      </c>
      <c r="EN104" s="240"/>
      <c r="EO104" s="240"/>
      <c r="EP104" s="240"/>
    </row>
    <row r="105" spans="1:146" ht="15.75" thickBot="1">
      <c r="A105" s="277">
        <f t="shared" si="168"/>
        <v>9.7656250000000005E-5</v>
      </c>
      <c r="B105" s="276">
        <v>5</v>
      </c>
      <c r="C105" s="248">
        <f t="shared" si="169"/>
        <v>1000</v>
      </c>
      <c r="D105" s="247">
        <f t="shared" si="170"/>
        <v>6283.1853071795858</v>
      </c>
      <c r="E105" s="247" t="str">
        <f t="shared" si="171"/>
        <v>6283.18530717959i</v>
      </c>
      <c r="F105" s="247" t="str">
        <f t="shared" si="172"/>
        <v>0.778265408191546-1.35120499516119i</v>
      </c>
      <c r="G105" s="247" t="str">
        <f t="shared" si="173"/>
        <v>-1.7201278148256+0.217286313292878i</v>
      </c>
      <c r="H105" s="247" t="str">
        <f t="shared" si="38"/>
        <v>0.0283619470271801-0.0444138779112637i</v>
      </c>
      <c r="I105" s="247" t="str">
        <f t="shared" si="174"/>
        <v>-0.0162263606552105+0.00193429153616432i</v>
      </c>
      <c r="J105" s="275" t="str">
        <f ca="1">IMPRODUCT(1/N_FFT2,T100)</f>
        <v>-1.45349137286632-0.0110485239931701i</v>
      </c>
      <c r="K105" s="274" t="str">
        <f t="shared" ca="1" si="175"/>
        <v>0.023606246291813-0.00263219872540226i</v>
      </c>
      <c r="M105" s="278"/>
      <c r="N105" s="265">
        <f t="shared" ca="1" si="176"/>
        <v>12.037857713060617</v>
      </c>
      <c r="O105" s="240">
        <f t="shared" ca="1" si="39"/>
        <v>-11.962142286939383</v>
      </c>
      <c r="P105" s="240" t="str">
        <f t="shared" ca="1" si="40"/>
        <v>-11.8721814097451+1.46429391417334i</v>
      </c>
      <c r="Q105" s="240" t="str">
        <f t="shared" ca="1" si="41"/>
        <v>-11.6036518734913+2.90656348490897i</v>
      </c>
      <c r="R105" s="240" t="str">
        <f t="shared" ca="1" si="42"/>
        <v>-11.160592612351+4.30511563539477i</v>
      </c>
      <c r="S105" s="240" t="str">
        <f t="shared" ca="1" si="43"/>
        <v>-10.5496676500125+5.63891483951149i</v>
      </c>
      <c r="T105" s="240" t="str">
        <f t="shared" ca="1" si="44"/>
        <v>-9.78006586656+6.88789951572549i</v>
      </c>
      <c r="U105" s="241" t="str">
        <f t="shared" ca="1" si="45"/>
        <v>-8.86336278916388+8.03328377194834i</v>
      </c>
      <c r="V105" s="240" t="str">
        <f t="shared" ca="1" si="46"/>
        <v>-7.81334648537779+9.0578399628398i</v>
      </c>
      <c r="W105" s="240" t="str">
        <f t="shared" ca="1" si="47"/>
        <v>-6.64581017776856+9.94615780962937i</v>
      </c>
      <c r="X105" s="240" t="str">
        <f t="shared" ca="1" si="48"/>
        <v>-5.37831469914843+10.6848761850527i</v>
      </c>
      <c r="Y105" s="240" t="str">
        <f t="shared" ca="1" si="49"/>
        <v>-4.02992436130392+11.2628840771426i</v>
      </c>
      <c r="Z105" s="240" t="str">
        <f t="shared" ca="1" si="50"/>
        <v>-2.6209202100014+11.6714877091907i</v>
      </c>
      <c r="AA105" s="240" t="str">
        <f t="shared" ca="1" si="51"/>
        <v>-1.17249497918105+11.9045413022417i</v>
      </c>
      <c r="AB105" s="240" t="str">
        <f t="shared" ca="1" si="52"/>
        <v>0.29356566748741+11.9585395133292i</v>
      </c>
      <c r="AC105" s="240" t="str">
        <f t="shared" ca="1" si="53"/>
        <v>1.75521081326519+11.8326701590968i</v>
      </c>
      <c r="AD105" s="240" t="str">
        <f t="shared" ca="1" si="54"/>
        <v>3.1904559546567+11.5288264317917i</v>
      </c>
      <c r="AE105" s="240" t="str">
        <f t="shared" ca="1" si="55"/>
        <v>4.57771366880554+11.0515784238911i</v>
      </c>
      <c r="AF105" s="240" t="str">
        <f t="shared" ca="1" si="56"/>
        <v>5.89611830842785+10.4081043896574i</v>
      </c>
      <c r="AG105" s="240" t="str">
        <f t="shared" ca="1" si="57"/>
        <v>7.12583984056928+9.60808277751284i</v>
      </c>
      <c r="AH105" s="240" t="str">
        <f t="shared" ca="1" si="58"/>
        <v>8.24838210875845+8.66354665716627i</v>
      </c>
      <c r="AI105" s="240" t="str">
        <f t="shared" ca="1" si="59"/>
        <v>9.24686103241662+7.58870273104425i</v>
      </c>
      <c r="AJ105" s="240" t="str">
        <f t="shared" ca="1" si="60"/>
        <v>10.106258559145+6.39971765226334i</v>
      </c>
      <c r="AK105" s="240" t="str">
        <f t="shared" ca="1" si="61"/>
        <v>10.8136485502124+5.11447486311868i</v>
      </c>
      <c r="AL105" s="240" t="str">
        <f t="shared" ca="1" si="62"/>
        <v>11.3583912017126+3.75230561146632i</v>
      </c>
      <c r="AM105" s="240" t="str">
        <f t="shared" ca="1" si="63"/>
        <v>11.7322930771192+2.33369819076176i</v>
      </c>
      <c r="AN105" s="240" t="str">
        <f t="shared" ca="1" si="64"/>
        <v>11.9297303441972+0.879989777055854i</v>
      </c>
      <c r="AO105" s="240" t="str">
        <f t="shared" ca="1" si="65"/>
        <v>11.9477333626748-0.586954501993731i</v>
      </c>
      <c r="AP105" s="240" t="str">
        <f t="shared" ca="1" si="66"/>
        <v>11.7860313503967-2.04507043899456i</v>
      </c>
      <c r="AQ105" s="240" t="str">
        <f t="shared" ca="1" si="67"/>
        <v>11.4470564561402-3.4724266130362i</v>
      </c>
      <c r="AR105" s="240" t="str">
        <f t="shared" ca="1" si="68"/>
        <v>11.4470564561402-3.4724266130362i</v>
      </c>
      <c r="AS105" s="240" t="str">
        <f t="shared" ca="1" si="69"/>
        <v>10.260271676402-6.14977017614533i</v>
      </c>
      <c r="AT105" s="240" t="str">
        <f t="shared" ca="1" si="70"/>
        <v>9.43031213866982-7.3594878259455i</v>
      </c>
      <c r="AU105" s="240" t="str">
        <f t="shared" ca="1" si="71"/>
        <v>8.45851192861321-8.45851192861318i</v>
      </c>
      <c r="AV105" s="240" t="str">
        <f t="shared" ca="1" si="72"/>
        <v>7.35948782594552-9.4303121386698i</v>
      </c>
      <c r="AW105" s="240" t="str">
        <f t="shared" ca="1" si="73"/>
        <v>6.14977017614537-10.260271676402i</v>
      </c>
      <c r="AX105" s="240" t="str">
        <f t="shared" ca="1" si="74"/>
        <v>4.84755425867403-10.9359071778337i</v>
      </c>
      <c r="AY105" s="240" t="str">
        <f t="shared" ca="1" si="75"/>
        <v>3.47242661303611-11.4470564561402i</v>
      </c>
      <c r="AZ105" s="240" t="str">
        <f t="shared" ca="1" si="76"/>
        <v>2.0450704389946-11.7860313503967i</v>
      </c>
      <c r="BA105" s="240" t="str">
        <f t="shared" ca="1" si="77"/>
        <v>0.586954501993766-11.9477333626748i</v>
      </c>
      <c r="BB105" s="240" t="str">
        <f t="shared" ca="1" si="78"/>
        <v>-0.879989777055818-11.9297303441972i</v>
      </c>
      <c r="BC105" s="240" t="str">
        <f t="shared" ca="1" si="79"/>
        <v>-2.33369819076173-11.7322930771192i</v>
      </c>
      <c r="BD105" s="240" t="str">
        <f t="shared" ca="1" si="80"/>
        <v>-3.75230561146629-11.3583912017126i</v>
      </c>
      <c r="BE105" s="240" t="str">
        <f t="shared" ca="1" si="81"/>
        <v>-5.11447486311865-10.8136485502124i</v>
      </c>
      <c r="BF105" s="240" t="str">
        <f t="shared" ca="1" si="82"/>
        <v>-6.39971765226341-10.106258559145i</v>
      </c>
      <c r="BG105" s="240" t="str">
        <f t="shared" ca="1" si="83"/>
        <v>-7.58870273104433-9.24686103241656i</v>
      </c>
      <c r="BH105" s="240" t="str">
        <f t="shared" ca="1" si="84"/>
        <v>-8.66354665716625-8.24838210875848i</v>
      </c>
      <c r="BI105" s="240" t="str">
        <f t="shared" ca="1" si="85"/>
        <v>-9.60808277751282-7.12583984056931i</v>
      </c>
      <c r="BJ105" s="240" t="str">
        <f t="shared" ca="1" si="86"/>
        <v>-10.4081043896574-5.89611830842789i</v>
      </c>
      <c r="BK105" s="240" t="str">
        <f t="shared" ca="1" si="87"/>
        <v>-11.051578423891-4.57771366880557i</v>
      </c>
      <c r="BL105" s="240" t="str">
        <f t="shared" ca="1" si="88"/>
        <v>-11.5288264317917-3.19045595465673i</v>
      </c>
      <c r="BM105" s="240" t="str">
        <f t="shared" ca="1" si="89"/>
        <v>-11.8326701590968-1.7552108132651i</v>
      </c>
      <c r="BN105" s="240" t="str">
        <f t="shared" ca="1" si="90"/>
        <v>-11.9585395133292-0.293565667487331i</v>
      </c>
      <c r="BO105" s="240" t="str">
        <f t="shared" ca="1" si="91"/>
        <v>-11.9045413022417+1.17249497918113i</v>
      </c>
      <c r="BP105" s="240" t="str">
        <f t="shared" ca="1" si="92"/>
        <v>-11.6714877091907+2.62092021000137i</v>
      </c>
      <c r="BQ105" s="240" t="str">
        <f t="shared" ca="1" si="93"/>
        <v>-11.2628840771426+4.02992436130388i</v>
      </c>
      <c r="BR105" s="240" t="str">
        <f t="shared" ca="1" si="94"/>
        <v>-10.6848761850528+5.37831469914839i</v>
      </c>
      <c r="BS105" s="240" t="str">
        <f t="shared" ca="1" si="95"/>
        <v>-9.94615780962938+6.64581017776852i</v>
      </c>
      <c r="BT105" s="240" t="str">
        <f t="shared" ca="1" si="96"/>
        <v>-9.05783996283984+7.81334648537776i</v>
      </c>
      <c r="BU105" s="240" t="str">
        <f t="shared" ca="1" si="97"/>
        <v>-8.03328377194829+8.86336278916391i</v>
      </c>
      <c r="BV105" s="240" t="str">
        <f t="shared" ca="1" si="98"/>
        <v>-6.88789951572545+9.78006586656002i</v>
      </c>
      <c r="BW105" s="240" t="str">
        <f t="shared" ca="1" si="99"/>
        <v>-5.63891483951148+10.5496676500125i</v>
      </c>
      <c r="BX105" s="240" t="str">
        <f t="shared" ca="1" si="100"/>
        <v>-4.30511563539476+11.160592612351i</v>
      </c>
      <c r="BY105" s="240" t="str">
        <f t="shared" ca="1" si="101"/>
        <v>-2.90656348490897+11.6036518734913i</v>
      </c>
      <c r="BZ105" s="240" t="str">
        <f t="shared" ca="1" si="102"/>
        <v>-1.46429391417337+11.8721814097451i</v>
      </c>
      <c r="CA105" s="240" t="str">
        <f t="shared" ca="1" si="103"/>
        <v>-3.55373999329858E-14+11.9621422869394i</v>
      </c>
      <c r="CB105" s="240" t="str">
        <f t="shared" ca="1" si="104"/>
        <v>1.4642939141733+11.8721814097452i</v>
      </c>
      <c r="CC105" s="240" t="str">
        <f t="shared" ca="1" si="105"/>
        <v>2.90656348490902+11.6036518734912i</v>
      </c>
      <c r="CD105" s="240" t="str">
        <f t="shared" ca="1" si="106"/>
        <v>4.30511563539481+11.1605926123509i</v>
      </c>
      <c r="CE105" s="240" t="str">
        <f t="shared" ca="1" si="107"/>
        <v>5.63891483951152+10.5496676500125i</v>
      </c>
      <c r="CF105" s="240" t="str">
        <f t="shared" ca="1" si="108"/>
        <v>6.8878995157255+9.78006586656i</v>
      </c>
      <c r="CG105" s="240" t="str">
        <f t="shared" ca="1" si="109"/>
        <v>8.03328377194833+8.86336278916389i</v>
      </c>
      <c r="CH105" s="240" t="str">
        <f t="shared" ca="1" si="110"/>
        <v>9.05783996283979+7.81334648537782i</v>
      </c>
      <c r="CI105" s="240" t="str">
        <f t="shared" ca="1" si="111"/>
        <v>9.94615780962934+6.64581017776858i</v>
      </c>
      <c r="CJ105" s="240" t="str">
        <f t="shared" ca="1" si="112"/>
        <v>10.6848761850527+5.37831469914846i</v>
      </c>
      <c r="CK105" s="240" t="str">
        <f t="shared" ca="1" si="113"/>
        <v>11.2628840771426+4.02992436130384i</v>
      </c>
      <c r="CL105" s="240" t="str">
        <f t="shared" ca="1" si="114"/>
        <v>11.6714877091907+2.62092021000132i</v>
      </c>
      <c r="CM105" s="240" t="str">
        <f t="shared" ca="1" si="115"/>
        <v>11.9045413022417+1.17249497918109i</v>
      </c>
      <c r="CN105" s="240" t="str">
        <f t="shared" ca="1" si="116"/>
        <v>11.9585395133292-0.293565667487377i</v>
      </c>
      <c r="CO105" s="240" t="str">
        <f t="shared" ca="1" si="117"/>
        <v>11.8326701590968-1.75521081326515i</v>
      </c>
      <c r="CP105" s="240" t="str">
        <f t="shared" ca="1" si="118"/>
        <v>11.5288264317917-3.19045595465666i</v>
      </c>
      <c r="CQ105" s="240" t="str">
        <f t="shared" ca="1" si="119"/>
        <v>11.0515784238911-4.57771366880551i</v>
      </c>
      <c r="CR105" s="240" t="str">
        <f t="shared" ca="1" si="120"/>
        <v>10.4081043896574-5.89611830842783i</v>
      </c>
      <c r="CS105" s="240" t="str">
        <f t="shared" ca="1" si="121"/>
        <v>9.60808277751286-7.12583984056925i</v>
      </c>
      <c r="CT105" s="240" t="str">
        <f t="shared" ca="1" si="122"/>
        <v>8.66354665716589-8.24838210875886i</v>
      </c>
      <c r="CU105" s="240" t="str">
        <f t="shared" ca="1" si="123"/>
        <v>7.58870273104437-9.24686103241651i</v>
      </c>
      <c r="CV105" s="240" t="str">
        <f t="shared" ca="1" si="124"/>
        <v>6.39971765226297-10.1062585591453i</v>
      </c>
      <c r="CW105" s="240" t="str">
        <f t="shared" ca="1" si="125"/>
        <v>5.11447486311882-10.8136485502123i</v>
      </c>
      <c r="CX105" s="240" t="str">
        <f t="shared" ca="1" si="126"/>
        <v>3.7523056114659-11.3583912017127i</v>
      </c>
      <c r="CY105" s="240" t="str">
        <f t="shared" ca="1" si="127"/>
        <v>2.33369819076191-11.7322930771192i</v>
      </c>
      <c r="CZ105" s="240" t="str">
        <f t="shared" ca="1" si="128"/>
        <v>0.879989777055413-11.9297303441973i</v>
      </c>
      <c r="DA105" s="240" t="str">
        <f t="shared" ca="1" si="129"/>
        <v>-0.586954501993579-11.9477333626748i</v>
      </c>
      <c r="DB105" s="240" t="str">
        <f t="shared" ca="1" si="130"/>
        <v>-2.04507043899501-11.7860313503966i</v>
      </c>
      <c r="DC105" s="240" t="str">
        <f t="shared" ca="1" si="131"/>
        <v>-3.47242661303594-11.4470564561403i</v>
      </c>
      <c r="DD105" s="240" t="str">
        <f t="shared" ca="1" si="132"/>
        <v>-4.84755425867429-10.9359071778336i</v>
      </c>
      <c r="DE105" s="240" t="str">
        <f t="shared" ca="1" si="133"/>
        <v>-6.14977017614509-10.2602716764021i</v>
      </c>
      <c r="DF105" s="240" t="str">
        <f t="shared" ca="1" si="134"/>
        <v>-7.35948782594575-9.43031213866963i</v>
      </c>
      <c r="DG105" s="240" t="str">
        <f t="shared" ca="1" si="135"/>
        <v>-8.45851192861298-8.4585119286134i</v>
      </c>
      <c r="DH105" s="240" t="str">
        <f t="shared" ca="1" si="136"/>
        <v>-9.43031213867-7.35948782594527i</v>
      </c>
      <c r="DI105" s="240" t="str">
        <f t="shared" ca="1" si="137"/>
        <v>-10.2602716764018-6.1497701761456i</v>
      </c>
      <c r="DJ105" s="240" t="str">
        <f t="shared" ca="1" si="138"/>
        <v>-10.9359071778338-4.84755425867373i</v>
      </c>
      <c r="DK105" s="240" t="str">
        <f t="shared" ca="1" si="139"/>
        <v>-11.4470564561401-3.4724266130365i</v>
      </c>
      <c r="DL105" s="240" t="str">
        <f t="shared" ca="1" si="140"/>
        <v>-11.7860313503967-2.04507043899441i</v>
      </c>
      <c r="DM105" s="240" t="str">
        <f t="shared" ca="1" si="141"/>
        <v>-11.9477333626748-0.586954501994163i</v>
      </c>
      <c r="DN105" s="240" t="str">
        <f t="shared" ca="1" si="142"/>
        <v>-11.9297303441972+0.879989777056016i</v>
      </c>
      <c r="DO105" s="240" t="str">
        <f t="shared" ca="1" si="143"/>
        <v>-11.7322930771193+2.33369819076134i</v>
      </c>
      <c r="DP105" s="240" t="str">
        <f t="shared" ca="1" si="144"/>
        <v>-11.3583912017125+3.75230561146647i</v>
      </c>
      <c r="DQ105" s="240" t="str">
        <f t="shared" ca="1" si="145"/>
        <v>-10.8136485502126+5.11447486311829i</v>
      </c>
      <c r="DR105" s="240" t="str">
        <f t="shared" ca="1" si="146"/>
        <v>-10.1062585591449+6.39971765226347i</v>
      </c>
      <c r="DS105" s="240" t="str">
        <f t="shared" ca="1" si="147"/>
        <v>-9.24686103241688+7.58870273104393i</v>
      </c>
      <c r="DT105" s="240" t="str">
        <f t="shared" ca="1" si="148"/>
        <v>-8.24838210875841+8.66354665716631i</v>
      </c>
      <c r="DU105" s="240" t="str">
        <f t="shared" ca="1" si="149"/>
        <v>-7.12583984056973+9.60808277751251i</v>
      </c>
      <c r="DV105" s="240" t="str">
        <f t="shared" ca="1" si="150"/>
        <v>-5.89611830842782+10.4081043896574i</v>
      </c>
      <c r="DW105" s="240" t="str">
        <f t="shared" ca="1" si="151"/>
        <v>-4.57771366880605+11.0515784238908i</v>
      </c>
      <c r="DX105" s="240" t="str">
        <f t="shared" ca="1" si="152"/>
        <v>-3.19045595465665+11.5288264317917i</v>
      </c>
      <c r="DY105" s="240" t="str">
        <f t="shared" ca="1" si="153"/>
        <v>-1.75521081326573+11.8326701590967i</v>
      </c>
      <c r="DZ105" s="240" t="str">
        <f t="shared" ca="1" si="154"/>
        <v>-0.293565667487367+11.9585395133292i</v>
      </c>
      <c r="EA105" s="240" t="str">
        <f t="shared" ca="1" si="155"/>
        <v>1.17249497918169+11.9045413022416i</v>
      </c>
      <c r="EB105" s="240" t="str">
        <f t="shared" ca="1" si="156"/>
        <v>2.62092021000133+11.6714877091907i</v>
      </c>
      <c r="EC105" s="240" t="str">
        <f t="shared" ca="1" si="157"/>
        <v>4.02992436130441+11.2628840771424i</v>
      </c>
      <c r="ED105" s="240" t="str">
        <f t="shared" ca="1" si="158"/>
        <v>5.37831469914836+10.6848761850528i</v>
      </c>
      <c r="EE105" s="240" t="str">
        <f t="shared" ca="1" si="159"/>
        <v>6.64581017776898+9.94615780962908i</v>
      </c>
      <c r="EF105" s="240" t="str">
        <f t="shared" ca="1" si="160"/>
        <v>7.81334648537772+9.05783996283986i</v>
      </c>
      <c r="EG105" s="240" t="str">
        <f t="shared" ca="1" si="161"/>
        <v>8.86336278916421+8.03328377194797i</v>
      </c>
      <c r="EH105" s="240" t="str">
        <f t="shared" ca="1" si="162"/>
        <v>9.78006586655992+6.8878995157256i</v>
      </c>
      <c r="EI105" s="240" t="str">
        <f t="shared" ca="1" si="163"/>
        <v>10.5496676500127+5.6389148395111i</v>
      </c>
      <c r="EJ105" s="240" t="str">
        <f t="shared" ca="1" si="164"/>
        <v>11.1605926123509+4.30511563539492i</v>
      </c>
      <c r="EK105" s="240" t="str">
        <f t="shared" ca="1" si="165"/>
        <v>11.6036518734914+2.90656348490855i</v>
      </c>
      <c r="EL105" s="240" t="str">
        <f t="shared" ca="1" si="166"/>
        <v>11.8721814097451+1.46429391417352i</v>
      </c>
      <c r="EM105" s="240" t="str">
        <f t="shared" ca="1" si="167"/>
        <v>11.9621422869394-3.9640393197027E-13i</v>
      </c>
      <c r="EN105" s="240"/>
      <c r="EO105" s="240"/>
      <c r="EP105" s="240"/>
    </row>
    <row r="106" spans="1:146" ht="15.75" thickBot="1">
      <c r="A106" s="277">
        <f t="shared" si="168"/>
        <v>1.1718750000000001E-4</v>
      </c>
      <c r="B106" s="276">
        <v>6</v>
      </c>
      <c r="C106" s="248">
        <f t="shared" si="169"/>
        <v>1200</v>
      </c>
      <c r="D106" s="247">
        <f t="shared" si="170"/>
        <v>7539.8223686155034</v>
      </c>
      <c r="E106" s="247" t="str">
        <f t="shared" si="171"/>
        <v>7539.8223686155i</v>
      </c>
      <c r="F106" s="247" t="str">
        <f t="shared" si="172"/>
        <v>0.596675207603924-1.20686326474529i</v>
      </c>
      <c r="G106" s="247" t="str">
        <f t="shared" si="173"/>
        <v>-1.70851446798708+0.258478680682072i</v>
      </c>
      <c r="H106" s="247" t="str">
        <f t="shared" si="38"/>
        <v>0.0223788565593377-0.0396319280228153i</v>
      </c>
      <c r="I106" s="247" t="str">
        <f t="shared" si="174"/>
        <v>-0.0161037640542596+0.00230938627199914i</v>
      </c>
      <c r="J106" s="275" t="str">
        <f ca="1">IMPRODUCT(1/N_FFT2,U100)</f>
        <v>0.0242227088611408+0.00204328892635183i</v>
      </c>
      <c r="K106" s="274" t="str">
        <f t="shared" ca="1" si="175"/>
        <v>-0.000394795531651079+0.0000230349485498992i</v>
      </c>
      <c r="M106" s="278"/>
      <c r="N106" s="265">
        <f t="shared" ca="1" si="176"/>
        <v>12.03789475452094</v>
      </c>
      <c r="O106" s="240">
        <f t="shared" ca="1" si="39"/>
        <v>-11.96210524547906</v>
      </c>
      <c r="P106" s="240" t="str">
        <f t="shared" ca="1" si="40"/>
        <v>-11.8326335185544+1.75520537815412i</v>
      </c>
      <c r="Q106" s="240" t="str">
        <f t="shared" ca="1" si="41"/>
        <v>-11.4470210096728+3.4724158604678i</v>
      </c>
      <c r="R106" s="240" t="str">
        <f t="shared" ca="1" si="42"/>
        <v>-10.8136150651288+5.11445902585367i</v>
      </c>
      <c r="S106" s="240" t="str">
        <f t="shared" ca="1" si="43"/>
        <v>-9.94612701078071+6.6457895986358i</v>
      </c>
      <c r="T106" s="240" t="str">
        <f t="shared" ca="1" si="44"/>
        <v>-8.86333534325217+8.03325889642396i</v>
      </c>
      <c r="U106" s="241" t="str">
        <f t="shared" ca="1" si="45"/>
        <v>-7.58867923219064+9.24683239898054i</v>
      </c>
      <c r="V106" s="240" t="str">
        <f t="shared" ca="1" si="46"/>
        <v>-6.14975113302892+10.2602399048817i</v>
      </c>
      <c r="W106" s="240" t="str">
        <f t="shared" ca="1" si="47"/>
        <v>-4.5776994936524+11.051544202044i</v>
      </c>
      <c r="X106" s="240" t="str">
        <f t="shared" ca="1" si="48"/>
        <v>-2.90655448456833+11.6036159421171i</v>
      </c>
      <c r="Y106" s="240" t="str">
        <f t="shared" ca="1" si="49"/>
        <v>-1.17249134848304+11.9045044391461i</v>
      </c>
      <c r="Z106" s="240" t="str">
        <f t="shared" ca="1" si="50"/>
        <v>0.5869526844555+11.9476963658325i</v>
      </c>
      <c r="AA106" s="240" t="str">
        <f t="shared" ca="1" si="51"/>
        <v>2.33369096433134+11.7322567474001i</v>
      </c>
      <c r="AB106" s="240" t="str">
        <f t="shared" ca="1" si="52"/>
        <v>4.02991188241175+11.2628492009755i</v>
      </c>
      <c r="AC106" s="240" t="str">
        <f t="shared" ca="1" si="53"/>
        <v>5.63889737828796+10.549634982361i</v>
      </c>
      <c r="AD106" s="240" t="str">
        <f t="shared" ca="1" si="54"/>
        <v>7.12581777499713+9.60805302553294i</v>
      </c>
      <c r="AE106" s="240" t="str">
        <f t="shared" ca="1" si="55"/>
        <v>8.45848573634537+8.45848573634546i</v>
      </c>
      <c r="AF106" s="240" t="str">
        <f t="shared" ca="1" si="56"/>
        <v>9.60805302553294+7.12581777499714i</v>
      </c>
      <c r="AG106" s="240" t="str">
        <f t="shared" ca="1" si="57"/>
        <v>10.549634982361+5.63889737828796i</v>
      </c>
      <c r="AH106" s="240" t="str">
        <f t="shared" ca="1" si="58"/>
        <v>11.2628492009755+4.02991188241173i</v>
      </c>
      <c r="AI106" s="240" t="str">
        <f t="shared" ca="1" si="59"/>
        <v>11.7322567474001+2.33369096433134i</v>
      </c>
      <c r="AJ106" s="240" t="str">
        <f t="shared" ca="1" si="60"/>
        <v>11.9476963658325+0.586952684455496i</v>
      </c>
      <c r="AK106" s="240" t="str">
        <f t="shared" ca="1" si="61"/>
        <v>11.9045044391461-1.17249134848304i</v>
      </c>
      <c r="AL106" s="240" t="str">
        <f t="shared" ca="1" si="62"/>
        <v>11.6036159421171-2.90655448456833i</v>
      </c>
      <c r="AM106" s="240" t="str">
        <f t="shared" ca="1" si="63"/>
        <v>11.051544202044-4.5776994936524i</v>
      </c>
      <c r="AN106" s="240" t="str">
        <f t="shared" ca="1" si="64"/>
        <v>10.2602399048817-6.14975113302893i</v>
      </c>
      <c r="AO106" s="240" t="str">
        <f t="shared" ca="1" si="65"/>
        <v>9.24683239898054-7.58867923219063i</v>
      </c>
      <c r="AP106" s="240" t="str">
        <f t="shared" ca="1" si="66"/>
        <v>8.03325889642397-8.86333534325216i</v>
      </c>
      <c r="AQ106" s="240" t="str">
        <f t="shared" ca="1" si="67"/>
        <v>6.64578959863584-9.94612701078069i</v>
      </c>
      <c r="AR106" s="240" t="str">
        <f t="shared" ca="1" si="68"/>
        <v>6.64578959863584-9.94612701078069i</v>
      </c>
      <c r="AS106" s="240" t="str">
        <f t="shared" ca="1" si="69"/>
        <v>3.47241586046776-11.4470210096728i</v>
      </c>
      <c r="AT106" s="240" t="str">
        <f t="shared" ca="1" si="70"/>
        <v>1.75520537815409-11.8326335185544i</v>
      </c>
      <c r="AU106" s="240" t="str">
        <f t="shared" ca="1" si="71"/>
        <v>2.19830321384295E-15-11.9621052454791i</v>
      </c>
      <c r="AV106" s="240" t="str">
        <f t="shared" ca="1" si="72"/>
        <v>-1.75520537815409-11.8326335185544i</v>
      </c>
      <c r="AW106" s="240" t="str">
        <f t="shared" ca="1" si="73"/>
        <v>-3.47241586046776-11.4470210096728i</v>
      </c>
      <c r="AX106" s="240" t="str">
        <f t="shared" ca="1" si="74"/>
        <v>-5.11445902585362-10.8136150651289i</v>
      </c>
      <c r="AY106" s="240" t="str">
        <f t="shared" ca="1" si="75"/>
        <v>-6.64578959863585-9.94612701078069i</v>
      </c>
      <c r="AZ106" s="240" t="str">
        <f t="shared" ca="1" si="76"/>
        <v>-8.03325889642397-8.86333534325214i</v>
      </c>
      <c r="BA106" s="240" t="str">
        <f t="shared" ca="1" si="77"/>
        <v>-9.24683239898055-7.58867923219063i</v>
      </c>
      <c r="BB106" s="240" t="str">
        <f t="shared" ca="1" si="78"/>
        <v>-10.2602399048817-6.14975113302893i</v>
      </c>
      <c r="BC106" s="240" t="str">
        <f t="shared" ca="1" si="79"/>
        <v>-11.051544202044-4.5776994936524i</v>
      </c>
      <c r="BD106" s="240" t="str">
        <f t="shared" ca="1" si="80"/>
        <v>-11.6036159421171-2.90655448456833i</v>
      </c>
      <c r="BE106" s="240" t="str">
        <f t="shared" ca="1" si="81"/>
        <v>-11.9045044391461-1.17249134848304i</v>
      </c>
      <c r="BF106" s="240" t="str">
        <f t="shared" ca="1" si="82"/>
        <v>-11.9476963658325+0.586952684455503i</v>
      </c>
      <c r="BG106" s="240" t="str">
        <f t="shared" ca="1" si="83"/>
        <v>-11.7322567474001+2.33369096433135i</v>
      </c>
      <c r="BH106" s="240" t="str">
        <f t="shared" ca="1" si="84"/>
        <v>-11.2628492009755+4.02991188241175i</v>
      </c>
      <c r="BI106" s="240" t="str">
        <f t="shared" ca="1" si="85"/>
        <v>-10.549634982361+5.63889737828796i</v>
      </c>
      <c r="BJ106" s="240" t="str">
        <f t="shared" ca="1" si="86"/>
        <v>-9.60805302553294+7.12581777499714i</v>
      </c>
      <c r="BK106" s="240" t="str">
        <f t="shared" ca="1" si="87"/>
        <v>-8.45848573634546+8.45848573634537i</v>
      </c>
      <c r="BL106" s="240" t="str">
        <f t="shared" ca="1" si="88"/>
        <v>-7.12581777499713+9.60805302553294i</v>
      </c>
      <c r="BM106" s="240" t="str">
        <f t="shared" ca="1" si="89"/>
        <v>-5.63889737828796+10.549634982361i</v>
      </c>
      <c r="BN106" s="240" t="str">
        <f t="shared" ca="1" si="90"/>
        <v>-4.02991188241173+11.2628492009755i</v>
      </c>
      <c r="BO106" s="240" t="str">
        <f t="shared" ca="1" si="91"/>
        <v>-2.33369096433135+11.7322567474001i</v>
      </c>
      <c r="BP106" s="240" t="str">
        <f t="shared" ca="1" si="92"/>
        <v>-0.586952684455499+11.9476963658325i</v>
      </c>
      <c r="BQ106" s="240" t="str">
        <f t="shared" ca="1" si="93"/>
        <v>1.17249134848304+11.9045044391461i</v>
      </c>
      <c r="BR106" s="240" t="str">
        <f t="shared" ca="1" si="94"/>
        <v>2.90655448456833+11.6036159421171i</v>
      </c>
      <c r="BS106" s="240" t="str">
        <f t="shared" ca="1" si="95"/>
        <v>4.5776994936524+11.051544202044i</v>
      </c>
      <c r="BT106" s="240" t="str">
        <f t="shared" ca="1" si="96"/>
        <v>6.14975113302893+10.2602399048817i</v>
      </c>
      <c r="BU106" s="240" t="str">
        <f t="shared" ca="1" si="97"/>
        <v>7.58867923219063+9.24683239898055i</v>
      </c>
      <c r="BV106" s="240" t="str">
        <f t="shared" ca="1" si="98"/>
        <v>8.86333534325216+8.03325889642396i</v>
      </c>
      <c r="BW106" s="240" t="str">
        <f t="shared" ca="1" si="99"/>
        <v>9.94612701078069+6.64578959863584i</v>
      </c>
      <c r="BX106" s="240" t="str">
        <f t="shared" ca="1" si="100"/>
        <v>10.8136150651288+5.11445902585371i</v>
      </c>
      <c r="BY106" s="240" t="str">
        <f t="shared" ca="1" si="101"/>
        <v>11.4470210096728+3.47241586046775i</v>
      </c>
      <c r="BZ106" s="240" t="str">
        <f t="shared" ca="1" si="102"/>
        <v>11.8326335185544+1.75520537815409i</v>
      </c>
      <c r="CA106" s="240" t="str">
        <f t="shared" ca="1" si="103"/>
        <v>11.9621052454791+4.39660642768589E-15i</v>
      </c>
      <c r="CB106" s="240" t="str">
        <f t="shared" ca="1" si="104"/>
        <v>11.8326335185544-1.75520537815411i</v>
      </c>
      <c r="CC106" s="240" t="str">
        <f t="shared" ca="1" si="105"/>
        <v>11.4470210096728-3.47241586046776i</v>
      </c>
      <c r="CD106" s="240" t="str">
        <f t="shared" ca="1" si="106"/>
        <v>10.8136150651289-5.11445902585363i</v>
      </c>
      <c r="CE106" s="240" t="str">
        <f t="shared" ca="1" si="107"/>
        <v>9.94612701078049-6.64578959863615i</v>
      </c>
      <c r="CF106" s="240" t="str">
        <f t="shared" ca="1" si="108"/>
        <v>8.86333534325206-8.03325889642407i</v>
      </c>
      <c r="CG106" s="240" t="str">
        <f t="shared" ca="1" si="109"/>
        <v>7.58867923219071-9.24683239898047i</v>
      </c>
      <c r="CH106" s="240" t="str">
        <f t="shared" ca="1" si="110"/>
        <v>6.14975113302923-10.2602399048815i</v>
      </c>
      <c r="CI106" s="240" t="str">
        <f t="shared" ca="1" si="111"/>
        <v>4.57769949365185-11.0515442020442i</v>
      </c>
      <c r="CJ106" s="240" t="str">
        <f t="shared" ca="1" si="112"/>
        <v>2.90655448456797-11.6036159421172i</v>
      </c>
      <c r="CK106" s="240" t="str">
        <f t="shared" ca="1" si="113"/>
        <v>1.17249134848303-11.9045044391461i</v>
      </c>
      <c r="CL106" s="240" t="str">
        <f t="shared" ca="1" si="114"/>
        <v>-0.586952684455268-11.9476963658326i</v>
      </c>
      <c r="CM106" s="240" t="str">
        <f t="shared" ca="1" si="115"/>
        <v>-2.33369096433088-11.7322567474002i</v>
      </c>
      <c r="CN106" s="240" t="str">
        <f t="shared" ca="1" si="116"/>
        <v>-4.02991188241219-11.2628492009753i</v>
      </c>
      <c r="CO106" s="240" t="str">
        <f t="shared" ca="1" si="117"/>
        <v>-5.63889737828819-10.5496349823609i</v>
      </c>
      <c r="CP106" s="240" t="str">
        <f t="shared" ca="1" si="118"/>
        <v>-7.12581777499714-9.60805302553292i</v>
      </c>
      <c r="CQ106" s="240" t="str">
        <f t="shared" ca="1" si="119"/>
        <v>-8.4584857363452-8.45848573634562i</v>
      </c>
      <c r="CR106" s="240" t="str">
        <f t="shared" ca="1" si="120"/>
        <v>-9.60805302553258-7.12581777499762i</v>
      </c>
      <c r="CS106" s="240" t="str">
        <f t="shared" ca="1" si="121"/>
        <v>-10.5496349823612-5.63889737828765i</v>
      </c>
      <c r="CT106" s="240" t="str">
        <f t="shared" ca="1" si="122"/>
        <v>-11.2628492009755-4.02991188241162i</v>
      </c>
      <c r="CU106" s="240" t="str">
        <f t="shared" ca="1" si="123"/>
        <v>-11.7322567474001-2.33369096433146i</v>
      </c>
      <c r="CV106" s="240" t="str">
        <f t="shared" ca="1" si="124"/>
        <v>-11.9476963658325-0.586952684455851i</v>
      </c>
      <c r="CW106" s="240" t="str">
        <f t="shared" ca="1" si="125"/>
        <v>-11.9045044391461+1.17249134848363i</v>
      </c>
      <c r="CX106" s="240" t="str">
        <f t="shared" ca="1" si="126"/>
        <v>-11.603615942117+2.90655448456857i</v>
      </c>
      <c r="CY106" s="240" t="str">
        <f t="shared" ca="1" si="127"/>
        <v>-11.051544202044+4.57769949365241i</v>
      </c>
      <c r="CZ106" s="240" t="str">
        <f t="shared" ca="1" si="128"/>
        <v>-10.2602399048818+6.14975113302873i</v>
      </c>
      <c r="DA106" s="240" t="str">
        <f t="shared" ca="1" si="129"/>
        <v>-9.24683239898084+7.58867923219027i</v>
      </c>
      <c r="DB106" s="240" t="str">
        <f t="shared" ca="1" si="130"/>
        <v>-8.03325889642363+8.86333534325247i</v>
      </c>
      <c r="DC106" s="240" t="str">
        <f t="shared" ca="1" si="131"/>
        <v>-6.64578959863564+9.94612701078083i</v>
      </c>
      <c r="DD106" s="240" t="str">
        <f t="shared" ca="1" si="132"/>
        <v>-5.11445902585371+10.8136150651288i</v>
      </c>
      <c r="DE106" s="240" t="str">
        <f t="shared" ca="1" si="133"/>
        <v>-3.47241586046809+11.4470210096727i</v>
      </c>
      <c r="DF106" s="240" t="str">
        <f t="shared" ca="1" si="134"/>
        <v>-1.75520537815468+11.8326335185543i</v>
      </c>
      <c r="DG106" s="240" t="str">
        <f t="shared" ca="1" si="135"/>
        <v>3.54637537287821E-13+11.9621052454791i</v>
      </c>
      <c r="DH106" s="240" t="str">
        <f t="shared" ca="1" si="136"/>
        <v>1.75520537815422+11.8326335185544i</v>
      </c>
      <c r="DI106" s="240" t="str">
        <f t="shared" ca="1" si="137"/>
        <v>3.47241586046766+11.4470210096728i</v>
      </c>
      <c r="DJ106" s="240" t="str">
        <f t="shared" ca="1" si="138"/>
        <v>5.1144590258533+10.813615065129i</v>
      </c>
      <c r="DK106" s="240" t="str">
        <f t="shared" ca="1" si="139"/>
        <v>6.64578959863624+9.94612701078043i</v>
      </c>
      <c r="DL106" s="240" t="str">
        <f t="shared" ca="1" si="140"/>
        <v>8.03325889642415+8.86333534325199i</v>
      </c>
      <c r="DM106" s="240" t="str">
        <f t="shared" ca="1" si="141"/>
        <v>9.24683239898055+7.58867923219061i</v>
      </c>
      <c r="DN106" s="240" t="str">
        <f t="shared" ca="1" si="142"/>
        <v>10.2602399048816+6.14975113302912i</v>
      </c>
      <c r="DO106" s="240" t="str">
        <f t="shared" ca="1" si="143"/>
        <v>11.0515442020438+4.57769949365283i</v>
      </c>
      <c r="DP106" s="240" t="str">
        <f t="shared" ca="1" si="144"/>
        <v>11.6036159421172+2.90655448456786i</v>
      </c>
      <c r="DQ106" s="240" t="str">
        <f t="shared" ca="1" si="145"/>
        <v>11.9045044391461+1.17249134848291i</v>
      </c>
      <c r="DR106" s="240" t="str">
        <f t="shared" ca="1" si="146"/>
        <v>11.9476963658326-0.586952684455392i</v>
      </c>
      <c r="DS106" s="240" t="str">
        <f t="shared" ca="1" si="147"/>
        <v>11.7322567474002-2.333690964331i</v>
      </c>
      <c r="DT106" s="240" t="str">
        <f t="shared" ca="1" si="148"/>
        <v>11.2628492009757-4.02991188241118i</v>
      </c>
      <c r="DU106" s="240" t="str">
        <f t="shared" ca="1" si="149"/>
        <v>10.5496349823608-5.63889737828829i</v>
      </c>
      <c r="DV106" s="240" t="str">
        <f t="shared" ca="1" si="150"/>
        <v>9.60805302553286-7.12581777499722i</v>
      </c>
      <c r="DW106" s="240" t="str">
        <f t="shared" ca="1" si="151"/>
        <v>8.45848573634553-8.4584857363453i</v>
      </c>
      <c r="DX106" s="240" t="str">
        <f t="shared" ca="1" si="152"/>
        <v>7.12581777499753-9.60805302553265i</v>
      </c>
      <c r="DY106" s="240" t="str">
        <f t="shared" ca="1" si="153"/>
        <v>5.63889737828754-10.5496349823612i</v>
      </c>
      <c r="DZ106" s="240" t="str">
        <f t="shared" ca="1" si="154"/>
        <v>4.02991188241151-11.2628492009756i</v>
      </c>
      <c r="EA106" s="240" t="str">
        <f t="shared" ca="1" si="155"/>
        <v>2.33369096433135-11.7322567474001i</v>
      </c>
      <c r="EB106" s="240" t="str">
        <f t="shared" ca="1" si="156"/>
        <v>0.586952684455726-11.9476963658325i</v>
      </c>
      <c r="EC106" s="240" t="str">
        <f t="shared" ca="1" si="157"/>
        <v>-1.17249134848255-11.9045044391462i</v>
      </c>
      <c r="ED106" s="240" t="str">
        <f t="shared" ca="1" si="158"/>
        <v>-2.90655448456867-11.603615942117i</v>
      </c>
      <c r="EE106" s="240" t="str">
        <f t="shared" ca="1" si="159"/>
        <v>-4.57769949365253-11.0515442020439i</v>
      </c>
      <c r="EF106" s="240" t="str">
        <f t="shared" ca="1" si="160"/>
        <v>-6.14975113302881-10.2602399048818i</v>
      </c>
      <c r="EG106" s="240" t="str">
        <f t="shared" ca="1" si="161"/>
        <v>-7.58867923219036-9.24683239898077i</v>
      </c>
      <c r="EH106" s="240" t="str">
        <f t="shared" ca="1" si="162"/>
        <v>-8.86333534325257-8.03325889642352i</v>
      </c>
      <c r="EI106" s="240" t="str">
        <f t="shared" ca="1" si="163"/>
        <v>-9.94612701078089-6.64578959863555i</v>
      </c>
      <c r="EJ106" s="240" t="str">
        <f t="shared" ca="1" si="164"/>
        <v>-10.8136150651289-5.11445902585361i</v>
      </c>
      <c r="EK106" s="240" t="str">
        <f t="shared" ca="1" si="165"/>
        <v>-11.4470210096727-3.472415860468i</v>
      </c>
      <c r="EL106" s="240" t="str">
        <f t="shared" ca="1" si="166"/>
        <v>-11.8326335185543-1.75520537815456i</v>
      </c>
      <c r="EM106" s="240" t="str">
        <f t="shared" ca="1" si="167"/>
        <v>-11.9621052454791+5.01182006339004E-13i</v>
      </c>
      <c r="EN106" s="240"/>
      <c r="EO106" s="240"/>
      <c r="EP106" s="240"/>
    </row>
    <row r="107" spans="1:146" ht="15.75" thickBot="1">
      <c r="A107" s="277">
        <f t="shared" si="168"/>
        <v>1.3671875000000001E-4</v>
      </c>
      <c r="B107" s="276">
        <v>7</v>
      </c>
      <c r="C107" s="248">
        <f t="shared" si="169"/>
        <v>1400</v>
      </c>
      <c r="D107" s="247">
        <f t="shared" si="170"/>
        <v>8796.45943005142</v>
      </c>
      <c r="E107" s="247" t="str">
        <f t="shared" si="171"/>
        <v>8796.45943005142i</v>
      </c>
      <c r="F107" s="247" t="str">
        <f t="shared" si="172"/>
        <v>0.474170504158863-1.0817957498592i</v>
      </c>
      <c r="G107" s="247" t="str">
        <f t="shared" si="173"/>
        <v>-1.69498936111635+0.298823719055064i</v>
      </c>
      <c r="H107" s="247" t="str">
        <f t="shared" si="38"/>
        <v>0.0183436467380136-0.0354853212184545i</v>
      </c>
      <c r="I107" s="247" t="str">
        <f t="shared" si="174"/>
        <v>-0.0159595781690616+0.00267483716595413i</v>
      </c>
      <c r="J107" s="275" t="str">
        <f ca="1">IMPRODUCT(1/N_FFT2,V100)</f>
        <v>1.11011700663767+0.0110556654792769i</v>
      </c>
      <c r="K107" s="274" t="str">
        <f t="shared" ca="1" si="175"/>
        <v>-0.0177465712491569+0.00279293847048467i</v>
      </c>
      <c r="M107" s="278"/>
      <c r="N107" s="265">
        <f t="shared" ca="1" si="176"/>
        <v>12.03794854349</v>
      </c>
      <c r="O107" s="240">
        <f t="shared" ca="1" si="39"/>
        <v>-11.96205145651</v>
      </c>
      <c r="P107" s="240" t="str">
        <f t="shared" ca="1" si="40"/>
        <v>-11.7859418572054+2.04505491045286i</v>
      </c>
      <c r="Q107" s="240" t="str">
        <f t="shared" ca="1" si="41"/>
        <v>-11.2627985562909+4.02989376145385i</v>
      </c>
      <c r="R107" s="240" t="str">
        <f t="shared" ca="1" si="42"/>
        <v>-10.4080253592824+5.89607353827343i</v>
      </c>
      <c r="S107" s="240" t="str">
        <f t="shared" ca="1" si="43"/>
        <v>-9.24679081954518+7.58864510882989i</v>
      </c>
      <c r="T107" s="240" t="str">
        <f t="shared" ca="1" si="44"/>
        <v>-7.81328715740801+9.05777118523514i</v>
      </c>
      <c r="U107" s="241" t="str">
        <f t="shared" ca="1" si="45"/>
        <v>-6.14972347997232+10.2601937685441i</v>
      </c>
      <c r="V107" s="240" t="str">
        <f t="shared" ca="1" si="46"/>
        <v>-4.30508294597411+11.1605078682144i</v>
      </c>
      <c r="W107" s="240" t="str">
        <f t="shared" ca="1" si="47"/>
        <v>-2.33368047062409+11.732203991971i</v>
      </c>
      <c r="X107" s="240" t="str">
        <f t="shared" ca="1" si="48"/>
        <v>-0.293563438397005+11.9584487102563i</v>
      </c>
      <c r="Y107" s="240" t="str">
        <f t="shared" ca="1" si="49"/>
        <v>1.75519748567319+11.8325803117697i</v>
      </c>
      <c r="Z107" s="240" t="str">
        <f t="shared" ca="1" si="50"/>
        <v>3.75227711961915+11.3583049556602i</v>
      </c>
      <c r="AA107" s="240" t="str">
        <f t="shared" ca="1" si="51"/>
        <v>5.63887202234347+10.5495875447254i</v>
      </c>
      <c r="AB107" s="240" t="str">
        <f t="shared" ca="1" si="52"/>
        <v>7.35943194419592+9.43024053282533i</v>
      </c>
      <c r="AC107" s="240" t="str">
        <f t="shared" ca="1" si="53"/>
        <v>8.86329548825505+8.03322277396007i</v>
      </c>
      <c r="AD107" s="240" t="str">
        <f t="shared" ca="1" si="54"/>
        <v>10.1061818207329+6.39966905819981i</v>
      </c>
      <c r="AE107" s="240" t="str">
        <f t="shared" ca="1" si="55"/>
        <v>11.0514945075164+4.57767890950506i</v>
      </c>
      <c r="AF107" s="240" t="str">
        <f t="shared" ca="1" si="56"/>
        <v>11.6713990857473+2.62090030894163i</v>
      </c>
      <c r="AG107" s="240" t="str">
        <f t="shared" ca="1" si="57"/>
        <v>11.9476426416546+0.58695004515588i</v>
      </c>
      <c r="AH107" s="240" t="str">
        <f t="shared" ca="1" si="58"/>
        <v>11.8720912624029-1.46428279555911i</v>
      </c>
      <c r="AI107" s="240" t="str">
        <f t="shared" ca="1" si="59"/>
        <v>11.4469695368386-3.47240024635432i</v>
      </c>
      <c r="AJ107" s="240" t="str">
        <f t="shared" ca="1" si="60"/>
        <v>10.6847950531059-5.3782738607583i</v>
      </c>
      <c r="AK107" s="240" t="str">
        <f t="shared" ca="1" si="61"/>
        <v>9.60800982182785-7.1257857329457i</v>
      </c>
      <c r="AL107" s="240" t="str">
        <f t="shared" ca="1" si="62"/>
        <v>8.24831947749474-8.6634808734927i</v>
      </c>
      <c r="AM107" s="240" t="str">
        <f t="shared" ca="1" si="63"/>
        <v>6.64575971508577-9.94608228688744i</v>
      </c>
      <c r="AN107" s="240" t="str">
        <f t="shared" ca="1" si="64"/>
        <v>4.84751745043136-10.9358241397691i</v>
      </c>
      <c r="AO107" s="240" t="str">
        <f t="shared" ca="1" si="65"/>
        <v>2.90654141491488-11.603563765136i</v>
      </c>
      <c r="AP107" s="240" t="str">
        <f t="shared" ca="1" si="66"/>
        <v>0.879983095154913-11.9296397598768i</v>
      </c>
      <c r="AQ107" s="240" t="str">
        <f t="shared" ca="1" si="67"/>
        <v>-1.17248607624216-11.9044509091857i</v>
      </c>
      <c r="AR107" s="240" t="str">
        <f t="shared" ca="1" si="68"/>
        <v>-1.17248607624216-11.9044509091857i</v>
      </c>
      <c r="AS107" s="240" t="str">
        <f t="shared" ca="1" si="69"/>
        <v>-5.11443602810593-10.8135664404767i</v>
      </c>
      <c r="AT107" s="240" t="str">
        <f t="shared" ca="1" si="70"/>
        <v>-6.88784721482027-9.77999160498033i</v>
      </c>
      <c r="AU107" s="240" t="str">
        <f t="shared" ca="1" si="71"/>
        <v>-8.45844770180066-8.45844770180062i</v>
      </c>
      <c r="AV107" s="240" t="str">
        <f t="shared" ca="1" si="72"/>
        <v>-9.77999160498036-6.88784721482022i</v>
      </c>
      <c r="AW107" s="240" t="str">
        <f t="shared" ca="1" si="73"/>
        <v>-10.8135664404767-5.11443602810599i</v>
      </c>
      <c r="AX107" s="240" t="str">
        <f t="shared" ca="1" si="74"/>
        <v>-11.5287388915978-3.19043172902245i</v>
      </c>
      <c r="AY107" s="240" t="str">
        <f t="shared" ca="1" si="75"/>
        <v>-11.9044509091857-1.17248607624211i</v>
      </c>
      <c r="AZ107" s="240" t="str">
        <f t="shared" ca="1" si="76"/>
        <v>-11.9296397598768+0.879983095154961i</v>
      </c>
      <c r="BA107" s="240" t="str">
        <f t="shared" ca="1" si="77"/>
        <v>-11.603563765136+2.90654141491491i</v>
      </c>
      <c r="BB107" s="240" t="str">
        <f t="shared" ca="1" si="78"/>
        <v>-10.9358241397691+4.8475174504314i</v>
      </c>
      <c r="BC107" s="240" t="str">
        <f t="shared" ca="1" si="79"/>
        <v>-9.94608228688748+6.64575971508571i</v>
      </c>
      <c r="BD107" s="240" t="str">
        <f t="shared" ca="1" si="80"/>
        <v>-8.66348087349275+8.2483194774947i</v>
      </c>
      <c r="BE107" s="240" t="str">
        <f t="shared" ca="1" si="81"/>
        <v>-7.12578573294567+9.60800982182788i</v>
      </c>
      <c r="BF107" s="240" t="str">
        <f t="shared" ca="1" si="82"/>
        <v>-5.37827386075827+10.6847950531059i</v>
      </c>
      <c r="BG107" s="240" t="str">
        <f t="shared" ca="1" si="83"/>
        <v>-3.47240024635428+11.4469695368386i</v>
      </c>
      <c r="BH107" s="240" t="str">
        <f t="shared" ca="1" si="84"/>
        <v>-1.46428279555918+11.8720912624029i</v>
      </c>
      <c r="BI107" s="240" t="str">
        <f t="shared" ca="1" si="85"/>
        <v>0.586950045155801+11.9476426416547i</v>
      </c>
      <c r="BJ107" s="240" t="str">
        <f t="shared" ca="1" si="86"/>
        <v>2.62090030894169+11.6713990857473i</v>
      </c>
      <c r="BK107" s="240" t="str">
        <f t="shared" ca="1" si="87"/>
        <v>4.57767890950509+11.0514945075164i</v>
      </c>
      <c r="BL107" s="240" t="str">
        <f t="shared" ca="1" si="88"/>
        <v>6.39966905819984+10.1061818207329i</v>
      </c>
      <c r="BM107" s="240" t="str">
        <f t="shared" ca="1" si="89"/>
        <v>8.03322277396011+8.86329548825502i</v>
      </c>
      <c r="BN107" s="240" t="str">
        <f t="shared" ca="1" si="90"/>
        <v>9.43024053282529+7.35943194419598i</v>
      </c>
      <c r="BO107" s="240" t="str">
        <f t="shared" ca="1" si="91"/>
        <v>10.5495875447254+5.63887202234343i</v>
      </c>
      <c r="BP107" s="240" t="str">
        <f t="shared" ca="1" si="92"/>
        <v>11.3583049556602+3.75227711961911i</v>
      </c>
      <c r="BQ107" s="240" t="str">
        <f t="shared" ca="1" si="93"/>
        <v>11.8325803117697+1.75519748567314i</v>
      </c>
      <c r="BR107" s="240" t="str">
        <f t="shared" ca="1" si="94"/>
        <v>11.9584487102563-0.293563438397053i</v>
      </c>
      <c r="BS107" s="240" t="str">
        <f t="shared" ca="1" si="95"/>
        <v>11.732203991971-2.33368047062402i</v>
      </c>
      <c r="BT107" s="240" t="str">
        <f t="shared" ca="1" si="96"/>
        <v>11.1605078682144-4.30508294597402i</v>
      </c>
      <c r="BU107" s="240" t="str">
        <f t="shared" ca="1" si="97"/>
        <v>10.2601937685441-6.14972347997226i</v>
      </c>
      <c r="BV107" s="240" t="str">
        <f t="shared" ca="1" si="98"/>
        <v>9.05777118523529-7.81328715740784i</v>
      </c>
      <c r="BW107" s="240" t="str">
        <f t="shared" ca="1" si="99"/>
        <v>7.58864510882998-9.24679081954511i</v>
      </c>
      <c r="BX107" s="240" t="str">
        <f t="shared" ca="1" si="100"/>
        <v>5.89607353827345-10.4080253592824i</v>
      </c>
      <c r="BY107" s="240" t="str">
        <f t="shared" ca="1" si="101"/>
        <v>4.02989376145376-11.2627985562909i</v>
      </c>
      <c r="BZ107" s="240" t="str">
        <f t="shared" ca="1" si="102"/>
        <v>2.04505491045268-11.7859418572054i</v>
      </c>
      <c r="CA107" s="240" t="str">
        <f t="shared" ca="1" si="103"/>
        <v>-2.92354855751592E-13-11.96205145651i</v>
      </c>
      <c r="CB107" s="240" t="str">
        <f t="shared" ca="1" si="104"/>
        <v>-2.04505491045324-11.7859418572053i</v>
      </c>
      <c r="CC107" s="240" t="str">
        <f t="shared" ca="1" si="105"/>
        <v>-4.02989376145429-11.2627985562907i</v>
      </c>
      <c r="CD107" s="240" t="str">
        <f t="shared" ca="1" si="106"/>
        <v>-5.89607353827394-10.4080253592821i</v>
      </c>
      <c r="CE107" s="240" t="str">
        <f t="shared" ca="1" si="107"/>
        <v>-7.5886451088295-9.24679081954552i</v>
      </c>
      <c r="CF107" s="240" t="str">
        <f t="shared" ca="1" si="108"/>
        <v>-9.05777118523487-7.81328715740833i</v>
      </c>
      <c r="CG107" s="240" t="str">
        <f t="shared" ca="1" si="109"/>
        <v>-10.2601937685439-6.14972347997259i</v>
      </c>
      <c r="CH107" s="240" t="str">
        <f t="shared" ca="1" si="110"/>
        <v>-11.1605078682143-4.30508294597429i</v>
      </c>
      <c r="CI107" s="240" t="str">
        <f t="shared" ca="1" si="111"/>
        <v>-11.732203991971-2.33368047062416i</v>
      </c>
      <c r="CJ107" s="240" t="str">
        <f t="shared" ca="1" si="112"/>
        <v>-11.9584487102563-0.293563438397085i</v>
      </c>
      <c r="CK107" s="240" t="str">
        <f t="shared" ca="1" si="113"/>
        <v>-11.8325803117697+1.75519748567324i</v>
      </c>
      <c r="CL107" s="240" t="str">
        <f t="shared" ca="1" si="114"/>
        <v>-11.3583049556602+3.7522771196193i</v>
      </c>
      <c r="CM107" s="240" t="str">
        <f t="shared" ca="1" si="115"/>
        <v>-10.5495875447252+5.63887202234373i</v>
      </c>
      <c r="CN107" s="240" t="str">
        <f t="shared" ca="1" si="116"/>
        <v>-9.43024053282508+7.35943194419624i</v>
      </c>
      <c r="CO107" s="240" t="str">
        <f t="shared" ca="1" si="117"/>
        <v>-8.03322277395978+8.86329548825531i</v>
      </c>
      <c r="CP107" s="240" t="str">
        <f t="shared" ca="1" si="118"/>
        <v>-6.39966905819937+10.1061818207332i</v>
      </c>
      <c r="CQ107" s="240" t="str">
        <f t="shared" ca="1" si="119"/>
        <v>-4.57767890950557+11.0514945075162i</v>
      </c>
      <c r="CR107" s="240" t="str">
        <f t="shared" ca="1" si="120"/>
        <v>-2.62090030894208+11.6713990857472i</v>
      </c>
      <c r="CS107" s="240" t="str">
        <f t="shared" ca="1" si="121"/>
        <v>-0.586950045156193+11.9476426416546i</v>
      </c>
      <c r="CT107" s="240" t="str">
        <f t="shared" ca="1" si="122"/>
        <v>1.4642827955589+11.8720912624029i</v>
      </c>
      <c r="CU107" s="240" t="str">
        <f t="shared" ca="1" si="123"/>
        <v>3.47240024635414+11.4469695368387i</v>
      </c>
      <c r="CV107" s="240" t="str">
        <f t="shared" ca="1" si="124"/>
        <v>5.37827386075823+10.684795053106i</v>
      </c>
      <c r="CW107" s="240" t="str">
        <f t="shared" ca="1" si="125"/>
        <v>7.12578573294575+9.60800982182782i</v>
      </c>
      <c r="CX107" s="240" t="str">
        <f t="shared" ca="1" si="126"/>
        <v>8.66348087349281+8.24831947749462i</v>
      </c>
      <c r="CY107" s="240" t="str">
        <f t="shared" ca="1" si="127"/>
        <v>9.9460822868876+6.64575971508554i</v>
      </c>
      <c r="CZ107" s="240" t="str">
        <f t="shared" ca="1" si="128"/>
        <v>10.9358241397692+4.84751745043111i</v>
      </c>
      <c r="DA107" s="240" t="str">
        <f t="shared" ca="1" si="129"/>
        <v>11.6035637651361+2.90654141491448i</v>
      </c>
      <c r="DB107" s="240" t="str">
        <f t="shared" ca="1" si="130"/>
        <v>11.9296397598769+0.879983095154388i</v>
      </c>
      <c r="DC107" s="240" t="str">
        <f t="shared" ca="1" si="131"/>
        <v>11.9044509091857-1.1724860762416i</v>
      </c>
      <c r="DD107" s="240" t="str">
        <f t="shared" ca="1" si="132"/>
        <v>11.5287388915979-3.19043172902195i</v>
      </c>
      <c r="DE107" s="240" t="str">
        <f t="shared" ca="1" si="133"/>
        <v>10.8135664404769-5.11443602810563i</v>
      </c>
      <c r="DF107" s="240" t="str">
        <f t="shared" ca="1" si="134"/>
        <v>9.77999160498051-6.88784721482002i</v>
      </c>
      <c r="DG107" s="240" t="str">
        <f t="shared" ca="1" si="135"/>
        <v>8.45844770180075-8.45844770180052i</v>
      </c>
      <c r="DH107" s="240" t="str">
        <f t="shared" ca="1" si="136"/>
        <v>6.88784721482029-9.77999160498031i</v>
      </c>
      <c r="DI107" s="240" t="str">
        <f t="shared" ca="1" si="137"/>
        <v>5.11443602810596-10.8135664404767i</v>
      </c>
      <c r="DJ107" s="240" t="str">
        <f t="shared" ca="1" si="138"/>
        <v>3.19043172902227-11.5287388915979i</v>
      </c>
      <c r="DK107" s="240" t="str">
        <f t="shared" ca="1" si="139"/>
        <v>1.17248607624194-11.9044509091857i</v>
      </c>
      <c r="DL107" s="240" t="str">
        <f t="shared" ca="1" si="140"/>
        <v>-0.879983095155242-11.9296397598768i</v>
      </c>
      <c r="DM107" s="240" t="str">
        <f t="shared" ca="1" si="141"/>
        <v>-2.9065414149153-11.6035637651359i</v>
      </c>
      <c r="DN107" s="240" t="str">
        <f t="shared" ca="1" si="142"/>
        <v>-4.84751745043187-10.9358241397689i</v>
      </c>
      <c r="DO107" s="240" t="str">
        <f t="shared" ca="1" si="143"/>
        <v>-6.64575971508626-9.94608228688712i</v>
      </c>
      <c r="DP107" s="240" t="str">
        <f t="shared" ca="1" si="144"/>
        <v>-8.24831947749438-8.66348087349304i</v>
      </c>
      <c r="DQ107" s="240" t="str">
        <f t="shared" ca="1" si="145"/>
        <v>-9.60800982182762-7.12578573294601i</v>
      </c>
      <c r="DR107" s="240" t="str">
        <f t="shared" ca="1" si="146"/>
        <v>-10.6847950531058-5.37827386075855i</v>
      </c>
      <c r="DS107" s="240" t="str">
        <f t="shared" ca="1" si="147"/>
        <v>-11.4469695368386-3.47240024635448i</v>
      </c>
      <c r="DT107" s="240" t="str">
        <f t="shared" ca="1" si="148"/>
        <v>-11.8720912624029-1.46428279555924i</v>
      </c>
      <c r="DU107" s="240" t="str">
        <f t="shared" ca="1" si="149"/>
        <v>-11.9476426416546+0.58695004515586i</v>
      </c>
      <c r="DV107" s="240" t="str">
        <f t="shared" ca="1" si="150"/>
        <v>-11.6713990857473+2.62090030894173i</v>
      </c>
      <c r="DW107" s="240" t="str">
        <f t="shared" ca="1" si="151"/>
        <v>-11.0514945075163+4.57767890950524i</v>
      </c>
      <c r="DX107" s="240" t="str">
        <f t="shared" ca="1" si="152"/>
        <v>-10.1061818207328+6.39966905820007i</v>
      </c>
      <c r="DY107" s="240" t="str">
        <f t="shared" ca="1" si="153"/>
        <v>-8.86329548825474+8.03322277396042i</v>
      </c>
      <c r="DZ107" s="240" t="str">
        <f t="shared" ca="1" si="154"/>
        <v>-7.35943194419556+9.43024053282561i</v>
      </c>
      <c r="EA107" s="240" t="str">
        <f t="shared" ca="1" si="155"/>
        <v>-5.63887202234402+10.5495875447251i</v>
      </c>
      <c r="EB107" s="240" t="str">
        <f t="shared" ca="1" si="156"/>
        <v>-3.75227711961965+11.3583049556601i</v>
      </c>
      <c r="EC107" s="240" t="str">
        <f t="shared" ca="1" si="157"/>
        <v>-1.75519748567359+11.8325803117696i</v>
      </c>
      <c r="ED107" s="240" t="str">
        <f t="shared" ca="1" si="158"/>
        <v>0.29356343839675+11.9584487102563i</v>
      </c>
      <c r="EE107" s="240" t="str">
        <f t="shared" ca="1" si="159"/>
        <v>2.33368047062383+11.7322039919711i</v>
      </c>
      <c r="EF107" s="240" t="str">
        <f t="shared" ca="1" si="160"/>
        <v>4.30508294597397+11.1605078682145i</v>
      </c>
      <c r="EG107" s="240" t="str">
        <f t="shared" ca="1" si="161"/>
        <v>6.14972347997228+10.2601937685441i</v>
      </c>
      <c r="EH107" s="240" t="str">
        <f t="shared" ca="1" si="162"/>
        <v>7.81328715740804+9.05777118523511i</v>
      </c>
      <c r="EI107" s="240" t="str">
        <f t="shared" ca="1" si="163"/>
        <v>9.2467908195453+7.58864510882975i</v>
      </c>
      <c r="EJ107" s="240" t="str">
        <f t="shared" ca="1" si="164"/>
        <v>10.4080253592825+5.89607353827319i</v>
      </c>
      <c r="EK107" s="240" t="str">
        <f t="shared" ca="1" si="165"/>
        <v>11.262798556291+4.0298937614535i</v>
      </c>
      <c r="EL107" s="240" t="str">
        <f t="shared" ca="1" si="166"/>
        <v>11.7859418572055+2.04505491045242i</v>
      </c>
      <c r="EM107" s="240" t="str">
        <f t="shared" ca="1" si="167"/>
        <v>11.96205145651-5.84709711503183E-13i</v>
      </c>
      <c r="EN107" s="240"/>
      <c r="EO107" s="240"/>
      <c r="EP107" s="240"/>
    </row>
    <row r="108" spans="1:146" ht="15.75" thickBot="1">
      <c r="A108" s="277">
        <f t="shared" si="168"/>
        <v>1.5625E-4</v>
      </c>
      <c r="B108" s="276">
        <v>8</v>
      </c>
      <c r="C108" s="248">
        <f t="shared" si="169"/>
        <v>1600</v>
      </c>
      <c r="D108" s="247">
        <f t="shared" si="170"/>
        <v>10053.096491487338</v>
      </c>
      <c r="E108" s="247" t="str">
        <f t="shared" si="171"/>
        <v>10053.0964914873i</v>
      </c>
      <c r="F108" s="247" t="str">
        <f t="shared" si="172"/>
        <v>0.388604254623594-0.976046459476394i</v>
      </c>
      <c r="G108" s="247" t="str">
        <f t="shared" si="173"/>
        <v>-1.67964607055319+0.338171295355579i</v>
      </c>
      <c r="H108" s="247" t="str">
        <f t="shared" si="38"/>
        <v>0.015526339367427-0.0319755172892429i</v>
      </c>
      <c r="I108" s="247" t="str">
        <f t="shared" si="174"/>
        <v>-0.0157943594030145+0.00302910276807389i</v>
      </c>
      <c r="J108" s="275" t="str">
        <f ca="1">IMPRODUCT(1/N_FFT2,W100)</f>
        <v>0.0692391862337281-0.00201034110845042i</v>
      </c>
      <c r="K108" s="274" t="str">
        <f t="shared" ca="1" si="175"/>
        <v>-0.00108749906233138+0.00024148466066929i</v>
      </c>
      <c r="M108" s="278"/>
      <c r="N108" s="265">
        <f t="shared" ca="1" si="176"/>
        <v>12.038019344589573</v>
      </c>
      <c r="O108" s="240">
        <f t="shared" ca="1" si="39"/>
        <v>-11.961980655410427</v>
      </c>
      <c r="P108" s="240" t="str">
        <f t="shared" ca="1" si="40"/>
        <v>-11.7321345512947+2.33366665801471i</v>
      </c>
      <c r="Q108" s="240" t="str">
        <f t="shared" ca="1" si="41"/>
        <v>-11.0514290958296+4.57765181509727i</v>
      </c>
      <c r="R108" s="240" t="str">
        <f t="shared" ca="1" si="42"/>
        <v>-9.94602341792465+6.64572038010234i</v>
      </c>
      <c r="S108" s="240" t="str">
        <f t="shared" ca="1" si="43"/>
        <v>-8.45839763786302+8.45839763786301i</v>
      </c>
      <c r="T108" s="240" t="str">
        <f t="shared" ca="1" si="44"/>
        <v>-6.64572038010235+9.94602341792465i</v>
      </c>
      <c r="U108" s="241" t="str">
        <f t="shared" ca="1" si="45"/>
        <v>-4.57765181509729+11.0514290958296i</v>
      </c>
      <c r="V108" s="240" t="str">
        <f t="shared" ca="1" si="46"/>
        <v>-2.33366665801477+11.7321345512947i</v>
      </c>
      <c r="W108" s="240" t="str">
        <f t="shared" ca="1" si="47"/>
        <v>4.17647321941425E-14+11.9619806554104i</v>
      </c>
      <c r="X108" s="240" t="str">
        <f t="shared" ca="1" si="48"/>
        <v>2.33366665801473+11.7321345512947i</v>
      </c>
      <c r="Y108" s="240" t="str">
        <f t="shared" ca="1" si="49"/>
        <v>4.57765181509726+11.0514290958296i</v>
      </c>
      <c r="Z108" s="240" t="str">
        <f t="shared" ca="1" si="50"/>
        <v>6.64572038010232+9.94602341792467i</v>
      </c>
      <c r="AA108" s="240" t="str">
        <f t="shared" ca="1" si="51"/>
        <v>8.45839763786297+8.45839763786306i</v>
      </c>
      <c r="AB108" s="240" t="str">
        <f t="shared" ca="1" si="52"/>
        <v>9.94602341792467+6.64572038010232i</v>
      </c>
      <c r="AC108" s="240" t="str">
        <f t="shared" ca="1" si="53"/>
        <v>11.0514290958296+4.57765181509726i</v>
      </c>
      <c r="AD108" s="240" t="str">
        <f t="shared" ca="1" si="54"/>
        <v>11.7321345512947+2.33366665801473i</v>
      </c>
      <c r="AE108" s="240" t="str">
        <f t="shared" ca="1" si="55"/>
        <v>11.9619806554104+3.86508259742829E-14i</v>
      </c>
      <c r="AF108" s="240" t="str">
        <f t="shared" ca="1" si="56"/>
        <v>11.7321345512947-2.33366665801477i</v>
      </c>
      <c r="AG108" s="240" t="str">
        <f t="shared" ca="1" si="57"/>
        <v>11.0514290958296-4.57765181509729i</v>
      </c>
      <c r="AH108" s="240" t="str">
        <f t="shared" ca="1" si="58"/>
        <v>9.94602341792465-6.64572038010235i</v>
      </c>
      <c r="AI108" s="240" t="str">
        <f t="shared" ca="1" si="59"/>
        <v>8.45839763786303-8.458397637863i</v>
      </c>
      <c r="AJ108" s="240" t="str">
        <f t="shared" ca="1" si="60"/>
        <v>6.64572038010238-9.94602341792463i</v>
      </c>
      <c r="AK108" s="240" t="str">
        <f t="shared" ca="1" si="61"/>
        <v>4.57765181509721-11.0514290958297i</v>
      </c>
      <c r="AL108" s="240" t="str">
        <f t="shared" ca="1" si="62"/>
        <v>2.33366665801469-11.7321345512947i</v>
      </c>
      <c r="AM108" s="240" t="str">
        <f t="shared" ca="1" si="63"/>
        <v>2.19828031764343E-15-11.9619806554104i</v>
      </c>
      <c r="AN108" s="240" t="str">
        <f t="shared" ca="1" si="64"/>
        <v>-2.3336666580147-11.7321345512947i</v>
      </c>
      <c r="AO108" s="240" t="str">
        <f t="shared" ca="1" si="65"/>
        <v>-4.57765181509722-11.0514290958297i</v>
      </c>
      <c r="AP108" s="240" t="str">
        <f t="shared" ca="1" si="66"/>
        <v>-6.64572038010239-9.94602341792463i</v>
      </c>
      <c r="AQ108" s="240" t="str">
        <f t="shared" ca="1" si="67"/>
        <v>-8.45839763786303-8.458397637863i</v>
      </c>
      <c r="AR108" s="240" t="str">
        <f t="shared" ca="1" si="68"/>
        <v>-8.45839763786303-8.458397637863i</v>
      </c>
      <c r="AS108" s="240" t="str">
        <f t="shared" ca="1" si="69"/>
        <v>-11.0514290958296-4.57765181509729i</v>
      </c>
      <c r="AT108" s="240" t="str">
        <f t="shared" ca="1" si="70"/>
        <v>-11.7321345512947-2.33366665801476i</v>
      </c>
      <c r="AU108" s="240" t="str">
        <f t="shared" ca="1" si="71"/>
        <v>-11.9619806554104+3.95664518764991E-14i</v>
      </c>
      <c r="AV108" s="240" t="str">
        <f t="shared" ca="1" si="72"/>
        <v>-11.7321345512947+2.33366665801474i</v>
      </c>
      <c r="AW108" s="240" t="str">
        <f t="shared" ca="1" si="73"/>
        <v>-11.0514290958296+4.57765181509726i</v>
      </c>
      <c r="AX108" s="240" t="str">
        <f t="shared" ca="1" si="74"/>
        <v>-9.94602341792466+6.64572038010232i</v>
      </c>
      <c r="AY108" s="240" t="str">
        <f t="shared" ca="1" si="75"/>
        <v>-8.45839763786306+8.45839763786297i</v>
      </c>
      <c r="AZ108" s="240" t="str">
        <f t="shared" ca="1" si="76"/>
        <v>-6.64572038010231+9.94602341792467i</v>
      </c>
      <c r="BA108" s="240" t="str">
        <f t="shared" ca="1" si="77"/>
        <v>-4.57765181509726+11.0514290958296i</v>
      </c>
      <c r="BB108" s="240" t="str">
        <f t="shared" ca="1" si="78"/>
        <v>-2.33366665801474+11.7321345512947i</v>
      </c>
      <c r="BC108" s="240" t="str">
        <f t="shared" ca="1" si="79"/>
        <v>-3.55369197544234E-14+11.9619806554104i</v>
      </c>
      <c r="BD108" s="240" t="str">
        <f t="shared" ca="1" si="80"/>
        <v>2.33366665801467+11.7321345512947i</v>
      </c>
      <c r="BE108" s="240" t="str">
        <f t="shared" ca="1" si="81"/>
        <v>4.57765181509729+11.0514290958296i</v>
      </c>
      <c r="BF108" s="240" t="str">
        <f t="shared" ca="1" si="82"/>
        <v>6.64572038010235+9.94602341792465i</v>
      </c>
      <c r="BG108" s="240" t="str">
        <f t="shared" ca="1" si="83"/>
        <v>8.45839763786301+8.45839763786302i</v>
      </c>
      <c r="BH108" s="240" t="str">
        <f t="shared" ca="1" si="84"/>
        <v>9.94602341792463+6.64572038010238i</v>
      </c>
      <c r="BI108" s="240" t="str">
        <f t="shared" ca="1" si="85"/>
        <v>11.0514290958296+4.57765181509733i</v>
      </c>
      <c r="BJ108" s="240" t="str">
        <f t="shared" ca="1" si="86"/>
        <v>11.7321345512947+2.33366665801469i</v>
      </c>
      <c r="BK108" s="240" t="str">
        <f t="shared" ca="1" si="87"/>
        <v>11.9619806554104+4.39656063528687E-15i</v>
      </c>
      <c r="BL108" s="240" t="str">
        <f t="shared" ca="1" si="88"/>
        <v>11.7321345512947-2.3336666580147i</v>
      </c>
      <c r="BM108" s="240" t="str">
        <f t="shared" ca="1" si="89"/>
        <v>11.0514290958297-4.57765181509724i</v>
      </c>
      <c r="BN108" s="240" t="str">
        <f t="shared" ca="1" si="90"/>
        <v>9.94602341792442-6.64572038010269i</v>
      </c>
      <c r="BO108" s="240" t="str">
        <f t="shared" ca="1" si="91"/>
        <v>8.45839763786325-8.45839763786278i</v>
      </c>
      <c r="BP108" s="240" t="str">
        <f t="shared" ca="1" si="92"/>
        <v>6.64572038010225-9.94602341792472i</v>
      </c>
      <c r="BQ108" s="240" t="str">
        <f t="shared" ca="1" si="93"/>
        <v>4.57765181509674-11.0514290958299i</v>
      </c>
      <c r="BR108" s="240" t="str">
        <f t="shared" ca="1" si="94"/>
        <v>2.33366665801488-11.7321345512947i</v>
      </c>
      <c r="BS108" s="240" t="str">
        <f t="shared" ca="1" si="95"/>
        <v>-2.92353125358997E-13-11.9619806554104i</v>
      </c>
      <c r="BT108" s="240" t="str">
        <f t="shared" ca="1" si="96"/>
        <v>-2.33366665801427-11.7321345512948i</v>
      </c>
      <c r="BU108" s="240" t="str">
        <f t="shared" ca="1" si="97"/>
        <v>-4.57765181509727-11.0514290958296i</v>
      </c>
      <c r="BV108" s="240" t="str">
        <f t="shared" ca="1" si="98"/>
        <v>-6.64572038010271-9.94602341792441i</v>
      </c>
      <c r="BW108" s="240" t="str">
        <f t="shared" ca="1" si="99"/>
        <v>-8.45839763786281-8.45839763786322i</v>
      </c>
      <c r="BX108" s="240" t="str">
        <f t="shared" ca="1" si="100"/>
        <v>-9.94602341792475-6.64572038010221i</v>
      </c>
      <c r="BY108" s="240" t="str">
        <f t="shared" ca="1" si="101"/>
        <v>-11.0514290958294-4.57765181509781i</v>
      </c>
      <c r="BZ108" s="240" t="str">
        <f t="shared" ca="1" si="102"/>
        <v>-11.7321345512947-2.33366665801485i</v>
      </c>
      <c r="CA108" s="240" t="str">
        <f t="shared" ca="1" si="103"/>
        <v>-11.9619806554104+3.3411785755314E-13i</v>
      </c>
      <c r="CB108" s="240" t="str">
        <f t="shared" ca="1" si="104"/>
        <v>-11.7321345512948+2.33366665801431i</v>
      </c>
      <c r="CC108" s="240" t="str">
        <f t="shared" ca="1" si="105"/>
        <v>-11.0514290958296+4.57765181509731i</v>
      </c>
      <c r="CD108" s="240" t="str">
        <f t="shared" ca="1" si="106"/>
        <v>-9.94602341792439+6.64572038010275i</v>
      </c>
      <c r="CE108" s="240" t="str">
        <f t="shared" ca="1" si="107"/>
        <v>-8.45839763786319+8.45839763786284i</v>
      </c>
      <c r="CF108" s="240" t="str">
        <f t="shared" ca="1" si="108"/>
        <v>-6.64572038010217+9.94602341792477i</v>
      </c>
      <c r="CG108" s="240" t="str">
        <f t="shared" ca="1" si="109"/>
        <v>-4.57765181509777+11.0514290958294i</v>
      </c>
      <c r="CH108" s="240" t="str">
        <f t="shared" ca="1" si="110"/>
        <v>-2.3336666580148+11.7321345512947i</v>
      </c>
      <c r="CI108" s="240" t="str">
        <f t="shared" ca="1" si="111"/>
        <v>3.54633843597271E-13+11.9619806554104i</v>
      </c>
      <c r="CJ108" s="240" t="str">
        <f t="shared" ca="1" si="112"/>
        <v>2.33366665801434+11.7321345512948i</v>
      </c>
      <c r="CK108" s="240" t="str">
        <f t="shared" ca="1" si="113"/>
        <v>4.57765181509734+11.0514290958296i</v>
      </c>
      <c r="CL108" s="240" t="str">
        <f t="shared" ca="1" si="114"/>
        <v>6.64572038010277+9.94602341792436i</v>
      </c>
      <c r="CM108" s="240" t="str">
        <f t="shared" ca="1" si="115"/>
        <v>8.45839763786287+8.45839763786316i</v>
      </c>
      <c r="CN108" s="240" t="str">
        <f t="shared" ca="1" si="116"/>
        <v>9.94602341792478+6.64572038010215i</v>
      </c>
      <c r="CO108" s="240" t="str">
        <f t="shared" ca="1" si="117"/>
        <v>11.0514290958295+4.57765181509773i</v>
      </c>
      <c r="CP108" s="240" t="str">
        <f t="shared" ca="1" si="118"/>
        <v>11.7321345512947+2.33366665801476i</v>
      </c>
      <c r="CQ108" s="240" t="str">
        <f t="shared" ca="1" si="119"/>
        <v>11.9619806554104-3.96398575791412E-13i</v>
      </c>
      <c r="CR108" s="240" t="str">
        <f t="shared" ca="1" si="120"/>
        <v>11.7321345512948-2.33366665801439i</v>
      </c>
      <c r="CS108" s="240" t="str">
        <f t="shared" ca="1" si="121"/>
        <v>11.0514290958296-4.57765181509737i</v>
      </c>
      <c r="CT108" s="240" t="str">
        <f t="shared" ca="1" si="122"/>
        <v>9.94602341792434-6.64572038010281i</v>
      </c>
      <c r="CU108" s="240" t="str">
        <f t="shared" ca="1" si="123"/>
        <v>8.45839763786313-8.4583976378629i</v>
      </c>
      <c r="CV108" s="240" t="str">
        <f t="shared" ca="1" si="124"/>
        <v>6.6457203801021-9.94602341792482i</v>
      </c>
      <c r="CW108" s="240" t="str">
        <f t="shared" ca="1" si="125"/>
        <v>4.57765181509771-11.0514290958295i</v>
      </c>
      <c r="CX108" s="240" t="str">
        <f t="shared" ca="1" si="126"/>
        <v>2.33366665801474-11.7321345512947i</v>
      </c>
      <c r="CY108" s="240" t="str">
        <f t="shared" ca="1" si="127"/>
        <v>-4.38163307985555E-13-11.9619806554104i</v>
      </c>
      <c r="CZ108" s="240" t="str">
        <f t="shared" ca="1" si="128"/>
        <v>-2.33366665801443-11.7321345512948i</v>
      </c>
      <c r="DA108" s="240" t="str">
        <f t="shared" ca="1" si="129"/>
        <v>-4.57765181509743-11.0514290958296i</v>
      </c>
      <c r="DB108" s="240" t="str">
        <f t="shared" ca="1" si="130"/>
        <v>-6.64572038010184-9.94602341792499i</v>
      </c>
      <c r="DC108" s="240" t="str">
        <f t="shared" ca="1" si="131"/>
        <v>-8.45839763786291-8.45839763786312i</v>
      </c>
      <c r="DD108" s="240" t="str">
        <f t="shared" ca="1" si="132"/>
        <v>-9.94602341792483-6.64572038010209i</v>
      </c>
      <c r="DE108" s="240" t="str">
        <f t="shared" ca="1" si="133"/>
        <v>-11.0514290958295-4.57765181509765i</v>
      </c>
      <c r="DF108" s="240" t="str">
        <f t="shared" ca="1" si="134"/>
        <v>-11.7321345512947-2.33366665801468i</v>
      </c>
      <c r="DG108" s="240" t="str">
        <f t="shared" ca="1" si="135"/>
        <v>-11.9619806554104+5.01176786329709E-13i</v>
      </c>
      <c r="DH108" s="240" t="str">
        <f t="shared" ca="1" si="136"/>
        <v>-11.7321345512948+2.33366665801445i</v>
      </c>
      <c r="DI108" s="240" t="str">
        <f t="shared" ca="1" si="137"/>
        <v>-11.0514290958296+4.57765181509744i</v>
      </c>
      <c r="DJ108" s="240" t="str">
        <f t="shared" ca="1" si="138"/>
        <v>-9.94602341792495+6.64572038010189i</v>
      </c>
      <c r="DK108" s="240" t="str">
        <f t="shared" ca="1" si="139"/>
        <v>-8.45839763786307+8.45839763786296i</v>
      </c>
      <c r="DL108" s="240" t="str">
        <f t="shared" ca="1" si="140"/>
        <v>-6.64572038010203+9.94602341792487i</v>
      </c>
      <c r="DM108" s="240" t="str">
        <f t="shared" ca="1" si="141"/>
        <v>-4.57765181509763+11.0514290958295i</v>
      </c>
      <c r="DN108" s="240" t="str">
        <f t="shared" ca="1" si="142"/>
        <v>-2.33366665801465+11.7321345512947i</v>
      </c>
      <c r="DO108" s="240" t="str">
        <f t="shared" ca="1" si="143"/>
        <v>5.21692772373841E-13+11.9619806554104i</v>
      </c>
      <c r="DP108" s="240" t="str">
        <f t="shared" ca="1" si="144"/>
        <v>2.33366665801451+11.7321345512948i</v>
      </c>
      <c r="DQ108" s="240" t="str">
        <f t="shared" ca="1" si="145"/>
        <v>4.5776518150975+11.0514290958295i</v>
      </c>
      <c r="DR108" s="240" t="str">
        <f t="shared" ca="1" si="146"/>
        <v>6.64572038010191+9.94602341792495i</v>
      </c>
      <c r="DS108" s="240" t="str">
        <f t="shared" ca="1" si="147"/>
        <v>8.45839763786297+8.45839763786306i</v>
      </c>
      <c r="DT108" s="240" t="str">
        <f t="shared" ca="1" si="148"/>
        <v>9.94602341792488+6.64572038010202i</v>
      </c>
      <c r="DU108" s="240" t="str">
        <f t="shared" ca="1" si="149"/>
        <v>11.0514290958295+4.57765181509758i</v>
      </c>
      <c r="DV108" s="240" t="str">
        <f t="shared" ca="1" si="150"/>
        <v>11.7321345512948+2.33366665801459i</v>
      </c>
      <c r="DW108" s="240" t="str">
        <f t="shared" ca="1" si="151"/>
        <v>11.9619806554104-5.84706250717995E-13i</v>
      </c>
      <c r="DX108" s="240" t="str">
        <f t="shared" ca="1" si="152"/>
        <v>11.7321345512948-2.33366665801453i</v>
      </c>
      <c r="DY108" s="240" t="str">
        <f t="shared" ca="1" si="153"/>
        <v>11.0514290958295-4.57765181509752i</v>
      </c>
      <c r="DZ108" s="240" t="str">
        <f t="shared" ca="1" si="154"/>
        <v>9.94602341792491-6.64572038010196i</v>
      </c>
      <c r="EA108" s="240" t="str">
        <f t="shared" ca="1" si="155"/>
        <v>8.45839763786302-8.45839763786302i</v>
      </c>
      <c r="EB108" s="240" t="str">
        <f t="shared" ca="1" si="156"/>
        <v>6.64572038010196-9.94602341792491i</v>
      </c>
      <c r="EC108" s="240" t="str">
        <f t="shared" ca="1" si="157"/>
        <v>4.57765181509756-11.0514290958295i</v>
      </c>
      <c r="ED108" s="240" t="str">
        <f t="shared" ca="1" si="158"/>
        <v>2.33366665801457-11.7321345512948i</v>
      </c>
      <c r="EE108" s="240" t="str">
        <f t="shared" ca="1" si="159"/>
        <v>5.84707547638536E-13-11.9619806554104i</v>
      </c>
      <c r="EF108" s="240" t="str">
        <f t="shared" ca="1" si="160"/>
        <v>-2.33366665801459-11.7321345512948i</v>
      </c>
      <c r="EG108" s="240" t="str">
        <f t="shared" ca="1" si="161"/>
        <v>-4.57765181509758-11.0514290958295i</v>
      </c>
      <c r="EH108" s="240" t="str">
        <f t="shared" ca="1" si="162"/>
        <v>-6.64572038010198-9.9460234179249i</v>
      </c>
      <c r="EI108" s="240" t="str">
        <f t="shared" ca="1" si="163"/>
        <v>-8.45839763786303-8.458397637863i</v>
      </c>
      <c r="EJ108" s="240" t="str">
        <f t="shared" ca="1" si="164"/>
        <v>-9.94602341792493-6.64572038010195i</v>
      </c>
      <c r="EK108" s="240" t="str">
        <f t="shared" ca="1" si="165"/>
        <v>-11.0514290958295-4.5776518150975i</v>
      </c>
      <c r="EL108" s="240" t="str">
        <f t="shared" ca="1" si="166"/>
        <v>-11.7321345512948-2.33366665801451i</v>
      </c>
      <c r="EM108" s="240" t="str">
        <f t="shared" ca="1" si="167"/>
        <v>-11.9619806554104-5.64191561594405E-13i</v>
      </c>
      <c r="EN108" s="240"/>
      <c r="EO108" s="240"/>
      <c r="EP108" s="240"/>
    </row>
    <row r="109" spans="1:146" ht="15.75" thickBot="1">
      <c r="A109" s="277">
        <f t="shared" si="168"/>
        <v>1.7578124999999999E-4</v>
      </c>
      <c r="B109" s="276">
        <v>9</v>
      </c>
      <c r="C109" s="248">
        <f t="shared" si="169"/>
        <v>1800</v>
      </c>
      <c r="D109" s="247">
        <f t="shared" si="170"/>
        <v>11309.733552923255</v>
      </c>
      <c r="E109" s="247" t="str">
        <f t="shared" si="171"/>
        <v>11309.7335529233i</v>
      </c>
      <c r="F109" s="247" t="str">
        <f t="shared" si="172"/>
        <v>0.326894454540787-0.886993656293423i</v>
      </c>
      <c r="G109" s="247" t="str">
        <f t="shared" si="173"/>
        <v>-1.66258803474187+0.376394170789894i</v>
      </c>
      <c r="H109" s="247" t="str">
        <f t="shared" si="38"/>
        <v>0.0134957436395145-0.0290161117760411i</v>
      </c>
      <c r="I109" s="247" t="str">
        <f t="shared" si="174"/>
        <v>-0.0156088737838575+0.00337052454949398i</v>
      </c>
      <c r="J109" s="275" t="str">
        <f ca="1">IMPRODUCT(1/N_FFT2,X100)</f>
        <v>-0.77384857746857-0.0110626921619781i</v>
      </c>
      <c r="K109" s="274" t="str">
        <f t="shared" ca="1" si="175"/>
        <v>0.01211619184904-0.00243559946228282i</v>
      </c>
      <c r="M109" s="278"/>
      <c r="N109" s="265">
        <f t="shared" ca="1" si="176"/>
        <v>12.038107478376775</v>
      </c>
      <c r="O109" s="240">
        <f t="shared" ca="1" si="39"/>
        <v>-11.961892521623225</v>
      </c>
      <c r="P109" s="240" t="str">
        <f t="shared" ca="1" si="40"/>
        <v>-11.6712440126397+2.62086548611083i</v>
      </c>
      <c r="Q109" s="240" t="str">
        <f t="shared" ca="1" si="41"/>
        <v>-10.8134227650408+5.11436807468561i</v>
      </c>
      <c r="R109" s="240" t="str">
        <f t="shared" ca="1" si="42"/>
        <v>-9.43011523707508+7.35933416243276i</v>
      </c>
      <c r="S109" s="240" t="str">
        <f t="shared" ca="1" si="43"/>
        <v>-7.58854428160511+9.2466679612163i</v>
      </c>
      <c r="T109" s="240" t="str">
        <f t="shared" ca="1" si="44"/>
        <v>-5.37820240183253+10.6846530886028i</v>
      </c>
      <c r="U109" s="241" t="str">
        <f t="shared" ca="1" si="45"/>
        <v>-2.90650279688757+11.6034095933286i</v>
      </c>
      <c r="V109" s="240" t="str">
        <f t="shared" ca="1" si="46"/>
        <v>-0.293559537939628+11.9582898232377i</v>
      </c>
      <c r="W109" s="240" t="str">
        <f t="shared" ca="1" si="47"/>
        <v>2.3336494639658+11.7320481109735i</v>
      </c>
      <c r="X109" s="240" t="str">
        <f t="shared" ca="1" si="48"/>
        <v>4.84745304344905+10.9356788399451i</v>
      </c>
      <c r="Y109" s="240" t="str">
        <f t="shared" ca="1" si="49"/>
        <v>7.12569105554416+9.6078821641298i</v>
      </c>
      <c r="Z109" s="240" t="str">
        <f t="shared" ca="1" si="50"/>
        <v>9.0576508383329+7.81318334545613i</v>
      </c>
      <c r="AA109" s="240" t="str">
        <f t="shared" ca="1" si="51"/>
        <v>10.5494473766691+5.63879710095647i</v>
      </c>
      <c r="AB109" s="240" t="str">
        <f t="shared" ca="1" si="52"/>
        <v>11.5285857139579+3.1903893390605i</v>
      </c>
      <c r="AC109" s="240" t="str">
        <f t="shared" ca="1" si="53"/>
        <v>11.9474838982119+0.586942246590616i</v>
      </c>
      <c r="AD109" s="240" t="str">
        <f t="shared" ca="1" si="54"/>
        <v>11.7857852622148-2.04502773864437i</v>
      </c>
      <c r="AE109" s="240" t="str">
        <f t="shared" ca="1" si="55"/>
        <v>11.0513476708275-4.5776180877571i</v>
      </c>
      <c r="AF109" s="240" t="str">
        <f t="shared" ca="1" si="56"/>
        <v>9.77986166223064-6.88775569881053i</v>
      </c>
      <c r="AG109" s="240" t="str">
        <f t="shared" ca="1" si="57"/>
        <v>8.03311603981368-8.86317772527178i</v>
      </c>
      <c r="AH109" s="240" t="str">
        <f t="shared" ca="1" si="58"/>
        <v>5.89599519955511-10.4078870721049i</v>
      </c>
      <c r="AI109" s="240" t="str">
        <f t="shared" ca="1" si="59"/>
        <v>3.47235410999192-11.4468174456347i</v>
      </c>
      <c r="AJ109" s="240" t="str">
        <f t="shared" ca="1" si="60"/>
        <v>0.879971403179327-11.929481255631i</v>
      </c>
      <c r="AK109" s="240" t="str">
        <f t="shared" ca="1" si="61"/>
        <v>-1.7551741650818-11.8324230971131i</v>
      </c>
      <c r="AL109" s="240" t="str">
        <f t="shared" ca="1" si="62"/>
        <v>-4.30502574609714-11.1603595831096i</v>
      </c>
      <c r="AM109" s="240" t="str">
        <f t="shared" ca="1" si="63"/>
        <v>-6.6456714155937-9.94595013735875i</v>
      </c>
      <c r="AN109" s="240" t="str">
        <f t="shared" ca="1" si="64"/>
        <v>-8.6633657653646-8.24820988544631i</v>
      </c>
      <c r="AO109" s="240" t="str">
        <f t="shared" ca="1" si="65"/>
        <v>-10.2600574455445-6.14964177111089i</v>
      </c>
      <c r="AP109" s="240" t="str">
        <f t="shared" ca="1" si="66"/>
        <v>-11.3581540425063-3.75222726464729i</v>
      </c>
      <c r="AQ109" s="240" t="str">
        <f t="shared" ca="1" si="67"/>
        <v>-11.9042927396138-1.17247049789901i</v>
      </c>
      <c r="AR109" s="240" t="str">
        <f t="shared" ca="1" si="68"/>
        <v>-11.9042927396138-1.17247049789901i</v>
      </c>
      <c r="AS109" s="240" t="str">
        <f t="shared" ca="1" si="69"/>
        <v>-11.2626489120915+4.02984021790314i</v>
      </c>
      <c r="AT109" s="240" t="str">
        <f t="shared" ca="1" si="70"/>
        <v>-10.1060475440272+6.39958402841367i</v>
      </c>
      <c r="AU109" s="240" t="str">
        <f t="shared" ca="1" si="71"/>
        <v>-8.45833531786447+8.45833531786439i</v>
      </c>
      <c r="AV109" s="240" t="str">
        <f t="shared" ca="1" si="72"/>
        <v>-6.39958402841367+10.1060475440272i</v>
      </c>
      <c r="AW109" s="240" t="str">
        <f t="shared" ca="1" si="73"/>
        <v>-4.02984021790313+11.2626489120915i</v>
      </c>
      <c r="AX109" s="240" t="str">
        <f t="shared" ca="1" si="74"/>
        <v>-1.46426334023238+11.8719335227804i</v>
      </c>
      <c r="AY109" s="240" t="str">
        <f t="shared" ca="1" si="75"/>
        <v>1.17247049789901+11.9042927396138i</v>
      </c>
      <c r="AZ109" s="240" t="str">
        <f t="shared" ca="1" si="76"/>
        <v>3.75222726464729+11.3581540425063i</v>
      </c>
      <c r="BA109" s="240" t="str">
        <f t="shared" ca="1" si="77"/>
        <v>6.14964177111089+10.2600574455445i</v>
      </c>
      <c r="BB109" s="240" t="str">
        <f t="shared" ca="1" si="78"/>
        <v>8.2482098854463+8.6633657653646i</v>
      </c>
      <c r="BC109" s="240" t="str">
        <f t="shared" ca="1" si="79"/>
        <v>9.94595013735875+6.64567141559368i</v>
      </c>
      <c r="BD109" s="240" t="str">
        <f t="shared" ca="1" si="80"/>
        <v>11.1603595831096+4.30502574609725i</v>
      </c>
      <c r="BE109" s="240" t="str">
        <f t="shared" ca="1" si="81"/>
        <v>11.8324230971131+1.7551741650818i</v>
      </c>
      <c r="BF109" s="240" t="str">
        <f t="shared" ca="1" si="82"/>
        <v>11.929481255631-0.879971403179341i</v>
      </c>
      <c r="BG109" s="240" t="str">
        <f t="shared" ca="1" si="83"/>
        <v>11.4468174456347-3.47235410999192i</v>
      </c>
      <c r="BH109" s="240" t="str">
        <f t="shared" ca="1" si="84"/>
        <v>10.4078870721049-5.89599519955511i</v>
      </c>
      <c r="BI109" s="240" t="str">
        <f t="shared" ca="1" si="85"/>
        <v>8.86317772527169-8.03311603981377i</v>
      </c>
      <c r="BJ109" s="240" t="str">
        <f t="shared" ca="1" si="86"/>
        <v>6.88775569881072-9.77986166223051i</v>
      </c>
      <c r="BK109" s="240" t="str">
        <f t="shared" ca="1" si="87"/>
        <v>4.57761808775655-11.0513476708277i</v>
      </c>
      <c r="BL109" s="240" t="str">
        <f t="shared" ca="1" si="88"/>
        <v>2.04502773864425-11.7857852622149i</v>
      </c>
      <c r="BM109" s="240" t="str">
        <f t="shared" ca="1" si="89"/>
        <v>-0.586942246590388-11.9474838982119i</v>
      </c>
      <c r="BN109" s="240" t="str">
        <f t="shared" ca="1" si="90"/>
        <v>-3.19038933905994-11.5285857139581i</v>
      </c>
      <c r="BO109" s="240" t="str">
        <f t="shared" ca="1" si="91"/>
        <v>-5.6387971009567-10.549447376669i</v>
      </c>
      <c r="BP109" s="240" t="str">
        <f t="shared" ca="1" si="92"/>
        <v>-7.81318334545603-9.05765083833298i</v>
      </c>
      <c r="BQ109" s="240" t="str">
        <f t="shared" ca="1" si="93"/>
        <v>-9.60788216412944-7.12569105554465i</v>
      </c>
      <c r="BR109" s="240" t="str">
        <f t="shared" ca="1" si="94"/>
        <v>-10.9356788399452-4.84745304344882i</v>
      </c>
      <c r="BS109" s="240" t="str">
        <f t="shared" ca="1" si="95"/>
        <v>-11.7320481109735-2.33364946396592i</v>
      </c>
      <c r="BT109" s="240" t="str">
        <f t="shared" ca="1" si="96"/>
        <v>-11.9582898232377+0.293559537939144i</v>
      </c>
      <c r="BU109" s="240" t="str">
        <f t="shared" ca="1" si="97"/>
        <v>-11.6034095933285+2.90650279688781i</v>
      </c>
      <c r="BV109" s="240" t="str">
        <f t="shared" ca="1" si="98"/>
        <v>-10.6846530886028+5.37820240183242i</v>
      </c>
      <c r="BW109" s="240" t="str">
        <f t="shared" ca="1" si="99"/>
        <v>-9.2466679612166+7.58854428160474i</v>
      </c>
      <c r="BX109" s="240" t="str">
        <f t="shared" ca="1" si="100"/>
        <v>-7.3593341624325+9.43011523707529i</v>
      </c>
      <c r="BY109" s="240" t="str">
        <f t="shared" ca="1" si="101"/>
        <v>-5.11436807468566+10.8134227650408i</v>
      </c>
      <c r="BZ109" s="240" t="str">
        <f t="shared" ca="1" si="102"/>
        <v>-2.62086548611128+11.6712440126396i</v>
      </c>
      <c r="CA109" s="240" t="str">
        <f t="shared" ca="1" si="103"/>
        <v>3.54631230716962E-13+11.9618925216232i</v>
      </c>
      <c r="CB109" s="240" t="str">
        <f t="shared" ca="1" si="104"/>
        <v>2.62086548611081+11.6712440126397i</v>
      </c>
      <c r="CC109" s="240" t="str">
        <f t="shared" ca="1" si="105"/>
        <v>5.11436807468524+10.813422765041i</v>
      </c>
      <c r="CD109" s="240" t="str">
        <f t="shared" ca="1" si="106"/>
        <v>7.35933416243308+9.43011523707484i</v>
      </c>
      <c r="CE109" s="240" t="str">
        <f t="shared" ca="1" si="107"/>
        <v>9.24666796121631+7.58854428160509i</v>
      </c>
      <c r="CF109" s="240" t="str">
        <f t="shared" ca="1" si="108"/>
        <v>10.6846530886026+5.37820240183285i</v>
      </c>
      <c r="CG109" s="240" t="str">
        <f t="shared" ca="1" si="109"/>
        <v>11.6034095933287+2.9065027968871i</v>
      </c>
      <c r="CH109" s="240" t="str">
        <f t="shared" ca="1" si="110"/>
        <v>11.9582898232377+0.293559537939625i</v>
      </c>
      <c r="CI109" s="240" t="str">
        <f t="shared" ca="1" si="111"/>
        <v>11.7320481109736-2.33364946396547i</v>
      </c>
      <c r="CJ109" s="240" t="str">
        <f t="shared" ca="1" si="112"/>
        <v>10.9356788399449-4.84745304344949i</v>
      </c>
      <c r="CK109" s="240" t="str">
        <f t="shared" ca="1" si="113"/>
        <v>9.60788216412973-7.12569105554425i</v>
      </c>
      <c r="CL109" s="240" t="str">
        <f t="shared" ca="1" si="114"/>
        <v>7.81318334545638-9.05765083833268i</v>
      </c>
      <c r="CM109" s="240" t="str">
        <f t="shared" ca="1" si="115"/>
        <v>5.63879710095605-10.5494473766693i</v>
      </c>
      <c r="CN109" s="240" t="str">
        <f t="shared" ca="1" si="116"/>
        <v>3.19038933906036-11.528585713958i</v>
      </c>
      <c r="CO109" s="240" t="str">
        <f t="shared" ca="1" si="117"/>
        <v>0.586942246590846-11.9474838982119i</v>
      </c>
      <c r="CP109" s="240" t="str">
        <f t="shared" ca="1" si="118"/>
        <v>-2.04502773864495-11.7857852622148i</v>
      </c>
      <c r="CQ109" s="240" t="str">
        <f t="shared" ca="1" si="119"/>
        <v>-4.57761808775723-11.0513476708275i</v>
      </c>
      <c r="CR109" s="240" t="str">
        <f t="shared" ca="1" si="120"/>
        <v>-6.88775569881032-9.77986166223079i</v>
      </c>
      <c r="CS109" s="240" t="str">
        <f t="shared" ca="1" si="121"/>
        <v>-8.86317772527137-8.03311603981413i</v>
      </c>
      <c r="CT109" s="240" t="str">
        <f t="shared" ca="1" si="122"/>
        <v>-10.407887072105-5.89599519955489i</v>
      </c>
      <c r="CU109" s="240" t="str">
        <f t="shared" ca="1" si="123"/>
        <v>-11.4468174456347-3.47235410999216i</v>
      </c>
      <c r="CV109" s="240" t="str">
        <f t="shared" ca="1" si="124"/>
        <v>-11.929481255631-0.879971403179905i</v>
      </c>
      <c r="CW109" s="240" t="str">
        <f t="shared" ca="1" si="125"/>
        <v>-11.832423097113+1.75517416508204i</v>
      </c>
      <c r="CX109" s="240" t="str">
        <f t="shared" ca="1" si="126"/>
        <v>-11.1603595831096+4.30502574609706i</v>
      </c>
      <c r="CY109" s="240" t="str">
        <f t="shared" ca="1" si="127"/>
        <v>-9.94595013735908+6.6456714155932i</v>
      </c>
      <c r="CZ109" s="240" t="str">
        <f t="shared" ca="1" si="128"/>
        <v>-8.24820988544615+8.66336576536476i</v>
      </c>
      <c r="DA109" s="240" t="str">
        <f t="shared" ca="1" si="129"/>
        <v>-6.14964177111098+10.2600574455445i</v>
      </c>
      <c r="DB109" s="240" t="str">
        <f t="shared" ca="1" si="130"/>
        <v>-3.75222726464775+11.3581540425062i</v>
      </c>
      <c r="DC109" s="240" t="str">
        <f t="shared" ca="1" si="131"/>
        <v>-1.17247049789875+11.9042927396138i</v>
      </c>
      <c r="DD109" s="240" t="str">
        <f t="shared" ca="1" si="132"/>
        <v>1.46426334023227+11.8719335227804i</v>
      </c>
      <c r="DE109" s="240" t="str">
        <f t="shared" ca="1" si="133"/>
        <v>4.02984021790267+11.2626489120917i</v>
      </c>
      <c r="DF109" s="240" t="str">
        <f t="shared" ca="1" si="134"/>
        <v>6.39958402841398+10.106047544027i</v>
      </c>
      <c r="DG109" s="240" t="str">
        <f t="shared" ca="1" si="135"/>
        <v>8.45833531786439+8.45833531786447i</v>
      </c>
      <c r="DH109" s="240" t="str">
        <f t="shared" ca="1" si="136"/>
        <v>10.106047544027+6.39958402841405i</v>
      </c>
      <c r="DI109" s="240" t="str">
        <f t="shared" ca="1" si="137"/>
        <v>11.2626489120916+4.02984021790279i</v>
      </c>
      <c r="DJ109" s="240" t="str">
        <f t="shared" ca="1" si="138"/>
        <v>11.8719335227804+1.46426334023239i</v>
      </c>
      <c r="DK109" s="240" t="str">
        <f t="shared" ca="1" si="139"/>
        <v>11.9042927396138-1.17247049789867i</v>
      </c>
      <c r="DL109" s="240" t="str">
        <f t="shared" ca="1" si="140"/>
        <v>11.3581540425062-3.75222726464762i</v>
      </c>
      <c r="DM109" s="240" t="str">
        <f t="shared" ca="1" si="141"/>
        <v>10.2600574455445-6.1496417711109i</v>
      </c>
      <c r="DN109" s="240" t="str">
        <f t="shared" ca="1" si="142"/>
        <v>8.66336576536484-8.24820988544606i</v>
      </c>
      <c r="DO109" s="240" t="str">
        <f t="shared" ca="1" si="143"/>
        <v>6.64567141559327-9.94595013735904i</v>
      </c>
      <c r="DP109" s="240" t="str">
        <f t="shared" ca="1" si="144"/>
        <v>4.30502574609714-11.1603595831096i</v>
      </c>
      <c r="DQ109" s="240" t="str">
        <f t="shared" ca="1" si="145"/>
        <v>1.75517416508216-11.832423097113i</v>
      </c>
      <c r="DR109" s="240" t="str">
        <f t="shared" ca="1" si="146"/>
        <v>-0.879971403179822-11.929481255631i</v>
      </c>
      <c r="DS109" s="240" t="str">
        <f t="shared" ca="1" si="147"/>
        <v>-3.47235410999204-11.4468174456347i</v>
      </c>
      <c r="DT109" s="240" t="str">
        <f t="shared" ca="1" si="148"/>
        <v>-5.89599519955482-10.4078870721051i</v>
      </c>
      <c r="DU109" s="240" t="str">
        <f t="shared" ca="1" si="149"/>
        <v>-8.03311603981404-8.86317772527145i</v>
      </c>
      <c r="DV109" s="240" t="str">
        <f t="shared" ca="1" si="150"/>
        <v>-9.77986166223072-6.88775569881043i</v>
      </c>
      <c r="DW109" s="240" t="str">
        <f t="shared" ca="1" si="151"/>
        <v>-11.0513476708274-4.5776180877573i</v>
      </c>
      <c r="DX109" s="240" t="str">
        <f t="shared" ca="1" si="152"/>
        <v>-11.7857852622149-2.0450277386439i</v>
      </c>
      <c r="DY109" s="240" t="str">
        <f t="shared" ca="1" si="153"/>
        <v>-11.9474838982119+0.586942246590762i</v>
      </c>
      <c r="DZ109" s="240" t="str">
        <f t="shared" ca="1" si="154"/>
        <v>-11.528585713958+3.19038933906028i</v>
      </c>
      <c r="EA109" s="240" t="str">
        <f t="shared" ca="1" si="155"/>
        <v>-10.5494473766688+5.63879710095702i</v>
      </c>
      <c r="EB109" s="240" t="str">
        <f t="shared" ca="1" si="156"/>
        <v>-9.05765083833273+7.81318334545632i</v>
      </c>
      <c r="EC109" s="240" t="str">
        <f t="shared" ca="1" si="157"/>
        <v>-7.12569105554436+9.60788216412966i</v>
      </c>
      <c r="ED109" s="240" t="str">
        <f t="shared" ca="1" si="158"/>
        <v>-4.84745304344957+10.9356788399448i</v>
      </c>
      <c r="EE109" s="240" t="str">
        <f t="shared" ca="1" si="159"/>
        <v>-2.33364946396556+11.7320481109736i</v>
      </c>
      <c r="EF109" s="240" t="str">
        <f t="shared" ca="1" si="160"/>
        <v>0.293559537939498+11.9582898232377i</v>
      </c>
      <c r="EG109" s="240" t="str">
        <f t="shared" ca="1" si="161"/>
        <v>2.906502796887+11.6034095933288i</v>
      </c>
      <c r="EH109" s="240" t="str">
        <f t="shared" ca="1" si="162"/>
        <v>5.37820240183275+10.6846530886027i</v>
      </c>
      <c r="EI109" s="240" t="str">
        <f t="shared" ca="1" si="163"/>
        <v>7.58854428160503+9.24666796121637i</v>
      </c>
      <c r="EJ109" s="240" t="str">
        <f t="shared" ca="1" si="164"/>
        <v>9.43011523707477+7.35933416243316i</v>
      </c>
      <c r="EK109" s="240" t="str">
        <f t="shared" ca="1" si="165"/>
        <v>10.8134227650409+5.11436807468532i</v>
      </c>
      <c r="EL109" s="240" t="str">
        <f t="shared" ca="1" si="166"/>
        <v>11.6712440126397+2.62086548611091i</v>
      </c>
      <c r="EM109" s="240" t="str">
        <f t="shared" ca="1" si="167"/>
        <v>11.9618925216232+4.8065855577162E-13i</v>
      </c>
      <c r="EN109" s="240"/>
      <c r="EO109" s="240"/>
      <c r="EP109" s="240"/>
    </row>
    <row r="110" spans="1:146" ht="15.75" thickBot="1">
      <c r="A110" s="277">
        <f t="shared" si="168"/>
        <v>1.9531249999999998E-4</v>
      </c>
      <c r="B110" s="276">
        <v>10</v>
      </c>
      <c r="C110" s="248">
        <f t="shared" si="169"/>
        <v>2000</v>
      </c>
      <c r="D110" s="247">
        <f t="shared" si="170"/>
        <v>12566.370614359172</v>
      </c>
      <c r="E110" s="247" t="str">
        <f t="shared" si="171"/>
        <v>12566.3706143592i</v>
      </c>
      <c r="F110" s="247" t="str">
        <f t="shared" si="172"/>
        <v>0.281111792456601-0.811710536098773i</v>
      </c>
      <c r="G110" s="247" t="str">
        <f t="shared" si="173"/>
        <v>-1.64392690221551+0.413383161758682i</v>
      </c>
      <c r="H110" s="247" t="str">
        <f t="shared" si="38"/>
        <v>0.0119905034981707-0.0265106449904601i</v>
      </c>
      <c r="I110" s="247" t="str">
        <f t="shared" si="174"/>
        <v>-0.0154041211278962+0.00369741415198249i</v>
      </c>
      <c r="J110" s="275" t="str">
        <f ca="1">IMPRODUCT(1/N_FFT2,Y100)</f>
        <v>0.0242065799613357+0.00197736619634049i</v>
      </c>
      <c r="K110" s="274" t="str">
        <f t="shared" ca="1" si="175"/>
        <v>-0.000380192231574521+0.0000590421629175021i</v>
      </c>
      <c r="N110" s="265">
        <f t="shared" ca="1" si="176"/>
        <v>12.0382133240087</v>
      </c>
      <c r="O110" s="240">
        <f t="shared" ca="1" si="39"/>
        <v>-11.9617866759913</v>
      </c>
      <c r="P110" s="240" t="str">
        <f t="shared" ca="1" si="40"/>
        <v>-11.6033069197576+2.90647707849683i</v>
      </c>
      <c r="Q110" s="240" t="str">
        <f t="shared" ca="1" si="41"/>
        <v>-10.5493540291556+5.63874720567099i</v>
      </c>
      <c r="R110" s="240" t="str">
        <f t="shared" ca="1" si="42"/>
        <v>-8.86309929883171+8.03304495823171i</v>
      </c>
      <c r="S110" s="240" t="str">
        <f t="shared" ca="1" si="43"/>
        <v>-6.64561261091127+9.94586212993224i</v>
      </c>
      <c r="T110" s="240" t="str">
        <f t="shared" ca="1" si="44"/>
        <v>-4.02980455958376+11.2625492537649i</v>
      </c>
      <c r="U110" s="241" t="str">
        <f t="shared" ca="1" si="45"/>
        <v>-1.17246012321285+11.9041874036575i</v>
      </c>
      <c r="V110" s="240" t="str">
        <f t="shared" ca="1" si="46"/>
        <v>1.75515863430205+11.8323183971003i</v>
      </c>
      <c r="W110" s="240" t="str">
        <f t="shared" ca="1" si="47"/>
        <v>4.57757758238734+11.0512498822146i</v>
      </c>
      <c r="X110" s="240" t="str">
        <f t="shared" ca="1" si="48"/>
        <v>7.12562800337483+9.60779714812107i</v>
      </c>
      <c r="Y110" s="240" t="str">
        <f t="shared" ca="1" si="49"/>
        <v>9.24658614143642+7.58847713384702i</v>
      </c>
      <c r="Z110" s="240" t="str">
        <f t="shared" ca="1" si="50"/>
        <v>10.8133270817228+5.11432281984655i</v>
      </c>
      <c r="AA110" s="240" t="str">
        <f t="shared" ca="1" si="51"/>
        <v>11.7319442991357+2.33362881450738i</v>
      </c>
      <c r="AB110" s="240" t="str">
        <f t="shared" ca="1" si="52"/>
        <v>11.9473781800757-0.586937052991544i</v>
      </c>
      <c r="AC110" s="240" t="str">
        <f t="shared" ca="1" si="53"/>
        <v>11.4467161576802-3.47232338462691i</v>
      </c>
      <c r="AD110" s="240" t="str">
        <f t="shared" ca="1" si="54"/>
        <v>10.2599666587178-6.14958735558106i</v>
      </c>
      <c r="AE110" s="240" t="str">
        <f t="shared" ca="1" si="55"/>
        <v>8.45826047370036-8.45826047370032i</v>
      </c>
      <c r="AF110" s="240" t="str">
        <f t="shared" ca="1" si="56"/>
        <v>6.14958735558109-10.2599666587178i</v>
      </c>
      <c r="AG110" s="240" t="str">
        <f t="shared" ca="1" si="57"/>
        <v>3.47232338462682-11.4467161576802i</v>
      </c>
      <c r="AH110" s="240" t="str">
        <f t="shared" ca="1" si="58"/>
        <v>0.586937052991578-11.9473781800757i</v>
      </c>
      <c r="AI110" s="240" t="str">
        <f t="shared" ca="1" si="59"/>
        <v>-2.33362881450736-11.7319442991358i</v>
      </c>
      <c r="AJ110" s="240" t="str">
        <f t="shared" ca="1" si="60"/>
        <v>-5.11432281984651-10.8133270817228i</v>
      </c>
      <c r="AK110" s="240" t="str">
        <f t="shared" ca="1" si="61"/>
        <v>-7.58847713384709-9.24658614143636i</v>
      </c>
      <c r="AL110" s="240" t="str">
        <f t="shared" ca="1" si="62"/>
        <v>-9.60779714812104-7.12562800337487i</v>
      </c>
      <c r="AM110" s="240" t="str">
        <f t="shared" ca="1" si="63"/>
        <v>-11.0512498822146-4.57757758238738i</v>
      </c>
      <c r="AN110" s="240" t="str">
        <f t="shared" ca="1" si="64"/>
        <v>-11.8323183971003-1.75515863430197i</v>
      </c>
      <c r="AO110" s="240" t="str">
        <f t="shared" ca="1" si="65"/>
        <v>-11.9041874036575+1.17246012321293i</v>
      </c>
      <c r="AP110" s="240" t="str">
        <f t="shared" ca="1" si="66"/>
        <v>-11.2625492537649+4.02980455958372i</v>
      </c>
      <c r="AQ110" s="240" t="str">
        <f t="shared" ca="1" si="67"/>
        <v>-9.94586212993225+6.64561261091123i</v>
      </c>
      <c r="AR110" s="240" t="str">
        <f t="shared" ca="1" si="68"/>
        <v>-9.94586212993225+6.64561261091123i</v>
      </c>
      <c r="AS110" s="240" t="str">
        <f t="shared" ca="1" si="69"/>
        <v>-5.63874720567098+10.5493540291556i</v>
      </c>
      <c r="AT110" s="240" t="str">
        <f t="shared" ca="1" si="70"/>
        <v>-2.90647707849683+11.6033069197576i</v>
      </c>
      <c r="AU110" s="240" t="str">
        <f t="shared" ca="1" si="71"/>
        <v>-3.55363434760252E-14+11.9617866759913i</v>
      </c>
      <c r="AV110" s="240" t="str">
        <f t="shared" ca="1" si="72"/>
        <v>2.90647707849688+11.6033069197576i</v>
      </c>
      <c r="AW110" s="240" t="str">
        <f t="shared" ca="1" si="73"/>
        <v>5.63874720567101+10.5493540291555i</v>
      </c>
      <c r="AX110" s="240" t="str">
        <f t="shared" ca="1" si="74"/>
        <v>8.0330449582317+8.86309929883172i</v>
      </c>
      <c r="AY110" s="240" t="str">
        <f t="shared" ca="1" si="75"/>
        <v>9.94586212993221+6.64561261091129i</v>
      </c>
      <c r="AZ110" s="240" t="str">
        <f t="shared" ca="1" si="76"/>
        <v>11.262549253765+4.02980455958367i</v>
      </c>
      <c r="BA110" s="240" t="str">
        <f t="shared" ca="1" si="77"/>
        <v>11.9041874036575+1.17246012321289i</v>
      </c>
      <c r="BB110" s="240" t="str">
        <f t="shared" ca="1" si="78"/>
        <v>11.8323183971003-1.75515863430202i</v>
      </c>
      <c r="BC110" s="240" t="str">
        <f t="shared" ca="1" si="79"/>
        <v>11.0512498822146-4.57757758238732i</v>
      </c>
      <c r="BD110" s="240" t="str">
        <f t="shared" ca="1" si="80"/>
        <v>9.60779714812108-7.12562800337481i</v>
      </c>
      <c r="BE110" s="240" t="str">
        <f t="shared" ca="1" si="81"/>
        <v>7.58847713384714-9.24658614143631i</v>
      </c>
      <c r="BF110" s="240" t="str">
        <f t="shared" ca="1" si="82"/>
        <v>5.11432281984668-10.8133270817227i</v>
      </c>
      <c r="BG110" s="240" t="str">
        <f t="shared" ca="1" si="83"/>
        <v>2.33362881450754-11.7319442991357i</v>
      </c>
      <c r="BH110" s="240" t="str">
        <f t="shared" ca="1" si="84"/>
        <v>-0.586937052991392-11.9473781800757i</v>
      </c>
      <c r="BI110" s="240" t="str">
        <f t="shared" ca="1" si="85"/>
        <v>-3.47232338462664-11.4467161576802i</v>
      </c>
      <c r="BJ110" s="240" t="str">
        <f t="shared" ca="1" si="86"/>
        <v>-6.14958735558082-10.2599666587179i</v>
      </c>
      <c r="BK110" s="240" t="str">
        <f t="shared" ca="1" si="87"/>
        <v>-8.45826047370013-8.45826047370055i</v>
      </c>
      <c r="BL110" s="240" t="str">
        <f t="shared" ca="1" si="88"/>
        <v>-10.2599666587176-6.14958735558132i</v>
      </c>
      <c r="BM110" s="240" t="str">
        <f t="shared" ca="1" si="89"/>
        <v>-11.4467161576801-3.47232338462721i</v>
      </c>
      <c r="BN110" s="240" t="str">
        <f t="shared" ca="1" si="90"/>
        <v>-11.9473781800757-0.586937052991975i</v>
      </c>
      <c r="BO110" s="240" t="str">
        <f t="shared" ca="1" si="91"/>
        <v>-11.7319442991358+2.33362881450697i</v>
      </c>
      <c r="BP110" s="240" t="str">
        <f t="shared" ca="1" si="92"/>
        <v>-10.813327081723+5.11432281984616i</v>
      </c>
      <c r="BQ110" s="240" t="str">
        <f t="shared" ca="1" si="93"/>
        <v>-9.24658614143668+7.58847713384669i</v>
      </c>
      <c r="BR110" s="240" t="str">
        <f t="shared" ca="1" si="94"/>
        <v>-7.12562800337529+9.60779714812073i</v>
      </c>
      <c r="BS110" s="240" t="str">
        <f t="shared" ca="1" si="95"/>
        <v>-4.57757758238785+11.0512498822144i</v>
      </c>
      <c r="BT110" s="240" t="str">
        <f t="shared" ca="1" si="96"/>
        <v>-1.75515863430259+11.8323183971002i</v>
      </c>
      <c r="BU110" s="240" t="str">
        <f t="shared" ca="1" si="97"/>
        <v>1.17246012321349+11.9041874036575i</v>
      </c>
      <c r="BV110" s="240" t="str">
        <f t="shared" ca="1" si="98"/>
        <v>4.02980455958425+11.2625492537648i</v>
      </c>
      <c r="BW110" s="240" t="str">
        <f t="shared" ca="1" si="99"/>
        <v>6.64561261091169+9.94586212993195i</v>
      </c>
      <c r="BX110" s="240" t="str">
        <f t="shared" ca="1" si="100"/>
        <v>8.86309929883204+8.03304495823135i</v>
      </c>
      <c r="BY110" s="240" t="str">
        <f t="shared" ca="1" si="101"/>
        <v>10.5493540291558+5.63874720567059i</v>
      </c>
      <c r="BZ110" s="240" t="str">
        <f t="shared" ca="1" si="102"/>
        <v>11.6033069197577+2.90647707849641i</v>
      </c>
      <c r="CA110" s="240" t="str">
        <f t="shared" ca="1" si="103"/>
        <v>11.9617866759913-3.96392147661515E-13i</v>
      </c>
      <c r="CB110" s="240" t="str">
        <f t="shared" ca="1" si="104"/>
        <v>11.6033069197576-2.90647707849718i</v>
      </c>
      <c r="CC110" s="240" t="str">
        <f t="shared" ca="1" si="105"/>
        <v>10.5493540291554-5.63874720567131i</v>
      </c>
      <c r="CD110" s="240" t="str">
        <f t="shared" ca="1" si="106"/>
        <v>8.86309929883149-8.03304495823194i</v>
      </c>
      <c r="CE110" s="240" t="str">
        <f t="shared" ca="1" si="107"/>
        <v>6.64561261091102-9.9458621299324i</v>
      </c>
      <c r="CF110" s="240" t="str">
        <f t="shared" ca="1" si="108"/>
        <v>4.02980455958348-11.262549253765i</v>
      </c>
      <c r="CG110" s="240" t="str">
        <f t="shared" ca="1" si="109"/>
        <v>1.17246012321268-11.9041874036576i</v>
      </c>
      <c r="CH110" s="240" t="str">
        <f t="shared" ca="1" si="110"/>
        <v>-1.75515863430222-11.8323183971003i</v>
      </c>
      <c r="CI110" s="240" t="str">
        <f t="shared" ca="1" si="111"/>
        <v>-4.57757758238751-11.0512498822145i</v>
      </c>
      <c r="CJ110" s="240" t="str">
        <f t="shared" ca="1" si="112"/>
        <v>-7.12562800337498-9.60779714812096i</v>
      </c>
      <c r="CK110" s="240" t="str">
        <f t="shared" ca="1" si="113"/>
        <v>-9.24658614143645-7.58847713384698i</v>
      </c>
      <c r="CL110" s="240" t="str">
        <f t="shared" ca="1" si="114"/>
        <v>-10.8133270817228-5.1143228198465i</v>
      </c>
      <c r="CM110" s="240" t="str">
        <f t="shared" ca="1" si="115"/>
        <v>-11.7319442991358-2.33362881450734i</v>
      </c>
      <c r="CN110" s="240" t="str">
        <f t="shared" ca="1" si="116"/>
        <v>-11.9473781800757+0.5869370529916i</v>
      </c>
      <c r="CO110" s="240" t="str">
        <f t="shared" ca="1" si="117"/>
        <v>-11.4467161576802+3.47232338462685i</v>
      </c>
      <c r="CP110" s="240" t="str">
        <f t="shared" ca="1" si="118"/>
        <v>-10.2599666587178+6.149587355581i</v>
      </c>
      <c r="CQ110" s="240" t="str">
        <f t="shared" ca="1" si="119"/>
        <v>-8.45826047370039+8.45826047370029i</v>
      </c>
      <c r="CR110" s="240" t="str">
        <f t="shared" ca="1" si="120"/>
        <v>-6.14958735558114+10.2599666587177i</v>
      </c>
      <c r="CS110" s="240" t="str">
        <f t="shared" ca="1" si="121"/>
        <v>-3.472323384627+11.4467161576801i</v>
      </c>
      <c r="CT110" s="240" t="str">
        <f t="shared" ca="1" si="122"/>
        <v>-0.586937052991766+11.9473781800757i</v>
      </c>
      <c r="CU110" s="240" t="str">
        <f t="shared" ca="1" si="123"/>
        <v>2.33362881450717+11.7319442991358i</v>
      </c>
      <c r="CV110" s="240" t="str">
        <f t="shared" ca="1" si="124"/>
        <v>5.11432281984635+10.8133270817229i</v>
      </c>
      <c r="CW110" s="240" t="str">
        <f t="shared" ca="1" si="125"/>
        <v>7.58847713384685+9.24658614143655i</v>
      </c>
      <c r="CX110" s="240" t="str">
        <f t="shared" ca="1" si="126"/>
        <v>9.60779714812086+7.12562800337512i</v>
      </c>
      <c r="CY110" s="240" t="str">
        <f t="shared" ca="1" si="127"/>
        <v>11.0512498822145+4.57757758238766i</v>
      </c>
      <c r="CZ110" s="240" t="str">
        <f t="shared" ca="1" si="128"/>
        <v>11.8323183971002+1.75515863430239i</v>
      </c>
      <c r="DA110" s="240" t="str">
        <f t="shared" ca="1" si="129"/>
        <v>11.9041874036576-1.17246012321251i</v>
      </c>
      <c r="DB110" s="240" t="str">
        <f t="shared" ca="1" si="130"/>
        <v>11.2625492537651-4.02980455958331i</v>
      </c>
      <c r="DC110" s="240" t="str">
        <f t="shared" ca="1" si="131"/>
        <v>9.9458621299325-6.64561261091087i</v>
      </c>
      <c r="DD110" s="240" t="str">
        <f t="shared" ca="1" si="132"/>
        <v>8.03304495823207-8.86309929883139i</v>
      </c>
      <c r="DE110" s="240" t="str">
        <f t="shared" ca="1" si="133"/>
        <v>5.63874720567146-10.5493540291553i</v>
      </c>
      <c r="DF110" s="240" t="str">
        <f t="shared" ca="1" si="134"/>
        <v>2.90647707849737-11.6033069197575i</v>
      </c>
      <c r="DG110" s="240" t="str">
        <f t="shared" ca="1" si="135"/>
        <v>5.84698065828314E-13-11.9617866759913i</v>
      </c>
      <c r="DH110" s="240" t="str">
        <f t="shared" ca="1" si="136"/>
        <v>-2.90647707849738-11.6033069197575i</v>
      </c>
      <c r="DI110" s="240" t="str">
        <f t="shared" ca="1" si="137"/>
        <v>-5.63874720567148-10.5493540291553i</v>
      </c>
      <c r="DJ110" s="240" t="str">
        <f t="shared" ca="1" si="138"/>
        <v>-8.03304495823209-8.86309929883136i</v>
      </c>
      <c r="DK110" s="240" t="str">
        <f t="shared" ca="1" si="139"/>
        <v>-9.94586212993251-6.64561261091086i</v>
      </c>
      <c r="DL110" s="240" t="str">
        <f t="shared" ca="1" si="140"/>
        <v>-11.2625492537651-4.0298045595833i</v>
      </c>
      <c r="DM110" s="240" t="str">
        <f t="shared" ca="1" si="141"/>
        <v>-11.9041874036576-1.17246012321249i</v>
      </c>
      <c r="DN110" s="240" t="str">
        <f t="shared" ca="1" si="142"/>
        <v>-11.8323183971002+1.75515863430241i</v>
      </c>
      <c r="DO110" s="240" t="str">
        <f t="shared" ca="1" si="143"/>
        <v>-11.0512498822144+4.57757758238767i</v>
      </c>
      <c r="DP110" s="240" t="str">
        <f t="shared" ca="1" si="144"/>
        <v>-9.60779714812085+7.12562800337513i</v>
      </c>
      <c r="DQ110" s="240" t="str">
        <f t="shared" ca="1" si="145"/>
        <v>-7.58847713384684+9.24658614143656i</v>
      </c>
      <c r="DR110" s="240" t="str">
        <f t="shared" ca="1" si="146"/>
        <v>-5.11432281984632+10.8133270817229i</v>
      </c>
      <c r="DS110" s="240" t="str">
        <f t="shared" ca="1" si="147"/>
        <v>-2.33362881450714+11.7319442991358i</v>
      </c>
      <c r="DT110" s="240" t="str">
        <f t="shared" ca="1" si="148"/>
        <v>0.586937052991788+11.9473781800757i</v>
      </c>
      <c r="DU110" s="240" t="str">
        <f t="shared" ca="1" si="149"/>
        <v>3.47232338462703+11.4467161576801i</v>
      </c>
      <c r="DV110" s="240" t="str">
        <f t="shared" ca="1" si="150"/>
        <v>6.14958735558115+10.2599666587177i</v>
      </c>
      <c r="DW110" s="240" t="str">
        <f t="shared" ca="1" si="151"/>
        <v>8.45826047370042+8.45826047370026i</v>
      </c>
      <c r="DX110" s="240" t="str">
        <f t="shared" ca="1" si="152"/>
        <v>10.2599666587178+6.14958735558099i</v>
      </c>
      <c r="DY110" s="240" t="str">
        <f t="shared" ca="1" si="153"/>
        <v>11.4467161576802+3.47232338462682i</v>
      </c>
      <c r="DZ110" s="240" t="str">
        <f t="shared" ca="1" si="154"/>
        <v>11.9473781800757+0.586937052991579i</v>
      </c>
      <c r="EA110" s="240" t="str">
        <f t="shared" ca="1" si="155"/>
        <v>11.7319442991358-2.33362881450736i</v>
      </c>
      <c r="EB110" s="240" t="str">
        <f t="shared" ca="1" si="156"/>
        <v>10.8133270817228-5.11432281984651i</v>
      </c>
      <c r="EC110" s="240" t="str">
        <f t="shared" ca="1" si="157"/>
        <v>9.24658614143643-7.58847713384699i</v>
      </c>
      <c r="ED110" s="240" t="str">
        <f t="shared" ca="1" si="158"/>
        <v>7.12562800337497-9.60779714812097i</v>
      </c>
      <c r="EE110" s="240" t="str">
        <f t="shared" ca="1" si="159"/>
        <v>4.57757758238748-11.0512498822145i</v>
      </c>
      <c r="EF110" s="240" t="str">
        <f t="shared" ca="1" si="160"/>
        <v>1.7551586343022-11.8323183971003i</v>
      </c>
      <c r="EG110" s="240" t="str">
        <f t="shared" ca="1" si="161"/>
        <v>-1.1724601232127-11.9041874036576i</v>
      </c>
      <c r="EH110" s="240" t="str">
        <f t="shared" ca="1" si="162"/>
        <v>-4.02980455958349-11.262549253765i</v>
      </c>
      <c r="EI110" s="240" t="str">
        <f t="shared" ca="1" si="163"/>
        <v>-6.64561261091103-9.94586212993239i</v>
      </c>
      <c r="EJ110" s="240" t="str">
        <f t="shared" ca="1" si="164"/>
        <v>-8.86309929883151-8.03304495823193i</v>
      </c>
      <c r="EK110" s="240" t="str">
        <f t="shared" ca="1" si="165"/>
        <v>-10.5493540291554-5.63874720567129i</v>
      </c>
      <c r="EL110" s="240" t="str">
        <f t="shared" ca="1" si="166"/>
        <v>-11.6033069197576-2.90647707849719i</v>
      </c>
      <c r="EM110" s="240" t="str">
        <f t="shared" ca="1" si="167"/>
        <v>-11.9617866759913-3.97126192784228E-13i</v>
      </c>
      <c r="EN110" s="240"/>
      <c r="EO110" s="240"/>
      <c r="EP110" s="240"/>
    </row>
    <row r="111" spans="1:146" ht="15.75" thickBot="1">
      <c r="A111" s="277">
        <f t="shared" si="168"/>
        <v>2.1484374999999997E-4</v>
      </c>
      <c r="B111" s="276">
        <v>11</v>
      </c>
      <c r="C111" s="248">
        <f t="shared" si="169"/>
        <v>2200</v>
      </c>
      <c r="D111" s="247">
        <f t="shared" si="170"/>
        <v>13823.00767579509</v>
      </c>
      <c r="E111" s="247" t="str">
        <f t="shared" si="171"/>
        <v>13823.0076757951i</v>
      </c>
      <c r="F111" s="247" t="str">
        <f t="shared" si="172"/>
        <v>0.246295231959458-0.74762559080093i</v>
      </c>
      <c r="G111" s="247" t="str">
        <f t="shared" si="173"/>
        <v>-1.62378082861615+0.449045125604445i</v>
      </c>
      <c r="H111" s="247" t="str">
        <f t="shared" si="38"/>
        <v>0.0108470982656025-0.024374367860619i</v>
      </c>
      <c r="I111" s="247" t="str">
        <f t="shared" si="174"/>
        <v>-0.0151813473169378+0.00400812358989674i</v>
      </c>
      <c r="J111" s="275" t="str">
        <f ca="1">IMPRODUCT(1/N_FFT2,Z100)</f>
        <v>0.712673344876746+0.0110696039291591i</v>
      </c>
      <c r="K111" s="274" t="str">
        <f t="shared" ca="1" si="175"/>
        <v>-0.010863709912737+0.0026884313435816i</v>
      </c>
      <c r="N111" s="265">
        <f t="shared" ca="1" si="176"/>
        <v>12.038337322416812</v>
      </c>
      <c r="O111" s="240">
        <f t="shared" ca="1" si="39"/>
        <v>-11.961662677583188</v>
      </c>
      <c r="P111" s="240" t="str">
        <f t="shared" ca="1" si="40"/>
        <v>-11.5283641957733+3.1903280367228i</v>
      </c>
      <c r="Q111" s="240" t="str">
        <f t="shared" ca="1" si="41"/>
        <v>-10.2598603017356+6.14952360765916i</v>
      </c>
      <c r="R111" s="240" t="str">
        <f t="shared" ca="1" si="42"/>
        <v>-8.24805139866176+8.66319930148906i</v>
      </c>
      <c r="S111" s="240" t="str">
        <f t="shared" ca="1" si="43"/>
        <v>-5.63868875322606+10.5492446723227i</v>
      </c>
      <c r="T111" s="240" t="str">
        <f t="shared" ca="1" si="44"/>
        <v>-2.62081512699667+11.6710197533203i</v>
      </c>
      <c r="U111" s="241" t="str">
        <f t="shared" ca="1" si="45"/>
        <v>0.586930968678117+11.9472543310291i</v>
      </c>
      <c r="V111" s="240" t="str">
        <f t="shared" ca="1" si="46"/>
        <v>3.75215516676875+11.3579357991132i</v>
      </c>
      <c r="W111" s="240" t="str">
        <f t="shared" ca="1" si="47"/>
        <v>6.64554372108674+9.94575902902394i</v>
      </c>
      <c r="X111" s="240" t="str">
        <f t="shared" ca="1" si="48"/>
        <v>9.05747679839246+7.81303321757106i</v>
      </c>
      <c r="Y111" s="240" t="str">
        <f t="shared" ca="1" si="49"/>
        <v>10.8132149884895+5.11426980369558i</v>
      </c>
      <c r="Z111" s="240" t="str">
        <f t="shared" ca="1" si="50"/>
        <v>11.785558802021+2.04498844407324i</v>
      </c>
      <c r="AA111" s="240" t="str">
        <f t="shared" ca="1" si="51"/>
        <v>11.9040640023356-1.17244796924349i</v>
      </c>
      <c r="AB111" s="240" t="str">
        <f t="shared" ca="1" si="52"/>
        <v>11.1601451402754-4.30494302636804i</v>
      </c>
      <c r="AC111" s="240" t="str">
        <f t="shared" ca="1" si="53"/>
        <v>9.60769755166576-7.1255541376094i</v>
      </c>
      <c r="AD111" s="240" t="str">
        <f t="shared" ca="1" si="54"/>
        <v>7.35919275511845-9.42993404034718i</v>
      </c>
      <c r="AE111" s="240" t="str">
        <f t="shared" ca="1" si="55"/>
        <v>4.57753013025087-11.0511353226233i</v>
      </c>
      <c r="AF111" s="240" t="str">
        <f t="shared" ca="1" si="56"/>
        <v>1.46423520486821-11.8717054072745i</v>
      </c>
      <c r="AG111" s="240" t="str">
        <f t="shared" ca="1" si="57"/>
        <v>-1.75514043995675-11.8321957407877i</v>
      </c>
      <c r="AH111" s="240" t="str">
        <f t="shared" ca="1" si="58"/>
        <v>-4.84735990114821-10.9354687142814i</v>
      </c>
      <c r="AI111" s="240" t="str">
        <f t="shared" ca="1" si="59"/>
        <v>-7.58839847008973-9.24649028937069i</v>
      </c>
      <c r="AJ111" s="240" t="str">
        <f t="shared" ca="1" si="60"/>
        <v>-9.77967374523413-6.88762335272951i</v>
      </c>
      <c r="AK111" s="240" t="str">
        <f t="shared" ca="1" si="61"/>
        <v>-11.2624325037997-4.02976278577821i</v>
      </c>
      <c r="AL111" s="240" t="str">
        <f t="shared" ca="1" si="62"/>
        <v>-11.9292520343634-0.8799544948029i</v>
      </c>
      <c r="AM111" s="240" t="str">
        <f t="shared" ca="1" si="63"/>
        <v>-11.7318226833223+2.33360462361803i</v>
      </c>
      <c r="AN111" s="240" t="str">
        <f t="shared" ca="1" si="64"/>
        <v>-10.6844477863207+5.37809906134804i</v>
      </c>
      <c r="AO111" s="240" t="str">
        <f t="shared" ca="1" si="65"/>
        <v>-8.86300742207163+8.03296168599041i</v>
      </c>
      <c r="AP111" s="240" t="str">
        <f t="shared" ca="1" si="66"/>
        <v>-6.3994610623993+10.1058533594705i</v>
      </c>
      <c r="AQ111" s="240" t="str">
        <f t="shared" ca="1" si="67"/>
        <v>-3.47228738978899+11.4465974986019i</v>
      </c>
      <c r="AR111" s="240" t="str">
        <f t="shared" ca="1" si="68"/>
        <v>-3.47228738978899+11.4465974986019i</v>
      </c>
      <c r="AS111" s="240" t="str">
        <f t="shared" ca="1" si="69"/>
        <v>2.90644694934125+11.6031866374264i</v>
      </c>
      <c r="AT111" s="240" t="str">
        <f t="shared" ca="1" si="70"/>
        <v>5.89588190984324+10.4076870877957i</v>
      </c>
      <c r="AU111" s="240" t="str">
        <f t="shared" ca="1" si="71"/>
        <v>8.4581727935851+8.45817279358511i</v>
      </c>
      <c r="AV111" s="240" t="str">
        <f t="shared" ca="1" si="72"/>
        <v>10.4076870877957+5.89588190984328i</v>
      </c>
      <c r="AW111" s="240" t="str">
        <f t="shared" ca="1" si="73"/>
        <v>11.6031866374264+2.9064469493413i</v>
      </c>
      <c r="AX111" s="240" t="str">
        <f t="shared" ca="1" si="74"/>
        <v>11.9580600484224-0.293553897284565i</v>
      </c>
      <c r="AY111" s="240" t="str">
        <f t="shared" ca="1" si="75"/>
        <v>11.4465974986019-3.47228738978894i</v>
      </c>
      <c r="AZ111" s="240" t="str">
        <f t="shared" ca="1" si="76"/>
        <v>10.1058533594705-6.39946106239936i</v>
      </c>
      <c r="BA111" s="240" t="str">
        <f t="shared" ca="1" si="77"/>
        <v>8.03296168599006-8.86300742207194i</v>
      </c>
      <c r="BB111" s="240" t="str">
        <f t="shared" ca="1" si="78"/>
        <v>5.37809906134849-10.6844477863205i</v>
      </c>
      <c r="BC111" s="240" t="str">
        <f t="shared" ca="1" si="79"/>
        <v>2.33360462361817-11.7318226833223i</v>
      </c>
      <c r="BD111" s="240" t="str">
        <f t="shared" ca="1" si="80"/>
        <v>-0.879954494802987-11.9292520343634i</v>
      </c>
      <c r="BE111" s="240" t="str">
        <f t="shared" ca="1" si="81"/>
        <v>-4.02976278577863-11.2624325037995i</v>
      </c>
      <c r="BF111" s="240" t="str">
        <f t="shared" ca="1" si="82"/>
        <v>-6.88762335272919-9.77967374523435i</v>
      </c>
      <c r="BG111" s="240" t="str">
        <f t="shared" ca="1" si="83"/>
        <v>-9.24649028937067-7.58839847008976i</v>
      </c>
      <c r="BH111" s="240" t="str">
        <f t="shared" ca="1" si="84"/>
        <v>-10.9354687142815-4.84735990114802i</v>
      </c>
      <c r="BI111" s="240" t="str">
        <f t="shared" ca="1" si="85"/>
        <v>-11.8321957407876-1.75514043995739i</v>
      </c>
      <c r="BJ111" s="240" t="str">
        <f t="shared" ca="1" si="86"/>
        <v>-11.8717054072746+1.46423520486792i</v>
      </c>
      <c r="BK111" s="240" t="str">
        <f t="shared" ca="1" si="87"/>
        <v>-11.0511353226232+4.57753013025096i</v>
      </c>
      <c r="BL111" s="240" t="str">
        <f t="shared" ca="1" si="88"/>
        <v>-9.42993404034699+7.35919275511871i</v>
      </c>
      <c r="BM111" s="240" t="str">
        <f t="shared" ca="1" si="89"/>
        <v>-7.12555413760982+9.60769755166544i</v>
      </c>
      <c r="BN111" s="240" t="str">
        <f t="shared" ca="1" si="90"/>
        <v>-4.30494302636818+11.1601451402753i</v>
      </c>
      <c r="BO111" s="240" t="str">
        <f t="shared" ca="1" si="91"/>
        <v>-1.17244796924339+11.9040640023357i</v>
      </c>
      <c r="BP111" s="240" t="str">
        <f t="shared" ca="1" si="92"/>
        <v>2.04498844407368+11.7855588020209i</v>
      </c>
      <c r="BQ111" s="240" t="str">
        <f t="shared" ca="1" si="93"/>
        <v>5.11426980369523+10.8132149884897i</v>
      </c>
      <c r="BR111" s="240" t="str">
        <f t="shared" ca="1" si="94"/>
        <v>7.81303321757103+9.05747679839249i</v>
      </c>
      <c r="BS111" s="240" t="str">
        <f t="shared" ca="1" si="95"/>
        <v>9.94575902902405+6.64554372108658i</v>
      </c>
      <c r="BT111" s="240" t="str">
        <f t="shared" ca="1" si="96"/>
        <v>11.3579357991134+3.75215516676821i</v>
      </c>
      <c r="BU111" s="240" t="str">
        <f t="shared" ca="1" si="97"/>
        <v>11.9472543310291+0.586930968678385i</v>
      </c>
      <c r="BV111" s="240" t="str">
        <f t="shared" ca="1" si="98"/>
        <v>11.6710197533203-2.62081512699663i</v>
      </c>
      <c r="BW111" s="240" t="str">
        <f t="shared" ca="1" si="99"/>
        <v>10.5492446723225-5.63868875322636i</v>
      </c>
      <c r="BX111" s="240" t="str">
        <f t="shared" ca="1" si="100"/>
        <v>8.66319930148943-8.24805139866136i</v>
      </c>
      <c r="BY111" s="240" t="str">
        <f t="shared" ca="1" si="101"/>
        <v>6.14952360765933-10.2598603017355i</v>
      </c>
      <c r="BZ111" s="240" t="str">
        <f t="shared" ca="1" si="102"/>
        <v>3.19032803672265-11.5283641957733i</v>
      </c>
      <c r="CA111" s="240" t="str">
        <f t="shared" ca="1" si="103"/>
        <v>-4.38151660565227E-13-11.9616626775832i</v>
      </c>
      <c r="CB111" s="240" t="str">
        <f t="shared" ca="1" si="104"/>
        <v>-3.19032803672239-11.5283641957734i</v>
      </c>
      <c r="CC111" s="240" t="str">
        <f t="shared" ca="1" si="105"/>
        <v>-6.14952360765905-10.2598603017356i</v>
      </c>
      <c r="CD111" s="240" t="str">
        <f t="shared" ca="1" si="106"/>
        <v>-8.66319930148921-8.24805139866159i</v>
      </c>
      <c r="CE111" s="240" t="str">
        <f t="shared" ca="1" si="107"/>
        <v>-10.549244672323-5.63868875322554i</v>
      </c>
      <c r="CF111" s="240" t="str">
        <f t="shared" ca="1" si="108"/>
        <v>-11.6710197533202-2.62081512699695i</v>
      </c>
      <c r="CG111" s="240" t="str">
        <f t="shared" ca="1" si="109"/>
        <v>-11.9472543310291+0.586930968678093i</v>
      </c>
      <c r="CH111" s="240" t="str">
        <f t="shared" ca="1" si="110"/>
        <v>-11.3579357991131+3.75215516676905i</v>
      </c>
      <c r="CI111" s="240" t="str">
        <f t="shared" ca="1" si="111"/>
        <v>-9.94575902902421+6.64554372108631i</v>
      </c>
      <c r="CJ111" s="240" t="str">
        <f t="shared" ca="1" si="112"/>
        <v>-7.81303321757125+9.0574767983923i</v>
      </c>
      <c r="CK111" s="240" t="str">
        <f t="shared" ca="1" si="113"/>
        <v>-5.11426980369551+10.8132149884895i</v>
      </c>
      <c r="CL111" s="240" t="str">
        <f t="shared" ca="1" si="114"/>
        <v>-2.0449884440728+11.785558802021i</v>
      </c>
      <c r="CM111" s="240" t="str">
        <f t="shared" ca="1" si="115"/>
        <v>1.17244796924308+11.9040640023357i</v>
      </c>
      <c r="CN111" s="240" t="str">
        <f t="shared" ca="1" si="116"/>
        <v>4.3049430263679+11.1601451402754i</v>
      </c>
      <c r="CO111" s="240" t="str">
        <f t="shared" ca="1" si="117"/>
        <v>7.12555413760958+9.60769755166562i</v>
      </c>
      <c r="CP111" s="240" t="str">
        <f t="shared" ca="1" si="118"/>
        <v>9.42993404034753+7.35919275511802i</v>
      </c>
      <c r="CQ111" s="240" t="str">
        <f t="shared" ca="1" si="119"/>
        <v>11.0511353226231+4.57753013025124i</v>
      </c>
      <c r="CR111" s="240" t="str">
        <f t="shared" ca="1" si="120"/>
        <v>11.8717054072745+1.46423520486826i</v>
      </c>
      <c r="CS111" s="240" t="str">
        <f t="shared" ca="1" si="121"/>
        <v>11.8321957407877-1.75514043995708i</v>
      </c>
      <c r="CT111" s="240" t="str">
        <f t="shared" ca="1" si="122"/>
        <v>10.9354687142816-4.84735990114776i</v>
      </c>
      <c r="CU111" s="240" t="str">
        <f t="shared" ca="1" si="123"/>
        <v>9.24649028937087-7.58839847008951i</v>
      </c>
      <c r="CV111" s="240" t="str">
        <f t="shared" ca="1" si="124"/>
        <v>6.88762335272944-9.77967374523418i</v>
      </c>
      <c r="CW111" s="240" t="str">
        <f t="shared" ca="1" si="125"/>
        <v>4.02976278577778-11.2624325037998i</v>
      </c>
      <c r="CX111" s="240" t="str">
        <f t="shared" ca="1" si="126"/>
        <v>0.8799544948033-11.9292520343633i</v>
      </c>
      <c r="CY111" s="240" t="str">
        <f t="shared" ca="1" si="127"/>
        <v>-2.33360462361788-11.7318226833223i</v>
      </c>
      <c r="CZ111" s="240" t="str">
        <f t="shared" ca="1" si="128"/>
        <v>-5.37809906134821-10.6844477863206i</v>
      </c>
      <c r="DA111" s="240" t="str">
        <f t="shared" ca="1" si="129"/>
        <v>-8.03296168599073-8.86300742207133i</v>
      </c>
      <c r="DB111" s="240" t="str">
        <f t="shared" ca="1" si="130"/>
        <v>-10.1058533594703-6.39946106239961i</v>
      </c>
      <c r="DC111" s="240" t="str">
        <f t="shared" ca="1" si="131"/>
        <v>-11.4465974986019-3.47228738978903i</v>
      </c>
      <c r="DD111" s="240" t="str">
        <f t="shared" ca="1" si="132"/>
        <v>-11.9580600484224-0.293553897284262i</v>
      </c>
      <c r="DE111" s="240" t="str">
        <f t="shared" ca="1" si="133"/>
        <v>-11.6031866374266+2.90644694934075i</v>
      </c>
      <c r="DF111" s="240" t="str">
        <f t="shared" ca="1" si="134"/>
        <v>-10.4076870877959+5.895881909843i</v>
      </c>
      <c r="DG111" s="240" t="str">
        <f t="shared" ca="1" si="135"/>
        <v>-8.45817279358505+8.45817279358516i</v>
      </c>
      <c r="DH111" s="240" t="str">
        <f t="shared" ca="1" si="136"/>
        <v>-5.8958819098429+10.4076870877959i</v>
      </c>
      <c r="DI111" s="240" t="str">
        <f t="shared" ca="1" si="137"/>
        <v>-2.90644694934178+11.6031866374263i</v>
      </c>
      <c r="DJ111" s="240" t="str">
        <f t="shared" ca="1" si="138"/>
        <v>0.293553897284387+11.9580600484224i</v>
      </c>
      <c r="DK111" s="240" t="str">
        <f t="shared" ca="1" si="139"/>
        <v>3.47228738978915+11.4465974986018i</v>
      </c>
      <c r="DL111" s="240" t="str">
        <f t="shared" ca="1" si="140"/>
        <v>6.39946106239976+10.1058533594702i</v>
      </c>
      <c r="DM111" s="240" t="str">
        <f t="shared" ca="1" si="141"/>
        <v>8.86300742207141+8.03296168599064i</v>
      </c>
      <c r="DN111" s="240" t="str">
        <f t="shared" ca="1" si="142"/>
        <v>10.6844477863207+5.3780990613481i</v>
      </c>
      <c r="DO111" s="240" t="str">
        <f t="shared" ca="1" si="143"/>
        <v>11.7318226833223+2.33360462361772i</v>
      </c>
      <c r="DP111" s="240" t="str">
        <f t="shared" ca="1" si="144"/>
        <v>11.9292520343634-0.879954494802238i</v>
      </c>
      <c r="DQ111" s="240" t="str">
        <f t="shared" ca="1" si="145"/>
        <v>11.2624325037998-4.02976278577795i</v>
      </c>
      <c r="DR111" s="240" t="str">
        <f t="shared" ca="1" si="146"/>
        <v>9.7796737452341-6.88762335272955i</v>
      </c>
      <c r="DS111" s="240" t="str">
        <f t="shared" ca="1" si="147"/>
        <v>7.58839847008941-9.24649028937095i</v>
      </c>
      <c r="DT111" s="240" t="str">
        <f t="shared" ca="1" si="148"/>
        <v>4.84735990114869-10.9354687142812i</v>
      </c>
      <c r="DU111" s="240" t="str">
        <f t="shared" ca="1" si="149"/>
        <v>1.75514043995694-11.8321957407877i</v>
      </c>
      <c r="DV111" s="240" t="str">
        <f t="shared" ca="1" si="150"/>
        <v>-1.46423520486839-11.8717054072745i</v>
      </c>
      <c r="DW111" s="240" t="str">
        <f t="shared" ca="1" si="151"/>
        <v>-4.57753013025135-11.0511353226231i</v>
      </c>
      <c r="DX111" s="240" t="str">
        <f t="shared" ca="1" si="152"/>
        <v>-7.35919275511811-9.42993404034745i</v>
      </c>
      <c r="DY111" s="240" t="str">
        <f t="shared" ca="1" si="153"/>
        <v>-9.60769755166572-7.12555413760945i</v>
      </c>
      <c r="DZ111" s="240" t="str">
        <f t="shared" ca="1" si="154"/>
        <v>-11.1601451402755-4.30494302636778i</v>
      </c>
      <c r="EA111" s="240" t="str">
        <f t="shared" ca="1" si="155"/>
        <v>-11.9040640023357-1.17244796924296i</v>
      </c>
      <c r="EB111" s="240" t="str">
        <f t="shared" ca="1" si="156"/>
        <v>-11.785558802021+2.04498844407292i</v>
      </c>
      <c r="EC111" s="240" t="str">
        <f t="shared" ca="1" si="157"/>
        <v>-10.8132149884895+5.11426980369562i</v>
      </c>
      <c r="ED111" s="240" t="str">
        <f t="shared" ca="1" si="158"/>
        <v>-9.05747679839219+7.81303321757137i</v>
      </c>
      <c r="EE111" s="240" t="str">
        <f t="shared" ca="1" si="159"/>
        <v>-6.64554372108718+9.94575902902365i</v>
      </c>
      <c r="EF111" s="240" t="str">
        <f t="shared" ca="1" si="160"/>
        <v>-3.75215516676897+11.3579357991131i</v>
      </c>
      <c r="EG111" s="240" t="str">
        <f t="shared" ca="1" si="161"/>
        <v>-0.586930968677969+11.9472543310291i</v>
      </c>
      <c r="EH111" s="240" t="str">
        <f t="shared" ca="1" si="162"/>
        <v>2.62081512699707+11.6710197533202i</v>
      </c>
      <c r="EI111" s="240" t="str">
        <f t="shared" ca="1" si="163"/>
        <v>5.63868875322569+10.5492446723229i</v>
      </c>
      <c r="EJ111" s="240" t="str">
        <f t="shared" ca="1" si="164"/>
        <v>8.24805139866171+8.66319930148909i</v>
      </c>
      <c r="EK111" s="240" t="str">
        <f t="shared" ca="1" si="165"/>
        <v>10.2598603017357+6.14952360765891i</v>
      </c>
      <c r="EL111" s="240" t="str">
        <f t="shared" ca="1" si="166"/>
        <v>11.5283641957734+3.19032803672227i</v>
      </c>
      <c r="EM111" s="240" t="str">
        <f t="shared" ca="1" si="167"/>
        <v>11.9616626775832+3.13594832113268E-13i</v>
      </c>
      <c r="EN111" s="240"/>
      <c r="EO111" s="240"/>
      <c r="EP111" s="240"/>
    </row>
    <row r="112" spans="1:146" ht="15.75" thickBot="1">
      <c r="A112" s="277">
        <f t="shared" si="168"/>
        <v>2.3437499999999996E-4</v>
      </c>
      <c r="B112" s="276">
        <v>12</v>
      </c>
      <c r="C112" s="248">
        <f t="shared" si="169"/>
        <v>2400</v>
      </c>
      <c r="D112" s="247">
        <f t="shared" si="170"/>
        <v>15079.644737231007</v>
      </c>
      <c r="E112" s="247" t="str">
        <f t="shared" si="171"/>
        <v>15079.644737231i</v>
      </c>
      <c r="F112" s="247" t="str">
        <f t="shared" si="172"/>
        <v>0.219240871487056-0.692639716842115i</v>
      </c>
      <c r="G112" s="247" t="str">
        <f t="shared" si="173"/>
        <v>-1.60227276724052+0.483301975066768i</v>
      </c>
      <c r="H112" s="247" t="str">
        <f t="shared" si="38"/>
        <v>0.00995992293302556-0.0225381018658063i</v>
      </c>
      <c r="I112" s="247" t="str">
        <f t="shared" si="174"/>
        <v>-0.0149420426645386+0.00430110905806108i</v>
      </c>
      <c r="J112" s="275" t="str">
        <f ca="1">IMPRODUCT(1/N_FFT2,AA100)</f>
        <v>0.0692550508573414-0.00194436463212055i</v>
      </c>
      <c r="K112" s="274" t="str">
        <f t="shared" ca="1" si="175"/>
        <v>-0.0010264490003138+0.000326926305847557i</v>
      </c>
      <c r="N112" s="265">
        <f t="shared" ca="1" si="176"/>
        <v>12.038479980036781</v>
      </c>
      <c r="O112" s="240">
        <f t="shared" ca="1" si="39"/>
        <v>-11.961520019963219</v>
      </c>
      <c r="P112" s="240" t="str">
        <f t="shared" ca="1" si="40"/>
        <v>-11.4464609837711+3.47224597846781i</v>
      </c>
      <c r="Q112" s="240" t="str">
        <f t="shared" ca="1" si="41"/>
        <v>-9.94564041354795+6.6454644647596i</v>
      </c>
      <c r="R112" s="240" t="str">
        <f t="shared" ca="1" si="42"/>
        <v>-7.58830796905367+9.24638001353922i</v>
      </c>
      <c r="S112" s="240" t="str">
        <f t="shared" ca="1" si="43"/>
        <v>-4.57747553754329+11.051003524168i</v>
      </c>
      <c r="T112" s="240" t="str">
        <f t="shared" ca="1" si="44"/>
        <v>-1.17243398635153+11.9039220316511i</v>
      </c>
      <c r="U112" s="241" t="str">
        <f t="shared" ca="1" si="45"/>
        <v>2.333576792497+11.7316827668285i</v>
      </c>
      <c r="V112" s="240" t="str">
        <f t="shared" ca="1" si="46"/>
        <v>5.63862150488948+10.5491188595341i</v>
      </c>
      <c r="W112" s="240" t="str">
        <f t="shared" ca="1" si="47"/>
        <v>8.4580719194146+8.45807191941468i</v>
      </c>
      <c r="X112" s="240" t="str">
        <f t="shared" ca="1" si="48"/>
        <v>10.5491188595341+5.63862150488948i</v>
      </c>
      <c r="Y112" s="240" t="str">
        <f t="shared" ca="1" si="49"/>
        <v>11.7316827668285+2.333576792497i</v>
      </c>
      <c r="Z112" s="240" t="str">
        <f t="shared" ca="1" si="50"/>
        <v>11.9039220316511-1.17243398635153i</v>
      </c>
      <c r="AA112" s="240" t="str">
        <f t="shared" ca="1" si="51"/>
        <v>11.051003524168-4.57747553754329i</v>
      </c>
      <c r="AB112" s="240" t="str">
        <f t="shared" ca="1" si="52"/>
        <v>9.24638001353922-7.58830796905366i</v>
      </c>
      <c r="AC112" s="240" t="str">
        <f t="shared" ca="1" si="53"/>
        <v>6.64546446475963-9.94564041354792i</v>
      </c>
      <c r="AD112" s="240" t="str">
        <f t="shared" ca="1" si="54"/>
        <v>3.47224597846777-11.4464609837712i</v>
      </c>
      <c r="AE112" s="240" t="str">
        <f t="shared" ca="1" si="55"/>
        <v>2.19819566562247E-15-11.9615200199632i</v>
      </c>
      <c r="AF112" s="240" t="str">
        <f t="shared" ca="1" si="56"/>
        <v>-3.47224597846777-11.4464609837712i</v>
      </c>
      <c r="AG112" s="240" t="str">
        <f t="shared" ca="1" si="57"/>
        <v>-6.64546446475965-9.94564041354792i</v>
      </c>
      <c r="AH112" s="240" t="str">
        <f t="shared" ca="1" si="58"/>
        <v>-9.24638001353923-7.58830796905366i</v>
      </c>
      <c r="AI112" s="240" t="str">
        <f t="shared" ca="1" si="59"/>
        <v>-11.051003524168-4.57747553754329i</v>
      </c>
      <c r="AJ112" s="240" t="str">
        <f t="shared" ca="1" si="60"/>
        <v>-11.9039220316511-1.17243398635153i</v>
      </c>
      <c r="AK112" s="240" t="str">
        <f t="shared" ca="1" si="61"/>
        <v>-11.7316827668285+2.33357679249701i</v>
      </c>
      <c r="AL112" s="240" t="str">
        <f t="shared" ca="1" si="62"/>
        <v>-10.5491188595341+5.63862150488948i</v>
      </c>
      <c r="AM112" s="240" t="str">
        <f t="shared" ca="1" si="63"/>
        <v>-8.45807191941468+8.4580719194146i</v>
      </c>
      <c r="AN112" s="240" t="str">
        <f t="shared" ca="1" si="64"/>
        <v>-5.63862150488948+10.5491188595341i</v>
      </c>
      <c r="AO112" s="240" t="str">
        <f t="shared" ca="1" si="65"/>
        <v>-2.33357679249701+11.7316827668285i</v>
      </c>
      <c r="AP112" s="240" t="str">
        <f t="shared" ca="1" si="66"/>
        <v>1.17243398635153+11.9039220316511i</v>
      </c>
      <c r="AQ112" s="240" t="str">
        <f t="shared" ca="1" si="67"/>
        <v>4.57747553754329+11.051003524168i</v>
      </c>
      <c r="AR112" s="240" t="str">
        <f t="shared" ca="1" si="68"/>
        <v>4.57747553754329+11.051003524168i</v>
      </c>
      <c r="AS112" s="240" t="str">
        <f t="shared" ca="1" si="69"/>
        <v>9.94564041354792+6.64546446475963i</v>
      </c>
      <c r="AT112" s="240" t="str">
        <f t="shared" ca="1" si="70"/>
        <v>11.4464609837712+3.47224597846776i</v>
      </c>
      <c r="AU112" s="240" t="str">
        <f t="shared" ca="1" si="71"/>
        <v>11.9615200199632+4.39639133124494E-15i</v>
      </c>
      <c r="AV112" s="240" t="str">
        <f t="shared" ca="1" si="72"/>
        <v>11.4464609837712-3.47224597846777i</v>
      </c>
      <c r="AW112" s="240" t="str">
        <f t="shared" ca="1" si="73"/>
        <v>9.94564041354772-6.64546446475995i</v>
      </c>
      <c r="AX112" s="240" t="str">
        <f t="shared" ca="1" si="74"/>
        <v>7.58830796905374-9.24638001353915i</v>
      </c>
      <c r="AY112" s="240" t="str">
        <f t="shared" ca="1" si="75"/>
        <v>4.57747553754274-11.0510035241682i</v>
      </c>
      <c r="AZ112" s="240" t="str">
        <f t="shared" ca="1" si="76"/>
        <v>1.17243398635152-11.9039220316511i</v>
      </c>
      <c r="BA112" s="240" t="str">
        <f t="shared" ca="1" si="77"/>
        <v>-2.33357679249654-11.7316827668286i</v>
      </c>
      <c r="BB112" s="240" t="str">
        <f t="shared" ca="1" si="78"/>
        <v>-5.63862150488971-10.549118859534i</v>
      </c>
      <c r="BC112" s="240" t="str">
        <f t="shared" ca="1" si="79"/>
        <v>-8.45807191941443-8.45807191941485i</v>
      </c>
      <c r="BD112" s="240" t="str">
        <f t="shared" ca="1" si="80"/>
        <v>-10.5491188595343-5.63862150488917i</v>
      </c>
      <c r="BE112" s="240" t="str">
        <f t="shared" ca="1" si="81"/>
        <v>-11.7316827668285-2.33357679249712i</v>
      </c>
      <c r="BF112" s="240" t="str">
        <f t="shared" ca="1" si="82"/>
        <v>-11.903922031651+1.17243398635212i</v>
      </c>
      <c r="BG112" s="240" t="str">
        <f t="shared" ca="1" si="83"/>
        <v>-11.051003524168+4.5774755375433i</v>
      </c>
      <c r="BH112" s="240" t="str">
        <f t="shared" ca="1" si="84"/>
        <v>-9.24638001353952+7.5883079690533i</v>
      </c>
      <c r="BI112" s="240" t="str">
        <f t="shared" ca="1" si="85"/>
        <v>-6.64546446475943+9.94564041354807i</v>
      </c>
      <c r="BJ112" s="240" t="str">
        <f t="shared" ca="1" si="86"/>
        <v>-3.47224597846811+11.446460983771i</v>
      </c>
      <c r="BK112" s="240" t="str">
        <f t="shared" ca="1" si="87"/>
        <v>3.54620187253572E-13+11.9615200199632i</v>
      </c>
      <c r="BL112" s="240" t="str">
        <f t="shared" ca="1" si="88"/>
        <v>3.47224597846768+11.4464609837712i</v>
      </c>
      <c r="BM112" s="240" t="str">
        <f t="shared" ca="1" si="89"/>
        <v>6.64546446476003+9.94564041354766i</v>
      </c>
      <c r="BN112" s="240" t="str">
        <f t="shared" ca="1" si="90"/>
        <v>9.24638001353923+7.58830796905364i</v>
      </c>
      <c r="BO112" s="240" t="str">
        <f t="shared" ca="1" si="91"/>
        <v>11.0510035241678+4.57747553754372i</v>
      </c>
      <c r="BP112" s="240" t="str">
        <f t="shared" ca="1" si="92"/>
        <v>11.9039220316511+1.1724339863514i</v>
      </c>
      <c r="BQ112" s="240" t="str">
        <f t="shared" ca="1" si="93"/>
        <v>11.7316827668285-2.33357679249666i</v>
      </c>
      <c r="BR112" s="240" t="str">
        <f t="shared" ca="1" si="94"/>
        <v>10.549118859534-5.63862150488982i</v>
      </c>
      <c r="BS112" s="240" t="str">
        <f t="shared" ca="1" si="95"/>
        <v>8.45807191941475-8.45807191941453i</v>
      </c>
      <c r="BT112" s="240" t="str">
        <f t="shared" ca="1" si="96"/>
        <v>5.63862150488907-10.5491188595344i</v>
      </c>
      <c r="BU112" s="240" t="str">
        <f t="shared" ca="1" si="97"/>
        <v>2.33357679249701-11.7316827668285i</v>
      </c>
      <c r="BV112" s="240" t="str">
        <f t="shared" ca="1" si="98"/>
        <v>-1.17243398635104-11.9039220316512i</v>
      </c>
      <c r="BW112" s="240" t="str">
        <f t="shared" ca="1" si="99"/>
        <v>-4.57747553754342-11.0510035241679i</v>
      </c>
      <c r="BX112" s="240" t="str">
        <f t="shared" ca="1" si="100"/>
        <v>-7.58830796905339-9.24638001353945i</v>
      </c>
      <c r="BY112" s="240" t="str">
        <f t="shared" ca="1" si="101"/>
        <v>-9.94564041354813-6.64546446475935i</v>
      </c>
      <c r="BZ112" s="240" t="str">
        <f t="shared" ca="1" si="102"/>
        <v>-11.4464609837711-3.47224597846801i</v>
      </c>
      <c r="CA112" s="240" t="str">
        <f t="shared" ca="1" si="103"/>
        <v>-11.9615200199632+5.01157486867542E-13i</v>
      </c>
      <c r="CB112" s="240" t="str">
        <f t="shared" ca="1" si="104"/>
        <v>-11.4464609837711+3.4722459784678i</v>
      </c>
      <c r="CC112" s="240" t="str">
        <f t="shared" ca="1" si="105"/>
        <v>-9.94564041354825+6.64546446475915i</v>
      </c>
      <c r="CD112" s="240" t="str">
        <f t="shared" ca="1" si="106"/>
        <v>-7.58830796905356+9.24638001353931i</v>
      </c>
      <c r="CE112" s="240" t="str">
        <f t="shared" ca="1" si="107"/>
        <v>-4.57747553754362+11.0510035241679i</v>
      </c>
      <c r="CF112" s="240" t="str">
        <f t="shared" ca="1" si="108"/>
        <v>-1.17243398635127+11.9039220316511i</v>
      </c>
      <c r="CG112" s="240" t="str">
        <f t="shared" ca="1" si="109"/>
        <v>2.33357679249678+11.7316827668285i</v>
      </c>
      <c r="CH112" s="240" t="str">
        <f t="shared" ca="1" si="110"/>
        <v>5.63862150488991+10.5491188595339i</v>
      </c>
      <c r="CI112" s="240" t="str">
        <f t="shared" ca="1" si="111"/>
        <v>8.4580719194146+8.45807191941468i</v>
      </c>
      <c r="CJ112" s="240" t="str">
        <f t="shared" ca="1" si="112"/>
        <v>10.5491188595338+5.63862150489002i</v>
      </c>
      <c r="CK112" s="240" t="str">
        <f t="shared" ca="1" si="113"/>
        <v>11.7316827668285+2.33357679249687i</v>
      </c>
      <c r="CL112" s="240" t="str">
        <f t="shared" ca="1" si="114"/>
        <v>11.9039220316511-1.17243398635119i</v>
      </c>
      <c r="CM112" s="240" t="str">
        <f t="shared" ca="1" si="115"/>
        <v>11.0510035241679-4.57747553754352i</v>
      </c>
      <c r="CN112" s="240" t="str">
        <f t="shared" ca="1" si="116"/>
        <v>9.24638001353938-7.58830796905346i</v>
      </c>
      <c r="CO112" s="240" t="str">
        <f t="shared" ca="1" si="117"/>
        <v>6.64546446475922-9.94564041354821i</v>
      </c>
      <c r="CP112" s="240" t="str">
        <f t="shared" ca="1" si="118"/>
        <v>3.47224597846787-11.4464609837711i</v>
      </c>
      <c r="CQ112" s="240" t="str">
        <f t="shared" ca="1" si="119"/>
        <v>5.84685031549399E-13-11.9615200199632i</v>
      </c>
      <c r="CR112" s="240" t="str">
        <f t="shared" ca="1" si="120"/>
        <v>-3.47224597846789-11.4464609837711i</v>
      </c>
      <c r="CS112" s="240" t="str">
        <f t="shared" ca="1" si="121"/>
        <v>-6.64546446475924-9.9456404135482i</v>
      </c>
      <c r="CT112" s="240" t="str">
        <f t="shared" ca="1" si="122"/>
        <v>-9.24638001353939-7.58830796905345i</v>
      </c>
      <c r="CU112" s="240" t="str">
        <f t="shared" ca="1" si="123"/>
        <v>-11.0510035241679-4.57747553754349i</v>
      </c>
      <c r="CV112" s="240" t="str">
        <f t="shared" ca="1" si="124"/>
        <v>-11.9039220316511-1.17243398635117i</v>
      </c>
      <c r="CW112" s="240" t="str">
        <f t="shared" ca="1" si="125"/>
        <v>-11.7316827668285+2.33357679249689i</v>
      </c>
      <c r="CX112" s="240" t="str">
        <f t="shared" ca="1" si="126"/>
        <v>-10.5491188595344+5.63862150488895i</v>
      </c>
      <c r="CY112" s="240" t="str">
        <f t="shared" ca="1" si="127"/>
        <v>-8.45807191941459+8.45807191941469i</v>
      </c>
      <c r="CZ112" s="240" t="str">
        <f t="shared" ca="1" si="128"/>
        <v>-5.63862150488989+10.5491188595339i</v>
      </c>
      <c r="DA112" s="240" t="str">
        <f t="shared" ca="1" si="129"/>
        <v>-2.33357679249676+11.7316827668285i</v>
      </c>
      <c r="DB112" s="240" t="str">
        <f t="shared" ca="1" si="130"/>
        <v>1.17243398635129+11.9039220316511i</v>
      </c>
      <c r="DC112" s="240" t="str">
        <f t="shared" ca="1" si="131"/>
        <v>4.57747553754365+11.0510035241679i</v>
      </c>
      <c r="DD112" s="240" t="str">
        <f t="shared" ca="1" si="132"/>
        <v>7.58830796905358+9.24638001353929i</v>
      </c>
      <c r="DE112" s="240" t="str">
        <f t="shared" ca="1" si="133"/>
        <v>9.94564041354826+6.64546446475913i</v>
      </c>
      <c r="DF112" s="240" t="str">
        <f t="shared" ca="1" si="134"/>
        <v>11.4464609837712+3.47224597846777i</v>
      </c>
      <c r="DG112" s="240" t="str">
        <f t="shared" ca="1" si="135"/>
        <v>11.9615200199632+4.80643587729598E-13i</v>
      </c>
      <c r="DH112" s="240" t="str">
        <f t="shared" ca="1" si="136"/>
        <v>11.4464609837711-3.47224597846804i</v>
      </c>
      <c r="DI112" s="240" t="str">
        <f t="shared" ca="1" si="137"/>
        <v>9.94564041354812-6.64546446475936i</v>
      </c>
      <c r="DJ112" s="240" t="str">
        <f t="shared" ca="1" si="138"/>
        <v>7.58830796905337-9.24638001353946i</v>
      </c>
      <c r="DK112" s="240" t="str">
        <f t="shared" ca="1" si="139"/>
        <v>4.5774755375434-11.051003524168i</v>
      </c>
      <c r="DL112" s="240" t="str">
        <f t="shared" ca="1" si="140"/>
        <v>1.17243398635106-11.9039220316512i</v>
      </c>
      <c r="DM112" s="240" t="str">
        <f t="shared" ca="1" si="141"/>
        <v>-2.33357679249703-11.7316827668285i</v>
      </c>
      <c r="DN112" s="240" t="str">
        <f t="shared" ca="1" si="142"/>
        <v>-5.63862150488908-10.5491188595343i</v>
      </c>
      <c r="DO112" s="240" t="str">
        <f t="shared" ca="1" si="143"/>
        <v>-8.45807191941478-8.4580719194145i</v>
      </c>
      <c r="DP112" s="240" t="str">
        <f t="shared" ca="1" si="144"/>
        <v>-10.549118859534-5.6386215048898i</v>
      </c>
      <c r="DQ112" s="240" t="str">
        <f t="shared" ca="1" si="145"/>
        <v>-11.7316827668286-2.33357679249662i</v>
      </c>
      <c r="DR112" s="240" t="str">
        <f t="shared" ca="1" si="146"/>
        <v>-11.9039220316511+1.17243398635144i</v>
      </c>
      <c r="DS112" s="240" t="str">
        <f t="shared" ca="1" si="147"/>
        <v>-11.0510035241678+4.57747553754374i</v>
      </c>
      <c r="DT112" s="240" t="str">
        <f t="shared" ca="1" si="148"/>
        <v>-9.24638001353922+7.58830796905366i</v>
      </c>
      <c r="DU112" s="240" t="str">
        <f t="shared" ca="1" si="149"/>
        <v>-6.64546446476001+9.94564041354769i</v>
      </c>
      <c r="DV112" s="240" t="str">
        <f t="shared" ca="1" si="150"/>
        <v>-3.47224597846768+11.4464609837712i</v>
      </c>
      <c r="DW112" s="240" t="str">
        <f t="shared" ca="1" si="151"/>
        <v>-3.34106288115627E-13+11.9615200199632i</v>
      </c>
      <c r="DX112" s="240" t="str">
        <f t="shared" ca="1" si="152"/>
        <v>3.4722459784681+11.4464609837711i</v>
      </c>
      <c r="DY112" s="240" t="str">
        <f t="shared" ca="1" si="153"/>
        <v>6.64546446475944+9.94564041354806i</v>
      </c>
      <c r="DZ112" s="240" t="str">
        <f t="shared" ca="1" si="154"/>
        <v>9.24638001353956+7.58830796905326i</v>
      </c>
      <c r="EA112" s="240" t="str">
        <f t="shared" ca="1" si="155"/>
        <v>11.051003524168+4.5774755375433i</v>
      </c>
      <c r="EB112" s="240" t="str">
        <f t="shared" ca="1" si="156"/>
        <v>11.9039220316511+1.1724339863521i</v>
      </c>
      <c r="EC112" s="240" t="str">
        <f t="shared" ca="1" si="157"/>
        <v>11.7316827668284-2.33357679249718i</v>
      </c>
      <c r="ED112" s="240" t="str">
        <f t="shared" ca="1" si="158"/>
        <v>10.5491188595343-5.63862150488917i</v>
      </c>
      <c r="EE112" s="240" t="str">
        <f t="shared" ca="1" si="159"/>
        <v>8.45807191941441-8.45807191941487i</v>
      </c>
      <c r="EF112" s="240" t="str">
        <f t="shared" ca="1" si="160"/>
        <v>5.63862150488971-10.549118859534i</v>
      </c>
      <c r="EG112" s="240" t="str">
        <f t="shared" ca="1" si="161"/>
        <v>2.33357679249652-11.7316827668286i</v>
      </c>
      <c r="EH112" s="240" t="str">
        <f t="shared" ca="1" si="162"/>
        <v>-1.17243398635158-11.9039220316511i</v>
      </c>
      <c r="EI112" s="240" t="str">
        <f t="shared" ca="1" si="163"/>
        <v>-4.57747553754274-11.0510035241682i</v>
      </c>
      <c r="EJ112" s="240" t="str">
        <f t="shared" ca="1" si="164"/>
        <v>-7.58830796905377-9.24638001353913i</v>
      </c>
      <c r="EK112" s="240" t="str">
        <f t="shared" ca="1" si="165"/>
        <v>-9.94564041354772-6.64546446475995i</v>
      </c>
      <c r="EL112" s="240" t="str">
        <f t="shared" ca="1" si="166"/>
        <v>-11.4464609837712-3.47224597846753i</v>
      </c>
      <c r="EM112" s="240" t="str">
        <f t="shared" ca="1" si="167"/>
        <v>-11.9615200199632-1.87568988501657E-13i</v>
      </c>
      <c r="EN112" s="240"/>
      <c r="EO112" s="240"/>
      <c r="EP112" s="240"/>
    </row>
    <row r="113" spans="1:146" ht="15.75" thickBot="1">
      <c r="A113" s="277">
        <f t="shared" si="168"/>
        <v>2.5390624999999995E-4</v>
      </c>
      <c r="B113" s="276">
        <v>13</v>
      </c>
      <c r="C113" s="248">
        <f t="shared" si="169"/>
        <v>2600</v>
      </c>
      <c r="D113" s="247">
        <f t="shared" si="170"/>
        <v>16336.281798666923</v>
      </c>
      <c r="E113" s="247" t="str">
        <f t="shared" si="171"/>
        <v>16336.2817986669i</v>
      </c>
      <c r="F113" s="247" t="str">
        <f t="shared" si="172"/>
        <v>0.197817365756143-0.645082864497429i</v>
      </c>
      <c r="G113" s="247" t="str">
        <f t="shared" si="173"/>
        <v>-1.57952879418422+0.516090041147247i</v>
      </c>
      <c r="H113" s="247" t="str">
        <f t="shared" si="38"/>
        <v>0.00925872415480017-0.0209468101683326i</v>
      </c>
      <c r="I113" s="247" t="str">
        <f t="shared" si="174"/>
        <v>-0.0146879256523287+0.00457498958120386i</v>
      </c>
      <c r="J113" s="275" t="str">
        <f ca="1">IMPRODUCT(1/N_FFT2,AB100)</f>
        <v>-0.512073188301734-0.0110764006706849i</v>
      </c>
      <c r="K113" s="274" t="str">
        <f t="shared" ca="1" si="175"/>
        <v>0.00757196733599241-0.00218004015174785i</v>
      </c>
      <c r="N113" s="265">
        <f t="shared" ca="1" si="176"/>
        <v>12.038641873154724</v>
      </c>
      <c r="O113" s="240">
        <f t="shared" ca="1" si="39"/>
        <v>-11.961358126845276</v>
      </c>
      <c r="P113" s="240" t="str">
        <f t="shared" ca="1" si="40"/>
        <v>-11.3576466196051+3.75205963476325i</v>
      </c>
      <c r="Q113" s="240" t="str">
        <f t="shared" ca="1" si="41"/>
        <v>-9.60745293421935+7.12537271694665i</v>
      </c>
      <c r="R113" s="240" t="str">
        <f t="shared" ca="1" si="42"/>
        <v>-6.88744798991992+9.77942474917598i</v>
      </c>
      <c r="S113" s="240" t="str">
        <f t="shared" ca="1" si="43"/>
        <v>-3.47219898337636+11.4463060617165i</v>
      </c>
      <c r="T113" s="240" t="str">
        <f t="shared" ca="1" si="44"/>
        <v>0.293546423235342+11.9577555894095i</v>
      </c>
      <c r="U113" s="241" t="str">
        <f t="shared" ca="1" si="45"/>
        <v>4.02966018572474+11.2621457558599i</v>
      </c>
      <c r="V113" s="240" t="str">
        <f t="shared" ca="1" si="46"/>
        <v>7.35900538588349+9.42969394886098i</v>
      </c>
      <c r="W113" s="240" t="str">
        <f t="shared" ca="1" si="47"/>
        <v>9.94550580433996+6.64537452176232i</v>
      </c>
      <c r="X113" s="240" t="str">
        <f t="shared" ca="1" si="48"/>
        <v>11.5280706770613+3.1902468091557i</v>
      </c>
      <c r="Y113" s="240" t="str">
        <f t="shared" ca="1" si="49"/>
        <v>11.9469501471359-0.586916025081613i</v>
      </c>
      <c r="Z113" s="240" t="str">
        <f t="shared" ca="1" si="50"/>
        <v>11.15986099663-4.30483342006909i</v>
      </c>
      <c r="AA113" s="240" t="str">
        <f t="shared" ca="1" si="51"/>
        <v>9.24625486846672-7.58820526514688i</v>
      </c>
      <c r="AB113" s="240" t="str">
        <f t="shared" ca="1" si="52"/>
        <v>6.39929812847944-10.1055960586938i</v>
      </c>
      <c r="AC113" s="240" t="str">
        <f t="shared" ca="1" si="53"/>
        <v>2.90637294954821-11.6028912136925i</v>
      </c>
      <c r="AD113" s="240" t="str">
        <f t="shared" ca="1" si="54"/>
        <v>-0.879932090660703-11.9289483088189i</v>
      </c>
      <c r="AE113" s="240" t="str">
        <f t="shared" ca="1" si="55"/>
        <v>-4.57741358372917-11.0508539544299i</v>
      </c>
      <c r="AF113" s="240" t="str">
        <f t="shared" ca="1" si="56"/>
        <v>-7.81283429329982-9.05724618987946i</v>
      </c>
      <c r="AG113" s="240" t="str">
        <f t="shared" ca="1" si="57"/>
        <v>-10.2595990798545-6.14936703728907i</v>
      </c>
      <c r="AH113" s="240" t="str">
        <f t="shared" ca="1" si="58"/>
        <v>-11.6707226025166-2.6207483995523i</v>
      </c>
      <c r="AI113" s="240" t="str">
        <f t="shared" ca="1" si="59"/>
        <v>-11.9037609180928+1.17241811805115i</v>
      </c>
      <c r="AJ113" s="240" t="str">
        <f t="shared" ca="1" si="60"/>
        <v>-10.9351902910257+4.84723648460703i</v>
      </c>
      <c r="AK113" s="240" t="str">
        <f t="shared" ca="1" si="61"/>
        <v>-8.86278176485973+8.03275716221506i</v>
      </c>
      <c r="AL113" s="240" t="str">
        <f t="shared" ca="1" si="62"/>
        <v>-5.89573179733505+10.4074221021606i</v>
      </c>
      <c r="AM113" s="240" t="str">
        <f t="shared" ca="1" si="63"/>
        <v>-2.3335452087165+11.7315239844414i</v>
      </c>
      <c r="AN113" s="240" t="str">
        <f t="shared" ca="1" si="64"/>
        <v>1.46419792460671+11.8714031468999i</v>
      </c>
      <c r="AO113" s="240" t="str">
        <f t="shared" ca="1" si="65"/>
        <v>5.11413959147642+10.8129396778832i</v>
      </c>
      <c r="AP113" s="240" t="str">
        <f t="shared" ca="1" si="66"/>
        <v>8.24784139858001+8.66297873150553i</v>
      </c>
      <c r="AQ113" s="240" t="str">
        <f t="shared" ca="1" si="67"/>
        <v>10.5489760825508+5.63854518900203i</v>
      </c>
      <c r="AR113" s="240" t="str">
        <f t="shared" ca="1" si="68"/>
        <v>10.5489760825508+5.63854518900203i</v>
      </c>
      <c r="AS113" s="240" t="str">
        <f t="shared" ca="1" si="69"/>
        <v>11.8318944863517-1.7550957530825i</v>
      </c>
      <c r="AT113" s="240" t="str">
        <f t="shared" ca="1" si="70"/>
        <v>10.6841757542007-5.37796213188578i</v>
      </c>
      <c r="AU113" s="240" t="str">
        <f t="shared" ca="1" si="71"/>
        <v>8.45795744369335-8.45795744369288i</v>
      </c>
      <c r="AV113" s="240" t="str">
        <f t="shared" ca="1" si="72"/>
        <v>5.37796213188627-10.6841757542005i</v>
      </c>
      <c r="AW113" s="240" t="str">
        <f t="shared" ca="1" si="73"/>
        <v>1.75509575308198-11.8318944863518i</v>
      </c>
      <c r="AX113" s="240" t="str">
        <f t="shared" ca="1" si="74"/>
        <v>-2.04493637750423-11.7852587349879i</v>
      </c>
      <c r="AY113" s="240" t="str">
        <f t="shared" ca="1" si="75"/>
        <v>-5.6385451890022-10.5489760825507i</v>
      </c>
      <c r="AZ113" s="240" t="str">
        <f t="shared" ca="1" si="76"/>
        <v>-8.66297873150555-8.24784139857999i</v>
      </c>
      <c r="BA113" s="240" t="str">
        <f t="shared" ca="1" si="77"/>
        <v>-10.8129396778832-5.11413959147648i</v>
      </c>
      <c r="BB113" s="240" t="str">
        <f t="shared" ca="1" si="78"/>
        <v>-11.8714031468999-1.46419792460702i</v>
      </c>
      <c r="BC113" s="240" t="str">
        <f t="shared" ca="1" si="79"/>
        <v>-11.7315239844415+2.33354520871607i</v>
      </c>
      <c r="BD113" s="240" t="str">
        <f t="shared" ca="1" si="80"/>
        <v>-10.4074221021608+5.89573179733458i</v>
      </c>
      <c r="BE113" s="240" t="str">
        <f t="shared" ca="1" si="81"/>
        <v>-8.03275716221478+8.86278176485999i</v>
      </c>
      <c r="BF113" s="240" t="str">
        <f t="shared" ca="1" si="82"/>
        <v>-4.84723648460677+10.9351902910258i</v>
      </c>
      <c r="BG113" s="240" t="str">
        <f t="shared" ca="1" si="83"/>
        <v>-1.17241811805098+11.9037609180928i</v>
      </c>
      <c r="BH113" s="240" t="str">
        <f t="shared" ca="1" si="84"/>
        <v>2.62074839955223+11.6707226025166i</v>
      </c>
      <c r="BI113" s="240" t="str">
        <f t="shared" ca="1" si="85"/>
        <v>6.1493670372889+10.2595990798546i</v>
      </c>
      <c r="BJ113" s="240" t="str">
        <f t="shared" ca="1" si="86"/>
        <v>9.05724618987924+7.81283429330006i</v>
      </c>
      <c r="BK113" s="240" t="str">
        <f t="shared" ca="1" si="87"/>
        <v>11.0508539544297+4.57741358372967i</v>
      </c>
      <c r="BL113" s="240" t="str">
        <f t="shared" ca="1" si="88"/>
        <v>11.9289483088189+0.879932090660172i</v>
      </c>
      <c r="BM113" s="240" t="str">
        <f t="shared" ca="1" si="89"/>
        <v>11.6028912136924-2.90637294954858i</v>
      </c>
      <c r="BN113" s="240" t="str">
        <f t="shared" ca="1" si="90"/>
        <v>10.1055960586937-6.39929812847958i</v>
      </c>
      <c r="BO113" s="240" t="str">
        <f t="shared" ca="1" si="91"/>
        <v>7.58820526514686-9.24625486846675i</v>
      </c>
      <c r="BP113" s="240" t="str">
        <f t="shared" ca="1" si="92"/>
        <v>4.30483342006916-11.15986099663i</v>
      </c>
      <c r="BQ113" s="240" t="str">
        <f t="shared" ca="1" si="93"/>
        <v>0.586916025081919-11.9469501471359i</v>
      </c>
      <c r="BR113" s="240" t="str">
        <f t="shared" ca="1" si="94"/>
        <v>-3.19024680915529-11.5280706770614i</v>
      </c>
      <c r="BS113" s="240" t="str">
        <f t="shared" ca="1" si="95"/>
        <v>-6.64537452176184-9.94550580434027i</v>
      </c>
      <c r="BT113" s="240" t="str">
        <f t="shared" ca="1" si="96"/>
        <v>-9.42969394886122-7.35900538588318i</v>
      </c>
      <c r="BU113" s="240" t="str">
        <f t="shared" ca="1" si="97"/>
        <v>-11.26214575586-4.02966018572448i</v>
      </c>
      <c r="BV113" s="240" t="str">
        <f t="shared" ca="1" si="98"/>
        <v>-11.9577555894095-0.293546423235174i</v>
      </c>
      <c r="BW113" s="240" t="str">
        <f t="shared" ca="1" si="99"/>
        <v>-11.4463060617165+3.47219898337631i</v>
      </c>
      <c r="BX113" s="240" t="str">
        <f t="shared" ca="1" si="100"/>
        <v>-9.77942474917607+6.88744798991979i</v>
      </c>
      <c r="BY113" s="240" t="str">
        <f t="shared" ca="1" si="101"/>
        <v>-7.12537271694694+9.60745293421913i</v>
      </c>
      <c r="BZ113" s="240" t="str">
        <f t="shared" ca="1" si="102"/>
        <v>-3.75205963476375+11.357646619605i</v>
      </c>
      <c r="CA113" s="240" t="str">
        <f t="shared" ca="1" si="103"/>
        <v>5.21665622300421E-13+11.9613581268453i</v>
      </c>
      <c r="CB113" s="240" t="str">
        <f t="shared" ca="1" si="104"/>
        <v>3.7520596347636+11.357646619605i</v>
      </c>
      <c r="CC113" s="240" t="str">
        <f t="shared" ca="1" si="105"/>
        <v>7.12537271694682+9.60745293421921i</v>
      </c>
      <c r="CD113" s="240" t="str">
        <f t="shared" ca="1" si="106"/>
        <v>9.77942474917599+6.88744798991991i</v>
      </c>
      <c r="CE113" s="240" t="str">
        <f t="shared" ca="1" si="107"/>
        <v>11.4463060617165+3.47219898337644i</v>
      </c>
      <c r="CF113" s="240" t="str">
        <f t="shared" ca="1" si="108"/>
        <v>11.9577555894095-0.293546423235028i</v>
      </c>
      <c r="CG113" s="240" t="str">
        <f t="shared" ca="1" si="109"/>
        <v>11.26214575586-4.02966018572434i</v>
      </c>
      <c r="CH113" s="240" t="str">
        <f t="shared" ca="1" si="110"/>
        <v>9.42969394886057-7.35900538588401i</v>
      </c>
      <c r="CI113" s="240" t="str">
        <f t="shared" ca="1" si="111"/>
        <v>6.64537452176196-9.9455058043402i</v>
      </c>
      <c r="CJ113" s="240" t="str">
        <f t="shared" ca="1" si="112"/>
        <v>3.19024680915543-11.5280706770613i</v>
      </c>
      <c r="CK113" s="240" t="str">
        <f t="shared" ca="1" si="113"/>
        <v>-0.586916025081773-11.9469501471359i</v>
      </c>
      <c r="CL113" s="240" t="str">
        <f t="shared" ca="1" si="114"/>
        <v>-4.30483342006902-11.15986099663i</v>
      </c>
      <c r="CM113" s="240" t="str">
        <f t="shared" ca="1" si="115"/>
        <v>-7.58820526514674-9.24625486846685i</v>
      </c>
      <c r="CN113" s="240" t="str">
        <f t="shared" ca="1" si="116"/>
        <v>-10.1055960586936-6.3992981284797i</v>
      </c>
      <c r="CO113" s="240" t="str">
        <f t="shared" ca="1" si="117"/>
        <v>-11.6028912136923-2.90637294954875i</v>
      </c>
      <c r="CP113" s="240" t="str">
        <f t="shared" ca="1" si="118"/>
        <v>-11.9289483088188+0.879932090661213i</v>
      </c>
      <c r="CQ113" s="240" t="str">
        <f t="shared" ca="1" si="119"/>
        <v>-11.0508539544298+4.57741358372954i</v>
      </c>
      <c r="CR113" s="240" t="str">
        <f t="shared" ca="1" si="120"/>
        <v>-9.05724618987934+7.81283429329995i</v>
      </c>
      <c r="CS113" s="240" t="str">
        <f t="shared" ca="1" si="121"/>
        <v>-6.14936703728901+10.2595990798545i</v>
      </c>
      <c r="CT113" s="240" t="str">
        <f t="shared" ca="1" si="122"/>
        <v>-2.62074839955239+11.6707226025166i</v>
      </c>
      <c r="CU113" s="240" t="str">
        <f t="shared" ca="1" si="123"/>
        <v>1.17241811805083+11.9037609180928i</v>
      </c>
      <c r="CV113" s="240" t="str">
        <f t="shared" ca="1" si="124"/>
        <v>4.84723648460664+10.9351902910258i</v>
      </c>
      <c r="CW113" s="240" t="str">
        <f t="shared" ca="1" si="125"/>
        <v>8.03275716221554+8.8627817648593i</v>
      </c>
      <c r="CX113" s="240" t="str">
        <f t="shared" ca="1" si="126"/>
        <v>10.4074221021608+5.89573179733469i</v>
      </c>
      <c r="CY113" s="240" t="str">
        <f t="shared" ca="1" si="127"/>
        <v>11.7315239844415+2.33354520871619i</v>
      </c>
      <c r="CZ113" s="240" t="str">
        <f t="shared" ca="1" si="128"/>
        <v>11.8714031468999-1.46419792460686i</v>
      </c>
      <c r="DA113" s="240" t="str">
        <f t="shared" ca="1" si="129"/>
        <v>10.8129396778832-5.11413959147635i</v>
      </c>
      <c r="DB113" s="240" t="str">
        <f t="shared" ca="1" si="130"/>
        <v>8.66297873150566-8.24784139857989i</v>
      </c>
      <c r="DC113" s="240" t="str">
        <f t="shared" ca="1" si="131"/>
        <v>5.63854518900231-10.5489760825507i</v>
      </c>
      <c r="DD113" s="240" t="str">
        <f t="shared" ca="1" si="132"/>
        <v>2.04493637750435-11.7852587349878i</v>
      </c>
      <c r="DE113" s="240" t="str">
        <f t="shared" ca="1" si="133"/>
        <v>-1.75509575308299-11.8318944863516i</v>
      </c>
      <c r="DF113" s="240" t="str">
        <f t="shared" ca="1" si="134"/>
        <v>-5.37796213188614-10.6841757542005i</v>
      </c>
      <c r="DG113" s="240" t="str">
        <f t="shared" ca="1" si="135"/>
        <v>-8.45795744369325-8.45795744369298i</v>
      </c>
      <c r="DH113" s="240" t="str">
        <f t="shared" ca="1" si="136"/>
        <v>-10.6841757542007-5.37796213188581i</v>
      </c>
      <c r="DI113" s="240" t="str">
        <f t="shared" ca="1" si="137"/>
        <v>-11.8318944863517-1.75509575308262i</v>
      </c>
      <c r="DJ113" s="240" t="str">
        <f t="shared" ca="1" si="138"/>
        <v>-11.785258734988+2.04493637750355i</v>
      </c>
      <c r="DK113" s="240" t="str">
        <f t="shared" ca="1" si="139"/>
        <v>-10.5489760825511+5.63854518900159i</v>
      </c>
      <c r="DL113" s="240" t="str">
        <f t="shared" ca="1" si="140"/>
        <v>-8.24784139858048+8.6629787315051i</v>
      </c>
      <c r="DM113" s="240" t="str">
        <f t="shared" ca="1" si="141"/>
        <v>-5.11413959147605+10.8129396778834i</v>
      </c>
      <c r="DN113" s="240" t="str">
        <f t="shared" ca="1" si="142"/>
        <v>-1.46419792460648+11.8714031468999i</v>
      </c>
      <c r="DO113" s="240" t="str">
        <f t="shared" ca="1" si="143"/>
        <v>2.33354520871656+11.7315239844414i</v>
      </c>
      <c r="DP113" s="240" t="str">
        <f t="shared" ca="1" si="144"/>
        <v>5.89573179733505+10.4074221021605i</v>
      </c>
      <c r="DQ113" s="240" t="str">
        <f t="shared" ca="1" si="145"/>
        <v>8.86278176485955+8.03275716221527i</v>
      </c>
      <c r="DR113" s="240" t="str">
        <f t="shared" ca="1" si="146"/>
        <v>10.9351902910255+4.84723648460742i</v>
      </c>
      <c r="DS113" s="240" t="str">
        <f t="shared" ca="1" si="147"/>
        <v>11.9037609180927+1.17241811805164i</v>
      </c>
      <c r="DT113" s="240" t="str">
        <f t="shared" ca="1" si="148"/>
        <v>11.6707226025165-2.62074839955271i</v>
      </c>
      <c r="DU113" s="240" t="str">
        <f t="shared" ca="1" si="149"/>
        <v>10.2595990798543-6.14936703728937i</v>
      </c>
      <c r="DV113" s="240" t="str">
        <f t="shared" ca="1" si="150"/>
        <v>7.81283429329966-9.05724618987959i</v>
      </c>
      <c r="DW113" s="240" t="str">
        <f t="shared" ca="1" si="151"/>
        <v>4.57741358372915-11.0508539544299i</v>
      </c>
      <c r="DX113" s="240" t="str">
        <f t="shared" ca="1" si="152"/>
        <v>0.879932090660838-11.9289483088189i</v>
      </c>
      <c r="DY113" s="240" t="str">
        <f t="shared" ca="1" si="153"/>
        <v>-2.90637294954792-11.6028912136925i</v>
      </c>
      <c r="DZ113" s="240" t="str">
        <f t="shared" ca="1" si="154"/>
        <v>-6.39929812847905-10.105596058694i</v>
      </c>
      <c r="EA113" s="240" t="str">
        <f t="shared" ca="1" si="155"/>
        <v>-9.24625486846633-7.58820526514737i</v>
      </c>
      <c r="EB113" s="240" t="str">
        <f t="shared" ca="1" si="156"/>
        <v>-11.1598609966302-4.30483342006864i</v>
      </c>
      <c r="EC113" s="240" t="str">
        <f t="shared" ca="1" si="157"/>
        <v>-11.9469501471359-0.586916025081398i</v>
      </c>
      <c r="ED113" s="240" t="str">
        <f t="shared" ca="1" si="158"/>
        <v>-11.5280706770612+3.19024680915576i</v>
      </c>
      <c r="EE113" s="240" t="str">
        <f t="shared" ca="1" si="159"/>
        <v>-9.94550580433996+6.6453745217623i</v>
      </c>
      <c r="EF113" s="240" t="str">
        <f t="shared" ca="1" si="160"/>
        <v>-7.35900538588371+9.4296939488608i</v>
      </c>
      <c r="EG113" s="240" t="str">
        <f t="shared" ca="1" si="161"/>
        <v>-4.02966018572507+11.2621457558597i</v>
      </c>
      <c r="EH113" s="240" t="str">
        <f t="shared" ca="1" si="162"/>
        <v>-0.293546423235841+11.9577555894094i</v>
      </c>
      <c r="EI113" s="240" t="str">
        <f t="shared" ca="1" si="163"/>
        <v>3.47219898337676+11.4463060617164i</v>
      </c>
      <c r="EJ113" s="240" t="str">
        <f t="shared" ca="1" si="164"/>
        <v>6.88744798992021+9.77942474917577i</v>
      </c>
      <c r="EK113" s="240" t="str">
        <f t="shared" ca="1" si="165"/>
        <v>9.60745293421944+7.12537271694652i</v>
      </c>
      <c r="EL113" s="240" t="str">
        <f t="shared" ca="1" si="166"/>
        <v>11.3576466196051+3.75205963476321i</v>
      </c>
      <c r="EM113" s="240" t="str">
        <f t="shared" ca="1" si="167"/>
        <v>11.9613581268453+1.46536613158851E-13i</v>
      </c>
      <c r="EN113" s="240"/>
      <c r="EO113" s="240"/>
      <c r="EP113" s="240"/>
    </row>
    <row r="114" spans="1:146" ht="15.75" thickBot="1">
      <c r="A114" s="277">
        <f t="shared" si="168"/>
        <v>2.7343749999999997E-4</v>
      </c>
      <c r="B114" s="276">
        <v>14</v>
      </c>
      <c r="C114" s="248">
        <f t="shared" si="169"/>
        <v>2800</v>
      </c>
      <c r="D114" s="247">
        <f t="shared" si="170"/>
        <v>17592.91886010284</v>
      </c>
      <c r="E114" s="247" t="str">
        <f t="shared" si="171"/>
        <v>17592.9188601028i</v>
      </c>
      <c r="F114" s="247" t="str">
        <f t="shared" si="172"/>
        <v>0.180568126186682-0.603635452487623i</v>
      </c>
      <c r="G114" s="247" t="str">
        <f t="shared" si="173"/>
        <v>-1.55567650441976+0.547359506364495i</v>
      </c>
      <c r="H114" s="247" t="str">
        <f t="shared" si="38"/>
        <v>0.00869548860495255-0.0195570073948961i</v>
      </c>
      <c r="I114" s="247" t="str">
        <f t="shared" si="174"/>
        <v>-0.0144209127332948+0.00482859855046424i</v>
      </c>
      <c r="J114" s="275" t="str">
        <f ca="1">IMPRODUCT(1/N_FFT2,AC100)</f>
        <v>0.0241909798417818+0.00191133685814783i</v>
      </c>
      <c r="K114" s="274" t="str">
        <f t="shared" ca="1" si="175"/>
        <v>-0.00035808508761393+0.0000892453081630575i</v>
      </c>
      <c r="N114" s="265">
        <f t="shared" ca="1" si="176"/>
        <v>12.038823652937751</v>
      </c>
      <c r="O114" s="240">
        <f t="shared" ca="1" si="39"/>
        <v>-11.961176347062249</v>
      </c>
      <c r="P114" s="240" t="str">
        <f t="shared" ca="1" si="40"/>
        <v>-11.261974602184+4.02959894596029i</v>
      </c>
      <c r="Q114" s="240" t="str">
        <f t="shared" ca="1" si="41"/>
        <v>-9.24611435079423+7.58808994527333i</v>
      </c>
      <c r="R114" s="240" t="str">
        <f t="shared" ca="1" si="42"/>
        <v>-6.14927358380376+10.2594431621338i</v>
      </c>
      <c r="S114" s="240" t="str">
        <f t="shared" ca="1" si="43"/>
        <v>-2.33350974524013+11.7313456975059i</v>
      </c>
      <c r="T114" s="240" t="str">
        <f t="shared" ca="1" si="44"/>
        <v>1.75506908044872+11.8317146740603i</v>
      </c>
      <c r="U114" s="241" t="str">
        <f t="shared" ca="1" si="45"/>
        <v>5.63845949860543+10.5488157670948i</v>
      </c>
      <c r="V114" s="240" t="str">
        <f t="shared" ca="1" si="46"/>
        <v>8.86264707492493+8.03263508637396i</v>
      </c>
      <c r="W114" s="240" t="str">
        <f t="shared" ca="1" si="47"/>
        <v>11.0506860118089+4.5773440196179i</v>
      </c>
      <c r="X114" s="240" t="str">
        <f t="shared" ca="1" si="48"/>
        <v>11.9467685863146+0.586907105570497i</v>
      </c>
      <c r="Y114" s="240" t="str">
        <f t="shared" ca="1" si="49"/>
        <v>11.4461321093099-3.47214621549072i</v>
      </c>
      <c r="Z114" s="240" t="str">
        <f t="shared" ca="1" si="50"/>
        <v>9.60730692732855-7.12526443085632i</v>
      </c>
      <c r="AA114" s="240" t="str">
        <f t="shared" ca="1" si="51"/>
        <v>6.64527353032596-9.9453546599742i</v>
      </c>
      <c r="AB114" s="240" t="str">
        <f t="shared" ca="1" si="52"/>
        <v>2.90632878066383-11.6027148816217i</v>
      </c>
      <c r="AC114" s="240" t="str">
        <f t="shared" ca="1" si="53"/>
        <v>-1.17240030051662-11.9035800136291i</v>
      </c>
      <c r="AD114" s="240" t="str">
        <f t="shared" ca="1" si="54"/>
        <v>-5.11406187060423-10.8127753509057i</v>
      </c>
      <c r="AE114" s="240" t="str">
        <f t="shared" ca="1" si="55"/>
        <v>-8.45782890597587-8.45782890597584i</v>
      </c>
      <c r="AF114" s="240" t="str">
        <f t="shared" ca="1" si="56"/>
        <v>-10.8127753509056-5.11406187060429i</v>
      </c>
      <c r="AG114" s="240" t="str">
        <f t="shared" ca="1" si="57"/>
        <v>-11.9035800136291-1.17240030051657i</v>
      </c>
      <c r="AH114" s="240" t="str">
        <f t="shared" ca="1" si="58"/>
        <v>-11.6027148816217+2.90632878066386i</v>
      </c>
      <c r="AI114" s="240" t="str">
        <f t="shared" ca="1" si="59"/>
        <v>-9.94535465997423+6.6452735303259i</v>
      </c>
      <c r="AJ114" s="240" t="str">
        <f t="shared" ca="1" si="60"/>
        <v>-7.12526443085629+9.60730692732857i</v>
      </c>
      <c r="AK114" s="240" t="str">
        <f t="shared" ca="1" si="61"/>
        <v>-3.47214621549068+11.4461321093099i</v>
      </c>
      <c r="AL114" s="240" t="str">
        <f t="shared" ca="1" si="62"/>
        <v>0.586907105570418+11.9467685863146i</v>
      </c>
      <c r="AM114" s="240" t="str">
        <f t="shared" ca="1" si="63"/>
        <v>4.57734401961793+11.0506860118089i</v>
      </c>
      <c r="AN114" s="240" t="str">
        <f t="shared" ca="1" si="64"/>
        <v>8.032635086374+8.8626470749249i</v>
      </c>
      <c r="AO114" s="240" t="str">
        <f t="shared" ca="1" si="65"/>
        <v>10.5488157670948+5.6384594986054i</v>
      </c>
      <c r="AP114" s="240" t="str">
        <f t="shared" ca="1" si="66"/>
        <v>11.8317146740603+1.75506908044867i</v>
      </c>
      <c r="AQ114" s="240" t="str">
        <f t="shared" ca="1" si="67"/>
        <v>11.7313456975059-2.33350974524006i</v>
      </c>
      <c r="AR114" s="240" t="str">
        <f t="shared" ca="1" si="68"/>
        <v>11.7313456975059-2.33350974524006i</v>
      </c>
      <c r="AS114" s="240" t="str">
        <f t="shared" ca="1" si="69"/>
        <v>7.58808994527342-9.24611435079416i</v>
      </c>
      <c r="AT114" s="240" t="str">
        <f t="shared" ca="1" si="70"/>
        <v>4.02959894596021-11.261974602184i</v>
      </c>
      <c r="AU114" s="240" t="str">
        <f t="shared" ca="1" si="71"/>
        <v>-2.92333467907099E-13-11.9611763470622i</v>
      </c>
      <c r="AV114" s="240" t="str">
        <f t="shared" ca="1" si="72"/>
        <v>-4.02959894596073-11.2619746021838i</v>
      </c>
      <c r="AW114" s="240" t="str">
        <f t="shared" ca="1" si="73"/>
        <v>-7.58808994527294-9.24611435079457i</v>
      </c>
      <c r="AX114" s="240" t="str">
        <f t="shared" ca="1" si="74"/>
        <v>-10.2594431621337-6.14927358380404i</v>
      </c>
      <c r="AY114" s="240" t="str">
        <f t="shared" ca="1" si="75"/>
        <v>-11.7313456975059-2.3335097452402i</v>
      </c>
      <c r="AZ114" s="240" t="str">
        <f t="shared" ca="1" si="76"/>
        <v>-11.8317146740603+1.75506908044877i</v>
      </c>
      <c r="BA114" s="240" t="str">
        <f t="shared" ca="1" si="77"/>
        <v>-10.5488157670946+5.63845949860569i</v>
      </c>
      <c r="BB114" s="240" t="str">
        <f t="shared" ca="1" si="78"/>
        <v>-8.03263508637367+8.86264707492519i</v>
      </c>
      <c r="BC114" s="240" t="str">
        <f t="shared" ca="1" si="79"/>
        <v>-4.57734401961841+11.0506860118087i</v>
      </c>
      <c r="BD114" s="240" t="str">
        <f t="shared" ca="1" si="80"/>
        <v>-0.58690710557081+11.9467685863145i</v>
      </c>
      <c r="BE114" s="240" t="str">
        <f t="shared" ca="1" si="81"/>
        <v>3.47214621549054+11.4461321093099i</v>
      </c>
      <c r="BF114" s="240" t="str">
        <f t="shared" ca="1" si="82"/>
        <v>7.12526443085637+9.60730692732851i</v>
      </c>
      <c r="BG114" s="240" t="str">
        <f t="shared" ca="1" si="83"/>
        <v>9.94535465997435+6.64527353032573i</v>
      </c>
      <c r="BH114" s="240" t="str">
        <f t="shared" ca="1" si="84"/>
        <v>11.6027148816218+2.90632878066343i</v>
      </c>
      <c r="BI114" s="240" t="str">
        <f t="shared" ca="1" si="85"/>
        <v>11.9035800136291-1.17240030051606i</v>
      </c>
      <c r="BJ114" s="240" t="str">
        <f t="shared" ca="1" si="86"/>
        <v>10.8127753509058-5.11406187060393i</v>
      </c>
      <c r="BK114" s="240" t="str">
        <f t="shared" ca="1" si="87"/>
        <v>8.45782890597597-8.45782890597574i</v>
      </c>
      <c r="BL114" s="240" t="str">
        <f t="shared" ca="1" si="88"/>
        <v>5.11406187060427-10.8127753509057i</v>
      </c>
      <c r="BM114" s="240" t="str">
        <f t="shared" ca="1" si="89"/>
        <v>1.17240030051639-11.9035800136291i</v>
      </c>
      <c r="BN114" s="240" t="str">
        <f t="shared" ca="1" si="90"/>
        <v>-2.90632878066425-11.6027148816216i</v>
      </c>
      <c r="BO114" s="240" t="str">
        <f t="shared" ca="1" si="91"/>
        <v>-6.64527353032645-9.94535465997387i</v>
      </c>
      <c r="BP114" s="240" t="str">
        <f t="shared" ca="1" si="92"/>
        <v>-9.60730692732832-7.12526443085663i</v>
      </c>
      <c r="BQ114" s="240" t="str">
        <f t="shared" ca="1" si="93"/>
        <v>-11.4461321093098-3.47214621549087i</v>
      </c>
      <c r="BR114" s="240" t="str">
        <f t="shared" ca="1" si="94"/>
        <v>-11.9467685863146+0.586907105570477i</v>
      </c>
      <c r="BS114" s="240" t="str">
        <f t="shared" ca="1" si="95"/>
        <v>-11.0506860118089+4.57734401961808i</v>
      </c>
      <c r="BT114" s="240" t="str">
        <f t="shared" ca="1" si="96"/>
        <v>-8.86264707492462+8.03263508637431i</v>
      </c>
      <c r="BU114" s="240" t="str">
        <f t="shared" ca="1" si="97"/>
        <v>-5.63845949860598+10.5488157670945i</v>
      </c>
      <c r="BV114" s="240" t="str">
        <f t="shared" ca="1" si="98"/>
        <v>-1.75506908044912+11.8317146740603i</v>
      </c>
      <c r="BW114" s="240" t="str">
        <f t="shared" ca="1" si="99"/>
        <v>2.33350974523986+11.731345697506i</v>
      </c>
      <c r="BX114" s="240" t="str">
        <f t="shared" ca="1" si="100"/>
        <v>6.14927358380373+10.2594431621338i</v>
      </c>
      <c r="BY114" s="240" t="str">
        <f t="shared" ca="1" si="101"/>
        <v>9.24611435079436+7.58808994527319i</v>
      </c>
      <c r="BZ114" s="240" t="str">
        <f t="shared" ca="1" si="102"/>
        <v>11.2619746021841+4.02959894595994i</v>
      </c>
      <c r="CA114" s="240" t="str">
        <f t="shared" ca="1" si="103"/>
        <v>11.9611763470622-5.84666935814198E-13i</v>
      </c>
      <c r="CB114" s="240" t="str">
        <f t="shared" ca="1" si="104"/>
        <v>11.2619746021841-4.02959894595988i</v>
      </c>
      <c r="CC114" s="240" t="str">
        <f t="shared" ca="1" si="105"/>
        <v>9.24611435079439-7.58808994527314i</v>
      </c>
      <c r="CD114" s="240" t="str">
        <f t="shared" ca="1" si="106"/>
        <v>6.14927358380378-10.2594431621338i</v>
      </c>
      <c r="CE114" s="240" t="str">
        <f t="shared" ca="1" si="107"/>
        <v>2.33350974523992-11.731345697506i</v>
      </c>
      <c r="CF114" s="240" t="str">
        <f t="shared" ca="1" si="108"/>
        <v>-1.75506908044906-11.8317146740603i</v>
      </c>
      <c r="CG114" s="240" t="str">
        <f t="shared" ca="1" si="109"/>
        <v>-5.63845949860593-10.5488157670945i</v>
      </c>
      <c r="CH114" s="240" t="str">
        <f t="shared" ca="1" si="110"/>
        <v>-8.86264707492458-8.03263508637436i</v>
      </c>
      <c r="CI114" s="240" t="str">
        <f t="shared" ca="1" si="111"/>
        <v>-11.0506860118088-4.57734401961814i</v>
      </c>
      <c r="CJ114" s="240" t="str">
        <f t="shared" ca="1" si="112"/>
        <v>-11.9467685863146-0.586907105570539i</v>
      </c>
      <c r="CK114" s="240" t="str">
        <f t="shared" ca="1" si="113"/>
        <v>-11.4461321093099+3.47214621549081i</v>
      </c>
      <c r="CL114" s="240" t="str">
        <f t="shared" ca="1" si="114"/>
        <v>-9.60730692732836+7.12526443085659i</v>
      </c>
      <c r="CM114" s="240" t="str">
        <f t="shared" ca="1" si="115"/>
        <v>-6.64527353032547+9.94535465997452i</v>
      </c>
      <c r="CN114" s="240" t="str">
        <f t="shared" ca="1" si="116"/>
        <v>-2.90632878066431+11.6027148816216i</v>
      </c>
      <c r="CO114" s="240" t="str">
        <f t="shared" ca="1" si="117"/>
        <v>1.17240030051633+11.9035800136291i</v>
      </c>
      <c r="CP114" s="240" t="str">
        <f t="shared" ca="1" si="118"/>
        <v>5.11406187060422+10.8127753509057i</v>
      </c>
      <c r="CQ114" s="240" t="str">
        <f t="shared" ca="1" si="119"/>
        <v>8.45782890597593+8.45782890597578i</v>
      </c>
      <c r="CR114" s="240" t="str">
        <f t="shared" ca="1" si="120"/>
        <v>10.8127753509058+5.11406187060399i</v>
      </c>
      <c r="CS114" s="240" t="str">
        <f t="shared" ca="1" si="121"/>
        <v>11.9035800136291+1.17240030051612i</v>
      </c>
      <c r="CT114" s="240" t="str">
        <f t="shared" ca="1" si="122"/>
        <v>11.6027148816218-2.90632878066335i</v>
      </c>
      <c r="CU114" s="240" t="str">
        <f t="shared" ca="1" si="123"/>
        <v>9.94535465997439-6.64527353032569i</v>
      </c>
      <c r="CV114" s="240" t="str">
        <f t="shared" ca="1" si="124"/>
        <v>7.12526443085642-9.60730692732847i</v>
      </c>
      <c r="CW114" s="240" t="str">
        <f t="shared" ca="1" si="125"/>
        <v>3.47214621549057-11.4461321093099i</v>
      </c>
      <c r="CX114" s="240" t="str">
        <f t="shared" ca="1" si="126"/>
        <v>-0.586907105570747-11.9467685863145i</v>
      </c>
      <c r="CY114" s="240" t="str">
        <f t="shared" ca="1" si="127"/>
        <v>-4.57734401961833-11.0506860118088i</v>
      </c>
      <c r="CZ114" s="240" t="str">
        <f t="shared" ca="1" si="128"/>
        <v>-8.03263508637363-8.86264707492524i</v>
      </c>
      <c r="DA114" s="240" t="str">
        <f t="shared" ca="1" si="129"/>
        <v>-10.5488157670946-5.63845949860574i</v>
      </c>
      <c r="DB114" s="240" t="str">
        <f t="shared" ca="1" si="130"/>
        <v>-11.8317146740603-1.75506908044881i</v>
      </c>
      <c r="DC114" s="240" t="str">
        <f t="shared" ca="1" si="131"/>
        <v>-11.7313456975059+2.33350974524013i</v>
      </c>
      <c r="DD114" s="240" t="str">
        <f t="shared" ca="1" si="132"/>
        <v>-10.2594431621337+6.149273583804i</v>
      </c>
      <c r="DE114" s="240" t="str">
        <f t="shared" ca="1" si="133"/>
        <v>-7.58808994527302+9.2461143507945i</v>
      </c>
      <c r="DF114" s="240" t="str">
        <f t="shared" ca="1" si="134"/>
        <v>-4.02959894596077+11.2619746021838i</v>
      </c>
      <c r="DG114" s="240" t="str">
        <f t="shared" ca="1" si="135"/>
        <v>-3.34096688727165E-13+11.9611763470622i</v>
      </c>
      <c r="DH114" s="240" t="str">
        <f t="shared" ca="1" si="136"/>
        <v>4.02959894596015+11.261974602184i</v>
      </c>
      <c r="DI114" s="240" t="str">
        <f t="shared" ca="1" si="137"/>
        <v>7.58808994527335+9.24611435079422i</v>
      </c>
      <c r="DJ114" s="240" t="str">
        <f t="shared" ca="1" si="138"/>
        <v>10.259443162134+6.14927358380351i</v>
      </c>
      <c r="DK114" s="240" t="str">
        <f t="shared" ca="1" si="139"/>
        <v>11.731345697506+2.33350974523963i</v>
      </c>
      <c r="DL114" s="240" t="str">
        <f t="shared" ca="1" si="140"/>
        <v>11.8317146740604-1.75506908044815i</v>
      </c>
      <c r="DM114" s="240" t="str">
        <f t="shared" ca="1" si="141"/>
        <v>10.548815767095-5.63845949860512i</v>
      </c>
      <c r="DN114" s="240" t="str">
        <f t="shared" ca="1" si="142"/>
        <v>8.03263508637415-8.86264707492476i</v>
      </c>
      <c r="DO114" s="240" t="str">
        <f t="shared" ca="1" si="143"/>
        <v>4.57734401961785-11.050686011809i</v>
      </c>
      <c r="DP114" s="240" t="str">
        <f t="shared" ca="1" si="144"/>
        <v>0.586907105570227-11.9467685863146i</v>
      </c>
      <c r="DQ114" s="240" t="str">
        <f t="shared" ca="1" si="145"/>
        <v>-3.47214621549108-11.4461321093098i</v>
      </c>
      <c r="DR114" s="240" t="str">
        <f t="shared" ca="1" si="146"/>
        <v>-7.12526443085584-9.60730692732891i</v>
      </c>
      <c r="DS114" s="240" t="str">
        <f t="shared" ca="1" si="147"/>
        <v>-9.94535465997399-6.64527353032627i</v>
      </c>
      <c r="DT114" s="240" t="str">
        <f t="shared" ca="1" si="148"/>
        <v>-11.6027148816217-2.90632878066401i</v>
      </c>
      <c r="DU114" s="240" t="str">
        <f t="shared" ca="1" si="149"/>
        <v>-11.9035800136291+1.17240030051664i</v>
      </c>
      <c r="DV114" s="240" t="str">
        <f t="shared" ca="1" si="150"/>
        <v>-10.8127753509056+5.11406187060446i</v>
      </c>
      <c r="DW114" s="240" t="str">
        <f t="shared" ca="1" si="151"/>
        <v>-8.45782890597559+8.45782890597612i</v>
      </c>
      <c r="DX114" s="240" t="str">
        <f t="shared" ca="1" si="152"/>
        <v>-5.11406187060485+10.8127753509054i</v>
      </c>
      <c r="DY114" s="240" t="str">
        <f t="shared" ca="1" si="153"/>
        <v>-1.17240030051699+11.9035800136291i</v>
      </c>
      <c r="DZ114" s="240" t="str">
        <f t="shared" ca="1" si="154"/>
        <v>2.90632878066366+11.6027148816218i</v>
      </c>
      <c r="EA114" s="240" t="str">
        <f t="shared" ca="1" si="155"/>
        <v>6.64527353032591+9.94535465997423i</v>
      </c>
      <c r="EB114" s="240" t="str">
        <f t="shared" ca="1" si="156"/>
        <v>9.60730692732864+7.1252644308562i</v>
      </c>
      <c r="EC114" s="240" t="str">
        <f t="shared" ca="1" si="157"/>
        <v>11.44613210931+3.47214621549036i</v>
      </c>
      <c r="ED114" s="240" t="str">
        <f t="shared" ca="1" si="158"/>
        <v>11.9467685863146-0.586907105569872i</v>
      </c>
      <c r="EE114" s="240" t="str">
        <f t="shared" ca="1" si="159"/>
        <v>11.0506860118091-4.57734401961753i</v>
      </c>
      <c r="EF114" s="240" t="str">
        <f t="shared" ca="1" si="160"/>
        <v>8.86264707492506-8.03263508637382i</v>
      </c>
      <c r="EG114" s="240" t="str">
        <f t="shared" ca="1" si="161"/>
        <v>5.6384594986055-10.5488157670947i</v>
      </c>
      <c r="EH114" s="240" t="str">
        <f t="shared" ca="1" si="162"/>
        <v>1.75506908044858-11.8317146740603i</v>
      </c>
      <c r="EI114" s="240" t="str">
        <f t="shared" ca="1" si="163"/>
        <v>-2.33350974524044-11.7313456975059i</v>
      </c>
      <c r="EJ114" s="240" t="str">
        <f t="shared" ca="1" si="164"/>
        <v>-6.14927358380423-10.2594431621335i</v>
      </c>
      <c r="EK114" s="240" t="str">
        <f t="shared" ca="1" si="165"/>
        <v>-9.24611435079395-7.58808994527369i</v>
      </c>
      <c r="EL114" s="240" t="str">
        <f t="shared" ca="1" si="166"/>
        <v>-11.2619746021839-4.02959894596055i</v>
      </c>
      <c r="EM114" s="240" t="str">
        <f t="shared" ca="1" si="167"/>
        <v>-11.9611763470622-1.05505173054196E-13i</v>
      </c>
      <c r="EN114" s="240"/>
      <c r="EO114" s="240"/>
      <c r="EP114" s="240"/>
    </row>
    <row r="115" spans="1:146" ht="15.75" thickBot="1">
      <c r="A115" s="277">
        <f t="shared" si="168"/>
        <v>2.9296874999999999E-4</v>
      </c>
      <c r="B115" s="276">
        <v>15</v>
      </c>
      <c r="C115" s="248">
        <f t="shared" si="169"/>
        <v>3000</v>
      </c>
      <c r="D115" s="247">
        <f t="shared" si="170"/>
        <v>18849.555921538758</v>
      </c>
      <c r="E115" s="247" t="str">
        <f t="shared" si="171"/>
        <v>18849.5559215388i</v>
      </c>
      <c r="F115" s="247" t="str">
        <f t="shared" si="172"/>
        <v>0.166473247072438-0.567253242694688i</v>
      </c>
      <c r="G115" s="247" t="str">
        <f t="shared" si="173"/>
        <v>-1.53084350946274+0.577073793805332i</v>
      </c>
      <c r="H115" s="247" t="str">
        <f t="shared" si="38"/>
        <v>0.00823659596505752-0.0183342834647769i</v>
      </c>
      <c r="I115" s="247" t="str">
        <f t="shared" si="174"/>
        <v>-0.0141430762278387+0.00506102540250617i</v>
      </c>
      <c r="J115" s="275" t="str">
        <f ca="1">IMPRODUCT(1/N_FFT2,AD100)</f>
        <v>0.526868347346621+0.0110830822781419i</v>
      </c>
      <c r="K115" s="274" t="str">
        <f t="shared" ca="1" si="175"/>
        <v>-0.0075076309595064+0.00250974521219852i</v>
      </c>
      <c r="N115" s="265">
        <f t="shared" ca="1" si="176"/>
        <v>12.039026051233936</v>
      </c>
      <c r="O115" s="240">
        <f t="shared" ca="1" si="39"/>
        <v>-11.960973948766064</v>
      </c>
      <c r="P115" s="240" t="str">
        <f t="shared" ca="1" si="40"/>
        <v>-11.1595025612486+4.3046951562852i</v>
      </c>
      <c r="Q115" s="240" t="str">
        <f t="shared" ca="1" si="41"/>
        <v>-8.86249710767956+8.03249916398576i</v>
      </c>
      <c r="R115" s="240" t="str">
        <f t="shared" ca="1" si="42"/>
        <v>-5.37778940106884+10.6838325970043i</v>
      </c>
      <c r="S115" s="240" t="str">
        <f t="shared" ca="1" si="43"/>
        <v>-1.17238046201437+11.903378589936i</v>
      </c>
      <c r="T115" s="240" t="str">
        <f t="shared" ca="1" si="44"/>
        <v>3.19014434396083+11.5277004154235i</v>
      </c>
      <c r="U115" s="241" t="str">
        <f t="shared" ca="1" si="45"/>
        <v>7.12514386233202+9.60714435949272i</v>
      </c>
      <c r="V115" s="240" t="str">
        <f t="shared" ca="1" si="46"/>
        <v>10.1052714844739+6.39909259412139i</v>
      </c>
      <c r="W115" s="240" t="str">
        <f t="shared" ca="1" si="47"/>
        <v>11.7311471882363+2.3334702592913i</v>
      </c>
      <c r="X115" s="240" t="str">
        <f t="shared" ca="1" si="48"/>
        <v>11.7848802129158-2.04487069769374i</v>
      </c>
      <c r="Y115" s="240" t="str">
        <f t="shared" ca="1" si="49"/>
        <v>10.2592695593246-6.14916953028428i</v>
      </c>
      <c r="Z115" s="240" t="str">
        <f t="shared" ca="1" si="50"/>
        <v>7.35876902739281-9.4293910834446i</v>
      </c>
      <c r="AA115" s="240" t="str">
        <f t="shared" ca="1" si="51"/>
        <v>3.47208746236655-11.4459384262164i</v>
      </c>
      <c r="AB115" s="240" t="str">
        <f t="shared" ca="1" si="52"/>
        <v>-0.879903828767961-11.9285651716868i</v>
      </c>
      <c r="AC115" s="240" t="str">
        <f t="shared" ca="1" si="53"/>
        <v>-5.1139753341818-10.812592385013i</v>
      </c>
      <c r="AD115" s="240" t="str">
        <f t="shared" ca="1" si="54"/>
        <v>-8.66270049165232-8.24757649221801i</v>
      </c>
      <c r="AE115" s="240" t="str">
        <f t="shared" ca="1" si="55"/>
        <v>-11.0504990201657-4.57726656514325i</v>
      </c>
      <c r="AF115" s="240" t="str">
        <f t="shared" ca="1" si="56"/>
        <v>-11.9573715270375-0.293536995033228i</v>
      </c>
      <c r="AG115" s="240" t="str">
        <f t="shared" ca="1" si="57"/>
        <v>-11.2617840352694+4.02953076002796i</v>
      </c>
      <c r="AH115" s="240" t="str">
        <f t="shared" ca="1" si="58"/>
        <v>-9.05695528683929+7.81258335861156i</v>
      </c>
      <c r="AI115" s="240" t="str">
        <f t="shared" ca="1" si="59"/>
        <v>-5.63836408870907+10.5486372677335i</v>
      </c>
      <c r="AJ115" s="240" t="str">
        <f t="shared" ca="1" si="60"/>
        <v>-1.46415089710871+11.8710218580186i</v>
      </c>
      <c r="AK115" s="240" t="str">
        <f t="shared" ca="1" si="61"/>
        <v>2.90627960188936+11.6025185489489i</v>
      </c>
      <c r="AL115" s="240" t="str">
        <f t="shared" ca="1" si="62"/>
        <v>6.88722677703496+9.77911065101287i</v>
      </c>
      <c r="AM115" s="240" t="str">
        <f t="shared" ca="1" si="63"/>
        <v>9.94518637194134+6.64516108385739i</v>
      </c>
      <c r="AN115" s="240" t="str">
        <f t="shared" ca="1" si="64"/>
        <v>11.6703477591464+2.62066422565862i</v>
      </c>
      <c r="AO115" s="240" t="str">
        <f t="shared" ca="1" si="65"/>
        <v>11.8315144664201-1.75503938245066i</v>
      </c>
      <c r="AP115" s="240" t="str">
        <f t="shared" ca="1" si="66"/>
        <v>10.4070878338116-5.89554243665429i</v>
      </c>
      <c r="AQ115" s="240" t="str">
        <f t="shared" ca="1" si="67"/>
        <v>7.58796154515359-9.24595789479547i</v>
      </c>
      <c r="AR115" s="240" t="str">
        <f t="shared" ca="1" si="68"/>
        <v>7.58796154515359-9.24595789479547i</v>
      </c>
      <c r="AS115" s="240" t="str">
        <f t="shared" ca="1" si="69"/>
        <v>-0.586897174356587-11.946566431816i</v>
      </c>
      <c r="AT115" s="240" t="str">
        <f t="shared" ca="1" si="70"/>
        <v>-4.84708079977774-10.9348390716776i</v>
      </c>
      <c r="AU115" s="240" t="str">
        <f t="shared" ca="1" si="71"/>
        <v>-8.45768578876791-8.45768578876833i</v>
      </c>
      <c r="AV115" s="240" t="str">
        <f t="shared" ca="1" si="72"/>
        <v>-10.9348390716778-4.84708079977717i</v>
      </c>
      <c r="AW115" s="240" t="str">
        <f t="shared" ca="1" si="73"/>
        <v>-11.946566431816-0.58689717435717i</v>
      </c>
      <c r="AX115" s="240" t="str">
        <f t="shared" ca="1" si="74"/>
        <v>-11.3572818316925+3.75193912511489i</v>
      </c>
      <c r="AY115" s="240" t="str">
        <f t="shared" ca="1" si="75"/>
        <v>-9.24595789479584+7.58796154515315i</v>
      </c>
      <c r="AZ115" s="240" t="str">
        <f t="shared" ca="1" si="76"/>
        <v>-5.89554243665427+10.4070878338116i</v>
      </c>
      <c r="BA115" s="240" t="str">
        <f t="shared" ca="1" si="77"/>
        <v>-1.75503938245123+11.83151446642i</v>
      </c>
      <c r="BB115" s="240" t="str">
        <f t="shared" ca="1" si="78"/>
        <v>2.62066422565863+11.6703477591464i</v>
      </c>
      <c r="BC115" s="240" t="str">
        <f t="shared" ca="1" si="79"/>
        <v>6.64516108385778+9.94518637194107i</v>
      </c>
      <c r="BD115" s="240" t="str">
        <f t="shared" ca="1" si="80"/>
        <v>9.77911065101279+6.88722677703506i</v>
      </c>
      <c r="BE115" s="240" t="str">
        <f t="shared" ca="1" si="81"/>
        <v>11.6025185489489+2.90627960188901i</v>
      </c>
      <c r="BF115" s="240" t="str">
        <f t="shared" ca="1" si="82"/>
        <v>11.8710218580187-1.46415089710847i</v>
      </c>
      <c r="BG115" s="240" t="str">
        <f t="shared" ca="1" si="83"/>
        <v>10.5486372677333-5.63836408870941i</v>
      </c>
      <c r="BH115" s="240" t="str">
        <f t="shared" ca="1" si="84"/>
        <v>7.81258335861181-9.05695528683908i</v>
      </c>
      <c r="BI115" s="240" t="str">
        <f t="shared" ca="1" si="85"/>
        <v>4.02953076002772-11.2617840352695i</v>
      </c>
      <c r="BJ115" s="240" t="str">
        <f t="shared" ca="1" si="86"/>
        <v>-0.293536995032888-11.9573715270375i</v>
      </c>
      <c r="BK115" s="240" t="str">
        <f t="shared" ca="1" si="87"/>
        <v>-4.57726656514338-11.0504990201656i</v>
      </c>
      <c r="BL115" s="240" t="str">
        <f t="shared" ca="1" si="88"/>
        <v>-8.24757649221767-8.66270049165263i</v>
      </c>
      <c r="BM115" s="240" t="str">
        <f t="shared" ca="1" si="89"/>
        <v>-10.812592385013-5.11397533418178i</v>
      </c>
      <c r="BN115" s="240" t="str">
        <f t="shared" ca="1" si="90"/>
        <v>-11.9285651716868-0.879903828768533i</v>
      </c>
      <c r="BO115" s="240" t="str">
        <f t="shared" ca="1" si="91"/>
        <v>-11.4459384262164+3.47208746236657i</v>
      </c>
      <c r="BP115" s="240" t="str">
        <f t="shared" ca="1" si="92"/>
        <v>-9.4293910834443+7.35876902739321i</v>
      </c>
      <c r="BQ115" s="240" t="str">
        <f t="shared" ca="1" si="93"/>
        <v>-6.14916953028437+10.2592695593245i</v>
      </c>
      <c r="BR115" s="240" t="str">
        <f t="shared" ca="1" si="94"/>
        <v>-2.04487069769338+11.7848802129158i</v>
      </c>
      <c r="BS115" s="240" t="str">
        <f t="shared" ca="1" si="95"/>
        <v>2.33347025929109+11.7311471882363i</v>
      </c>
      <c r="BT115" s="240" t="str">
        <f t="shared" ca="1" si="96"/>
        <v>6.3990925941217+10.1052714844737i</v>
      </c>
      <c r="BU115" s="240" t="str">
        <f t="shared" ca="1" si="97"/>
        <v>9.60714435949251+7.12514386233231i</v>
      </c>
      <c r="BV115" s="240" t="str">
        <f t="shared" ca="1" si="98"/>
        <v>11.5277004154236+3.19014434396059i</v>
      </c>
      <c r="BW115" s="240" t="str">
        <f t="shared" ca="1" si="99"/>
        <v>11.9033785899361-1.17238046201403i</v>
      </c>
      <c r="BX115" s="240" t="str">
        <f t="shared" ca="1" si="100"/>
        <v>10.6838325970043-5.37778940106896i</v>
      </c>
      <c r="BY115" s="240" t="str">
        <f t="shared" ca="1" si="101"/>
        <v>8.03249916398612-8.86249710767924i</v>
      </c>
      <c r="BZ115" s="240" t="str">
        <f t="shared" ca="1" si="102"/>
        <v>4.30469515628515-11.1595025612487i</v>
      </c>
      <c r="CA115" s="240" t="str">
        <f t="shared" ca="1" si="103"/>
        <v>5.84658339318428E-13-11.9609739487661i</v>
      </c>
      <c r="CB115" s="240" t="str">
        <f t="shared" ca="1" si="104"/>
        <v>-4.30469515628517-11.1595025612487i</v>
      </c>
      <c r="CC115" s="240" t="str">
        <f t="shared" ca="1" si="105"/>
        <v>-8.03249916398613-8.86249710767922i</v>
      </c>
      <c r="CD115" s="240" t="str">
        <f t="shared" ca="1" si="106"/>
        <v>-10.6838325970043-5.37778940106893i</v>
      </c>
      <c r="CE115" s="240" t="str">
        <f t="shared" ca="1" si="107"/>
        <v>-11.9033785899361-1.17238046201401i</v>
      </c>
      <c r="CF115" s="240" t="str">
        <f t="shared" ca="1" si="108"/>
        <v>-11.5277004154236+3.1901443439606i</v>
      </c>
      <c r="CG115" s="240" t="str">
        <f t="shared" ca="1" si="109"/>
        <v>-9.6071443594925+7.12514386233232i</v>
      </c>
      <c r="CH115" s="240" t="str">
        <f t="shared" ca="1" si="110"/>
        <v>-6.39909259412169+10.1052714844737i</v>
      </c>
      <c r="CI115" s="240" t="str">
        <f t="shared" ca="1" si="111"/>
        <v>-2.33347025929106+11.7311471882363i</v>
      </c>
      <c r="CJ115" s="240" t="str">
        <f t="shared" ca="1" si="112"/>
        <v>2.0448706976934+11.7848802129158i</v>
      </c>
      <c r="CK115" s="240" t="str">
        <f t="shared" ca="1" si="113"/>
        <v>6.14916953028438+10.2592695593245i</v>
      </c>
      <c r="CL115" s="240" t="str">
        <f t="shared" ca="1" si="114"/>
        <v>9.42939108344432+7.35876902739318i</v>
      </c>
      <c r="CM115" s="240" t="str">
        <f t="shared" ca="1" si="115"/>
        <v>11.4459384262164+3.47208746236655i</v>
      </c>
      <c r="CN115" s="240" t="str">
        <f t="shared" ca="1" si="116"/>
        <v>11.9285651716869-0.879903828767368i</v>
      </c>
      <c r="CO115" s="240" t="str">
        <f t="shared" ca="1" si="117"/>
        <v>10.812592385013-5.1139753341818i</v>
      </c>
      <c r="CP115" s="240" t="str">
        <f t="shared" ca="1" si="118"/>
        <v>8.24757649221766-8.66270049165265i</v>
      </c>
      <c r="CQ115" s="240" t="str">
        <f t="shared" ca="1" si="119"/>
        <v>4.57726656514335-11.0504990201656i</v>
      </c>
      <c r="CR115" s="240" t="str">
        <f t="shared" ca="1" si="120"/>
        <v>0.293536995032867-11.9573715270375i</v>
      </c>
      <c r="CS115" s="240" t="str">
        <f t="shared" ca="1" si="121"/>
        <v>-4.02953076002774-11.2617840352695i</v>
      </c>
      <c r="CT115" s="240" t="str">
        <f t="shared" ca="1" si="122"/>
        <v>-7.81258335861182-9.05695528683906i</v>
      </c>
      <c r="CU115" s="240" t="str">
        <f t="shared" ca="1" si="123"/>
        <v>-10.5486372677333-5.63836408870938i</v>
      </c>
      <c r="CV115" s="240" t="str">
        <f t="shared" ca="1" si="124"/>
        <v>-11.8710218580187-1.46415089710847i</v>
      </c>
      <c r="CW115" s="240" t="str">
        <f t="shared" ca="1" si="125"/>
        <v>-11.6025185489489+2.90627960188901i</v>
      </c>
      <c r="CX115" s="240" t="str">
        <f t="shared" ca="1" si="126"/>
        <v>-9.77911065101277+6.88722677703508i</v>
      </c>
      <c r="CY115" s="240" t="str">
        <f t="shared" ca="1" si="127"/>
        <v>-6.64516108385776+9.9451863719411i</v>
      </c>
      <c r="CZ115" s="240" t="str">
        <f t="shared" ca="1" si="128"/>
        <v>-2.62066422565859+11.6703477591464i</v>
      </c>
      <c r="DA115" s="240" t="str">
        <f t="shared" ca="1" si="129"/>
        <v>1.75503938245128+11.83151446642i</v>
      </c>
      <c r="DB115" s="240" t="str">
        <f t="shared" ca="1" si="130"/>
        <v>5.89554243665431+10.4070878338116i</v>
      </c>
      <c r="DC115" s="240" t="str">
        <f t="shared" ca="1" si="131"/>
        <v>9.24595789479588+7.58796154515311i</v>
      </c>
      <c r="DD115" s="240" t="str">
        <f t="shared" ca="1" si="132"/>
        <v>11.3572818316925+3.75193912511485i</v>
      </c>
      <c r="DE115" s="240" t="str">
        <f t="shared" ca="1" si="133"/>
        <v>11.946566431816-0.586897174357212i</v>
      </c>
      <c r="DF115" s="240" t="str">
        <f t="shared" ca="1" si="134"/>
        <v>10.9348390716778-4.84708079977722i</v>
      </c>
      <c r="DG115" s="240" t="str">
        <f t="shared" ca="1" si="135"/>
        <v>8.45768578876789-8.45768578876835i</v>
      </c>
      <c r="DH115" s="240" t="str">
        <f t="shared" ca="1" si="136"/>
        <v>4.84708079977769-10.9348390716776i</v>
      </c>
      <c r="DI115" s="240" t="str">
        <f t="shared" ca="1" si="137"/>
        <v>0.586897174356545-11.946566431816i</v>
      </c>
      <c r="DJ115" s="240" t="str">
        <f t="shared" ca="1" si="138"/>
        <v>-3.75193912511436-11.3572818316927i</v>
      </c>
      <c r="DK115" s="240" t="str">
        <f t="shared" ca="1" si="139"/>
        <v>-7.58796154515362-9.24595789479545i</v>
      </c>
      <c r="DL115" s="240" t="str">
        <f t="shared" ca="1" si="140"/>
        <v>-10.4070878338113-5.89554243665476i</v>
      </c>
      <c r="DM115" s="240" t="str">
        <f t="shared" ca="1" si="141"/>
        <v>-11.8315144664201-1.75503938245061i</v>
      </c>
      <c r="DN115" s="240" t="str">
        <f t="shared" ca="1" si="142"/>
        <v>-11.6703477591465+2.62066422565808i</v>
      </c>
      <c r="DO115" s="240" t="str">
        <f t="shared" ca="1" si="143"/>
        <v>-9.94518637194138+6.64516108385731i</v>
      </c>
      <c r="DP115" s="240" t="str">
        <f t="shared" ca="1" si="144"/>
        <v>-6.88722677703454+9.77911065101315i</v>
      </c>
      <c r="DQ115" s="240" t="str">
        <f t="shared" ca="1" si="145"/>
        <v>-2.90627960188956+11.6025185489488i</v>
      </c>
      <c r="DR115" s="240" t="str">
        <f t="shared" ca="1" si="146"/>
        <v>1.46415089710909+11.8710218580186i</v>
      </c>
      <c r="DS115" s="240" t="str">
        <f t="shared" ca="1" si="147"/>
        <v>5.63836408870889+10.5486372677336i</v>
      </c>
      <c r="DT115" s="240" t="str">
        <f t="shared" ca="1" si="148"/>
        <v>9.05695528683947+7.81258335861135i</v>
      </c>
      <c r="DU115" s="240" t="str">
        <f t="shared" ca="1" si="149"/>
        <v>11.2617840352693+4.02953076002827i</v>
      </c>
      <c r="DV115" s="240" t="str">
        <f t="shared" ca="1" si="150"/>
        <v>11.9573715270375-0.293536995033492i</v>
      </c>
      <c r="DW115" s="240" t="str">
        <f t="shared" ca="1" si="151"/>
        <v>11.0504990201658-4.57726656514284i</v>
      </c>
      <c r="DX115" s="240" t="str">
        <f t="shared" ca="1" si="152"/>
        <v>8.66270049165222-8.24757649221812i</v>
      </c>
      <c r="DY115" s="240" t="str">
        <f t="shared" ca="1" si="153"/>
        <v>5.11397533418231-10.8125923850127i</v>
      </c>
      <c r="DZ115" s="240" t="str">
        <f t="shared" ca="1" si="154"/>
        <v>0.87990382876793-11.9285651716868i</v>
      </c>
      <c r="EA115" s="240" t="str">
        <f t="shared" ca="1" si="155"/>
        <v>-3.47208746236715-11.4459384262162i</v>
      </c>
      <c r="EB115" s="240" t="str">
        <f t="shared" ca="1" si="156"/>
        <v>-7.35876902739274-9.42939108344466i</v>
      </c>
      <c r="EC115" s="240" t="str">
        <f t="shared" ca="1" si="157"/>
        <v>-10.2592695593248-6.14916953028385i</v>
      </c>
      <c r="ED115" s="240" t="str">
        <f t="shared" ca="1" si="158"/>
        <v>-11.7848802129157-2.04487069769396i</v>
      </c>
      <c r="EE115" s="240" t="str">
        <f t="shared" ca="1" si="159"/>
        <v>-11.7311471882362+2.33347025929168i</v>
      </c>
      <c r="EF115" s="240" t="str">
        <f t="shared" ca="1" si="160"/>
        <v>-10.105271484474+6.39909259412121i</v>
      </c>
      <c r="EG115" s="240" t="str">
        <f t="shared" ca="1" si="161"/>
        <v>-7.12514386233182+9.60714435949287i</v>
      </c>
      <c r="EH115" s="240" t="str">
        <f t="shared" ca="1" si="162"/>
        <v>-3.19014434396115+11.5277004154234i</v>
      </c>
      <c r="EI115" s="240" t="str">
        <f t="shared" ca="1" si="163"/>
        <v>1.17238046201463+11.903378589936i</v>
      </c>
      <c r="EJ115" s="240" t="str">
        <f t="shared" ca="1" si="164"/>
        <v>5.37778940106843+10.6838325970045i</v>
      </c>
      <c r="EK115" s="240" t="str">
        <f t="shared" ca="1" si="165"/>
        <v>8.86249710767965+8.03249916398566i</v>
      </c>
      <c r="EL115" s="240" t="str">
        <f t="shared" ca="1" si="166"/>
        <v>11.1595025612485+4.30469515628569i</v>
      </c>
      <c r="EM115" s="240" t="str">
        <f t="shared" ca="1" si="167"/>
        <v>11.9609739487661-2.05129626307581E-14i</v>
      </c>
      <c r="EN115" s="240"/>
      <c r="EO115" s="240"/>
      <c r="EP115" s="240"/>
    </row>
    <row r="116" spans="1:146" ht="15.75" thickBot="1">
      <c r="A116" s="277">
        <f t="shared" si="168"/>
        <v>3.1250000000000001E-4</v>
      </c>
      <c r="B116" s="276">
        <v>16</v>
      </c>
      <c r="C116" s="248">
        <f t="shared" si="169"/>
        <v>3200</v>
      </c>
      <c r="D116" s="247">
        <f t="shared" si="170"/>
        <v>20106.192982974677</v>
      </c>
      <c r="E116" s="247" t="str">
        <f t="shared" si="171"/>
        <v>20106.1929829747i</v>
      </c>
      <c r="F116" s="247" t="str">
        <f t="shared" si="172"/>
        <v>0.154802869902498-0.53510537349354i</v>
      </c>
      <c r="G116" s="247" t="str">
        <f t="shared" si="173"/>
        <v>-1.50515606104431+0.605208870265871i</v>
      </c>
      <c r="H116" s="247" t="str">
        <f t="shared" si="38"/>
        <v>0.00785798575424053-0.0172512611321502i</v>
      </c>
      <c r="I116" s="247" t="str">
        <f t="shared" si="174"/>
        <v>-0.0138565934043353+0.00527164503898974i</v>
      </c>
      <c r="J116" s="275" t="str">
        <f ca="1">IMPRODUCT(1/N_FFT2,AE100)</f>
        <v>0.0692703862487746-0.00187828331740287i</v>
      </c>
      <c r="K116" s="274" t="str">
        <f t="shared" ca="1" si="175"/>
        <v>-0.000949949934278525+0.000391195496244653i</v>
      </c>
      <c r="N116" s="265">
        <f t="shared" ca="1" si="176"/>
        <v>12.039249887238759</v>
      </c>
      <c r="O116" s="240">
        <f t="shared" ca="1" si="39"/>
        <v>-11.960750112761241</v>
      </c>
      <c r="P116" s="240" t="str">
        <f t="shared" ca="1" si="40"/>
        <v>-11.0502922226622+4.57718090681261i</v>
      </c>
      <c r="Q116" s="240" t="str">
        <f t="shared" ca="1" si="41"/>
        <v>-8.45752751281124+8.45752751281123i</v>
      </c>
      <c r="R116" s="240" t="str">
        <f t="shared" ca="1" si="42"/>
        <v>-4.57718090681263+11.0502922226622i</v>
      </c>
      <c r="S116" s="240" t="str">
        <f t="shared" ca="1" si="43"/>
        <v>4.17604358083116E-14+11.9607501127612i</v>
      </c>
      <c r="T116" s="240" t="str">
        <f t="shared" ca="1" si="44"/>
        <v>4.5771809068126+11.0502922226622i</v>
      </c>
      <c r="U116" s="241" t="str">
        <f t="shared" ca="1" si="45"/>
        <v>8.4575275128112+8.45752751281128i</v>
      </c>
      <c r="V116" s="240" t="str">
        <f t="shared" ca="1" si="46"/>
        <v>11.0502922226622+4.5771809068126i</v>
      </c>
      <c r="W116" s="240" t="str">
        <f t="shared" ca="1" si="47"/>
        <v>11.9607501127612+3.86468499195511E-14i</v>
      </c>
      <c r="X116" s="240" t="str">
        <f t="shared" ca="1" si="48"/>
        <v>11.0502922226622-4.57718090681263i</v>
      </c>
      <c r="Y116" s="240" t="str">
        <f t="shared" ca="1" si="49"/>
        <v>8.45752751281125-8.45752751281122i</v>
      </c>
      <c r="Z116" s="240" t="str">
        <f t="shared" ca="1" si="50"/>
        <v>4.57718090681255-11.0502922226622i</v>
      </c>
      <c r="AA116" s="240" t="str">
        <f t="shared" ca="1" si="51"/>
        <v>2.19805417802963E-15-11.9607501127612i</v>
      </c>
      <c r="AB116" s="240" t="str">
        <f t="shared" ca="1" si="52"/>
        <v>-4.57718090681256-11.0502922226622i</v>
      </c>
      <c r="AC116" s="240" t="str">
        <f t="shared" ca="1" si="53"/>
        <v>-8.45752751281125-8.45752751281122i</v>
      </c>
      <c r="AD116" s="240" t="str">
        <f t="shared" ca="1" si="54"/>
        <v>-11.0502922226622-4.57718090681263i</v>
      </c>
      <c r="AE116" s="240" t="str">
        <f t="shared" ca="1" si="55"/>
        <v>-11.9607501127612+3.9562381630282E-14i</v>
      </c>
      <c r="AF116" s="240" t="str">
        <f t="shared" ca="1" si="56"/>
        <v>-11.0502922226622+4.5771809068126i</v>
      </c>
      <c r="AG116" s="240" t="str">
        <f t="shared" ca="1" si="57"/>
        <v>-8.45752751281128+8.4575275128112i</v>
      </c>
      <c r="AH116" s="240" t="str">
        <f t="shared" ca="1" si="58"/>
        <v>-4.5771809068126+11.0502922226622i</v>
      </c>
      <c r="AI116" s="240" t="str">
        <f t="shared" ca="1" si="59"/>
        <v>-3.55332640307905E-14+11.9607501127612i</v>
      </c>
      <c r="AJ116" s="240" t="str">
        <f t="shared" ca="1" si="60"/>
        <v>4.57718090681263+11.0502922226622i</v>
      </c>
      <c r="AK116" s="240" t="str">
        <f t="shared" ca="1" si="61"/>
        <v>8.45752751281123+8.45752751281124i</v>
      </c>
      <c r="AL116" s="240" t="str">
        <f t="shared" ca="1" si="62"/>
        <v>11.0502922226621+4.57718090681267i</v>
      </c>
      <c r="AM116" s="240" t="str">
        <f t="shared" ca="1" si="63"/>
        <v>11.9607501127612+4.39610835605926E-15i</v>
      </c>
      <c r="AN116" s="240" t="str">
        <f t="shared" ca="1" si="64"/>
        <v>11.0502922226622-4.57718090681257i</v>
      </c>
      <c r="AO116" s="240" t="str">
        <f t="shared" ca="1" si="65"/>
        <v>8.45752751281147-8.457527512811i</v>
      </c>
      <c r="AP116" s="240" t="str">
        <f t="shared" ca="1" si="66"/>
        <v>4.57718090681208-11.0502922226624i</v>
      </c>
      <c r="AQ116" s="240" t="str">
        <f t="shared" ca="1" si="67"/>
        <v>-2.92323050658181E-13-11.9607501127612i</v>
      </c>
      <c r="AR116" s="240" t="str">
        <f t="shared" ca="1" si="68"/>
        <v>-2.92323050658181E-13-11.9607501127612i</v>
      </c>
      <c r="AS116" s="240" t="str">
        <f t="shared" ca="1" si="69"/>
        <v>-8.45752751281103-8.45752751281145i</v>
      </c>
      <c r="AT116" s="240" t="str">
        <f t="shared" ca="1" si="70"/>
        <v>-11.050292222662-4.57718090681315i</v>
      </c>
      <c r="AU116" s="240" t="str">
        <f t="shared" ca="1" si="71"/>
        <v>-11.9607501127612+3.34083486466493E-13i</v>
      </c>
      <c r="AV116" s="240" t="str">
        <f t="shared" ca="1" si="72"/>
        <v>-11.0502922226622+4.57718090681264i</v>
      </c>
      <c r="AW116" s="240" t="str">
        <f t="shared" ca="1" si="73"/>
        <v>-8.45752751281141+8.45752751281106i</v>
      </c>
      <c r="AX116" s="240" t="str">
        <f t="shared" ca="1" si="74"/>
        <v>-4.57718090681311+11.050292222662i</v>
      </c>
      <c r="AY116" s="240" t="str">
        <f t="shared" ca="1" si="75"/>
        <v>3.54597362007644E-13+11.9607501127612i</v>
      </c>
      <c r="AZ116" s="240" t="str">
        <f t="shared" ca="1" si="76"/>
        <v>4.57718090681268+11.0502922226621i</v>
      </c>
      <c r="BA116" s="240" t="str">
        <f t="shared" ca="1" si="77"/>
        <v>8.45752751281109+8.45752751281139i</v>
      </c>
      <c r="BB116" s="240" t="str">
        <f t="shared" ca="1" si="78"/>
        <v>11.050292222662+4.57718090681306i</v>
      </c>
      <c r="BC116" s="240" t="str">
        <f t="shared" ca="1" si="79"/>
        <v>11.9607501127612-3.96357797815955E-13i</v>
      </c>
      <c r="BD116" s="240" t="str">
        <f t="shared" ca="1" si="80"/>
        <v>11.0502922226621-4.5771809068127i</v>
      </c>
      <c r="BE116" s="240" t="str">
        <f t="shared" ca="1" si="81"/>
        <v>8.45752751281135-8.45752751281112i</v>
      </c>
      <c r="BF116" s="240" t="str">
        <f t="shared" ca="1" si="82"/>
        <v>4.57718090681305-11.050292222662i</v>
      </c>
      <c r="BG116" s="240" t="str">
        <f t="shared" ca="1" si="83"/>
        <v>-4.38118233624267E-13-11.9607501127612i</v>
      </c>
      <c r="BH116" s="240" t="str">
        <f t="shared" ca="1" si="84"/>
        <v>-4.57718090681276-11.0502922226621i</v>
      </c>
      <c r="BI116" s="240" t="str">
        <f t="shared" ca="1" si="85"/>
        <v>-8.45752751281113-8.45752751281134i</v>
      </c>
      <c r="BJ116" s="240" t="str">
        <f t="shared" ca="1" si="86"/>
        <v>-11.050292222662-4.57718090681299i</v>
      </c>
      <c r="BK116" s="240" t="str">
        <f t="shared" ca="1" si="87"/>
        <v>-11.9607501127612+5.01125229699739E-13i</v>
      </c>
      <c r="BL116" s="240" t="str">
        <f t="shared" ca="1" si="88"/>
        <v>-11.0502922226621+4.57718090681278i</v>
      </c>
      <c r="BM116" s="240" t="str">
        <f t="shared" ca="1" si="89"/>
        <v>-8.45752751281129+8.45752751281118i</v>
      </c>
      <c r="BN116" s="240" t="str">
        <f t="shared" ca="1" si="90"/>
        <v>-4.57718090681297+11.050292222662i</v>
      </c>
      <c r="BO116" s="240" t="str">
        <f t="shared" ca="1" si="91"/>
        <v>5.21639105240891E-13+11.9607501127612i</v>
      </c>
      <c r="BP116" s="240" t="str">
        <f t="shared" ca="1" si="92"/>
        <v>4.57718090681284+11.0502922226621i</v>
      </c>
      <c r="BQ116" s="240" t="str">
        <f t="shared" ca="1" si="93"/>
        <v>8.4575275128112+8.45752751281128i</v>
      </c>
      <c r="BR116" s="240" t="str">
        <f t="shared" ca="1" si="94"/>
        <v>11.050292222662+4.57718090681292i</v>
      </c>
      <c r="BS116" s="240" t="str">
        <f t="shared" ca="1" si="95"/>
        <v>11.9607501127612-5.84646101316363E-13i</v>
      </c>
      <c r="BT116" s="240" t="str">
        <f t="shared" ca="1" si="96"/>
        <v>11.0502922226621-4.57718090681286i</v>
      </c>
      <c r="BU116" s="240" t="str">
        <f t="shared" ca="1" si="97"/>
        <v>8.45752751281124-8.45752751281124i</v>
      </c>
      <c r="BV116" s="240" t="str">
        <f t="shared" ca="1" si="98"/>
        <v>4.5771809068129-11.0502922226621i</v>
      </c>
      <c r="BW116" s="240" t="str">
        <f t="shared" ca="1" si="99"/>
        <v>5.84647398103488E-13-11.9607501127612i</v>
      </c>
      <c r="BX116" s="240" t="str">
        <f t="shared" ca="1" si="100"/>
        <v>-4.57718090681292-11.050292222662i</v>
      </c>
      <c r="BY116" s="240" t="str">
        <f t="shared" ca="1" si="101"/>
        <v>-8.45752751281125-8.45752751281122i</v>
      </c>
      <c r="BZ116" s="240" t="str">
        <f t="shared" ca="1" si="102"/>
        <v>-11.0502922226621-4.57718090681284i</v>
      </c>
      <c r="CA116" s="240" t="str">
        <f t="shared" ca="1" si="103"/>
        <v>-11.9607501127612-5.64133522562337E-13i</v>
      </c>
      <c r="CB116" s="240" t="str">
        <f t="shared" ca="1" si="104"/>
        <v>-11.050292222662+4.57718090681293i</v>
      </c>
      <c r="CC116" s="240" t="str">
        <f t="shared" ca="1" si="105"/>
        <v>-8.45752751281118+8.45752751281129i</v>
      </c>
      <c r="CD116" s="240" t="str">
        <f t="shared" ca="1" si="106"/>
        <v>-4.57718090681282+11.0502922226621i</v>
      </c>
      <c r="CE116" s="240" t="str">
        <f t="shared" ca="1" si="107"/>
        <v>-5.01126526486865E-13+11.9607501127612i</v>
      </c>
      <c r="CF116" s="240" t="str">
        <f t="shared" ca="1" si="108"/>
        <v>4.57718090681299+11.050292222662i</v>
      </c>
      <c r="CG116" s="240" t="str">
        <f t="shared" ca="1" si="109"/>
        <v>8.45752751281131+8.45752751281116i</v>
      </c>
      <c r="CH116" s="240" t="str">
        <f t="shared" ca="1" si="110"/>
        <v>11.0502922226621+4.57718090681276i</v>
      </c>
      <c r="CI116" s="240" t="str">
        <f t="shared" ca="1" si="111"/>
        <v>11.9607501127612+4.80612650945715E-13i</v>
      </c>
      <c r="CJ116" s="240" t="str">
        <f t="shared" ca="1" si="112"/>
        <v>11.050292222662-4.57718090681302i</v>
      </c>
      <c r="CK116" s="240" t="str">
        <f t="shared" ca="1" si="113"/>
        <v>8.45752751281112-8.45752751281135i</v>
      </c>
      <c r="CL116" s="240" t="str">
        <f t="shared" ca="1" si="114"/>
        <v>4.57718090681274-11.0502922226621i</v>
      </c>
      <c r="CM116" s="240" t="str">
        <f t="shared" ca="1" si="115"/>
        <v>4.17605654870241E-13-11.9607501127612i</v>
      </c>
      <c r="CN116" s="240" t="str">
        <f t="shared" ca="1" si="116"/>
        <v>-4.57718090681303-11.050292222662i</v>
      </c>
      <c r="CO116" s="240" t="str">
        <f t="shared" ca="1" si="117"/>
        <v>-8.45752751281137-8.4575275128111i</v>
      </c>
      <c r="CP116" s="240" t="str">
        <f t="shared" ca="1" si="118"/>
        <v>-11.0502922226621-4.57718090681268i</v>
      </c>
      <c r="CQ116" s="240" t="str">
        <f t="shared" ca="1" si="119"/>
        <v>-11.9607501127612-3.97091779329091E-13i</v>
      </c>
      <c r="CR116" s="240" t="str">
        <f t="shared" ca="1" si="120"/>
        <v>-11.050292222662+4.57718090681309i</v>
      </c>
      <c r="CS116" s="240" t="str">
        <f t="shared" ca="1" si="121"/>
        <v>-8.45752751281109+8.45752751281139i</v>
      </c>
      <c r="CT116" s="240" t="str">
        <f t="shared" ca="1" si="122"/>
        <v>-4.57718090681267+11.0502922226622i</v>
      </c>
      <c r="CU116" s="240" t="str">
        <f t="shared" ca="1" si="123"/>
        <v>-3.34084783253619E-13+11.9607501127612i</v>
      </c>
      <c r="CV116" s="240" t="str">
        <f t="shared" ca="1" si="124"/>
        <v>4.57718090681315+11.050292222662i</v>
      </c>
      <c r="CW116" s="240" t="str">
        <f t="shared" ca="1" si="125"/>
        <v>8.45752751281146+8.45752751281102i</v>
      </c>
      <c r="CX116" s="240" t="str">
        <f t="shared" ca="1" si="126"/>
        <v>11.0502922226622+4.57718090681264i</v>
      </c>
      <c r="CY116" s="240" t="str">
        <f t="shared" ca="1" si="127"/>
        <v>11.9607501127612+3.13570907712468E-13i</v>
      </c>
      <c r="CZ116" s="240" t="str">
        <f t="shared" ca="1" si="128"/>
        <v>11.0502922226619-4.57718090681317i</v>
      </c>
      <c r="DA116" s="240" t="str">
        <f t="shared" ca="1" si="129"/>
        <v>8.457527512811-8.45752751281147i</v>
      </c>
      <c r="DB116" s="240" t="str">
        <f t="shared" ca="1" si="130"/>
        <v>4.57718090681255-11.0502922226622i</v>
      </c>
      <c r="DC116" s="240" t="str">
        <f t="shared" ca="1" si="131"/>
        <v>2.93057032171317E-13-11.9607501127612i</v>
      </c>
      <c r="DD116" s="240" t="str">
        <f t="shared" ca="1" si="132"/>
        <v>-4.57718090681208-11.0502922226624i</v>
      </c>
      <c r="DE116" s="240" t="str">
        <f t="shared" ca="1" si="133"/>
        <v>-8.45752751281148-8.45752751281099i</v>
      </c>
      <c r="DF116" s="240" t="str">
        <f t="shared" ca="1" si="134"/>
        <v>-11.0502922226622-4.57718090681253i</v>
      </c>
      <c r="DG116" s="240" t="str">
        <f t="shared" ca="1" si="135"/>
        <v>-11.9607501127612-1.87556915561522E-13i</v>
      </c>
      <c r="DH116" s="240" t="str">
        <f t="shared" ca="1" si="136"/>
        <v>-11.0502922226624+4.57718090681211i</v>
      </c>
      <c r="DI116" s="240" t="str">
        <f t="shared" ca="1" si="137"/>
        <v>-8.45752751281097+8.45752751281151i</v>
      </c>
      <c r="DJ116" s="240" t="str">
        <f t="shared" ca="1" si="138"/>
        <v>-4.57718090681251+11.0502922226622i</v>
      </c>
      <c r="DK116" s="240" t="str">
        <f t="shared" ca="1" si="139"/>
        <v>-1.67043040020372E-13+11.9607501127612i</v>
      </c>
      <c r="DL116" s="240" t="str">
        <f t="shared" ca="1" si="140"/>
        <v>4.5771809068122+11.0502922226623i</v>
      </c>
      <c r="DM116" s="240" t="str">
        <f t="shared" ca="1" si="141"/>
        <v>8.45752751281152+8.45752751281096i</v>
      </c>
      <c r="DN116" s="240" t="str">
        <f t="shared" ca="1" si="142"/>
        <v>11.0502922226622+4.57718090681249i</v>
      </c>
      <c r="DO116" s="240" t="str">
        <f t="shared" ca="1" si="143"/>
        <v>11.9607501127612+1.46529164479221E-13i</v>
      </c>
      <c r="DP116" s="240" t="str">
        <f t="shared" ca="1" si="144"/>
        <v>11.0502922226623-4.57718090681223i</v>
      </c>
      <c r="DQ116" s="240" t="str">
        <f t="shared" ca="1" si="145"/>
        <v>8.45752751281088-8.45752751281159i</v>
      </c>
      <c r="DR116" s="240" t="str">
        <f t="shared" ca="1" si="146"/>
        <v>4.57718090681248-11.0502922226622i</v>
      </c>
      <c r="DS116" s="240" t="str">
        <f t="shared" ca="1" si="147"/>
        <v>1.26015288938071E-13-11.9607501127612i</v>
      </c>
      <c r="DT116" s="240" t="str">
        <f t="shared" ca="1" si="148"/>
        <v>-4.57718090681224-11.0502922226623i</v>
      </c>
      <c r="DU116" s="240" t="str">
        <f t="shared" ca="1" si="149"/>
        <v>-8.4575275128116-8.45752751281087i</v>
      </c>
      <c r="DV116" s="240" t="str">
        <f t="shared" ca="1" si="150"/>
        <v>-11.0502922226623-4.57718090681237i</v>
      </c>
      <c r="DW116" s="240" t="str">
        <f t="shared" ca="1" si="151"/>
        <v>-11.9607501127612-1.0550141339692E-13i</v>
      </c>
      <c r="DX116" s="240" t="str">
        <f t="shared" ca="1" si="152"/>
        <v>-11.0502922226623+4.57718090681226i</v>
      </c>
      <c r="DY116" s="240" t="str">
        <f t="shared" ca="1" si="153"/>
        <v>-8.4575275128117+8.45752751281078i</v>
      </c>
      <c r="DZ116" s="240" t="str">
        <f t="shared" ca="1" si="154"/>
        <v>-4.57718090681236+11.0502922226623i</v>
      </c>
      <c r="EA116" s="240" t="str">
        <f t="shared" ca="1" si="155"/>
        <v>-1.29678712568119E-18+11.9607501127612i</v>
      </c>
      <c r="EB116" s="240" t="str">
        <f t="shared" ca="1" si="156"/>
        <v>4.57718090681236+11.0502922226623i</v>
      </c>
      <c r="EC116" s="240" t="str">
        <f t="shared" ca="1" si="157"/>
        <v>8.45752751281079+8.45752751281169i</v>
      </c>
      <c r="ED116" s="240" t="str">
        <f t="shared" ca="1" si="158"/>
        <v>11.0502922226623+4.57718090681233i</v>
      </c>
      <c r="EE116" s="240" t="str">
        <f t="shared" ca="1" si="159"/>
        <v>11.9607501127612-2.05125787540252E-14i</v>
      </c>
      <c r="EF116" s="240" t="str">
        <f t="shared" ca="1" si="160"/>
        <v>11.0502922226623-4.57718090681237i</v>
      </c>
      <c r="EG116" s="240" t="str">
        <f t="shared" ca="1" si="161"/>
        <v>8.4575275128116-8.45752751281087i</v>
      </c>
      <c r="EH116" s="240" t="str">
        <f t="shared" ca="1" si="162"/>
        <v>4.57718090681232-11.0502922226623i</v>
      </c>
      <c r="EI116" s="240" t="str">
        <f t="shared" ca="1" si="163"/>
        <v>-4.10264542951761E-14-11.9607501127612i</v>
      </c>
      <c r="EJ116" s="240" t="str">
        <f t="shared" ca="1" si="164"/>
        <v>-4.57718090681239-11.0502922226623i</v>
      </c>
      <c r="EK116" s="240" t="str">
        <f t="shared" ca="1" si="165"/>
        <v>-8.45752751281088-8.45752751281159i</v>
      </c>
      <c r="EL116" s="240" t="str">
        <f t="shared" ca="1" si="166"/>
        <v>-11.0502922226623-4.57718090681223i</v>
      </c>
      <c r="EM116" s="240" t="str">
        <f t="shared" ca="1" si="167"/>
        <v>-11.9607501127612+6.15403298363269E-14i</v>
      </c>
      <c r="EN116" s="240"/>
      <c r="EO116" s="240"/>
      <c r="EP116" s="240"/>
    </row>
    <row r="117" spans="1:146" ht="15.75" thickBot="1">
      <c r="A117" s="277">
        <f t="shared" si="168"/>
        <v>3.3203125000000002E-4</v>
      </c>
      <c r="B117" s="276">
        <v>17</v>
      </c>
      <c r="C117" s="248">
        <f t="shared" si="169"/>
        <v>3400</v>
      </c>
      <c r="D117" s="247">
        <f t="shared" si="170"/>
        <v>21362.830044410592</v>
      </c>
      <c r="E117" s="247" t="str">
        <f t="shared" si="171"/>
        <v>21362.8300444106i</v>
      </c>
      <c r="F117" s="247" t="str">
        <f t="shared" si="172"/>
        <v>0.145024395214298-0.506525942475583i</v>
      </c>
      <c r="G117" s="247" t="str">
        <f t="shared" si="173"/>
        <v>-1.47873781878408+0.63175245651867i</v>
      </c>
      <c r="H117" s="247" t="str">
        <f t="shared" si="38"/>
        <v>0.00754209899790639-0.0162860001226776i</v>
      </c>
      <c r="I117" s="247" t="str">
        <f t="shared" si="174"/>
        <v>-0.0135636905094853+0.00546013350275189i</v>
      </c>
      <c r="J117" s="275" t="str">
        <f ca="1">IMPRODUCT(1/N_FFT2,AF100)</f>
        <v>-0.373187631111495-0.0110896486450318i</v>
      </c>
      <c r="K117" s="274" t="str">
        <f t="shared" ca="1" si="175"/>
        <v>0.00512235249246477-0.00188723772536434i</v>
      </c>
      <c r="N117" s="265">
        <f t="shared" ca="1" si="176"/>
        <v>12.039496075144974</v>
      </c>
      <c r="O117" s="240">
        <f t="shared" ca="1" si="39"/>
        <v>-11.960503924855026</v>
      </c>
      <c r="P117" s="240" t="str">
        <f t="shared" ca="1" si="40"/>
        <v>-10.9344093712328+4.84689032667008i</v>
      </c>
      <c r="Q117" s="240" t="str">
        <f t="shared" ca="1" si="41"/>
        <v>-8.0321835152193+8.86214884293373i</v>
      </c>
      <c r="R117" s="240" t="str">
        <f t="shared" ca="1" si="42"/>
        <v>-3.75179168719634+11.3568355307435i</v>
      </c>
      <c r="S117" s="240" t="str">
        <f t="shared" ca="1" si="43"/>
        <v>1.1723343916148+11.9029108293186i</v>
      </c>
      <c r="T117" s="240" t="str">
        <f t="shared" ca="1" si="44"/>
        <v>5.89531076271825+10.4066788721211i</v>
      </c>
      <c r="U117" s="241" t="str">
        <f t="shared" ca="1" si="45"/>
        <v>9.60676683274739+7.12486386941513i</v>
      </c>
      <c r="V117" s="240" t="str">
        <f t="shared" ca="1" si="46"/>
        <v>11.6698891558152+2.62056124283685i</v>
      </c>
      <c r="W117" s="240" t="str">
        <f t="shared" ca="1" si="47"/>
        <v>11.7306861957029-2.33337856217519i</v>
      </c>
      <c r="X117" s="240" t="str">
        <f t="shared" ca="1" si="48"/>
        <v>9.77872636660137-6.88695613341682i</v>
      </c>
      <c r="Y117" s="240" t="str">
        <f t="shared" ca="1" si="49"/>
        <v>6.14892788970182-10.2588664063687i</v>
      </c>
      <c r="Z117" s="240" t="str">
        <f t="shared" ca="1" si="50"/>
        <v>1.46409336116436-11.8705553689062i</v>
      </c>
      <c r="AA117" s="240" t="str">
        <f t="shared" ca="1" si="51"/>
        <v>-3.47195102162723-11.4454886413772i</v>
      </c>
      <c r="AB117" s="240" t="str">
        <f t="shared" ca="1" si="52"/>
        <v>-7.81227635175739-9.05659938057574i</v>
      </c>
      <c r="AC117" s="240" t="str">
        <f t="shared" ca="1" si="53"/>
        <v>-10.8121674884299-5.11377437306466i</v>
      </c>
      <c r="AD117" s="240" t="str">
        <f t="shared" ca="1" si="54"/>
        <v>-11.9569016446889-0.293525460069016i</v>
      </c>
      <c r="AE117" s="240" t="str">
        <f t="shared" ca="1" si="55"/>
        <v>-11.0500647746945+4.57708669477964i</v>
      </c>
      <c r="AF117" s="240" t="str">
        <f t="shared" ca="1" si="56"/>
        <v>-8.24725239167432+8.66236007820586i</v>
      </c>
      <c r="AG117" s="240" t="str">
        <f t="shared" ca="1" si="57"/>
        <v>-4.02937241374147+11.2613414870455i</v>
      </c>
      <c r="AH117" s="240" t="str">
        <f t="shared" ca="1" si="58"/>
        <v>0.87986925166402+11.9280964213259i</v>
      </c>
      <c r="AI117" s="240" t="str">
        <f t="shared" ca="1" si="59"/>
        <v>5.63814252097121+10.5482227436516i</v>
      </c>
      <c r="AJ117" s="240" t="str">
        <f t="shared" ca="1" si="60"/>
        <v>9.42902054177345+7.35847985383441i</v>
      </c>
      <c r="AK117" s="240" t="str">
        <f t="shared" ca="1" si="61"/>
        <v>11.6020626110654+2.90616539539495i</v>
      </c>
      <c r="AL117" s="240" t="str">
        <f t="shared" ca="1" si="62"/>
        <v>11.7844171088648-2.04479034151818i</v>
      </c>
      <c r="AM117" s="240" t="str">
        <f t="shared" ca="1" si="63"/>
        <v>9.94479556134205-6.64489995256392i</v>
      </c>
      <c r="AN117" s="240" t="str">
        <f t="shared" ca="1" si="64"/>
        <v>6.39884113244733-10.1048743830971i</v>
      </c>
      <c r="AO117" s="240" t="str">
        <f t="shared" ca="1" si="65"/>
        <v>1.75497041561867-11.8310495298082i</v>
      </c>
      <c r="AP117" s="240" t="str">
        <f t="shared" ca="1" si="66"/>
        <v>-3.19001898258687-11.5272474176279i</v>
      </c>
      <c r="AQ117" s="240" t="str">
        <f t="shared" ca="1" si="67"/>
        <v>-7.58766336514055-9.24559456139931i</v>
      </c>
      <c r="AR117" s="240" t="str">
        <f t="shared" ca="1" si="68"/>
        <v>-7.58766336514055-9.24559456139931i</v>
      </c>
      <c r="AS117" s="240" t="str">
        <f t="shared" ca="1" si="69"/>
        <v>-11.9460969740693-0.586874111376978i</v>
      </c>
      <c r="AT117" s="240" t="str">
        <f t="shared" ca="1" si="70"/>
        <v>-11.1590640323245+4.30452599701226i</v>
      </c>
      <c r="AU117" s="240" t="str">
        <f t="shared" ca="1" si="71"/>
        <v>-8.45735343167348+8.45735343167313i</v>
      </c>
      <c r="AV117" s="240" t="str">
        <f t="shared" ca="1" si="72"/>
        <v>-4.30452599701275+11.1590640323243i</v>
      </c>
      <c r="AW117" s="240" t="str">
        <f t="shared" ca="1" si="73"/>
        <v>0.586874111376476+11.9460969740693i</v>
      </c>
      <c r="AX117" s="240" t="str">
        <f t="shared" ca="1" si="74"/>
        <v>5.37757807299315+10.6834127602249i</v>
      </c>
      <c r="AY117" s="240" t="str">
        <f t="shared" ca="1" si="75"/>
        <v>9.24559456139899+7.58766336514093i</v>
      </c>
      <c r="AZ117" s="240" t="str">
        <f t="shared" ca="1" si="76"/>
        <v>11.5272474176277+3.19001898258735i</v>
      </c>
      <c r="BA117" s="240" t="str">
        <f t="shared" ca="1" si="77"/>
        <v>11.8310495298081-1.75497041561935i</v>
      </c>
      <c r="BB117" s="240" t="str">
        <f t="shared" ca="1" si="78"/>
        <v>10.1048743830968-6.39884113244789i</v>
      </c>
      <c r="BC117" s="240" t="str">
        <f t="shared" ca="1" si="79"/>
        <v>6.64489995256333-9.94479556134244i</v>
      </c>
      <c r="BD117" s="240" t="str">
        <f t="shared" ca="1" si="80"/>
        <v>2.04479034151786-11.7844171088649i</v>
      </c>
      <c r="BE117" s="240" t="str">
        <f t="shared" ca="1" si="81"/>
        <v>-2.90616539539536-11.6020626110653i</v>
      </c>
      <c r="BF117" s="240" t="str">
        <f t="shared" ca="1" si="82"/>
        <v>-7.35847985383475-9.42902054177317i</v>
      </c>
      <c r="BG117" s="240" t="str">
        <f t="shared" ca="1" si="83"/>
        <v>-10.5482227436519-5.6381425209707i</v>
      </c>
      <c r="BH117" s="240" t="str">
        <f t="shared" ca="1" si="84"/>
        <v>-11.9280964213259-0.879869251664636i</v>
      </c>
      <c r="BI117" s="240" t="str">
        <f t="shared" ca="1" si="85"/>
        <v>-11.2613414870456+4.029372413741i</v>
      </c>
      <c r="BJ117" s="240" t="str">
        <f t="shared" ca="1" si="86"/>
        <v>-8.66236007820613+8.24725239167403i</v>
      </c>
      <c r="BK117" s="240" t="str">
        <f t="shared" ca="1" si="87"/>
        <v>-4.57708669478001+11.0500647746943i</v>
      </c>
      <c r="BL117" s="240" t="str">
        <f t="shared" ca="1" si="88"/>
        <v>0.293525460068759+11.9569016446889i</v>
      </c>
      <c r="BM117" s="240" t="str">
        <f t="shared" ca="1" si="89"/>
        <v>5.11377437306443+10.81216748843i</v>
      </c>
      <c r="BN117" s="240" t="str">
        <f t="shared" ca="1" si="90"/>
        <v>9.05659938057564+7.8122763517575i</v>
      </c>
      <c r="BO117" s="240" t="str">
        <f t="shared" ca="1" si="91"/>
        <v>11.4454886413771+3.47195102162739i</v>
      </c>
      <c r="BP117" s="240" t="str">
        <f t="shared" ca="1" si="92"/>
        <v>11.8705553689062-1.46409336116432i</v>
      </c>
      <c r="BQ117" s="240" t="str">
        <f t="shared" ca="1" si="93"/>
        <v>10.2588664063687-6.14892788970179i</v>
      </c>
      <c r="BR117" s="240" t="str">
        <f t="shared" ca="1" si="94"/>
        <v>6.88695613341674-9.77872636660143i</v>
      </c>
      <c r="BS117" s="240" t="str">
        <f t="shared" ca="1" si="95"/>
        <v>2.33337856217499-11.7306861957029i</v>
      </c>
      <c r="BT117" s="240" t="str">
        <f t="shared" ca="1" si="96"/>
        <v>-2.62056124283704-11.6698891558152i</v>
      </c>
      <c r="BU117" s="240" t="str">
        <f t="shared" ca="1" si="97"/>
        <v>-7.1248638694154-9.60676683274719i</v>
      </c>
      <c r="BV117" s="240" t="str">
        <f t="shared" ca="1" si="98"/>
        <v>-10.4066788721212-5.89531076271797i</v>
      </c>
      <c r="BW117" s="240" t="str">
        <f t="shared" ca="1" si="99"/>
        <v>-11.9029108293186-1.17233439161436i</v>
      </c>
      <c r="BX117" s="240" t="str">
        <f t="shared" ca="1" si="100"/>
        <v>-11.3568355307433+3.75179168719675i</v>
      </c>
      <c r="BY117" s="240" t="str">
        <f t="shared" ca="1" si="101"/>
        <v>-8.86214884293335+8.03218351521973i</v>
      </c>
      <c r="BZ117" s="240" t="str">
        <f t="shared" ca="1" si="102"/>
        <v>-4.84689032667061+10.9344093712326i</v>
      </c>
      <c r="CA117" s="240" t="str">
        <f t="shared" ca="1" si="103"/>
        <v>-5.0111621180851E-13+11.960503924855i</v>
      </c>
      <c r="CB117" s="240" t="str">
        <f t="shared" ca="1" si="104"/>
        <v>4.84689032666968+10.934409371233i</v>
      </c>
      <c r="CC117" s="240" t="str">
        <f t="shared" ca="1" si="105"/>
        <v>8.86214884293347+8.03218351521958i</v>
      </c>
      <c r="CD117" s="240" t="str">
        <f t="shared" ca="1" si="106"/>
        <v>11.3568355307434+3.75179168719661i</v>
      </c>
      <c r="CE117" s="240" t="str">
        <f t="shared" ca="1" si="107"/>
        <v>11.9029108293186-1.17233439161455i</v>
      </c>
      <c r="CF117" s="240" t="str">
        <f t="shared" ca="1" si="108"/>
        <v>10.4066788721211-5.89531076271812i</v>
      </c>
      <c r="CG117" s="240" t="str">
        <f t="shared" ca="1" si="109"/>
        <v>7.12486386941525-9.6067668327473i</v>
      </c>
      <c r="CH117" s="240" t="str">
        <f t="shared" ca="1" si="110"/>
        <v>2.62056124283691-11.6698891558152i</v>
      </c>
      <c r="CI117" s="240" t="str">
        <f t="shared" ca="1" si="111"/>
        <v>-2.33337856217518-11.7306861957029i</v>
      </c>
      <c r="CJ117" s="240" t="str">
        <f t="shared" ca="1" si="112"/>
        <v>-6.88695613341689-9.77872636660132i</v>
      </c>
      <c r="CK117" s="240" t="str">
        <f t="shared" ca="1" si="113"/>
        <v>-10.2588664063688-6.14892788970164i</v>
      </c>
      <c r="CL117" s="240" t="str">
        <f t="shared" ca="1" si="114"/>
        <v>-11.8705553689062-1.46409336116416i</v>
      </c>
      <c r="CM117" s="240" t="str">
        <f t="shared" ca="1" si="115"/>
        <v>-11.4454886413771+3.47195102162757i</v>
      </c>
      <c r="CN117" s="240" t="str">
        <f t="shared" ca="1" si="116"/>
        <v>-9.05659938057551+7.81227635175764i</v>
      </c>
      <c r="CO117" s="240" t="str">
        <f t="shared" ca="1" si="117"/>
        <v>-5.1137743730643+10.81216748843i</v>
      </c>
      <c r="CP117" s="240" t="str">
        <f t="shared" ca="1" si="118"/>
        <v>-0.293525460068572+11.9569016446889i</v>
      </c>
      <c r="CQ117" s="240" t="str">
        <f t="shared" ca="1" si="119"/>
        <v>4.57708669478019+11.0500647746942i</v>
      </c>
      <c r="CR117" s="240" t="str">
        <f t="shared" ca="1" si="120"/>
        <v>8.66236007820542+8.24725239167479i</v>
      </c>
      <c r="CS117" s="240" t="str">
        <f t="shared" ca="1" si="121"/>
        <v>11.2613414870453+4.02937241374195i</v>
      </c>
      <c r="CT117" s="240" t="str">
        <f t="shared" ca="1" si="122"/>
        <v>11.928096421326-0.879869251663594i</v>
      </c>
      <c r="CU117" s="240" t="str">
        <f t="shared" ca="1" si="123"/>
        <v>10.5482227436518-5.63814252097087i</v>
      </c>
      <c r="CV117" s="240" t="str">
        <f t="shared" ca="1" si="124"/>
        <v>7.3584798538346-9.42902054177329i</v>
      </c>
      <c r="CW117" s="240" t="str">
        <f t="shared" ca="1" si="125"/>
        <v>2.90616539539522-11.6020626110653i</v>
      </c>
      <c r="CX117" s="240" t="str">
        <f t="shared" ca="1" si="126"/>
        <v>-2.04479034151805-11.7844171088649i</v>
      </c>
      <c r="CY117" s="240" t="str">
        <f t="shared" ca="1" si="127"/>
        <v>-6.64489995256352-9.94479556134231i</v>
      </c>
      <c r="CZ117" s="240" t="str">
        <f t="shared" ca="1" si="128"/>
        <v>-10.1048743830969-6.39884113244777i</v>
      </c>
      <c r="DA117" s="240" t="str">
        <f t="shared" ca="1" si="129"/>
        <v>-11.8310495298082-1.75497041561914i</v>
      </c>
      <c r="DB117" s="240" t="str">
        <f t="shared" ca="1" si="130"/>
        <v>-11.5272474176277+3.1900189825875i</v>
      </c>
      <c r="DC117" s="240" t="str">
        <f t="shared" ca="1" si="131"/>
        <v>-9.24559456139887+7.58766336514108i</v>
      </c>
      <c r="DD117" s="240" t="str">
        <f t="shared" ca="1" si="132"/>
        <v>-5.37757807299297+10.683412760225i</v>
      </c>
      <c r="DE117" s="240" t="str">
        <f t="shared" ca="1" si="133"/>
        <v>-0.58687411137631+11.9460969740693i</v>
      </c>
      <c r="DF117" s="240" t="str">
        <f t="shared" ca="1" si="134"/>
        <v>4.30452599701293+11.1590640323242i</v>
      </c>
      <c r="DG117" s="240" t="str">
        <f t="shared" ca="1" si="135"/>
        <v>8.45735343167359+8.45735343167302i</v>
      </c>
      <c r="DH117" s="240" t="str">
        <f t="shared" ca="1" si="136"/>
        <v>11.1590640323245+4.30452599701211i</v>
      </c>
      <c r="DI117" s="240" t="str">
        <f t="shared" ca="1" si="137"/>
        <v>11.9460969740694-0.586874111375998i</v>
      </c>
      <c r="DJ117" s="240" t="str">
        <f t="shared" ca="1" si="138"/>
        <v>10.6834127602251-5.37757807299269i</v>
      </c>
      <c r="DK117" s="240" t="str">
        <f t="shared" ca="1" si="139"/>
        <v>7.58766336514133-9.24559456139867i</v>
      </c>
      <c r="DL117" s="240" t="str">
        <f t="shared" ca="1" si="140"/>
        <v>3.19001898258788-11.5272474176276i</v>
      </c>
      <c r="DM117" s="240" t="str">
        <f t="shared" ca="1" si="141"/>
        <v>-1.75497041561883-11.8310495298082i</v>
      </c>
      <c r="DN117" s="240" t="str">
        <f t="shared" ca="1" si="142"/>
        <v>-6.39884113244749-10.104874383097i</v>
      </c>
      <c r="DO117" s="240" t="str">
        <f t="shared" ca="1" si="143"/>
        <v>-9.94479556134215-6.64489995256379i</v>
      </c>
      <c r="DP117" s="240" t="str">
        <f t="shared" ca="1" si="144"/>
        <v>-11.7844171088648-2.04479034151836i</v>
      </c>
      <c r="DQ117" s="240" t="str">
        <f t="shared" ca="1" si="145"/>
        <v>-11.6020626110654+2.90616539539484i</v>
      </c>
      <c r="DR117" s="240" t="str">
        <f t="shared" ca="1" si="146"/>
        <v>-9.42902054177348+7.35847985383435i</v>
      </c>
      <c r="DS117" s="240" t="str">
        <f t="shared" ca="1" si="147"/>
        <v>-5.63814252097114+10.5482227436516i</v>
      </c>
      <c r="DT117" s="240" t="str">
        <f t="shared" ca="1" si="148"/>
        <v>-0.879869251663993+11.9280964213259i</v>
      </c>
      <c r="DU117" s="240" t="str">
        <f t="shared" ca="1" si="149"/>
        <v>4.02937241374165+11.2613414870454i</v>
      </c>
      <c r="DV117" s="240" t="str">
        <f t="shared" ca="1" si="150"/>
        <v>8.24725239167457+8.66236007820563i</v>
      </c>
      <c r="DW117" s="240" t="str">
        <f t="shared" ca="1" si="151"/>
        <v>11.0500647746946+4.57708669477938i</v>
      </c>
      <c r="DX117" s="240" t="str">
        <f t="shared" ca="1" si="152"/>
        <v>11.9569016446889-0.293525460069448i</v>
      </c>
      <c r="DY117" s="240" t="str">
        <f t="shared" ca="1" si="153"/>
        <v>10.8121674884297-5.11377437306502i</v>
      </c>
      <c r="DZ117" s="240" t="str">
        <f t="shared" ca="1" si="154"/>
        <v>7.81227635175698-9.05659938057608i</v>
      </c>
      <c r="EA117" s="240" t="str">
        <f t="shared" ca="1" si="155"/>
        <v>3.47195102162669-11.4454886413774i</v>
      </c>
      <c r="EB117" s="240" t="str">
        <f t="shared" ca="1" si="156"/>
        <v>-1.46409336116381-11.8705553689062i</v>
      </c>
      <c r="EC117" s="240" t="str">
        <f t="shared" ca="1" si="157"/>
        <v>-6.14892788970136-10.2588664063689i</v>
      </c>
      <c r="ED117" s="240" t="str">
        <f t="shared" ca="1" si="158"/>
        <v>-9.77872636660112-6.88695613341718i</v>
      </c>
      <c r="EE117" s="240" t="str">
        <f t="shared" ca="1" si="159"/>
        <v>-11.7306861957028-2.33337856217548i</v>
      </c>
      <c r="EF117" s="240" t="str">
        <f t="shared" ca="1" si="160"/>
        <v>-11.6698891558153+2.6205612428366i</v>
      </c>
      <c r="EG117" s="240" t="str">
        <f t="shared" ca="1" si="161"/>
        <v>-9.60676683274752+7.12486386941496i</v>
      </c>
      <c r="EH117" s="240" t="str">
        <f t="shared" ca="1" si="162"/>
        <v>-5.8953107627184+10.406678872121i</v>
      </c>
      <c r="EI117" s="240" t="str">
        <f t="shared" ca="1" si="163"/>
        <v>-1.1723343916149+11.9029108293186i</v>
      </c>
      <c r="EJ117" s="240" t="str">
        <f t="shared" ca="1" si="164"/>
        <v>3.75179168719627+11.3568355307435i</v>
      </c>
      <c r="EK117" s="240" t="str">
        <f t="shared" ca="1" si="165"/>
        <v>8.03218351521936+8.86214884293369i</v>
      </c>
      <c r="EL117" s="240" t="str">
        <f t="shared" ca="1" si="166"/>
        <v>10.9344093712329+4.84689032667001i</v>
      </c>
      <c r="EM117" s="240" t="str">
        <f t="shared" ca="1" si="167"/>
        <v>11.960503924855-1.87550461560008E-13i</v>
      </c>
      <c r="EN117" s="240"/>
      <c r="EO117" s="240"/>
      <c r="EP117" s="240"/>
    </row>
    <row r="118" spans="1:146" ht="15.75" thickBot="1">
      <c r="A118" s="277">
        <f t="shared" si="168"/>
        <v>3.5156250000000004E-4</v>
      </c>
      <c r="B118" s="276">
        <v>18</v>
      </c>
      <c r="C118" s="248">
        <f t="shared" si="169"/>
        <v>3600</v>
      </c>
      <c r="D118" s="247">
        <f t="shared" si="170"/>
        <v>22619.46710584651</v>
      </c>
      <c r="E118" s="247" t="str">
        <f t="shared" si="171"/>
        <v>22619.4671058465i</v>
      </c>
      <c r="F118" s="247" t="str">
        <f t="shared" si="172"/>
        <v>0.136742285027997-0.480976971780301i</v>
      </c>
      <c r="G118" s="247" t="str">
        <f t="shared" si="173"/>
        <v>-1.45170877357086+0.656703154806296i</v>
      </c>
      <c r="H118" s="247" t="str">
        <f t="shared" si="38"/>
        <v>0.00727589409673448-0.0154207764462449i</v>
      </c>
      <c r="I118" s="247" t="str">
        <f t="shared" si="174"/>
        <v>-0.0132665857325519+0.00562646958749132i</v>
      </c>
      <c r="J118" s="275" t="str">
        <f ca="1">IMPRODUCT(1/N_FFT2,AG100)</f>
        <v>0.0241759093988744+0.00184520445342686i</v>
      </c>
      <c r="K118" s="274" t="str">
        <f t="shared" ca="1" si="175"/>
        <v>-0.000331113761442484+0.000111545455907238i</v>
      </c>
      <c r="N118" s="265">
        <f t="shared" ca="1" si="176"/>
        <v>12.03976563291425</v>
      </c>
      <c r="O118" s="240">
        <f t="shared" ca="1" si="39"/>
        <v>-11.96023436708575</v>
      </c>
      <c r="P118" s="240" t="str">
        <f t="shared" ca="1" si="40"/>
        <v>-10.8119238110926+5.11365912226742i</v>
      </c>
      <c r="Q118" s="240" t="str">
        <f t="shared" ca="1" si="41"/>
        <v>-7.58749235950244+9.24538619042554i</v>
      </c>
      <c r="R118" s="240" t="str">
        <f t="shared" ca="1" si="42"/>
        <v>-2.90609989819974+11.6018011316046i</v>
      </c>
      <c r="S118" s="240" t="str">
        <f t="shared" ca="1" si="43"/>
        <v>2.33332597406313+11.7304218174105i</v>
      </c>
      <c r="T118" s="240" t="str">
        <f t="shared" ca="1" si="44"/>
        <v>7.12470329403944+9.60655032191695i</v>
      </c>
      <c r="U118" s="241" t="str">
        <f t="shared" ca="1" si="45"/>
        <v>10.5479850149229+5.63801545231835i</v>
      </c>
      <c r="V118" s="240" t="str">
        <f t="shared" ca="1" si="46"/>
        <v>11.9458277409942+0.586860884803787i</v>
      </c>
      <c r="W118" s="240" t="str">
        <f t="shared" ca="1" si="47"/>
        <v>11.0498157357886-4.57698353948731i</v>
      </c>
      <c r="X118" s="240" t="str">
        <f t="shared" ca="1" si="48"/>
        <v>8.03200249128552-8.86194911380123i</v>
      </c>
      <c r="Y118" s="240" t="str">
        <f t="shared" ca="1" si="49"/>
        <v>3.47187277313718-11.445230690675i</v>
      </c>
      <c r="Z118" s="240" t="str">
        <f t="shared" ca="1" si="50"/>
        <v>-1.75493086327979-11.8307828895947i</v>
      </c>
      <c r="AA118" s="240" t="str">
        <f t="shared" ca="1" si="51"/>
        <v>-6.64475019429093-9.94457143224834i</v>
      </c>
      <c r="AB118" s="240" t="str">
        <f t="shared" ca="1" si="52"/>
        <v>-10.2586351989579-6.14878930931288i</v>
      </c>
      <c r="AC118" s="240" t="str">
        <f t="shared" ca="1" si="53"/>
        <v>-11.9026425695436-1.17230797033302i</v>
      </c>
      <c r="AD118" s="240" t="str">
        <f t="shared" ca="1" si="54"/>
        <v>-11.2610876865276+4.02928160246411i</v>
      </c>
      <c r="AE118" s="240" t="str">
        <f t="shared" ca="1" si="55"/>
        <v>-8.45716282554677+8.45716282554669i</v>
      </c>
      <c r="AF118" s="240" t="str">
        <f t="shared" ca="1" si="56"/>
        <v>-4.0292816024641+11.2610876865276i</v>
      </c>
      <c r="AG118" s="240" t="str">
        <f t="shared" ca="1" si="57"/>
        <v>1.17230797033303+11.9026425695436i</v>
      </c>
      <c r="AH118" s="240" t="str">
        <f t="shared" ca="1" si="58"/>
        <v>6.14878930931288+10.2586351989579i</v>
      </c>
      <c r="AI118" s="240" t="str">
        <f t="shared" ca="1" si="59"/>
        <v>9.94457143224834+6.64475019429092i</v>
      </c>
      <c r="AJ118" s="240" t="str">
        <f t="shared" ca="1" si="60"/>
        <v>11.8307828895947+1.75493086327979i</v>
      </c>
      <c r="AK118" s="240" t="str">
        <f t="shared" ca="1" si="61"/>
        <v>11.445230690675-3.47187277313718i</v>
      </c>
      <c r="AL118" s="240" t="str">
        <f t="shared" ca="1" si="62"/>
        <v>8.86194911380113-8.03200249128561i</v>
      </c>
      <c r="AM118" s="240" t="str">
        <f t="shared" ca="1" si="63"/>
        <v>4.57698353948676-11.0498157357888i</v>
      </c>
      <c r="AN118" s="240" t="str">
        <f t="shared" ca="1" si="64"/>
        <v>-0.586860884803559-11.9458277409942i</v>
      </c>
      <c r="AO118" s="240" t="str">
        <f t="shared" ca="1" si="65"/>
        <v>-5.63801545231858-10.5479850149228i</v>
      </c>
      <c r="AP118" s="240" t="str">
        <f t="shared" ca="1" si="66"/>
        <v>-9.60655032191658-7.12470329403993i</v>
      </c>
      <c r="AQ118" s="240" t="str">
        <f t="shared" ca="1" si="67"/>
        <v>-11.7304218174105-2.33332597406325i</v>
      </c>
      <c r="AR118" s="240" t="str">
        <f t="shared" ca="1" si="68"/>
        <v>-11.7304218174105-2.33332597406325i</v>
      </c>
      <c r="AS118" s="240" t="str">
        <f t="shared" ca="1" si="69"/>
        <v>-9.24538619042584+7.58749235950206i</v>
      </c>
      <c r="AT118" s="240" t="str">
        <f t="shared" ca="1" si="70"/>
        <v>-5.11365912226747+10.8119238110925i</v>
      </c>
      <c r="AU118" s="240" t="str">
        <f t="shared" ca="1" si="71"/>
        <v>3.54582071824815E-13+11.9602343670858i</v>
      </c>
      <c r="AV118" s="240" t="str">
        <f t="shared" ca="1" si="72"/>
        <v>5.11365912226705+10.8119238110927i</v>
      </c>
      <c r="AW118" s="240" t="str">
        <f t="shared" ca="1" si="73"/>
        <v>9.24538619042556+7.58749235950241i</v>
      </c>
      <c r="AX118" s="240" t="str">
        <f t="shared" ca="1" si="74"/>
        <v>11.6018011316048+2.90609989819928i</v>
      </c>
      <c r="AY118" s="240" t="str">
        <f t="shared" ca="1" si="75"/>
        <v>11.7304218174106-2.3333259740628i</v>
      </c>
      <c r="AZ118" s="240" t="str">
        <f t="shared" ca="1" si="76"/>
        <v>9.60655032191687-7.12470329403954i</v>
      </c>
      <c r="BA118" s="240" t="str">
        <f t="shared" ca="1" si="77"/>
        <v>5.63801545231794-10.5479850149232i</v>
      </c>
      <c r="BB118" s="240" t="str">
        <f t="shared" ca="1" si="78"/>
        <v>0.586860884804017-11.9458277409942i</v>
      </c>
      <c r="BC118" s="240" t="str">
        <f t="shared" ca="1" si="79"/>
        <v>-4.57698353948744-11.0498157357885i</v>
      </c>
      <c r="BD118" s="240" t="str">
        <f t="shared" ca="1" si="80"/>
        <v>-8.86194911380081-8.03200249128597i</v>
      </c>
      <c r="BE118" s="240" t="str">
        <f t="shared" ca="1" si="81"/>
        <v>-11.4452306906749-3.47187277313741i</v>
      </c>
      <c r="BF118" s="240" t="str">
        <f t="shared" ca="1" si="82"/>
        <v>-11.8307828895947+1.75493086328003i</v>
      </c>
      <c r="BG118" s="240" t="str">
        <f t="shared" ca="1" si="83"/>
        <v>-9.94457143224866+6.64475019429043i</v>
      </c>
      <c r="BH118" s="240" t="str">
        <f t="shared" ca="1" si="84"/>
        <v>-6.14878930931296+10.2586351989579i</v>
      </c>
      <c r="BI118" s="240" t="str">
        <f t="shared" ca="1" si="85"/>
        <v>-1.17230797033277+11.9026425695437i</v>
      </c>
      <c r="BJ118" s="240" t="str">
        <f t="shared" ca="1" si="86"/>
        <v>4.02928160246364+11.2610876865278i</v>
      </c>
      <c r="BK118" s="240" t="str">
        <f t="shared" ca="1" si="87"/>
        <v>8.45716282554669+8.45716282554677i</v>
      </c>
      <c r="BL118" s="240" t="str">
        <f t="shared" ca="1" si="88"/>
        <v>11.2610876865277+4.02928160246376i</v>
      </c>
      <c r="BM118" s="240" t="str">
        <f t="shared" ca="1" si="89"/>
        <v>11.9026425695437-1.17230797033268i</v>
      </c>
      <c r="BN118" s="240" t="str">
        <f t="shared" ca="1" si="90"/>
        <v>10.2586351989579-6.14878930931289i</v>
      </c>
      <c r="BO118" s="240" t="str">
        <f t="shared" ca="1" si="91"/>
        <v>6.6447501942905-9.94457143224863i</v>
      </c>
      <c r="BP118" s="240" t="str">
        <f t="shared" ca="1" si="92"/>
        <v>1.75493086328015-11.8307828895947i</v>
      </c>
      <c r="BQ118" s="240" t="str">
        <f t="shared" ca="1" si="93"/>
        <v>-3.4718727731373-11.4452306906749i</v>
      </c>
      <c r="BR118" s="240" t="str">
        <f t="shared" ca="1" si="94"/>
        <v>-8.03200249128587-8.8619491138009i</v>
      </c>
      <c r="BS118" s="240" t="str">
        <f t="shared" ca="1" si="95"/>
        <v>-11.0498157357885-4.57698353948751i</v>
      </c>
      <c r="BT118" s="240" t="str">
        <f t="shared" ca="1" si="96"/>
        <v>-11.9458277409942+0.586860884803933i</v>
      </c>
      <c r="BU118" s="240" t="str">
        <f t="shared" ca="1" si="97"/>
        <v>-10.5479850149226+5.6380154523189i</v>
      </c>
      <c r="BV118" s="240" t="str">
        <f t="shared" ca="1" si="98"/>
        <v>-7.12470329403964+9.6065503219168i</v>
      </c>
      <c r="BW118" s="240" t="str">
        <f t="shared" ca="1" si="99"/>
        <v>-2.33332597406289+11.7304218174106i</v>
      </c>
      <c r="BX118" s="240" t="str">
        <f t="shared" ca="1" si="100"/>
        <v>2.90609989819918+11.6018011316048i</v>
      </c>
      <c r="BY118" s="240" t="str">
        <f t="shared" ca="1" si="101"/>
        <v>7.58749235950235+9.24538619042561i</v>
      </c>
      <c r="BZ118" s="240" t="str">
        <f t="shared" ca="1" si="102"/>
        <v>10.8119238110927+5.11365912226713i</v>
      </c>
      <c r="CA118" s="240" t="str">
        <f t="shared" ca="1" si="103"/>
        <v>11.9602343670858+4.80591927003322E-13i</v>
      </c>
      <c r="CB118" s="240" t="str">
        <f t="shared" ca="1" si="104"/>
        <v>10.8119238110926-5.11365912226737i</v>
      </c>
      <c r="CC118" s="240" t="str">
        <f t="shared" ca="1" si="105"/>
        <v>7.58749235950214-9.24538619042578i</v>
      </c>
      <c r="CD118" s="240" t="str">
        <f t="shared" ca="1" si="106"/>
        <v>2.90609989820007-11.6018011316045i</v>
      </c>
      <c r="CE118" s="240" t="str">
        <f t="shared" ca="1" si="107"/>
        <v>-2.33332597406317-11.7304218174105i</v>
      </c>
      <c r="CF118" s="240" t="str">
        <f t="shared" ca="1" si="108"/>
        <v>-7.12470329403982-9.60655032191667i</v>
      </c>
      <c r="CG118" s="240" t="str">
        <f t="shared" ca="1" si="109"/>
        <v>-10.5479850149228-5.63801545231867i</v>
      </c>
      <c r="CH118" s="240" t="str">
        <f t="shared" ca="1" si="110"/>
        <v>-11.9458277409942-0.586860884803663i</v>
      </c>
      <c r="CI118" s="240" t="str">
        <f t="shared" ca="1" si="111"/>
        <v>-11.0498157357884+4.57698353948776i</v>
      </c>
      <c r="CJ118" s="240" t="str">
        <f t="shared" ca="1" si="112"/>
        <v>-8.03200249128567+8.86194911380109i</v>
      </c>
      <c r="CK118" s="240" t="str">
        <f t="shared" ca="1" si="113"/>
        <v>-3.47187277313708+11.445230690675i</v>
      </c>
      <c r="CL118" s="240" t="str">
        <f t="shared" ca="1" si="114"/>
        <v>1.75493086328043+11.8307828895946i</v>
      </c>
      <c r="CM118" s="240" t="str">
        <f t="shared" ca="1" si="115"/>
        <v>6.64475019429073+9.94457143224847i</v>
      </c>
      <c r="CN118" s="240" t="str">
        <f t="shared" ca="1" si="116"/>
        <v>10.2586351989581+6.14878930931262i</v>
      </c>
      <c r="CO118" s="240" t="str">
        <f t="shared" ca="1" si="117"/>
        <v>11.9026425695436+1.1723079703336i</v>
      </c>
      <c r="CP118" s="240" t="str">
        <f t="shared" ca="1" si="118"/>
        <v>11.2610876865276-4.02928160246398i</v>
      </c>
      <c r="CQ118" s="240" t="str">
        <f t="shared" ca="1" si="119"/>
        <v>8.4571628255465-8.45716282554696i</v>
      </c>
      <c r="CR118" s="240" t="str">
        <f t="shared" ca="1" si="120"/>
        <v>4.02928160246455-11.2610876865274i</v>
      </c>
      <c r="CS118" s="240" t="str">
        <f t="shared" ca="1" si="121"/>
        <v>-1.17230797033308-11.9026425695436i</v>
      </c>
      <c r="CT118" s="240" t="str">
        <f t="shared" ca="1" si="122"/>
        <v>-6.14878930931319-10.2586351989577i</v>
      </c>
      <c r="CU118" s="240" t="str">
        <f t="shared" ca="1" si="123"/>
        <v>-9.94457143224814-6.64475019429123i</v>
      </c>
      <c r="CV118" s="240" t="str">
        <f t="shared" ca="1" si="124"/>
        <v>-11.8307828895947-1.75493086327976i</v>
      </c>
      <c r="CW118" s="240" t="str">
        <f t="shared" ca="1" si="125"/>
        <v>-11.4452306906748+3.47187277313763i</v>
      </c>
      <c r="CX118" s="240" t="str">
        <f t="shared" ca="1" si="126"/>
        <v>-8.86194911380143+8.03200249128529i</v>
      </c>
      <c r="CY118" s="240" t="str">
        <f t="shared" ca="1" si="127"/>
        <v>-4.57698353948719+11.0498157357886i</v>
      </c>
      <c r="CZ118" s="240" t="str">
        <f t="shared" ca="1" si="128"/>
        <v>0.586860884804245+11.9458277409942i</v>
      </c>
      <c r="DA118" s="240" t="str">
        <f t="shared" ca="1" si="129"/>
        <v>5.63801545231817+10.547985014923i</v>
      </c>
      <c r="DB118" s="240" t="str">
        <f t="shared" ca="1" si="130"/>
        <v>9.60655032191702+7.12470329403936i</v>
      </c>
      <c r="DC118" s="240" t="str">
        <f t="shared" ca="1" si="131"/>
        <v>11.7304218174104+2.33332597406367i</v>
      </c>
      <c r="DD118" s="240" t="str">
        <f t="shared" ca="1" si="132"/>
        <v>11.6018011316047-2.90609989819952i</v>
      </c>
      <c r="DE118" s="240" t="str">
        <f t="shared" ca="1" si="133"/>
        <v>9.24538619042541-7.58749235950259i</v>
      </c>
      <c r="DF118" s="240" t="str">
        <f t="shared" ca="1" si="134"/>
        <v>5.11365912226788-10.8119238110923i</v>
      </c>
      <c r="DG118" s="240" t="str">
        <f t="shared" ca="1" si="135"/>
        <v>1.26009855178507E-13-11.9602343670858i</v>
      </c>
      <c r="DH118" s="240" t="str">
        <f t="shared" ca="1" si="136"/>
        <v>-5.11365912226773-10.8119238110924i</v>
      </c>
      <c r="DI118" s="240" t="str">
        <f t="shared" ca="1" si="137"/>
        <v>-9.24538619042526-7.58749235950278i</v>
      </c>
      <c r="DJ118" s="240" t="str">
        <f t="shared" ca="1" si="138"/>
        <v>-11.6018011316046-2.90609989819977i</v>
      </c>
      <c r="DK118" s="240" t="str">
        <f t="shared" ca="1" si="139"/>
        <v>-11.7304218174105+2.33332597406351i</v>
      </c>
      <c r="DL118" s="240" t="str">
        <f t="shared" ca="1" si="140"/>
        <v>-9.60655032191716+7.12470329403915i</v>
      </c>
      <c r="DM118" s="240" t="str">
        <f t="shared" ca="1" si="141"/>
        <v>-5.63801545231832+10.5479850149229i</v>
      </c>
      <c r="DN118" s="240" t="str">
        <f t="shared" ca="1" si="142"/>
        <v>-0.586860884803309+11.9458277409942i</v>
      </c>
      <c r="DO118" s="240" t="str">
        <f t="shared" ca="1" si="143"/>
        <v>4.57698353948703+11.0498157357887i</v>
      </c>
      <c r="DP118" s="240" t="str">
        <f t="shared" ca="1" si="144"/>
        <v>8.86194911380133+8.03200249128541i</v>
      </c>
      <c r="DQ118" s="240" t="str">
        <f t="shared" ca="1" si="145"/>
        <v>11.4452306906751+3.47187277313673i</v>
      </c>
      <c r="DR118" s="240" t="str">
        <f t="shared" ca="1" si="146"/>
        <v>11.8307828895947-1.7549308632796i</v>
      </c>
      <c r="DS118" s="240" t="str">
        <f t="shared" ca="1" si="147"/>
        <v>9.94457143224827-6.64475019429103i</v>
      </c>
      <c r="DT118" s="240" t="str">
        <f t="shared" ca="1" si="148"/>
        <v>6.14878930931333-10.2586351989577i</v>
      </c>
      <c r="DU118" s="240" t="str">
        <f t="shared" ca="1" si="149"/>
        <v>1.17230797033324-11.9026425695436i</v>
      </c>
      <c r="DV118" s="240" t="str">
        <f t="shared" ca="1" si="150"/>
        <v>-4.02928160246431-11.2610876865275i</v>
      </c>
      <c r="DW118" s="240" t="str">
        <f t="shared" ca="1" si="151"/>
        <v>-8.45716282554638-8.45716282554708i</v>
      </c>
      <c r="DX118" s="240" t="str">
        <f t="shared" ca="1" si="152"/>
        <v>-11.2610876865275-4.02928160246422i</v>
      </c>
      <c r="DY118" s="240" t="str">
        <f t="shared" ca="1" si="153"/>
        <v>-11.9026425695436+1.17230797033343i</v>
      </c>
      <c r="DZ118" s="240" t="str">
        <f t="shared" ca="1" si="154"/>
        <v>-10.2586351989582+6.14878930931247i</v>
      </c>
      <c r="EA118" s="240" t="str">
        <f t="shared" ca="1" si="155"/>
        <v>-6.64475019429094+9.94457143224833i</v>
      </c>
      <c r="EB118" s="240" t="str">
        <f t="shared" ca="1" si="156"/>
        <v>-1.75493086327941+11.8307828895948i</v>
      </c>
      <c r="EC118" s="240" t="str">
        <f t="shared" ca="1" si="157"/>
        <v>3.47187277313684+11.4452306906751i</v>
      </c>
      <c r="ED118" s="240" t="str">
        <f t="shared" ca="1" si="158"/>
        <v>8.03200249128555+8.8619491138012i</v>
      </c>
      <c r="EE118" s="240" t="str">
        <f t="shared" ca="1" si="159"/>
        <v>11.0498157357888+4.57698353948685i</v>
      </c>
      <c r="EF118" s="240" t="str">
        <f t="shared" ca="1" si="160"/>
        <v>11.9458277409942-0.58686088480341i</v>
      </c>
      <c r="EG118" s="240" t="str">
        <f t="shared" ca="1" si="161"/>
        <v>10.5479850149229-5.63801545231849i</v>
      </c>
      <c r="EH118" s="240" t="str">
        <f t="shared" ca="1" si="162"/>
        <v>7.12470329403907-9.60655032191722i</v>
      </c>
      <c r="EI118" s="240" t="str">
        <f t="shared" ca="1" si="163"/>
        <v>2.33332597406332-11.7304218174105i</v>
      </c>
      <c r="EJ118" s="240" t="str">
        <f t="shared" ca="1" si="164"/>
        <v>-2.90609989819986-11.6018011316046i</v>
      </c>
      <c r="EK118" s="240" t="str">
        <f t="shared" ca="1" si="165"/>
        <v>-7.58749235950194-9.24538619042594i</v>
      </c>
      <c r="EL118" s="240" t="str">
        <f t="shared" ca="1" si="166"/>
        <v>-10.8119238110925-5.11365912226756i</v>
      </c>
      <c r="EM118" s="240" t="str">
        <f t="shared" ca="1" si="167"/>
        <v>-11.9602343670858+2.28572216646308E-13i</v>
      </c>
      <c r="EN118" s="240"/>
      <c r="EO118" s="240"/>
      <c r="EP118" s="240"/>
    </row>
    <row r="119" spans="1:146" ht="15.75" thickBot="1">
      <c r="A119" s="277">
        <f t="shared" si="168"/>
        <v>3.7109375000000006E-4</v>
      </c>
      <c r="B119" s="276">
        <v>19</v>
      </c>
      <c r="C119" s="248">
        <f t="shared" si="169"/>
        <v>3800</v>
      </c>
      <c r="D119" s="247">
        <f t="shared" si="170"/>
        <v>23876.104167282429</v>
      </c>
      <c r="E119" s="247" t="str">
        <f t="shared" si="171"/>
        <v>23876.1041672824i</v>
      </c>
      <c r="F119" s="247" t="str">
        <f t="shared" si="172"/>
        <v>0.129658105085499-0.458020270147553i</v>
      </c>
      <c r="G119" s="247" t="str">
        <f t="shared" si="173"/>
        <v>-1.42418433247986+0.680069511786718i</v>
      </c>
      <c r="H119" s="247" t="str">
        <f t="shared" si="38"/>
        <v>0.00704952980887853-0.0146411549499199i</v>
      </c>
      <c r="I119" s="247" t="str">
        <f t="shared" si="174"/>
        <v>-0.0129674348631606+0.00577092321646954i</v>
      </c>
      <c r="J119" s="275" t="str">
        <f ca="1">IMPRODUCT(1/N_FFT2,AH100)</f>
        <v>0.419024078144035+0.011096099666474i</v>
      </c>
      <c r="K119" s="274" t="str">
        <f t="shared" ca="1" si="175"/>
        <v>-0.00549770217860621+0.00227426783116102i</v>
      </c>
      <c r="N119" s="265">
        <f t="shared" ca="1" si="176"/>
        <v>12.040059692333051</v>
      </c>
      <c r="O119" s="240">
        <f t="shared" ca="1" si="39"/>
        <v>-11.959940307666949</v>
      </c>
      <c r="P119" s="240" t="str">
        <f t="shared" ca="1" si="40"/>
        <v>-10.6829093236559+5.37732466431987i</v>
      </c>
      <c r="Q119" s="240" t="str">
        <f t="shared" ca="1" si="41"/>
        <v>-7.12452812304822+9.60631413117704i</v>
      </c>
      <c r="R119" s="240" t="str">
        <f t="shared" ca="1" si="42"/>
        <v>-2.04469398445926+11.7838617894505i</v>
      </c>
      <c r="S119" s="240" t="str">
        <f t="shared" ca="1" si="43"/>
        <v>3.47178741219374+11.444949293356i</v>
      </c>
      <c r="T119" s="240" t="str">
        <f t="shared" ca="1" si="44"/>
        <v>8.24686375477144+8.66195188010149i</v>
      </c>
      <c r="U119" s="241" t="str">
        <f t="shared" ca="1" si="45"/>
        <v>11.260810816627+4.02918253682961i</v>
      </c>
      <c r="V119" s="240" t="str">
        <f t="shared" ca="1" si="46"/>
        <v>11.8699959903817-1.46402436840378i</v>
      </c>
      <c r="W119" s="240" t="str">
        <f t="shared" ca="1" si="47"/>
        <v>9.94432693077742-6.64458682363107i</v>
      </c>
      <c r="X119" s="240" t="str">
        <f t="shared" ca="1" si="48"/>
        <v>5.89503295682521-10.4061884761377i</v>
      </c>
      <c r="Y119" s="240" t="str">
        <f t="shared" ca="1" si="49"/>
        <v>0.586846455991951-11.9455340357828i</v>
      </c>
      <c r="Z119" s="240" t="str">
        <f t="shared" ca="1" si="50"/>
        <v>-4.84666192570015-10.933894106901i</v>
      </c>
      <c r="AA119" s="240" t="str">
        <f t="shared" ca="1" si="51"/>
        <v>-9.24515887942091-7.58730581018199i</v>
      </c>
      <c r="AB119" s="240" t="str">
        <f t="shared" ca="1" si="52"/>
        <v>-11.6693392333243-2.62043775361201i</v>
      </c>
      <c r="AC119" s="240" t="str">
        <f t="shared" ca="1" si="53"/>
        <v>-11.6015158847781+2.90602844758923i</v>
      </c>
      <c r="AD119" s="240" t="str">
        <f t="shared" ca="1" si="54"/>
        <v>-9.05617260465493+7.81190821231626i</v>
      </c>
      <c r="AE119" s="240" t="str">
        <f t="shared" ca="1" si="55"/>
        <v>-4.57687100781957+11.0495440603102i</v>
      </c>
      <c r="AF119" s="240" t="str">
        <f t="shared" ca="1" si="56"/>
        <v>0.879827789411542+11.9275343312831i</v>
      </c>
      <c r="AG119" s="240" t="str">
        <f t="shared" ca="1" si="57"/>
        <v>6.14863813255872+10.2583829757814i</v>
      </c>
      <c r="AH119" s="240" t="str">
        <f t="shared" ca="1" si="58"/>
        <v>10.1043982091061+6.39853959859361i</v>
      </c>
      <c r="AI119" s="240" t="str">
        <f t="shared" ca="1" si="59"/>
        <v>11.9023499261013+1.17227914746974i</v>
      </c>
      <c r="AJ119" s="240" t="str">
        <f t="shared" ca="1" si="60"/>
        <v>11.1585381815466-4.30432315398402i</v>
      </c>
      <c r="AK119" s="240" t="str">
        <f t="shared" ca="1" si="61"/>
        <v>8.03180501304925-8.86173123014422i</v>
      </c>
      <c r="AL119" s="240" t="str">
        <f t="shared" ca="1" si="62"/>
        <v>3.18986865869308-11.5267042168715i</v>
      </c>
      <c r="AM119" s="240" t="str">
        <f t="shared" ca="1" si="63"/>
        <v>-2.33326860591597-11.7301334082611i</v>
      </c>
      <c r="AN119" s="240" t="str">
        <f t="shared" ca="1" si="64"/>
        <v>-7.35813309873554-9.4285762161765i</v>
      </c>
      <c r="AO119" s="240" t="str">
        <f t="shared" ca="1" si="65"/>
        <v>-10.8116579845264-5.11353339566522i</v>
      </c>
      <c r="AP119" s="240" t="str">
        <f t="shared" ca="1" si="66"/>
        <v>-11.9563381972518+0.293511628210317i</v>
      </c>
      <c r="AQ119" s="240" t="str">
        <f t="shared" ca="1" si="67"/>
        <v>-10.5477256776684+5.63787683366816i</v>
      </c>
      <c r="AR119" s="240" t="str">
        <f t="shared" ca="1" si="68"/>
        <v>-10.5477256776684+5.63787683366816i</v>
      </c>
      <c r="AS119" s="240" t="str">
        <f t="shared" ca="1" si="69"/>
        <v>-1.75488771580234+11.830492012925i</v>
      </c>
      <c r="AT119" s="240" t="str">
        <f t="shared" ca="1" si="70"/>
        <v>3.75161489077602+11.3563003603403i</v>
      </c>
      <c r="AU119" s="240" t="str">
        <f t="shared" ca="1" si="71"/>
        <v>8.45695489413747+8.45695489413777i</v>
      </c>
      <c r="AV119" s="240" t="str">
        <f t="shared" ca="1" si="72"/>
        <v>11.3563003603405+3.75161489077528i</v>
      </c>
      <c r="AW119" s="240" t="str">
        <f t="shared" ca="1" si="73"/>
        <v>11.8304920129251-1.75488771580193i</v>
      </c>
      <c r="AX119" s="240" t="str">
        <f t="shared" ca="1" si="74"/>
        <v>9.77826556174812-6.88663159802289i</v>
      </c>
      <c r="AY119" s="240" t="str">
        <f t="shared" ca="1" si="75"/>
        <v>5.63787683366748-10.5477256776687i</v>
      </c>
      <c r="AZ119" s="240" t="str">
        <f t="shared" ca="1" si="76"/>
        <v>0.293511628210735-11.9563381972518i</v>
      </c>
      <c r="BA119" s="240" t="str">
        <f t="shared" ca="1" si="77"/>
        <v>-5.11353339566485-10.8116579845266i</v>
      </c>
      <c r="BB119" s="240" t="str">
        <f t="shared" ca="1" si="78"/>
        <v>-9.42857621617697-7.35813309873494i</v>
      </c>
      <c r="BC119" s="240" t="str">
        <f t="shared" ca="1" si="79"/>
        <v>-11.730133408261-2.33326860591638i</v>
      </c>
      <c r="BD119" s="240" t="str">
        <f t="shared" ca="1" si="80"/>
        <v>-11.5267042168717+3.18986865869266i</v>
      </c>
      <c r="BE119" s="240" t="str">
        <f t="shared" ca="1" si="81"/>
        <v>-8.86173123014369+8.03180501304985i</v>
      </c>
      <c r="BF119" s="240" t="str">
        <f t="shared" ca="1" si="82"/>
        <v>-4.3043231539841+11.1585381815466i</v>
      </c>
      <c r="BG119" s="240" t="str">
        <f t="shared" ca="1" si="83"/>
        <v>1.1722791474693+11.9023499261014i</v>
      </c>
      <c r="BH119" s="240" t="str">
        <f t="shared" ca="1" si="84"/>
        <v>6.39853959859386+10.1043982091059i</v>
      </c>
      <c r="BI119" s="240" t="str">
        <f t="shared" ca="1" si="85"/>
        <v>10.2583829757814+6.14863813255879i</v>
      </c>
      <c r="BJ119" s="240" t="str">
        <f t="shared" ca="1" si="86"/>
        <v>11.927534331283+0.879827789412075i</v>
      </c>
      <c r="BK119" s="240" t="str">
        <f t="shared" ca="1" si="87"/>
        <v>11.0495440603101-4.57687100781983i</v>
      </c>
      <c r="BL119" s="240" t="str">
        <f t="shared" ca="1" si="88"/>
        <v>7.81190821231638-9.05617260465482i</v>
      </c>
      <c r="BM119" s="240" t="str">
        <f t="shared" ca="1" si="89"/>
        <v>2.90602844758975-11.601515884778i</v>
      </c>
      <c r="BN119" s="240" t="str">
        <f t="shared" ca="1" si="90"/>
        <v>-2.62043775361216-11.6693392333243i</v>
      </c>
      <c r="BO119" s="240" t="str">
        <f t="shared" ca="1" si="91"/>
        <v>-7.58730581018185-9.24515887942102i</v>
      </c>
      <c r="BP119" s="240" t="str">
        <f t="shared" ca="1" si="92"/>
        <v>-10.9338941069008-4.84666192570076i</v>
      </c>
      <c r="BQ119" s="240" t="str">
        <f t="shared" ca="1" si="93"/>
        <v>-11.9455340357828+0.586846455992138i</v>
      </c>
      <c r="BR119" s="240" t="str">
        <f t="shared" ca="1" si="94"/>
        <v>-10.4061884761379+5.89503295682494i</v>
      </c>
      <c r="BS119" s="240" t="str">
        <f t="shared" ca="1" si="95"/>
        <v>-6.6445868236306+9.94432693077772i</v>
      </c>
      <c r="BT119" s="240" t="str">
        <f t="shared" ca="1" si="96"/>
        <v>-1.46402436840372+11.8699959903817i</v>
      </c>
      <c r="BU119" s="240" t="str">
        <f t="shared" ca="1" si="97"/>
        <v>4.02918253682932+11.2608108166271i</v>
      </c>
      <c r="BV119" s="240" t="str">
        <f t="shared" ca="1" si="98"/>
        <v>8.66195188010178+8.24686375477112i</v>
      </c>
      <c r="BW119" s="240" t="str">
        <f t="shared" ca="1" si="99"/>
        <v>11.444949293356+3.4717874121937i</v>
      </c>
      <c r="BX119" s="240" t="str">
        <f t="shared" ca="1" si="100"/>
        <v>11.7838617894506-2.04469398445885i</v>
      </c>
      <c r="BY119" s="240" t="str">
        <f t="shared" ca="1" si="101"/>
        <v>9.6063141311768-7.12452812304855i</v>
      </c>
      <c r="BZ119" s="240" t="str">
        <f t="shared" ca="1" si="102"/>
        <v>5.37732466431989-10.6829093236559i</v>
      </c>
      <c r="CA119" s="240" t="str">
        <f t="shared" ca="1" si="103"/>
        <v>4.17577380791816E-13-11.9599403076669i</v>
      </c>
      <c r="CB119" s="240" t="str">
        <f t="shared" ca="1" si="104"/>
        <v>-5.37732466432017-10.6829093236557i</v>
      </c>
      <c r="CC119" s="240" t="str">
        <f t="shared" ca="1" si="105"/>
        <v>-9.606314131177-7.12452812304826i</v>
      </c>
      <c r="CD119" s="240" t="str">
        <f t="shared" ca="1" si="106"/>
        <v>-11.7838617894505-2.04469398445968i</v>
      </c>
      <c r="CE119" s="240" t="str">
        <f t="shared" ca="1" si="107"/>
        <v>-11.4449492933559+3.47178741219403i</v>
      </c>
      <c r="CF119" s="240" t="str">
        <f t="shared" ca="1" si="108"/>
        <v>-8.66195188010157+8.24686375477135i</v>
      </c>
      <c r="CG119" s="240" t="str">
        <f t="shared" ca="1" si="109"/>
        <v>-4.0291825368301+11.2608108166268i</v>
      </c>
      <c r="CH119" s="240" t="str">
        <f t="shared" ca="1" si="110"/>
        <v>1.46402436840408+11.8699959903816i</v>
      </c>
      <c r="CI119" s="240" t="str">
        <f t="shared" ca="1" si="111"/>
        <v>6.6445868236309+9.94432693077753i</v>
      </c>
      <c r="CJ119" s="240" t="str">
        <f t="shared" ca="1" si="112"/>
        <v>10.4061884761374+5.8950329568257i</v>
      </c>
      <c r="CK119" s="240" t="str">
        <f t="shared" ca="1" si="113"/>
        <v>11.9455340357828+0.586846455991742i</v>
      </c>
      <c r="CL119" s="240" t="str">
        <f t="shared" ca="1" si="114"/>
        <v>10.9338941069011-4.84666192570001i</v>
      </c>
      <c r="CM119" s="240" t="str">
        <f t="shared" ca="1" si="115"/>
        <v>7.58730581018157-9.24515887942125i</v>
      </c>
      <c r="CN119" s="240" t="str">
        <f t="shared" ca="1" si="116"/>
        <v>2.62043775361186-11.6693392333243i</v>
      </c>
      <c r="CO119" s="240" t="str">
        <f t="shared" ca="1" si="117"/>
        <v>-2.9060284475889-11.6015158847782i</v>
      </c>
      <c r="CP119" s="240" t="str">
        <f t="shared" ca="1" si="118"/>
        <v>-7.81190821231669-9.05617260465456i</v>
      </c>
      <c r="CQ119" s="240" t="str">
        <f t="shared" ca="1" si="119"/>
        <v>-11.0495440603103-4.57687100781949i</v>
      </c>
      <c r="CR119" s="240" t="str">
        <f t="shared" ca="1" si="120"/>
        <v>-11.9275343312831+0.879827789411242i</v>
      </c>
      <c r="CS119" s="240" t="str">
        <f t="shared" ca="1" si="121"/>
        <v>-10.2583829757812+6.14863813255905i</v>
      </c>
      <c r="CT119" s="240" t="str">
        <f t="shared" ca="1" si="122"/>
        <v>-6.3985395985936+10.1043982091061i</v>
      </c>
      <c r="CU119" s="240" t="str">
        <f t="shared" ca="1" si="123"/>
        <v>-1.17227914747013+11.9023499261013i</v>
      </c>
      <c r="CV119" s="240" t="str">
        <f t="shared" ca="1" si="124"/>
        <v>4.30432315398443+11.1585381815465i</v>
      </c>
      <c r="CW119" s="240" t="str">
        <f t="shared" ca="1" si="125"/>
        <v>8.86173123014392+8.03180501304959i</v>
      </c>
      <c r="CX119" s="240" t="str">
        <f t="shared" ca="1" si="126"/>
        <v>11.5267042168714+3.18986865869351i</v>
      </c>
      <c r="CY119" s="240" t="str">
        <f t="shared" ca="1" si="127"/>
        <v>11.730133408261-2.33326860591668i</v>
      </c>
      <c r="CZ119" s="240" t="str">
        <f t="shared" ca="1" si="128"/>
        <v>9.42857621617674-7.35813309873523i</v>
      </c>
      <c r="DA119" s="240" t="str">
        <f t="shared" ca="1" si="129"/>
        <v>5.1135333956656-10.8116579845262i</v>
      </c>
      <c r="DB119" s="240" t="str">
        <f t="shared" ca="1" si="130"/>
        <v>-0.293511628211089-11.9563381972518i</v>
      </c>
      <c r="DC119" s="240" t="str">
        <f t="shared" ca="1" si="131"/>
        <v>-5.63787683366775-10.5477256776686i</v>
      </c>
      <c r="DD119" s="240" t="str">
        <f t="shared" ca="1" si="132"/>
        <v>-9.77826556174762-6.8866315980236i</v>
      </c>
      <c r="DE119" s="240" t="str">
        <f t="shared" ca="1" si="133"/>
        <v>-11.8304920129251-1.75488771580156i</v>
      </c>
      <c r="DF119" s="240" t="str">
        <f t="shared" ca="1" si="134"/>
        <v>-11.3563003603404+3.75161489077561i</v>
      </c>
      <c r="DG119" s="240" t="str">
        <f t="shared" ca="1" si="135"/>
        <v>-8.45695489413808+8.45695489413716i</v>
      </c>
      <c r="DH119" s="240" t="str">
        <f t="shared" ca="1" si="136"/>
        <v>-3.75161489077572+11.3563003603404i</v>
      </c>
      <c r="DI119" s="240" t="str">
        <f t="shared" ca="1" si="137"/>
        <v>1.75488771580154+11.8304920129251i</v>
      </c>
      <c r="DJ119" s="240" t="str">
        <f t="shared" ca="1" si="138"/>
        <v>6.88663159802352+9.77826556174768i</v>
      </c>
      <c r="DK119" s="240" t="str">
        <f t="shared" ca="1" si="139"/>
        <v>10.5477256776685+5.63787683366785i</v>
      </c>
      <c r="DL119" s="240" t="str">
        <f t="shared" ca="1" si="140"/>
        <v>11.9563381972518+0.293511628211195i</v>
      </c>
      <c r="DM119" s="240" t="str">
        <f t="shared" ca="1" si="141"/>
        <v>10.8116579845263-5.11353339566551i</v>
      </c>
      <c r="DN119" s="240" t="str">
        <f t="shared" ca="1" si="142"/>
        <v>7.35813309873524-9.42857621617673i</v>
      </c>
      <c r="DO119" s="240" t="str">
        <f t="shared" ca="1" si="143"/>
        <v>2.33326860591679-11.7301334082609i</v>
      </c>
      <c r="DP119" s="240" t="str">
        <f t="shared" ca="1" si="144"/>
        <v>-3.1898686586934-11.5267042168714i</v>
      </c>
      <c r="DQ119" s="240" t="str">
        <f t="shared" ca="1" si="145"/>
        <v>-8.0318050130495-8.861731230144i</v>
      </c>
      <c r="DR119" s="240" t="str">
        <f t="shared" ca="1" si="146"/>
        <v>-11.1585381815464-4.30432315398453i</v>
      </c>
      <c r="DS119" s="240" t="str">
        <f t="shared" ca="1" si="147"/>
        <v>-11.9023499261013+1.17227914747011i</v>
      </c>
      <c r="DT119" s="240" t="str">
        <f t="shared" ca="1" si="148"/>
        <v>-10.1043982091061+6.39853959859351i</v>
      </c>
      <c r="DU119" s="240" t="str">
        <f t="shared" ca="1" si="149"/>
        <v>-6.14863813255914+10.2583829757811i</v>
      </c>
      <c r="DV119" s="240" t="str">
        <f t="shared" ca="1" si="150"/>
        <v>-0.879827789411347+11.9275343312831i</v>
      </c>
      <c r="DW119" s="240" t="str">
        <f t="shared" ca="1" si="151"/>
        <v>4.5768710078194+11.0495440603103i</v>
      </c>
      <c r="DX119" s="240" t="str">
        <f t="shared" ca="1" si="152"/>
        <v>9.05617260465455+7.8119082123167i</v>
      </c>
      <c r="DY119" s="240" t="str">
        <f t="shared" ca="1" si="153"/>
        <v>11.6015158847782+2.906028447589i</v>
      </c>
      <c r="DZ119" s="240" t="str">
        <f t="shared" ca="1" si="154"/>
        <v>11.6693392333243-2.62043775361175i</v>
      </c>
      <c r="EA119" s="240" t="str">
        <f t="shared" ca="1" si="155"/>
        <v>9.24515887942055-7.58730581018241i</v>
      </c>
      <c r="EB119" s="240" t="str">
        <f t="shared" ca="1" si="156"/>
        <v>4.84666192570002-10.9338941069011i</v>
      </c>
      <c r="EC119" s="240" t="str">
        <f t="shared" ca="1" si="157"/>
        <v>-0.586846455991722-11.9455340357828i</v>
      </c>
      <c r="ED119" s="240" t="str">
        <f t="shared" ca="1" si="158"/>
        <v>-5.89503295682562-10.4061884761375i</v>
      </c>
      <c r="EE119" s="240" t="str">
        <f t="shared" ca="1" si="159"/>
        <v>-9.94432693077747-6.644586823631i</v>
      </c>
      <c r="EF119" s="240" t="str">
        <f t="shared" ca="1" si="160"/>
        <v>-11.8699959903816-1.46402436840418i</v>
      </c>
      <c r="EG119" s="240" t="str">
        <f t="shared" ca="1" si="161"/>
        <v>-11.2608108166268+4.02918253683009i</v>
      </c>
      <c r="EH119" s="240" t="str">
        <f t="shared" ca="1" si="162"/>
        <v>-8.24686375477143+8.66195188010149i</v>
      </c>
      <c r="EI119" s="240" t="str">
        <f t="shared" ca="1" si="163"/>
        <v>-3.47178741219409+11.4449492933559i</v>
      </c>
      <c r="EJ119" s="240" t="str">
        <f t="shared" ca="1" si="164"/>
        <v>2.04469398445958+11.7838617894505i</v>
      </c>
      <c r="EK119" s="240" t="str">
        <f t="shared" ca="1" si="165"/>
        <v>7.12452812304818+9.60631413117707i</v>
      </c>
      <c r="EL119" s="240" t="str">
        <f t="shared" ca="1" si="166"/>
        <v>10.6829093236557+5.37732466432023i</v>
      </c>
      <c r="EM119" s="240" t="str">
        <f t="shared" ca="1" si="167"/>
        <v>11.9599403076669-3.54572057219571E-13i</v>
      </c>
      <c r="EN119" s="240"/>
      <c r="EO119" s="240"/>
      <c r="EP119" s="240"/>
    </row>
    <row r="120" spans="1:146" ht="15.75" thickBot="1">
      <c r="A120" s="277">
        <f t="shared" si="168"/>
        <v>3.9062500000000008E-4</v>
      </c>
      <c r="B120" s="276">
        <v>20</v>
      </c>
      <c r="C120" s="248">
        <f t="shared" si="169"/>
        <v>4000</v>
      </c>
      <c r="D120" s="247">
        <f t="shared" si="170"/>
        <v>25132.741228718343</v>
      </c>
      <c r="E120" s="247" t="str">
        <f t="shared" si="171"/>
        <v>25132.7412287183i</v>
      </c>
      <c r="F120" s="247" t="str">
        <f t="shared" si="172"/>
        <v>0.123543441031814-0.437296045369399i</v>
      </c>
      <c r="G120" s="247" t="str">
        <f t="shared" si="173"/>
        <v>-1.39627456578555+0.701869038403809i</v>
      </c>
      <c r="H120" s="247" t="str">
        <f t="shared" si="38"/>
        <v>0.00685547256328135-0.0139352843674551i</v>
      </c>
      <c r="I120" s="247" t="str">
        <f t="shared" si="174"/>
        <v>-0.0126682828116309+0.00589403240454486i</v>
      </c>
      <c r="J120" s="275" t="str">
        <f ca="1">IMPRODUCT(1/N_FFT2,AI100)</f>
        <v>0.0692851915268859-0.00181210070969636i</v>
      </c>
      <c r="K120" s="274" t="str">
        <f t="shared" ca="1" si="175"/>
        <v>-0.000867043820617355+0.000431325368288153i</v>
      </c>
      <c r="N120" s="265">
        <f t="shared" ca="1" si="176"/>
        <v>12.040379510549455</v>
      </c>
      <c r="O120" s="240">
        <f t="shared" ca="1" si="39"/>
        <v>-11.959620489450545</v>
      </c>
      <c r="P120" s="240" t="str">
        <f t="shared" ca="1" si="40"/>
        <v>-10.5474436231827+5.63772607240432i</v>
      </c>
      <c r="Q120" s="240" t="str">
        <f t="shared" ca="1" si="41"/>
        <v>-6.64440914215006+9.94406101164902i</v>
      </c>
      <c r="R120" s="240" t="str">
        <f t="shared" ca="1" si="42"/>
        <v>-1.17224779980271+11.902031647897i</v>
      </c>
      <c r="S120" s="240" t="str">
        <f t="shared" ca="1" si="43"/>
        <v>4.57674861868678+11.049248586806i</v>
      </c>
      <c r="T120" s="240" t="str">
        <f t="shared" ca="1" si="44"/>
        <v>9.24491165659648+7.58710291965332i</v>
      </c>
      <c r="U120" s="241" t="str">
        <f t="shared" ca="1" si="45"/>
        <v>11.729819735262+2.3332062124776i</v>
      </c>
      <c r="V120" s="240" t="str">
        <f t="shared" ca="1" si="46"/>
        <v>11.4446432464046-3.47169457386605i</v>
      </c>
      <c r="W120" s="240" t="str">
        <f t="shared" ca="1" si="47"/>
        <v>8.45672874850808-8.45672874850804i</v>
      </c>
      <c r="X120" s="240" t="str">
        <f t="shared" ca="1" si="48"/>
        <v>3.47169457386597-11.4446432464046i</v>
      </c>
      <c r="Y120" s="240" t="str">
        <f t="shared" ca="1" si="49"/>
        <v>-2.33320621247758-11.729819735262i</v>
      </c>
      <c r="Z120" s="240" t="str">
        <f t="shared" ca="1" si="50"/>
        <v>-7.58710291965339-9.24491165659642i</v>
      </c>
      <c r="AA120" s="240" t="str">
        <f t="shared" ca="1" si="51"/>
        <v>-11.049248586806-4.57674861868682i</v>
      </c>
      <c r="AB120" s="240" t="str">
        <f t="shared" ca="1" si="52"/>
        <v>-11.902031647897+1.17224779980279i</v>
      </c>
      <c r="AC120" s="240" t="str">
        <f t="shared" ca="1" si="53"/>
        <v>-9.94406101164903+6.64440914215002i</v>
      </c>
      <c r="AD120" s="240" t="str">
        <f t="shared" ca="1" si="54"/>
        <v>-5.63772607240431+10.5474436231827i</v>
      </c>
      <c r="AE120" s="240" t="str">
        <f t="shared" ca="1" si="55"/>
        <v>-3.55299081205862E-14+11.9596204894505i</v>
      </c>
      <c r="AF120" s="240" t="str">
        <f t="shared" ca="1" si="56"/>
        <v>5.63772607240434+10.5474436231827i</v>
      </c>
      <c r="AG120" s="240" t="str">
        <f t="shared" ca="1" si="57"/>
        <v>9.94406101164899+6.64440914215008i</v>
      </c>
      <c r="AH120" s="240" t="str">
        <f t="shared" ca="1" si="58"/>
        <v>11.902031647897+1.17224779980274i</v>
      </c>
      <c r="AI120" s="240" t="str">
        <f t="shared" ca="1" si="59"/>
        <v>11.049248586806-4.57674861868676i</v>
      </c>
      <c r="AJ120" s="240" t="str">
        <f t="shared" ca="1" si="60"/>
        <v>7.58710291965343-9.24491165659637i</v>
      </c>
      <c r="AK120" s="240" t="str">
        <f t="shared" ca="1" si="61"/>
        <v>2.33320621247776-11.7298197352619i</v>
      </c>
      <c r="AL120" s="240" t="str">
        <f t="shared" ca="1" si="62"/>
        <v>-3.47169457386579-11.4446432464047i</v>
      </c>
      <c r="AM120" s="240" t="str">
        <f t="shared" ca="1" si="63"/>
        <v>-8.45672874850785-8.45672874850827i</v>
      </c>
      <c r="AN120" s="240" t="str">
        <f t="shared" ca="1" si="64"/>
        <v>-11.4446432464045-3.47169457386635i</v>
      </c>
      <c r="AO120" s="240" t="str">
        <f t="shared" ca="1" si="65"/>
        <v>-11.7298197352621+2.33320621247718i</v>
      </c>
      <c r="AP120" s="240" t="str">
        <f t="shared" ca="1" si="66"/>
        <v>-9.24491165659674+7.58710291965299i</v>
      </c>
      <c r="AQ120" s="240" t="str">
        <f t="shared" ca="1" si="67"/>
        <v>-4.57674861868729+11.0492485868058i</v>
      </c>
      <c r="AR120" s="240" t="str">
        <f t="shared" ca="1" si="68"/>
        <v>-4.57674861868729+11.0492485868058i</v>
      </c>
      <c r="AS120" s="240" t="str">
        <f t="shared" ca="1" si="69"/>
        <v>6.64440914215048+9.94406101164873i</v>
      </c>
      <c r="AT120" s="240" t="str">
        <f t="shared" ca="1" si="70"/>
        <v>10.5474436231829+5.63772607240393i</v>
      </c>
      <c r="AU120" s="240" t="str">
        <f t="shared" ca="1" si="71"/>
        <v>11.9596204894505-3.96320364126298E-13i</v>
      </c>
      <c r="AV120" s="240" t="str">
        <f t="shared" ca="1" si="72"/>
        <v>10.5474436231825-5.63772607240464i</v>
      </c>
      <c r="AW120" s="240" t="str">
        <f t="shared" ca="1" si="73"/>
        <v>6.64440914214981-9.94406101164919i</v>
      </c>
      <c r="AX120" s="240" t="str">
        <f t="shared" ca="1" si="74"/>
        <v>1.17224779980253-11.9020316478971i</v>
      </c>
      <c r="AY120" s="240" t="str">
        <f t="shared" ca="1" si="75"/>
        <v>-4.57674861868695-11.0492485868059i</v>
      </c>
      <c r="AZ120" s="240" t="str">
        <f t="shared" ca="1" si="76"/>
        <v>-9.24491165659652-7.58710291965328i</v>
      </c>
      <c r="BA120" s="240" t="str">
        <f t="shared" ca="1" si="77"/>
        <v>-11.729819735262-2.33320621247755i</v>
      </c>
      <c r="BB120" s="240" t="str">
        <f t="shared" ca="1" si="78"/>
        <v>-11.4446432464046+3.47169457386599i</v>
      </c>
      <c r="BC120" s="240" t="str">
        <f t="shared" ca="1" si="79"/>
        <v>-8.45672874850811+8.456728748508i</v>
      </c>
      <c r="BD120" s="240" t="str">
        <f t="shared" ca="1" si="80"/>
        <v>-3.47169457386615+11.4446432464046i</v>
      </c>
      <c r="BE120" s="240" t="str">
        <f t="shared" ca="1" si="81"/>
        <v>2.33320621247739+11.729819735262i</v>
      </c>
      <c r="BF120" s="240" t="str">
        <f t="shared" ca="1" si="82"/>
        <v>7.58710291965315+9.24491165659661i</v>
      </c>
      <c r="BG120" s="240" t="str">
        <f t="shared" ca="1" si="83"/>
        <v>11.0492485868058+4.5767486186871i</v>
      </c>
      <c r="BH120" s="240" t="str">
        <f t="shared" ca="1" si="84"/>
        <v>11.9020316478971-1.17224779980237i</v>
      </c>
      <c r="BI120" s="240" t="str">
        <f t="shared" ca="1" si="85"/>
        <v>9.94406101164928-6.64440914214966i</v>
      </c>
      <c r="BJ120" s="240" t="str">
        <f t="shared" ca="1" si="86"/>
        <v>5.63772607240479-10.5474436231825i</v>
      </c>
      <c r="BK120" s="240" t="str">
        <f t="shared" ca="1" si="87"/>
        <v>5.84592181555762E-13-11.9596204894505i</v>
      </c>
      <c r="BL120" s="240" t="str">
        <f t="shared" ca="1" si="88"/>
        <v>-5.63772607240481-10.5474436231825i</v>
      </c>
      <c r="BM120" s="240" t="str">
        <f t="shared" ca="1" si="89"/>
        <v>-9.94406101164929-6.64440914214965i</v>
      </c>
      <c r="BN120" s="240" t="str">
        <f t="shared" ca="1" si="90"/>
        <v>-11.9020316478971-1.17224779980235i</v>
      </c>
      <c r="BO120" s="240" t="str">
        <f t="shared" ca="1" si="91"/>
        <v>-11.0492485868058+4.57674861868712i</v>
      </c>
      <c r="BP120" s="240" t="str">
        <f t="shared" ca="1" si="92"/>
        <v>-7.58710291965313+9.24491165659662i</v>
      </c>
      <c r="BQ120" s="240" t="str">
        <f t="shared" ca="1" si="93"/>
        <v>-2.33320621247736+11.729819735262i</v>
      </c>
      <c r="BR120" s="240" t="str">
        <f t="shared" ca="1" si="94"/>
        <v>3.47169457386617+11.4446432464046i</v>
      </c>
      <c r="BS120" s="240" t="str">
        <f t="shared" ca="1" si="95"/>
        <v>8.45672874850813+8.45672874850798i</v>
      </c>
      <c r="BT120" s="240" t="str">
        <f t="shared" ca="1" si="96"/>
        <v>11.4446432464046+3.47169457386597i</v>
      </c>
      <c r="BU120" s="240" t="str">
        <f t="shared" ca="1" si="97"/>
        <v>11.729819735262-2.33320621247758i</v>
      </c>
      <c r="BV120" s="240" t="str">
        <f t="shared" ca="1" si="98"/>
        <v>9.24491165659649-7.58710291965329i</v>
      </c>
      <c r="BW120" s="240" t="str">
        <f t="shared" ca="1" si="99"/>
        <v>4.57674861868692-11.0492485868059i</v>
      </c>
      <c r="BX120" s="240" t="str">
        <f t="shared" ca="1" si="100"/>
        <v>-1.17224779980255-11.9020316478971i</v>
      </c>
      <c r="BY120" s="240" t="str">
        <f t="shared" ca="1" si="101"/>
        <v>-6.64440914214982-9.94406101164917i</v>
      </c>
      <c r="BZ120" s="240" t="str">
        <f t="shared" ca="1" si="102"/>
        <v>-10.5474436231826-5.63772607240462i</v>
      </c>
      <c r="CA120" s="240" t="str">
        <f t="shared" ca="1" si="103"/>
        <v>-11.9596204894505-3.97054276319147E-13i</v>
      </c>
      <c r="CB120" s="240" t="str">
        <f t="shared" ca="1" si="104"/>
        <v>-10.5474436231829+5.63772607240393i</v>
      </c>
      <c r="CC120" s="240" t="str">
        <f t="shared" ca="1" si="105"/>
        <v>-6.64440914215045+9.94406101164876i</v>
      </c>
      <c r="CD120" s="240" t="str">
        <f t="shared" ca="1" si="106"/>
        <v>-1.1722477998033+11.902031647897i</v>
      </c>
      <c r="CE120" s="240" t="str">
        <f t="shared" ca="1" si="107"/>
        <v>4.57674861868733+11.0492485868058i</v>
      </c>
      <c r="CF120" s="240" t="str">
        <f t="shared" ca="1" si="108"/>
        <v>9.24491165659678+7.58710291965296i</v>
      </c>
      <c r="CG120" s="240" t="str">
        <f t="shared" ca="1" si="109"/>
        <v>11.7298197352621+2.33320621247715i</v>
      </c>
      <c r="CH120" s="240" t="str">
        <f t="shared" ca="1" si="110"/>
        <v>11.4446432464045-3.47169457386638i</v>
      </c>
      <c r="CI120" s="240" t="str">
        <f t="shared" ca="1" si="111"/>
        <v>8.45672874850782-8.45672874850829i</v>
      </c>
      <c r="CJ120" s="240" t="str">
        <f t="shared" ca="1" si="112"/>
        <v>3.47169457386575-11.4446432464047i</v>
      </c>
      <c r="CK120" s="240" t="str">
        <f t="shared" ca="1" si="113"/>
        <v>-2.33320621247779-11.7298197352619i</v>
      </c>
      <c r="CL120" s="240" t="str">
        <f t="shared" ca="1" si="114"/>
        <v>-7.58710291965347-9.24491165659635i</v>
      </c>
      <c r="CM120" s="240" t="str">
        <f t="shared" ca="1" si="115"/>
        <v>-11.049248586806-4.57674861868671i</v>
      </c>
      <c r="CN120" s="240" t="str">
        <f t="shared" ca="1" si="116"/>
        <v>-11.902031647897+1.17224779980278i</v>
      </c>
      <c r="CO120" s="240" t="str">
        <f t="shared" ca="1" si="117"/>
        <v>-9.94406101164904+6.64440914215001i</v>
      </c>
      <c r="CP120" s="240" t="str">
        <f t="shared" ca="1" si="118"/>
        <v>-5.63772607240442+10.5474436231827i</v>
      </c>
      <c r="CQ120" s="240" t="str">
        <f t="shared" ca="1" si="119"/>
        <v>-1.67027263776397E-13+11.9596204894505i</v>
      </c>
      <c r="CR120" s="240" t="str">
        <f t="shared" ca="1" si="120"/>
        <v>5.63772607240413+10.5474436231828i</v>
      </c>
      <c r="CS120" s="240" t="str">
        <f t="shared" ca="1" si="121"/>
        <v>9.94406101164886+6.64440914215029i</v>
      </c>
      <c r="CT120" s="240" t="str">
        <f t="shared" ca="1" si="122"/>
        <v>11.902031647897+1.17224779980312i</v>
      </c>
      <c r="CU120" s="240" t="str">
        <f t="shared" ca="1" si="123"/>
        <v>11.0492485868061-4.57674861868641i</v>
      </c>
      <c r="CV120" s="240" t="str">
        <f t="shared" ca="1" si="124"/>
        <v>7.58710291965373-9.24491165659613i</v>
      </c>
      <c r="CW120" s="240" t="str">
        <f t="shared" ca="1" si="125"/>
        <v>2.33320621247813-11.7298197352619i</v>
      </c>
      <c r="CX120" s="240" t="str">
        <f t="shared" ca="1" si="126"/>
        <v>-3.47169457386656-11.4446432464044i</v>
      </c>
      <c r="CY120" s="240" t="str">
        <f t="shared" ca="1" si="127"/>
        <v>-8.45672874850842-8.45672874850769i</v>
      </c>
      <c r="CZ120" s="240" t="str">
        <f t="shared" ca="1" si="128"/>
        <v>-11.4446432464047-3.47169457386557i</v>
      </c>
      <c r="DA120" s="240" t="str">
        <f t="shared" ca="1" si="129"/>
        <v>-11.7298197352619+2.33320621247798i</v>
      </c>
      <c r="DB120" s="240" t="str">
        <f t="shared" ca="1" si="130"/>
        <v>-9.24491165659623+7.58710291965361i</v>
      </c>
      <c r="DC120" s="240" t="str">
        <f t="shared" ca="1" si="131"/>
        <v>-4.57674861868654+11.0492485868061i</v>
      </c>
      <c r="DD120" s="240" t="str">
        <f t="shared" ca="1" si="132"/>
        <v>1.17224779980297+11.902031647897i</v>
      </c>
      <c r="DE120" s="240" t="str">
        <f t="shared" ca="1" si="133"/>
        <v>6.64440914215016+9.94406101164893i</v>
      </c>
      <c r="DF120" s="240" t="str">
        <f t="shared" ca="1" si="134"/>
        <v>10.5474436231828+5.63772607240426i</v>
      </c>
      <c r="DG120" s="240" t="str">
        <f t="shared" ca="1" si="135"/>
        <v>11.9596204894505-2.0510641460218E-14i</v>
      </c>
      <c r="DH120" s="240" t="str">
        <f t="shared" ca="1" si="136"/>
        <v>10.5474436231827-5.6377260724043i</v>
      </c>
      <c r="DI120" s="240" t="str">
        <f t="shared" ca="1" si="137"/>
        <v>6.64440914215014-9.94406101164896i</v>
      </c>
      <c r="DJ120" s="240" t="str">
        <f t="shared" ca="1" si="138"/>
        <v>1.17224779980293-11.902031647897i</v>
      </c>
      <c r="DK120" s="240" t="str">
        <f t="shared" ca="1" si="139"/>
        <v>-4.57674861868658-11.0492485868061i</v>
      </c>
      <c r="DL120" s="240" t="str">
        <f t="shared" ca="1" si="140"/>
        <v>-9.24491165659625-7.58710291965358i</v>
      </c>
      <c r="DM120" s="240" t="str">
        <f t="shared" ca="1" si="141"/>
        <v>-11.7298197352619-2.33320621247794i</v>
      </c>
      <c r="DN120" s="240" t="str">
        <f t="shared" ca="1" si="142"/>
        <v>-11.4446432464047+3.47169457386561i</v>
      </c>
      <c r="DO120" s="240" t="str">
        <f t="shared" ca="1" si="143"/>
        <v>-8.4567287485084+8.45672874850772i</v>
      </c>
      <c r="DP120" s="240" t="str">
        <f t="shared" ca="1" si="144"/>
        <v>-3.47169457386653+11.4446432464045i</v>
      </c>
      <c r="DQ120" s="240" t="str">
        <f t="shared" ca="1" si="145"/>
        <v>2.333206212477+11.7298197352621i</v>
      </c>
      <c r="DR120" s="240" t="str">
        <f t="shared" ca="1" si="146"/>
        <v>7.58710291965284+9.24491165659686i</v>
      </c>
      <c r="DS120" s="240" t="str">
        <f t="shared" ca="1" si="147"/>
        <v>11.0492485868061+4.57674861868636i</v>
      </c>
      <c r="DT120" s="240" t="str">
        <f t="shared" ca="1" si="148"/>
        <v>11.902031647897-1.17224779980316i</v>
      </c>
      <c r="DU120" s="240" t="str">
        <f t="shared" ca="1" si="149"/>
        <v>9.94406101164884-6.64440914215032i</v>
      </c>
      <c r="DV120" s="240" t="str">
        <f t="shared" ca="1" si="150"/>
        <v>5.63772607240409-10.5474436231828i</v>
      </c>
      <c r="DW120" s="240" t="str">
        <f t="shared" ca="1" si="151"/>
        <v>-2.08048546696834E-13-11.9596204894505i</v>
      </c>
      <c r="DX120" s="240" t="str">
        <f t="shared" ca="1" si="152"/>
        <v>-5.63772607240445-10.5474436231826i</v>
      </c>
      <c r="DY120" s="240" t="str">
        <f t="shared" ca="1" si="153"/>
        <v>-9.94406101164907-6.64440914214999i</v>
      </c>
      <c r="DZ120" s="240" t="str">
        <f t="shared" ca="1" si="154"/>
        <v>-11.902031647897-1.17224779980274i</v>
      </c>
      <c r="EA120" s="240" t="str">
        <f t="shared" ca="1" si="155"/>
        <v>-11.049248586806+4.57674861868676i</v>
      </c>
      <c r="EB120" s="240" t="str">
        <f t="shared" ca="1" si="156"/>
        <v>-7.58710291965343+9.24491165659637i</v>
      </c>
      <c r="EC120" s="240" t="str">
        <f t="shared" ca="1" si="157"/>
        <v>-2.33320621247776+11.7298197352619i</v>
      </c>
      <c r="ED120" s="240" t="str">
        <f t="shared" ca="1" si="158"/>
        <v>3.47169457386579+11.4446432464047i</v>
      </c>
      <c r="EE120" s="240" t="str">
        <f t="shared" ca="1" si="159"/>
        <v>8.45672874850785+8.45672874850827i</v>
      </c>
      <c r="EF120" s="240" t="str">
        <f t="shared" ca="1" si="160"/>
        <v>11.4446432464045+3.47169457386635i</v>
      </c>
      <c r="EG120" s="240" t="str">
        <f t="shared" ca="1" si="161"/>
        <v>11.7298197352621-2.33320621247718i</v>
      </c>
      <c r="EH120" s="240" t="str">
        <f t="shared" ca="1" si="162"/>
        <v>9.24491165659674-7.58710291965298i</v>
      </c>
      <c r="EI120" s="240" t="str">
        <f t="shared" ca="1" si="163"/>
        <v>4.57674861868729-11.0492485868058i</v>
      </c>
      <c r="EJ120" s="240" t="str">
        <f t="shared" ca="1" si="164"/>
        <v>-1.17224779980216-11.9020316478971i</v>
      </c>
      <c r="EK120" s="240" t="str">
        <f t="shared" ca="1" si="165"/>
        <v>-6.64440914215048-9.94406101164873i</v>
      </c>
      <c r="EL120" s="240" t="str">
        <f t="shared" ca="1" si="166"/>
        <v>-10.5474436231829-5.63772607240393i</v>
      </c>
      <c r="EM120" s="240" t="str">
        <f t="shared" ca="1" si="167"/>
        <v>-11.9596204894505+3.9558645193345E-13i</v>
      </c>
      <c r="EN120" s="240"/>
      <c r="EO120" s="240"/>
      <c r="EP120" s="240"/>
    </row>
    <row r="121" spans="1:146" ht="15.75" thickBot="1">
      <c r="A121" s="277">
        <f t="shared" si="168"/>
        <v>4.1015625000000009E-4</v>
      </c>
      <c r="B121" s="276">
        <v>21</v>
      </c>
      <c r="C121" s="248">
        <f t="shared" si="169"/>
        <v>4200</v>
      </c>
      <c r="D121" s="247">
        <f t="shared" si="170"/>
        <v>26389.378290154262</v>
      </c>
      <c r="E121" s="247" t="str">
        <f t="shared" si="171"/>
        <v>26389.3782901543i</v>
      </c>
      <c r="F121" s="247" t="str">
        <f t="shared" si="172"/>
        <v>0.118221186192871-0.418506580243169i</v>
      </c>
      <c r="G121" s="247" t="str">
        <f t="shared" si="173"/>
        <v>-1.36808361210736+0.7221272085893i</v>
      </c>
      <c r="H121" s="247" t="str">
        <f t="shared" si="38"/>
        <v>0.00668787970477766-0.0132933592644362i</v>
      </c>
      <c r="I121" s="247" t="str">
        <f t="shared" si="174"/>
        <v>-0.0123710233248+0.00599657130469255i</v>
      </c>
      <c r="J121" s="275" t="str">
        <f ca="1">IMPRODUCT(1/N_FFT2,AJ100)</f>
        <v>-0.286958476793106-0.0111024352395211i</v>
      </c>
      <c r="K121" s="274" t="str">
        <f t="shared" ca="1" si="175"/>
        <v>0.00361654655422611-0.00158341848226563i</v>
      </c>
      <c r="N121" s="265">
        <f t="shared" ca="1" si="176"/>
        <v>12.040726483320286</v>
      </c>
      <c r="O121" s="240">
        <f t="shared" ca="1" si="39"/>
        <v>-11.959273516679714</v>
      </c>
      <c r="P121" s="240" t="str">
        <f t="shared" ca="1" si="40"/>
        <v>-10.405608309974+5.89470429675296i</v>
      </c>
      <c r="Q121" s="240" t="str">
        <f t="shared" ca="1" si="41"/>
        <v>-6.14829533348237+10.2578110500748i</v>
      </c>
      <c r="R121" s="240" t="str">
        <f t="shared" ca="1" si="42"/>
        <v>-0.293495264340807+11.9556716070895i</v>
      </c>
      <c r="S121" s="240" t="str">
        <f t="shared" ca="1" si="43"/>
        <v>5.63756251057237+10.547137620518i</v>
      </c>
      <c r="T121" s="240" t="str">
        <f t="shared" ca="1" si="44"/>
        <v>10.1038348683633+6.39818286700242i</v>
      </c>
      <c r="U121" s="241" t="str">
        <f t="shared" ca="1" si="45"/>
        <v>11.9448680479745+0.586813738108986i</v>
      </c>
      <c r="V121" s="240" t="str">
        <f t="shared" ca="1" si="46"/>
        <v>10.6823137297423-5.37702486753751i</v>
      </c>
      <c r="W121" s="240" t="str">
        <f t="shared" ca="1" si="47"/>
        <v>6.64421637440694-9.94377251433375i</v>
      </c>
      <c r="X121" s="240" t="str">
        <f t="shared" ca="1" si="48"/>
        <v>0.879778737223592-11.9268693469949i</v>
      </c>
      <c r="Y121" s="240" t="str">
        <f t="shared" ca="1" si="49"/>
        <v>-5.11324830578224-10.8110552126132i</v>
      </c>
      <c r="Z121" s="240" t="str">
        <f t="shared" ca="1" si="50"/>
        <v>-9.77772040356327-6.88624765431068i</v>
      </c>
      <c r="AA121" s="240" t="str">
        <f t="shared" ca="1" si="51"/>
        <v>-11.9016863458949-1.17221379052394i</v>
      </c>
      <c r="AB121" s="240" t="str">
        <f t="shared" ca="1" si="52"/>
        <v>-10.9332845200755+4.84639171444435i</v>
      </c>
      <c r="AC121" s="240" t="str">
        <f t="shared" ca="1" si="53"/>
        <v>-7.12413091612084+9.60577855963419i</v>
      </c>
      <c r="AD121" s="240" t="str">
        <f t="shared" ca="1" si="54"/>
        <v>-1.46394274606889+11.869334213973i</v>
      </c>
      <c r="AE121" s="240" t="str">
        <f t="shared" ca="1" si="55"/>
        <v>4.57661583795594+11.0489280257647i</v>
      </c>
      <c r="AF121" s="240" t="str">
        <f t="shared" ca="1" si="56"/>
        <v>9.42805055388392+7.35772286785565i</v>
      </c>
      <c r="AG121" s="240" t="str">
        <f t="shared" ca="1" si="57"/>
        <v>11.8298324389435+1.75478987724384i</v>
      </c>
      <c r="AH121" s="240" t="str">
        <f t="shared" ca="1" si="58"/>
        <v>11.1579160703572-4.30408317921731i</v>
      </c>
      <c r="AI121" s="240" t="str">
        <f t="shared" ca="1" si="59"/>
        <v>7.58688280245783-9.24464344301749i</v>
      </c>
      <c r="AJ121" s="240" t="str">
        <f t="shared" ca="1" si="60"/>
        <v>2.04457998861243-11.7832048151987i</v>
      </c>
      <c r="AK121" s="240" t="str">
        <f t="shared" ca="1" si="61"/>
        <v>-4.02895790171213-11.2601830035301i</v>
      </c>
      <c r="AL121" s="240" t="str">
        <f t="shared" ca="1" si="62"/>
        <v>-9.05566770462031-7.81147268255183i</v>
      </c>
      <c r="AM121" s="240" t="str">
        <f t="shared" ca="1" si="63"/>
        <v>-11.7294794294756-2.33313852144813i</v>
      </c>
      <c r="AN121" s="240" t="str">
        <f t="shared" ca="1" si="64"/>
        <v>-11.3556672235073+3.75140573061861i</v>
      </c>
      <c r="AO121" s="240" t="str">
        <f t="shared" ca="1" si="65"/>
        <v>-8.03135722359073+8.86123717061189i</v>
      </c>
      <c r="AP121" s="240" t="str">
        <f t="shared" ca="1" si="66"/>
        <v>-2.62029165888018+11.6686886439377i</v>
      </c>
      <c r="AQ121" s="240" t="str">
        <f t="shared" ca="1" si="67"/>
        <v>3.47159385298707+11.4443112141648i</v>
      </c>
      <c r="AR121" s="240" t="str">
        <f t="shared" ca="1" si="68"/>
        <v>3.47159385298707+11.4443112141648i</v>
      </c>
      <c r="AS121" s="240" t="str">
        <f t="shared" ca="1" si="69"/>
        <v>11.6008690766813+2.90586643059476i</v>
      </c>
      <c r="AT121" s="240" t="str">
        <f t="shared" ca="1" si="70"/>
        <v>11.5260615796773-3.18969081702971i</v>
      </c>
      <c r="AU121" s="240" t="str">
        <f t="shared" ca="1" si="71"/>
        <v>8.45648340170903-8.4564834017088i</v>
      </c>
      <c r="AV121" s="240" t="str">
        <f t="shared" ca="1" si="72"/>
        <v>3.18969081703004-11.5260615796772i</v>
      </c>
      <c r="AW121" s="240" t="str">
        <f t="shared" ca="1" si="73"/>
        <v>-2.90586643059557-11.600869076681i</v>
      </c>
      <c r="AX121" s="240" t="str">
        <f t="shared" ca="1" si="74"/>
        <v>-8.24640397535056-8.66146895867434i</v>
      </c>
      <c r="AY121" s="240" t="str">
        <f t="shared" ca="1" si="75"/>
        <v>-11.4443112141647-3.47159385298741i</v>
      </c>
      <c r="AZ121" s="240" t="str">
        <f t="shared" ca="1" si="76"/>
        <v>-11.6686886439377+2.62029165887983i</v>
      </c>
      <c r="BA121" s="240" t="str">
        <f t="shared" ca="1" si="77"/>
        <v>-8.86123717061132+8.03135722359136i</v>
      </c>
      <c r="BB121" s="240" t="str">
        <f t="shared" ca="1" si="78"/>
        <v>-3.75140573061896+11.3556672235072i</v>
      </c>
      <c r="BC121" s="240" t="str">
        <f t="shared" ca="1" si="79"/>
        <v>2.33313852144779+11.7294794294757i</v>
      </c>
      <c r="BD121" s="240" t="str">
        <f t="shared" ca="1" si="80"/>
        <v>7.81147268255154+9.05566770462055i</v>
      </c>
      <c r="BE121" s="240" t="str">
        <f t="shared" ca="1" si="81"/>
        <v>11.2601830035304+4.02895790171134i</v>
      </c>
      <c r="BF121" s="240" t="str">
        <f t="shared" ca="1" si="82"/>
        <v>11.7832048151988-2.04457998861211i</v>
      </c>
      <c r="BG121" s="240" t="str">
        <f t="shared" ca="1" si="83"/>
        <v>9.24464344301771-7.58688280245756i</v>
      </c>
      <c r="BH121" s="240" t="str">
        <f t="shared" ca="1" si="84"/>
        <v>4.30408317921731-11.1579160703572i</v>
      </c>
      <c r="BI121" s="240" t="str">
        <f t="shared" ca="1" si="85"/>
        <v>-1.75478987724422-11.8298324389434i</v>
      </c>
      <c r="BJ121" s="240" t="str">
        <f t="shared" ca="1" si="86"/>
        <v>-7.35772286785519-9.42805055388428i</v>
      </c>
      <c r="BK121" s="240" t="str">
        <f t="shared" ca="1" si="87"/>
        <v>-11.0489280257646-4.57661583795614i</v>
      </c>
      <c r="BL121" s="240" t="str">
        <f t="shared" ca="1" si="88"/>
        <v>-11.869334213973+1.46394274606888i</v>
      </c>
      <c r="BM121" s="240" t="str">
        <f t="shared" ca="1" si="89"/>
        <v>-9.60577855963397+7.12413091612114i</v>
      </c>
      <c r="BN121" s="240" t="str">
        <f t="shared" ca="1" si="90"/>
        <v>-4.84639171444488+10.9332845200752i</v>
      </c>
      <c r="BO121" s="240" t="str">
        <f t="shared" ca="1" si="91"/>
        <v>1.1722137905237+11.901686345895i</v>
      </c>
      <c r="BP121" s="240" t="str">
        <f t="shared" ca="1" si="92"/>
        <v>6.88624765431069+9.77772040356326i</v>
      </c>
      <c r="BQ121" s="240" t="str">
        <f t="shared" ca="1" si="93"/>
        <v>10.8110552126134+5.11324830578201i</v>
      </c>
      <c r="BR121" s="240" t="str">
        <f t="shared" ca="1" si="94"/>
        <v>11.9268693469949-0.879778737223005i</v>
      </c>
      <c r="BS121" s="240" t="str">
        <f t="shared" ca="1" si="95"/>
        <v>9.94377251433394-6.64421637440666i</v>
      </c>
      <c r="BT121" s="240" t="str">
        <f t="shared" ca="1" si="96"/>
        <v>5.37702486753752-10.6823137297423i</v>
      </c>
      <c r="BU121" s="240" t="str">
        <f t="shared" ca="1" si="97"/>
        <v>-0.586813738109236-11.9448680479745i</v>
      </c>
      <c r="BV121" s="240" t="str">
        <f t="shared" ca="1" si="98"/>
        <v>-6.39818286700294-10.1038348683629i</v>
      </c>
      <c r="BW121" s="240" t="str">
        <f t="shared" ca="1" si="99"/>
        <v>-10.5471376205178-5.63756251057268i</v>
      </c>
      <c r="BX121" s="240" t="str">
        <f t="shared" ca="1" si="100"/>
        <v>-11.9556716070895+0.293495264340824i</v>
      </c>
      <c r="BY121" s="240" t="str">
        <f t="shared" ca="1" si="101"/>
        <v>-10.2578110500746+6.1482953334826i</v>
      </c>
      <c r="BZ121" s="240" t="str">
        <f t="shared" ca="1" si="102"/>
        <v>-5.89470429675248+10.4056083099742i</v>
      </c>
      <c r="CA121" s="240" t="str">
        <f t="shared" ca="1" si="103"/>
        <v>-3.34043539328514E-13+11.9592735166797i</v>
      </c>
      <c r="CB121" s="240" t="str">
        <f t="shared" ca="1" si="104"/>
        <v>5.89470429675294+10.405608309974i</v>
      </c>
      <c r="CC121" s="240" t="str">
        <f t="shared" ca="1" si="105"/>
        <v>10.2578110500749+6.14829533348211i</v>
      </c>
      <c r="CD121" s="240" t="str">
        <f t="shared" ca="1" si="106"/>
        <v>11.9556716070895+0.293495264340344i</v>
      </c>
      <c r="CE121" s="240" t="str">
        <f t="shared" ca="1" si="107"/>
        <v>10.5471376205181-5.63756251057206i</v>
      </c>
      <c r="CF121" s="240" t="str">
        <f t="shared" ca="1" si="108"/>
        <v>6.3981828670025-10.1038348683632i</v>
      </c>
      <c r="CG121" s="240" t="str">
        <f t="shared" ca="1" si="109"/>
        <v>0.586813738108716-11.9448680479746i</v>
      </c>
      <c r="CH121" s="240" t="str">
        <f t="shared" ca="1" si="110"/>
        <v>-5.37702486753798-10.682313729742i</v>
      </c>
      <c r="CI121" s="240" t="str">
        <f t="shared" ca="1" si="111"/>
        <v>-9.94377251433355-6.64421637440725i</v>
      </c>
      <c r="CJ121" s="240" t="str">
        <f t="shared" ca="1" si="112"/>
        <v>-11.9268693469949-0.879778737223713i</v>
      </c>
      <c r="CK121" s="240" t="str">
        <f t="shared" ca="1" si="113"/>
        <v>-10.8110552126131+5.11324830578247i</v>
      </c>
      <c r="CL121" s="240" t="str">
        <f t="shared" ca="1" si="114"/>
        <v>-6.88624765431027+9.77772040356356i</v>
      </c>
      <c r="CM121" s="240" t="str">
        <f t="shared" ca="1" si="115"/>
        <v>-1.17221379052437+11.9016863458949i</v>
      </c>
      <c r="CN121" s="240" t="str">
        <f t="shared" ca="1" si="116"/>
        <v>4.84639171444422+10.9332845200755i</v>
      </c>
      <c r="CO121" s="240" t="str">
        <f t="shared" ca="1" si="117"/>
        <v>9.60577855963426+7.12413091612076i</v>
      </c>
      <c r="CP121" s="240" t="str">
        <f t="shared" ca="1" si="118"/>
        <v>11.869334213973+1.46394274606841i</v>
      </c>
      <c r="CQ121" s="240" t="str">
        <f t="shared" ca="1" si="119"/>
        <v>11.0489280257648-4.57661583795553i</v>
      </c>
      <c r="CR121" s="240" t="str">
        <f t="shared" ca="1" si="120"/>
        <v>7.35772286785571-9.42805055388387i</v>
      </c>
      <c r="CS121" s="240" t="str">
        <f t="shared" ca="1" si="121"/>
        <v>1.75478987724374-11.8298324389435i</v>
      </c>
      <c r="CT121" s="240" t="str">
        <f t="shared" ca="1" si="122"/>
        <v>-4.30408317921775-11.157916070357i</v>
      </c>
      <c r="CU121" s="240" t="str">
        <f t="shared" ca="1" si="123"/>
        <v>-9.24464344301727-7.58688280245811i</v>
      </c>
      <c r="CV121" s="240" t="str">
        <f t="shared" ca="1" si="124"/>
        <v>-11.7832048151987-2.04457998861277i</v>
      </c>
      <c r="CW121" s="240" t="str">
        <f t="shared" ca="1" si="125"/>
        <v>-11.2601830035302+4.02895790171183i</v>
      </c>
      <c r="CX121" s="240" t="str">
        <f t="shared" ca="1" si="126"/>
        <v>-7.81147268255114+9.0556677046209i</v>
      </c>
      <c r="CY121" s="240" t="str">
        <f t="shared" ca="1" si="127"/>
        <v>-2.33313852144849+11.7294794294755i</v>
      </c>
      <c r="CZ121" s="240" t="str">
        <f t="shared" ca="1" si="128"/>
        <v>3.75140573061828+11.3556672235074i</v>
      </c>
      <c r="DA121" s="240" t="str">
        <f t="shared" ca="1" si="129"/>
        <v>8.86123717061168+8.03135722359097i</v>
      </c>
      <c r="DB121" s="240" t="str">
        <f t="shared" ca="1" si="130"/>
        <v>11.6686886439379+2.62029165887932i</v>
      </c>
      <c r="DC121" s="240" t="str">
        <f t="shared" ca="1" si="131"/>
        <v>11.4443112141649-3.47159385298678i</v>
      </c>
      <c r="DD121" s="240" t="str">
        <f t="shared" ca="1" si="132"/>
        <v>8.24640397535108-8.66146895867385i</v>
      </c>
      <c r="DE121" s="240" t="str">
        <f t="shared" ca="1" si="133"/>
        <v>2.90586643059511-11.6008690766812i</v>
      </c>
      <c r="DF121" s="240" t="str">
        <f t="shared" ca="1" si="134"/>
        <v>-3.18969081703054-11.5260615796771i</v>
      </c>
      <c r="DG121" s="240" t="str">
        <f t="shared" ca="1" si="135"/>
        <v>-8.45648340170856-8.45648340170927i</v>
      </c>
      <c r="DH121" s="240" t="str">
        <f t="shared" ca="1" si="136"/>
        <v>-11.5260615796771-3.18969081703036i</v>
      </c>
      <c r="DI121" s="240" t="str">
        <f t="shared" ca="1" si="137"/>
        <v>-11.6008690766811+2.9058664305952i</v>
      </c>
      <c r="DJ121" s="240" t="str">
        <f t="shared" ca="1" si="138"/>
        <v>-8.66146895867378+8.24640397535115i</v>
      </c>
      <c r="DK121" s="240" t="str">
        <f t="shared" ca="1" si="139"/>
        <v>-3.47159385298773+11.4443112141646i</v>
      </c>
      <c r="DL121" s="240" t="str">
        <f t="shared" ca="1" si="140"/>
        <v>2.62029165887951+11.6686886439378i</v>
      </c>
      <c r="DM121" s="240" t="str">
        <f t="shared" ca="1" si="141"/>
        <v>8.03135722359111+8.86123717061154i</v>
      </c>
      <c r="DN121" s="240" t="str">
        <f t="shared" ca="1" si="142"/>
        <v>11.3556672235075+3.75140573061818i</v>
      </c>
      <c r="DO121" s="240" t="str">
        <f t="shared" ca="1" si="143"/>
        <v>11.7294794294758-2.33313852144742i</v>
      </c>
      <c r="DP121" s="240" t="str">
        <f t="shared" ca="1" si="144"/>
        <v>9.05566770462078-7.81147268255129i</v>
      </c>
      <c r="DQ121" s="240" t="str">
        <f t="shared" ca="1" si="145"/>
        <v>4.02895790171166-11.2601830035303i</v>
      </c>
      <c r="DR121" s="240" t="str">
        <f t="shared" ca="1" si="146"/>
        <v>-2.04457998861295-11.7832048151986i</v>
      </c>
      <c r="DS121" s="240" t="str">
        <f t="shared" ca="1" si="147"/>
        <v>-7.58688280245727-9.24464344301795i</v>
      </c>
      <c r="DT121" s="240" t="str">
        <f t="shared" ca="1" si="148"/>
        <v>-11.1579160703571-4.30408317921766i</v>
      </c>
      <c r="DU121" s="240" t="str">
        <f t="shared" ca="1" si="149"/>
        <v>-11.8298324389435+1.75478987724385i</v>
      </c>
      <c r="DV121" s="240" t="str">
        <f t="shared" ca="1" si="150"/>
        <v>-9.42805055388375+7.35772286785586i</v>
      </c>
      <c r="DW121" s="240" t="str">
        <f t="shared" ca="1" si="151"/>
        <v>-4.57661583795535+11.0489280257649i</v>
      </c>
      <c r="DX121" s="240" t="str">
        <f t="shared" ca="1" si="152"/>
        <v>1.46394274606859+11.869334213973i</v>
      </c>
      <c r="DY121" s="240" t="str">
        <f t="shared" ca="1" si="153"/>
        <v>7.12413091612084+9.6057785596342i</v>
      </c>
      <c r="DZ121" s="240" t="str">
        <f t="shared" ca="1" si="154"/>
        <v>10.9332845200756+4.84639171444413i</v>
      </c>
      <c r="EA121" s="240" t="str">
        <f t="shared" ca="1" si="155"/>
        <v>11.901686345895-1.17221379052337i</v>
      </c>
      <c r="EB121" s="240" t="str">
        <f t="shared" ca="1" si="156"/>
        <v>9.77772040356345-6.88624765431041i</v>
      </c>
      <c r="EC121" s="240" t="str">
        <f t="shared" ca="1" si="157"/>
        <v>5.1132483057823-10.8110552126132i</v>
      </c>
      <c r="ED121" s="240" t="str">
        <f t="shared" ca="1" si="158"/>
        <v>-0.879778737223816-11.9268693469949i</v>
      </c>
      <c r="EE121" s="240" t="str">
        <f t="shared" ca="1" si="159"/>
        <v>-6.64421637440635-9.94377251433415i</v>
      </c>
      <c r="EF121" s="240" t="str">
        <f t="shared" ca="1" si="160"/>
        <v>-10.6823137297421-5.37702486753782i</v>
      </c>
      <c r="EG121" s="240" t="str">
        <f t="shared" ca="1" si="161"/>
        <v>-11.9448680479746+0.586813738108903i</v>
      </c>
      <c r="EH121" s="240" t="str">
        <f t="shared" ca="1" si="162"/>
        <v>-10.1038348683631+6.39818286700265i</v>
      </c>
      <c r="EI121" s="240" t="str">
        <f t="shared" ca="1" si="163"/>
        <v>-5.63756251057189+10.5471376205182i</v>
      </c>
      <c r="EJ121" s="240" t="str">
        <f t="shared" ca="1" si="164"/>
        <v>0.293495264340447+11.9556716070895i</v>
      </c>
      <c r="EK121" s="240" t="str">
        <f t="shared" ca="1" si="165"/>
        <v>6.14829533348228+10.2578110500748i</v>
      </c>
      <c r="EL121" s="240" t="str">
        <f t="shared" ca="1" si="166"/>
        <v>10.4056083099741+5.89470429675277i</v>
      </c>
      <c r="EM121" s="240" t="str">
        <f t="shared" ca="1" si="167"/>
        <v>11.9592735166797-5.21573410457261E-13i</v>
      </c>
      <c r="EN121" s="240"/>
      <c r="EO121" s="240"/>
      <c r="EP121" s="240"/>
    </row>
    <row r="122" spans="1:146" ht="15.75" thickBot="1">
      <c r="A122" s="277">
        <f t="shared" si="168"/>
        <v>4.2968750000000011E-4</v>
      </c>
      <c r="B122" s="276">
        <v>22</v>
      </c>
      <c r="C122" s="248">
        <f t="shared" si="169"/>
        <v>4400</v>
      </c>
      <c r="D122" s="247">
        <f t="shared" si="170"/>
        <v>27646.01535159018</v>
      </c>
      <c r="E122" s="247" t="str">
        <f t="shared" si="171"/>
        <v>27646.0153515902i</v>
      </c>
      <c r="F122" s="247" t="str">
        <f t="shared" si="172"/>
        <v>0.1135523850234-0.401403697164854i</v>
      </c>
      <c r="G122" s="247" t="str">
        <f t="shared" si="173"/>
        <v>-1.33970923402389+0.740876457466878i</v>
      </c>
      <c r="H122" s="247" t="str">
        <f t="shared" si="38"/>
        <v>0.00654216585678671-0.0127072068591111i</v>
      </c>
      <c r="I122" s="247" t="str">
        <f t="shared" si="174"/>
        <v>-0.0120773682869562+0.0060795121896267i</v>
      </c>
      <c r="J122" s="275" t="str">
        <f ca="1">IMPRODUCT(1/N_FFT2,AK100)</f>
        <v>0.0241613694982443+0.00177897253096068i</v>
      </c>
      <c r="K122" s="274" t="str">
        <f t="shared" ca="1" si="175"/>
        <v>-0.000302621042934513+0.00012540403395386i</v>
      </c>
      <c r="N122" s="265">
        <f t="shared" ca="1" si="176"/>
        <v>12.041102160246286</v>
      </c>
      <c r="O122" s="240">
        <f t="shared" ca="1" si="39"/>
        <v>-11.958897839753714</v>
      </c>
      <c r="P122" s="240" t="str">
        <f t="shared" ca="1" si="40"/>
        <v>-10.2574888212272+6.14810219694378i</v>
      </c>
      <c r="Q122" s="240" t="str">
        <f t="shared" ca="1" si="41"/>
        <v>-5.63738541769539+10.5468063030484i</v>
      </c>
      <c r="R122" s="240" t="str">
        <f t="shared" ca="1" si="42"/>
        <v>0.586795304515933+11.9444928235679i</v>
      </c>
      <c r="S122" s="240" t="str">
        <f t="shared" ca="1" si="43"/>
        <v>6.64400765948956+9.94346015038579i</v>
      </c>
      <c r="T122" s="240" t="str">
        <f t="shared" ca="1" si="44"/>
        <v>10.8107156046944+5.11308768319908i</v>
      </c>
      <c r="U122" s="241" t="str">
        <f t="shared" ca="1" si="45"/>
        <v>11.901312477956-1.17217696774597i</v>
      </c>
      <c r="V122" s="240" t="str">
        <f t="shared" ca="1" si="46"/>
        <v>9.6054768130978-7.12390712563735i</v>
      </c>
      <c r="W122" s="240" t="str">
        <f t="shared" ca="1" si="47"/>
        <v>4.57647207262035-11.0485809455419i</v>
      </c>
      <c r="X122" s="240" t="str">
        <f t="shared" ca="1" si="48"/>
        <v>-1.75473475399024-11.8294608281529i</v>
      </c>
      <c r="Y122" s="240" t="str">
        <f t="shared" ca="1" si="49"/>
        <v>-7.58664447553891-9.24435304082665i</v>
      </c>
      <c r="Z122" s="240" t="str">
        <f t="shared" ca="1" si="50"/>
        <v>-11.2598292871501-4.02883133996719i</v>
      </c>
      <c r="AA122" s="240" t="str">
        <f t="shared" ca="1" si="51"/>
        <v>-11.7291109710764+2.33306523051555i</v>
      </c>
      <c r="AB122" s="240" t="str">
        <f t="shared" ca="1" si="52"/>
        <v>-8.86095881237046+8.03110493438733i</v>
      </c>
      <c r="AC122" s="240" t="str">
        <f t="shared" ca="1" si="53"/>
        <v>-3.471484799732+11.4439517137611i</v>
      </c>
      <c r="AD122" s="240" t="str">
        <f t="shared" ca="1" si="54"/>
        <v>2.90577514854804+11.6005046583218i</v>
      </c>
      <c r="AE122" s="240" t="str">
        <f t="shared" ca="1" si="55"/>
        <v>8.456217758007+8.45621775800701i</v>
      </c>
      <c r="AF122" s="240" t="str">
        <f t="shared" ca="1" si="56"/>
        <v>11.6005046583218+2.90577514854809i</v>
      </c>
      <c r="AG122" s="240" t="str">
        <f t="shared" ca="1" si="57"/>
        <v>11.4439517137611-3.47148479973195i</v>
      </c>
      <c r="AH122" s="240" t="str">
        <f t="shared" ca="1" si="58"/>
        <v>8.03110493438698-8.86095881237076i</v>
      </c>
      <c r="AI122" s="240" t="str">
        <f t="shared" ca="1" si="59"/>
        <v>2.3330652305157-11.7291109710764i</v>
      </c>
      <c r="AJ122" s="240" t="str">
        <f t="shared" ca="1" si="60"/>
        <v>-4.02883133996761-11.25982928715i</v>
      </c>
      <c r="AK122" s="240" t="str">
        <f t="shared" ca="1" si="61"/>
        <v>-9.24435304082664-7.58664447553894i</v>
      </c>
      <c r="AL122" s="240" t="str">
        <f t="shared" ca="1" si="62"/>
        <v>-11.8294608281528-1.75473475399088i</v>
      </c>
      <c r="AM122" s="240" t="str">
        <f t="shared" ca="1" si="63"/>
        <v>-11.0485809455419+4.57647207262045i</v>
      </c>
      <c r="AN122" s="240" t="str">
        <f t="shared" ca="1" si="64"/>
        <v>-7.12390712563777+9.60547681309749i</v>
      </c>
      <c r="AO122" s="240" t="str">
        <f t="shared" ca="1" si="65"/>
        <v>-1.17217696774587+11.901312477956i</v>
      </c>
      <c r="AP122" s="240" t="str">
        <f t="shared" ca="1" si="66"/>
        <v>5.11308768319873+10.8107156046946i</v>
      </c>
      <c r="AQ122" s="240" t="str">
        <f t="shared" ca="1" si="67"/>
        <v>9.9434601503859+6.64400765948939i</v>
      </c>
      <c r="AR122" s="240" t="str">
        <f t="shared" ca="1" si="68"/>
        <v>9.9434601503859+6.64400765948939i</v>
      </c>
      <c r="AS122" s="240" t="str">
        <f t="shared" ca="1" si="69"/>
        <v>10.5468063030482-5.63738541769569i</v>
      </c>
      <c r="AT122" s="240" t="str">
        <f t="shared" ca="1" si="70"/>
        <v>6.14810219694395-10.2574888212271i</v>
      </c>
      <c r="AU122" s="240" t="str">
        <f t="shared" ca="1" si="71"/>
        <v>-4.38050385490112E-13-11.9588978397537i</v>
      </c>
      <c r="AV122" s="240" t="str">
        <f t="shared" ca="1" si="72"/>
        <v>-6.14810219694367-10.2574888212273i</v>
      </c>
      <c r="AW122" s="240" t="str">
        <f t="shared" ca="1" si="73"/>
        <v>-10.5468063030487-5.63738541769488i</v>
      </c>
      <c r="AX122" s="240" t="str">
        <f t="shared" ca="1" si="74"/>
        <v>-11.9444928235679+0.586795304515909i</v>
      </c>
      <c r="AY122" s="240" t="str">
        <f t="shared" ca="1" si="75"/>
        <v>-9.94346015038606+6.64400765948913i</v>
      </c>
      <c r="AZ122" s="240" t="str">
        <f t="shared" ca="1" si="76"/>
        <v>-5.11308768319901+10.8107156046945i</v>
      </c>
      <c r="BA122" s="240" t="str">
        <f t="shared" ca="1" si="77"/>
        <v>1.17217696774556+11.9013124779561i</v>
      </c>
      <c r="BB122" s="240" t="str">
        <f t="shared" ca="1" si="78"/>
        <v>7.12390712563753+9.60547681309767i</v>
      </c>
      <c r="BC122" s="240" t="str">
        <f t="shared" ca="1" si="79"/>
        <v>11.0485809455418+4.57647207262072i</v>
      </c>
      <c r="BD122" s="240" t="str">
        <f t="shared" ca="1" si="80"/>
        <v>11.8294608281529-1.75473475399057i</v>
      </c>
      <c r="BE122" s="240" t="str">
        <f t="shared" ca="1" si="81"/>
        <v>9.24435304082683-7.58664447553869i</v>
      </c>
      <c r="BF122" s="240" t="str">
        <f t="shared" ca="1" si="82"/>
        <v>4.02883133996676-11.2598292871503i</v>
      </c>
      <c r="BG122" s="240" t="str">
        <f t="shared" ca="1" si="83"/>
        <v>-2.33306523051541-11.7291109710765i</v>
      </c>
      <c r="BH122" s="240" t="str">
        <f t="shared" ca="1" si="84"/>
        <v>-8.03110493438765-8.86095881237016i</v>
      </c>
      <c r="BI122" s="240" t="str">
        <f t="shared" ca="1" si="85"/>
        <v>-11.4439517137611-3.47148479973204i</v>
      </c>
      <c r="BJ122" s="240" t="str">
        <f t="shared" ca="1" si="86"/>
        <v>-11.600504658322+2.90577514854754i</v>
      </c>
      <c r="BK122" s="240" t="str">
        <f t="shared" ca="1" si="87"/>
        <v>-8.45621775800695+8.45621775800706i</v>
      </c>
      <c r="BL122" s="240" t="str">
        <f t="shared" ca="1" si="88"/>
        <v>-2.90577514854857+11.6005046583217i</v>
      </c>
      <c r="BM122" s="240" t="str">
        <f t="shared" ca="1" si="89"/>
        <v>3.47148479973216+11.4439517137611i</v>
      </c>
      <c r="BN122" s="240" t="str">
        <f t="shared" ca="1" si="90"/>
        <v>8.86095881237024+8.03110493438755i</v>
      </c>
      <c r="BO122" s="240" t="str">
        <f t="shared" ca="1" si="91"/>
        <v>11.7291109710765+2.33306523051524i</v>
      </c>
      <c r="BP122" s="240" t="str">
        <f t="shared" ca="1" si="92"/>
        <v>11.2598292871502-4.02883133996693i</v>
      </c>
      <c r="BQ122" s="240" t="str">
        <f t="shared" ca="1" si="93"/>
        <v>7.58664447553859-9.24435304082691i</v>
      </c>
      <c r="BR122" s="240" t="str">
        <f t="shared" ca="1" si="94"/>
        <v>1.75473475399043-11.8294608281529i</v>
      </c>
      <c r="BS122" s="240" t="str">
        <f t="shared" ca="1" si="95"/>
        <v>-4.57647207262083-11.0485809455417i</v>
      </c>
      <c r="BT122" s="240" t="str">
        <f t="shared" ca="1" si="96"/>
        <v>-9.60547681309776-7.12390712563739i</v>
      </c>
      <c r="BU122" s="240" t="str">
        <f t="shared" ca="1" si="97"/>
        <v>-11.9013124779561-1.17217696774544i</v>
      </c>
      <c r="BV122" s="240" t="str">
        <f t="shared" ca="1" si="98"/>
        <v>-10.8107156046944+5.11308768319912i</v>
      </c>
      <c r="BW122" s="240" t="str">
        <f t="shared" ca="1" si="99"/>
        <v>-6.64400765948999+9.9434601503855i</v>
      </c>
      <c r="BX122" s="240" t="str">
        <f t="shared" ca="1" si="100"/>
        <v>-0.586795304515784+11.9444928235679i</v>
      </c>
      <c r="BY122" s="240" t="str">
        <f t="shared" ca="1" si="101"/>
        <v>5.63738541769502+10.5468063030486i</v>
      </c>
      <c r="BZ122" s="240" t="str">
        <f t="shared" ca="1" si="102"/>
        <v>10.2574888212274+6.14810219694353i</v>
      </c>
      <c r="CA122" s="240" t="str">
        <f t="shared" ca="1" si="103"/>
        <v>11.9588978397537+3.13522347302558E-13i</v>
      </c>
      <c r="CB122" s="240" t="str">
        <f t="shared" ca="1" si="104"/>
        <v>10.257488821227-6.14810219694409i</v>
      </c>
      <c r="CC122" s="240" t="str">
        <f t="shared" ca="1" si="105"/>
        <v>5.63738541769558-10.5468063030483i</v>
      </c>
      <c r="CD122" s="240" t="str">
        <f t="shared" ca="1" si="106"/>
        <v>-0.586795304516346-11.9444928235678i</v>
      </c>
      <c r="CE122" s="240" t="str">
        <f t="shared" ca="1" si="107"/>
        <v>-6.64400765948954-9.9434601503858i</v>
      </c>
      <c r="CF122" s="240" t="str">
        <f t="shared" ca="1" si="108"/>
        <v>-10.8107156046947-5.11308768319862i</v>
      </c>
      <c r="CG122" s="240" t="str">
        <f t="shared" ca="1" si="109"/>
        <v>-11.901312477956+1.17217696774604i</v>
      </c>
      <c r="CH122" s="240" t="str">
        <f t="shared" ca="1" si="110"/>
        <v>-9.60547681309815+7.12390712563689i</v>
      </c>
      <c r="CI122" s="240" t="str">
        <f t="shared" ca="1" si="111"/>
        <v>-4.57647207262032+11.0485809455419i</v>
      </c>
      <c r="CJ122" s="240" t="str">
        <f t="shared" ca="1" si="112"/>
        <v>1.75473475398986+11.829460828153i</v>
      </c>
      <c r="CK122" s="240" t="str">
        <f t="shared" ca="1" si="113"/>
        <v>7.58664447553903+9.24435304082655i</v>
      </c>
      <c r="CL122" s="240" t="str">
        <f t="shared" ca="1" si="114"/>
        <v>11.2598292871501+4.02883133996748i</v>
      </c>
      <c r="CM122" s="240" t="str">
        <f t="shared" ca="1" si="115"/>
        <v>11.7291109710764-2.33306523051579i</v>
      </c>
      <c r="CN122" s="240" t="str">
        <f t="shared" ca="1" si="116"/>
        <v>8.86095881237067-8.03110493438709i</v>
      </c>
      <c r="CO122" s="240" t="str">
        <f t="shared" ca="1" si="117"/>
        <v>3.47148479973157-11.4439517137612i</v>
      </c>
      <c r="CP122" s="240" t="str">
        <f t="shared" ca="1" si="118"/>
        <v>-2.90577514854796-11.6005046583219i</v>
      </c>
      <c r="CQ122" s="240" t="str">
        <f t="shared" ca="1" si="119"/>
        <v>-8.45621775800737-8.45621775800664i</v>
      </c>
      <c r="CR122" s="240" t="str">
        <f t="shared" ca="1" si="120"/>
        <v>-11.6005046583218-2.90577514854818i</v>
      </c>
      <c r="CS122" s="240" t="str">
        <f t="shared" ca="1" si="121"/>
        <v>-11.4439517137613+3.47148479973144i</v>
      </c>
      <c r="CT122" s="240" t="str">
        <f t="shared" ca="1" si="122"/>
        <v>-8.0311049343872+8.86095881237056i</v>
      </c>
      <c r="CU122" s="240" t="str">
        <f t="shared" ca="1" si="123"/>
        <v>-2.33306523051602+11.7291109710763i</v>
      </c>
      <c r="CV122" s="240" t="str">
        <f t="shared" ca="1" si="124"/>
        <v>4.02883133996733+11.2598292871501i</v>
      </c>
      <c r="CW122" s="240" t="str">
        <f t="shared" ca="1" si="125"/>
        <v>9.24435304082646+7.58664447553914i</v>
      </c>
      <c r="CX122" s="240" t="str">
        <f t="shared" ca="1" si="126"/>
        <v>11.829460828153+1.75473475399i</v>
      </c>
      <c r="CY122" s="240" t="str">
        <f t="shared" ca="1" si="127"/>
        <v>11.048580945542-4.57647207262017i</v>
      </c>
      <c r="CZ122" s="240" t="str">
        <f t="shared" ca="1" si="128"/>
        <v>7.12390712563707-9.605476813098i</v>
      </c>
      <c r="DA122" s="240" t="str">
        <f t="shared" ca="1" si="129"/>
        <v>1.17217696774619-11.901312477956i</v>
      </c>
      <c r="DB122" s="240" t="str">
        <f t="shared" ca="1" si="130"/>
        <v>-5.11308768319956-10.8107156046942i</v>
      </c>
      <c r="DC122" s="240" t="str">
        <f t="shared" ca="1" si="131"/>
        <v>-9.94346015038572-6.64400765948966i</v>
      </c>
      <c r="DD122" s="240" t="str">
        <f t="shared" ca="1" si="132"/>
        <v>-11.9444928235678-0.586795304516492i</v>
      </c>
      <c r="DE122" s="240" t="str">
        <f t="shared" ca="1" si="133"/>
        <v>-10.5468063030484+5.63738541769538i</v>
      </c>
      <c r="DF122" s="240" t="str">
        <f t="shared" ca="1" si="134"/>
        <v>-6.14810219694421+10.2574888212269i</v>
      </c>
      <c r="DG122" s="240" t="str">
        <f t="shared" ca="1" si="135"/>
        <v>1.67014578126224E-13+11.9588978397537i</v>
      </c>
      <c r="DH122" s="240" t="str">
        <f t="shared" ca="1" si="136"/>
        <v>6.14810219694341+10.2574888212274i</v>
      </c>
      <c r="DI122" s="240" t="str">
        <f t="shared" ca="1" si="137"/>
        <v>10.5468063030485+5.63738541769515i</v>
      </c>
      <c r="DJ122" s="240" t="str">
        <f t="shared" ca="1" si="138"/>
        <v>11.9444928235679-0.586795304515552i</v>
      </c>
      <c r="DK122" s="240" t="str">
        <f t="shared" ca="1" si="139"/>
        <v>9.94346015038558-6.64400765948986i</v>
      </c>
      <c r="DL122" s="240" t="str">
        <f t="shared" ca="1" si="140"/>
        <v>5.11308768319926-10.8107156046944i</v>
      </c>
      <c r="DM122" s="240" t="str">
        <f t="shared" ca="1" si="141"/>
        <v>-1.17217696774643-11.901312477956i</v>
      </c>
      <c r="DN122" s="240" t="str">
        <f t="shared" ca="1" si="142"/>
        <v>-7.12390712563728-9.60547681309786i</v>
      </c>
      <c r="DO122" s="240" t="str">
        <f t="shared" ca="1" si="143"/>
        <v>-11.0485809455421-4.57647207261987i</v>
      </c>
      <c r="DP122" s="240" t="str">
        <f t="shared" ca="1" si="144"/>
        <v>-11.8294608281529+1.75473475399025i</v>
      </c>
      <c r="DQ122" s="240" t="str">
        <f t="shared" ca="1" si="145"/>
        <v>-9.24435304082701+7.58664447553848i</v>
      </c>
      <c r="DR122" s="240" t="str">
        <f t="shared" ca="1" si="146"/>
        <v>-4.02883133996709+11.2598292871502i</v>
      </c>
      <c r="DS122" s="240" t="str">
        <f t="shared" ca="1" si="147"/>
        <v>2.3330652305151+11.7291109710765i</v>
      </c>
      <c r="DT122" s="240" t="str">
        <f t="shared" ca="1" si="148"/>
        <v>8.03110493438744+8.86095881237035i</v>
      </c>
      <c r="DU122" s="240" t="str">
        <f t="shared" ca="1" si="149"/>
        <v>11.443951713761+3.47148479973234i</v>
      </c>
      <c r="DV122" s="240" t="str">
        <f t="shared" ca="1" si="150"/>
        <v>11.6005046583217-2.90577514854842i</v>
      </c>
      <c r="DW122" s="240" t="str">
        <f t="shared" ca="1" si="151"/>
        <v>8.4562177580072-8.45621775800681i</v>
      </c>
      <c r="DX122" s="240" t="str">
        <f t="shared" ca="1" si="152"/>
        <v>2.90577514854772-11.6005046583219i</v>
      </c>
      <c r="DY122" s="240" t="str">
        <f t="shared" ca="1" si="153"/>
        <v>-3.47148479973189-11.4439517137611i</v>
      </c>
      <c r="DZ122" s="240" t="str">
        <f t="shared" ca="1" si="154"/>
        <v>-8.86095881237084-8.03110493438691i</v>
      </c>
      <c r="EA122" s="240" t="str">
        <f t="shared" ca="1" si="155"/>
        <v>-11.7291109710764-2.33306523051555i</v>
      </c>
      <c r="EB122" s="240" t="str">
        <f t="shared" ca="1" si="156"/>
        <v>-11.2598292871504+4.02883133996658i</v>
      </c>
      <c r="EC122" s="240" t="str">
        <f t="shared" ca="1" si="157"/>
        <v>-7.58664447553883+9.24435304082671i</v>
      </c>
      <c r="ED122" s="240" t="str">
        <f t="shared" ca="1" si="158"/>
        <v>-1.75473475399071+11.8294608281529i</v>
      </c>
      <c r="EE122" s="240" t="str">
        <f t="shared" ca="1" si="159"/>
        <v>4.57647207262063+11.0485809455418i</v>
      </c>
      <c r="EF122" s="240" t="str">
        <f t="shared" ca="1" si="160"/>
        <v>9.60547681309752+7.12390712563772i</v>
      </c>
      <c r="EG122" s="240" t="str">
        <f t="shared" ca="1" si="161"/>
        <v>11.9013124779561+1.17217696774579i</v>
      </c>
      <c r="EH122" s="240" t="str">
        <f t="shared" ca="1" si="162"/>
        <v>10.8107156046945-5.11308768319885i</v>
      </c>
      <c r="EI122" s="240" t="str">
        <f t="shared" ca="1" si="163"/>
        <v>6.64400765948926-9.94346015038599i</v>
      </c>
      <c r="EJ122" s="240" t="str">
        <f t="shared" ca="1" si="164"/>
        <v>0.586795304516013-11.9444928235679i</v>
      </c>
      <c r="EK122" s="240" t="str">
        <f t="shared" ca="1" si="165"/>
        <v>-5.63738541769587-10.5468063030481i</v>
      </c>
      <c r="EL122" s="240" t="str">
        <f t="shared" ca="1" si="166"/>
        <v>-10.2574888212271-6.14810219694387i</v>
      </c>
      <c r="EM122" s="240" t="str">
        <f t="shared" ca="1" si="167"/>
        <v>-11.9588978397537-6.27044694605117E-13i</v>
      </c>
      <c r="EN122" s="240"/>
      <c r="EO122" s="240"/>
      <c r="EP122" s="240"/>
    </row>
    <row r="123" spans="1:146" ht="15.75" thickBot="1">
      <c r="A123" s="277">
        <f t="shared" si="168"/>
        <v>4.4921875000000013E-4</v>
      </c>
      <c r="B123" s="276">
        <v>23</v>
      </c>
      <c r="C123" s="248">
        <f t="shared" si="169"/>
        <v>4600</v>
      </c>
      <c r="D123" s="247">
        <f t="shared" si="170"/>
        <v>28902.652413026095</v>
      </c>
      <c r="E123" s="247" t="str">
        <f t="shared" si="171"/>
        <v>28902.6524130261i</v>
      </c>
      <c r="F123" s="247" t="str">
        <f t="shared" si="172"/>
        <v>0.109426833134306-0.385779063787982i</v>
      </c>
      <c r="G123" s="247" t="str">
        <f t="shared" si="173"/>
        <v>-1.31124251362798+0.758155197519225i</v>
      </c>
      <c r="H123" s="247" t="str">
        <f t="shared" si="38"/>
        <v>0.00641469310275172-0.012169967486424i</v>
      </c>
      <c r="I123" s="247" t="str">
        <f t="shared" si="174"/>
        <v>-0.0117888270737032+0.00614398424470796i</v>
      </c>
      <c r="J123" s="275" t="str">
        <f ca="1">IMPRODUCT(1/N_FFT2,AL100)</f>
        <v>0.348455307242284+0.0111086552630164i</v>
      </c>
      <c r="K123" s="274" t="str">
        <f t="shared" ca="1" si="175"/>
        <v>-0.00417613076290927+0.00200994590176438i</v>
      </c>
      <c r="N123" s="265">
        <f t="shared" ca="1" si="176"/>
        <v>12.041508262326598</v>
      </c>
      <c r="O123" s="240">
        <f t="shared" ca="1" si="39"/>
        <v>-11.958491737673402</v>
      </c>
      <c r="P123" s="240" t="str">
        <f t="shared" ca="1" si="40"/>
        <v>-10.1031743795825+6.39776461709479i</v>
      </c>
      <c r="Q123" s="240" t="str">
        <f t="shared" ca="1" si="41"/>
        <v>-5.11291405218623+10.8103484927619i</v>
      </c>
      <c r="R123" s="240" t="str">
        <f t="shared" ca="1" si="42"/>
        <v>1.46384704797287+11.8685583143086i</v>
      </c>
      <c r="S123" s="240" t="str">
        <f t="shared" ca="1" si="43"/>
        <v>7.58638684710642+9.24403911967348i</v>
      </c>
      <c r="T123" s="240" t="str">
        <f t="shared" ca="1" si="44"/>
        <v>11.3549249023099+3.75116050081915i</v>
      </c>
      <c r="U123" s="241" t="str">
        <f t="shared" ca="1" si="45"/>
        <v>11.6001107266119-2.90567647379163i</v>
      </c>
      <c r="V123" s="240" t="str">
        <f t="shared" ca="1" si="46"/>
        <v>8.24586490702904-8.66090275750917i</v>
      </c>
      <c r="W123" s="240" t="str">
        <f t="shared" ca="1" si="47"/>
        <v>2.33298600392989-11.7287126721337i</v>
      </c>
      <c r="X123" s="240" t="str">
        <f t="shared" ca="1" si="48"/>
        <v>-4.30380182083327-11.157186676174i</v>
      </c>
      <c r="Y123" s="240" t="str">
        <f t="shared" ca="1" si="49"/>
        <v>-9.60515062884834-7.12366521091055i</v>
      </c>
      <c r="Z123" s="240" t="str">
        <f t="shared" ca="1" si="50"/>
        <v>-11.9260896862526-0.879721225992235i</v>
      </c>
      <c r="AA123" s="240" t="str">
        <f t="shared" ca="1" si="51"/>
        <v>-10.5464481529883+5.63719398249988i</v>
      </c>
      <c r="AB123" s="240" t="str">
        <f t="shared" ca="1" si="52"/>
        <v>-5.894318959294+10.4049280942307i</v>
      </c>
      <c r="AC123" s="240" t="str">
        <f t="shared" ca="1" si="53"/>
        <v>0.58677537803123+11.9440872106553i</v>
      </c>
      <c r="AD123" s="240" t="str">
        <f t="shared" ca="1" si="54"/>
        <v>6.88579749955498+9.77708123292047i</v>
      </c>
      <c r="AE123" s="240" t="str">
        <f t="shared" ca="1" si="55"/>
        <v>11.0482057561418+4.57631666408249i</v>
      </c>
      <c r="AF123" s="240" t="str">
        <f t="shared" ca="1" si="56"/>
        <v>11.7824345458225-2.04444633419707i</v>
      </c>
      <c r="AG123" s="240" t="str">
        <f t="shared" ca="1" si="57"/>
        <v>8.86065791057698-8.03083221289877i</v>
      </c>
      <c r="AH123" s="240" t="str">
        <f t="shared" ca="1" si="58"/>
        <v>3.18948230659571-11.5253081197821i</v>
      </c>
      <c r="AI123" s="240" t="str">
        <f t="shared" ca="1" si="59"/>
        <v>-3.47136691452046-11.4435630983001i</v>
      </c>
      <c r="AJ123" s="240" t="str">
        <f t="shared" ca="1" si="60"/>
        <v>-9.05507573464072-7.81096204573571i</v>
      </c>
      <c r="AK123" s="240" t="str">
        <f t="shared" ca="1" si="61"/>
        <v>-11.8290591215143-1.75467516643995i</v>
      </c>
      <c r="AL123" s="240" t="str">
        <f t="shared" ca="1" si="62"/>
        <v>-10.9325698100809+4.84607490529294i</v>
      </c>
      <c r="AM123" s="240" t="str">
        <f t="shared" ca="1" si="63"/>
        <v>-6.64378204126203+9.94312248884661i</v>
      </c>
      <c r="AN123" s="240" t="str">
        <f t="shared" ca="1" si="64"/>
        <v>-0.293476078523597+11.9548900635404i</v>
      </c>
      <c r="AO123" s="240" t="str">
        <f t="shared" ca="1" si="65"/>
        <v>6.14789341874971+10.2571404958544i</v>
      </c>
      <c r="AP123" s="240" t="str">
        <f t="shared" ca="1" si="66"/>
        <v>10.6816154257355+5.37667337083931i</v>
      </c>
      <c r="AQ123" s="240" t="str">
        <f t="shared" ca="1" si="67"/>
        <v>11.9009083313683-1.17213716278086i</v>
      </c>
      <c r="AR123" s="240" t="str">
        <f t="shared" ca="1" si="68"/>
        <v>11.9009083313683-1.17213716278086i</v>
      </c>
      <c r="AS123" s="240" t="str">
        <f t="shared" ca="1" si="69"/>
        <v>4.02869452829663-11.2594469241467i</v>
      </c>
      <c r="AT123" s="240" t="str">
        <f t="shared" ca="1" si="70"/>
        <v>-2.62012037013-11.6679258604961i</v>
      </c>
      <c r="AU123" s="240" t="str">
        <f t="shared" ca="1" si="71"/>
        <v>-8.45593060047206-8.45593060047226i</v>
      </c>
      <c r="AV123" s="240" t="str">
        <f t="shared" ca="1" si="72"/>
        <v>-11.667925860496-2.62012037013025i</v>
      </c>
      <c r="AW123" s="240" t="str">
        <f t="shared" ca="1" si="73"/>
        <v>-11.2594469241468+4.02869452829639i</v>
      </c>
      <c r="AX123" s="240" t="str">
        <f t="shared" ca="1" si="74"/>
        <v>-7.3572418927137+9.42743424119742i</v>
      </c>
      <c r="AY123" s="240" t="str">
        <f t="shared" ca="1" si="75"/>
        <v>-1.17213716278111+11.9009083313683i</v>
      </c>
      <c r="AZ123" s="240" t="str">
        <f t="shared" ca="1" si="76"/>
        <v>5.37667337083904+10.6816154257356i</v>
      </c>
      <c r="BA123" s="240" t="str">
        <f t="shared" ca="1" si="77"/>
        <v>10.2571404958543+6.14789341874995i</v>
      </c>
      <c r="BB123" s="240" t="str">
        <f t="shared" ca="1" si="78"/>
        <v>11.9548900635404-0.293476078523325i</v>
      </c>
      <c r="BC123" s="240" t="str">
        <f t="shared" ca="1" si="79"/>
        <v>9.94312248884675-6.64378204126181i</v>
      </c>
      <c r="BD123" s="240" t="str">
        <f t="shared" ca="1" si="80"/>
        <v>4.84607490529208-10.9325698100813i</v>
      </c>
      <c r="BE123" s="240" t="str">
        <f t="shared" ca="1" si="81"/>
        <v>-1.7546751664397-11.8290591215144i</v>
      </c>
      <c r="BF123" s="240" t="str">
        <f t="shared" ca="1" si="82"/>
        <v>-7.8109620457355-9.05507573464091i</v>
      </c>
      <c r="BG123" s="240" t="str">
        <f t="shared" ca="1" si="83"/>
        <v>-11.4435630983-3.47136691452072i</v>
      </c>
      <c r="BH123" s="240" t="str">
        <f t="shared" ca="1" si="84"/>
        <v>-11.5253081197822+3.18948230659544i</v>
      </c>
      <c r="BI123" s="240" t="str">
        <f t="shared" ca="1" si="85"/>
        <v>-8.03083221289896+8.86065791057681i</v>
      </c>
      <c r="BJ123" s="240" t="str">
        <f t="shared" ca="1" si="86"/>
        <v>-2.04444633419651+11.7824345458226i</v>
      </c>
      <c r="BK123" s="240" t="str">
        <f t="shared" ca="1" si="87"/>
        <v>4.57631666408281+11.0482057561416i</v>
      </c>
      <c r="BL123" s="240" t="str">
        <f t="shared" ca="1" si="88"/>
        <v>9.77708123292058+6.88579749955481i</v>
      </c>
      <c r="BM123" s="240" t="str">
        <f t="shared" ca="1" si="89"/>
        <v>11.9440872106553+0.586775378031268i</v>
      </c>
      <c r="BN123" s="240" t="str">
        <f t="shared" ca="1" si="90"/>
        <v>10.4049280942307-5.89431895929387i</v>
      </c>
      <c r="BO123" s="240" t="str">
        <f t="shared" ca="1" si="91"/>
        <v>5.63719398250021-10.5464481529881i</v>
      </c>
      <c r="BP123" s="240" t="str">
        <f t="shared" ca="1" si="92"/>
        <v>-0.879721225991636-11.9260896862527i</v>
      </c>
      <c r="BQ123" s="240" t="str">
        <f t="shared" ca="1" si="93"/>
        <v>-7.1236652109109-9.60515062884809i</v>
      </c>
      <c r="BR123" s="240" t="str">
        <f t="shared" ca="1" si="94"/>
        <v>-11.1571866761741-4.30380182083309i</v>
      </c>
      <c r="BS123" s="240" t="str">
        <f t="shared" ca="1" si="95"/>
        <v>-11.7287126721337+2.33298600392997i</v>
      </c>
      <c r="BT123" s="240" t="str">
        <f t="shared" ca="1" si="96"/>
        <v>-8.66090275750929+8.24586490702891i</v>
      </c>
      <c r="BU123" s="240" t="str">
        <f t="shared" ca="1" si="97"/>
        <v>-2.90567647379187+11.6001107266119i</v>
      </c>
      <c r="BV123" s="240" t="str">
        <f t="shared" ca="1" si="98"/>
        <v>3.75116050081866+11.3549249023101i</v>
      </c>
      <c r="BW123" s="240" t="str">
        <f t="shared" ca="1" si="99"/>
        <v>9.2440391196738+7.58638684710605i</v>
      </c>
      <c r="BX123" s="240" t="str">
        <f t="shared" ca="1" si="100"/>
        <v>11.8685583143087+1.46384704797256i</v>
      </c>
      <c r="BY123" s="240" t="str">
        <f t="shared" ca="1" si="101"/>
        <v>10.8103484927619-5.11291405218635i</v>
      </c>
      <c r="BZ123" s="240" t="str">
        <f t="shared" ca="1" si="102"/>
        <v>6.39776461709485-10.1031743795825i</v>
      </c>
      <c r="CA123" s="240" t="str">
        <f t="shared" ca="1" si="103"/>
        <v>2.93001698459424E-13-11.9584917376734i</v>
      </c>
      <c r="CB123" s="240" t="str">
        <f t="shared" ca="1" si="104"/>
        <v>-6.39776461709443-10.1031743795828i</v>
      </c>
      <c r="CC123" s="240" t="str">
        <f t="shared" ca="1" si="105"/>
        <v>-10.8103484927621-5.11291405218573i</v>
      </c>
      <c r="CD123" s="240" t="str">
        <f t="shared" ca="1" si="106"/>
        <v>-11.8685583143086+1.46384704797324i</v>
      </c>
      <c r="CE123" s="240" t="str">
        <f t="shared" ca="1" si="107"/>
        <v>-9.24403911967335+7.58638684710658i</v>
      </c>
      <c r="CF123" s="240" t="str">
        <f t="shared" ca="1" si="108"/>
        <v>-3.75116050081921+11.3549249023099i</v>
      </c>
      <c r="CG123" s="240" t="str">
        <f t="shared" ca="1" si="109"/>
        <v>2.90567647379139+11.600110726612i</v>
      </c>
      <c r="CH123" s="240" t="str">
        <f t="shared" ca="1" si="110"/>
        <v>8.66090275750888+8.24586490702934i</v>
      </c>
      <c r="CI123" s="240" t="str">
        <f t="shared" ca="1" si="111"/>
        <v>11.7287126721336+2.33298600393046i</v>
      </c>
      <c r="CJ123" s="240" t="str">
        <f t="shared" ca="1" si="112"/>
        <v>11.1571866761739-4.30380182083369i</v>
      </c>
      <c r="CK123" s="240" t="str">
        <f t="shared" ca="1" si="113"/>
        <v>7.12366521091041-9.60515062884845i</v>
      </c>
      <c r="CL123" s="240" t="str">
        <f t="shared" ca="1" si="114"/>
        <v>0.879721225992136-11.9260896862526i</v>
      </c>
      <c r="CM123" s="240" t="str">
        <f t="shared" ca="1" si="115"/>
        <v>-5.63719398249973-10.5464481529884i</v>
      </c>
      <c r="CN123" s="240" t="str">
        <f t="shared" ca="1" si="116"/>
        <v>-10.4049280942305-5.89431895929432i</v>
      </c>
      <c r="CO123" s="240" t="str">
        <f t="shared" ca="1" si="117"/>
        <v>-11.9440872106553+0.586775378030725i</v>
      </c>
      <c r="CP123" s="240" t="str">
        <f t="shared" ca="1" si="118"/>
        <v>-9.77708123292018+6.88579749955537i</v>
      </c>
      <c r="CQ123" s="240" t="str">
        <f t="shared" ca="1" si="119"/>
        <v>-4.57631666408218+11.0482057561419i</v>
      </c>
      <c r="CR123" s="240" t="str">
        <f t="shared" ca="1" si="120"/>
        <v>2.04444633419715+11.7824345458225i</v>
      </c>
      <c r="CS123" s="240" t="str">
        <f t="shared" ca="1" si="121"/>
        <v>8.03083221289859+8.86065791057715i</v>
      </c>
      <c r="CT123" s="240" t="str">
        <f t="shared" ca="1" si="122"/>
        <v>11.5253081197821+3.18948230659597i</v>
      </c>
      <c r="CU123" s="240" t="str">
        <f t="shared" ca="1" si="123"/>
        <v>11.4435630983002-3.47136691452024i</v>
      </c>
      <c r="CV123" s="240" t="str">
        <f t="shared" ca="1" si="124"/>
        <v>7.81096204573501-9.05507573464133i</v>
      </c>
      <c r="CW123" s="240" t="str">
        <f t="shared" ca="1" si="125"/>
        <v>1.75467516643907-11.8290591215145i</v>
      </c>
      <c r="CX123" s="240" t="str">
        <f t="shared" ca="1" si="126"/>
        <v>-4.84607490529272-10.932569810081i</v>
      </c>
      <c r="CY123" s="240" t="str">
        <f t="shared" ca="1" si="127"/>
        <v>-9.94312248884644-6.64378204126227i</v>
      </c>
      <c r="CZ123" s="240" t="str">
        <f t="shared" ca="1" si="128"/>
        <v>-11.9548900635404-0.293476078523825i</v>
      </c>
      <c r="DA123" s="240" t="str">
        <f t="shared" ca="1" si="129"/>
        <v>-10.2571404958546+6.14789341874947i</v>
      </c>
      <c r="DB123" s="240" t="str">
        <f t="shared" ca="1" si="130"/>
        <v>-5.3766733708385+10.6816154257359i</v>
      </c>
      <c r="DC123" s="240" t="str">
        <f t="shared" ca="1" si="131"/>
        <v>1.1721371627818+11.9009083313682i</v>
      </c>
      <c r="DD123" s="240" t="str">
        <f t="shared" ca="1" si="132"/>
        <v>7.35724189271421+9.42743424119703i</v>
      </c>
      <c r="DE123" s="240" t="str">
        <f t="shared" ca="1" si="133"/>
        <v>11.2594469241466+4.02869452829685i</v>
      </c>
      <c r="DF123" s="240" t="str">
        <f t="shared" ca="1" si="134"/>
        <v>11.6679258604961-2.62012037012971i</v>
      </c>
      <c r="DG123" s="240" t="str">
        <f t="shared" ca="1" si="135"/>
        <v>8.45593060047248-8.45593060047185i</v>
      </c>
      <c r="DH123" s="240" t="str">
        <f t="shared" ca="1" si="136"/>
        <v>2.62012037013049-11.667925860496i</v>
      </c>
      <c r="DI123" s="240" t="str">
        <f t="shared" ca="1" si="137"/>
        <v>-4.02869452829723-11.2594469241465i</v>
      </c>
      <c r="DJ123" s="240" t="str">
        <f t="shared" ca="1" si="138"/>
        <v>-9.42743424119727-7.3572418927139i</v>
      </c>
      <c r="DK123" s="240" t="str">
        <f t="shared" ca="1" si="139"/>
        <v>-11.9009083313682-1.1721371627814i</v>
      </c>
      <c r="DL123" s="240" t="str">
        <f t="shared" ca="1" si="140"/>
        <v>-10.6816154257357+5.37667337083886i</v>
      </c>
      <c r="DM123" s="240" t="str">
        <f t="shared" ca="1" si="141"/>
        <v>-6.14789341875015+10.2571404958542i</v>
      </c>
      <c r="DN123" s="240" t="str">
        <f t="shared" ca="1" si="142"/>
        <v>0.293476078523032+11.9548900635404i</v>
      </c>
      <c r="DO123" s="240" t="str">
        <f t="shared" ca="1" si="143"/>
        <v>6.6437820412626+9.94312248884623i</v>
      </c>
      <c r="DP123" s="240" t="str">
        <f t="shared" ca="1" si="144"/>
        <v>10.9325698100812+4.84607490529235i</v>
      </c>
      <c r="DQ123" s="240" t="str">
        <f t="shared" ca="1" si="145"/>
        <v>11.8290591215144-1.75467516643945i</v>
      </c>
      <c r="DR123" s="240" t="str">
        <f t="shared" ca="1" si="146"/>
        <v>9.05507573464108-7.81096204573531i</v>
      </c>
      <c r="DS123" s="240" t="str">
        <f t="shared" ca="1" si="147"/>
        <v>3.471366914521-11.4435630982999i</v>
      </c>
      <c r="DT123" s="240" t="str">
        <f t="shared" ca="1" si="148"/>
        <v>-3.1894823065952-11.5253081197823i</v>
      </c>
      <c r="DU123" s="240" t="str">
        <f t="shared" ca="1" si="149"/>
        <v>-8.86065791057742-8.03083221289829i</v>
      </c>
      <c r="DV123" s="240" t="str">
        <f t="shared" ca="1" si="150"/>
        <v>-11.7824345458225-2.04444633419675i</v>
      </c>
      <c r="DW123" s="240" t="str">
        <f t="shared" ca="1" si="151"/>
        <v>-11.0482057561417+4.57631666408253i</v>
      </c>
      <c r="DX123" s="240" t="str">
        <f t="shared" ca="1" si="152"/>
        <v>-6.88579749955505+9.77708123292041i</v>
      </c>
      <c r="DY123" s="240" t="str">
        <f t="shared" ca="1" si="153"/>
        <v>-0.586775378031603+11.9440872106553i</v>
      </c>
      <c r="DZ123" s="240" t="str">
        <f t="shared" ca="1" si="154"/>
        <v>5.89431895929362+10.4049280942309i</v>
      </c>
      <c r="EA123" s="240" t="str">
        <f t="shared" ca="1" si="155"/>
        <v>10.5464481529886+5.63719398249939i</v>
      </c>
      <c r="EB123" s="240" t="str">
        <f t="shared" ca="1" si="156"/>
        <v>11.9260896862526-0.879721225992616i</v>
      </c>
      <c r="EC123" s="240" t="str">
        <f t="shared" ca="1" si="157"/>
        <v>9.60515062884826-7.12366521091066i</v>
      </c>
      <c r="ED123" s="240" t="str">
        <f t="shared" ca="1" si="158"/>
        <v>4.30380182083333-11.157186676174i</v>
      </c>
      <c r="EE123" s="240" t="str">
        <f t="shared" ca="1" si="159"/>
        <v>-2.33298600392977-11.7287126721338i</v>
      </c>
      <c r="EF123" s="240" t="str">
        <f t="shared" ca="1" si="160"/>
        <v>-8.2458649070287-8.66090275750949i</v>
      </c>
      <c r="EG123" s="240" t="str">
        <f t="shared" ca="1" si="161"/>
        <v>-11.6001107266118-2.90567647379215i</v>
      </c>
      <c r="EH123" s="240" t="str">
        <f t="shared" ca="1" si="162"/>
        <v>-11.3549249023097+3.75116050081958i</v>
      </c>
      <c r="EI123" s="240" t="str">
        <f t="shared" ca="1" si="163"/>
        <v>-7.5863868471062+9.24403911967366i</v>
      </c>
      <c r="EJ123" s="240" t="str">
        <f t="shared" ca="1" si="164"/>
        <v>-1.46384704797285+11.8685583143086i</v>
      </c>
      <c r="EK123" s="240" t="str">
        <f t="shared" ca="1" si="165"/>
        <v>5.11291405218609+10.810348492762i</v>
      </c>
      <c r="EL123" s="240" t="str">
        <f t="shared" ca="1" si="166"/>
        <v>10.1031743795824+6.39776461709502i</v>
      </c>
      <c r="EM123" s="240" t="str">
        <f t="shared" ca="1" si="167"/>
        <v>11.9584917376734+5.86003396918846E-13i</v>
      </c>
      <c r="EN123" s="240"/>
      <c r="EO123" s="240"/>
      <c r="EP123" s="240"/>
    </row>
    <row r="124" spans="1:146" ht="15.75" thickBot="1">
      <c r="A124" s="277">
        <f t="shared" si="168"/>
        <v>4.6875000000000015E-4</v>
      </c>
      <c r="B124" s="276">
        <v>24</v>
      </c>
      <c r="C124" s="248">
        <f t="shared" si="169"/>
        <v>4800</v>
      </c>
      <c r="D124" s="247">
        <f t="shared" si="170"/>
        <v>30159.289474462013</v>
      </c>
      <c r="E124" s="247" t="str">
        <f t="shared" si="171"/>
        <v>30159.289474462i</v>
      </c>
      <c r="F124" s="247" t="str">
        <f t="shared" si="172"/>
        <v>0.105756261570689-0.371456639424803i</v>
      </c>
      <c r="G124" s="247" t="str">
        <f t="shared" si="173"/>
        <v>-1.28276767544126+0.774006868447065i</v>
      </c>
      <c r="H124" s="247" t="str">
        <f t="shared" si="38"/>
        <v>0.00630254634582608-0.0116758456223033i</v>
      </c>
      <c r="I124" s="247" t="str">
        <f t="shared" si="174"/>
        <v>-0.0115066956269665+0.00619123180686634i</v>
      </c>
      <c r="J124" s="275" t="str">
        <f ca="1">IMPRODUCT(1/N_FFT2,AM100)</f>
        <v>0.069299465840959-0.00174582036220886i</v>
      </c>
      <c r="K124" s="274" t="str">
        <f t="shared" ca="1" si="175"/>
        <v>-0.000786599081987695+0.000449137680640691i</v>
      </c>
      <c r="N124" s="265">
        <f t="shared" ca="1" si="176"/>
        <v>12.041946702229897</v>
      </c>
      <c r="O124" s="240">
        <f t="shared" ca="1" si="39"/>
        <v>-11.958053297770103</v>
      </c>
      <c r="P124" s="240" t="str">
        <f t="shared" ca="1" si="40"/>
        <v>-9.94275793939008+6.64353845710296i</v>
      </c>
      <c r="Q124" s="240" t="str">
        <f t="shared" ca="1" si="41"/>
        <v>-4.57614888039537+11.0478006904889i</v>
      </c>
      <c r="R124" s="240" t="str">
        <f t="shared" ca="1" si="42"/>
        <v>2.332900468548+11.7282826567302i</v>
      </c>
      <c r="S124" s="240" t="str">
        <f t="shared" ca="1" si="43"/>
        <v>8.45562057664335+8.45562057664344i</v>
      </c>
      <c r="T124" s="240" t="str">
        <f t="shared" ca="1" si="44"/>
        <v>11.7282826567302+2.332900468548i</v>
      </c>
      <c r="U124" s="241" t="str">
        <f t="shared" ca="1" si="45"/>
        <v>11.0478006904889-4.57614888039537i</v>
      </c>
      <c r="V124" s="240" t="str">
        <f t="shared" ca="1" si="46"/>
        <v>6.64353845710299-9.94275793939005i</v>
      </c>
      <c r="W124" s="240" t="str">
        <f t="shared" ca="1" si="47"/>
        <v>2.1975585782217E-15-11.9580532977701i</v>
      </c>
      <c r="X124" s="240" t="str">
        <f t="shared" ca="1" si="48"/>
        <v>-6.643538457103-9.94275793939005i</v>
      </c>
      <c r="Y124" s="240" t="str">
        <f t="shared" ca="1" si="49"/>
        <v>-11.0478006904889-4.57614888039537i</v>
      </c>
      <c r="Z124" s="240" t="str">
        <f t="shared" ca="1" si="50"/>
        <v>-11.7282826567302+2.33290046854801i</v>
      </c>
      <c r="AA124" s="240" t="str">
        <f t="shared" ca="1" si="51"/>
        <v>-8.45562057664344+8.45562057664335i</v>
      </c>
      <c r="AB124" s="240" t="str">
        <f t="shared" ca="1" si="52"/>
        <v>-2.33290046854801+11.7282826567302i</v>
      </c>
      <c r="AC124" s="240" t="str">
        <f t="shared" ca="1" si="53"/>
        <v>4.57614888039537+11.0478006904889i</v>
      </c>
      <c r="AD124" s="240" t="str">
        <f t="shared" ca="1" si="54"/>
        <v>9.94275793939005+6.64353845710299i</v>
      </c>
      <c r="AE124" s="240" t="str">
        <f t="shared" ca="1" si="55"/>
        <v>11.9580532977701+4.39511715644339E-15i</v>
      </c>
      <c r="AF124" s="240" t="str">
        <f t="shared" ca="1" si="56"/>
        <v>9.94275793938985-6.6435384571033i</v>
      </c>
      <c r="AG124" s="240" t="str">
        <f t="shared" ca="1" si="57"/>
        <v>4.57614888039482-11.0478006904891i</v>
      </c>
      <c r="AH124" s="240" t="str">
        <f t="shared" ca="1" si="58"/>
        <v>-2.33290046854755-11.7282826567303i</v>
      </c>
      <c r="AI124" s="240" t="str">
        <f t="shared" ca="1" si="59"/>
        <v>-8.45562057664319-8.45562057664361i</v>
      </c>
      <c r="AJ124" s="240" t="str">
        <f t="shared" ca="1" si="60"/>
        <v>-11.7282826567302-2.33290046854812i</v>
      </c>
      <c r="AK124" s="240" t="str">
        <f t="shared" ca="1" si="61"/>
        <v>-11.0478006904889+4.57614888039538i</v>
      </c>
      <c r="AL124" s="240" t="str">
        <f t="shared" ca="1" si="62"/>
        <v>-6.64353845710279+9.9427579393902i</v>
      </c>
      <c r="AM124" s="240" t="str">
        <f t="shared" ca="1" si="63"/>
        <v>3.54517410209248E-13+11.9580532977701i</v>
      </c>
      <c r="AN124" s="240" t="str">
        <f t="shared" ca="1" si="64"/>
        <v>6.64353845710339+9.94275793938979i</v>
      </c>
      <c r="AO124" s="240" t="str">
        <f t="shared" ca="1" si="65"/>
        <v>11.0478006904887+4.5761488803958i</v>
      </c>
      <c r="AP124" s="240" t="str">
        <f t="shared" ca="1" si="66"/>
        <v>11.7282826567303-2.33290046854767i</v>
      </c>
      <c r="AQ124" s="240" t="str">
        <f t="shared" ca="1" si="67"/>
        <v>8.45562057664351-8.45562057664328i</v>
      </c>
      <c r="AR124" s="240" t="str">
        <f t="shared" ca="1" si="68"/>
        <v>8.45562057664351-8.45562057664328i</v>
      </c>
      <c r="AS124" s="240" t="str">
        <f t="shared" ca="1" si="69"/>
        <v>-4.5761488803955-11.0478006904888i</v>
      </c>
      <c r="AT124" s="240" t="str">
        <f t="shared" ca="1" si="70"/>
        <v>-9.94275793939026-6.64353845710271i</v>
      </c>
      <c r="AU124" s="240" t="str">
        <f t="shared" ca="1" si="71"/>
        <v>-11.9580532977701+5.01012239960872E-13i</v>
      </c>
      <c r="AV124" s="240" t="str">
        <f t="shared" ca="1" si="72"/>
        <v>-9.94275793939038+6.6435384571025i</v>
      </c>
      <c r="AW124" s="240" t="str">
        <f t="shared" ca="1" si="73"/>
        <v>-4.57614888039571+11.0478006904887i</v>
      </c>
      <c r="AX124" s="240" t="str">
        <f t="shared" ca="1" si="74"/>
        <v>2.33290046854779+11.7282826567303i</v>
      </c>
      <c r="AY124" s="240" t="str">
        <f t="shared" ca="1" si="75"/>
        <v>8.45562057664335+8.45562057664344i</v>
      </c>
      <c r="AZ124" s="240" t="str">
        <f t="shared" ca="1" si="76"/>
        <v>11.7282826567303+2.33290046854787i</v>
      </c>
      <c r="BA124" s="240" t="str">
        <f t="shared" ca="1" si="77"/>
        <v>11.0478006904888-4.5761488803956i</v>
      </c>
      <c r="BB124" s="240" t="str">
        <f t="shared" ca="1" si="78"/>
        <v>6.64353845710257-9.94275793939034i</v>
      </c>
      <c r="BC124" s="240" t="str">
        <f t="shared" ca="1" si="79"/>
        <v>5.84515576449088E-13-11.9580532977701i</v>
      </c>
      <c r="BD124" s="240" t="str">
        <f t="shared" ca="1" si="80"/>
        <v>-6.6435384571026-9.94275793939033i</v>
      </c>
      <c r="BE124" s="240" t="str">
        <f t="shared" ca="1" si="81"/>
        <v>-11.0478006904888-4.57614888039557i</v>
      </c>
      <c r="BF124" s="240" t="str">
        <f t="shared" ca="1" si="82"/>
        <v>-11.7282826567302+2.3329004685479i</v>
      </c>
      <c r="BG124" s="240" t="str">
        <f t="shared" ca="1" si="83"/>
        <v>-8.45562057664334+8.45562057664345i</v>
      </c>
      <c r="BH124" s="240" t="str">
        <f t="shared" ca="1" si="84"/>
        <v>-2.33290046854776+11.7282826567303i</v>
      </c>
      <c r="BI124" s="240" t="str">
        <f t="shared" ca="1" si="85"/>
        <v>4.57614888039573+11.0478006904887i</v>
      </c>
      <c r="BJ124" s="240" t="str">
        <f t="shared" ca="1" si="86"/>
        <v>9.94275793939039+6.64353845710249i</v>
      </c>
      <c r="BK124" s="240" t="str">
        <f t="shared" ca="1" si="87"/>
        <v>11.9580532977701+4.80504286220277E-13i</v>
      </c>
      <c r="BL124" s="240" t="str">
        <f t="shared" ca="1" si="88"/>
        <v>9.94275793939024-6.64353845710272i</v>
      </c>
      <c r="BM124" s="240" t="str">
        <f t="shared" ca="1" si="89"/>
        <v>4.57614888039548-11.0478006904888i</v>
      </c>
      <c r="BN124" s="240" t="str">
        <f t="shared" ca="1" si="90"/>
        <v>-2.33290046854804-11.7282826567302i</v>
      </c>
      <c r="BO124" s="240" t="str">
        <f t="shared" ca="1" si="91"/>
        <v>-8.45562057664353-8.45562057664326i</v>
      </c>
      <c r="BP124" s="240" t="str">
        <f t="shared" ca="1" si="92"/>
        <v>-11.7282826567303-2.33290046854762i</v>
      </c>
      <c r="BQ124" s="240" t="str">
        <f t="shared" ca="1" si="93"/>
        <v>-11.0478006904887+4.57614888039583i</v>
      </c>
      <c r="BR124" s="240" t="str">
        <f t="shared" ca="1" si="94"/>
        <v>-6.64353845710336+9.94275793938981i</v>
      </c>
      <c r="BS124" s="240" t="str">
        <f t="shared" ca="1" si="95"/>
        <v>-3.34009456468651E-13+11.9580532977701i</v>
      </c>
      <c r="BT124" s="240" t="str">
        <f t="shared" ca="1" si="96"/>
        <v>6.6435384571028+9.94275793939019i</v>
      </c>
      <c r="BU124" s="240" t="str">
        <f t="shared" ca="1" si="97"/>
        <v>11.0478006904889+4.57614888039538i</v>
      </c>
      <c r="BV124" s="240" t="str">
        <f t="shared" ca="1" si="98"/>
        <v>11.7282826567302-2.33290046854818i</v>
      </c>
      <c r="BW124" s="240" t="str">
        <f t="shared" ca="1" si="99"/>
        <v>8.45562057664316-8.45562057664363i</v>
      </c>
      <c r="BX124" s="240" t="str">
        <f t="shared" ca="1" si="100"/>
        <v>2.33290046854752-11.7282826567303i</v>
      </c>
      <c r="BY124" s="240" t="str">
        <f t="shared" ca="1" si="101"/>
        <v>-4.57614888039482-11.0478006904891i</v>
      </c>
      <c r="BZ124" s="240" t="str">
        <f t="shared" ca="1" si="102"/>
        <v>-9.94275793938985-6.6435384571033i</v>
      </c>
      <c r="CA124" s="240" t="str">
        <f t="shared" ca="1" si="103"/>
        <v>-11.9580532977701-1.87514626717026E-13i</v>
      </c>
      <c r="CB124" s="240" t="str">
        <f t="shared" ca="1" si="104"/>
        <v>-9.9427579393901+6.64353845710292i</v>
      </c>
      <c r="CC124" s="240" t="str">
        <f t="shared" ca="1" si="105"/>
        <v>-4.57614888039525+11.0478006904889i</v>
      </c>
      <c r="CD124" s="240" t="str">
        <f t="shared" ca="1" si="106"/>
        <v>2.33290046854824+11.7282826567302i</v>
      </c>
      <c r="CE124" s="240" t="str">
        <f t="shared" ca="1" si="107"/>
        <v>8.45562057664368+8.45562057664312i</v>
      </c>
      <c r="CF124" s="240" t="str">
        <f t="shared" ca="1" si="108"/>
        <v>11.7282826567301+2.33290046854854i</v>
      </c>
      <c r="CG124" s="240" t="str">
        <f t="shared" ca="1" si="109"/>
        <v>11.0478006904891-4.57614888039496i</v>
      </c>
      <c r="CH124" s="240" t="str">
        <f t="shared" ca="1" si="110"/>
        <v>6.64353845710318-9.94275793938994i</v>
      </c>
      <c r="CI124" s="240" t="str">
        <f t="shared" ca="1" si="111"/>
        <v>1.25986876011029E-13-11.9580532977701i</v>
      </c>
      <c r="CJ124" s="240" t="str">
        <f t="shared" ca="1" si="112"/>
        <v>-6.64353845710298-9.94275793939007i</v>
      </c>
      <c r="CK124" s="240" t="str">
        <f t="shared" ca="1" si="113"/>
        <v>-11.047800690489-4.57614888039511i</v>
      </c>
      <c r="CL124" s="240" t="str">
        <f t="shared" ca="1" si="114"/>
        <v>-11.7282826567301+2.33290046854839i</v>
      </c>
      <c r="CM124" s="240" t="str">
        <f t="shared" ca="1" si="115"/>
        <v>-8.45562057664386+8.45562057664294i</v>
      </c>
      <c r="CN124" s="240" t="str">
        <f t="shared" ca="1" si="116"/>
        <v>-2.33290046854848+11.7282826567301i</v>
      </c>
      <c r="CO124" s="240" t="str">
        <f t="shared" ca="1" si="117"/>
        <v>4.5761488803951+11.047800690489i</v>
      </c>
      <c r="CP124" s="240" t="str">
        <f t="shared" ca="1" si="118"/>
        <v>9.94275793939001+6.64353845710306i</v>
      </c>
      <c r="CQ124" s="240" t="str">
        <f t="shared" ca="1" si="119"/>
        <v>11.9580532977701-2.05079537405963E-14i</v>
      </c>
      <c r="CR124" s="240" t="str">
        <f t="shared" ca="1" si="120"/>
        <v>9.94275793938998-6.6435384571031i</v>
      </c>
      <c r="CS124" s="240" t="str">
        <f t="shared" ca="1" si="121"/>
        <v>4.57614888039506-11.047800690489i</v>
      </c>
      <c r="CT124" s="240" t="str">
        <f t="shared" ca="1" si="122"/>
        <v>-2.33290046854853-11.7282826567301i</v>
      </c>
      <c r="CU124" s="240" t="str">
        <f t="shared" ca="1" si="123"/>
        <v>-8.45562057664304-8.45562057664375i</v>
      </c>
      <c r="CV124" s="240" t="str">
        <f t="shared" ca="1" si="124"/>
        <v>-11.7282826567302-2.33290046854834i</v>
      </c>
      <c r="CW124" s="240" t="str">
        <f t="shared" ca="1" si="125"/>
        <v>-11.047800690489+4.57614888039516i</v>
      </c>
      <c r="CX124" s="240" t="str">
        <f t="shared" ca="1" si="126"/>
        <v>-6.64353845710302+9.94275793939004i</v>
      </c>
      <c r="CY124" s="240" t="str">
        <f t="shared" ca="1" si="127"/>
        <v>1.67002783492221E-13+11.9580532977701i</v>
      </c>
      <c r="CZ124" s="240" t="str">
        <f t="shared" ca="1" si="128"/>
        <v>6.64353845710322+9.94275793938991i</v>
      </c>
      <c r="DA124" s="240" t="str">
        <f t="shared" ca="1" si="129"/>
        <v>11.0478006904891+4.57614888039492i</v>
      </c>
      <c r="DB124" s="240" t="str">
        <f t="shared" ca="1" si="130"/>
        <v>11.7282826567303-2.33290046854742i</v>
      </c>
      <c r="DC124" s="240" t="str">
        <f t="shared" ca="1" si="131"/>
        <v>8.45562057664371-8.45562057664308i</v>
      </c>
      <c r="DD124" s="240" t="str">
        <f t="shared" ca="1" si="132"/>
        <v>2.33290046854819-11.7282826567302i</v>
      </c>
      <c r="DE124" s="240" t="str">
        <f t="shared" ca="1" si="133"/>
        <v>-4.57614888039529-11.0478006904889i</v>
      </c>
      <c r="DF124" s="240" t="str">
        <f t="shared" ca="1" si="134"/>
        <v>-9.94275793939013-6.6435384571029i</v>
      </c>
      <c r="DG124" s="240" t="str">
        <f t="shared" ca="1" si="135"/>
        <v>-11.9580532977701+2.28530534198219E-13i</v>
      </c>
      <c r="DH124" s="240" t="str">
        <f t="shared" ca="1" si="136"/>
        <v>-9.94275793938983+6.64353845710334i</v>
      </c>
      <c r="DI124" s="240" t="str">
        <f t="shared" ca="1" si="137"/>
        <v>-4.57614888039588+11.0478006904887i</v>
      </c>
      <c r="DJ124" s="240" t="str">
        <f t="shared" ca="1" si="138"/>
        <v>2.33290046854756+11.7282826567303i</v>
      </c>
      <c r="DK124" s="240" t="str">
        <f t="shared" ca="1" si="139"/>
        <v>8.45562057664319+8.45562057664361i</v>
      </c>
      <c r="DL124" s="240" t="str">
        <f t="shared" ca="1" si="140"/>
        <v>11.7282826567302+2.33290046854813i</v>
      </c>
      <c r="DM124" s="240" t="str">
        <f t="shared" ca="1" si="141"/>
        <v>11.0478006904889-4.57614888039542i</v>
      </c>
      <c r="DN124" s="240" t="str">
        <f t="shared" ca="1" si="142"/>
        <v>6.64353845710276-9.94275793939021i</v>
      </c>
      <c r="DO124" s="240" t="str">
        <f t="shared" ca="1" si="143"/>
        <v>-3.75025363949844E-13-11.9580532977701i</v>
      </c>
      <c r="DP124" s="240" t="str">
        <f t="shared" ca="1" si="144"/>
        <v>-6.64353845710339-9.94275793938979i</v>
      </c>
      <c r="DQ124" s="240" t="str">
        <f t="shared" ca="1" si="145"/>
        <v>-11.0478006904887-4.57614888039583i</v>
      </c>
      <c r="DR124" s="240" t="str">
        <f t="shared" ca="1" si="146"/>
        <v>-11.7282826567303+2.3329004685477i</v>
      </c>
      <c r="DS124" s="240" t="str">
        <f t="shared" ca="1" si="147"/>
        <v>-8.4556205766435+8.4556205766433i</v>
      </c>
      <c r="DT124" s="240" t="str">
        <f t="shared" ca="1" si="148"/>
        <v>-2.33290046854799+11.7282826567302i</v>
      </c>
      <c r="DU124" s="240" t="str">
        <f t="shared" ca="1" si="149"/>
        <v>4.57614888039556+11.0478006904888i</v>
      </c>
      <c r="DV124" s="240" t="str">
        <f t="shared" ca="1" si="150"/>
        <v>9.94275793939024+6.64353845710272i</v>
      </c>
      <c r="DW124" s="240" t="str">
        <f t="shared" ca="1" si="151"/>
        <v>11.9580532977701-5.21520193701469E-13i</v>
      </c>
      <c r="DX124" s="240" t="str">
        <f t="shared" ca="1" si="152"/>
        <v>9.94275793939041-6.64353845710245i</v>
      </c>
      <c r="DY124" s="240" t="str">
        <f t="shared" ca="1" si="153"/>
        <v>4.57614888039569-11.0478006904888i</v>
      </c>
      <c r="DZ124" s="240" t="str">
        <f t="shared" ca="1" si="154"/>
        <v>-2.33290046854785-11.7282826567303i</v>
      </c>
      <c r="EA124" s="240" t="str">
        <f t="shared" ca="1" si="155"/>
        <v>-8.45562057664333-8.45562057664346i</v>
      </c>
      <c r="EB124" s="240" t="str">
        <f t="shared" ca="1" si="156"/>
        <v>-11.7282826567303-2.33290046854785i</v>
      </c>
      <c r="EC124" s="240" t="str">
        <f t="shared" ca="1" si="157"/>
        <v>-11.0478006904888+4.57614888039569i</v>
      </c>
      <c r="ED124" s="240" t="str">
        <f t="shared" ca="1" si="158"/>
        <v>-6.6435384571026+9.94275793939033i</v>
      </c>
      <c r="EE124" s="240" t="str">
        <f t="shared" ca="1" si="159"/>
        <v>-5.21524083185679E-13+11.9580532977701i</v>
      </c>
      <c r="EF124" s="240" t="str">
        <f t="shared" ca="1" si="160"/>
        <v>6.64353845710257+9.94275793939034i</v>
      </c>
      <c r="EG124" s="240" t="str">
        <f t="shared" ca="1" si="161"/>
        <v>11.0478006904888+4.57614888039556i</v>
      </c>
      <c r="EH124" s="240" t="str">
        <f t="shared" ca="1" si="162"/>
        <v>11.7282826567302-2.33290046854799i</v>
      </c>
      <c r="EI124" s="240" t="str">
        <f t="shared" ca="1" si="163"/>
        <v>8.45562057664335-8.45562057664344i</v>
      </c>
      <c r="EJ124" s="240" t="str">
        <f t="shared" ca="1" si="164"/>
        <v>2.3329004685477-11.7282826567303i</v>
      </c>
      <c r="EK124" s="240" t="str">
        <f t="shared" ca="1" si="165"/>
        <v>-4.57614888039567-11.0478006904888i</v>
      </c>
      <c r="EL124" s="240" t="str">
        <f t="shared" ca="1" si="166"/>
        <v>-9.94275793938974-6.64353845710346i</v>
      </c>
      <c r="EM124" s="240" t="str">
        <f t="shared" ca="1" si="167"/>
        <v>-11.9580532977701-3.75029253434053E-13i</v>
      </c>
      <c r="EN124" s="240"/>
      <c r="EO124" s="240"/>
      <c r="EP124" s="240"/>
    </row>
    <row r="125" spans="1:146" ht="15.75" thickBot="1">
      <c r="A125" s="277">
        <f t="shared" si="168"/>
        <v>4.8828125000000011E-4</v>
      </c>
      <c r="B125" s="276">
        <v>25</v>
      </c>
      <c r="C125" s="248">
        <f t="shared" si="169"/>
        <v>5000</v>
      </c>
      <c r="D125" s="247">
        <f t="shared" si="170"/>
        <v>31415.926535897932</v>
      </c>
      <c r="E125" s="247" t="str">
        <f t="shared" si="171"/>
        <v>31415.9265358979i</v>
      </c>
      <c r="F125" s="247" t="str">
        <f t="shared" si="172"/>
        <v>0.102469327352145-0.358286744531566i</v>
      </c>
      <c r="G125" s="247" t="str">
        <f t="shared" si="173"/>
        <v>-1.25436202280202+0.788479033505119i</v>
      </c>
      <c r="H125" s="247" t="str">
        <f t="shared" si="38"/>
        <v>0.00620336820394173-0.0112199144059661i</v>
      </c>
      <c r="I125" s="247" t="str">
        <f t="shared" si="174"/>
        <v>-0.0112320543045966+0.00622257425672678i</v>
      </c>
      <c r="J125" s="275" t="str">
        <f ca="1">IMPRODUCT(1/N_FFT2,AN100)</f>
        <v>-0.228101076097829-0.0111147596385693i</v>
      </c>
      <c r="K125" s="274" t="str">
        <f t="shared" ca="1" si="175"/>
        <v>0.0026312060908644-0.00129453430021508i</v>
      </c>
      <c r="N125" s="265">
        <f t="shared" ca="1" si="176"/>
        <v>12.042419607764808</v>
      </c>
      <c r="O125" s="240">
        <f t="shared" ca="1" si="39"/>
        <v>-11.957580392235192</v>
      </c>
      <c r="P125" s="240" t="str">
        <f t="shared" ca="1" si="40"/>
        <v>-9.77633613073066+6.88527273938643i</v>
      </c>
      <c r="Q125" s="240" t="str">
        <f t="shared" ca="1" si="41"/>
        <v>-4.02838750526583+11.2585888522579i</v>
      </c>
      <c r="R125" s="240" t="str">
        <f t="shared" ca="1" si="42"/>
        <v>3.18923923914083+11.5244297868611i</v>
      </c>
      <c r="S125" s="240" t="str">
        <f t="shared" ca="1" si="43"/>
        <v>9.24333464012314+7.58580869568085i</v>
      </c>
      <c r="T125" s="240" t="str">
        <f t="shared" ca="1" si="44"/>
        <v>11.9251808101444+0.879654183262753i</v>
      </c>
      <c r="U125" s="241" t="str">
        <f t="shared" ca="1" si="45"/>
        <v>10.2563588087984-6.14742489355919i</v>
      </c>
      <c r="V125" s="240" t="str">
        <f t="shared" ca="1" si="46"/>
        <v>4.84570559046975-10.9317366491906i</v>
      </c>
      <c r="W125" s="240" t="str">
        <f t="shared" ca="1" si="47"/>
        <v>-2.33280820925489-11.7278188379426i</v>
      </c>
      <c r="X125" s="240" t="str">
        <f t="shared" ca="1" si="48"/>
        <v>-8.66024271823401-8.24523649739911i</v>
      </c>
      <c r="Y125" s="240" t="str">
        <f t="shared" ca="1" si="49"/>
        <v>-11.8281576400145-1.75454144429086i</v>
      </c>
      <c r="Z125" s="240" t="str">
        <f t="shared" ca="1" si="50"/>
        <v>-10.6808013898435+5.3762636196047i</v>
      </c>
      <c r="AA125" s="240" t="str">
        <f t="shared" ca="1" si="51"/>
        <v>-5.63676437723418+10.5456444180672i</v>
      </c>
      <c r="AB125" s="240" t="str">
        <f t="shared" ca="1" si="52"/>
        <v>1.46373548956237+11.8676538226123i</v>
      </c>
      <c r="AC125" s="240" t="str">
        <f t="shared" ca="1" si="53"/>
        <v>8.03022019070866+8.85998264814907i</v>
      </c>
      <c r="AD125" s="240" t="str">
        <f t="shared" ca="1" si="54"/>
        <v>11.6670366588108+2.61992069321417i</v>
      </c>
      <c r="AE125" s="240" t="str">
        <f t="shared" ca="1" si="55"/>
        <v>11.0473637827444-4.57596790728203i</v>
      </c>
      <c r="AF125" s="240" t="str">
        <f t="shared" ca="1" si="56"/>
        <v>6.39727704945405-10.1024044261401i</v>
      </c>
      <c r="AG125" s="240" t="str">
        <f t="shared" ca="1" si="57"/>
        <v>-0.586730660429918-11.9431769629726i</v>
      </c>
      <c r="AH125" s="240" t="str">
        <f t="shared" ca="1" si="58"/>
        <v>-7.35668120421083-9.42671578527637i</v>
      </c>
      <c r="AI125" s="240" t="str">
        <f t="shared" ca="1" si="59"/>
        <v>-11.4426909950903-3.47110236490462i</v>
      </c>
      <c r="AJ125" s="240" t="str">
        <f t="shared" ca="1" si="60"/>
        <v>-11.354059554134+3.75087462839614i</v>
      </c>
      <c r="AK125" s="240" t="str">
        <f t="shared" ca="1" si="61"/>
        <v>-7.12312232306728+9.60441862932828i</v>
      </c>
      <c r="AL125" s="240" t="str">
        <f t="shared" ca="1" si="62"/>
        <v>-0.293453712986934+11.9539789925824i</v>
      </c>
      <c r="AM125" s="240" t="str">
        <f t="shared" ca="1" si="63"/>
        <v>6.64327572486516+9.94236473280802i</v>
      </c>
      <c r="AN125" s="240" t="str">
        <f t="shared" ca="1" si="64"/>
        <v>11.1563363974428+4.30347383213368i</v>
      </c>
      <c r="AO125" s="240" t="str">
        <f t="shared" ca="1" si="65"/>
        <v>11.5992266930543-2.9054550349134i</v>
      </c>
      <c r="AP125" s="240" t="str">
        <f t="shared" ca="1" si="66"/>
        <v>7.81036677964481-9.05438565581278i</v>
      </c>
      <c r="AQ125" s="240" t="str">
        <f t="shared" ca="1" si="67"/>
        <v>1.17204783530749-11.9000013743074i</v>
      </c>
      <c r="AR125" s="240" t="str">
        <f t="shared" ca="1" si="68"/>
        <v>1.17204783530749-11.9000013743074i</v>
      </c>
      <c r="AS125" s="240" t="str">
        <f t="shared" ca="1" si="69"/>
        <v>-10.8095246462435-5.11252440180217i</v>
      </c>
      <c r="AT125" s="240" t="str">
        <f t="shared" ca="1" si="70"/>
        <v>-11.7815366175376+2.04429052886026i</v>
      </c>
      <c r="AU125" s="240" t="str">
        <f t="shared" ca="1" si="71"/>
        <v>-8.45528618193286+8.45528618193275i</v>
      </c>
      <c r="AV125" s="240" t="str">
        <f t="shared" ca="1" si="72"/>
        <v>-2.04429052885925+11.7815366175378i</v>
      </c>
      <c r="AW125" s="240" t="str">
        <f t="shared" ca="1" si="73"/>
        <v>5.11252440180201+10.8095246462435i</v>
      </c>
      <c r="AX125" s="240" t="str">
        <f t="shared" ca="1" si="74"/>
        <v>10.4041351444206+5.8938697587748i</v>
      </c>
      <c r="AY125" s="240" t="str">
        <f t="shared" ca="1" si="75"/>
        <v>11.9000013743074-1.17204783530732i</v>
      </c>
      <c r="AZ125" s="240" t="str">
        <f t="shared" ca="1" si="76"/>
        <v>9.05438565581289-7.81036677964468i</v>
      </c>
      <c r="BA125" s="240" t="str">
        <f t="shared" ca="1" si="77"/>
        <v>2.90545503491359-11.5992266930543i</v>
      </c>
      <c r="BB125" s="240" t="str">
        <f t="shared" ca="1" si="78"/>
        <v>-4.3034738321335-11.1563363974429i</v>
      </c>
      <c r="BC125" s="240" t="str">
        <f t="shared" ca="1" si="79"/>
        <v>-9.94236473280858-6.64327572486433i</v>
      </c>
      <c r="BD125" s="240" t="str">
        <f t="shared" ca="1" si="80"/>
        <v>-11.9539789925824+0.293453712986745i</v>
      </c>
      <c r="BE125" s="240" t="str">
        <f t="shared" ca="1" si="81"/>
        <v>-9.6044186293284+7.12312232306712i</v>
      </c>
      <c r="BF125" s="240" t="str">
        <f t="shared" ca="1" si="82"/>
        <v>-3.75087462839632+11.3540595541339i</v>
      </c>
      <c r="BG125" s="240" t="str">
        <f t="shared" ca="1" si="83"/>
        <v>3.47110236490444+11.4426909950904i</v>
      </c>
      <c r="BH125" s="240" t="str">
        <f t="shared" ca="1" si="84"/>
        <v>9.42671578527625+7.35668120421097i</v>
      </c>
      <c r="BI125" s="240" t="str">
        <f t="shared" ca="1" si="85"/>
        <v>11.9431769629726+0.586730660430106i</v>
      </c>
      <c r="BJ125" s="240" t="str">
        <f t="shared" ca="1" si="86"/>
        <v>10.1024044261396-6.39727704945489i</v>
      </c>
      <c r="BK125" s="240" t="str">
        <f t="shared" ca="1" si="87"/>
        <v>4.57596790728219-11.0473637827443i</v>
      </c>
      <c r="BL125" s="240" t="str">
        <f t="shared" ca="1" si="88"/>
        <v>-2.61992069321456-11.6670366588107i</v>
      </c>
      <c r="BM125" s="240" t="str">
        <f t="shared" ca="1" si="89"/>
        <v>-8.85998264814885-8.03022019070889i</v>
      </c>
      <c r="BN125" s="240" t="str">
        <f t="shared" ca="1" si="90"/>
        <v>-11.8676538226123-1.4637354895622i</v>
      </c>
      <c r="BO125" s="240" t="str">
        <f t="shared" ca="1" si="91"/>
        <v>-10.5456444180674+5.6367643772338i</v>
      </c>
      <c r="BP125" s="240" t="str">
        <f t="shared" ca="1" si="92"/>
        <v>-5.37626361960463+10.6808013898435i</v>
      </c>
      <c r="BQ125" s="240" t="str">
        <f t="shared" ca="1" si="93"/>
        <v>1.75454144429023+11.8281576400146i</v>
      </c>
      <c r="BR125" s="240" t="str">
        <f t="shared" ca="1" si="94"/>
        <v>8.24523649739908+8.66024271823403i</v>
      </c>
      <c r="BS125" s="240" t="str">
        <f t="shared" ca="1" si="95"/>
        <v>11.7278188379427+2.33280820925446i</v>
      </c>
      <c r="BT125" s="240" t="str">
        <f t="shared" ca="1" si="96"/>
        <v>10.9317366491908-4.8457055904695i</v>
      </c>
      <c r="BU125" s="240" t="str">
        <f t="shared" ca="1" si="97"/>
        <v>6.14742489355891-10.2563588087986i</v>
      </c>
      <c r="BV125" s="240" t="str">
        <f t="shared" ca="1" si="98"/>
        <v>-0.879654183262352-11.9251808101444i</v>
      </c>
      <c r="BW125" s="240" t="str">
        <f t="shared" ca="1" si="99"/>
        <v>-7.58580869568101-9.243334640123i</v>
      </c>
      <c r="BX125" s="240" t="str">
        <f t="shared" ca="1" si="100"/>
        <v>-11.524429786861-3.18923923914133i</v>
      </c>
      <c r="BY125" s="240" t="str">
        <f t="shared" ca="1" si="101"/>
        <v>-11.2585888522579+4.02838750526579i</v>
      </c>
      <c r="BZ125" s="240" t="str">
        <f t="shared" ca="1" si="102"/>
        <v>-6.88527273938602+9.77633613073094i</v>
      </c>
      <c r="CA125" s="240" t="str">
        <f t="shared" ca="1" si="103"/>
        <v>-1.66998771914468E-13+11.9575803922352i</v>
      </c>
      <c r="CB125" s="240" t="str">
        <f t="shared" ca="1" si="104"/>
        <v>6.88527273938672+9.77633613073045i</v>
      </c>
      <c r="CC125" s="240" t="str">
        <f t="shared" ca="1" si="105"/>
        <v>11.2585888522578+4.02838750526611i</v>
      </c>
      <c r="CD125" s="240" t="str">
        <f t="shared" ca="1" si="106"/>
        <v>11.5244297868611-3.18923923914101i</v>
      </c>
      <c r="CE125" s="240" t="str">
        <f t="shared" ca="1" si="107"/>
        <v>7.58580869568127-9.24333464012279i</v>
      </c>
      <c r="CF125" s="240" t="str">
        <f t="shared" ca="1" si="108"/>
        <v>0.879654183262686-11.9251808101444i</v>
      </c>
      <c r="CG125" s="240" t="str">
        <f t="shared" ca="1" si="109"/>
        <v>-6.14742489355964-10.2563588087981i</v>
      </c>
      <c r="CH125" s="240" t="str">
        <f t="shared" ca="1" si="110"/>
        <v>-10.9317366491906-4.8457055904698i</v>
      </c>
      <c r="CI125" s="240" t="str">
        <f t="shared" ca="1" si="111"/>
        <v>-11.7278188379425+2.3328082092553i</v>
      </c>
      <c r="CJ125" s="240" t="str">
        <f t="shared" ca="1" si="112"/>
        <v>-8.24523649739933+8.66024271823381i</v>
      </c>
      <c r="CK125" s="240" t="str">
        <f t="shared" ca="1" si="113"/>
        <v>-1.75454144429056+11.8281576400145i</v>
      </c>
      <c r="CL125" s="240" t="str">
        <f t="shared" ca="1" si="114"/>
        <v>5.37626361960433+10.6808013898437i</v>
      </c>
      <c r="CM125" s="240" t="str">
        <f t="shared" ca="1" si="115"/>
        <v>10.5456444180672+5.63676437723413i</v>
      </c>
      <c r="CN125" s="240" t="str">
        <f t="shared" ca="1" si="116"/>
        <v>11.8676538226122-1.46373548956301i</v>
      </c>
      <c r="CO125" s="240" t="str">
        <f t="shared" ca="1" si="117"/>
        <v>8.8599826481491-8.03022019070861i</v>
      </c>
      <c r="CP125" s="240" t="str">
        <f t="shared" ca="1" si="118"/>
        <v>2.61992069321377-11.6670366588109i</v>
      </c>
      <c r="CQ125" s="240" t="str">
        <f t="shared" ca="1" si="119"/>
        <v>-4.57596790728185-11.0473637827445i</v>
      </c>
      <c r="CR125" s="240" t="str">
        <f t="shared" ca="1" si="120"/>
        <v>-10.10240442614-6.39727704945421i</v>
      </c>
      <c r="CS125" s="240" t="str">
        <f t="shared" ca="1" si="121"/>
        <v>-11.9431769629726+0.586730660429729i</v>
      </c>
      <c r="CT125" s="240" t="str">
        <f t="shared" ca="1" si="122"/>
        <v>-9.42671578527649+7.35668120421067i</v>
      </c>
      <c r="CU125" s="240" t="str">
        <f t="shared" ca="1" si="123"/>
        <v>-3.4711023649048+11.4426909950903i</v>
      </c>
      <c r="CV125" s="240" t="str">
        <f t="shared" ca="1" si="124"/>
        <v>3.75087462839597+11.3540595541341i</v>
      </c>
      <c r="CW125" s="240" t="str">
        <f t="shared" ca="1" si="125"/>
        <v>9.60441862932888+7.12312232306646i</v>
      </c>
      <c r="CX125" s="240" t="str">
        <f t="shared" ca="1" si="126"/>
        <v>11.9539789925824+0.293453712987122i</v>
      </c>
      <c r="CY125" s="240" t="str">
        <f t="shared" ca="1" si="127"/>
        <v>9.94236473280813-6.64327572486501i</v>
      </c>
      <c r="CZ125" s="240" t="str">
        <f t="shared" ca="1" si="128"/>
        <v>4.30347383213386-11.1563363974428i</v>
      </c>
      <c r="DA125" s="240" t="str">
        <f t="shared" ca="1" si="129"/>
        <v>-2.90545503491322-11.5992266930544i</v>
      </c>
      <c r="DB125" s="240" t="str">
        <f t="shared" ca="1" si="130"/>
        <v>-9.05438565581264-7.81036677964497i</v>
      </c>
      <c r="DC125" s="240" t="str">
        <f t="shared" ca="1" si="131"/>
        <v>-11.9000013743074-1.1720478353077i</v>
      </c>
      <c r="DD125" s="240" t="str">
        <f t="shared" ca="1" si="132"/>
        <v>-10.4041351444208+5.89386975877448i</v>
      </c>
      <c r="DE125" s="240" t="str">
        <f t="shared" ca="1" si="133"/>
        <v>-5.11252440180235+10.8095246462434i</v>
      </c>
      <c r="DF125" s="240" t="str">
        <f t="shared" ca="1" si="134"/>
        <v>2.04429052886005+11.7815366175377i</v>
      </c>
      <c r="DG125" s="240" t="str">
        <f t="shared" ca="1" si="135"/>
        <v>8.45528618193259+8.45528618193301i</v>
      </c>
      <c r="DH125" s="240" t="str">
        <f t="shared" ca="1" si="136"/>
        <v>11.7815366175378+2.04429052885945i</v>
      </c>
      <c r="DI125" s="240" t="str">
        <f t="shared" ca="1" si="137"/>
        <v>10.8095246462436-5.11252440180182i</v>
      </c>
      <c r="DJ125" s="240" t="str">
        <f t="shared" ca="1" si="138"/>
        <v>5.89386975877498-10.4041351444205i</v>
      </c>
      <c r="DK125" s="240" t="str">
        <f t="shared" ca="1" si="139"/>
        <v>-1.17204783530712-11.9000013743075i</v>
      </c>
      <c r="DL125" s="240" t="str">
        <f t="shared" ca="1" si="140"/>
        <v>-7.81036677964453-9.05438565581302i</v>
      </c>
      <c r="DM125" s="240" t="str">
        <f t="shared" ca="1" si="141"/>
        <v>-11.5992266930545-2.90545503491263i</v>
      </c>
      <c r="DN125" s="240" t="str">
        <f t="shared" ca="1" si="142"/>
        <v>-11.156336397443+4.30347383213331i</v>
      </c>
      <c r="DO125" s="240" t="str">
        <f t="shared" ca="1" si="143"/>
        <v>-6.6432757248645+9.94236473280846i</v>
      </c>
      <c r="DP125" s="240" t="str">
        <f t="shared" ca="1" si="144"/>
        <v>0.293453712986536+11.9539789925824i</v>
      </c>
      <c r="DQ125" s="240" t="str">
        <f t="shared" ca="1" si="145"/>
        <v>7.12312232306703+9.60441862932847i</v>
      </c>
      <c r="DR125" s="240" t="str">
        <f t="shared" ca="1" si="146"/>
        <v>11.3540595541339+3.75087462839653i</v>
      </c>
      <c r="DS125" s="240" t="str">
        <f t="shared" ca="1" si="147"/>
        <v>11.4426909950904-3.47110236490432i</v>
      </c>
      <c r="DT125" s="240" t="str">
        <f t="shared" ca="1" si="148"/>
        <v>7.3566812042102-9.42671578527686i</v>
      </c>
      <c r="DU125" s="240" t="str">
        <f t="shared" ca="1" si="149"/>
        <v>0.58673066043023-11.9431769629726i</v>
      </c>
      <c r="DV125" s="240" t="str">
        <f t="shared" ca="1" si="150"/>
        <v>-6.39727704945472-10.1024044261397i</v>
      </c>
      <c r="DW125" s="240" t="str">
        <f t="shared" ca="1" si="151"/>
        <v>-11.0473637827443-4.57596790728231i</v>
      </c>
      <c r="DX125" s="240" t="str">
        <f t="shared" ca="1" si="152"/>
        <v>-11.6670366588108+2.61992069321436i</v>
      </c>
      <c r="DY125" s="240" t="str">
        <f t="shared" ca="1" si="153"/>
        <v>-8.03022019070898+8.85998264814877i</v>
      </c>
      <c r="DZ125" s="240" t="str">
        <f t="shared" ca="1" si="154"/>
        <v>-1.46373548956242+11.8676538226122i</v>
      </c>
      <c r="EA125" s="240" t="str">
        <f t="shared" ca="1" si="155"/>
        <v>5.63676437723369+10.5456444180674i</v>
      </c>
      <c r="EB125" s="240" t="str">
        <f t="shared" ca="1" si="156"/>
        <v>10.6808013898434+5.37626361960485i</v>
      </c>
      <c r="EC125" s="240" t="str">
        <f t="shared" ca="1" si="157"/>
        <v>11.8281576400144-1.75454144429125i</v>
      </c>
      <c r="ED125" s="240" t="str">
        <f t="shared" ca="1" si="158"/>
        <v>8.66024271823421-8.2452364973989i</v>
      </c>
      <c r="EE125" s="240" t="str">
        <f t="shared" ca="1" si="159"/>
        <v>2.33280820925461-11.7278188379426i</v>
      </c>
      <c r="EF125" s="240" t="str">
        <f t="shared" ca="1" si="160"/>
        <v>-4.84570559046926-10.9317366491908i</v>
      </c>
      <c r="EG125" s="240" t="str">
        <f t="shared" ca="1" si="161"/>
        <v>-10.2563588087985-6.14742489355906i</v>
      </c>
      <c r="EH125" s="240" t="str">
        <f t="shared" ca="1" si="162"/>
        <v>-11.9251808101444+0.879654183262101i</v>
      </c>
      <c r="EI125" s="240" t="str">
        <f t="shared" ca="1" si="163"/>
        <v>-9.24333464012311+7.58580869568088i</v>
      </c>
      <c r="EJ125" s="240" t="str">
        <f t="shared" ca="1" si="164"/>
        <v>-3.18923923914043+11.5244297868612i</v>
      </c>
      <c r="EK125" s="240" t="str">
        <f t="shared" ca="1" si="165"/>
        <v>4.02838750526563+11.258588852258i</v>
      </c>
      <c r="EL125" s="240" t="str">
        <f t="shared" ca="1" si="166"/>
        <v>9.7763361307308+6.88527273938623i</v>
      </c>
      <c r="EM125" s="240" t="str">
        <f t="shared" ca="1" si="167"/>
        <v>11.9575803922352+3.33997543828936E-13i</v>
      </c>
      <c r="EN125" s="240"/>
      <c r="EO125" s="240"/>
      <c r="EP125" s="240"/>
    </row>
    <row r="126" spans="1:146" ht="15.75" thickBot="1">
      <c r="A126" s="277">
        <f t="shared" si="168"/>
        <v>5.0781250000000013E-4</v>
      </c>
      <c r="B126" s="276">
        <v>26</v>
      </c>
      <c r="C126" s="248">
        <f t="shared" si="169"/>
        <v>5200</v>
      </c>
      <c r="D126" s="247">
        <f t="shared" si="170"/>
        <v>32672.563597333847</v>
      </c>
      <c r="E126" s="247" t="str">
        <f t="shared" si="171"/>
        <v>32672.5635973338i</v>
      </c>
      <c r="F126" s="247" t="str">
        <f t="shared" si="172"/>
        <v>0.0995078851802155-0.346141369346319i</v>
      </c>
      <c r="G126" s="247" t="str">
        <f t="shared" si="173"/>
        <v>-1.22609597319511+0.801622532157126i</v>
      </c>
      <c r="H126" s="247" t="str">
        <f t="shared" si="38"/>
        <v>0.00611523613286705-0.0107979610056909i</v>
      </c>
      <c r="I126" s="247" t="str">
        <f t="shared" si="174"/>
        <v>-0.0109657731523365+0.00623936924395317i</v>
      </c>
      <c r="J126" s="275" t="str">
        <f ca="1">IMPRODUCT(1/N_FFT2,AO100)</f>
        <v>0.0241473609758146+0.00171264464742912i</v>
      </c>
      <c r="K126" s="274" t="str">
        <f t="shared" ca="1" si="175"/>
        <v>-0.000275480305027356+0.000131883828700862i</v>
      </c>
      <c r="N126" s="265">
        <f t="shared" ca="1" si="176"/>
        <v>12.042929349129007</v>
      </c>
      <c r="O126" s="240">
        <f t="shared" ca="1" si="39"/>
        <v>-11.957070650870993</v>
      </c>
      <c r="P126" s="240" t="str">
        <f t="shared" ca="1" si="40"/>
        <v>-9.60400920122576+7.12281867049075i</v>
      </c>
      <c r="Q126" s="240" t="str">
        <f t="shared" ca="1" si="41"/>
        <v>-3.47095439479693+11.4422032030182i</v>
      </c>
      <c r="R126" s="240" t="str">
        <f t="shared" ca="1" si="42"/>
        <v>4.02821577857235+11.2581089083017i</v>
      </c>
      <c r="S126" s="240" t="str">
        <f t="shared" ca="1" si="43"/>
        <v>9.94194089835387+6.64299252773622i</v>
      </c>
      <c r="T126" s="240" t="str">
        <f t="shared" ca="1" si="44"/>
        <v>11.9426678356142-0.58670564860682i</v>
      </c>
      <c r="U126" s="241" t="str">
        <f t="shared" ca="1" si="45"/>
        <v>9.24294060472006-7.58548531918278i</v>
      </c>
      <c r="V126" s="240" t="str">
        <f t="shared" ca="1" si="46"/>
        <v>2.90533117786465-11.5987322280001i</v>
      </c>
      <c r="W126" s="240" t="str">
        <f t="shared" ca="1" si="47"/>
        <v>-4.57577283770714-11.0468928431311i</v>
      </c>
      <c r="X126" s="240" t="str">
        <f t="shared" ca="1" si="48"/>
        <v>-10.2559215890466-6.14716283412502i</v>
      </c>
      <c r="Y126" s="240" t="str">
        <f t="shared" ca="1" si="49"/>
        <v>-11.8994940874872+1.17199787191692i</v>
      </c>
      <c r="Z126" s="240" t="str">
        <f t="shared" ca="1" si="50"/>
        <v>-8.85960495471165+8.02987786933084i</v>
      </c>
      <c r="AA126" s="240" t="str">
        <f t="shared" ca="1" si="51"/>
        <v>-2.33270876364804+11.7273188911157i</v>
      </c>
      <c r="AB126" s="240" t="str">
        <f t="shared" ca="1" si="52"/>
        <v>5.11230645928565+10.8090638455079i</v>
      </c>
      <c r="AC126" s="240" t="str">
        <f t="shared" ca="1" si="53"/>
        <v>10.5451948663187+5.63652408681853i</v>
      </c>
      <c r="AD126" s="240" t="str">
        <f t="shared" ca="1" si="54"/>
        <v>11.8276534158309-1.75446664969857i</v>
      </c>
      <c r="AE126" s="240" t="str">
        <f t="shared" ca="1" si="55"/>
        <v>8.45492574035776-8.45492574035729i</v>
      </c>
      <c r="AF126" s="240" t="str">
        <f t="shared" ca="1" si="56"/>
        <v>1.75446664969806-11.827653415831i</v>
      </c>
      <c r="AG126" s="240" t="str">
        <f t="shared" ca="1" si="57"/>
        <v>-5.6365240868187-10.5451948663186i</v>
      </c>
      <c r="AH126" s="240" t="str">
        <f t="shared" ca="1" si="58"/>
        <v>-10.8090638455079-5.11230645928571i</v>
      </c>
      <c r="AI126" s="240" t="str">
        <f t="shared" ca="1" si="59"/>
        <v>-11.7273188911158+2.33270876364761i</v>
      </c>
      <c r="AJ126" s="240" t="str">
        <f t="shared" ca="1" si="60"/>
        <v>-8.02987786933056+8.85960495471191i</v>
      </c>
      <c r="AK126" s="240" t="str">
        <f t="shared" ca="1" si="61"/>
        <v>-1.17199787191675+11.8994940874872i</v>
      </c>
      <c r="AL126" s="240" t="str">
        <f t="shared" ca="1" si="62"/>
        <v>6.14716283412486+10.2559215890467i</v>
      </c>
      <c r="AM126" s="240" t="str">
        <f t="shared" ca="1" si="63"/>
        <v>11.0468928431309+4.57577283770765i</v>
      </c>
      <c r="AN126" s="240" t="str">
        <f t="shared" ca="1" si="64"/>
        <v>11.598732228-2.90533117786502i</v>
      </c>
      <c r="AO126" s="240" t="str">
        <f t="shared" ca="1" si="65"/>
        <v>7.58548531918276-9.24294060472009i</v>
      </c>
      <c r="AP126" s="240" t="str">
        <f t="shared" ca="1" si="66"/>
        <v>0.586705648607126-11.9426678356142i</v>
      </c>
      <c r="AQ126" s="240" t="str">
        <f t="shared" ca="1" si="67"/>
        <v>-6.64299252773574-9.94194089835418i</v>
      </c>
      <c r="AR126" s="240" t="str">
        <f t="shared" ca="1" si="68"/>
        <v>-6.64299252773574-9.94194089835418i</v>
      </c>
      <c r="AS126" s="240" t="str">
        <f t="shared" ca="1" si="69"/>
        <v>-11.4422032030182+3.47095439479687i</v>
      </c>
      <c r="AT126" s="240" t="str">
        <f t="shared" ca="1" si="70"/>
        <v>-7.12281867049103+9.60400920122554i</v>
      </c>
      <c r="AU126" s="240" t="str">
        <f t="shared" ca="1" si="71"/>
        <v>5.21478634435122E-13+11.957070650871i</v>
      </c>
      <c r="AV126" s="240" t="str">
        <f t="shared" ca="1" si="72"/>
        <v>7.12281867049091+9.60400920122563i</v>
      </c>
      <c r="AW126" s="240" t="str">
        <f t="shared" ca="1" si="73"/>
        <v>11.4422032030182+3.47095439479701i</v>
      </c>
      <c r="AX126" s="240" t="str">
        <f t="shared" ca="1" si="74"/>
        <v>11.2581089083018-4.02821577857194i</v>
      </c>
      <c r="AY126" s="240" t="str">
        <f t="shared" ca="1" si="75"/>
        <v>6.64299252773586-9.94194089835411i</v>
      </c>
      <c r="AZ126" s="240" t="str">
        <f t="shared" ca="1" si="76"/>
        <v>-0.586705648606981-11.9426678356142i</v>
      </c>
      <c r="BA126" s="240" t="str">
        <f t="shared" ca="1" si="77"/>
        <v>-7.58548531918264-9.24294060472018i</v>
      </c>
      <c r="BB126" s="240" t="str">
        <f t="shared" ca="1" si="78"/>
        <v>-11.598732228-2.90533117786519i</v>
      </c>
      <c r="BC126" s="240" t="str">
        <f t="shared" ca="1" si="79"/>
        <v>-11.046892843131+4.57577283770751i</v>
      </c>
      <c r="BD126" s="240" t="str">
        <f t="shared" ca="1" si="80"/>
        <v>-6.14716283412496+10.2559215890466i</v>
      </c>
      <c r="BE126" s="240" t="str">
        <f t="shared" ca="1" si="81"/>
        <v>1.1719978719166+11.8994940874872i</v>
      </c>
      <c r="BF126" s="240" t="str">
        <f t="shared" ca="1" si="82"/>
        <v>8.02987786933132+8.85960495471122i</v>
      </c>
      <c r="BG126" s="240" t="str">
        <f t="shared" ca="1" si="83"/>
        <v>11.7273188911158+2.33270876364773i</v>
      </c>
      <c r="BH126" s="240" t="str">
        <f t="shared" ca="1" si="84"/>
        <v>10.809063845508-5.11230645928558i</v>
      </c>
      <c r="BI126" s="240" t="str">
        <f t="shared" ca="1" si="85"/>
        <v>5.63652408681881-10.5451948663186i</v>
      </c>
      <c r="BJ126" s="240" t="str">
        <f t="shared" ca="1" si="86"/>
        <v>-1.75446664969906-11.8276534158308i</v>
      </c>
      <c r="BK126" s="240" t="str">
        <f t="shared" ca="1" si="87"/>
        <v>-8.45492574035766-8.45492574035739i</v>
      </c>
      <c r="BL126" s="240" t="str">
        <f t="shared" ca="1" si="88"/>
        <v>-11.8276534158309-1.75446664969869i</v>
      </c>
      <c r="BM126" s="240" t="str">
        <f t="shared" ca="1" si="89"/>
        <v>-10.545194866319+5.63652408681809i</v>
      </c>
      <c r="BN126" s="240" t="str">
        <f t="shared" ca="1" si="90"/>
        <v>-5.11230645928528+10.8090638455081i</v>
      </c>
      <c r="BO126" s="240" t="str">
        <f t="shared" ca="1" si="91"/>
        <v>2.3327087636481+11.7273188911157i</v>
      </c>
      <c r="BP126" s="240" t="str">
        <f t="shared" ca="1" si="92"/>
        <v>8.85960495471147+8.02987786933104i</v>
      </c>
      <c r="BQ126" s="240" t="str">
        <f t="shared" ca="1" si="93"/>
        <v>11.8994940874872+1.17199787191741i</v>
      </c>
      <c r="BR126" s="240" t="str">
        <f t="shared" ca="1" si="94"/>
        <v>10.2559215890464-6.14716283412532i</v>
      </c>
      <c r="BS126" s="240" t="str">
        <f t="shared" ca="1" si="95"/>
        <v>4.57577283770713-11.0468928431311i</v>
      </c>
      <c r="BT126" s="240" t="str">
        <f t="shared" ca="1" si="96"/>
        <v>-2.90533117786436-11.5987322280002i</v>
      </c>
      <c r="BU126" s="240" t="str">
        <f t="shared" ca="1" si="97"/>
        <v>-9.24294060471967-7.58548531918327i</v>
      </c>
      <c r="BV126" s="240" t="str">
        <f t="shared" ca="1" si="98"/>
        <v>-11.9426678356142-0.586705648606605i</v>
      </c>
      <c r="BW126" s="240" t="str">
        <f t="shared" ca="1" si="99"/>
        <v>-9.94194089835387+6.64299252773621i</v>
      </c>
      <c r="BX126" s="240" t="str">
        <f t="shared" ca="1" si="100"/>
        <v>-4.02821577857267+11.2581089083015i</v>
      </c>
      <c r="BY126" s="240" t="str">
        <f t="shared" ca="1" si="101"/>
        <v>3.47095439479733+11.4422032030181i</v>
      </c>
      <c r="BZ126" s="240" t="str">
        <f t="shared" ca="1" si="102"/>
        <v>9.60400920122586+7.12281867049061i</v>
      </c>
      <c r="CA126" s="240" t="str">
        <f t="shared" ca="1" si="103"/>
        <v>11.957070650871+1.46484088002292E-13i</v>
      </c>
      <c r="CB126" s="240" t="str">
        <f t="shared" ca="1" si="104"/>
        <v>9.60400920122602-7.12281867049037i</v>
      </c>
      <c r="CC126" s="240" t="str">
        <f t="shared" ca="1" si="105"/>
        <v>3.47095439479647-11.4422032030183i</v>
      </c>
      <c r="CD126" s="240" t="str">
        <f t="shared" ca="1" si="106"/>
        <v>-4.02821577857239-11.2581089083016i</v>
      </c>
      <c r="CE126" s="240" t="str">
        <f t="shared" ca="1" si="107"/>
        <v>-9.94194089835371-6.64299252773646i</v>
      </c>
      <c r="CF126" s="240" t="str">
        <f t="shared" ca="1" si="108"/>
        <v>-11.9426678356142+0.586705648606313i</v>
      </c>
      <c r="CG126" s="240" t="str">
        <f t="shared" ca="1" si="109"/>
        <v>-9.24294060471985+7.58548531918304i</v>
      </c>
      <c r="CH126" s="240" t="str">
        <f t="shared" ca="1" si="110"/>
        <v>-2.90533117786464+11.5987322280001i</v>
      </c>
      <c r="CI126" s="240" t="str">
        <f t="shared" ca="1" si="111"/>
        <v>4.57577283770694+11.0468928431312i</v>
      </c>
      <c r="CJ126" s="240" t="str">
        <f t="shared" ca="1" si="112"/>
        <v>10.2559215890463+6.14716283412557i</v>
      </c>
      <c r="CK126" s="240" t="str">
        <f t="shared" ca="1" si="113"/>
        <v>11.8994940874872-1.17199787191712i</v>
      </c>
      <c r="CL126" s="240" t="str">
        <f t="shared" ca="1" si="114"/>
        <v>8.85960495471166-8.02987786933083i</v>
      </c>
      <c r="CM126" s="240" t="str">
        <f t="shared" ca="1" si="115"/>
        <v>2.33270876364839-11.7273188911157i</v>
      </c>
      <c r="CN126" s="240" t="str">
        <f t="shared" ca="1" si="116"/>
        <v>-5.1123064592861-10.8090638455077i</v>
      </c>
      <c r="CO126" s="240" t="str">
        <f t="shared" ca="1" si="117"/>
        <v>-10.5451948663188-5.63652408681838i</v>
      </c>
      <c r="CP126" s="240" t="str">
        <f t="shared" ca="1" si="118"/>
        <v>-11.8276534158309+1.75446664969841i</v>
      </c>
      <c r="CQ126" s="240" t="str">
        <f t="shared" ca="1" si="119"/>
        <v>-8.45492574035787+8.45492574035718i</v>
      </c>
      <c r="CR126" s="240" t="str">
        <f t="shared" ca="1" si="120"/>
        <v>-1.75446664969818+11.8276534158309i</v>
      </c>
      <c r="CS126" s="240" t="str">
        <f t="shared" ca="1" si="121"/>
        <v>5.63652408681858+10.5451948663187i</v>
      </c>
      <c r="CT126" s="240" t="str">
        <f t="shared" ca="1" si="122"/>
        <v>10.8090638455078+5.11230645928588i</v>
      </c>
      <c r="CU126" s="240" t="str">
        <f t="shared" ca="1" si="123"/>
        <v>11.7273188911159-2.33270876364744i</v>
      </c>
      <c r="CV126" s="240" t="str">
        <f t="shared" ca="1" si="124"/>
        <v>8.02987786933066-8.85960495471182i</v>
      </c>
      <c r="CW126" s="240" t="str">
        <f t="shared" ca="1" si="125"/>
        <v>1.17199787191689-11.8994940874872i</v>
      </c>
      <c r="CX126" s="240" t="str">
        <f t="shared" ca="1" si="126"/>
        <v>-6.14716283412475-10.2559215890468i</v>
      </c>
      <c r="CY126" s="240" t="str">
        <f t="shared" ca="1" si="127"/>
        <v>-11.0468928431309-4.57577283770775i</v>
      </c>
      <c r="CZ126" s="240" t="str">
        <f t="shared" ca="1" si="128"/>
        <v>-11.598732228+2.90533117786486i</v>
      </c>
      <c r="DA126" s="240" t="str">
        <f t="shared" ca="1" si="129"/>
        <v>-7.58548531918287+9.24294060471999i</v>
      </c>
      <c r="DB126" s="240" t="str">
        <f t="shared" ca="1" si="130"/>
        <v>-0.586705648607272+11.9426678356142i</v>
      </c>
      <c r="DC126" s="240" t="str">
        <f t="shared" ca="1" si="131"/>
        <v>6.64299252773665+9.94194089835358i</v>
      </c>
      <c r="DD126" s="240" t="str">
        <f t="shared" ca="1" si="132"/>
        <v>11.2581089083017+4.02821577857218i</v>
      </c>
      <c r="DE126" s="240" t="str">
        <f t="shared" ca="1" si="133"/>
        <v>11.4422032030183-3.47095439479669i</v>
      </c>
      <c r="DF126" s="240" t="str">
        <f t="shared" ca="1" si="134"/>
        <v>7.12281867049115-9.60400920122545i</v>
      </c>
      <c r="DG126" s="240" t="str">
        <f t="shared" ca="1" si="135"/>
        <v>-3.74994546432828E-13-11.957070650871i</v>
      </c>
      <c r="DH126" s="240" t="str">
        <f t="shared" ca="1" si="136"/>
        <v>-7.12281867049079-9.60400920122571i</v>
      </c>
      <c r="DI126" s="240" t="str">
        <f t="shared" ca="1" si="137"/>
        <v>-11.4422032030182-3.47095439479711i</v>
      </c>
      <c r="DJ126" s="240" t="str">
        <f t="shared" ca="1" si="138"/>
        <v>-11.2581089083014+4.02821577857297i</v>
      </c>
      <c r="DK126" s="240" t="str">
        <f t="shared" ca="1" si="139"/>
        <v>-6.64299252773601+9.941940898354i</v>
      </c>
      <c r="DL126" s="240" t="str">
        <f t="shared" ca="1" si="140"/>
        <v>0.586705648606834+11.9426678356142i</v>
      </c>
      <c r="DM126" s="240" t="str">
        <f t="shared" ca="1" si="141"/>
        <v>7.58548531918246+9.24294060472033i</v>
      </c>
      <c r="DN126" s="240" t="str">
        <f t="shared" ca="1" si="142"/>
        <v>11.5987322279999+2.90533117786529i</v>
      </c>
      <c r="DO126" s="240" t="str">
        <f t="shared" ca="1" si="143"/>
        <v>11.0468928431311-4.57577283770735i</v>
      </c>
      <c r="DP126" s="240" t="str">
        <f t="shared" ca="1" si="144"/>
        <v>6.14716283412505-10.2559215890466i</v>
      </c>
      <c r="DQ126" s="240" t="str">
        <f t="shared" ca="1" si="145"/>
        <v>-1.17199787191646-11.8994940874872i</v>
      </c>
      <c r="DR126" s="240" t="str">
        <f t="shared" ca="1" si="146"/>
        <v>-8.02987786933127-8.85960495471125i</v>
      </c>
      <c r="DS126" s="240" t="str">
        <f t="shared" ca="1" si="147"/>
        <v>-11.7273188911158-2.33270876364787i</v>
      </c>
      <c r="DT126" s="240" t="str">
        <f t="shared" ca="1" si="148"/>
        <v>-10.809063845508+5.11230645928541i</v>
      </c>
      <c r="DU126" s="240" t="str">
        <f t="shared" ca="1" si="149"/>
        <v>-5.6365240868189+10.5451948663185i</v>
      </c>
      <c r="DV126" s="240" t="str">
        <f t="shared" ca="1" si="150"/>
        <v>1.75446664969892+11.8276534158308i</v>
      </c>
      <c r="DW126" s="240" t="str">
        <f t="shared" ca="1" si="151"/>
        <v>8.45492574035761+8.45492574035744i</v>
      </c>
      <c r="DX126" s="240" t="str">
        <f t="shared" ca="1" si="152"/>
        <v>11.8276534158308+1.75446664969884i</v>
      </c>
      <c r="DY126" s="240" t="str">
        <f t="shared" ca="1" si="153"/>
        <v>10.5451948663191-5.63652408681792i</v>
      </c>
      <c r="DZ126" s="240" t="str">
        <f t="shared" ca="1" si="154"/>
        <v>5.11230645928534-10.8090638455081i</v>
      </c>
      <c r="EA126" s="240" t="str">
        <f t="shared" ca="1" si="155"/>
        <v>-2.33270876364796-11.7273188911158i</v>
      </c>
      <c r="EB126" s="240" t="str">
        <f t="shared" ca="1" si="156"/>
        <v>-8.85960495471142-8.02987786933109i</v>
      </c>
      <c r="EC126" s="240" t="str">
        <f t="shared" ca="1" si="157"/>
        <v>-11.8994940874872-1.17199787191637i</v>
      </c>
      <c r="ED126" s="240" t="str">
        <f t="shared" ca="1" si="158"/>
        <v>-10.2559215890466+6.14716283412512i</v>
      </c>
      <c r="EE126" s="240" t="str">
        <f t="shared" ca="1" si="159"/>
        <v>-4.57577283770726+11.0468928431311i</v>
      </c>
      <c r="EF126" s="240" t="str">
        <f t="shared" ca="1" si="160"/>
        <v>2.90533117786422+11.5987322280002i</v>
      </c>
      <c r="EG126" s="240" t="str">
        <f t="shared" ca="1" si="161"/>
        <v>9.24294060472038+7.5854853191824i</v>
      </c>
      <c r="EH126" s="240" t="str">
        <f t="shared" ca="1" si="162"/>
        <v>11.9426678356142+0.586705648606752i</v>
      </c>
      <c r="EI126" s="240" t="str">
        <f t="shared" ca="1" si="163"/>
        <v>9.941940898354-6.64299252773601i</v>
      </c>
      <c r="EJ126" s="240" t="str">
        <f t="shared" ca="1" si="164"/>
        <v>4.02821577857281-11.2581089083015i</v>
      </c>
      <c r="EK126" s="240" t="str">
        <f t="shared" ca="1" si="165"/>
        <v>-3.47095439479718-11.4422032030181i</v>
      </c>
      <c r="EL126" s="240" t="str">
        <f t="shared" ca="1" si="166"/>
        <v>-9.60400920122582-7.12281867049066i</v>
      </c>
      <c r="EM126" s="240" t="str">
        <f t="shared" ca="1" si="167"/>
        <v>-11.957070650871-2.92968176004584E-13i</v>
      </c>
      <c r="EN126" s="240"/>
      <c r="EO126" s="240"/>
      <c r="EP126" s="240"/>
    </row>
    <row r="127" spans="1:146" ht="15.75" thickBot="1">
      <c r="A127" s="277">
        <f t="shared" si="168"/>
        <v>5.2734375000000014E-4</v>
      </c>
      <c r="B127" s="276">
        <v>27</v>
      </c>
      <c r="C127" s="248">
        <f t="shared" si="169"/>
        <v>5400</v>
      </c>
      <c r="D127" s="247">
        <f t="shared" si="170"/>
        <v>33929.200658769769</v>
      </c>
      <c r="E127" s="247" t="str">
        <f t="shared" si="171"/>
        <v>33929.2006587698i</v>
      </c>
      <c r="F127" s="247" t="str">
        <f t="shared" si="172"/>
        <v>0.0968241803074141-0.334910435442077i</v>
      </c>
      <c r="G127" s="247" t="str">
        <f t="shared" si="173"/>
        <v>-1.19803317791027+0.813490696098959i</v>
      </c>
      <c r="H127" s="247" t="str">
        <f t="shared" si="38"/>
        <v>0.0060365699112873-0.0104063633935585i</v>
      </c>
      <c r="I127" s="247" t="str">
        <f t="shared" si="174"/>
        <v>-0.0107085230414116+0.00624298037650547i</v>
      </c>
      <c r="J127" s="275" t="str">
        <f ca="1">IMPRODUCT(1/N_FFT2,AP100)</f>
        <v>0.298585976788865+0.0111207482678449i</v>
      </c>
      <c r="K127" s="274" t="str">
        <f t="shared" ca="1" si="175"/>
        <v>-0.00326684142549416+0.00174497960472865i</v>
      </c>
      <c r="N127" s="265">
        <f t="shared" ca="1" si="176"/>
        <v>12.043478570647888</v>
      </c>
      <c r="O127" s="240">
        <f t="shared" ca="1" si="39"/>
        <v>-11.956521429352112</v>
      </c>
      <c r="P127" s="240" t="str">
        <f t="shared" ca="1" si="40"/>
        <v>-9.4258809556707+7.35602969679165i</v>
      </c>
      <c r="Q127" s="240" t="str">
        <f t="shared" ca="1" si="41"/>
        <v>-2.90519772792126+11.5981994659618i</v>
      </c>
      <c r="R127" s="240" t="str">
        <f t="shared" ca="1" si="42"/>
        <v>4.84527645495946+10.930768534992i</v>
      </c>
      <c r="S127" s="240" t="str">
        <f t="shared" ca="1" si="43"/>
        <v>10.5447104961824+5.63626518558668i</v>
      </c>
      <c r="T127" s="240" t="str">
        <f t="shared" ca="1" si="44"/>
        <v>11.7804932450849-2.04410948656499i</v>
      </c>
      <c r="U127" s="241" t="str">
        <f t="shared" ca="1" si="45"/>
        <v>8.0295090347017-8.85919800840912i</v>
      </c>
      <c r="V127" s="240" t="str">
        <f t="shared" ca="1" si="46"/>
        <v>0.879576281120349-11.9241247165671i</v>
      </c>
      <c r="W127" s="240" t="str">
        <f t="shared" ca="1" si="47"/>
        <v>-6.64268739660906-9.94148423735045i</v>
      </c>
      <c r="X127" s="240" t="str">
        <f t="shared" ca="1" si="48"/>
        <v>-11.3530540390344-3.75054245107584i</v>
      </c>
      <c r="Y127" s="240" t="str">
        <f t="shared" ca="1" si="49"/>
        <v>-11.2575917920401+4.02803075141537i</v>
      </c>
      <c r="Z127" s="240" t="str">
        <f t="shared" ca="1" si="50"/>
        <v>-6.39671050683243+10.1015097575727i</v>
      </c>
      <c r="AA127" s="240" t="str">
        <f t="shared" ca="1" si="51"/>
        <v>1.17194403879415+11.89894751062i</v>
      </c>
      <c r="AB127" s="240" t="str">
        <f t="shared" ca="1" si="52"/>
        <v>8.24450629955585+8.65947576745498i</v>
      </c>
      <c r="AC127" s="240" t="str">
        <f t="shared" ca="1" si="53"/>
        <v>11.8271101388056+1.75438606216451i</v>
      </c>
      <c r="AD127" s="240" t="str">
        <f t="shared" ca="1" si="54"/>
        <v>10.4032137545918-5.89334779788428i</v>
      </c>
      <c r="AE127" s="240" t="str">
        <f t="shared" ca="1" si="55"/>
        <v>4.57556265973069-11.0463854286112i</v>
      </c>
      <c r="AF127" s="240" t="str">
        <f t="shared" ca="1" si="56"/>
        <v>-3.18895680022966-11.52340918378i</v>
      </c>
      <c r="AG127" s="240" t="str">
        <f t="shared" ca="1" si="57"/>
        <v>-9.60356806236501-7.12249149961438i</v>
      </c>
      <c r="AH127" s="240" t="str">
        <f t="shared" ca="1" si="58"/>
        <v>-11.9529203486392+0.293427724736301i</v>
      </c>
      <c r="AI127" s="240" t="str">
        <f t="shared" ca="1" si="59"/>
        <v>-9.24251605074505+7.58513689673933i</v>
      </c>
      <c r="AJ127" s="240" t="str">
        <f t="shared" ca="1" si="60"/>
        <v>-2.61968867313368+11.6660034264701i</v>
      </c>
      <c r="AK127" s="240" t="str">
        <f t="shared" ca="1" si="61"/>
        <v>5.11207163682744+10.8085673551355i</v>
      </c>
      <c r="AL127" s="240" t="str">
        <f t="shared" ca="1" si="62"/>
        <v>10.6798554984621+5.37578749789514i</v>
      </c>
      <c r="AM127" s="240" t="str">
        <f t="shared" ca="1" si="63"/>
        <v>11.7267802227344-2.33260161584472i</v>
      </c>
      <c r="AN127" s="240" t="str">
        <f t="shared" ca="1" si="64"/>
        <v>7.80967509384789-9.05358379974959i</v>
      </c>
      <c r="AO127" s="240" t="str">
        <f t="shared" ca="1" si="65"/>
        <v>0.586678699584504-11.9421192756566i</v>
      </c>
      <c r="AP127" s="240" t="str">
        <f t="shared" ca="1" si="66"/>
        <v>-6.88466297988376-9.77547033875989i</v>
      </c>
      <c r="AQ127" s="240" t="str">
        <f t="shared" ca="1" si="67"/>
        <v>-11.4416776307935-3.47079496420574i</v>
      </c>
      <c r="AR127" s="240" t="str">
        <f t="shared" ca="1" si="68"/>
        <v>-11.4416776307935-3.47079496420574i</v>
      </c>
      <c r="AS127" s="240" t="str">
        <f t="shared" ca="1" si="69"/>
        <v>-6.14688047783508+10.2554505060366i</v>
      </c>
      <c r="AT127" s="240" t="str">
        <f t="shared" ca="1" si="70"/>
        <v>1.4636058612008+11.8666028236229i</v>
      </c>
      <c r="AU127" s="240" t="str">
        <f t="shared" ca="1" si="71"/>
        <v>8.45453738209711+8.45453738209719i</v>
      </c>
      <c r="AV127" s="240" t="str">
        <f t="shared" ca="1" si="72"/>
        <v>11.8666028236229+1.46360586120092i</v>
      </c>
      <c r="AW127" s="240" t="str">
        <f t="shared" ca="1" si="73"/>
        <v>10.2554505060366-6.14688047783501i</v>
      </c>
      <c r="AX127" s="240" t="str">
        <f t="shared" ca="1" si="74"/>
        <v>4.303092716648-11.1553483926988i</v>
      </c>
      <c r="AY127" s="240" t="str">
        <f t="shared" ca="1" si="75"/>
        <v>-3.47079496420562-11.4416776307935i</v>
      </c>
      <c r="AZ127" s="240" t="str">
        <f t="shared" ca="1" si="76"/>
        <v>-9.77547033875982-6.88466297988386i</v>
      </c>
      <c r="BA127" s="240" t="str">
        <f t="shared" ca="1" si="77"/>
        <v>-11.9421192756567+0.586678699584421i</v>
      </c>
      <c r="BB127" s="240" t="str">
        <f t="shared" ca="1" si="78"/>
        <v>-9.05358379974964+7.80967509384783i</v>
      </c>
      <c r="BC127" s="240" t="str">
        <f t="shared" ca="1" si="79"/>
        <v>-2.33260161584481+11.7267802227344i</v>
      </c>
      <c r="BD127" s="240" t="str">
        <f t="shared" ca="1" si="80"/>
        <v>5.37578749789503+10.6798554984621i</v>
      </c>
      <c r="BE127" s="240" t="str">
        <f t="shared" ca="1" si="81"/>
        <v>10.8085673551355+5.11207163682752i</v>
      </c>
      <c r="BF127" s="240" t="str">
        <f t="shared" ca="1" si="82"/>
        <v>11.6660034264701-2.61968867313357i</v>
      </c>
      <c r="BG127" s="240" t="str">
        <f t="shared" ca="1" si="83"/>
        <v>7.5851368967394-9.24251605074499i</v>
      </c>
      <c r="BH127" s="240" t="str">
        <f t="shared" ca="1" si="84"/>
        <v>0.293427724736426-11.9529203486392i</v>
      </c>
      <c r="BI127" s="240" t="str">
        <f t="shared" ca="1" si="85"/>
        <v>-7.12249149961427-9.60356806236509i</v>
      </c>
      <c r="BJ127" s="240" t="str">
        <f t="shared" ca="1" si="86"/>
        <v>-11.52340918378-3.18895680022973i</v>
      </c>
      <c r="BK127" s="240" t="str">
        <f t="shared" ca="1" si="87"/>
        <v>-11.0463854286108+4.5755626597317i</v>
      </c>
      <c r="BL127" s="240" t="str">
        <f t="shared" ca="1" si="88"/>
        <v>-5.89334779788489+10.4032137545915i</v>
      </c>
      <c r="BM127" s="240" t="str">
        <f t="shared" ca="1" si="89"/>
        <v>1.75438606216515+11.8271101388055i</v>
      </c>
      <c r="BN127" s="240" t="str">
        <f t="shared" ca="1" si="90"/>
        <v>8.65947576745457+8.2445062995563i</v>
      </c>
      <c r="BO127" s="240" t="str">
        <f t="shared" ca="1" si="91"/>
        <v>11.89894751062+1.17194403879472i</v>
      </c>
      <c r="BP127" s="240" t="str">
        <f t="shared" ca="1" si="92"/>
        <v>10.1015097575729-6.396710506832i</v>
      </c>
      <c r="BQ127" s="240" t="str">
        <f t="shared" ca="1" si="93"/>
        <v>4.02803075141581-11.2575917920399i</v>
      </c>
      <c r="BR127" s="240" t="str">
        <f t="shared" ca="1" si="94"/>
        <v>-3.75054245107544-11.3530540390345i</v>
      </c>
      <c r="BS127" s="240" t="str">
        <f t="shared" ca="1" si="95"/>
        <v>-9.94148423735025-6.64268739660936i</v>
      </c>
      <c r="BT127" s="240" t="str">
        <f t="shared" ca="1" si="96"/>
        <v>-11.9241247165671+0.87957628112001i</v>
      </c>
      <c r="BU127" s="240" t="str">
        <f t="shared" ca="1" si="97"/>
        <v>-8.85919800840932+8.02950903470147i</v>
      </c>
      <c r="BV127" s="240" t="str">
        <f t="shared" ca="1" si="98"/>
        <v>-2.04410948656535+11.7804932450849i</v>
      </c>
      <c r="BW127" s="240" t="str">
        <f t="shared" ca="1" si="99"/>
        <v>5.6362651855865+10.5447104961825i</v>
      </c>
      <c r="BX127" s="240" t="str">
        <f t="shared" ca="1" si="100"/>
        <v>10.9307685349919+4.8452764549597i</v>
      </c>
      <c r="BY127" s="240" t="str">
        <f t="shared" ca="1" si="101"/>
        <v>11.5981994659619-2.90519772792103i</v>
      </c>
      <c r="BZ127" s="240" t="str">
        <f t="shared" ca="1" si="102"/>
        <v>7.35602969679174-9.42588095567064i</v>
      </c>
      <c r="CA127" s="240" t="str">
        <f t="shared" ca="1" si="103"/>
        <v>1.25970736651917E-13-11.9565214293521i</v>
      </c>
      <c r="CB127" s="240" t="str">
        <f t="shared" ca="1" si="104"/>
        <v>-7.3560296967916-9.42588095567073i</v>
      </c>
      <c r="CC127" s="240" t="str">
        <f t="shared" ca="1" si="105"/>
        <v>-11.5981994659618-2.90519772792128i</v>
      </c>
      <c r="CD127" s="240" t="str">
        <f t="shared" ca="1" si="106"/>
        <v>-10.930768534992+4.84527645495946i</v>
      </c>
      <c r="CE127" s="240" t="str">
        <f t="shared" ca="1" si="107"/>
        <v>-5.63626518558664+10.5447104961824i</v>
      </c>
      <c r="CF127" s="240" t="str">
        <f t="shared" ca="1" si="108"/>
        <v>2.0441094865651+11.7804932450849i</v>
      </c>
      <c r="CG127" s="240" t="str">
        <f t="shared" ca="1" si="109"/>
        <v>8.85919800840921+8.02950903470159i</v>
      </c>
      <c r="CH127" s="240" t="str">
        <f t="shared" ca="1" si="110"/>
        <v>11.9241247165671+0.879576281120178i</v>
      </c>
      <c r="CI127" s="240" t="str">
        <f t="shared" ca="1" si="111"/>
        <v>9.94148423735038-6.64268739660916i</v>
      </c>
      <c r="CJ127" s="240" t="str">
        <f t="shared" ca="1" si="112"/>
        <v>3.75054245107559-11.3530540390344i</v>
      </c>
      <c r="CK127" s="240" t="str">
        <f t="shared" ca="1" si="113"/>
        <v>-4.02803075141557-11.25759179204i</v>
      </c>
      <c r="CL127" s="240" t="str">
        <f t="shared" ca="1" si="114"/>
        <v>-10.1015097575728-6.39671050683221i</v>
      </c>
      <c r="CM127" s="240" t="str">
        <f t="shared" ca="1" si="115"/>
        <v>-11.89894751062+1.17194403879456i</v>
      </c>
      <c r="CN127" s="240" t="str">
        <f t="shared" ca="1" si="116"/>
        <v>-8.65947576745473+8.24450629955611i</v>
      </c>
      <c r="CO127" s="240" t="str">
        <f t="shared" ca="1" si="117"/>
        <v>-1.75438606216413+11.8271101388057i</v>
      </c>
      <c r="CP127" s="240" t="str">
        <f t="shared" ca="1" si="118"/>
        <v>5.89334779788466+10.4032137545916i</v>
      </c>
      <c r="CQ127" s="240" t="str">
        <f t="shared" ca="1" si="119"/>
        <v>11.0463854286112+4.57556265973079i</v>
      </c>
      <c r="CR127" s="240" t="str">
        <f t="shared" ca="1" si="120"/>
        <v>11.5234091837797-3.18895680023072i</v>
      </c>
      <c r="CS127" s="240" t="str">
        <f t="shared" ca="1" si="121"/>
        <v>7.12249149961447-9.60356806236494i</v>
      </c>
      <c r="CT127" s="240" t="str">
        <f t="shared" ca="1" si="122"/>
        <v>-0.293427724737407-11.9529203486391i</v>
      </c>
      <c r="CU127" s="240" t="str">
        <f t="shared" ca="1" si="123"/>
        <v>-7.58513689673921-9.24251605074515i</v>
      </c>
      <c r="CV127" s="240" t="str">
        <f t="shared" ca="1" si="124"/>
        <v>-11.66600342647-2.61968867313378i</v>
      </c>
      <c r="CW127" s="240" t="str">
        <f t="shared" ca="1" si="125"/>
        <v>-10.8085673551355+5.11207163682737i</v>
      </c>
      <c r="CX127" s="240" t="str">
        <f t="shared" ca="1" si="126"/>
        <v>-5.37578749789526+10.679855498462i</v>
      </c>
      <c r="CY127" s="240" t="str">
        <f t="shared" ca="1" si="127"/>
        <v>2.33260161584461+11.7267802227344i</v>
      </c>
      <c r="CZ127" s="240" t="str">
        <f t="shared" ca="1" si="128"/>
        <v>9.05358379974953+7.80967509384795i</v>
      </c>
      <c r="DA127" s="240" t="str">
        <f t="shared" ca="1" si="129"/>
        <v>11.9421192756566+0.58667869958463i</v>
      </c>
      <c r="DB127" s="240" t="str">
        <f t="shared" ca="1" si="130"/>
        <v>9.77547033875994-6.88466297988368i</v>
      </c>
      <c r="DC127" s="240" t="str">
        <f t="shared" ca="1" si="131"/>
        <v>3.47079496420586-11.4416776307935i</v>
      </c>
      <c r="DD127" s="240" t="str">
        <f t="shared" ca="1" si="132"/>
        <v>-4.30309271664779-11.1553483926989i</v>
      </c>
      <c r="DE127" s="240" t="str">
        <f t="shared" ca="1" si="133"/>
        <v>-10.2554505060366-6.14688047783515i</v>
      </c>
      <c r="DF127" s="240" t="str">
        <f t="shared" ca="1" si="134"/>
        <v>-11.8666028236229+1.46360586120067i</v>
      </c>
      <c r="DG127" s="240" t="str">
        <f t="shared" ca="1" si="135"/>
        <v>-8.45453738209725+8.45453738209705i</v>
      </c>
      <c r="DH127" s="240" t="str">
        <f t="shared" ca="1" si="136"/>
        <v>-1.46360586120097+11.8666028236229i</v>
      </c>
      <c r="DI127" s="240" t="str">
        <f t="shared" ca="1" si="137"/>
        <v>6.1468804778349+10.2554505060367i</v>
      </c>
      <c r="DJ127" s="240" t="str">
        <f t="shared" ca="1" si="138"/>
        <v>11.1553483926987+4.30309271664815i</v>
      </c>
      <c r="DK127" s="240" t="str">
        <f t="shared" ca="1" si="139"/>
        <v>11.4416776307935-3.47079496420558i</v>
      </c>
      <c r="DL127" s="240" t="str">
        <f t="shared" ca="1" si="140"/>
        <v>6.88466297988393-9.77547033875977i</v>
      </c>
      <c r="DM127" s="240" t="str">
        <f t="shared" ca="1" si="141"/>
        <v>-0.586678699584253-11.9421192756567i</v>
      </c>
      <c r="DN127" s="240" t="str">
        <f t="shared" ca="1" si="142"/>
        <v>-7.8096750938478-9.05358379974967i</v>
      </c>
      <c r="DO127" s="240" t="str">
        <f t="shared" ca="1" si="143"/>
        <v>-11.7267802227344-2.3326016158449i</v>
      </c>
      <c r="DP127" s="240" t="str">
        <f t="shared" ca="1" si="144"/>
        <v>-10.6798554984622+5.37578749789491i</v>
      </c>
      <c r="DQ127" s="240" t="str">
        <f t="shared" ca="1" si="145"/>
        <v>-5.11207163682756+10.8085673551354i</v>
      </c>
      <c r="DR127" s="240" t="str">
        <f t="shared" ca="1" si="146"/>
        <v>2.6196886731335+11.6660034264701i</v>
      </c>
      <c r="DS127" s="240" t="str">
        <f t="shared" ca="1" si="147"/>
        <v>9.24251605074491+7.58513689673949i</v>
      </c>
      <c r="DT127" s="240" t="str">
        <f t="shared" ca="1" si="148"/>
        <v>11.9529203486392+0.293427724736595i</v>
      </c>
      <c r="DU127" s="240" t="str">
        <f t="shared" ca="1" si="149"/>
        <v>9.60356806236511-7.12249149961423i</v>
      </c>
      <c r="DV127" s="240" t="str">
        <f t="shared" ca="1" si="150"/>
        <v>3.18895680022986-11.5234091837799i</v>
      </c>
      <c r="DW127" s="240" t="str">
        <f t="shared" ca="1" si="151"/>
        <v>-4.57556265973154-11.0463854286109i</v>
      </c>
      <c r="DX127" s="240" t="str">
        <f t="shared" ca="1" si="152"/>
        <v>-10.4032137545921-5.89334779788389i</v>
      </c>
      <c r="DY127" s="240" t="str">
        <f t="shared" ca="1" si="153"/>
        <v>-11.8271101388056+1.75438606216502i</v>
      </c>
      <c r="DZ127" s="240" t="str">
        <f t="shared" ca="1" si="154"/>
        <v>-8.24450629955552+8.65947576745529i</v>
      </c>
      <c r="EA127" s="240" t="str">
        <f t="shared" ca="1" si="155"/>
        <v>-1.17194403879477+11.89894751062i</v>
      </c>
      <c r="EB127" s="240" t="str">
        <f t="shared" ca="1" si="156"/>
        <v>6.39671050683196+10.101509757573i</v>
      </c>
      <c r="EC127" s="240" t="str">
        <f t="shared" ca="1" si="157"/>
        <v>11.2575917920399+4.02803075141593i</v>
      </c>
      <c r="ED127" s="240" t="str">
        <f t="shared" ca="1" si="158"/>
        <v>11.3530540390346-3.75054245107523i</v>
      </c>
      <c r="EE127" s="240" t="str">
        <f t="shared" ca="1" si="159"/>
        <v>6.6426873966094-9.94148423735022i</v>
      </c>
      <c r="EF127" s="240" t="str">
        <f t="shared" ca="1" si="160"/>
        <v>-0.879576281119885-11.9241247165671i</v>
      </c>
      <c r="EG127" s="240" t="str">
        <f t="shared" ca="1" si="161"/>
        <v>-8.02950903470132-8.85919800840946i</v>
      </c>
      <c r="EH127" s="240" t="str">
        <f t="shared" ca="1" si="162"/>
        <v>-11.7804932450848-2.04410948656539i</v>
      </c>
      <c r="EI127" s="240" t="str">
        <f t="shared" ca="1" si="163"/>
        <v>-10.5447104961826+5.63626518558638i</v>
      </c>
      <c r="EJ127" s="240" t="str">
        <f t="shared" ca="1" si="164"/>
        <v>-4.84527645495981+10.9307685349919i</v>
      </c>
      <c r="EK127" s="240" t="str">
        <f t="shared" ca="1" si="165"/>
        <v>2.90519772792099+11.5981994659619i</v>
      </c>
      <c r="EL127" s="240" t="str">
        <f t="shared" ca="1" si="166"/>
        <v>9.42588095567056+7.35602969679183i</v>
      </c>
      <c r="EM127" s="240" t="str">
        <f t="shared" ca="1" si="167"/>
        <v>11.9565214293521+2.51941473303835E-13i</v>
      </c>
      <c r="EN127" s="240"/>
      <c r="EO127" s="240"/>
      <c r="EP127" s="240"/>
    </row>
    <row r="128" spans="1:146" ht="15.75" thickBot="1">
      <c r="A128" s="277">
        <f t="shared" si="168"/>
        <v>5.4687500000000016E-4</v>
      </c>
      <c r="B128" s="276">
        <v>28</v>
      </c>
      <c r="C128" s="248">
        <f t="shared" si="169"/>
        <v>5600</v>
      </c>
      <c r="D128" s="247">
        <f t="shared" si="170"/>
        <v>35185.83772020568</v>
      </c>
      <c r="E128" s="247" t="str">
        <f t="shared" si="171"/>
        <v>35185.8377202057i</v>
      </c>
      <c r="F128" s="247" t="str">
        <f t="shared" si="172"/>
        <v>0.0943787121298404-0.324498795460185i</v>
      </c>
      <c r="G128" s="247" t="str">
        <f t="shared" si="173"/>
        <v>-1.17023071178775+0.824138633151961i</v>
      </c>
      <c r="H128" s="247" t="str">
        <f t="shared" si="38"/>
        <v>0.00596606123333491-0.0100419914513976i</v>
      </c>
      <c r="I128" s="247" t="str">
        <f t="shared" si="174"/>
        <v>-0.0104607910816569+0.00623474999284403i</v>
      </c>
      <c r="J128" s="275" t="str">
        <f ca="1">IMPRODUCT(1/N_FFT2,AQ100)</f>
        <v>0.0693132083704309-0.00167944583332288i</v>
      </c>
      <c r="K128" s="274" t="str">
        <f t="shared" ca="1" si="175"/>
        <v>-0.000714600067065138+0.000449718857386891i</v>
      </c>
      <c r="N128" s="265">
        <f t="shared" ca="1" si="176"/>
        <v>12.044070227869442</v>
      </c>
      <c r="O128" s="240">
        <f t="shared" ca="1" si="39"/>
        <v>-11.955929772130558</v>
      </c>
      <c r="P128" s="240" t="str">
        <f t="shared" ca="1" si="40"/>
        <v>-9.24205869352769+7.5847615533718i</v>
      </c>
      <c r="Q128" s="240" t="str">
        <f t="shared" ca="1" si="41"/>
        <v>-2.33248618924722+11.7261999340404i</v>
      </c>
      <c r="R128" s="240" t="str">
        <f t="shared" ca="1" si="42"/>
        <v>5.63598628030312+10.5441887010975i</v>
      </c>
      <c r="S128" s="240" t="str">
        <f t="shared" ca="1" si="43"/>
        <v>11.0458388086138+4.57533624231488i</v>
      </c>
      <c r="T128" s="240" t="str">
        <f t="shared" ca="1" si="44"/>
        <v>11.4411114501333-3.47062321517998i</v>
      </c>
      <c r="U128" s="241" t="str">
        <f t="shared" ca="1" si="45"/>
        <v>6.64235868946861-9.94099229234983i</v>
      </c>
      <c r="V128" s="240" t="str">
        <f t="shared" ca="1" si="46"/>
        <v>-1.17188604624529-11.8983587023897i</v>
      </c>
      <c r="W128" s="240" t="str">
        <f t="shared" ca="1" si="47"/>
        <v>-8.45411901726367-8.45411901726363i</v>
      </c>
      <c r="X128" s="240" t="str">
        <f t="shared" ca="1" si="48"/>
        <v>-11.8983587023897-1.17188604624524i</v>
      </c>
      <c r="Y128" s="240" t="str">
        <f t="shared" ca="1" si="49"/>
        <v>-9.94099229234986+6.64235868946855i</v>
      </c>
      <c r="Z128" s="240" t="str">
        <f t="shared" ca="1" si="50"/>
        <v>-3.47062321517994+11.4411114501333i</v>
      </c>
      <c r="AA128" s="240" t="str">
        <f t="shared" ca="1" si="51"/>
        <v>4.57533624231491+11.0458388086137i</v>
      </c>
      <c r="AB128" s="240" t="str">
        <f t="shared" ca="1" si="52"/>
        <v>10.5441887010975+5.63598628030308i</v>
      </c>
      <c r="AC128" s="240" t="str">
        <f t="shared" ca="1" si="53"/>
        <v>11.7261999340404-2.33248618924715i</v>
      </c>
      <c r="AD128" s="240" t="str">
        <f t="shared" ca="1" si="54"/>
        <v>7.58476155337189-9.24205869352762i</v>
      </c>
      <c r="AE128" s="240" t="str">
        <f t="shared" ca="1" si="55"/>
        <v>-2.92205240599022E-13-11.9559297721306i</v>
      </c>
      <c r="AF128" s="240" t="str">
        <f t="shared" ca="1" si="56"/>
        <v>-7.58476155337141-9.24205869352802i</v>
      </c>
      <c r="AG128" s="240" t="str">
        <f t="shared" ca="1" si="57"/>
        <v>-11.7261999340404-2.33248618924729i</v>
      </c>
      <c r="AH128" s="240" t="str">
        <f t="shared" ca="1" si="58"/>
        <v>-10.5441887010974+5.63598628030338i</v>
      </c>
      <c r="AI128" s="240" t="str">
        <f t="shared" ca="1" si="59"/>
        <v>-4.57533624231539+11.0458388086135i</v>
      </c>
      <c r="AJ128" s="240" t="str">
        <f t="shared" ca="1" si="60"/>
        <v>3.4706232151798+11.4411114501334i</v>
      </c>
      <c r="AK128" s="240" t="str">
        <f t="shared" ca="1" si="61"/>
        <v>9.94099229234998+6.64235868946838i</v>
      </c>
      <c r="AL128" s="240" t="str">
        <f t="shared" ca="1" si="62"/>
        <v>11.8983587023898-1.17188604624473i</v>
      </c>
      <c r="AM128" s="240" t="str">
        <f t="shared" ca="1" si="63"/>
        <v>8.45411901726376-8.45411901726354i</v>
      </c>
      <c r="AN128" s="240" t="str">
        <f t="shared" ca="1" si="64"/>
        <v>1.17188604624506-11.8983587023898i</v>
      </c>
      <c r="AO128" s="240" t="str">
        <f t="shared" ca="1" si="65"/>
        <v>-6.6423586894691-9.9409922923495i</v>
      </c>
      <c r="AP128" s="240" t="str">
        <f t="shared" ca="1" si="66"/>
        <v>-11.4411114501333-3.47062321518014i</v>
      </c>
      <c r="AQ128" s="240" t="str">
        <f t="shared" ca="1" si="67"/>
        <v>-11.0458388086137+4.57533624231506i</v>
      </c>
      <c r="AR128" s="240" t="str">
        <f t="shared" ca="1" si="68"/>
        <v>-11.0458388086137+4.57533624231506i</v>
      </c>
      <c r="AS128" s="240" t="str">
        <f t="shared" ca="1" si="69"/>
        <v>2.33248618924696+11.7261999340404i</v>
      </c>
      <c r="AT128" s="240" t="str">
        <f t="shared" ca="1" si="70"/>
        <v>9.24205869352781+7.58476155337166i</v>
      </c>
      <c r="AU128" s="240" t="str">
        <f t="shared" ca="1" si="71"/>
        <v>11.9559297721306-5.84410481198044E-13i</v>
      </c>
      <c r="AV128" s="240" t="str">
        <f t="shared" ca="1" si="72"/>
        <v>9.24205869352784-7.58476155337161i</v>
      </c>
      <c r="AW128" s="240" t="str">
        <f t="shared" ca="1" si="73"/>
        <v>2.33248618924702-11.7261999340404i</v>
      </c>
      <c r="AX128" s="240" t="str">
        <f t="shared" ca="1" si="74"/>
        <v>-5.63598628030362-10.5441887010973i</v>
      </c>
      <c r="AY128" s="240" t="str">
        <f t="shared" ca="1" si="75"/>
        <v>-11.0458388086137-4.57533624231512i</v>
      </c>
      <c r="AZ128" s="240" t="str">
        <f t="shared" ca="1" si="76"/>
        <v>-11.4411114501333+3.47062321518008i</v>
      </c>
      <c r="BA128" s="240" t="str">
        <f t="shared" ca="1" si="77"/>
        <v>-6.64235868946812+9.94099229235015i</v>
      </c>
      <c r="BB128" s="240" t="str">
        <f t="shared" ca="1" si="78"/>
        <v>1.171886046245+11.8983587023898i</v>
      </c>
      <c r="BC128" s="240" t="str">
        <f t="shared" ca="1" si="79"/>
        <v>8.45411901726373+8.45411901726357i</v>
      </c>
      <c r="BD128" s="240" t="str">
        <f t="shared" ca="1" si="80"/>
        <v>11.8983587023898+1.17188604624479i</v>
      </c>
      <c r="BE128" s="240" t="str">
        <f t="shared" ca="1" si="81"/>
        <v>9.94099229235002-6.64235868946833i</v>
      </c>
      <c r="BF128" s="240" t="str">
        <f t="shared" ca="1" si="82"/>
        <v>3.47062321517984-11.4411114501334i</v>
      </c>
      <c r="BG128" s="240" t="str">
        <f t="shared" ca="1" si="83"/>
        <v>-4.57533624231531-11.0458388086136i</v>
      </c>
      <c r="BH128" s="240" t="str">
        <f t="shared" ca="1" si="84"/>
        <v>-10.5441887010974-5.63598628030343i</v>
      </c>
      <c r="BI128" s="240" t="str">
        <f t="shared" ca="1" si="85"/>
        <v>-11.7261999340404+2.33248618924722i</v>
      </c>
      <c r="BJ128" s="240" t="str">
        <f t="shared" ca="1" si="86"/>
        <v>-7.58476155337149+9.24205869352795i</v>
      </c>
      <c r="BK128" s="240" t="str">
        <f t="shared" ca="1" si="87"/>
        <v>-3.33950142663386E-13+11.9559297721306i</v>
      </c>
      <c r="BL128" s="240" t="str">
        <f t="shared" ca="1" si="88"/>
        <v>7.58476155337183+9.24205869352768i</v>
      </c>
      <c r="BM128" s="240" t="str">
        <f t="shared" ca="1" si="89"/>
        <v>11.7261999340405+2.33248618924672i</v>
      </c>
      <c r="BN128" s="240" t="str">
        <f t="shared" ca="1" si="90"/>
        <v>10.5441887010977-5.63598628030281i</v>
      </c>
      <c r="BO128" s="240" t="str">
        <f t="shared" ca="1" si="91"/>
        <v>4.57533624231483-11.0458388086138i</v>
      </c>
      <c r="BP128" s="240" t="str">
        <f t="shared" ca="1" si="92"/>
        <v>-3.47062321518034-11.4411114501332i</v>
      </c>
      <c r="BQ128" s="240" t="str">
        <f t="shared" ca="1" si="93"/>
        <v>-9.94099229234962-6.64235868946892i</v>
      </c>
      <c r="BR128" s="240" t="str">
        <f t="shared" ca="1" si="94"/>
        <v>-11.8983587023897+1.17188604624531i</v>
      </c>
      <c r="BS128" s="240" t="str">
        <f t="shared" ca="1" si="95"/>
        <v>-8.45411901726338+8.45411901726392i</v>
      </c>
      <c r="BT128" s="240" t="str">
        <f t="shared" ca="1" si="96"/>
        <v>-1.17188604624567+11.8983587023897i</v>
      </c>
      <c r="BU128" s="240" t="str">
        <f t="shared" ca="1" si="97"/>
        <v>6.64235868946856+9.94099229234986i</v>
      </c>
      <c r="BV128" s="240" t="str">
        <f t="shared" ca="1" si="98"/>
        <v>11.4411114501334+3.47062321517962i</v>
      </c>
      <c r="BW128" s="240" t="str">
        <f t="shared" ca="1" si="99"/>
        <v>11.0458388086139-4.57533624231451i</v>
      </c>
      <c r="BX128" s="240" t="str">
        <f t="shared" ca="1" si="100"/>
        <v>5.63598628030319-10.5441887010975i</v>
      </c>
      <c r="BY128" s="240" t="str">
        <f t="shared" ca="1" si="101"/>
        <v>-2.33248618924753-11.7261999340403i</v>
      </c>
      <c r="BZ128" s="240" t="str">
        <f t="shared" ca="1" si="102"/>
        <v>-9.2420586935274-7.58476155337216i</v>
      </c>
      <c r="CA128" s="240" t="str">
        <f t="shared" ca="1" si="103"/>
        <v>-11.9559297721306-1.05458894930703E-13i</v>
      </c>
      <c r="CB128" s="240" t="str">
        <f t="shared" ca="1" si="104"/>
        <v>-9.24205869352747+7.58476155337207i</v>
      </c>
      <c r="CC128" s="240" t="str">
        <f t="shared" ca="1" si="105"/>
        <v>-2.33248618924765+11.7261999340403i</v>
      </c>
      <c r="CD128" s="240" t="str">
        <f t="shared" ca="1" si="106"/>
        <v>5.63598628030308+10.5441887010975i</v>
      </c>
      <c r="CE128" s="240" t="str">
        <f t="shared" ca="1" si="107"/>
        <v>11.0458388086139+4.57533624231462i</v>
      </c>
      <c r="CF128" s="240" t="str">
        <f t="shared" ca="1" si="108"/>
        <v>11.4411114501335-3.4706232151795i</v>
      </c>
      <c r="CG128" s="240" t="str">
        <f t="shared" ca="1" si="109"/>
        <v>6.64235868946867-9.94099229234979i</v>
      </c>
      <c r="CH128" s="240" t="str">
        <f t="shared" ca="1" si="110"/>
        <v>-1.17188604624554-11.8983587023897i</v>
      </c>
      <c r="CI128" s="240" t="str">
        <f t="shared" ca="1" si="111"/>
        <v>-8.4541190172633-8.454119017264i</v>
      </c>
      <c r="CJ128" s="240" t="str">
        <f t="shared" ca="1" si="112"/>
        <v>-11.8983587023897-1.17188604624544i</v>
      </c>
      <c r="CK128" s="240" t="str">
        <f t="shared" ca="1" si="113"/>
        <v>-9.94099229234969+6.64235868946881i</v>
      </c>
      <c r="CL128" s="240" t="str">
        <f t="shared" ca="1" si="114"/>
        <v>-3.47062321518046+11.4411114501332i</v>
      </c>
      <c r="CM128" s="240" t="str">
        <f t="shared" ca="1" si="115"/>
        <v>4.57533624231471+11.0458388086138i</v>
      </c>
      <c r="CN128" s="240" t="str">
        <f t="shared" ca="1" si="116"/>
        <v>10.5441887010976+5.63598628030292i</v>
      </c>
      <c r="CO128" s="240" t="str">
        <f t="shared" ca="1" si="117"/>
        <v>11.7261999340405-2.33248618924659i</v>
      </c>
      <c r="CP128" s="240" t="str">
        <f t="shared" ca="1" si="118"/>
        <v>7.58476155337192-9.24205869352759i</v>
      </c>
      <c r="CQ128" s="240" t="str">
        <f t="shared" ca="1" si="119"/>
        <v>-2.07984343290432E-13-11.9559297721306i</v>
      </c>
      <c r="CR128" s="240" t="str">
        <f t="shared" ca="1" si="120"/>
        <v>-7.58476155337133-9.24205869352808i</v>
      </c>
      <c r="CS128" s="240" t="str">
        <f t="shared" ca="1" si="121"/>
        <v>-11.7261999340404-2.33248618924735i</v>
      </c>
      <c r="CT128" s="240" t="str">
        <f t="shared" ca="1" si="122"/>
        <v>-10.5441887010974+5.63598628030329i</v>
      </c>
      <c r="CU128" s="240" t="str">
        <f t="shared" ca="1" si="123"/>
        <v>-4.57533624231433+11.045838808614i</v>
      </c>
      <c r="CV128" s="240" t="str">
        <f t="shared" ca="1" si="124"/>
        <v>3.47062321517972+11.4411114501334i</v>
      </c>
      <c r="CW128" s="240" t="str">
        <f t="shared" ca="1" si="125"/>
        <v>9.94099229234997+6.6423586894684i</v>
      </c>
      <c r="CX128" s="240" t="str">
        <f t="shared" ca="1" si="126"/>
        <v>11.8983587023898-1.17188604624467i</v>
      </c>
      <c r="CY128" s="240" t="str">
        <f t="shared" ca="1" si="127"/>
        <v>8.45411901726385-8.45411901726346i</v>
      </c>
      <c r="CZ128" s="240" t="str">
        <f t="shared" ca="1" si="128"/>
        <v>1.17188604624513-11.8983587023897i</v>
      </c>
      <c r="DA128" s="240" t="str">
        <f t="shared" ca="1" si="129"/>
        <v>-6.642358689469-9.94099229234956i</v>
      </c>
      <c r="DB128" s="240" t="str">
        <f t="shared" ca="1" si="130"/>
        <v>-11.4411114501333-3.47062321518016i</v>
      </c>
      <c r="DC128" s="240" t="str">
        <f t="shared" ca="1" si="131"/>
        <v>-11.0458388086137+4.575336242315i</v>
      </c>
      <c r="DD128" s="240" t="str">
        <f t="shared" ca="1" si="132"/>
        <v>-5.63598628030376+10.5441887010972i</v>
      </c>
      <c r="DE128" s="240" t="str">
        <f t="shared" ca="1" si="133"/>
        <v>2.33248618924682+11.7261999340405i</v>
      </c>
      <c r="DF128" s="240" t="str">
        <f t="shared" ca="1" si="134"/>
        <v>9.2420586935278+7.58476155337169i</v>
      </c>
      <c r="DG128" s="240" t="str">
        <f t="shared" ca="1" si="135"/>
        <v>11.9559297721306-5.21427581511567E-13i</v>
      </c>
      <c r="DH128" s="240" t="str">
        <f t="shared" ca="1" si="136"/>
        <v>9.24205869352789-7.58476155337156i</v>
      </c>
      <c r="DI128" s="240" t="str">
        <f t="shared" ca="1" si="137"/>
        <v>2.33248618924713-11.7261999340404i</v>
      </c>
      <c r="DJ128" s="240" t="str">
        <f t="shared" ca="1" si="138"/>
        <v>-5.63598628030363-10.5441887010973i</v>
      </c>
      <c r="DK128" s="240" t="str">
        <f t="shared" ca="1" si="139"/>
        <v>-11.0458388086137-4.57533624231514i</v>
      </c>
      <c r="DL128" s="240" t="str">
        <f t="shared" ca="1" si="140"/>
        <v>-11.4411114501333+3.47062321518002i</v>
      </c>
      <c r="DM128" s="240" t="str">
        <f t="shared" ca="1" si="141"/>
        <v>-6.64235868946821+9.9409922923501i</v>
      </c>
      <c r="DN128" s="240" t="str">
        <f t="shared" ca="1" si="142"/>
        <v>1.1718860462449+11.8983587023898i</v>
      </c>
      <c r="DO128" s="240" t="str">
        <f t="shared" ca="1" si="143"/>
        <v>8.45411901726374+8.45411901726356i</v>
      </c>
      <c r="DP128" s="240" t="str">
        <f t="shared" ca="1" si="144"/>
        <v>11.8983587023898+1.17188604624481i</v>
      </c>
      <c r="DQ128" s="240" t="str">
        <f t="shared" ca="1" si="145"/>
        <v>9.94099229235005-6.64235868946828i</v>
      </c>
      <c r="DR128" s="240" t="str">
        <f t="shared" ca="1" si="146"/>
        <v>3.47062321517993-11.4411114501333i</v>
      </c>
      <c r="DS128" s="240" t="str">
        <f t="shared" ca="1" si="147"/>
        <v>-4.57533624231521-11.0458388086136i</v>
      </c>
      <c r="DT128" s="240" t="str">
        <f t="shared" ca="1" si="148"/>
        <v>-10.5441887010974-5.63598628030342i</v>
      </c>
      <c r="DU128" s="240" t="str">
        <f t="shared" ca="1" si="149"/>
        <v>-11.7261999340404+2.33248618924721i</v>
      </c>
      <c r="DV128" s="240" t="str">
        <f t="shared" ca="1" si="150"/>
        <v>-7.58476155337151+9.24205869352794i</v>
      </c>
      <c r="DW128" s="240" t="str">
        <f t="shared" ca="1" si="151"/>
        <v>-4.39409037594089E-13+11.9559297721306i</v>
      </c>
      <c r="DX128" s="240" t="str">
        <f t="shared" ca="1" si="152"/>
        <v>7.58476155337175+9.24205869352773i</v>
      </c>
      <c r="DY128" s="240" t="str">
        <f t="shared" ca="1" si="153"/>
        <v>11.7261999340405+2.33248618924673i</v>
      </c>
      <c r="DZ128" s="240" t="str">
        <f t="shared" ca="1" si="154"/>
        <v>10.5441887010977-5.63598628030278i</v>
      </c>
      <c r="EA128" s="240" t="str">
        <f t="shared" ca="1" si="155"/>
        <v>4.57533624231493-11.0458388086137i</v>
      </c>
      <c r="EB128" s="240" t="str">
        <f t="shared" ca="1" si="156"/>
        <v>-3.47062321518023-11.4411114501332i</v>
      </c>
      <c r="EC128" s="240" t="str">
        <f t="shared" ca="1" si="157"/>
        <v>-9.94099229234956-6.64235868946901i</v>
      </c>
      <c r="ED128" s="240" t="str">
        <f t="shared" ca="1" si="158"/>
        <v>-11.8983587023897+1.17188604624529i</v>
      </c>
      <c r="EE128" s="240" t="str">
        <f t="shared" ca="1" si="159"/>
        <v>-8.45411901726341+8.4541190172639i</v>
      </c>
      <c r="EF128" s="240" t="str">
        <f t="shared" ca="1" si="160"/>
        <v>-1.17188604624577+11.8983587023897i</v>
      </c>
      <c r="EG128" s="240" t="str">
        <f t="shared" ca="1" si="161"/>
        <v>6.64235868946846+9.94099229234992i</v>
      </c>
      <c r="EH128" s="240" t="str">
        <f t="shared" ca="1" si="162"/>
        <v>11.4411114501334+3.47062321517972i</v>
      </c>
      <c r="EI128" s="240" t="str">
        <f t="shared" ca="1" si="163"/>
        <v>11.0458388086139-4.57533624231448i</v>
      </c>
      <c r="EJ128" s="240" t="str">
        <f t="shared" ca="1" si="164"/>
        <v>5.63598628030322-10.5441887010975i</v>
      </c>
      <c r="EK128" s="240" t="str">
        <f t="shared" ca="1" si="165"/>
        <v>-2.33248618924743-11.7261999340403i</v>
      </c>
      <c r="EL128" s="240" t="str">
        <f t="shared" ca="1" si="166"/>
        <v>-9.24205869352733-7.58476155337225i</v>
      </c>
      <c r="EM128" s="240" t="str">
        <f t="shared" ca="1" si="167"/>
        <v>-11.9559297721306-2.10917789861406E-13i</v>
      </c>
      <c r="EN128" s="240"/>
      <c r="EO128" s="240"/>
      <c r="EP128" s="240"/>
    </row>
    <row r="129" spans="1:146" ht="15.75" thickBot="1">
      <c r="A129" s="277">
        <f t="shared" si="168"/>
        <v>5.6640625000000018E-4</v>
      </c>
      <c r="B129" s="276">
        <v>29</v>
      </c>
      <c r="C129" s="248">
        <f t="shared" si="169"/>
        <v>5800</v>
      </c>
      <c r="D129" s="247">
        <f t="shared" si="170"/>
        <v>36442.474781641598</v>
      </c>
      <c r="E129" s="247" t="str">
        <f t="shared" si="171"/>
        <v>36442.4747816416i</v>
      </c>
      <c r="F129" s="247" t="str">
        <f t="shared" si="172"/>
        <v>0.0921385919121613-0.314823808836341i</v>
      </c>
      <c r="G129" s="247" t="str">
        <f t="shared" si="173"/>
        <v>-1.14273931953618+0.833622581285527i</v>
      </c>
      <c r="H129" s="247" t="str">
        <f t="shared" si="38"/>
        <v>0.00590261958802123-0.00970212706216132i</v>
      </c>
      <c r="I129" s="247" t="str">
        <f t="shared" si="174"/>
        <v>-0.0102228988163497+0.00621597720099664i</v>
      </c>
      <c r="J129" s="275" t="str">
        <f ca="1">IMPRODUCT(1/N_FFT2,AR100)</f>
        <v>0.0693132083704309-0.00167944583332288i</v>
      </c>
      <c r="K129" s="274" t="str">
        <f t="shared" ca="1" si="175"/>
        <v>-0.000698142518797234+0.000448018127780128i</v>
      </c>
      <c r="N129" s="265">
        <f t="shared" ca="1" si="176"/>
        <v>12.044707631078323</v>
      </c>
      <c r="O129" s="240">
        <f t="shared" ca="1" si="39"/>
        <v>-11.955292368921677</v>
      </c>
      <c r="P129" s="240" t="str">
        <f t="shared" ca="1" si="40"/>
        <v>-9.05265314431895+7.80887230495217i</v>
      </c>
      <c r="Q129" s="240" t="str">
        <f t="shared" ca="1" si="41"/>
        <v>-1.75420572154439+11.8258943810985i</v>
      </c>
      <c r="R129" s="240" t="str">
        <f t="shared" ca="1" si="42"/>
        <v>6.39605296242745+10.1004713814861i</v>
      </c>
      <c r="S129" s="240" t="str">
        <f t="shared" ca="1" si="43"/>
        <v>11.4405014932926+3.47043818679516i</v>
      </c>
      <c r="T129" s="240" t="str">
        <f t="shared" ca="1" si="44"/>
        <v>10.9296449159562-4.84477838889567i</v>
      </c>
      <c r="U129" s="241" t="str">
        <f t="shared" ca="1" si="45"/>
        <v>5.11154614578071-10.8074562976656i</v>
      </c>
      <c r="V129" s="240" t="str">
        <f t="shared" ca="1" si="46"/>
        <v>-3.18862899413368-11.5222246447536i</v>
      </c>
      <c r="W129" s="240" t="str">
        <f t="shared" ca="1" si="47"/>
        <v>-9.94046231095088-6.64200456721928i</v>
      </c>
      <c r="X129" s="240" t="str">
        <f t="shared" ca="1" si="48"/>
        <v>-11.8653830062989+1.46345541108376i</v>
      </c>
      <c r="Y129" s="240" t="str">
        <f t="shared" ca="1" si="49"/>
        <v>-8.02868364816362+8.85828733470003i</v>
      </c>
      <c r="Z129" s="240" t="str">
        <f t="shared" ca="1" si="50"/>
        <v>-0.293397562083971+11.9516916583787i</v>
      </c>
      <c r="AA129" s="240" t="str">
        <f t="shared" ca="1" si="51"/>
        <v>7.58435718905679+9.24156597418423i</v>
      </c>
      <c r="AB129" s="240" t="str">
        <f t="shared" ca="1" si="52"/>
        <v>11.7792822793217+2.04389936407243i</v>
      </c>
      <c r="AC129" s="240" t="str">
        <f t="shared" ca="1" si="53"/>
        <v>10.2543963057421-6.14624861449486i</v>
      </c>
      <c r="AD129" s="240" t="str">
        <f t="shared" ca="1" si="54"/>
        <v>3.75015691726051-11.3518870115202i</v>
      </c>
      <c r="AE129" s="240" t="str">
        <f t="shared" ca="1" si="55"/>
        <v>-4.57509231866712-11.0452499248351i</v>
      </c>
      <c r="AF129" s="240" t="str">
        <f t="shared" ca="1" si="56"/>
        <v>-10.6787576718179-5.37523489840086i</v>
      </c>
      <c r="AG129" s="240" t="str">
        <f t="shared" ca="1" si="57"/>
        <v>-11.5970072389322+2.904899090597i</v>
      </c>
      <c r="AH129" s="240" t="str">
        <f t="shared" ca="1" si="58"/>
        <v>-6.88395527682049+9.77446547761729i</v>
      </c>
      <c r="AI129" s="240" t="str">
        <f t="shared" ca="1" si="59"/>
        <v>1.17182356980492+11.8977243684516i</v>
      </c>
      <c r="AJ129" s="240" t="str">
        <f t="shared" ca="1" si="60"/>
        <v>8.65858562402355+8.24365881255705i</v>
      </c>
      <c r="AK129" s="240" t="str">
        <f t="shared" ca="1" si="61"/>
        <v>11.9408916956833+0.586618392447617i</v>
      </c>
      <c r="AL129" s="240" t="str">
        <f t="shared" ca="1" si="62"/>
        <v>9.42491203027075-7.35527353998846i</v>
      </c>
      <c r="AM129" s="240" t="str">
        <f t="shared" ca="1" si="63"/>
        <v>2.33236183804991-11.7255747783554i</v>
      </c>
      <c r="AN129" s="240" t="str">
        <f t="shared" ca="1" si="64"/>
        <v>-5.89274199621964-10.4021443651002i</v>
      </c>
      <c r="AO129" s="240" t="str">
        <f t="shared" ca="1" si="65"/>
        <v>-11.2564345774862-4.02761669342689i</v>
      </c>
      <c r="AP129" s="240" t="str">
        <f t="shared" ca="1" si="66"/>
        <v>-11.1542016881679+4.3026503838994i</v>
      </c>
      <c r="AQ129" s="240" t="str">
        <f t="shared" ca="1" si="67"/>
        <v>-5.63568581051096+10.5436265616534i</v>
      </c>
      <c r="AR129" s="240" t="str">
        <f t="shared" ca="1" si="68"/>
        <v>-5.63568581051096+10.5436265616534i</v>
      </c>
      <c r="AS129" s="240" t="str">
        <f t="shared" ca="1" si="69"/>
        <v>9.60258087177079+7.12175934917059i</v>
      </c>
      <c r="AT129" s="240" t="str">
        <f t="shared" ca="1" si="70"/>
        <v>11.9228989863291-0.879485865826578i</v>
      </c>
      <c r="AU129" s="240" t="str">
        <f t="shared" ca="1" si="71"/>
        <v>8.45366830513231-8.45366830513231i</v>
      </c>
      <c r="AV129" s="240" t="str">
        <f t="shared" ca="1" si="72"/>
        <v>0.879485865826621-11.9228989863291i</v>
      </c>
      <c r="AW129" s="240" t="str">
        <f t="shared" ca="1" si="73"/>
        <v>-7.12175934917059-9.60258087177079i</v>
      </c>
      <c r="AX129" s="240" t="str">
        <f t="shared" ca="1" si="74"/>
        <v>-11.6648042295902-2.61941938446886i</v>
      </c>
      <c r="AY129" s="240" t="str">
        <f t="shared" ca="1" si="75"/>
        <v>-10.5436265616539+5.63568581050987i</v>
      </c>
      <c r="AZ129" s="240" t="str">
        <f t="shared" ca="1" si="76"/>
        <v>-4.3026503838994+11.1542016881679i</v>
      </c>
      <c r="BA129" s="240" t="str">
        <f t="shared" ca="1" si="77"/>
        <v>4.02761669342685+11.2564345774862i</v>
      </c>
      <c r="BB129" s="240" t="str">
        <f t="shared" ca="1" si="78"/>
        <v>10.4021443651002+5.89274199621964i</v>
      </c>
      <c r="BC129" s="240" t="str">
        <f t="shared" ca="1" si="79"/>
        <v>11.7255747783555-2.33236183804988i</v>
      </c>
      <c r="BD129" s="240" t="str">
        <f t="shared" ca="1" si="80"/>
        <v>7.35527353998846-9.42491203027075i</v>
      </c>
      <c r="BE129" s="240" t="str">
        <f t="shared" ca="1" si="81"/>
        <v>-0.586618392447596-11.9408916956833i</v>
      </c>
      <c r="BF129" s="240" t="str">
        <f t="shared" ca="1" si="82"/>
        <v>-8.24365881255702-8.65858562402358i</v>
      </c>
      <c r="BG129" s="240" t="str">
        <f t="shared" ca="1" si="83"/>
        <v>-11.8977243684515-1.17182356980612i</v>
      </c>
      <c r="BH129" s="240" t="str">
        <f t="shared" ca="1" si="84"/>
        <v>-9.77446547761729+6.88395527682049i</v>
      </c>
      <c r="BI129" s="240" t="str">
        <f t="shared" ca="1" si="85"/>
        <v>-2.904899090597+11.5970072389322i</v>
      </c>
      <c r="BJ129" s="240" t="str">
        <f t="shared" ca="1" si="86"/>
        <v>5.37523489840082+10.6787576718179i</v>
      </c>
      <c r="BK129" s="240" t="str">
        <f t="shared" ca="1" si="87"/>
        <v>11.0452499248351+4.57509231866715i</v>
      </c>
      <c r="BL129" s="240" t="str">
        <f t="shared" ca="1" si="88"/>
        <v>11.3518870115202-3.75015691726045i</v>
      </c>
      <c r="BM129" s="240" t="str">
        <f t="shared" ca="1" si="89"/>
        <v>6.14624861449466-10.2543963057422i</v>
      </c>
      <c r="BN129" s="240" t="str">
        <f t="shared" ca="1" si="90"/>
        <v>-2.04389936407231-11.7792822793217i</v>
      </c>
      <c r="BO129" s="240" t="str">
        <f t="shared" ca="1" si="91"/>
        <v>-9.24156597418457-7.58435718905636i</v>
      </c>
      <c r="BP129" s="240" t="str">
        <f t="shared" ca="1" si="92"/>
        <v>-11.9516916583787+0.293397562084034i</v>
      </c>
      <c r="BQ129" s="240" t="str">
        <f t="shared" ca="1" si="93"/>
        <v>-8.85828733470026+8.02868364816337i</v>
      </c>
      <c r="BR129" s="240" t="str">
        <f t="shared" ca="1" si="94"/>
        <v>-1.46345541108329+11.865383006299i</v>
      </c>
      <c r="BS129" s="240" t="str">
        <f t="shared" ca="1" si="95"/>
        <v>6.64200456721927+9.94046231095089i</v>
      </c>
      <c r="BT129" s="240" t="str">
        <f t="shared" ca="1" si="96"/>
        <v>11.5222246447534+3.18862899413418i</v>
      </c>
      <c r="BU129" s="240" t="str">
        <f t="shared" ca="1" si="97"/>
        <v>10.8074562976655-5.11154614578086i</v>
      </c>
      <c r="BV129" s="240" t="str">
        <f t="shared" ca="1" si="98"/>
        <v>4.84477838889578-10.9296449159561i</v>
      </c>
      <c r="BW129" s="240" t="str">
        <f t="shared" ca="1" si="99"/>
        <v>-3.47043818679459-11.4405014932928i</v>
      </c>
      <c r="BX129" s="240" t="str">
        <f t="shared" ca="1" si="100"/>
        <v>-10.1004713814862-6.39605296242738i</v>
      </c>
      <c r="BY129" s="240" t="str">
        <f t="shared" ca="1" si="101"/>
        <v>-11.8258943810986+1.7542057215441i</v>
      </c>
      <c r="BZ129" s="240" t="str">
        <f t="shared" ca="1" si="102"/>
        <v>-7.80887230495181+9.05265314431927i</v>
      </c>
      <c r="CA129" s="240" t="str">
        <f t="shared" ca="1" si="103"/>
        <v>-1.29619539590842E-18+11.9552923689217i</v>
      </c>
      <c r="CB129" s="240" t="str">
        <f t="shared" ca="1" si="104"/>
        <v>7.80887230495181+9.05265314431927i</v>
      </c>
      <c r="CC129" s="240" t="str">
        <f t="shared" ca="1" si="105"/>
        <v>11.8258943810986+1.75420572154418i</v>
      </c>
      <c r="CD129" s="240" t="str">
        <f t="shared" ca="1" si="106"/>
        <v>10.1004713814862-6.3960529624273i</v>
      </c>
      <c r="CE129" s="240" t="str">
        <f t="shared" ca="1" si="107"/>
        <v>3.47043818679459-11.4405014932928i</v>
      </c>
      <c r="CF129" s="240" t="str">
        <f t="shared" ca="1" si="108"/>
        <v>-4.84477838889578-10.9296449159561i</v>
      </c>
      <c r="CG129" s="240" t="str">
        <f t="shared" ca="1" si="109"/>
        <v>-10.8074562976655-5.11154614578094i</v>
      </c>
      <c r="CH129" s="240" t="str">
        <f t="shared" ca="1" si="110"/>
        <v>-11.5222246447535+3.1886289941341i</v>
      </c>
      <c r="CI129" s="240" t="str">
        <f t="shared" ca="1" si="111"/>
        <v>-6.64200456721935+9.94046231095085i</v>
      </c>
      <c r="CJ129" s="240" t="str">
        <f t="shared" ca="1" si="112"/>
        <v>1.46345541108329+11.865383006299i</v>
      </c>
      <c r="CK129" s="240" t="str">
        <f t="shared" ca="1" si="113"/>
        <v>8.85828733470026+8.02868364816337i</v>
      </c>
      <c r="CL129" s="240" t="str">
        <f t="shared" ca="1" si="114"/>
        <v>11.9516916583787+0.293397562084119i</v>
      </c>
      <c r="CM129" s="240" t="str">
        <f t="shared" ca="1" si="115"/>
        <v>9.24156597418462-7.5843571890563i</v>
      </c>
      <c r="CN129" s="240" t="str">
        <f t="shared" ca="1" si="116"/>
        <v>2.04389936407231-11.7792822793217i</v>
      </c>
      <c r="CO129" s="240" t="str">
        <f t="shared" ca="1" si="117"/>
        <v>-6.14624861449466-10.2543963057422i</v>
      </c>
      <c r="CP129" s="240" t="str">
        <f t="shared" ca="1" si="118"/>
        <v>-11.3518870115202-3.75015691726054i</v>
      </c>
      <c r="CQ129" s="240" t="str">
        <f t="shared" ca="1" si="119"/>
        <v>-11.0452499248351+4.57509231866708i</v>
      </c>
      <c r="CR129" s="240" t="str">
        <f t="shared" ca="1" si="120"/>
        <v>-5.37523489840091+10.6787576718179i</v>
      </c>
      <c r="CS129" s="240" t="str">
        <f t="shared" ca="1" si="121"/>
        <v>2.904899090597+11.5970072389322i</v>
      </c>
      <c r="CT129" s="240" t="str">
        <f t="shared" ca="1" si="122"/>
        <v>9.77446547761729+6.88395527682049i</v>
      </c>
      <c r="CU129" s="240" t="str">
        <f t="shared" ca="1" si="123"/>
        <v>11.8977243684515-1.17182356980608i</v>
      </c>
      <c r="CV129" s="240" t="str">
        <f t="shared" ca="1" si="124"/>
        <v>8.24365881255708-8.65858562402353i</v>
      </c>
      <c r="CW129" s="240" t="str">
        <f t="shared" ca="1" si="125"/>
        <v>0.58661839244768-11.9408916956833i</v>
      </c>
      <c r="CX129" s="240" t="str">
        <f t="shared" ca="1" si="126"/>
        <v>-7.35527353998846-9.42491203027075i</v>
      </c>
      <c r="CY129" s="240" t="str">
        <f t="shared" ca="1" si="127"/>
        <v>-11.7255747783554-2.33236183804991i</v>
      </c>
      <c r="CZ129" s="240" t="str">
        <f t="shared" ca="1" si="128"/>
        <v>-10.4021443651002+5.89274199621961i</v>
      </c>
      <c r="DA129" s="240" t="str">
        <f t="shared" ca="1" si="129"/>
        <v>-4.02761669342685+11.2564345774862i</v>
      </c>
      <c r="DB129" s="240" t="str">
        <f t="shared" ca="1" si="130"/>
        <v>4.3026503838994+11.1542016881679i</v>
      </c>
      <c r="DC129" s="240" t="str">
        <f t="shared" ca="1" si="131"/>
        <v>10.5436265616534+5.63568581051096i</v>
      </c>
      <c r="DD129" s="240" t="str">
        <f t="shared" ca="1" si="132"/>
        <v>11.6648042295902-2.61941938446882i</v>
      </c>
      <c r="DE129" s="240" t="str">
        <f t="shared" ca="1" si="133"/>
        <v>7.12175934917062-9.60258087177077i</v>
      </c>
      <c r="DF129" s="240" t="str">
        <f t="shared" ca="1" si="134"/>
        <v>-0.879485865826536-11.9228989863291i</v>
      </c>
      <c r="DG129" s="240" t="str">
        <f t="shared" ca="1" si="135"/>
        <v>-8.45366830513224-8.45366830513237i</v>
      </c>
      <c r="DH129" s="240" t="str">
        <f t="shared" ca="1" si="136"/>
        <v>-11.9228989863291-0.879485865826706i</v>
      </c>
      <c r="DI129" s="240" t="str">
        <f t="shared" ca="1" si="137"/>
        <v>-9.60258087177077+7.12175934917062i</v>
      </c>
      <c r="DJ129" s="240" t="str">
        <f t="shared" ca="1" si="138"/>
        <v>-2.61941938446882+11.6648042295902i</v>
      </c>
      <c r="DK129" s="240" t="str">
        <f t="shared" ca="1" si="139"/>
        <v>5.63568581050992+10.5436265616539i</v>
      </c>
      <c r="DL129" s="240" t="str">
        <f t="shared" ca="1" si="140"/>
        <v>11.1542016881679+4.3026503838994i</v>
      </c>
      <c r="DM129" s="240" t="str">
        <f t="shared" ca="1" si="141"/>
        <v>11.2564345774862-4.02761669342685i</v>
      </c>
      <c r="DN129" s="240" t="str">
        <f t="shared" ca="1" si="142"/>
        <v>5.89274199621968-10.4021443651002i</v>
      </c>
      <c r="DO129" s="240" t="str">
        <f t="shared" ca="1" si="143"/>
        <v>-2.33236183804983-11.7255747783555i</v>
      </c>
      <c r="DP129" s="240" t="str">
        <f t="shared" ca="1" si="144"/>
        <v>-9.42491203027071-7.35527353998853i</v>
      </c>
      <c r="DQ129" s="240" t="str">
        <f t="shared" ca="1" si="145"/>
        <v>-11.9408916956833+0.586618392447511i</v>
      </c>
      <c r="DR129" s="240" t="str">
        <f t="shared" ca="1" si="146"/>
        <v>-8.65858562402364+8.24365881255696i</v>
      </c>
      <c r="DS129" s="240" t="str">
        <f t="shared" ca="1" si="147"/>
        <v>-1.17182356980608+11.8977243684515i</v>
      </c>
      <c r="DT129" s="240" t="str">
        <f t="shared" ca="1" si="148"/>
        <v>6.88395527682049+9.77446547761729i</v>
      </c>
      <c r="DU129" s="240" t="str">
        <f t="shared" ca="1" si="149"/>
        <v>11.5970072389322+2.904899090597i</v>
      </c>
      <c r="DV129" s="240" t="str">
        <f t="shared" ca="1" si="150"/>
        <v>10.6787576718179-5.37523489840082i</v>
      </c>
      <c r="DW129" s="240" t="str">
        <f t="shared" ca="1" si="151"/>
        <v>4.57509231866715-11.0452499248351i</v>
      </c>
      <c r="DX129" s="240" t="str">
        <f t="shared" ca="1" si="152"/>
        <v>-3.75015691726045-11.3518870115202i</v>
      </c>
      <c r="DY129" s="240" t="str">
        <f t="shared" ca="1" si="153"/>
        <v>-10.2543963057422-6.14624861449473i</v>
      </c>
      <c r="DZ129" s="240" t="str">
        <f t="shared" ca="1" si="154"/>
        <v>-11.7792822793217+2.04389936407222i</v>
      </c>
      <c r="EA129" s="240" t="str">
        <f t="shared" ca="1" si="155"/>
        <v>-7.58435718905643+9.24156597418451i</v>
      </c>
      <c r="EB129" s="240" t="str">
        <f t="shared" ca="1" si="156"/>
        <v>0.293397562084119+11.9516916583787i</v>
      </c>
      <c r="EC129" s="240" t="str">
        <f t="shared" ca="1" si="157"/>
        <v>8.02868364816337+8.85828733470026i</v>
      </c>
      <c r="ED129" s="240" t="str">
        <f t="shared" ca="1" si="158"/>
        <v>11.865383006299+1.46345541108329i</v>
      </c>
      <c r="EE129" s="240" t="str">
        <f t="shared" ca="1" si="159"/>
        <v>9.94046231095089-6.64200456721927i</v>
      </c>
      <c r="EF129" s="240" t="str">
        <f t="shared" ca="1" si="160"/>
        <v>3.18862899413418-11.5222246447534i</v>
      </c>
      <c r="EG129" s="240" t="str">
        <f t="shared" ca="1" si="161"/>
        <v>-5.11154614578086-10.8074562976655i</v>
      </c>
      <c r="EH129" s="240" t="str">
        <f t="shared" ca="1" si="162"/>
        <v>-10.9296449159561-4.84477838889585i</v>
      </c>
      <c r="EI129" s="240" t="str">
        <f t="shared" ca="1" si="163"/>
        <v>-11.4405014932925+3.47043818679564i</v>
      </c>
      <c r="EJ129" s="240" t="str">
        <f t="shared" ca="1" si="164"/>
        <v>-6.39605296242745+10.1004713814861i</v>
      </c>
      <c r="EK129" s="240" t="str">
        <f t="shared" ca="1" si="165"/>
        <v>1.75420572154418+11.8258943810986i</v>
      </c>
      <c r="EL129" s="240" t="str">
        <f t="shared" ca="1" si="166"/>
        <v>9.05265314431927+7.80887230495181i</v>
      </c>
      <c r="EM129" s="240" t="str">
        <f t="shared" ca="1" si="167"/>
        <v>11.9552923689217+2.59239079181685E-18i</v>
      </c>
      <c r="EN129" s="240"/>
      <c r="EO129" s="240"/>
      <c r="EP129" s="240"/>
    </row>
    <row r="130" spans="1:146" ht="15.75" thickBot="1">
      <c r="A130" s="277">
        <f t="shared" si="168"/>
        <v>5.859375000000002E-4</v>
      </c>
      <c r="B130" s="276">
        <v>30</v>
      </c>
      <c r="C130" s="248">
        <f t="shared" si="169"/>
        <v>6000</v>
      </c>
      <c r="D130" s="247">
        <f t="shared" si="170"/>
        <v>37699.111843077517</v>
      </c>
      <c r="E130" s="247" t="str">
        <f t="shared" si="171"/>
        <v>37699.1118430775i</v>
      </c>
      <c r="F130" s="247" t="str">
        <f t="shared" si="172"/>
        <v>0.0900762685451189-0.305813370160189i</v>
      </c>
      <c r="G130" s="247" t="str">
        <f t="shared" si="173"/>
        <v>-1.11560370608929+0.841999333116926i</v>
      </c>
      <c r="H130" s="247" t="str">
        <f t="shared" si="38"/>
        <v>0.00584533026923758-0.00938439912076518i</v>
      </c>
      <c r="I130" s="247" t="str">
        <f t="shared" si="174"/>
        <v>-0.00999502188674075+0.00618790102896212i</v>
      </c>
      <c r="J130" s="275" t="str">
        <f ca="1">IMPRODUCT(1/N_FFT2,AS100)</f>
        <v>0.0241338846365328+0.00164622436590481i</v>
      </c>
      <c r="K130" s="274" t="str">
        <f t="shared" ca="1" si="175"/>
        <v>-0.000251405378601907+0.00013288404100755i</v>
      </c>
      <c r="N130" s="265">
        <f t="shared" ca="1" si="176"/>
        <v>12.045394496547187</v>
      </c>
      <c r="O130" s="240">
        <f t="shared" ca="1" si="39"/>
        <v>-11.954605503452813</v>
      </c>
      <c r="P130" s="240" t="str">
        <f t="shared" ca="1" si="40"/>
        <v>-8.85777840095795+8.02822237750719i</v>
      </c>
      <c r="Q130" s="240" t="str">
        <f t="shared" ca="1" si="41"/>
        <v>-1.17175624521642+11.8970408104276i</v>
      </c>
      <c r="R130" s="240" t="str">
        <f t="shared" ca="1" si="42"/>
        <v>7.12135018388822+9.60202917625329i</v>
      </c>
      <c r="S130" s="240" t="str">
        <f t="shared" ca="1" si="43"/>
        <v>11.724901110814+2.3322278372444i</v>
      </c>
      <c r="T130" s="240" t="str">
        <f t="shared" ca="1" si="44"/>
        <v>10.2538071615782-6.1458954950725i</v>
      </c>
      <c r="U130" s="241" t="str">
        <f t="shared" ca="1" si="45"/>
        <v>3.47023880027418-11.4398442040203i</v>
      </c>
      <c r="V130" s="240" t="str">
        <f t="shared" ca="1" si="46"/>
        <v>-5.11125247295088-10.806835378636i</v>
      </c>
      <c r="W130" s="240" t="str">
        <f t="shared" ca="1" si="47"/>
        <v>-11.0446153438868-4.57482946663194i</v>
      </c>
      <c r="X130" s="240" t="str">
        <f t="shared" ca="1" si="48"/>
        <v>-11.2557878633803+4.02738529542004i</v>
      </c>
      <c r="Y130" s="240" t="str">
        <f t="shared" ca="1" si="49"/>
        <v>-5.63536202436975+10.5430208003909i</v>
      </c>
      <c r="Z130" s="240" t="str">
        <f t="shared" ca="1" si="50"/>
        <v>2.90473219590144+11.5963409579607i</v>
      </c>
      <c r="AA130" s="240" t="str">
        <f t="shared" ca="1" si="51"/>
        <v>9.93989120318576+6.64162296521073i</v>
      </c>
      <c r="AB130" s="240" t="str">
        <f t="shared" ca="1" si="52"/>
        <v>11.8252149499112-1.7541049374483i</v>
      </c>
      <c r="AC130" s="240" t="str">
        <f t="shared" ca="1" si="53"/>
        <v>7.5839214462163-9.24103501999666i</v>
      </c>
      <c r="AD130" s="240" t="str">
        <f t="shared" ca="1" si="54"/>
        <v>-0.586584689555984-11.940205657574i</v>
      </c>
      <c r="AE130" s="240" t="str">
        <f t="shared" ca="1" si="55"/>
        <v>-8.4531826179013-8.45318261790171i</v>
      </c>
      <c r="AF130" s="240" t="str">
        <f t="shared" ca="1" si="56"/>
        <v>-11.940205657574-0.586584689556568i</v>
      </c>
      <c r="AG130" s="240" t="str">
        <f t="shared" ca="1" si="57"/>
        <v>-9.24103501999703+7.58392144621586i</v>
      </c>
      <c r="AH130" s="240" t="str">
        <f t="shared" ca="1" si="58"/>
        <v>-1.75410493744887+11.8252149499111i</v>
      </c>
      <c r="AI130" s="240" t="str">
        <f t="shared" ca="1" si="59"/>
        <v>6.64162296521113+9.93989120318549i</v>
      </c>
      <c r="AJ130" s="240" t="str">
        <f t="shared" ca="1" si="60"/>
        <v>11.5963409579608+2.9047321959011i</v>
      </c>
      <c r="AK130" s="240" t="str">
        <f t="shared" ca="1" si="61"/>
        <v>10.5430208003907-5.63536202437008i</v>
      </c>
      <c r="AL130" s="240" t="str">
        <f t="shared" ca="1" si="62"/>
        <v>4.02738529541981-11.2557878633804i</v>
      </c>
      <c r="AM130" s="240" t="str">
        <f t="shared" ca="1" si="63"/>
        <v>-4.57482946663207-11.0446153438868i</v>
      </c>
      <c r="AN130" s="240" t="str">
        <f t="shared" ca="1" si="64"/>
        <v>-10.806835378636-5.11125247295087i</v>
      </c>
      <c r="AO130" s="240" t="str">
        <f t="shared" ca="1" si="65"/>
        <v>-11.4398442040202+3.4702388002742i</v>
      </c>
      <c r="AP130" s="240" t="str">
        <f t="shared" ca="1" si="66"/>
        <v>-6.14589549507258+10.2538071615781i</v>
      </c>
      <c r="AQ130" s="240" t="str">
        <f t="shared" ca="1" si="67"/>
        <v>2.33222783724418+11.724901110814i</v>
      </c>
      <c r="AR130" s="240" t="str">
        <f t="shared" ca="1" si="68"/>
        <v>2.33222783724418+11.724901110814i</v>
      </c>
      <c r="AS130" s="240" t="str">
        <f t="shared" ca="1" si="69"/>
        <v>11.8970408104277-1.17175624521608i</v>
      </c>
      <c r="AT130" s="240" t="str">
        <f t="shared" ca="1" si="70"/>
        <v>8.02822237750755-8.85777840095763i</v>
      </c>
      <c r="AU130" s="240" t="str">
        <f t="shared" ca="1" si="71"/>
        <v>5.84347046552735E-13-11.9546055034528i</v>
      </c>
      <c r="AV130" s="240" t="str">
        <f t="shared" ca="1" si="72"/>
        <v>-8.02822237750756-8.8577784009576i</v>
      </c>
      <c r="AW130" s="240" t="str">
        <f t="shared" ca="1" si="73"/>
        <v>-11.8970408104277-1.17175624521606i</v>
      </c>
      <c r="AX130" s="240" t="str">
        <f t="shared" ca="1" si="74"/>
        <v>-9.60202917625308+7.12135018388852i</v>
      </c>
      <c r="AY130" s="240" t="str">
        <f t="shared" ca="1" si="75"/>
        <v>-2.33222783724416+11.724901110814i</v>
      </c>
      <c r="AZ130" s="240" t="str">
        <f t="shared" ca="1" si="76"/>
        <v>6.14589549507259+10.2538071615781i</v>
      </c>
      <c r="BA130" s="240" t="str">
        <f t="shared" ca="1" si="77"/>
        <v>11.4398442040203+3.47023880027418i</v>
      </c>
      <c r="BB130" s="240" t="str">
        <f t="shared" ca="1" si="78"/>
        <v>10.806835378636-5.11125247295088i</v>
      </c>
      <c r="BC130" s="240" t="str">
        <f t="shared" ca="1" si="79"/>
        <v>4.57482946663205-11.0446153438868i</v>
      </c>
      <c r="BD130" s="240" t="str">
        <f t="shared" ca="1" si="80"/>
        <v>-4.02738529541982-11.2557878633804i</v>
      </c>
      <c r="BE130" s="240" t="str">
        <f t="shared" ca="1" si="81"/>
        <v>-10.5430208003908-5.63536202437006i</v>
      </c>
      <c r="BF130" s="240" t="str">
        <f t="shared" ca="1" si="82"/>
        <v>-11.5963409579608+2.9047321959011i</v>
      </c>
      <c r="BG130" s="240" t="str">
        <f t="shared" ca="1" si="83"/>
        <v>-6.6416229652111+9.93989120318552i</v>
      </c>
      <c r="BH130" s="240" t="str">
        <f t="shared" ca="1" si="84"/>
        <v>1.75410493744892+11.8252149499111i</v>
      </c>
      <c r="BI130" s="240" t="str">
        <f t="shared" ca="1" si="85"/>
        <v>9.24103501999706+7.58392144621582i</v>
      </c>
      <c r="BJ130" s="240" t="str">
        <f t="shared" ca="1" si="86"/>
        <v>11.940205657574-0.586584689556609i</v>
      </c>
      <c r="BK130" s="240" t="str">
        <f t="shared" ca="1" si="87"/>
        <v>8.45318261790127-8.45318261790174i</v>
      </c>
      <c r="BL130" s="240" t="str">
        <f t="shared" ca="1" si="88"/>
        <v>0.586584689555942-11.940205657574i</v>
      </c>
      <c r="BM130" s="240" t="str">
        <f t="shared" ca="1" si="89"/>
        <v>-7.58392144621633-9.24103501999663i</v>
      </c>
      <c r="BN130" s="240" t="str">
        <f t="shared" ca="1" si="90"/>
        <v>-11.8252149499112-1.75410493744825i</v>
      </c>
      <c r="BO130" s="240" t="str">
        <f t="shared" ca="1" si="91"/>
        <v>-9.93989120318581+6.64162296521066i</v>
      </c>
      <c r="BP130" s="240" t="str">
        <f t="shared" ca="1" si="92"/>
        <v>-2.90473219590165+11.5963409579607i</v>
      </c>
      <c r="BQ130" s="240" t="str">
        <f t="shared" ca="1" si="93"/>
        <v>5.63536202436957+10.543020800391i</v>
      </c>
      <c r="BR130" s="240" t="str">
        <f t="shared" ca="1" si="94"/>
        <v>11.2557878633802+4.02738529542035i</v>
      </c>
      <c r="BS130" s="240" t="str">
        <f t="shared" ca="1" si="95"/>
        <v>11.044615343887-4.57482946663153i</v>
      </c>
      <c r="BT130" s="240" t="str">
        <f t="shared" ca="1" si="96"/>
        <v>5.1112524729514-10.8068353786357i</v>
      </c>
      <c r="BU130" s="240" t="str">
        <f t="shared" ca="1" si="97"/>
        <v>-3.47023880027478-11.4398442040201i</v>
      </c>
      <c r="BV130" s="240" t="str">
        <f t="shared" ca="1" si="98"/>
        <v>-10.2538071615784-6.14589549507207i</v>
      </c>
      <c r="BW130" s="240" t="str">
        <f t="shared" ca="1" si="99"/>
        <v>-11.7249011108139+2.33222783724478i</v>
      </c>
      <c r="BX130" s="240" t="str">
        <f t="shared" ca="1" si="100"/>
        <v>-7.12135018388801+9.60202917625345i</v>
      </c>
      <c r="BY130" s="240" t="str">
        <f t="shared" ca="1" si="101"/>
        <v>1.17175624521668+11.8970408104276i</v>
      </c>
      <c r="BZ130" s="240" t="str">
        <f t="shared" ca="1" si="102"/>
        <v>8.85777840095803+8.0282223775071i</v>
      </c>
      <c r="CA130" s="240" t="str">
        <f t="shared" ca="1" si="103"/>
        <v>11.9546055034528-2.05020408043846E-14i</v>
      </c>
      <c r="CB130" s="240" t="str">
        <f t="shared" ca="1" si="104"/>
        <v>8.857778400958-8.02822237750713i</v>
      </c>
      <c r="CC130" s="240" t="str">
        <f t="shared" ca="1" si="105"/>
        <v>1.17175624521664-11.8970408104276i</v>
      </c>
      <c r="CD130" s="240" t="str">
        <f t="shared" ca="1" si="106"/>
        <v>-7.12135018388805-9.60202917625342i</v>
      </c>
      <c r="CE130" s="240" t="str">
        <f t="shared" ca="1" si="107"/>
        <v>-11.7249011108139-2.33222783724473i</v>
      </c>
      <c r="CF130" s="240" t="str">
        <f t="shared" ca="1" si="108"/>
        <v>-10.2538071615784+6.14589549507209i</v>
      </c>
      <c r="CG130" s="240" t="str">
        <f t="shared" ca="1" si="109"/>
        <v>-3.47023880027474+11.4398442040201i</v>
      </c>
      <c r="CH130" s="240" t="str">
        <f t="shared" ca="1" si="110"/>
        <v>5.11125247295143+10.8068353786357i</v>
      </c>
      <c r="CI130" s="240" t="str">
        <f t="shared" ca="1" si="111"/>
        <v>11.044615343887+4.57482946663149i</v>
      </c>
      <c r="CJ130" s="240" t="str">
        <f t="shared" ca="1" si="112"/>
        <v>11.2557878633801-4.02738529542039i</v>
      </c>
      <c r="CK130" s="240" t="str">
        <f t="shared" ca="1" si="113"/>
        <v>5.63536202436953-10.543020800391i</v>
      </c>
      <c r="CL130" s="240" t="str">
        <f t="shared" ca="1" si="114"/>
        <v>-2.90473219590168-11.5963409579607i</v>
      </c>
      <c r="CM130" s="240" t="str">
        <f t="shared" ca="1" si="115"/>
        <v>-9.93989120318583-6.64162296521064i</v>
      </c>
      <c r="CN130" s="240" t="str">
        <f t="shared" ca="1" si="116"/>
        <v>-11.8252149499112+1.7541049374483i</v>
      </c>
      <c r="CO130" s="240" t="str">
        <f t="shared" ca="1" si="117"/>
        <v>-7.5839214462163+9.24103501999666i</v>
      </c>
      <c r="CP130" s="240" t="str">
        <f t="shared" ca="1" si="118"/>
        <v>0.586584689555983+11.940205657574i</v>
      </c>
      <c r="CQ130" s="240" t="str">
        <f t="shared" ca="1" si="119"/>
        <v>8.4531826179013+8.45318261790171i</v>
      </c>
      <c r="CR130" s="240" t="str">
        <f t="shared" ca="1" si="120"/>
        <v>11.940205657574+0.586584689556568i</v>
      </c>
      <c r="CS130" s="240" t="str">
        <f t="shared" ca="1" si="121"/>
        <v>9.24103501999703-7.58392144621584i</v>
      </c>
      <c r="CT130" s="240" t="str">
        <f t="shared" ca="1" si="122"/>
        <v>1.75410493744887-11.8252149499111i</v>
      </c>
      <c r="CU130" s="240" t="str">
        <f t="shared" ca="1" si="123"/>
        <v>-6.64162296521113-9.93989120318549i</v>
      </c>
      <c r="CV130" s="240" t="str">
        <f t="shared" ca="1" si="124"/>
        <v>-11.5963409579608-2.9047321959011i</v>
      </c>
      <c r="CW130" s="240" t="str">
        <f t="shared" ca="1" si="125"/>
        <v>-10.5430208003908+5.63536202437006i</v>
      </c>
      <c r="CX130" s="240" t="str">
        <f t="shared" ca="1" si="126"/>
        <v>-4.02738529541975+11.2557878633804i</v>
      </c>
      <c r="CY130" s="240" t="str">
        <f t="shared" ca="1" si="127"/>
        <v>4.57482946663213+11.0446153438867i</v>
      </c>
      <c r="CZ130" s="240" t="str">
        <f t="shared" ca="1" si="128"/>
        <v>10.806835378636+5.11125247295081i</v>
      </c>
      <c r="DA130" s="240" t="str">
        <f t="shared" ca="1" si="129"/>
        <v>11.4398442040202-3.47023880027426i</v>
      </c>
      <c r="DB130" s="240" t="str">
        <f t="shared" ca="1" si="130"/>
        <v>6.14589549507252-10.2538071615782i</v>
      </c>
      <c r="DC130" s="240" t="str">
        <f t="shared" ca="1" si="131"/>
        <v>-2.33222783724424-11.724901110814i</v>
      </c>
      <c r="DD130" s="240" t="str">
        <f t="shared" ca="1" si="132"/>
        <v>-9.60202917625312-7.12135018388844i</v>
      </c>
      <c r="DE130" s="240" t="str">
        <f t="shared" ca="1" si="133"/>
        <v>-11.8970408104277+1.17175624521614i</v>
      </c>
      <c r="DF130" s="240" t="str">
        <f t="shared" ca="1" si="134"/>
        <v>-8.0282223775075+8.85777840095766i</v>
      </c>
      <c r="DG130" s="240" t="str">
        <f t="shared" ca="1" si="135"/>
        <v>-5.21373715251571E-13+11.9546055034528i</v>
      </c>
      <c r="DH130" s="240" t="str">
        <f t="shared" ca="1" si="136"/>
        <v>8.02822237750673+8.85777840095837i</v>
      </c>
      <c r="DI130" s="240" t="str">
        <f t="shared" ca="1" si="137"/>
        <v>11.8970408104277+1.17175624521599i</v>
      </c>
      <c r="DJ130" s="240" t="str">
        <f t="shared" ca="1" si="138"/>
        <v>9.60202917625304-7.12135018388856i</v>
      </c>
      <c r="DK130" s="240" t="str">
        <f t="shared" ca="1" si="139"/>
        <v>2.3322278372441-11.724901110814i</v>
      </c>
      <c r="DL130" s="240" t="str">
        <f t="shared" ca="1" si="140"/>
        <v>-6.14589549507265-10.2538071615781i</v>
      </c>
      <c r="DM130" s="240" t="str">
        <f t="shared" ca="1" si="141"/>
        <v>-11.4398442040203-3.47023880027412i</v>
      </c>
      <c r="DN130" s="240" t="str">
        <f t="shared" ca="1" si="142"/>
        <v>-10.8068353786359+5.11125247295094i</v>
      </c>
      <c r="DO130" s="240" t="str">
        <f t="shared" ca="1" si="143"/>
        <v>-4.57482946663199+11.0446153438868i</v>
      </c>
      <c r="DP130" s="240" t="str">
        <f t="shared" ca="1" si="144"/>
        <v>4.02738529541988+11.2557878633803i</v>
      </c>
      <c r="DQ130" s="240" t="str">
        <f t="shared" ca="1" si="145"/>
        <v>10.5430208003908+5.63536202437001i</v>
      </c>
      <c r="DR130" s="240" t="str">
        <f t="shared" ca="1" si="146"/>
        <v>11.5963409579608-2.90473219590116i</v>
      </c>
      <c r="DS130" s="240" t="str">
        <f t="shared" ca="1" si="147"/>
        <v>6.64162296521108-9.93989120318553i</v>
      </c>
      <c r="DT130" s="240" t="str">
        <f t="shared" ca="1" si="148"/>
        <v>-1.75410493744776-11.8252149499113i</v>
      </c>
      <c r="DU130" s="240" t="str">
        <f t="shared" ca="1" si="149"/>
        <v>-9.24103501999708-7.5839214462158i</v>
      </c>
      <c r="DV130" s="240" t="str">
        <f t="shared" ca="1" si="150"/>
        <v>-11.940205657574+0.58658468955663i</v>
      </c>
      <c r="DW130" s="240" t="str">
        <f t="shared" ca="1" si="151"/>
        <v>-8.45318261790126+8.45318261790175i</v>
      </c>
      <c r="DX130" s="240" t="str">
        <f t="shared" ca="1" si="152"/>
        <v>-0.586584689555921+11.940205657574i</v>
      </c>
      <c r="DY130" s="240" t="str">
        <f t="shared" ca="1" si="153"/>
        <v>7.58392144621635+9.24103501999662i</v>
      </c>
      <c r="DZ130" s="240" t="str">
        <f t="shared" ca="1" si="154"/>
        <v>11.8252149499112+1.75410493744824i</v>
      </c>
      <c r="EA130" s="240" t="str">
        <f t="shared" ca="1" si="155"/>
        <v>9.93989120318579-6.64162296521068i</v>
      </c>
      <c r="EB130" s="240" t="str">
        <f t="shared" ca="1" si="156"/>
        <v>2.90473219590162-11.5963409579607i</v>
      </c>
      <c r="EC130" s="240" t="str">
        <f t="shared" ca="1" si="157"/>
        <v>-5.63536202436958-10.543020800391i</v>
      </c>
      <c r="ED130" s="240" t="str">
        <f t="shared" ca="1" si="158"/>
        <v>-11.2557878633802-4.02738529542033i</v>
      </c>
      <c r="EE130" s="240" t="str">
        <f t="shared" ca="1" si="159"/>
        <v>-11.044615343887+4.57482946663155i</v>
      </c>
      <c r="EF130" s="240" t="str">
        <f t="shared" ca="1" si="160"/>
        <v>-5.11125247295137+10.8068353786357i</v>
      </c>
      <c r="EG130" s="240" t="str">
        <f t="shared" ca="1" si="161"/>
        <v>3.47023880027366+11.4398442040204i</v>
      </c>
      <c r="EH130" s="240" t="str">
        <f t="shared" ca="1" si="162"/>
        <v>10.2538071615784+6.14589549507204i</v>
      </c>
      <c r="EI130" s="240" t="str">
        <f t="shared" ca="1" si="163"/>
        <v>11.7249011108139-2.33222783724479i</v>
      </c>
      <c r="EJ130" s="240" t="str">
        <f t="shared" ca="1" si="164"/>
        <v>7.121350183888-9.60202917625346i</v>
      </c>
      <c r="EK130" s="240" t="str">
        <f t="shared" ca="1" si="165"/>
        <v>-1.1717562452167-11.8970408104276i</v>
      </c>
      <c r="EL130" s="240" t="str">
        <f t="shared" ca="1" si="166"/>
        <v>-8.85777840095804-8.02822237750708i</v>
      </c>
      <c r="EM130" s="240" t="str">
        <f t="shared" ca="1" si="167"/>
        <v>-11.9546055034528+4.10040816087692E-14i</v>
      </c>
      <c r="EN130" s="240"/>
      <c r="EO130" s="240"/>
      <c r="EP130" s="240"/>
    </row>
    <row r="131" spans="1:146" ht="15.75" thickBot="1">
      <c r="A131" s="277">
        <f t="shared" si="168"/>
        <v>6.0546875000000021E-4</v>
      </c>
      <c r="B131" s="276">
        <v>31</v>
      </c>
      <c r="C131" s="248">
        <f t="shared" si="169"/>
        <v>6200</v>
      </c>
      <c r="D131" s="247">
        <f t="shared" si="170"/>
        <v>38955.748904513435</v>
      </c>
      <c r="E131" s="247" t="str">
        <f t="shared" si="171"/>
        <v>38955.7489045134i</v>
      </c>
      <c r="F131" s="247" t="str">
        <f t="shared" si="172"/>
        <v>0.0881685312243442-0.297404295679159i</v>
      </c>
      <c r="G131" s="247" t="str">
        <f t="shared" si="173"/>
        <v>-1.08886285961906+0.849325729660675i</v>
      </c>
      <c r="H131" s="247" t="str">
        <f t="shared" si="38"/>
        <v>0.0057934215132365-0.00908673034997206i</v>
      </c>
      <c r="I131" s="247" t="str">
        <f t="shared" si="174"/>
        <v>-0.00977721008160503+0.00615168829026585i</v>
      </c>
      <c r="J131" s="275" t="str">
        <f ca="1">IMPRODUCT(1/N_FFT2,AT100)</f>
        <v>0.261394850336567+0.0111323779079431i</v>
      </c>
      <c r="K131" s="274" t="str">
        <f t="shared" ca="1" si="175"/>
        <v>-0.00262419528480943+0.00149917604243748i</v>
      </c>
      <c r="N131" s="265">
        <f t="shared" ca="1" si="176"/>
        <v>12.046135007159588</v>
      </c>
      <c r="O131" s="240">
        <f t="shared" ca="1" si="39"/>
        <v>-11.953864992840412</v>
      </c>
      <c r="P131" s="240" t="str">
        <f t="shared" ca="1" si="40"/>
        <v>-8.65755185106033+8.24267457887653i</v>
      </c>
      <c r="Q131" s="240" t="str">
        <f t="shared" ca="1" si="41"/>
        <v>-0.58654835442257+11.9394660389391i</v>
      </c>
      <c r="R131" s="240" t="str">
        <f t="shared" ca="1" si="42"/>
        <v>7.80793998165917+9.05157232252296i</v>
      </c>
      <c r="S131" s="240" t="str">
        <f t="shared" ca="1" si="43"/>
        <v>11.8963038655762+1.17168366248388i</v>
      </c>
      <c r="T131" s="240" t="str">
        <f t="shared" ca="1" si="44"/>
        <v>9.42378676343648-7.35439537313128i</v>
      </c>
      <c r="U131" s="241" t="str">
        <f t="shared" ca="1" si="45"/>
        <v>1.75399628197479-11.8244824542081i</v>
      </c>
      <c r="V131" s="240" t="str">
        <f t="shared" ca="1" si="46"/>
        <v>-6.88313338198058-9.77329847661065i</v>
      </c>
      <c r="W131" s="240" t="str">
        <f t="shared" ca="1" si="47"/>
        <v>-11.7241748289053-2.3320833707906i</v>
      </c>
      <c r="X131" s="240" t="str">
        <f t="shared" ca="1" si="48"/>
        <v>-10.0992654577149+6.39528931962129i</v>
      </c>
      <c r="Y131" s="240" t="str">
        <f t="shared" ca="1" si="49"/>
        <v>-2.90455226649969+11.5956226395234i</v>
      </c>
      <c r="Z131" s="240" t="str">
        <f t="shared" ca="1" si="50"/>
        <v>5.89203844512995+10.4009024237403i</v>
      </c>
      <c r="AA131" s="240" t="str">
        <f t="shared" ca="1" si="51"/>
        <v>11.4391355795462+3.47002384139004i</v>
      </c>
      <c r="AB131" s="240" t="str">
        <f t="shared" ca="1" si="52"/>
        <v>10.6774827048154-5.3745931339427i</v>
      </c>
      <c r="AC131" s="240" t="str">
        <f t="shared" ca="1" si="53"/>
        <v>4.02713582490831-11.255090640008i</v>
      </c>
      <c r="AD131" s="240" t="str">
        <f t="shared" ca="1" si="54"/>
        <v>-4.84419995713722-10.9283399948175i</v>
      </c>
      <c r="AE131" s="240" t="str">
        <f t="shared" ca="1" si="55"/>
        <v>-11.0439312012882-4.5745460854896i</v>
      </c>
      <c r="AF131" s="240" t="str">
        <f t="shared" ca="1" si="56"/>
        <v>-11.1528699565629+4.3021366783323i</v>
      </c>
      <c r="AG131" s="240" t="str">
        <f t="shared" ca="1" si="57"/>
        <v>-5.11093586386691+10.8061659649709i</v>
      </c>
      <c r="AH131" s="240" t="str">
        <f t="shared" ca="1" si="58"/>
        <v>3.74970917544776+11.3505316777065i</v>
      </c>
      <c r="AI131" s="240" t="str">
        <f t="shared" ca="1" si="59"/>
        <v>10.5423677283356+5.6350129500831i</v>
      </c>
      <c r="AJ131" s="240" t="str">
        <f t="shared" ca="1" si="60"/>
        <v>11.5208489738497-3.18824829472266i</v>
      </c>
      <c r="AK131" s="240" t="str">
        <f t="shared" ca="1" si="61"/>
        <v>6.14551479653471-10.2531720044398i</v>
      </c>
      <c r="AL131" s="240" t="str">
        <f t="shared" ca="1" si="62"/>
        <v>-2.6191066445992-11.6634115357074i</v>
      </c>
      <c r="AM131" s="240" t="str">
        <f t="shared" ca="1" si="63"/>
        <v>-9.93927549111416-6.64121155955696i</v>
      </c>
      <c r="AN131" s="240" t="str">
        <f t="shared" ca="1" si="64"/>
        <v>-11.7778759175814+2.04365533716222i</v>
      </c>
      <c r="AO131" s="240" t="str">
        <f t="shared" ca="1" si="65"/>
        <v>-7.12090906223177+9.60143439255203i</v>
      </c>
      <c r="AP131" s="240" t="str">
        <f t="shared" ca="1" si="66"/>
        <v>1.46328068501378+11.8639663647501i</v>
      </c>
      <c r="AQ131" s="240" t="str">
        <f t="shared" ca="1" si="67"/>
        <v>9.24046259755264+7.58345167125671i</v>
      </c>
      <c r="AR131" s="240" t="str">
        <f t="shared" ca="1" si="68"/>
        <v>9.24046259755264+7.58345167125671i</v>
      </c>
      <c r="AS131" s="240" t="str">
        <f t="shared" ca="1" si="69"/>
        <v>8.02772508097463-8.85722971878603i</v>
      </c>
      <c r="AT131" s="240" t="str">
        <f t="shared" ca="1" si="70"/>
        <v>-0.293362532521124-11.9502647121965i</v>
      </c>
      <c r="AU131" s="240" t="str">
        <f t="shared" ca="1" si="71"/>
        <v>-8.45265899782595-8.45265899782592i</v>
      </c>
      <c r="AV131" s="240" t="str">
        <f t="shared" ca="1" si="72"/>
        <v>-11.9502647121965-0.29336253252104i</v>
      </c>
      <c r="AW131" s="240" t="str">
        <f t="shared" ca="1" si="73"/>
        <v>-8.85722971878597+8.02772508097469i</v>
      </c>
      <c r="AX131" s="240" t="str">
        <f t="shared" ca="1" si="74"/>
        <v>-0.879380861528026+11.9214754777852i</v>
      </c>
      <c r="AY131" s="240" t="str">
        <f t="shared" ca="1" si="75"/>
        <v>7.58345167125678+9.24046259755259i</v>
      </c>
      <c r="AZ131" s="240" t="str">
        <f t="shared" ca="1" si="76"/>
        <v>11.8639663647501+1.46328068501373i</v>
      </c>
      <c r="BA131" s="240" t="str">
        <f t="shared" ca="1" si="77"/>
        <v>9.60143439255201-7.12090906223181i</v>
      </c>
      <c r="BB131" s="240" t="str">
        <f t="shared" ca="1" si="78"/>
        <v>2.04365533716214-11.7778759175814i</v>
      </c>
      <c r="BC131" s="240" t="str">
        <f t="shared" ca="1" si="79"/>
        <v>-6.64121155955698-9.93927549111414i</v>
      </c>
      <c r="BD131" s="240" t="str">
        <f t="shared" ca="1" si="80"/>
        <v>-11.6634115357074-2.61910664459912i</v>
      </c>
      <c r="BE131" s="240" t="str">
        <f t="shared" ca="1" si="81"/>
        <v>-10.2531720044398+6.14551479653478i</v>
      </c>
      <c r="BF131" s="240" t="str">
        <f t="shared" ca="1" si="82"/>
        <v>-3.18824829472263+11.5208489738497i</v>
      </c>
      <c r="BG131" s="240" t="str">
        <f t="shared" ca="1" si="83"/>
        <v>5.63501295008314+10.5423677283355i</v>
      </c>
      <c r="BH131" s="240" t="str">
        <f t="shared" ca="1" si="84"/>
        <v>11.3505316777065+3.74970917544768i</v>
      </c>
      <c r="BI131" s="240" t="str">
        <f t="shared" ca="1" si="85"/>
        <v>10.8061659649708-5.110935863867i</v>
      </c>
      <c r="BJ131" s="240" t="str">
        <f t="shared" ca="1" si="86"/>
        <v>4.30213667833229-11.1528699565629i</v>
      </c>
      <c r="BK131" s="240" t="str">
        <f t="shared" ca="1" si="87"/>
        <v>-4.57454608548853-11.0439312012887i</v>
      </c>
      <c r="BL131" s="240" t="str">
        <f t="shared" ca="1" si="88"/>
        <v>-10.9283399948175-4.84419995713716i</v>
      </c>
      <c r="BM131" s="240" t="str">
        <f t="shared" ca="1" si="89"/>
        <v>-11.255090640008+4.02713582490839i</v>
      </c>
      <c r="BN131" s="240" t="str">
        <f t="shared" ca="1" si="90"/>
        <v>-5.3745931339424+10.6774827048155i</v>
      </c>
      <c r="BO131" s="240" t="str">
        <f t="shared" ca="1" si="91"/>
        <v>3.47002384139053+11.4391355795461i</v>
      </c>
      <c r="BP131" s="240" t="str">
        <f t="shared" ca="1" si="92"/>
        <v>10.4009024237401+5.89203844513033i</v>
      </c>
      <c r="BQ131" s="240" t="str">
        <f t="shared" ca="1" si="93"/>
        <v>11.5956226395234-2.90455226649951i</v>
      </c>
      <c r="BR131" s="240" t="str">
        <f t="shared" ca="1" si="94"/>
        <v>6.39528931962123-10.0992654577149i</v>
      </c>
      <c r="BS131" s="240" t="str">
        <f t="shared" ca="1" si="95"/>
        <v>-2.33208337079093-11.7241748289053i</v>
      </c>
      <c r="BT131" s="240" t="str">
        <f t="shared" ca="1" si="96"/>
        <v>-9.77329847661033-6.88313338198104i</v>
      </c>
      <c r="BU131" s="240" t="str">
        <f t="shared" ca="1" si="97"/>
        <v>-11.8244824542081+1.75399628197447i</v>
      </c>
      <c r="BV131" s="240" t="str">
        <f t="shared" ca="1" si="98"/>
        <v>-7.35439537313133+9.42378676343645i</v>
      </c>
      <c r="BW131" s="240" t="str">
        <f t="shared" ca="1" si="99"/>
        <v>1.17168366248407+11.8963038655762i</v>
      </c>
      <c r="BX131" s="240" t="str">
        <f t="shared" ca="1" si="100"/>
        <v>9.05157232252325+7.80793998165883i</v>
      </c>
      <c r="BY131" s="240" t="str">
        <f t="shared" ca="1" si="101"/>
        <v>11.9394660389391-0.586548354422189i</v>
      </c>
      <c r="BZ131" s="240" t="str">
        <f t="shared" ca="1" si="102"/>
        <v>8.2426745788767-8.65755185106016i</v>
      </c>
      <c r="CA131" s="240" t="str">
        <f t="shared" ca="1" si="103"/>
        <v>-4.10028377113426E-14-11.9538649928404i</v>
      </c>
      <c r="CB131" s="240" t="str">
        <f t="shared" ca="1" si="104"/>
        <v>-8.24267457887676-8.65755185106011i</v>
      </c>
      <c r="CC131" s="240" t="str">
        <f t="shared" ca="1" si="105"/>
        <v>-11.9394660389391-0.586548354422023i</v>
      </c>
      <c r="CD131" s="240" t="str">
        <f t="shared" ca="1" si="106"/>
        <v>-9.05157232252314+7.80793998165896i</v>
      </c>
      <c r="CE131" s="240" t="str">
        <f t="shared" ca="1" si="107"/>
        <v>-1.17168366248399+11.8963038655762i</v>
      </c>
      <c r="CF131" s="240" t="str">
        <f t="shared" ca="1" si="108"/>
        <v>7.3543953731314+9.4237867634364i</v>
      </c>
      <c r="CG131" s="240" t="str">
        <f t="shared" ca="1" si="109"/>
        <v>11.8244824542081+1.75399628197439i</v>
      </c>
      <c r="CH131" s="240" t="str">
        <f t="shared" ca="1" si="110"/>
        <v>9.77329847661096-6.88313338198013i</v>
      </c>
      <c r="CI131" s="240" t="str">
        <f t="shared" ca="1" si="111"/>
        <v>2.33208337079076-11.7241748289053i</v>
      </c>
      <c r="CJ131" s="240" t="str">
        <f t="shared" ca="1" si="112"/>
        <v>-6.39528931962137-10.0992654577148i</v>
      </c>
      <c r="CK131" s="240" t="str">
        <f t="shared" ca="1" si="113"/>
        <v>-11.5956226395234-2.90455226649944i</v>
      </c>
      <c r="CL131" s="240" t="str">
        <f t="shared" ca="1" si="114"/>
        <v>-10.4009024237406+5.89203844512938i</v>
      </c>
      <c r="CM131" s="240" t="str">
        <f t="shared" ca="1" si="115"/>
        <v>-3.47002384139045+11.4391355795461i</v>
      </c>
      <c r="CN131" s="240" t="str">
        <f t="shared" ca="1" si="116"/>
        <v>5.37459313394254+10.6774827048155i</v>
      </c>
      <c r="CO131" s="240" t="str">
        <f t="shared" ca="1" si="117"/>
        <v>11.255090640008+4.02713582490823i</v>
      </c>
      <c r="CP131" s="240" t="str">
        <f t="shared" ca="1" si="118"/>
        <v>10.9283399948175-4.84419995713723i</v>
      </c>
      <c r="CQ131" s="240" t="str">
        <f t="shared" ca="1" si="119"/>
        <v>4.57454608548956-11.0439312012882i</v>
      </c>
      <c r="CR131" s="240" t="str">
        <f t="shared" ca="1" si="120"/>
        <v>-4.30213667833236-11.1528699565629i</v>
      </c>
      <c r="CS131" s="240" t="str">
        <f t="shared" ca="1" si="121"/>
        <v>-10.8061659649709-5.11093586386685i</v>
      </c>
      <c r="CT131" s="240" t="str">
        <f t="shared" ca="1" si="122"/>
        <v>-11.3505316777065+3.74970917544783i</v>
      </c>
      <c r="CU131" s="240" t="str">
        <f t="shared" ca="1" si="123"/>
        <v>-5.635012950083+10.5423677283356i</v>
      </c>
      <c r="CV131" s="240" t="str">
        <f t="shared" ca="1" si="124"/>
        <v>3.1882482947227+11.5208489738497i</v>
      </c>
      <c r="CW131" s="240" t="str">
        <f t="shared" ca="1" si="125"/>
        <v>10.2531720044398+6.14551479653468i</v>
      </c>
      <c r="CX131" s="240" t="str">
        <f t="shared" ca="1" si="126"/>
        <v>11.6634115357074-2.61910664459925i</v>
      </c>
      <c r="CY131" s="240" t="str">
        <f t="shared" ca="1" si="127"/>
        <v>6.64121155955689-9.93927549111421i</v>
      </c>
      <c r="CZ131" s="240" t="str">
        <f t="shared" ca="1" si="128"/>
        <v>-2.04365533716114-11.7778759175816i</v>
      </c>
      <c r="DA131" s="240" t="str">
        <f t="shared" ca="1" si="129"/>
        <v>-9.6014343925521-7.12090906223167i</v>
      </c>
      <c r="DB131" s="240" t="str">
        <f t="shared" ca="1" si="130"/>
        <v>-11.8639663647501+1.4632806850139i</v>
      </c>
      <c r="DC131" s="240" t="str">
        <f t="shared" ca="1" si="131"/>
        <v>-7.58345167125662+9.24046259755272i</v>
      </c>
      <c r="DD131" s="240" t="str">
        <f t="shared" ca="1" si="132"/>
        <v>0.879380861528066+11.9214754777852i</v>
      </c>
      <c r="DE131" s="240" t="str">
        <f t="shared" ca="1" si="133"/>
        <v>8.85722971878602+8.02772508097463i</v>
      </c>
      <c r="DF131" s="240" t="str">
        <f t="shared" ca="1" si="134"/>
        <v>11.9502647121965-0.293362532521123i</v>
      </c>
      <c r="DG131" s="240" t="str">
        <f t="shared" ca="1" si="135"/>
        <v>8.45265899782589-8.45265899782598i</v>
      </c>
      <c r="DH131" s="240" t="str">
        <f t="shared" ca="1" si="136"/>
        <v>0.293362532521-11.9502647121965i</v>
      </c>
      <c r="DI131" s="240" t="str">
        <f t="shared" ca="1" si="137"/>
        <v>-8.02772508097384-8.85722971878673i</v>
      </c>
      <c r="DJ131" s="240" t="str">
        <f t="shared" ca="1" si="138"/>
        <v>-11.9214754777852-0.879380861527944i</v>
      </c>
      <c r="DK131" s="240" t="str">
        <f t="shared" ca="1" si="139"/>
        <v>-9.24046259755253+7.58345167125684i</v>
      </c>
      <c r="DL131" s="240" t="str">
        <f t="shared" ca="1" si="140"/>
        <v>-1.46328068501362+11.8639663647501i</v>
      </c>
      <c r="DM131" s="240" t="str">
        <f t="shared" ca="1" si="141"/>
        <v>7.12090906223191+9.60143439255192i</v>
      </c>
      <c r="DN131" s="240" t="str">
        <f t="shared" ca="1" si="142"/>
        <v>11.7778759175814+2.04365533716219i</v>
      </c>
      <c r="DO131" s="240" t="str">
        <f t="shared" ca="1" si="143"/>
        <v>9.93927549111414-6.64121155955698i</v>
      </c>
      <c r="DP131" s="240" t="str">
        <f t="shared" ca="1" si="144"/>
        <v>2.61910664459912-11.6634115357074i</v>
      </c>
      <c r="DQ131" s="240" t="str">
        <f t="shared" ca="1" si="145"/>
        <v>-6.14551479653478-10.2531720044398i</v>
      </c>
      <c r="DR131" s="240" t="str">
        <f t="shared" ca="1" si="146"/>
        <v>-11.5208489738494-3.18824829472373i</v>
      </c>
      <c r="DS131" s="240" t="str">
        <f t="shared" ca="1" si="147"/>
        <v>-10.5423677283355+5.63501295008318i</v>
      </c>
      <c r="DT131" s="240" t="str">
        <f t="shared" ca="1" si="148"/>
        <v>-3.74970917544764+11.3505316777065i</v>
      </c>
      <c r="DU131" s="240" t="str">
        <f t="shared" ca="1" si="149"/>
        <v>5.11093586386704+10.8061659649708i</v>
      </c>
      <c r="DV131" s="240" t="str">
        <f t="shared" ca="1" si="150"/>
        <v>11.152869956563+4.30213667833217i</v>
      </c>
      <c r="DW131" s="240" t="str">
        <f t="shared" ca="1" si="151"/>
        <v>11.0439312012886-4.57454608548865i</v>
      </c>
      <c r="DX131" s="240" t="str">
        <f t="shared" ca="1" si="152"/>
        <v>4.84419995713704-10.9283399948176i</v>
      </c>
      <c r="DY131" s="240" t="str">
        <f t="shared" ca="1" si="153"/>
        <v>-4.02713582490835-11.255090640008i</v>
      </c>
      <c r="DZ131" s="240" t="str">
        <f t="shared" ca="1" si="154"/>
        <v>-10.6774827048155-5.37459313394243i</v>
      </c>
      <c r="EA131" s="240" t="str">
        <f t="shared" ca="1" si="155"/>
        <v>-11.4391355795461+3.47002384139057i</v>
      </c>
      <c r="EB131" s="240" t="str">
        <f t="shared" ca="1" si="156"/>
        <v>-5.8920384451303+10.4009024237401i</v>
      </c>
      <c r="EC131" s="240" t="str">
        <f t="shared" ca="1" si="157"/>
        <v>2.90455226649956+11.5956226395234i</v>
      </c>
      <c r="ED131" s="240" t="str">
        <f t="shared" ca="1" si="158"/>
        <v>10.099265457715+6.39528931962119i</v>
      </c>
      <c r="EE131" s="240" t="str">
        <f t="shared" ca="1" si="159"/>
        <v>11.7241748289053-2.33208337079096i</v>
      </c>
      <c r="EF131" s="240" t="str">
        <f t="shared" ca="1" si="160"/>
        <v>6.88313338198093-9.7732984766104i</v>
      </c>
      <c r="EG131" s="240" t="str">
        <f t="shared" ca="1" si="161"/>
        <v>-1.7539962819746-11.8244824542081i</v>
      </c>
      <c r="EH131" s="240" t="str">
        <f t="shared" ca="1" si="162"/>
        <v>-9.42378676343652-7.35439537313123i</v>
      </c>
      <c r="EI131" s="240" t="str">
        <f t="shared" ca="1" si="163"/>
        <v>-11.8963038655762+1.17168366248419i</v>
      </c>
      <c r="EJ131" s="240" t="str">
        <f t="shared" ca="1" si="164"/>
        <v>-7.80793998165887+9.05157232252323i</v>
      </c>
      <c r="EK131" s="240" t="str">
        <f t="shared" ca="1" si="165"/>
        <v>0.586548354422145+11.9394660389391i</v>
      </c>
      <c r="EL131" s="240" t="str">
        <f t="shared" ca="1" si="166"/>
        <v>8.6575518510602+8.24267457887668i</v>
      </c>
      <c r="EM131" s="240" t="str">
        <f t="shared" ca="1" si="167"/>
        <v>11.9538649928404-8.20056754226853E-14i</v>
      </c>
      <c r="EN131" s="240"/>
      <c r="EO131" s="240"/>
      <c r="EP131" s="240"/>
    </row>
    <row r="132" spans="1:146" ht="15.75" thickBot="1">
      <c r="A132" s="277">
        <f t="shared" si="168"/>
        <v>6.2500000000000023E-4</v>
      </c>
      <c r="B132" s="276">
        <v>32</v>
      </c>
      <c r="C132" s="248">
        <f t="shared" si="169"/>
        <v>6400</v>
      </c>
      <c r="D132" s="247">
        <f t="shared" si="170"/>
        <v>40212.385965949354</v>
      </c>
      <c r="E132" s="247" t="str">
        <f t="shared" si="171"/>
        <v>40212.3859659494i</v>
      </c>
      <c r="F132" s="247" t="str">
        <f t="shared" si="172"/>
        <v>0.0863957224910464-0.289540995063783i</v>
      </c>
      <c r="G132" s="247" t="str">
        <f t="shared" si="173"/>
        <v>-1.06255039706963+0.855658220849109i</v>
      </c>
      <c r="H132" s="247" t="str">
        <f t="shared" si="38"/>
        <v>0.00574623856974014-0.00880729351907302i</v>
      </c>
      <c r="I132" s="247" t="str">
        <f t="shared" si="174"/>
        <v>-0.00956940692753086+0.00610842561853457i</v>
      </c>
      <c r="J132" s="275" t="str">
        <f ca="1">IMPRODUCT(1/N_FFT2,AU100)</f>
        <v>0.0693264183252512-0.00161298069084748i</v>
      </c>
      <c r="K132" s="274" t="str">
        <f t="shared" ca="1" si="175"/>
        <v>-0.000653559935208387+0.000438910538336178i</v>
      </c>
      <c r="N132" s="265">
        <f t="shared" ca="1" si="176"/>
        <v>12.046933884447736</v>
      </c>
      <c r="O132" s="240">
        <f t="shared" ca="1" si="39"/>
        <v>-11.953066115552264</v>
      </c>
      <c r="P132" s="240" t="str">
        <f t="shared" ca="1" si="40"/>
        <v>-8.45209410627816+8.45209410627814i</v>
      </c>
      <c r="Q132" s="240" t="str">
        <f t="shared" ca="1" si="41"/>
        <v>4.17336074681848E-14+11.9530661155523i</v>
      </c>
      <c r="R132" s="240" t="str">
        <f t="shared" ca="1" si="42"/>
        <v>8.45209410627811+8.45209410627819i</v>
      </c>
      <c r="S132" s="240" t="str">
        <f t="shared" ca="1" si="43"/>
        <v>11.9530661155523+3.86220218540771E-14i</v>
      </c>
      <c r="T132" s="240" t="str">
        <f t="shared" ca="1" si="44"/>
        <v>8.45209410627817-8.45209410627813i</v>
      </c>
      <c r="U132" s="241" t="str">
        <f t="shared" ca="1" si="45"/>
        <v>2.19664207243342E-15-11.9530661155523i</v>
      </c>
      <c r="V132" s="240" t="str">
        <f t="shared" ca="1" si="46"/>
        <v>-8.45209410627817-8.45209410627813i</v>
      </c>
      <c r="W132" s="240" t="str">
        <f t="shared" ca="1" si="47"/>
        <v>-11.9530661155523+3.95369653957514E-14i</v>
      </c>
      <c r="X132" s="240" t="str">
        <f t="shared" ca="1" si="48"/>
        <v>-8.45209410627819+8.45209410627811i</v>
      </c>
      <c r="Y132" s="240" t="str">
        <f t="shared" ca="1" si="49"/>
        <v>-3.55104362399693E-14+11.9530661155523i</v>
      </c>
      <c r="Z132" s="240" t="str">
        <f t="shared" ca="1" si="50"/>
        <v>8.45209410627814+8.45209410627816i</v>
      </c>
      <c r="AA132" s="240" t="str">
        <f t="shared" ca="1" si="51"/>
        <v>11.9530661155523+4.39328414486683E-15i</v>
      </c>
      <c r="AB132" s="240" t="str">
        <f t="shared" ca="1" si="52"/>
        <v>8.45209410627838-8.45209410627792i</v>
      </c>
      <c r="AC132" s="240" t="str">
        <f t="shared" ca="1" si="53"/>
        <v>-2.92135252277294E-13-11.9530661155523i</v>
      </c>
      <c r="AD132" s="240" t="str">
        <f t="shared" ca="1" si="54"/>
        <v>-8.45209410627794-8.45209410627836i</v>
      </c>
      <c r="AE132" s="240" t="str">
        <f t="shared" ca="1" si="55"/>
        <v>-11.9530661155523+3.33868859745479E-13i</v>
      </c>
      <c r="AF132" s="240" t="str">
        <f t="shared" ca="1" si="56"/>
        <v>-8.45209410627832+8.45209410627798i</v>
      </c>
      <c r="AG132" s="240" t="str">
        <f t="shared" ca="1" si="57"/>
        <v>3.54369556467499E-13+11.9530661155523i</v>
      </c>
      <c r="AH132" s="240" t="str">
        <f t="shared" ca="1" si="58"/>
        <v>8.452094106278+8.4520941062783i</v>
      </c>
      <c r="AI132" s="240" t="str">
        <f t="shared" ca="1" si="59"/>
        <v>11.9530661155523-3.96103163935683E-13i</v>
      </c>
      <c r="AJ132" s="240" t="str">
        <f t="shared" ca="1" si="60"/>
        <v>8.45209410627826-8.45209410627804i</v>
      </c>
      <c r="AK132" s="240" t="str">
        <f t="shared" ca="1" si="61"/>
        <v>-4.37836771403868E-13-11.9530661155523i</v>
      </c>
      <c r="AL132" s="240" t="str">
        <f t="shared" ca="1" si="62"/>
        <v>-8.45209410627805-8.45209410627825i</v>
      </c>
      <c r="AM132" s="240" t="str">
        <f t="shared" ca="1" si="63"/>
        <v>-11.9530661155523+5.00803289618217E-13i</v>
      </c>
      <c r="AN132" s="240" t="str">
        <f t="shared" ca="1" si="64"/>
        <v>-8.4520941062782+8.4520941062781i</v>
      </c>
      <c r="AO132" s="240" t="str">
        <f t="shared" ca="1" si="65"/>
        <v>5.21303986340239E-13+11.9530661155523i</v>
      </c>
      <c r="AP132" s="240" t="str">
        <f t="shared" ca="1" si="66"/>
        <v>8.45209410627811+8.45209410627819i</v>
      </c>
      <c r="AQ132" s="240" t="str">
        <f t="shared" ca="1" si="67"/>
        <v>11.9530661155523-5.84270504554588E-13i</v>
      </c>
      <c r="AR132" s="240" t="str">
        <f t="shared" ca="1" si="68"/>
        <v>11.9530661155523-5.84270504554588E-13i</v>
      </c>
      <c r="AS132" s="240" t="str">
        <f t="shared" ca="1" si="69"/>
        <v>5.84271800508612E-13-11.9530661155523i</v>
      </c>
      <c r="AT132" s="240" t="str">
        <f t="shared" ca="1" si="70"/>
        <v>-8.45209410627817-8.45209410627813i</v>
      </c>
      <c r="AU132" s="240" t="str">
        <f t="shared" ca="1" si="71"/>
        <v>-11.9530661155523-5.63771103786592E-13i</v>
      </c>
      <c r="AV132" s="240" t="str">
        <f t="shared" ca="1" si="72"/>
        <v>-8.4520941062781+8.4520941062782i</v>
      </c>
      <c r="AW132" s="240" t="str">
        <f t="shared" ca="1" si="73"/>
        <v>-5.00804585572243E-13+11.9530661155523i</v>
      </c>
      <c r="AX132" s="240" t="str">
        <f t="shared" ca="1" si="74"/>
        <v>8.45209410627823+8.45209410627807i</v>
      </c>
      <c r="AY132" s="240" t="str">
        <f t="shared" ca="1" si="75"/>
        <v>11.9530661155523+4.80303888850223E-13i</v>
      </c>
      <c r="AZ132" s="240" t="str">
        <f t="shared" ca="1" si="76"/>
        <v>8.45209410627804-8.45209410627826i</v>
      </c>
      <c r="BA132" s="240" t="str">
        <f t="shared" ca="1" si="77"/>
        <v>4.17337370635873E-13-11.9530661155523i</v>
      </c>
      <c r="BB132" s="240" t="str">
        <f t="shared" ca="1" si="78"/>
        <v>-8.45209410627829-8.45209410627801i</v>
      </c>
      <c r="BC132" s="240" t="str">
        <f t="shared" ca="1" si="79"/>
        <v>-11.9530661155523-3.96836673913853E-13i</v>
      </c>
      <c r="BD132" s="240" t="str">
        <f t="shared" ca="1" si="80"/>
        <v>-8.452094106278+8.4520941062783i</v>
      </c>
      <c r="BE132" s="240" t="str">
        <f t="shared" ca="1" si="81"/>
        <v>-3.33870155699504E-13+11.9530661155523i</v>
      </c>
      <c r="BF132" s="240" t="str">
        <f t="shared" ca="1" si="82"/>
        <v>8.45209410627837+8.45209410627793i</v>
      </c>
      <c r="BG132" s="240" t="str">
        <f t="shared" ca="1" si="83"/>
        <v>11.9530661155523+3.13369458977484E-13i</v>
      </c>
      <c r="BH132" s="240" t="str">
        <f t="shared" ca="1" si="84"/>
        <v>8.45209410627792-8.45209410627838i</v>
      </c>
      <c r="BI132" s="240" t="str">
        <f t="shared" ca="1" si="85"/>
        <v>2.92868762255464E-13-11.9530661155523i</v>
      </c>
      <c r="BJ132" s="240" t="str">
        <f t="shared" ca="1" si="86"/>
        <v>-8.45209410627839-8.45209410627791i</v>
      </c>
      <c r="BK132" s="240" t="str">
        <f t="shared" ca="1" si="87"/>
        <v>-11.9530661155523-1.87436422548784E-13i</v>
      </c>
      <c r="BL132" s="240" t="str">
        <f t="shared" ca="1" si="88"/>
        <v>-8.45209410627788+8.45209410627842i</v>
      </c>
      <c r="BM132" s="240" t="str">
        <f t="shared" ca="1" si="89"/>
        <v>-1.66935725826764E-13+11.9530661155523i</v>
      </c>
      <c r="BN132" s="240" t="str">
        <f t="shared" ca="1" si="90"/>
        <v>8.45209410627843+8.45209410627787i</v>
      </c>
      <c r="BO132" s="240" t="str">
        <f t="shared" ca="1" si="91"/>
        <v>11.9530661155523+1.46435029104744E-13i</v>
      </c>
      <c r="BP132" s="240" t="str">
        <f t="shared" ca="1" si="92"/>
        <v>8.4520941062778-8.4520941062785i</v>
      </c>
      <c r="BQ132" s="240" t="str">
        <f t="shared" ca="1" si="93"/>
        <v>1.25934332382724E-13-11.9530661155523i</v>
      </c>
      <c r="BR132" s="240" t="str">
        <f t="shared" ca="1" si="94"/>
        <v>-8.45209410627852-8.45209410627779i</v>
      </c>
      <c r="BS132" s="240" t="str">
        <f t="shared" ca="1" si="95"/>
        <v>-11.9530661155523-1.05433635660704E-13i</v>
      </c>
      <c r="BT132" s="240" t="str">
        <f t="shared" ca="1" si="96"/>
        <v>-8.45209410627861+8.45209410627769i</v>
      </c>
      <c r="BU132" s="240" t="str">
        <f t="shared" ca="1" si="97"/>
        <v>-1.29595402503446E-18+11.9530661155523i</v>
      </c>
      <c r="BV132" s="240" t="str">
        <f t="shared" ca="1" si="98"/>
        <v>8.4520941062777+8.4520941062786i</v>
      </c>
      <c r="BW132" s="240" t="str">
        <f t="shared" ca="1" si="99"/>
        <v>11.9530661155523-2.04994007679951E-14i</v>
      </c>
      <c r="BX132" s="240" t="str">
        <f t="shared" ca="1" si="100"/>
        <v>8.45209410627852-8.45209410627779i</v>
      </c>
      <c r="BY132" s="240" t="str">
        <f t="shared" ca="1" si="101"/>
        <v>-4.10000974900153E-14-11.9530661155523i</v>
      </c>
      <c r="BZ132" s="240" t="str">
        <f t="shared" ca="1" si="102"/>
        <v>-8.4520941062778-8.4520941062785i</v>
      </c>
      <c r="CA132" s="240" t="str">
        <f t="shared" ca="1" si="103"/>
        <v>-11.9530661155523+6.15007942120355E-14i</v>
      </c>
      <c r="CB132" s="240" t="str">
        <f t="shared" ca="1" si="104"/>
        <v>-8.45209410627849+8.45209410627781i</v>
      </c>
      <c r="CC132" s="240" t="str">
        <f t="shared" ca="1" si="105"/>
        <v>1.66933133918714E-13+11.9530661155523i</v>
      </c>
      <c r="CD132" s="240" t="str">
        <f t="shared" ca="1" si="106"/>
        <v>8.45209410627782+8.45209410627848i</v>
      </c>
      <c r="CE132" s="240" t="str">
        <f t="shared" ca="1" si="107"/>
        <v>11.9530661155523-1.87433830640735E-13i</v>
      </c>
      <c r="CF132" s="240" t="str">
        <f t="shared" ca="1" si="108"/>
        <v>8.45209410627847-8.45209410627783i</v>
      </c>
      <c r="CG132" s="240" t="str">
        <f t="shared" ca="1" si="109"/>
        <v>-2.07934527362755E-13-11.9530661155523i</v>
      </c>
      <c r="CH132" s="240" t="str">
        <f t="shared" ca="1" si="110"/>
        <v>-8.45209410627792-8.45209410627838i</v>
      </c>
      <c r="CI132" s="240" t="str">
        <f t="shared" ca="1" si="111"/>
        <v>-11.9530661155523+2.28435224084775E-13i</v>
      </c>
      <c r="CJ132" s="240" t="str">
        <f t="shared" ca="1" si="112"/>
        <v>-8.45209410627837+8.45209410627793i</v>
      </c>
      <c r="CK132" s="240" t="str">
        <f t="shared" ca="1" si="113"/>
        <v>3.33867563791453E-13+11.9530661155523i</v>
      </c>
      <c r="CL132" s="240" t="str">
        <f t="shared" ca="1" si="114"/>
        <v>8.45209410627794+8.45209410627836i</v>
      </c>
      <c r="CM132" s="240" t="str">
        <f t="shared" ca="1" si="115"/>
        <v>11.9530661155523-3.54368260513473E-13i</v>
      </c>
      <c r="CN132" s="240" t="str">
        <f t="shared" ca="1" si="116"/>
        <v>8.45209410627835-8.45209410627795i</v>
      </c>
      <c r="CO132" s="240" t="str">
        <f t="shared" ca="1" si="117"/>
        <v>-3.74868957235493E-13-11.9530661155523i</v>
      </c>
      <c r="CP132" s="240" t="str">
        <f t="shared" ca="1" si="118"/>
        <v>-8.45209410627804-8.45209410627826i</v>
      </c>
      <c r="CQ132" s="240" t="str">
        <f t="shared" ca="1" si="119"/>
        <v>-11.9530661155523+3.95369653957514E-13i</v>
      </c>
      <c r="CR132" s="240" t="str">
        <f t="shared" ca="1" si="120"/>
        <v>-8.45209410627825+8.45209410627805i</v>
      </c>
      <c r="CS132" s="240" t="str">
        <f t="shared" ca="1" si="121"/>
        <v>4.15870350679534E-13+11.9530661155523i</v>
      </c>
      <c r="CT132" s="240" t="str">
        <f t="shared" ca="1" si="122"/>
        <v>8.45209410627806+8.45209410627824i</v>
      </c>
      <c r="CU132" s="240" t="str">
        <f t="shared" ca="1" si="123"/>
        <v>11.9530661155523-5.21302690386213E-13i</v>
      </c>
      <c r="CV132" s="240" t="str">
        <f t="shared" ca="1" si="124"/>
        <v>8.45209410627817-8.45209410627813i</v>
      </c>
      <c r="CW132" s="240" t="str">
        <f t="shared" ca="1" si="125"/>
        <v>-6.26735030092891E-13-11.9530661155523i</v>
      </c>
      <c r="CX132" s="240" t="str">
        <f t="shared" ca="1" si="126"/>
        <v>-8.45209410627809-8.45209410627822i</v>
      </c>
      <c r="CY132" s="240" t="str">
        <f t="shared" ca="1" si="127"/>
        <v>-11.9530661155523-6.26738917954967E-13i</v>
      </c>
      <c r="CZ132" s="240" t="str">
        <f t="shared" ca="1" si="128"/>
        <v>-8.45209410627813+8.45209410627817i</v>
      </c>
      <c r="DA132" s="240" t="str">
        <f t="shared" ca="1" si="129"/>
        <v>-5.21306578248289E-13+11.9530661155523i</v>
      </c>
      <c r="DB132" s="240" t="str">
        <f t="shared" ca="1" si="130"/>
        <v>8.45209410627824+8.45209410627806i</v>
      </c>
      <c r="DC132" s="240" t="str">
        <f t="shared" ca="1" si="131"/>
        <v>11.9530661155523+5.85737524510926E-13i</v>
      </c>
      <c r="DD132" s="240" t="str">
        <f t="shared" ca="1" si="132"/>
        <v>8.45209410627811-8.45209410627819i</v>
      </c>
      <c r="DE132" s="240" t="str">
        <f t="shared" ca="1" si="133"/>
        <v>4.80305184804248E-13-11.9530661155523i</v>
      </c>
      <c r="DF132" s="240" t="str">
        <f t="shared" ca="1" si="134"/>
        <v>-8.45209410627826-8.45209410627804i</v>
      </c>
      <c r="DG132" s="240" t="str">
        <f t="shared" ca="1" si="135"/>
        <v>-11.9530661155523-3.74872845097569E-13i</v>
      </c>
      <c r="DH132" s="240" t="str">
        <f t="shared" ca="1" si="136"/>
        <v>-8.45209410627807+8.45209410627823i</v>
      </c>
      <c r="DI132" s="240" t="str">
        <f t="shared" ca="1" si="137"/>
        <v>-4.39303791360208E-13+11.9530661155523i</v>
      </c>
      <c r="DJ132" s="240" t="str">
        <f t="shared" ca="1" si="138"/>
        <v>8.4520941062783+8.452094106278i</v>
      </c>
      <c r="DK132" s="240" t="str">
        <f t="shared" ca="1" si="139"/>
        <v>11.9530661155523+3.33871451653529E-13i</v>
      </c>
      <c r="DL132" s="240" t="str">
        <f t="shared" ca="1" si="140"/>
        <v>8.45209410627793-8.45209410627837i</v>
      </c>
      <c r="DM132" s="240" t="str">
        <f t="shared" ca="1" si="141"/>
        <v>3.98302397916167E-13-11.9530661155523i</v>
      </c>
      <c r="DN132" s="240" t="str">
        <f t="shared" ca="1" si="142"/>
        <v>-8.45209410627832-8.45209410627798i</v>
      </c>
      <c r="DO132" s="240" t="str">
        <f t="shared" ca="1" si="143"/>
        <v>-11.9530661155523-2.92870058209488E-13i</v>
      </c>
      <c r="DP132" s="240" t="str">
        <f t="shared" ca="1" si="144"/>
        <v>-8.45209410627791+8.45209410627839i</v>
      </c>
      <c r="DQ132" s="240" t="str">
        <f t="shared" ca="1" si="145"/>
        <v>-1.8743771850281E-13+11.9530661155523i</v>
      </c>
      <c r="DR132" s="240" t="str">
        <f t="shared" ca="1" si="146"/>
        <v>8.45209410627836+8.45209410627794i</v>
      </c>
      <c r="DS132" s="240" t="str">
        <f t="shared" ca="1" si="147"/>
        <v>11.9530661155523+2.51868664765448E-13i</v>
      </c>
      <c r="DT132" s="240" t="str">
        <f t="shared" ca="1" si="148"/>
        <v>8.45209410627787-8.45209410627843i</v>
      </c>
      <c r="DU132" s="240" t="str">
        <f t="shared" ca="1" si="149"/>
        <v>1.4643632505877E-13-11.9530661155523i</v>
      </c>
      <c r="DV132" s="240" t="str">
        <f t="shared" ca="1" si="150"/>
        <v>-8.4520941062785-8.4520941062778i</v>
      </c>
      <c r="DW132" s="240" t="str">
        <f t="shared" ca="1" si="151"/>
        <v>-11.9530661155523-2.10867271321407E-13i</v>
      </c>
      <c r="DX132" s="240" t="str">
        <f t="shared" ca="1" si="152"/>
        <v>-8.45209410627785+8.45209410627846i</v>
      </c>
      <c r="DY132" s="240" t="str">
        <f t="shared" ca="1" si="153"/>
        <v>-1.05434931614729E-13+11.9530661155523i</v>
      </c>
      <c r="DZ132" s="240" t="str">
        <f t="shared" ca="1" si="154"/>
        <v>8.45209410627854+8.45209410627776i</v>
      </c>
      <c r="EA132" s="240" t="str">
        <f t="shared" ca="1" si="155"/>
        <v>11.9530661155523+2.59190805006893E-18i</v>
      </c>
      <c r="EB132" s="240" t="str">
        <f t="shared" ca="1" si="156"/>
        <v>8.45209410627854-8.45209410627776i</v>
      </c>
      <c r="EC132" s="240" t="str">
        <f t="shared" ca="1" si="157"/>
        <v>6.44335381706885E-14-11.9530661155523i</v>
      </c>
      <c r="ED132" s="240" t="str">
        <f t="shared" ca="1" si="158"/>
        <v>-8.45209410627773-8.45209410627857i</v>
      </c>
      <c r="EE132" s="240" t="str">
        <f t="shared" ca="1" si="159"/>
        <v>-11.9530661155523+4.09988015359903E-14i</v>
      </c>
      <c r="EF132" s="240" t="str">
        <f t="shared" ca="1" si="160"/>
        <v>-8.4520941062785+8.4520941062778i</v>
      </c>
      <c r="EG132" s="240" t="str">
        <f t="shared" ca="1" si="161"/>
        <v>1.46431141242669E-13+11.9530661155523i</v>
      </c>
      <c r="EH132" s="240" t="str">
        <f t="shared" ca="1" si="162"/>
        <v>8.45209410627775+8.45209410627855i</v>
      </c>
      <c r="EI132" s="240" t="str">
        <f t="shared" ca="1" si="163"/>
        <v>11.9530661155523-8.20001949800306E-14i</v>
      </c>
      <c r="EJ132" s="240" t="str">
        <f t="shared" ca="1" si="164"/>
        <v>8.45209410627848-8.45209410627782i</v>
      </c>
      <c r="EK132" s="240" t="str">
        <f t="shared" ca="1" si="165"/>
        <v>-1.87432534686709E-13-11.9530661155523i</v>
      </c>
      <c r="EL132" s="240" t="str">
        <f t="shared" ca="1" si="166"/>
        <v>-8.45209410627791-8.45209410627839i</v>
      </c>
      <c r="EM132" s="240" t="str">
        <f t="shared" ca="1" si="167"/>
        <v>-11.9530661155523-4.63317041871681E-12i</v>
      </c>
      <c r="EN132" s="240"/>
      <c r="EO132" s="240"/>
      <c r="EP132" s="240"/>
    </row>
    <row r="133" spans="1:146" ht="15.7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0.0847411125070444-0.282174371832801i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-1.036694923356+0.861052489394953i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0.00570322308738842-0.00854447519974131i</v>
      </c>
      <c r="I133" s="247" t="str">
        <f t="shared" si="174"/>
        <v>-0.00937146820569354+0.00605911505117477i</v>
      </c>
      <c r="J133" s="275" t="str">
        <f ca="1">IMPRODUCT(1/N_FFT2,AV100)</f>
        <v>-0.152656477705476-0.0111380187332114i</v>
      </c>
      <c r="K133" s="274" t="str">
        <f t="shared" ca="1" si="175"/>
        <v>0.0014981018641567-0.000820583573291866i</v>
      </c>
      <c r="N133" s="265">
        <f t="shared" ca="1" si="176"/>
        <v>12.04779647461641</v>
      </c>
      <c r="O133" s="240">
        <f t="shared" ca="1" si="39"/>
        <v>-11.95220352538359</v>
      </c>
      <c r="P133" s="240" t="str">
        <f t="shared" ca="1" si="40"/>
        <v>-8.24152892970129+8.65634853810131i</v>
      </c>
      <c r="Q133" s="240" t="str">
        <f t="shared" ca="1" si="41"/>
        <v>0.586466830078574+11.9378065727926i</v>
      </c>
      <c r="R133" s="240" t="str">
        <f t="shared" ca="1" si="42"/>
        <v>9.05031424466648+7.80685475623692i</v>
      </c>
      <c r="S133" s="240" t="str">
        <f t="shared" ca="1" si="43"/>
        <v>11.8946503985393-1.17152081019494i</v>
      </c>
      <c r="T133" s="240" t="str">
        <f t="shared" ca="1" si="44"/>
        <v>7.35337318586515-9.42247695150226i</v>
      </c>
      <c r="U133" s="241" t="str">
        <f t="shared" ca="1" si="45"/>
        <v>-1.75375249406656-11.8228389696277i</v>
      </c>
      <c r="V133" s="240" t="str">
        <f t="shared" ca="1" si="46"/>
        <v>-9.77194008605045-6.88217669540912i</v>
      </c>
      <c r="W133" s="240" t="str">
        <f t="shared" ca="1" si="47"/>
        <v>-11.7225452860798+2.33175923456941i</v>
      </c>
      <c r="X133" s="240" t="str">
        <f t="shared" ca="1" si="48"/>
        <v>-6.39440043848637+10.0978617610105i</v>
      </c>
      <c r="Y133" s="240" t="str">
        <f t="shared" ca="1" si="49"/>
        <v>2.90414856283806+11.5940109641641i</v>
      </c>
      <c r="Z133" s="240" t="str">
        <f t="shared" ca="1" si="50"/>
        <v>10.3994568025199+5.89121951082407i</v>
      </c>
      <c r="AA133" s="240" t="str">
        <f t="shared" ca="1" si="51"/>
        <v>11.4375456543203-3.46954154284558i</v>
      </c>
      <c r="AB133" s="240" t="str">
        <f t="shared" ca="1" si="52"/>
        <v>5.37384611935063-10.6759986417071i</v>
      </c>
      <c r="AC133" s="240" t="str">
        <f t="shared" ca="1" si="53"/>
        <v>-4.0265760933809-11.2535262951843i</v>
      </c>
      <c r="AD133" s="240" t="str">
        <f t="shared" ca="1" si="54"/>
        <v>-10.9268210650599-4.84352666188128i</v>
      </c>
      <c r="AE133" s="240" t="str">
        <f t="shared" ca="1" si="55"/>
        <v>-11.0423962055111+4.57391026941996i</v>
      </c>
      <c r="AF133" s="240" t="str">
        <f t="shared" ca="1" si="56"/>
        <v>-4.30153872444172+11.15131981939i</v>
      </c>
      <c r="AG133" s="240" t="str">
        <f t="shared" ca="1" si="57"/>
        <v>5.11022549499276+10.8046640161792i</v>
      </c>
      <c r="AH133" s="240" t="str">
        <f t="shared" ca="1" si="58"/>
        <v>11.3489540675353+3.74918800344355i</v>
      </c>
      <c r="AI133" s="240" t="str">
        <f t="shared" ca="1" si="59"/>
        <v>10.540902444855-5.63422973974632i</v>
      </c>
      <c r="AJ133" s="240" t="str">
        <f t="shared" ca="1" si="60"/>
        <v>3.18780516015612-11.5192476912806i</v>
      </c>
      <c r="AK133" s="240" t="str">
        <f t="shared" ca="1" si="61"/>
        <v>-6.1446606315555-10.2517469162677i</v>
      </c>
      <c r="AL133" s="240" t="str">
        <f t="shared" ca="1" si="62"/>
        <v>-11.6617904383707-2.61874261501918i</v>
      </c>
      <c r="AM133" s="240" t="str">
        <f t="shared" ca="1" si="63"/>
        <v>-9.9378940314121+6.64028849769462i</v>
      </c>
      <c r="AN133" s="240" t="str">
        <f t="shared" ca="1" si="64"/>
        <v>-2.04337128954669+11.7762389108428i</v>
      </c>
      <c r="AO133" s="240" t="str">
        <f t="shared" ca="1" si="65"/>
        <v>7.11991932722319+9.60009988937748i</v>
      </c>
      <c r="AP133" s="240" t="str">
        <f t="shared" ca="1" si="66"/>
        <v>11.8623173923018+1.46307730366069i</v>
      </c>
      <c r="AQ133" s="240" t="str">
        <f t="shared" ca="1" si="67"/>
        <v>9.23917826584063-7.5823976474602i</v>
      </c>
      <c r="AR133" s="240" t="str">
        <f t="shared" ca="1" si="68"/>
        <v>9.23917826584063-7.5823976474602i</v>
      </c>
      <c r="AS133" s="240" t="str">
        <f t="shared" ca="1" si="69"/>
        <v>-8.02660930762583-8.85599865260413i</v>
      </c>
      <c r="AT133" s="240" t="str">
        <f t="shared" ca="1" si="70"/>
        <v>-11.9486037451426-0.293321758068499i</v>
      </c>
      <c r="AU133" s="240" t="str">
        <f t="shared" ca="1" si="71"/>
        <v>-8.45148416292044+8.45148416292055i</v>
      </c>
      <c r="AV133" s="240" t="str">
        <f t="shared" ca="1" si="72"/>
        <v>0.293321758068623+11.9486037451426i</v>
      </c>
      <c r="AW133" s="240" t="str">
        <f t="shared" ca="1" si="73"/>
        <v>8.85599865260422+8.02660930762573i</v>
      </c>
      <c r="AX133" s="240" t="str">
        <f t="shared" ca="1" si="74"/>
        <v>11.9198185121465-0.879258636398652i</v>
      </c>
      <c r="AY133" s="240" t="str">
        <f t="shared" ca="1" si="75"/>
        <v>7.5823976474601-9.23917826584071i</v>
      </c>
      <c r="AZ133" s="240" t="str">
        <f t="shared" ca="1" si="76"/>
        <v>-1.46307730366082-11.8623173923017i</v>
      </c>
      <c r="BA133" s="240" t="str">
        <f t="shared" ca="1" si="77"/>
        <v>-9.60009988937758-7.11991932722306i</v>
      </c>
      <c r="BB133" s="240" t="str">
        <f t="shared" ca="1" si="78"/>
        <v>-11.7762389108428+2.04337128954681i</v>
      </c>
      <c r="BC133" s="240" t="str">
        <f t="shared" ca="1" si="79"/>
        <v>-6.64028849769548+9.93789403141154i</v>
      </c>
      <c r="BD133" s="240" t="str">
        <f t="shared" ca="1" si="80"/>
        <v>2.6187426150193+11.6617904383707i</v>
      </c>
      <c r="BE133" s="240" t="str">
        <f t="shared" ca="1" si="81"/>
        <v>10.2517469162678+6.14466063155535i</v>
      </c>
      <c r="BF133" s="240" t="str">
        <f t="shared" ca="1" si="82"/>
        <v>11.5192476912806-3.18780516015628i</v>
      </c>
      <c r="BG133" s="240" t="str">
        <f t="shared" ca="1" si="83"/>
        <v>5.63422973974622-10.5409024448551i</v>
      </c>
      <c r="BH133" s="240" t="str">
        <f t="shared" ca="1" si="84"/>
        <v>-3.74918800344371-11.3489540675353i</v>
      </c>
      <c r="BI133" s="240" t="str">
        <f t="shared" ca="1" si="85"/>
        <v>-10.8046640161788-5.11022549499372i</v>
      </c>
      <c r="BJ133" s="240" t="str">
        <f t="shared" ca="1" si="86"/>
        <v>-11.1513198193899+4.30153872444187i</v>
      </c>
      <c r="BK133" s="240" t="str">
        <f t="shared" ca="1" si="87"/>
        <v>-4.57391026941983+11.0423962055112i</v>
      </c>
      <c r="BL133" s="240" t="str">
        <f t="shared" ca="1" si="88"/>
        <v>4.84352666188138+10.9268210650599i</v>
      </c>
      <c r="BM133" s="240" t="str">
        <f t="shared" ca="1" si="89"/>
        <v>11.2535262951844+4.02657609338076i</v>
      </c>
      <c r="BN133" s="240" t="str">
        <f t="shared" ca="1" si="90"/>
        <v>10.6759986417076-5.37384611934967i</v>
      </c>
      <c r="BO133" s="240" t="str">
        <f t="shared" ca="1" si="91"/>
        <v>3.4695415428452-11.4375456543204i</v>
      </c>
      <c r="BP133" s="240" t="str">
        <f t="shared" ca="1" si="92"/>
        <v>-5.89121951082418-10.3994568025199i</v>
      </c>
      <c r="BQ133" s="240" t="str">
        <f t="shared" ca="1" si="93"/>
        <v>-11.5940109641641-2.9041485628382i</v>
      </c>
      <c r="BR133" s="240" t="str">
        <f t="shared" ca="1" si="94"/>
        <v>-10.0978617610106+6.39440043848619i</v>
      </c>
      <c r="BS133" s="240" t="str">
        <f t="shared" ca="1" si="95"/>
        <v>-2.33175923456987+11.7225452860797i</v>
      </c>
      <c r="BT133" s="240" t="str">
        <f t="shared" ca="1" si="96"/>
        <v>6.88217669540955+9.77194008605015i</v>
      </c>
      <c r="BU133" s="240" t="str">
        <f t="shared" ca="1" si="97"/>
        <v>11.8228389696277+1.75375249406632i</v>
      </c>
      <c r="BV133" s="240" t="str">
        <f t="shared" ca="1" si="98"/>
        <v>9.42247695150223-7.3533731858652i</v>
      </c>
      <c r="BW133" s="240" t="str">
        <f t="shared" ca="1" si="99"/>
        <v>1.17152081019516-11.8946503985393i</v>
      </c>
      <c r="BX133" s="240" t="str">
        <f t="shared" ca="1" si="100"/>
        <v>-7.80685475623663-9.05031424466673i</v>
      </c>
      <c r="BY133" s="240" t="str">
        <f t="shared" ca="1" si="101"/>
        <v>-11.9378065727925-0.586466830079133i</v>
      </c>
      <c r="BZ133" s="240" t="str">
        <f t="shared" ca="1" si="102"/>
        <v>-8.65634853810107+8.24152892970153i</v>
      </c>
      <c r="CA133" s="240" t="str">
        <f t="shared" ca="1" si="103"/>
        <v>1.66921087228873E-13+11.9522035253836i</v>
      </c>
      <c r="CB133" s="240" t="str">
        <f t="shared" ca="1" si="104"/>
        <v>8.65634853810124+8.24152892970135i</v>
      </c>
      <c r="CC133" s="240" t="str">
        <f t="shared" ca="1" si="105"/>
        <v>11.9378065727926-0.586466830078194i</v>
      </c>
      <c r="CD133" s="240" t="str">
        <f t="shared" ca="1" si="106"/>
        <v>7.80685475623735-9.05031424466611i</v>
      </c>
      <c r="CE133" s="240" t="str">
        <f t="shared" ca="1" si="107"/>
        <v>-1.17152081019541-11.8946503985393i</v>
      </c>
      <c r="CF133" s="240" t="str">
        <f t="shared" ca="1" si="108"/>
        <v>-9.42247695150243-7.35337318586493i</v>
      </c>
      <c r="CG133" s="240" t="str">
        <f t="shared" ca="1" si="109"/>
        <v>-11.8228389696277+1.75375249406657i</v>
      </c>
      <c r="CH133" s="240" t="str">
        <f t="shared" ca="1" si="110"/>
        <v>-6.88217669540927+9.77194008605034i</v>
      </c>
      <c r="CI133" s="240" t="str">
        <f t="shared" ca="1" si="111"/>
        <v>2.33175923456895+11.7225452860799i</v>
      </c>
      <c r="CJ133" s="240" t="str">
        <f t="shared" ca="1" si="112"/>
        <v>10.0978617610101+6.39440043848698i</v>
      </c>
      <c r="CK133" s="240" t="str">
        <f t="shared" ca="1" si="113"/>
        <v>11.594010964164-2.90414856283844i</v>
      </c>
      <c r="CL133" s="240" t="str">
        <f t="shared" ca="1" si="114"/>
        <v>5.89121951082396-10.39945680252i</v>
      </c>
      <c r="CM133" s="240" t="str">
        <f t="shared" ca="1" si="115"/>
        <v>-3.46954154284552-11.4375456543203i</v>
      </c>
      <c r="CN133" s="240" t="str">
        <f t="shared" ca="1" si="116"/>
        <v>-10.6759986417072-5.37384611935052i</v>
      </c>
      <c r="CO133" s="240" t="str">
        <f t="shared" ca="1" si="117"/>
        <v>-11.2535262951847+4.02657609337987i</v>
      </c>
      <c r="CP133" s="240" t="str">
        <f t="shared" ca="1" si="118"/>
        <v>-4.84352666188115+10.92682106506i</v>
      </c>
      <c r="CQ133" s="240" t="str">
        <f t="shared" ca="1" si="119"/>
        <v>4.57391026942014+11.0423962055111i</v>
      </c>
      <c r="CR133" s="240" t="str">
        <f t="shared" ca="1" si="120"/>
        <v>11.15131981939+4.30153872444165i</v>
      </c>
      <c r="CS133" s="240" t="str">
        <f t="shared" ca="1" si="121"/>
        <v>10.8046640161792-5.11022549499288i</v>
      </c>
      <c r="CT133" s="240" t="str">
        <f t="shared" ca="1" si="122"/>
        <v>3.74918800344452-11.348954067535i</v>
      </c>
      <c r="CU133" s="240" t="str">
        <f t="shared" ca="1" si="123"/>
        <v>-5.6342297397465-10.5409024448549i</v>
      </c>
      <c r="CV133" s="240" t="str">
        <f t="shared" ca="1" si="124"/>
        <v>-11.5192476912806-3.18780516015604i</v>
      </c>
      <c r="CW133" s="240" t="str">
        <f t="shared" ca="1" si="125"/>
        <v>-10.2517469162676+6.14466063155564i</v>
      </c>
      <c r="CX133" s="240" t="str">
        <f t="shared" ca="1" si="126"/>
        <v>-2.61874261501898+11.6617904383707i</v>
      </c>
      <c r="CY133" s="240" t="str">
        <f t="shared" ca="1" si="127"/>
        <v>6.64028849769469+9.93789403141207i</v>
      </c>
      <c r="CZ133" s="240" t="str">
        <f t="shared" ca="1" si="128"/>
        <v>11.7762389108428+2.04337128954656i</v>
      </c>
      <c r="DA133" s="240" t="str">
        <f t="shared" ca="1" si="129"/>
        <v>9.60009988937739-7.11991932722332i</v>
      </c>
      <c r="DB133" s="240" t="str">
        <f t="shared" ca="1" si="130"/>
        <v>1.46307730366061-11.8623173923018i</v>
      </c>
      <c r="DC133" s="240" t="str">
        <f t="shared" ca="1" si="131"/>
        <v>-7.5823976474603-9.23917826584056i</v>
      </c>
      <c r="DD133" s="240" t="str">
        <f t="shared" ca="1" si="132"/>
        <v>-11.9198185121464-0.879258636399548i</v>
      </c>
      <c r="DE133" s="240" t="str">
        <f t="shared" ca="1" si="133"/>
        <v>-8.85599865260479+8.0266093076251i</v>
      </c>
      <c r="DF133" s="240" t="str">
        <f t="shared" ca="1" si="134"/>
        <v>-0.293321758068418+11.9486037451426i</v>
      </c>
      <c r="DG133" s="240" t="str">
        <f t="shared" ca="1" si="135"/>
        <v>8.45148416292064+8.45148416292035i</v>
      </c>
      <c r="DH133" s="240" t="str">
        <f t="shared" ca="1" si="136"/>
        <v>11.9486037451426-0.293321758068834i</v>
      </c>
      <c r="DI133" s="240" t="str">
        <f t="shared" ca="1" si="137"/>
        <v>8.02660930762567-8.85599865260428i</v>
      </c>
      <c r="DJ133" s="240" t="str">
        <f t="shared" ca="1" si="138"/>
        <v>-0.879258636398775-11.9198185121465i</v>
      </c>
      <c r="DK133" s="240" t="str">
        <f t="shared" ca="1" si="139"/>
        <v>-9.23917826584082-7.58239764745997i</v>
      </c>
      <c r="DL133" s="240" t="str">
        <f t="shared" ca="1" si="140"/>
        <v>-11.8623173923017+1.46307730366103i</v>
      </c>
      <c r="DM133" s="240" t="str">
        <f t="shared" ca="1" si="141"/>
        <v>-7.11991932722299+9.60009988937763i</v>
      </c>
      <c r="DN133" s="240" t="str">
        <f t="shared" ca="1" si="142"/>
        <v>2.04337128954698+11.7762389108428i</v>
      </c>
      <c r="DO133" s="240" t="str">
        <f t="shared" ca="1" si="143"/>
        <v>9.93789403141164+6.64028849769533i</v>
      </c>
      <c r="DP133" s="240" t="str">
        <f t="shared" ca="1" si="144"/>
        <v>11.6617904383707-2.61874261501937i</v>
      </c>
      <c r="DQ133" s="240" t="str">
        <f t="shared" ca="1" si="145"/>
        <v>6.1446606315553-10.2517469162678i</v>
      </c>
      <c r="DR133" s="240" t="str">
        <f t="shared" ca="1" si="146"/>
        <v>-3.18780516015645-11.5192476912805i</v>
      </c>
      <c r="DS133" s="240" t="str">
        <f t="shared" ca="1" si="147"/>
        <v>-10.5409024448551-5.63422973974615i</v>
      </c>
      <c r="DT133" s="240" t="str">
        <f t="shared" ca="1" si="148"/>
        <v>-11.3489540675353+3.74918800344379i</v>
      </c>
      <c r="DU133" s="240" t="str">
        <f t="shared" ca="1" si="149"/>
        <v>-5.11022549499357+10.8046640161788i</v>
      </c>
      <c r="DV133" s="240" t="str">
        <f t="shared" ca="1" si="150"/>
        <v>4.30153872444203+11.1513198193899i</v>
      </c>
      <c r="DW133" s="240" t="str">
        <f t="shared" ca="1" si="151"/>
        <v>11.0423962055112+4.57391026941974i</v>
      </c>
      <c r="DX133" s="240" t="str">
        <f t="shared" ca="1" si="152"/>
        <v>10.9268210650598-4.84352666188153i</v>
      </c>
      <c r="DY133" s="240" t="str">
        <f t="shared" ca="1" si="153"/>
        <v>4.0265760933806-11.2535262951844i</v>
      </c>
      <c r="DZ133" s="240" t="str">
        <f t="shared" ca="1" si="154"/>
        <v>-5.37384611934974-10.6759986417076i</v>
      </c>
      <c r="EA133" s="240" t="str">
        <f t="shared" ca="1" si="155"/>
        <v>-11.4375456543204-3.46954154284513i</v>
      </c>
      <c r="EB133" s="240" t="str">
        <f t="shared" ca="1" si="156"/>
        <v>-10.3994568025198+5.89121951082432i</v>
      </c>
      <c r="EC133" s="240" t="str">
        <f t="shared" ca="1" si="157"/>
        <v>-2.90414856283795+11.5940109641641i</v>
      </c>
      <c r="ED133" s="240" t="str">
        <f t="shared" ca="1" si="158"/>
        <v>6.39440043848626+10.0978617610105i</v>
      </c>
      <c r="EE133" s="240" t="str">
        <f t="shared" ca="1" si="159"/>
        <v>11.7225452860798+2.33175923456972i</v>
      </c>
      <c r="EF133" s="240" t="str">
        <f t="shared" ca="1" si="160"/>
        <v>9.77194008605073-6.88217669540871i</v>
      </c>
      <c r="EG133" s="240" t="str">
        <f t="shared" ca="1" si="161"/>
        <v>1.75375249406624-11.8228389696277i</v>
      </c>
      <c r="EH133" s="240" t="str">
        <f t="shared" ca="1" si="162"/>
        <v>-7.35337318586526-9.42247695150217i</v>
      </c>
      <c r="EI133" s="240" t="str">
        <f t="shared" ca="1" si="163"/>
        <v>-11.8946503985397-1.17152081019144i</v>
      </c>
      <c r="EJ133" s="240" t="str">
        <f t="shared" ca="1" si="164"/>
        <v>-9.050314244669+7.80685475623399i</v>
      </c>
      <c r="EK133" s="240" t="str">
        <f t="shared" ca="1" si="165"/>
        <v>-0.586466830077864+11.9378065727926i</v>
      </c>
      <c r="EL133" s="240" t="str">
        <f t="shared" ca="1" si="166"/>
        <v>8.24152892970511+8.65634853809767i</v>
      </c>
      <c r="EM133" s="240" t="str">
        <f t="shared" ca="1" si="167"/>
        <v>11.9522035253836+2.04407221510277E-12i</v>
      </c>
      <c r="EN133" s="240"/>
      <c r="EO133" s="240"/>
      <c r="EP133" s="240"/>
    </row>
    <row r="134" spans="1:146" ht="15.75" thickBot="1">
      <c r="A134" s="277">
        <f t="shared" si="168"/>
        <v>6.6406250000000026E-4</v>
      </c>
      <c r="B134" s="276">
        <v>34</v>
      </c>
      <c r="C134" s="248">
        <f t="shared" si="169"/>
        <v>6800</v>
      </c>
      <c r="D134" s="247">
        <f t="shared" si="170"/>
        <v>42725.660088821183</v>
      </c>
      <c r="E134" s="247" t="str">
        <f t="shared" si="171"/>
        <v>42725.6600888212i</v>
      </c>
      <c r="F134" s="247" t="str">
        <f t="shared" si="177"/>
        <v>0.083190397950485-0.275260908187442i</v>
      </c>
      <c r="G134" s="247" t="str">
        <f t="shared" si="178"/>
        <v>-1.01132039663628+0.86556313388553i</v>
      </c>
      <c r="H134" s="247" t="str">
        <f t="shared" si="179"/>
        <v>0.00566389660670162-0.00829684560053344i</v>
      </c>
      <c r="I134" s="247" t="str">
        <f t="shared" si="174"/>
        <v>-0.00918317898559486+0.00600467252747415i</v>
      </c>
      <c r="J134" s="275" t="str">
        <f ca="1">IMPRODUCT(1/N_FFT2,AW100)</f>
        <v>0.0241209412560764+0.00157971525590131i</v>
      </c>
      <c r="K134" s="274" t="str">
        <f t="shared" ca="1" si="175"/>
        <v>-0.000230992593653911+0.000130331545355963i</v>
      </c>
      <c r="N134" s="265">
        <f t="shared" ca="1" si="176"/>
        <v>12.048728851811259</v>
      </c>
      <c r="O134" s="240">
        <f t="shared" ca="1" si="39"/>
        <v>-11.951271148188741</v>
      </c>
      <c r="P134" s="240" t="str">
        <f t="shared" ca="1" si="40"/>
        <v>-8.02598316137095+8.8553078066727i</v>
      </c>
      <c r="Q134" s="240" t="str">
        <f t="shared" ca="1" si="41"/>
        <v>1.17142942124867+11.8937225109955i</v>
      </c>
      <c r="R134" s="240" t="str">
        <f t="shared" ca="1" si="42"/>
        <v>9.59935099699256+7.11936391077649i</v>
      </c>
      <c r="S134" s="240" t="str">
        <f t="shared" ca="1" si="43"/>
        <v>11.7216308242513-2.33157733680226i</v>
      </c>
      <c r="T134" s="240" t="str">
        <f t="shared" ca="1" si="44"/>
        <v>6.14418129388116-10.2509471896723i</v>
      </c>
      <c r="U134" s="241" t="str">
        <f t="shared" ca="1" si="45"/>
        <v>-3.4692708880325-11.4366534249744i</v>
      </c>
      <c r="V134" s="240" t="str">
        <f t="shared" ca="1" si="46"/>
        <v>-10.8038211571777-5.10982685237448i</v>
      </c>
      <c r="W134" s="240" t="str">
        <f t="shared" ca="1" si="47"/>
        <v>-11.0415348013042+4.57355346411473i</v>
      </c>
      <c r="X134" s="240" t="str">
        <f t="shared" ca="1" si="48"/>
        <v>-4.02626198496396+11.2526484209702i</v>
      </c>
      <c r="Y134" s="240" t="str">
        <f t="shared" ca="1" si="49"/>
        <v>5.63379022017888+10.5400801615806i</v>
      </c>
      <c r="Z134" s="240" t="str">
        <f t="shared" ca="1" si="50"/>
        <v>11.5931065291453+2.90392201365957i</v>
      </c>
      <c r="AA134" s="240" t="str">
        <f t="shared" ca="1" si="51"/>
        <v>9.93711878810686-6.63977049668001i</v>
      </c>
      <c r="AB134" s="240" t="str">
        <f t="shared" ca="1" si="52"/>
        <v>1.75361568591789-11.8219166840082i</v>
      </c>
      <c r="AC134" s="240" t="str">
        <f t="shared" ca="1" si="53"/>
        <v>-7.58180615362928-9.23845752852271i</v>
      </c>
      <c r="AD134" s="240" t="str">
        <f t="shared" ca="1" si="54"/>
        <v>-11.9368753186869-0.586421080498378i</v>
      </c>
      <c r="AE134" s="240" t="str">
        <f t="shared" ca="1" si="55"/>
        <v>-8.45082487268357+8.45082487268322i</v>
      </c>
      <c r="AF134" s="240" t="str">
        <f t="shared" ca="1" si="56"/>
        <v>0.586421080497877+11.9368753186869i</v>
      </c>
      <c r="AG134" s="240" t="str">
        <f t="shared" ca="1" si="57"/>
        <v>9.23845752852239+7.58180615362966i</v>
      </c>
      <c r="AH134" s="240" t="str">
        <f t="shared" ca="1" si="58"/>
        <v>11.8219166840081-1.75361568591857i</v>
      </c>
      <c r="AI134" s="240" t="str">
        <f t="shared" ca="1" si="59"/>
        <v>6.63977049667943-9.93711878810725i</v>
      </c>
      <c r="AJ134" s="240" t="str">
        <f t="shared" ca="1" si="60"/>
        <v>-2.90392201365998-11.5931065291452i</v>
      </c>
      <c r="AK134" s="240" t="str">
        <f t="shared" ca="1" si="61"/>
        <v>-10.5400801615809-5.63379022017837i</v>
      </c>
      <c r="AL134" s="240" t="str">
        <f t="shared" ca="1" si="62"/>
        <v>-11.2526484209703+4.0262619849635i</v>
      </c>
      <c r="AM134" s="240" t="str">
        <f t="shared" ca="1" si="63"/>
        <v>-4.5735534641151+11.0415348013041i</v>
      </c>
      <c r="AN134" s="240" t="str">
        <f t="shared" ca="1" si="64"/>
        <v>5.10982685237426+10.8038211571778i</v>
      </c>
      <c r="AO134" s="240" t="str">
        <f t="shared" ca="1" si="65"/>
        <v>11.4366534249744+3.46927088803265i</v>
      </c>
      <c r="AP134" s="240" t="str">
        <f t="shared" ca="1" si="66"/>
        <v>10.2509471896723-6.14418129388114i</v>
      </c>
      <c r="AQ134" s="240" t="str">
        <f t="shared" ca="1" si="67"/>
        <v>2.33157733680206-11.7216308242514i</v>
      </c>
      <c r="AR134" s="240" t="str">
        <f t="shared" ca="1" si="68"/>
        <v>2.33157733680206-11.7216308242514i</v>
      </c>
      <c r="AS134" s="240" t="str">
        <f t="shared" ca="1" si="69"/>
        <v>-11.8937225109956-1.17142942124823i</v>
      </c>
      <c r="AT134" s="240" t="str">
        <f t="shared" ca="1" si="70"/>
        <v>-8.85530780667232+8.02598316137138i</v>
      </c>
      <c r="AU134" s="240" t="str">
        <f t="shared" ca="1" si="71"/>
        <v>-5.00729380777263E-13+11.9512711481887i</v>
      </c>
      <c r="AV134" s="240" t="str">
        <f t="shared" ca="1" si="72"/>
        <v>8.85530780667244+8.02598316137124i</v>
      </c>
      <c r="AW134" s="240" t="str">
        <f t="shared" ca="1" si="73"/>
        <v>11.8937225109956-1.17142942124842i</v>
      </c>
      <c r="AX134" s="240" t="str">
        <f t="shared" ca="1" si="74"/>
        <v>7.11936391077661-9.59935099699246i</v>
      </c>
      <c r="AY134" s="240" t="str">
        <f t="shared" ca="1" si="75"/>
        <v>-2.33157733680225-11.7216308242513i</v>
      </c>
      <c r="AZ134" s="240" t="str">
        <f t="shared" ca="1" si="76"/>
        <v>-10.2509471896724-6.14418129388098i</v>
      </c>
      <c r="BA134" s="240" t="str">
        <f t="shared" ca="1" si="77"/>
        <v>-11.4366534249743+3.46927088803283i</v>
      </c>
      <c r="BB134" s="240" t="str">
        <f t="shared" ca="1" si="78"/>
        <v>-5.10982685237412+10.8038211571779i</v>
      </c>
      <c r="BC134" s="240" t="str">
        <f t="shared" ca="1" si="79"/>
        <v>4.57355346411528+11.041534801304i</v>
      </c>
      <c r="BD134" s="240" t="str">
        <f t="shared" ca="1" si="80"/>
        <v>11.25264842097+4.02626198496444i</v>
      </c>
      <c r="BE134" s="240" t="str">
        <f t="shared" ca="1" si="81"/>
        <v>10.5400801615808-5.63379022017854i</v>
      </c>
      <c r="BF134" s="240" t="str">
        <f t="shared" ca="1" si="82"/>
        <v>2.90392201365984-11.5931065291453i</v>
      </c>
      <c r="BG134" s="240" t="str">
        <f t="shared" ca="1" si="83"/>
        <v>-6.63977049667962-9.93711878810712i</v>
      </c>
      <c r="BH134" s="240" t="str">
        <f t="shared" ca="1" si="84"/>
        <v>-11.8219166840081-1.75361568591835i</v>
      </c>
      <c r="BI134" s="240" t="str">
        <f t="shared" ca="1" si="85"/>
        <v>-9.23845752852227+7.5818061536298i</v>
      </c>
      <c r="BJ134" s="240" t="str">
        <f t="shared" ca="1" si="86"/>
        <v>-0.586421080497711+11.9368753186869i</v>
      </c>
      <c r="BK134" s="240" t="str">
        <f t="shared" ca="1" si="87"/>
        <v>8.45082487268368+8.45082487268311i</v>
      </c>
      <c r="BL134" s="240" t="str">
        <f t="shared" ca="1" si="88"/>
        <v>11.9368753186869-0.586421080497399i</v>
      </c>
      <c r="BM134" s="240" t="str">
        <f t="shared" ca="1" si="89"/>
        <v>7.58180615363005-9.23845752852207i</v>
      </c>
      <c r="BN134" s="240" t="str">
        <f t="shared" ca="1" si="90"/>
        <v>-1.75361568591804-11.8219166840082i</v>
      </c>
      <c r="BO134" s="240" t="str">
        <f t="shared" ca="1" si="91"/>
        <v>-9.93711878810695-6.63977049667988i</v>
      </c>
      <c r="BP134" s="240" t="str">
        <f t="shared" ca="1" si="92"/>
        <v>-11.5931065291454+2.90392201365946i</v>
      </c>
      <c r="BQ134" s="240" t="str">
        <f t="shared" ca="1" si="93"/>
        <v>-5.63379022017881+10.5400801615807i</v>
      </c>
      <c r="BR134" s="240" t="str">
        <f t="shared" ca="1" si="94"/>
        <v>4.02626198496414+11.2526484209701i</v>
      </c>
      <c r="BS134" s="240" t="str">
        <f t="shared" ca="1" si="95"/>
        <v>11.0415348013044+4.57355346411446i</v>
      </c>
      <c r="BT134" s="240" t="str">
        <f t="shared" ca="1" si="96"/>
        <v>10.8038211571776-5.10982685237484i</v>
      </c>
      <c r="BU134" s="240" t="str">
        <f t="shared" ca="1" si="97"/>
        <v>3.46927088803196-11.4366534249746i</v>
      </c>
      <c r="BV134" s="240" t="str">
        <f t="shared" ca="1" si="98"/>
        <v>-6.14418129388071-10.2509471896725i</v>
      </c>
      <c r="BW134" s="240" t="str">
        <f t="shared" ca="1" si="99"/>
        <v>-11.7216308242513-2.33157733680255i</v>
      </c>
      <c r="BX134" s="240" t="str">
        <f t="shared" ca="1" si="100"/>
        <v>-9.59935099699268+7.11936391077632i</v>
      </c>
      <c r="BY134" s="240" t="str">
        <f t="shared" ca="1" si="101"/>
        <v>-1.17142942124877+11.8937225109955i</v>
      </c>
      <c r="BZ134" s="240" t="str">
        <f t="shared" ca="1" si="102"/>
        <v>8.02598316137101+8.85530780667265i</v>
      </c>
      <c r="CA134" s="240" t="str">
        <f t="shared" ca="1" si="103"/>
        <v>11.9512711481887-1.87405684087745E-13i</v>
      </c>
      <c r="CB134" s="240" t="str">
        <f t="shared" ca="1" si="104"/>
        <v>8.02598316137074-8.8553078066729i</v>
      </c>
      <c r="CC134" s="240" t="str">
        <f t="shared" ca="1" si="105"/>
        <v>-1.17142942124906-11.8937225109955i</v>
      </c>
      <c r="CD134" s="240" t="str">
        <f t="shared" ca="1" si="106"/>
        <v>-9.59935099699214-7.11936391077705i</v>
      </c>
      <c r="CE134" s="240" t="str">
        <f t="shared" ca="1" si="107"/>
        <v>-11.7216308242514+2.33157733680176i</v>
      </c>
      <c r="CF134" s="240" t="str">
        <f t="shared" ca="1" si="108"/>
        <v>-6.1441812938814+10.2509471896721i</v>
      </c>
      <c r="CG134" s="240" t="str">
        <f t="shared" ca="1" si="109"/>
        <v>3.46927088803232+11.4366534249745i</v>
      </c>
      <c r="CH134" s="240" t="str">
        <f t="shared" ca="1" si="110"/>
        <v>10.8038211571777+5.10982685237458i</v>
      </c>
      <c r="CI134" s="240" t="str">
        <f t="shared" ca="1" si="111"/>
        <v>11.0415348013042-4.57355346411481i</v>
      </c>
      <c r="CJ134" s="240" t="str">
        <f t="shared" ca="1" si="112"/>
        <v>4.02626198496378-11.2526484209702i</v>
      </c>
      <c r="CK134" s="240" t="str">
        <f t="shared" ca="1" si="113"/>
        <v>-5.63379022017915-10.5400801615805i</v>
      </c>
      <c r="CL134" s="240" t="str">
        <f t="shared" ca="1" si="114"/>
        <v>-11.5931065291454-2.90392201365917i</v>
      </c>
      <c r="CM134" s="240" t="str">
        <f t="shared" ca="1" si="115"/>
        <v>-9.93711878810744+6.63977049667913i</v>
      </c>
      <c r="CN134" s="240" t="str">
        <f t="shared" ca="1" si="116"/>
        <v>-1.75361568591886+11.821916684008i</v>
      </c>
      <c r="CO134" s="240" t="str">
        <f t="shared" ca="1" si="117"/>
        <v>7.58180615362935+9.23845752852264i</v>
      </c>
      <c r="CP134" s="240" t="str">
        <f t="shared" ca="1" si="118"/>
        <v>11.9368753186869+0.586421080498212i</v>
      </c>
      <c r="CQ134" s="240" t="str">
        <f t="shared" ca="1" si="119"/>
        <v>8.45082487268341-8.45082487268338i</v>
      </c>
      <c r="CR134" s="240" t="str">
        <f t="shared" ca="1" si="120"/>
        <v>-0.586421080498002-11.9368753186869i</v>
      </c>
      <c r="CS134" s="240" t="str">
        <f t="shared" ca="1" si="121"/>
        <v>-9.23845752852251-7.58180615362952i</v>
      </c>
      <c r="CT134" s="240" t="str">
        <f t="shared" ca="1" si="122"/>
        <v>-11.8219166840081+1.75361568591881i</v>
      </c>
      <c r="CU134" s="240" t="str">
        <f t="shared" ca="1" si="123"/>
        <v>-6.63977049667931+9.93711878810734i</v>
      </c>
      <c r="CV134" s="240" t="str">
        <f t="shared" ca="1" si="124"/>
        <v>2.90392201365905+11.5931065291455i</v>
      </c>
      <c r="CW134" s="240" t="str">
        <f t="shared" ca="1" si="125"/>
        <v>10.5400801615804+5.63379022017932i</v>
      </c>
      <c r="CX134" s="240" t="str">
        <f t="shared" ca="1" si="126"/>
        <v>11.2526484209703-4.02626198496367i</v>
      </c>
      <c r="CY134" s="240" t="str">
        <f t="shared" ca="1" si="127"/>
        <v>4.57355346411485-11.0415348013042i</v>
      </c>
      <c r="CZ134" s="240" t="str">
        <f t="shared" ca="1" si="128"/>
        <v>-5.10982685237439-10.8038211571778i</v>
      </c>
      <c r="DA134" s="240" t="str">
        <f t="shared" ca="1" si="129"/>
        <v>-11.4366534249744-3.46927088803244i</v>
      </c>
      <c r="DB134" s="240" t="str">
        <f t="shared" ca="1" si="130"/>
        <v>-10.2509471896722+6.14418129388122i</v>
      </c>
      <c r="DC134" s="240" t="str">
        <f t="shared" ca="1" si="131"/>
        <v>-2.33157733680188+11.7216308242514i</v>
      </c>
      <c r="DD134" s="240" t="str">
        <f t="shared" ca="1" si="132"/>
        <v>7.11936391077599+9.59935099699293i</v>
      </c>
      <c r="DE134" s="240" t="str">
        <f t="shared" ca="1" si="133"/>
        <v>11.8937225109956+1.17142942124809i</v>
      </c>
      <c r="DF134" s="240" t="str">
        <f t="shared" ca="1" si="134"/>
        <v>8.85530780667299-8.02598316137064i</v>
      </c>
      <c r="DG134" s="240" t="str">
        <f t="shared" ca="1" si="135"/>
        <v>3.98242585663966E-13-11.9512711481887i</v>
      </c>
      <c r="DH134" s="240" t="str">
        <f t="shared" ca="1" si="136"/>
        <v>-8.85530780667257-8.02598316137111i</v>
      </c>
      <c r="DI134" s="240" t="str">
        <f t="shared" ca="1" si="137"/>
        <v>-11.8937225109955+1.17142942124864i</v>
      </c>
      <c r="DJ134" s="240" t="str">
        <f t="shared" ca="1" si="138"/>
        <v>-7.11936391077649+9.59935099699254i</v>
      </c>
      <c r="DK134" s="240" t="str">
        <f t="shared" ca="1" si="139"/>
        <v>2.33157733680243+11.7216308242513i</v>
      </c>
      <c r="DL134" s="240" t="str">
        <f t="shared" ca="1" si="140"/>
        <v>10.2509471896724+6.14418129388088i</v>
      </c>
      <c r="DM134" s="240" t="str">
        <f t="shared" ca="1" si="141"/>
        <v>11.4366534249743-3.46927088803298i</v>
      </c>
      <c r="DN134" s="240" t="str">
        <f t="shared" ca="1" si="142"/>
        <v>5.10982685237495-10.8038211571775i</v>
      </c>
      <c r="DO134" s="240" t="str">
        <f t="shared" ca="1" si="143"/>
        <v>-4.57355346411427-11.0415348013044i</v>
      </c>
      <c r="DP134" s="240" t="str">
        <f t="shared" ca="1" si="144"/>
        <v>-11.2526484209701-4.02626198496426i</v>
      </c>
      <c r="DQ134" s="240" t="str">
        <f t="shared" ca="1" si="145"/>
        <v>-10.5400801615808+5.63379022017862i</v>
      </c>
      <c r="DR134" s="240" t="str">
        <f t="shared" ca="1" si="146"/>
        <v>-2.90392201365966+11.5931065291453i</v>
      </c>
      <c r="DS134" s="240" t="str">
        <f t="shared" ca="1" si="147"/>
        <v>6.63977049667977+9.93711878810701i</v>
      </c>
      <c r="DT134" s="240" t="str">
        <f t="shared" ca="1" si="148"/>
        <v>11.8219166840081+1.75361568591826i</v>
      </c>
      <c r="DU134" s="240" t="str">
        <f t="shared" ca="1" si="149"/>
        <v>9.23845752852215-7.58180615362995i</v>
      </c>
      <c r="DV134" s="240" t="str">
        <f t="shared" ca="1" si="150"/>
        <v>0.58642108049744-11.9368753186869i</v>
      </c>
      <c r="DW134" s="240" t="str">
        <f t="shared" ca="1" si="151"/>
        <v>-8.45082487268297-8.45082487268382i</v>
      </c>
      <c r="DX134" s="240" t="str">
        <f t="shared" ca="1" si="152"/>
        <v>-11.9368753186869+0.586421080497586i</v>
      </c>
      <c r="DY134" s="240" t="str">
        <f t="shared" ca="1" si="153"/>
        <v>-7.58180615362997+9.23845752852214i</v>
      </c>
      <c r="DZ134" s="240" t="str">
        <f t="shared" ca="1" si="154"/>
        <v>1.75361568591823+11.8219166840081i</v>
      </c>
      <c r="EA134" s="240" t="str">
        <f t="shared" ca="1" si="155"/>
        <v>9.9371187881071+6.63977049667965i</v>
      </c>
      <c r="EB134" s="240" t="str">
        <f t="shared" ca="1" si="156"/>
        <v>11.5931065291453-2.90392201365964i</v>
      </c>
      <c r="EC134" s="240" t="str">
        <f t="shared" ca="1" si="157"/>
        <v>5.63379022017864-10.5400801615808i</v>
      </c>
      <c r="ED134" s="240" t="str">
        <f t="shared" ca="1" si="158"/>
        <v>-4.02626198496424-11.2526484209701i</v>
      </c>
      <c r="EE134" s="240" t="str">
        <f t="shared" ca="1" si="159"/>
        <v>-11.0415348013058-4.573553464111i</v>
      </c>
      <c r="EF134" s="240" t="str">
        <f t="shared" ca="1" si="160"/>
        <v>-10.8038211571801+5.10982685236956i</v>
      </c>
      <c r="EG134" s="240" t="str">
        <f t="shared" ca="1" si="161"/>
        <v>-3.46927088803527+11.4366534249736i</v>
      </c>
      <c r="EH134" s="240" t="str">
        <f t="shared" ca="1" si="162"/>
        <v>6.14418129388086+10.2509471896724i</v>
      </c>
      <c r="EI134" s="240" t="str">
        <f t="shared" ca="1" si="163"/>
        <v>11.7216308242518+2.33157733679995i</v>
      </c>
      <c r="EJ134" s="240" t="str">
        <f t="shared" ca="1" si="164"/>
        <v>9.59935099698974-7.11936391078029i</v>
      </c>
      <c r="EK134" s="240" t="str">
        <f t="shared" ca="1" si="165"/>
        <v>1.17142942125323-11.8937225109951i</v>
      </c>
      <c r="EL134" s="240" t="str">
        <f t="shared" ca="1" si="166"/>
        <v>-8.02598316136933-8.85530780667418i</v>
      </c>
      <c r="EM134" s="240" t="str">
        <f t="shared" ca="1" si="167"/>
        <v>-11.9512711481887+3.74811368175488E-13i</v>
      </c>
      <c r="EN134" s="240"/>
      <c r="EO134" s="240"/>
      <c r="EP134" s="240"/>
    </row>
    <row r="135" spans="1:146" ht="15.75" thickBot="1">
      <c r="A135" s="277">
        <f t="shared" si="168"/>
        <v>6.8359375000000028E-4</v>
      </c>
      <c r="B135" s="276">
        <v>35</v>
      </c>
      <c r="C135" s="248">
        <f t="shared" si="169"/>
        <v>7000</v>
      </c>
      <c r="D135" s="247">
        <f t="shared" si="170"/>
        <v>43982.297150257102</v>
      </c>
      <c r="E135" s="247" t="str">
        <f t="shared" si="171"/>
        <v>43982.2971502571i</v>
      </c>
      <c r="F135" s="247" t="str">
        <f t="shared" si="177"/>
        <v>0.081731297995644-0.26876189943758i</v>
      </c>
      <c r="G135" s="247" t="str">
        <f t="shared" si="178"/>
        <v>-0.986446493278941+0.869243406552436i</v>
      </c>
      <c r="H135" s="247" t="str">
        <f t="shared" si="179"/>
        <v>0.00562784725291735-0.00806313333243528i</v>
      </c>
      <c r="I135" s="247" t="str">
        <f t="shared" si="174"/>
        <v>-0.00900426893804993+0.00594592869376471i</v>
      </c>
      <c r="J135" s="275" t="str">
        <f ca="1">IMPRODUCT(1/N_FFT2,AX100)</f>
        <v>0.232526998163904+0.0111435434415341i</v>
      </c>
      <c r="K135" s="274" t="str">
        <f t="shared" ca="1" si="175"/>
        <v>-0.00215999434152447+0.00128224948838732i</v>
      </c>
      <c r="N135" s="265">
        <f t="shared" ca="1" si="176"/>
        <v>12.049737942782823</v>
      </c>
      <c r="O135" s="240">
        <f t="shared" ca="1" si="39"/>
        <v>-11.950262057217177</v>
      </c>
      <c r="P135" s="240" t="str">
        <f t="shared" ca="1" si="40"/>
        <v>-7.80558664195519+9.04884414779562i</v>
      </c>
      <c r="Q135" s="240" t="str">
        <f t="shared" ca="1" si="41"/>
        <v>1.75346762152141+11.8209185149226i</v>
      </c>
      <c r="R135" s="240" t="str">
        <f t="shared" ca="1" si="42"/>
        <v>10.0962215047083+6.39336175763825i</v>
      </c>
      <c r="S135" s="240" t="str">
        <f t="shared" ca="1" si="43"/>
        <v>11.4356877851213-3.46897796438558i</v>
      </c>
      <c r="T135" s="240" t="str">
        <f t="shared" ca="1" si="44"/>
        <v>4.84273989877072-10.9250461559217i</v>
      </c>
      <c r="U135" s="241" t="str">
        <f t="shared" ca="1" si="45"/>
        <v>-5.1093954103898-10.8029089497437i</v>
      </c>
      <c r="V135" s="240" t="str">
        <f t="shared" ca="1" si="46"/>
        <v>-11.5173765507293-3.18728734582809i</v>
      </c>
      <c r="W135" s="240" t="str">
        <f t="shared" ca="1" si="47"/>
        <v>-9.93627975962819+6.63920987577343i</v>
      </c>
      <c r="X135" s="240" t="str">
        <f t="shared" ca="1" si="48"/>
        <v>-1.46283964723155+11.8603905248795i</v>
      </c>
      <c r="Y135" s="240" t="str">
        <f t="shared" ca="1" si="49"/>
        <v>8.02530549729274+8.85456011958175i</v>
      </c>
      <c r="Z135" s="240" t="str">
        <f t="shared" ca="1" si="50"/>
        <v>11.9466628617101-0.29327411205486i</v>
      </c>
      <c r="AA135" s="240" t="str">
        <f t="shared" ca="1" si="51"/>
        <v>7.58116599309429-9.23767749065289i</v>
      </c>
      <c r="AB135" s="240" t="str">
        <f t="shared" ca="1" si="52"/>
        <v>-2.04303937248279-11.7743260256649i</v>
      </c>
      <c r="AC135" s="240" t="str">
        <f t="shared" ca="1" si="53"/>
        <v>-10.2500816634757-6.14366251744376i</v>
      </c>
      <c r="AD135" s="240" t="str">
        <f t="shared" ca="1" si="54"/>
        <v>-11.3471105887994+3.74857900033087i</v>
      </c>
      <c r="AE135" s="240" t="str">
        <f t="shared" ca="1" si="55"/>
        <v>-4.57316730171867+11.040602522809i</v>
      </c>
      <c r="AF135" s="240" t="str">
        <f t="shared" ca="1" si="56"/>
        <v>5.37297321326635+10.6742644751611i</v>
      </c>
      <c r="AG135" s="240" t="str">
        <f t="shared" ca="1" si="57"/>
        <v>11.5921276793657+2.90367682455336i</v>
      </c>
      <c r="AH135" s="240" t="str">
        <f t="shared" ca="1" si="58"/>
        <v>9.77035277116251-6.88105878213532i</v>
      </c>
      <c r="AI135" s="240" t="str">
        <f t="shared" ca="1" si="59"/>
        <v>1.17133051303705-11.8927182790728i</v>
      </c>
      <c r="AJ135" s="240" t="str">
        <f t="shared" ca="1" si="60"/>
        <v>-8.24019020868389-8.65494243544546i</v>
      </c>
      <c r="AK135" s="240" t="str">
        <f t="shared" ca="1" si="61"/>
        <v>-11.9358674432096+0.586371566750843i</v>
      </c>
      <c r="AL135" s="240" t="str">
        <f t="shared" ca="1" si="62"/>
        <v>-7.35217873331665+9.42094640200925i</v>
      </c>
      <c r="AM135" s="240" t="str">
        <f t="shared" ca="1" si="63"/>
        <v>2.33138047291941+11.7206411226799i</v>
      </c>
      <c r="AN135" s="240" t="str">
        <f t="shared" ca="1" si="64"/>
        <v>10.3977675563248+5.89026256467429i</v>
      </c>
      <c r="AO135" s="240" t="str">
        <f t="shared" ca="1" si="65"/>
        <v>11.2516983173548-4.0259220324541i</v>
      </c>
      <c r="AP135" s="240" t="str">
        <f t="shared" ca="1" si="66"/>
        <v>4.30083999968481-11.1495084435717i</v>
      </c>
      <c r="AQ135" s="240" t="str">
        <f t="shared" ca="1" si="67"/>
        <v>-5.63331453798819-10.5391902227949i</v>
      </c>
      <c r="AR135" s="240" t="str">
        <f t="shared" ca="1" si="68"/>
        <v>-5.63331453798819-10.5391902227949i</v>
      </c>
      <c r="AS135" s="240" t="str">
        <f t="shared" ca="1" si="69"/>
        <v>-9.59854048752403+7.11876279598685i</v>
      </c>
      <c r="AT135" s="240" t="str">
        <f t="shared" ca="1" si="70"/>
        <v>-0.879115813141225+11.9178823044721i</v>
      </c>
      <c r="AU135" s="240" t="str">
        <f t="shared" ca="1" si="71"/>
        <v>8.45011133761465+8.45011133761449i</v>
      </c>
      <c r="AV135" s="240" t="str">
        <f t="shared" ca="1" si="72"/>
        <v>11.9178823044722-0.879115813140248i</v>
      </c>
      <c r="AW135" s="240" t="str">
        <f t="shared" ca="1" si="73"/>
        <v>7.11876279598668-9.59854048752415i</v>
      </c>
      <c r="AX135" s="240" t="str">
        <f t="shared" ca="1" si="74"/>
        <v>-2.61831723693623-11.6598961437453i</v>
      </c>
      <c r="AY135" s="240" t="str">
        <f t="shared" ca="1" si="75"/>
        <v>-10.539190222795-5.633314537988i</v>
      </c>
      <c r="AZ135" s="240" t="str">
        <f t="shared" ca="1" si="76"/>
        <v>-11.1495084435716+4.300839999685i</v>
      </c>
      <c r="BA135" s="240" t="str">
        <f t="shared" ca="1" si="77"/>
        <v>-4.02592203245498+11.2516983173545i</v>
      </c>
      <c r="BB135" s="240" t="str">
        <f t="shared" ca="1" si="78"/>
        <v>5.8902625646745+10.3977675563247i</v>
      </c>
      <c r="BC135" s="240" t="str">
        <f t="shared" ca="1" si="79"/>
        <v>11.7206411226799+2.33138047291917i</v>
      </c>
      <c r="BD135" s="240" t="str">
        <f t="shared" ca="1" si="80"/>
        <v>9.42094640200909-7.35217873331685i</v>
      </c>
      <c r="BE135" s="240" t="str">
        <f t="shared" ca="1" si="81"/>
        <v>0.586371566750594-11.9358674432096i</v>
      </c>
      <c r="BF135" s="240" t="str">
        <f t="shared" ca="1" si="82"/>
        <v>-8.65494243544481-8.24019020868457i</v>
      </c>
      <c r="BG135" s="240" t="str">
        <f t="shared" ca="1" si="83"/>
        <v>-11.8927182790728+1.1713305130373i</v>
      </c>
      <c r="BH135" s="240" t="str">
        <f t="shared" ca="1" si="84"/>
        <v>-6.88105878213511+9.77035277116266i</v>
      </c>
      <c r="BI135" s="240" t="str">
        <f t="shared" ca="1" si="85"/>
        <v>2.90367682455359+11.5921276793656i</v>
      </c>
      <c r="BJ135" s="240" t="str">
        <f t="shared" ca="1" si="86"/>
        <v>10.6742644751612+5.37297321326615i</v>
      </c>
      <c r="BK135" s="240" t="str">
        <f t="shared" ca="1" si="87"/>
        <v>11.0406025228093-4.57316730171779i</v>
      </c>
      <c r="BL135" s="240" t="str">
        <f t="shared" ca="1" si="88"/>
        <v>3.74857900033066-11.3471105887994i</v>
      </c>
      <c r="BM135" s="240" t="str">
        <f t="shared" ca="1" si="89"/>
        <v>-6.14366251744396-10.2500816634756i</v>
      </c>
      <c r="BN135" s="240" t="str">
        <f t="shared" ca="1" si="90"/>
        <v>-11.7743260256649-2.04303937248256i</v>
      </c>
      <c r="BO135" s="240" t="str">
        <f t="shared" ca="1" si="91"/>
        <v>-9.23767749065275+7.58116599309446i</v>
      </c>
      <c r="BP135" s="240" t="str">
        <f t="shared" ca="1" si="92"/>
        <v>-0.293274112055225+11.9466628617101i</v>
      </c>
      <c r="BQ135" s="240" t="str">
        <f t="shared" ca="1" si="93"/>
        <v>8.85456011958182+8.02530549729266i</v>
      </c>
      <c r="BR135" s="240" t="str">
        <f t="shared" ca="1" si="94"/>
        <v>11.8603905248795-1.46283964723212i</v>
      </c>
      <c r="BS135" s="240" t="str">
        <f t="shared" ca="1" si="95"/>
        <v>6.63920987577355-9.93627975962812i</v>
      </c>
      <c r="BT135" s="240" t="str">
        <f t="shared" ca="1" si="96"/>
        <v>-3.18728734582841-11.5173765507292i</v>
      </c>
      <c r="BU135" s="240" t="str">
        <f t="shared" ca="1" si="97"/>
        <v>-10.8029089497435-5.10939541039014i</v>
      </c>
      <c r="BV135" s="240" t="str">
        <f t="shared" ca="1" si="98"/>
        <v>-10.9250461559216+4.84273989877081i</v>
      </c>
      <c r="BW135" s="240" t="str">
        <f t="shared" ca="1" si="99"/>
        <v>-3.46897796438606+11.4356877851211i</v>
      </c>
      <c r="BX135" s="240" t="str">
        <f t="shared" ca="1" si="100"/>
        <v>6.39336175763823+10.0962215047083i</v>
      </c>
      <c r="BY135" s="240" t="str">
        <f t="shared" ca="1" si="101"/>
        <v>11.8209185149227+1.75346762152096i</v>
      </c>
      <c r="BZ135" s="240" t="str">
        <f t="shared" ca="1" si="102"/>
        <v>9.04884414779581-7.80558664195498i</v>
      </c>
      <c r="CA135" s="240" t="str">
        <f t="shared" ca="1" si="103"/>
        <v>-2.07885748201076E-13-11.9502620572172i</v>
      </c>
      <c r="CB135" s="240" t="str">
        <f t="shared" ca="1" si="104"/>
        <v>-9.0488441477953-7.80558664195557i</v>
      </c>
      <c r="CC135" s="240" t="str">
        <f t="shared" ca="1" si="105"/>
        <v>-11.8209185149226+1.75346762152137i</v>
      </c>
      <c r="CD135" s="240" t="str">
        <f t="shared" ca="1" si="106"/>
        <v>-6.39336175763788+10.0962215047085i</v>
      </c>
      <c r="CE135" s="240" t="str">
        <f t="shared" ca="1" si="107"/>
        <v>3.46897796438532+11.4356877851213i</v>
      </c>
      <c r="CF135" s="240" t="str">
        <f t="shared" ca="1" si="108"/>
        <v>10.9250461559218+4.84273989877043i</v>
      </c>
      <c r="CG135" s="240" t="str">
        <f t="shared" ca="1" si="109"/>
        <v>10.8029089497438-5.10939541038944i</v>
      </c>
      <c r="CH135" s="240" t="str">
        <f t="shared" ca="1" si="110"/>
        <v>3.18728734582802-11.5173765507293i</v>
      </c>
      <c r="CI135" s="240" t="str">
        <f t="shared" ca="1" si="111"/>
        <v>-6.63920987577389-9.93627975962789i</v>
      </c>
      <c r="CJ135" s="240" t="str">
        <f t="shared" ca="1" si="112"/>
        <v>-11.8603905248795-1.46283964723171i</v>
      </c>
      <c r="CK135" s="240" t="str">
        <f t="shared" ca="1" si="113"/>
        <v>-8.85456011958153+8.02530549729297i</v>
      </c>
      <c r="CL135" s="240" t="str">
        <f t="shared" ca="1" si="114"/>
        <v>0.293274112054452+11.9466628617101i</v>
      </c>
      <c r="CM135" s="240" t="str">
        <f t="shared" ca="1" si="115"/>
        <v>9.23767749065307+7.58116599309408i</v>
      </c>
      <c r="CN135" s="240" t="str">
        <f t="shared" ca="1" si="116"/>
        <v>11.7743260256649-2.04303937248297i</v>
      </c>
      <c r="CO135" s="240" t="str">
        <f t="shared" ca="1" si="117"/>
        <v>6.14366251744353-10.2500816634759i</v>
      </c>
      <c r="CP135" s="240" t="str">
        <f t="shared" ca="1" si="118"/>
        <v>-3.74857900033105-11.3471105887993i</v>
      </c>
      <c r="CQ135" s="240" t="str">
        <f t="shared" ca="1" si="119"/>
        <v>-11.0406025228091-4.57316730171842i</v>
      </c>
      <c r="CR135" s="240" t="str">
        <f t="shared" ca="1" si="120"/>
        <v>-10.674264475161+5.37297321326652i</v>
      </c>
      <c r="CS135" s="240" t="str">
        <f t="shared" ca="1" si="121"/>
        <v>-2.90367682455426+11.5921276793655i</v>
      </c>
      <c r="CT135" s="240" t="str">
        <f t="shared" ca="1" si="122"/>
        <v>6.88105878213545+9.77035277116242i</v>
      </c>
      <c r="CU135" s="240" t="str">
        <f t="shared" ca="1" si="123"/>
        <v>11.8927182790729+1.1713305130368i</v>
      </c>
      <c r="CV135" s="240" t="str">
        <f t="shared" ca="1" si="124"/>
        <v>8.65494243544535-8.24019020868401i</v>
      </c>
      <c r="CW135" s="240" t="str">
        <f t="shared" ca="1" si="125"/>
        <v>-0.586371566751093-11.9358674432096i</v>
      </c>
      <c r="CX135" s="240" t="str">
        <f t="shared" ca="1" si="126"/>
        <v>-9.42094640200862-7.35217873331746i</v>
      </c>
      <c r="CY135" s="240" t="str">
        <f t="shared" ca="1" si="127"/>
        <v>-11.7206411226798+2.33138047291966i</v>
      </c>
      <c r="CZ135" s="240" t="str">
        <f t="shared" ca="1" si="128"/>
        <v>-5.89026256467414+10.3977675563249i</v>
      </c>
      <c r="DA135" s="240" t="str">
        <f t="shared" ca="1" si="129"/>
        <v>4.02592203245434+11.2516983173547i</v>
      </c>
      <c r="DB135" s="240" t="str">
        <f t="shared" ca="1" si="130"/>
        <v>11.1495084435717+4.30083999968465i</v>
      </c>
      <c r="DC135" s="240" t="str">
        <f t="shared" ca="1" si="131"/>
        <v>10.5391902227953-5.63331453798736i</v>
      </c>
      <c r="DD135" s="240" t="str">
        <f t="shared" ca="1" si="132"/>
        <v>2.61831723693586-11.6598961437454i</v>
      </c>
      <c r="DE135" s="240" t="str">
        <f t="shared" ca="1" si="133"/>
        <v>-7.11876279598705-9.59854048752388i</v>
      </c>
      <c r="DF135" s="240" t="str">
        <f t="shared" ca="1" si="134"/>
        <v>-11.9178823044721-0.87911581314106i</v>
      </c>
      <c r="DG135" s="240" t="str">
        <f t="shared" ca="1" si="135"/>
        <v>-8.45011133761432+8.45011133761481i</v>
      </c>
      <c r="DH135" s="240" t="str">
        <f t="shared" ca="1" si="136"/>
        <v>0.879115813140413+11.9178823044722i</v>
      </c>
      <c r="DI135" s="240" t="str">
        <f t="shared" ca="1" si="137"/>
        <v>9.59854048752431+7.11876279598648i</v>
      </c>
      <c r="DJ135" s="240" t="str">
        <f t="shared" ca="1" si="138"/>
        <v>11.6598961437453-2.61831723693639i</v>
      </c>
      <c r="DK135" s="240" t="str">
        <f t="shared" ca="1" si="139"/>
        <v>5.63331453798779-10.5391902227951i</v>
      </c>
      <c r="DL135" s="240" t="str">
        <f t="shared" ca="1" si="140"/>
        <v>-4.30083999968515-11.1495084435715i</v>
      </c>
      <c r="DM135" s="240" t="str">
        <f t="shared" ca="1" si="141"/>
        <v>-11.2516983173546-4.02592203245479i</v>
      </c>
      <c r="DN135" s="240" t="str">
        <f t="shared" ca="1" si="142"/>
        <v>-10.3977675563246+5.89026256467461i</v>
      </c>
      <c r="DO135" s="240" t="str">
        <f t="shared" ca="1" si="143"/>
        <v>-2.33138047292013+11.7206411226797i</v>
      </c>
      <c r="DP135" s="240" t="str">
        <f t="shared" ca="1" si="144"/>
        <v>7.35217873331694+9.42094640200902i</v>
      </c>
      <c r="DQ135" s="240" t="str">
        <f t="shared" ca="1" si="145"/>
        <v>11.9358674432096+0.586371566750386i</v>
      </c>
      <c r="DR135" s="240" t="str">
        <f t="shared" ca="1" si="146"/>
        <v>8.24019020868449-8.6549424354449i</v>
      </c>
      <c r="DS135" s="240" t="str">
        <f t="shared" ca="1" si="147"/>
        <v>-1.17133051303751-11.8927182790728i</v>
      </c>
      <c r="DT135" s="240" t="str">
        <f t="shared" ca="1" si="148"/>
        <v>-9.77035277116205-6.88105878213598i</v>
      </c>
      <c r="DU135" s="240" t="str">
        <f t="shared" ca="1" si="149"/>
        <v>-11.5921276793656+2.90367682455379i</v>
      </c>
      <c r="DV135" s="240" t="str">
        <f t="shared" ca="1" si="150"/>
        <v>-5.37297321326604+10.6742644751613i</v>
      </c>
      <c r="DW135" s="240" t="str">
        <f t="shared" ca="1" si="151"/>
        <v>4.57316730171798+11.0406025228093i</v>
      </c>
      <c r="DX135" s="240" t="str">
        <f t="shared" ca="1" si="152"/>
        <v>11.3471105887995+3.74857900033054i</v>
      </c>
      <c r="DY135" s="240" t="str">
        <f t="shared" ca="1" si="153"/>
        <v>10.2500816634761-6.14366251744312i</v>
      </c>
      <c r="DZ135" s="240" t="str">
        <f t="shared" ca="1" si="154"/>
        <v>2.04303937248228-11.774326025665i</v>
      </c>
      <c r="EA135" s="240" t="str">
        <f t="shared" ca="1" si="155"/>
        <v>-7.58116599309462-9.23767749065262i</v>
      </c>
      <c r="EB135" s="240" t="str">
        <f t="shared" ca="1" si="156"/>
        <v>-11.94666286171-0.293274112057479i</v>
      </c>
      <c r="EC135" s="240" t="str">
        <f t="shared" ca="1" si="157"/>
        <v>-8.02530549729427+8.85456011958036i</v>
      </c>
      <c r="ED135" s="240" t="str">
        <f t="shared" ca="1" si="158"/>
        <v>1.46283964722989+11.8603905248797i</v>
      </c>
      <c r="EE135" s="240" t="str">
        <f t="shared" ca="1" si="159"/>
        <v>9.93627975962758+6.63920987577436i</v>
      </c>
      <c r="EF135" s="240" t="str">
        <f t="shared" ca="1" si="160"/>
        <v>11.5173765507294-3.18728734582755i</v>
      </c>
      <c r="EG135" s="240" t="str">
        <f t="shared" ca="1" si="161"/>
        <v>5.10939541038995-10.8029089497436i</v>
      </c>
      <c r="EH135" s="240" t="str">
        <f t="shared" ca="1" si="162"/>
        <v>-4.84273989877108-10.9250461559215i</v>
      </c>
      <c r="EI135" s="240" t="str">
        <f t="shared" ca="1" si="163"/>
        <v>-11.4356877851215-3.46897796438472i</v>
      </c>
      <c r="EJ135" s="240" t="str">
        <f t="shared" ca="1" si="164"/>
        <v>-10.0962215047075+6.39336175763948i</v>
      </c>
      <c r="EK135" s="240" t="str">
        <f t="shared" ca="1" si="165"/>
        <v>-1.75346762151958+11.8209185149229i</v>
      </c>
      <c r="EL135" s="240" t="str">
        <f t="shared" ca="1" si="166"/>
        <v>7.805586641957+9.04884414779407i</v>
      </c>
      <c r="EM135" s="240" t="str">
        <f t="shared" ca="1" si="167"/>
        <v>11.9502620572172-2.79329962705401E-12i</v>
      </c>
      <c r="EN135" s="240"/>
      <c r="EO135" s="240"/>
      <c r="EP135" s="240"/>
    </row>
    <row r="136" spans="1:146" ht="15.75" thickBot="1">
      <c r="A136" s="277">
        <f t="shared" si="168"/>
        <v>7.031250000000003E-4</v>
      </c>
      <c r="B136" s="276">
        <v>36</v>
      </c>
      <c r="C136" s="248">
        <f t="shared" si="169"/>
        <v>7200</v>
      </c>
      <c r="D136" s="247">
        <f t="shared" si="170"/>
        <v>45238.93421169302</v>
      </c>
      <c r="E136" s="247" t="str">
        <f t="shared" si="171"/>
        <v>45238.934211693i</v>
      </c>
      <c r="F136" s="247" t="str">
        <f t="shared" si="177"/>
        <v>0.0803532264887539-0.262642810454414i</v>
      </c>
      <c r="G136" s="247" t="str">
        <f t="shared" si="178"/>
        <v>-0.962088967279883+0.87214500091314i</v>
      </c>
      <c r="H136" s="247" t="str">
        <f t="shared" si="179"/>
        <v>0.00559471894020135-0.00784220419687848i</v>
      </c>
      <c r="I136" s="247" t="str">
        <f t="shared" si="174"/>
        <v>-0.00883442582634576+0.00588363146267967i</v>
      </c>
      <c r="J136" s="275" t="str">
        <f ca="1">IMPRODUCT(1/N_FFT2,AY100)</f>
        <v>0.0693390949459316-0.00154642850766017i</v>
      </c>
      <c r="K136" s="274" t="str">
        <f t="shared" ca="1" si="175"/>
        <v>-0.000603472475743325+0.000421627488564286i</v>
      </c>
      <c r="N136" s="265">
        <f t="shared" ca="1" si="176"/>
        <v>12.050831678288846</v>
      </c>
      <c r="O136" s="240">
        <f t="shared" ca="1" si="39"/>
        <v>-11.949168321711154</v>
      </c>
      <c r="P136" s="240" t="str">
        <f t="shared" ca="1" si="40"/>
        <v>-7.58047213463454+9.23683202167359i</v>
      </c>
      <c r="Q136" s="240" t="str">
        <f t="shared" ca="1" si="41"/>
        <v>2.33116709570756+11.7195684029949i</v>
      </c>
      <c r="R136" s="240" t="str">
        <f t="shared" ca="1" si="42"/>
        <v>10.5382256341948+5.6327989546392i</v>
      </c>
      <c r="S136" s="240" t="str">
        <f t="shared" ca="1" si="43"/>
        <v>11.0395920429612-4.57274874726065i</v>
      </c>
      <c r="T136" s="240" t="str">
        <f t="shared" ca="1" si="44"/>
        <v>3.46866046972713-11.434641145499i</v>
      </c>
      <c r="U136" s="241" t="str">
        <f t="shared" ca="1" si="45"/>
        <v>-6.63860222888356-9.935370351791i</v>
      </c>
      <c r="V136" s="240" t="str">
        <f t="shared" ca="1" si="46"/>
        <v>-11.8916298102022-1.17122330821065i</v>
      </c>
      <c r="W136" s="240" t="str">
        <f t="shared" ca="1" si="47"/>
        <v>-8.44933794982148+8.44933794982139i</v>
      </c>
      <c r="X136" s="240" t="str">
        <f t="shared" ca="1" si="48"/>
        <v>1.17122330821065+11.8916298102022i</v>
      </c>
      <c r="Y136" s="240" t="str">
        <f t="shared" ca="1" si="49"/>
        <v>9.935370351791+6.63860222888355i</v>
      </c>
      <c r="Z136" s="240" t="str">
        <f t="shared" ca="1" si="50"/>
        <v>11.434641145499-3.46866046972713i</v>
      </c>
      <c r="AA136" s="240" t="str">
        <f t="shared" ca="1" si="51"/>
        <v>4.5727487472601-11.0395920429614i</v>
      </c>
      <c r="AB136" s="240" t="str">
        <f t="shared" ca="1" si="52"/>
        <v>-5.63279895463943-10.5382256341947i</v>
      </c>
      <c r="AC136" s="240" t="str">
        <f t="shared" ca="1" si="53"/>
        <v>-11.7195684029948-2.33116709570768i</v>
      </c>
      <c r="AD136" s="240" t="str">
        <f t="shared" ca="1" si="54"/>
        <v>-9.23683202167389+7.58047213463417i</v>
      </c>
      <c r="AE136" s="240" t="str">
        <f t="shared" ca="1" si="55"/>
        <v>3.54253999550025E-13+11.9491683217112i</v>
      </c>
      <c r="AF136" s="240" t="str">
        <f t="shared" ca="1" si="56"/>
        <v>9.23683202167361+7.58047213463452i</v>
      </c>
      <c r="AG136" s="240" t="str">
        <f t="shared" ca="1" si="57"/>
        <v>11.7195684029949-2.33116709570722i</v>
      </c>
      <c r="AH136" s="240" t="str">
        <f t="shared" ca="1" si="58"/>
        <v>5.63279895463878-10.5382256341951i</v>
      </c>
      <c r="AI136" s="240" t="str">
        <f t="shared" ca="1" si="59"/>
        <v>-4.57274874726078-11.0395920429611i</v>
      </c>
      <c r="AJ136" s="240" t="str">
        <f t="shared" ca="1" si="60"/>
        <v>-11.4346411454989-3.46866046972737i</v>
      </c>
      <c r="AK136" s="240" t="str">
        <f t="shared" ca="1" si="61"/>
        <v>-9.93537035179132+6.63860222888306i</v>
      </c>
      <c r="AL136" s="240" t="str">
        <f t="shared" ca="1" si="62"/>
        <v>-1.17122330821039+11.8916298102022i</v>
      </c>
      <c r="AM136" s="240" t="str">
        <f t="shared" ca="1" si="63"/>
        <v>8.44933794982139+8.44933794982148i</v>
      </c>
      <c r="AN136" s="240" t="str">
        <f t="shared" ca="1" si="64"/>
        <v>11.8916298102022-1.17122330821031i</v>
      </c>
      <c r="AO136" s="240" t="str">
        <f t="shared" ca="1" si="65"/>
        <v>6.63860222888313-9.93537035179129i</v>
      </c>
      <c r="AP136" s="240" t="str">
        <f t="shared" ca="1" si="66"/>
        <v>-3.46866046972725-11.4346411454989i</v>
      </c>
      <c r="AQ136" s="240" t="str">
        <f t="shared" ca="1" si="67"/>
        <v>-11.0395920429611-4.57274874726085i</v>
      </c>
      <c r="AR136" s="240" t="str">
        <f t="shared" ca="1" si="68"/>
        <v>-11.0395920429611-4.57274874726085i</v>
      </c>
      <c r="AS136" s="240" t="str">
        <f t="shared" ca="1" si="69"/>
        <v>-2.33116709570732+11.7195684029949i</v>
      </c>
      <c r="AT136" s="240" t="str">
        <f t="shared" ca="1" si="70"/>
        <v>7.58047213463446+9.23683202167367i</v>
      </c>
      <c r="AU136" s="240" t="str">
        <f t="shared" ca="1" si="71"/>
        <v>11.9491683217112+4.8014726581127E-13i</v>
      </c>
      <c r="AV136" s="240" t="str">
        <f t="shared" ca="1" si="72"/>
        <v>7.58047213463424-9.23683202167383i</v>
      </c>
      <c r="AW136" s="240" t="str">
        <f t="shared" ca="1" si="73"/>
        <v>-2.33116709570759-11.7195684029949i</v>
      </c>
      <c r="AX136" s="240" t="str">
        <f t="shared" ca="1" si="74"/>
        <v>-10.5382256341947-5.63279895463951i</v>
      </c>
      <c r="AY136" s="240" t="str">
        <f t="shared" ca="1" si="75"/>
        <v>-11.039592042961+4.5727487472611i</v>
      </c>
      <c r="AZ136" s="240" t="str">
        <f t="shared" ca="1" si="76"/>
        <v>-3.46866046972703+11.434641145499i</v>
      </c>
      <c r="BA136" s="240" t="str">
        <f t="shared" ca="1" si="77"/>
        <v>6.63860222888336+9.93537035179113i</v>
      </c>
      <c r="BB136" s="240" t="str">
        <f t="shared" ca="1" si="78"/>
        <v>11.8916298102021+1.17122330821122i</v>
      </c>
      <c r="BC136" s="240" t="str">
        <f t="shared" ca="1" si="79"/>
        <v>8.4493379498212-8.44933794982167i</v>
      </c>
      <c r="BD136" s="240" t="str">
        <f t="shared" ca="1" si="80"/>
        <v>-1.1712233082107-11.8916298102022i</v>
      </c>
      <c r="BE136" s="240" t="str">
        <f t="shared" ca="1" si="81"/>
        <v>-9.9353703517908-6.63860222888386i</v>
      </c>
      <c r="BF136" s="240" t="str">
        <f t="shared" ca="1" si="82"/>
        <v>-11.4346411454988+3.46866046972758i</v>
      </c>
      <c r="BG136" s="240" t="str">
        <f t="shared" ca="1" si="83"/>
        <v>-4.57274874726053+11.0395920429612i</v>
      </c>
      <c r="BH136" s="240" t="str">
        <f t="shared" ca="1" si="84"/>
        <v>5.63279895463902+10.5382256341949i</v>
      </c>
      <c r="BI136" s="240" t="str">
        <f t="shared" ca="1" si="85"/>
        <v>11.7195684029948+2.33116709570809i</v>
      </c>
      <c r="BJ136" s="240" t="str">
        <f t="shared" ca="1" si="86"/>
        <v>9.23683202167346-7.5804721346347i</v>
      </c>
      <c r="BK136" s="240" t="str">
        <f t="shared" ca="1" si="87"/>
        <v>1.25893266261245E-13-11.9491683217112i</v>
      </c>
      <c r="BL136" s="240" t="str">
        <f t="shared" ca="1" si="88"/>
        <v>-9.23683202167331-7.58047213463489i</v>
      </c>
      <c r="BM136" s="240" t="str">
        <f t="shared" ca="1" si="89"/>
        <v>-11.7195684029948+2.33116709570794i</v>
      </c>
      <c r="BN136" s="240" t="str">
        <f t="shared" ca="1" si="90"/>
        <v>-5.63279895463917+10.5382256341948i</v>
      </c>
      <c r="BO136" s="240" t="str">
        <f t="shared" ca="1" si="91"/>
        <v>4.57274874726038+11.0395920429613i</v>
      </c>
      <c r="BP136" s="240" t="str">
        <f t="shared" ca="1" si="92"/>
        <v>11.4346411454991+3.46866046972669i</v>
      </c>
      <c r="BQ136" s="240" t="str">
        <f t="shared" ca="1" si="93"/>
        <v>9.93537035179093-6.63860222888365i</v>
      </c>
      <c r="BR136" s="240" t="str">
        <f t="shared" ca="1" si="94"/>
        <v>1.17122330821087-11.8916298102022i</v>
      </c>
      <c r="BS136" s="240" t="str">
        <f t="shared" ca="1" si="95"/>
        <v>-8.44933794982108-8.44933794982179i</v>
      </c>
      <c r="BT136" s="240" t="str">
        <f t="shared" ca="1" si="96"/>
        <v>-11.8916298102022+1.17122330821105i</v>
      </c>
      <c r="BU136" s="240" t="str">
        <f t="shared" ca="1" si="97"/>
        <v>-6.63860222888357+9.93537035179099i</v>
      </c>
      <c r="BV136" s="240" t="str">
        <f t="shared" ca="1" si="98"/>
        <v>3.46866046972679+11.4346411454991i</v>
      </c>
      <c r="BW136" s="240" t="str">
        <f t="shared" ca="1" si="99"/>
        <v>11.0395920429613+4.5727487472602i</v>
      </c>
      <c r="BX136" s="240" t="str">
        <f t="shared" ca="1" si="100"/>
        <v>10.5382256341948-5.63279895463933i</v>
      </c>
      <c r="BY136" s="240" t="str">
        <f t="shared" ca="1" si="101"/>
        <v>2.33116709570775-11.7195684029948i</v>
      </c>
      <c r="BZ136" s="240" t="str">
        <f t="shared" ca="1" si="102"/>
        <v>-7.58047213463405-9.23683202167399i</v>
      </c>
      <c r="CA136" s="240" t="str">
        <f t="shared" ca="1" si="103"/>
        <v>-11.9491683217112+2.2836073328878E-13i</v>
      </c>
      <c r="CB136" s="240" t="str">
        <f t="shared" ca="1" si="104"/>
        <v>-7.58047213463461+9.23683202167352i</v>
      </c>
      <c r="CC136" s="240" t="str">
        <f t="shared" ca="1" si="105"/>
        <v>2.33116709570711+11.719568402995i</v>
      </c>
      <c r="CD136" s="240" t="str">
        <f t="shared" ca="1" si="106"/>
        <v>10.538225634195+5.63279895463885i</v>
      </c>
      <c r="CE136" s="240" t="str">
        <f t="shared" ca="1" si="107"/>
        <v>11.0395920429611-4.5727487472607i</v>
      </c>
      <c r="CF136" s="240" t="str">
        <f t="shared" ca="1" si="108"/>
        <v>3.46866046972749-11.4346411454989i</v>
      </c>
      <c r="CG136" s="240" t="str">
        <f t="shared" ca="1" si="109"/>
        <v>-6.63860222888296-9.93537035179139i</v>
      </c>
      <c r="CH136" s="240" t="str">
        <f t="shared" ca="1" si="110"/>
        <v>-11.8916298102022-1.17122330821052i</v>
      </c>
      <c r="CI136" s="240" t="str">
        <f t="shared" ca="1" si="111"/>
        <v>-8.44933794982154+8.44933794982133i</v>
      </c>
      <c r="CJ136" s="240" t="str">
        <f t="shared" ca="1" si="112"/>
        <v>1.17122330821022+11.8916298102022i</v>
      </c>
      <c r="CK136" s="240" t="str">
        <f t="shared" ca="1" si="113"/>
        <v>9.93537035179119+6.63860222888327i</v>
      </c>
      <c r="CL136" s="240" t="str">
        <f t="shared" ca="1" si="114"/>
        <v>11.4346411454989-3.46866046972721i</v>
      </c>
      <c r="CM136" s="240" t="str">
        <f t="shared" ca="1" si="115"/>
        <v>4.57274874726097-11.039592042961i</v>
      </c>
      <c r="CN136" s="240" t="str">
        <f t="shared" ca="1" si="116"/>
        <v>-5.63279895463972-10.5382256341945i</v>
      </c>
      <c r="CO136" s="240" t="str">
        <f t="shared" ca="1" si="117"/>
        <v>-11.7195684029949-2.3311670957074i</v>
      </c>
      <c r="CP136" s="240" t="str">
        <f t="shared" ca="1" si="118"/>
        <v>-9.23683202167376+7.58047213463433i</v>
      </c>
      <c r="CQ136" s="240" t="str">
        <f t="shared" ca="1" si="119"/>
        <v>-5.2113658457885E-13+11.9491683217112i</v>
      </c>
      <c r="CR136" s="240" t="str">
        <f t="shared" ca="1" si="120"/>
        <v>9.23683202167375+7.58047213463434i</v>
      </c>
      <c r="CS136" s="240" t="str">
        <f t="shared" ca="1" si="121"/>
        <v>11.7195684029949-2.33116709570754i</v>
      </c>
      <c r="CT136" s="240" t="str">
        <f t="shared" ca="1" si="122"/>
        <v>5.63279895463958-10.5382256341946i</v>
      </c>
      <c r="CU136" s="240" t="str">
        <f t="shared" ca="1" si="123"/>
        <v>-4.57274874726095-11.039592042961i</v>
      </c>
      <c r="CV136" s="240" t="str">
        <f t="shared" ca="1" si="124"/>
        <v>-11.434641145499-3.46866046972707i</v>
      </c>
      <c r="CW136" s="240" t="str">
        <f t="shared" ca="1" si="125"/>
        <v>-9.9353703517912+6.63860222888325i</v>
      </c>
      <c r="CX136" s="240" t="str">
        <f t="shared" ca="1" si="126"/>
        <v>-1.17122330821126+11.8916298102021i</v>
      </c>
      <c r="CY136" s="240" t="str">
        <f t="shared" ca="1" si="127"/>
        <v>8.44933794982158+8.44933794982128i</v>
      </c>
      <c r="CZ136" s="240" t="str">
        <f t="shared" ca="1" si="128"/>
        <v>11.8916298102022-1.17122330821049i</v>
      </c>
      <c r="DA136" s="240" t="str">
        <f t="shared" ca="1" si="129"/>
        <v>6.6386022288839-9.93537035179077i</v>
      </c>
      <c r="DB136" s="240" t="str">
        <f t="shared" ca="1" si="130"/>
        <v>-3.46866046972746-11.4346411454989i</v>
      </c>
      <c r="DC136" s="240" t="str">
        <f t="shared" ca="1" si="131"/>
        <v>-11.0395920429612-4.57274874726057i</v>
      </c>
      <c r="DD136" s="240" t="str">
        <f t="shared" ca="1" si="132"/>
        <v>-10.538225634195+5.6327989546389i</v>
      </c>
      <c r="DE136" s="240" t="str">
        <f t="shared" ca="1" si="133"/>
        <v>-2.33116709570714+11.719568402995i</v>
      </c>
      <c r="DF136" s="240" t="str">
        <f t="shared" ca="1" si="134"/>
        <v>7.58047213463466+9.23683202167349i</v>
      </c>
      <c r="DG136" s="240" t="str">
        <f t="shared" ca="1" si="135"/>
        <v>11.9491683217112+2.51786532522491E-13i</v>
      </c>
      <c r="DH136" s="240" t="str">
        <f t="shared" ca="1" si="136"/>
        <v>7.58047213463492-9.23683202167327i</v>
      </c>
      <c r="DI136" s="240" t="str">
        <f t="shared" ca="1" si="137"/>
        <v>-2.33116709570781-11.7195684029948i</v>
      </c>
      <c r="DJ136" s="240" t="str">
        <f t="shared" ca="1" si="138"/>
        <v>-10.5382256341947-5.63279895463936i</v>
      </c>
      <c r="DK136" s="240" t="str">
        <f t="shared" ca="1" si="139"/>
        <v>-11.0395920429613+4.57274874726026i</v>
      </c>
      <c r="DL136" s="240" t="str">
        <f t="shared" ca="1" si="140"/>
        <v>-3.46866046972681+11.4346411454991i</v>
      </c>
      <c r="DM136" s="240" t="str">
        <f t="shared" ca="1" si="141"/>
        <v>6.63860222888362+9.93537035179095i</v>
      </c>
      <c r="DN136" s="240" t="str">
        <f t="shared" ca="1" si="142"/>
        <v>11.8916298102022+1.17122330821099i</v>
      </c>
      <c r="DO136" s="240" t="str">
        <f t="shared" ca="1" si="143"/>
        <v>8.44933794982182-8.44933794982105i</v>
      </c>
      <c r="DP136" s="240" t="str">
        <f t="shared" ca="1" si="144"/>
        <v>-1.17122330821093-11.8916298102022i</v>
      </c>
      <c r="DQ136" s="240" t="str">
        <f t="shared" ca="1" si="145"/>
        <v>-9.93537035179092-6.63860222888367i</v>
      </c>
      <c r="DR136" s="240" t="str">
        <f t="shared" ca="1" si="146"/>
        <v>-11.4346411454991+3.46866046972675i</v>
      </c>
      <c r="DS136" s="240" t="str">
        <f t="shared" ca="1" si="147"/>
        <v>-4.57274874726032+11.0395920429613i</v>
      </c>
      <c r="DT136" s="240" t="str">
        <f t="shared" ca="1" si="148"/>
        <v>5.6327989546393+10.5382256341948i</v>
      </c>
      <c r="DU136" s="240" t="str">
        <f t="shared" ca="1" si="149"/>
        <v>11.7195684029948+2.33116709570788i</v>
      </c>
      <c r="DV136" s="240" t="str">
        <f t="shared" ca="1" si="150"/>
        <v>9.23683202167332-7.58047213463488i</v>
      </c>
      <c r="DW136" s="240" t="str">
        <f t="shared" ca="1" si="151"/>
        <v>-1.873714145212E-13-11.9491683217112i</v>
      </c>
      <c r="DX136" s="240" t="str">
        <f t="shared" ca="1" si="152"/>
        <v>-9.23683202167345-7.58047213463471i</v>
      </c>
      <c r="DY136" s="240" t="str">
        <f t="shared" ca="1" si="153"/>
        <v>-11.7195684029943+2.33116709571058i</v>
      </c>
      <c r="DZ136" s="240" t="str">
        <f t="shared" ca="1" si="154"/>
        <v>-5.63279895463791+10.5382256341955i</v>
      </c>
      <c r="EA136" s="240" t="str">
        <f t="shared" ca="1" si="155"/>
        <v>4.57274874726051+11.0395920429612i</v>
      </c>
      <c r="EB136" s="240" t="str">
        <f t="shared" ca="1" si="156"/>
        <v>11.4346411454985+3.46866046972867i</v>
      </c>
      <c r="EC136" s="240" t="str">
        <f t="shared" ca="1" si="157"/>
        <v>9.93537035179279-6.63860222888088i</v>
      </c>
      <c r="ED136" s="240" t="str">
        <f t="shared" ca="1" si="158"/>
        <v>1.17122330821529-11.8916298102017i</v>
      </c>
      <c r="EE136" s="240" t="str">
        <f t="shared" ca="1" si="159"/>
        <v>-8.44933794982544-8.44933794981742i</v>
      </c>
      <c r="EF136" s="240" t="str">
        <f t="shared" ca="1" si="160"/>
        <v>-11.8916298102018+1.17122330821492i</v>
      </c>
      <c r="EG136" s="240" t="str">
        <f t="shared" ca="1" si="161"/>
        <v>-6.63860222888133+9.93537035179248i</v>
      </c>
      <c r="EH136" s="240" t="str">
        <f t="shared" ca="1" si="162"/>
        <v>3.46866046972814+11.4346411454986i</v>
      </c>
      <c r="EI136" s="240" t="str">
        <f t="shared" ca="1" si="163"/>
        <v>11.039592042961+4.57274874726101i</v>
      </c>
      <c r="EJ136" s="240" t="str">
        <f t="shared" ca="1" si="164"/>
        <v>10.5382256341958-5.63279895463743i</v>
      </c>
      <c r="EK136" s="240" t="str">
        <f t="shared" ca="1" si="165"/>
        <v>2.33116709571111-11.7195684029942i</v>
      </c>
      <c r="EL136" s="240" t="str">
        <f t="shared" ca="1" si="166"/>
        <v>-7.58047213463062-9.23683202167681i</v>
      </c>
      <c r="EM136" s="240" t="str">
        <f t="shared" ca="1" si="167"/>
        <v>-11.9491683217112+5.38115042121017E-12i</v>
      </c>
      <c r="EN136" s="240"/>
      <c r="EO136" s="240"/>
      <c r="EP136" s="240"/>
    </row>
    <row r="137" spans="1:146" ht="15.75" thickBot="1">
      <c r="A137" s="277">
        <f t="shared" si="168"/>
        <v>7.2265625000000032E-4</v>
      </c>
      <c r="B137" s="276">
        <v>37</v>
      </c>
      <c r="C137" s="248">
        <f t="shared" si="169"/>
        <v>7400</v>
      </c>
      <c r="D137" s="247">
        <f t="shared" si="170"/>
        <v>46495.571273128939</v>
      </c>
      <c r="E137" s="247" t="str">
        <f t="shared" si="171"/>
        <v>46495.5712731289i</v>
      </c>
      <c r="F137" s="247" t="str">
        <f t="shared" si="177"/>
        <v>0.0790470243466912-0.256872732195704i</v>
      </c>
      <c r="G137" s="247" t="str">
        <f t="shared" si="178"/>
        <v>-0.9382599999216+0.874317884398009i</v>
      </c>
      <c r="H137" s="247" t="str">
        <f t="shared" si="179"/>
        <v>0.00556420256072949-0.00763304327260392i</v>
      </c>
      <c r="I137" s="247" t="str">
        <f t="shared" si="174"/>
        <v>-0.00867330717753371+0.00581844984276376i</v>
      </c>
      <c r="J137" s="275" t="str">
        <f ca="1">IMPRODUCT(1/N_FFT2,AZ100)</f>
        <v>-0.126914408431632-0.0111489519444011i</v>
      </c>
      <c r="K137" s="274" t="str">
        <f t="shared" ca="1" si="175"/>
        <v>0.0011656372672704-0.000641746834862132i</v>
      </c>
      <c r="N137" s="265">
        <f t="shared" ca="1" si="176"/>
        <v>12.052019178154426</v>
      </c>
      <c r="O137" s="240">
        <f t="shared" ca="1" si="39"/>
        <v>-11.947980821845574</v>
      </c>
      <c r="P137" s="240" t="str">
        <f t="shared" ca="1" si="40"/>
        <v>-7.35077524525087+9.41914799825317i</v>
      </c>
      <c r="Q137" s="240" t="str">
        <f t="shared" ca="1" si="41"/>
        <v>2.9031225295728+11.5899148097592i</v>
      </c>
      <c r="R137" s="240" t="str">
        <f t="shared" ca="1" si="42"/>
        <v>10.9229606282899+4.84181544795111i</v>
      </c>
      <c r="S137" s="240" t="str">
        <f t="shared" ca="1" si="43"/>
        <v>10.5371783528119-5.63223917107762i</v>
      </c>
      <c r="T137" s="240" t="str">
        <f t="shared" ca="1" si="44"/>
        <v>2.04264936817455-11.7720783754563i</v>
      </c>
      <c r="U137" s="241" t="str">
        <f t="shared" ca="1" si="45"/>
        <v>-8.02377351325085-8.85286983566592i</v>
      </c>
      <c r="V137" s="240" t="str">
        <f t="shared" ca="1" si="46"/>
        <v>-11.9156072502066+0.878947995056302i</v>
      </c>
      <c r="W137" s="240" t="str">
        <f t="shared" ca="1" si="47"/>
        <v>-6.63794248930644+9.93438298173821i</v>
      </c>
      <c r="X137" s="240" t="str">
        <f t="shared" ca="1" si="48"/>
        <v>3.74786341844913+11.3449444915275i</v>
      </c>
      <c r="Y137" s="240" t="str">
        <f t="shared" ca="1" si="49"/>
        <v>11.2495504337293+4.02515350740456i</v>
      </c>
      <c r="Z137" s="240" t="str">
        <f t="shared" ca="1" si="50"/>
        <v>10.0942941948714-6.39214130214402i</v>
      </c>
      <c r="AA137" s="240" t="str">
        <f t="shared" ca="1" si="51"/>
        <v>1.17110691286967-11.890448028473i</v>
      </c>
      <c r="AB137" s="240" t="str">
        <f t="shared" ca="1" si="52"/>
        <v>-8.65329025738176-8.23861720440338i</v>
      </c>
      <c r="AC137" s="240" t="str">
        <f t="shared" ca="1" si="53"/>
        <v>-11.8186619704793+1.75313289477304i</v>
      </c>
      <c r="AD137" s="240" t="str">
        <f t="shared" ca="1" si="54"/>
        <v>-5.88913814788375+10.3957826831042i</v>
      </c>
      <c r="AE137" s="240" t="str">
        <f t="shared" ca="1" si="55"/>
        <v>4.57229431073621+11.0384949361405i</v>
      </c>
      <c r="AF137" s="240" t="str">
        <f t="shared" ca="1" si="56"/>
        <v>11.5151779506777+3.18667891125156i</v>
      </c>
      <c r="AG137" s="240" t="str">
        <f t="shared" ca="1" si="57"/>
        <v>9.59670818209262-7.1174038656624i</v>
      </c>
      <c r="AH137" s="240" t="str">
        <f t="shared" ca="1" si="58"/>
        <v>0.293218127736176-11.9443823134039i</v>
      </c>
      <c r="AI137" s="240" t="str">
        <f t="shared" ca="1" si="59"/>
        <v>-9.23591407186421-7.57971879269479i</v>
      </c>
      <c r="AJ137" s="240" t="str">
        <f t="shared" ca="1" si="60"/>
        <v>-11.6576703375342+2.61781741543696i</v>
      </c>
      <c r="AK137" s="240" t="str">
        <f t="shared" ca="1" si="61"/>
        <v>-5.10842005658732+10.8008467373927i</v>
      </c>
      <c r="AL137" s="240" t="str">
        <f t="shared" ca="1" si="62"/>
        <v>5.3719475439978+10.6722268202904i</v>
      </c>
      <c r="AM137" s="240" t="str">
        <f t="shared" ca="1" si="63"/>
        <v>11.7184037206063+2.33093542597626i</v>
      </c>
      <c r="AN137" s="240" t="str">
        <f t="shared" ca="1" si="64"/>
        <v>9.04711677619121-7.80409660096216i</v>
      </c>
      <c r="AO137" s="240" t="str">
        <f t="shared" ca="1" si="65"/>
        <v>-0.586259631836669-11.9335889556859i</v>
      </c>
      <c r="AP137" s="240" t="str">
        <f t="shared" ca="1" si="66"/>
        <v>-9.76848766776738-6.87974522812191i</v>
      </c>
      <c r="AQ137" s="240" t="str">
        <f t="shared" ca="1" si="67"/>
        <v>-11.4335047789789+3.46831575671209i</v>
      </c>
      <c r="AR137" s="240" t="str">
        <f t="shared" ca="1" si="68"/>
        <v>-11.4335047789789+3.46831575671209i</v>
      </c>
      <c r="AS137" s="240" t="str">
        <f t="shared" ca="1" si="69"/>
        <v>6.14248972807891+10.2481249826314i</v>
      </c>
      <c r="AT137" s="240" t="str">
        <f t="shared" ca="1" si="70"/>
        <v>11.8581264454596+1.46256039966927i</v>
      </c>
      <c r="AU137" s="240" t="str">
        <f t="shared" ca="1" si="71"/>
        <v>8.44849826061371-8.44849826061394i</v>
      </c>
      <c r="AV137" s="240" t="str">
        <f t="shared" ca="1" si="72"/>
        <v>-1.46256039966957-11.8581264454596i</v>
      </c>
      <c r="AW137" s="240" t="str">
        <f t="shared" ca="1" si="73"/>
        <v>-10.2481249826316-6.14248972807867i</v>
      </c>
      <c r="AX137" s="240" t="str">
        <f t="shared" ca="1" si="74"/>
        <v>-11.1473800673974+4.30001899439759i</v>
      </c>
      <c r="AY137" s="240" t="str">
        <f t="shared" ca="1" si="75"/>
        <v>-3.46831575671181+11.4335047789789i</v>
      </c>
      <c r="AZ137" s="240" t="str">
        <f t="shared" ca="1" si="76"/>
        <v>6.87974522812215+9.76848766776722i</v>
      </c>
      <c r="BA137" s="240" t="str">
        <f t="shared" ca="1" si="77"/>
        <v>11.9335889556859+0.586259631836336i</v>
      </c>
      <c r="BB137" s="240" t="str">
        <f t="shared" ca="1" si="78"/>
        <v>7.80409660096195-9.0471167761914i</v>
      </c>
      <c r="BC137" s="240" t="str">
        <f t="shared" ca="1" si="79"/>
        <v>-2.33093542597658-11.7184037206062i</v>
      </c>
      <c r="BD137" s="240" t="str">
        <f t="shared" ca="1" si="80"/>
        <v>-10.6722268202905-5.37194754399759i</v>
      </c>
      <c r="BE137" s="240" t="str">
        <f t="shared" ca="1" si="81"/>
        <v>-10.8008467373926+5.10842005658758i</v>
      </c>
      <c r="BF137" s="240" t="str">
        <f t="shared" ca="1" si="82"/>
        <v>-2.61781741543664+11.6576703375343i</v>
      </c>
      <c r="BG137" s="240" t="str">
        <f t="shared" ca="1" si="83"/>
        <v>7.57971879269502+9.23591407186401i</v>
      </c>
      <c r="BH137" s="240" t="str">
        <f t="shared" ca="1" si="84"/>
        <v>11.9443823134039-0.293218127736509i</v>
      </c>
      <c r="BI137" s="240" t="str">
        <f t="shared" ca="1" si="85"/>
        <v>7.11740386566219-9.59670818209278i</v>
      </c>
      <c r="BJ137" s="240" t="str">
        <f t="shared" ca="1" si="86"/>
        <v>-3.18667891125185-11.5151779506776i</v>
      </c>
      <c r="BK137" s="240" t="str">
        <f t="shared" ca="1" si="87"/>
        <v>-11.0384949361406-4.57229431073589i</v>
      </c>
      <c r="BL137" s="240" t="str">
        <f t="shared" ca="1" si="88"/>
        <v>-10.3957826831041+5.88913814788399i</v>
      </c>
      <c r="BM137" s="240" t="str">
        <f t="shared" ca="1" si="89"/>
        <v>-1.75313289477273+11.8186619704794i</v>
      </c>
      <c r="BN137" s="240" t="str">
        <f t="shared" ca="1" si="90"/>
        <v>8.23861720440363+8.65329025738154i</v>
      </c>
      <c r="BO137" s="240" t="str">
        <f t="shared" ca="1" si="91"/>
        <v>11.890448028473-1.17110691286996i</v>
      </c>
      <c r="BP137" s="240" t="str">
        <f t="shared" ca="1" si="92"/>
        <v>6.39214130214384-10.0942941948715i</v>
      </c>
      <c r="BQ137" s="240" t="str">
        <f t="shared" ca="1" si="93"/>
        <v>-4.02515350740481-11.2495504337292i</v>
      </c>
      <c r="BR137" s="240" t="str">
        <f t="shared" ca="1" si="94"/>
        <v>-11.3449444915276-3.74786341844885i</v>
      </c>
      <c r="BS137" s="240" t="str">
        <f t="shared" ca="1" si="95"/>
        <v>-9.93438298173803+6.63794248930672i</v>
      </c>
      <c r="BT137" s="240" t="str">
        <f t="shared" ca="1" si="96"/>
        <v>-0.878947995056021+11.9156072502066i</v>
      </c>
      <c r="BU137" s="240" t="str">
        <f t="shared" ca="1" si="97"/>
        <v>8.85286983566614+8.02377351325063i</v>
      </c>
      <c r="BV137" s="240" t="str">
        <f t="shared" ca="1" si="98"/>
        <v>11.7720783754562-2.04264936817488i</v>
      </c>
      <c r="BW137" s="240" t="str">
        <f t="shared" ca="1" si="99"/>
        <v>5.63223917107737-10.5371783528121i</v>
      </c>
      <c r="BX137" s="240" t="str">
        <f t="shared" ca="1" si="100"/>
        <v>-4.8418154479514-10.9229606282898i</v>
      </c>
      <c r="BY137" s="240" t="str">
        <f t="shared" ca="1" si="101"/>
        <v>-11.5899148097593-2.90312252957253i</v>
      </c>
      <c r="BZ137" s="240" t="str">
        <f t="shared" ca="1" si="102"/>
        <v>-9.41914799825298+7.35077524525111i</v>
      </c>
      <c r="CA137" s="240" t="str">
        <f t="shared" ca="1" si="103"/>
        <v>3.33725523698593E-13+11.9479808218456i</v>
      </c>
      <c r="CB137" s="240" t="str">
        <f t="shared" ca="1" si="104"/>
        <v>9.41914799825334+7.35077524525065i</v>
      </c>
      <c r="CC137" s="240" t="str">
        <f t="shared" ca="1" si="105"/>
        <v>11.5899148097592-2.9031225295731i</v>
      </c>
      <c r="CD137" s="240" t="str">
        <f t="shared" ca="1" si="106"/>
        <v>4.84181544795087-10.92296062829i</v>
      </c>
      <c r="CE137" s="240" t="str">
        <f t="shared" ca="1" si="107"/>
        <v>-5.63223917107788-10.5371783528118i</v>
      </c>
      <c r="CF137" s="240" t="str">
        <f t="shared" ca="1" si="108"/>
        <v>-11.7720783754563-2.04264936817423i</v>
      </c>
      <c r="CG137" s="240" t="str">
        <f t="shared" ca="1" si="109"/>
        <v>-8.85286983566574+8.02377351325106i</v>
      </c>
      <c r="CH137" s="240" t="str">
        <f t="shared" ca="1" si="110"/>
        <v>0.878947995056603+11.9156072502066i</v>
      </c>
      <c r="CI137" s="240" t="str">
        <f t="shared" ca="1" si="111"/>
        <v>9.93438298173835+6.63794248930624i</v>
      </c>
      <c r="CJ137" s="240" t="str">
        <f t="shared" ca="1" si="112"/>
        <v>11.3449444915274-3.74786341844949i</v>
      </c>
      <c r="CK137" s="240" t="str">
        <f t="shared" ca="1" si="113"/>
        <v>4.02515350740427-11.2495504337294i</v>
      </c>
      <c r="CL137" s="240" t="str">
        <f t="shared" ca="1" si="114"/>
        <v>-6.39214130214434-10.0942941948712i</v>
      </c>
      <c r="CM137" s="240" t="str">
        <f t="shared" ca="1" si="115"/>
        <v>-11.8904480284731-1.1711069128693i</v>
      </c>
      <c r="CN137" s="240" t="str">
        <f t="shared" ca="1" si="116"/>
        <v>-8.23861720440314+8.65329025738199i</v>
      </c>
      <c r="CO137" s="240" t="str">
        <f t="shared" ca="1" si="117"/>
        <v>1.7531328947733+11.8186619704793i</v>
      </c>
      <c r="CP137" s="240" t="str">
        <f t="shared" ca="1" si="118"/>
        <v>10.3957826831044+5.88913814788356i</v>
      </c>
      <c r="CQ137" s="240" t="str">
        <f t="shared" ca="1" si="119"/>
        <v>11.0384949361403-4.57229431073652i</v>
      </c>
      <c r="CR137" s="240" t="str">
        <f t="shared" ca="1" si="120"/>
        <v>3.18667891125128-11.5151779506778i</v>
      </c>
      <c r="CS137" s="240" t="str">
        <f t="shared" ca="1" si="121"/>
        <v>-7.1174038656626-9.59670818209248i</v>
      </c>
      <c r="CT137" s="240" t="str">
        <f t="shared" ca="1" si="122"/>
        <v>-11.9443823134039-0.293218127735842i</v>
      </c>
      <c r="CU137" s="240" t="str">
        <f t="shared" ca="1" si="123"/>
        <v>-7.57971879269456+9.23591407186439i</v>
      </c>
      <c r="CV137" s="240" t="str">
        <f t="shared" ca="1" si="124"/>
        <v>2.6178174154372+11.6576703375341i</v>
      </c>
      <c r="CW137" s="240" t="str">
        <f t="shared" ca="1" si="125"/>
        <v>10.8008467373928+5.10842005658698i</v>
      </c>
      <c r="CX137" s="240" t="str">
        <f t="shared" ca="1" si="126"/>
        <v>10.6722268202902-5.3719475439981i</v>
      </c>
      <c r="CY137" s="240" t="str">
        <f t="shared" ca="1" si="127"/>
        <v>2.33093542597602-11.7184037206063i</v>
      </c>
      <c r="CZ137" s="240" t="str">
        <f t="shared" ca="1" si="128"/>
        <v>-7.80409660096245-9.04711677619096i</v>
      </c>
      <c r="DA137" s="240" t="str">
        <f t="shared" ca="1" si="129"/>
        <v>-11.9335889556859+0.586259631837003i</v>
      </c>
      <c r="DB137" s="240" t="str">
        <f t="shared" ca="1" si="130"/>
        <v>-6.87974522812168+9.76848766776755i</v>
      </c>
      <c r="DC137" s="240" t="str">
        <f t="shared" ca="1" si="131"/>
        <v>3.46831575671229+11.4335047789788i</v>
      </c>
      <c r="DD137" s="240" t="str">
        <f t="shared" ca="1" si="132"/>
        <v>11.1473800673972+4.30001899439812i</v>
      </c>
      <c r="DE137" s="240" t="str">
        <f t="shared" ca="1" si="133"/>
        <v>10.2481249826313-6.14248972807916i</v>
      </c>
      <c r="DF137" s="240" t="str">
        <f t="shared" ca="1" si="134"/>
        <v>1.46256039966903-11.8581264454597i</v>
      </c>
      <c r="DG137" s="240" t="str">
        <f t="shared" ca="1" si="135"/>
        <v>-8.44849826061418-8.44849826061347i</v>
      </c>
      <c r="DH137" s="240" t="str">
        <f t="shared" ca="1" si="136"/>
        <v>-11.8581264454595+1.46256039966985i</v>
      </c>
      <c r="DI137" s="240" t="str">
        <f t="shared" ca="1" si="137"/>
        <v>-6.14248972807845+10.2481249826317i</v>
      </c>
      <c r="DJ137" s="240" t="str">
        <f t="shared" ca="1" si="138"/>
        <v>4.30001899439794+11.1473800673973i</v>
      </c>
      <c r="DK137" s="240" t="str">
        <f t="shared" ca="1" si="139"/>
        <v>11.433504778979+3.46831575671149i</v>
      </c>
      <c r="DL137" s="240" t="str">
        <f t="shared" ca="1" si="140"/>
        <v>9.76848766776707-6.87974522812236i</v>
      </c>
      <c r="DM137" s="240" t="str">
        <f t="shared" ca="1" si="141"/>
        <v>0.586259631837189-11.9335889556859i</v>
      </c>
      <c r="DN137" s="240" t="str">
        <f t="shared" ca="1" si="142"/>
        <v>-9.04711677619084-7.80409660096259i</v>
      </c>
      <c r="DO137" s="240" t="str">
        <f t="shared" ca="1" si="143"/>
        <v>-11.7184037206061+2.33093542597683i</v>
      </c>
      <c r="DP137" s="240" t="str">
        <f t="shared" ca="1" si="144"/>
        <v>-5.37194754399736+10.6722268202906i</v>
      </c>
      <c r="DQ137" s="240" t="str">
        <f t="shared" ca="1" si="145"/>
        <v>5.10842005658788+10.8008467373924i</v>
      </c>
      <c r="DR137" s="240" t="str">
        <f t="shared" ca="1" si="146"/>
        <v>11.6576703375343+2.61781741543639i</v>
      </c>
      <c r="DS137" s="240" t="str">
        <f t="shared" ca="1" si="147"/>
        <v>9.23591407186386-7.57971879269521i</v>
      </c>
      <c r="DT137" s="240" t="str">
        <f t="shared" ca="1" si="148"/>
        <v>-0.293218127735655-11.9443823134039i</v>
      </c>
      <c r="DU137" s="240" t="str">
        <f t="shared" ca="1" si="149"/>
        <v>-9.59670818209297-7.11740386566193i</v>
      </c>
      <c r="DV137" s="240" t="str">
        <f t="shared" ca="1" si="150"/>
        <v>-11.5151779506785+3.18667891124864i</v>
      </c>
      <c r="DW137" s="240" t="str">
        <f t="shared" ca="1" si="151"/>
        <v>-4.5722943107312+11.0384949361426i</v>
      </c>
      <c r="DX137" s="240" t="str">
        <f t="shared" ca="1" si="152"/>
        <v>5.88913814788532+10.3957826831034i</v>
      </c>
      <c r="DY137" s="240" t="str">
        <f t="shared" ca="1" si="153"/>
        <v>11.8186619704791+1.75313289477483i</v>
      </c>
      <c r="DZ137" s="240" t="str">
        <f t="shared" ca="1" si="154"/>
        <v>8.65329025738552-8.23861720439944i</v>
      </c>
      <c r="EA137" s="240" t="str">
        <f t="shared" ca="1" si="155"/>
        <v>-1.17110691287266-11.8904480284728i</v>
      </c>
      <c r="EB137" s="240" t="str">
        <f t="shared" ca="1" si="156"/>
        <v>-10.094294194871-6.39214130214464i</v>
      </c>
      <c r="EC137" s="240" t="str">
        <f t="shared" ca="1" si="157"/>
        <v>-11.2495504337307+4.02515350740057i</v>
      </c>
      <c r="ED137" s="240" t="str">
        <f t="shared" ca="1" si="158"/>
        <v>-3.74786341844515+11.3449444915288i</v>
      </c>
      <c r="EE137" s="240" t="str">
        <f t="shared" ca="1" si="159"/>
        <v>6.63794248930694+9.93438298173789i</v>
      </c>
      <c r="EF137" s="240" t="str">
        <f t="shared" ca="1" si="160"/>
        <v>11.9156072502064+0.87894799505933i</v>
      </c>
      <c r="EG137" s="240" t="str">
        <f t="shared" ca="1" si="161"/>
        <v>8.02377351324685-8.85286983566955i</v>
      </c>
      <c r="EH137" s="240" t="str">
        <f t="shared" ca="1" si="162"/>
        <v>-2.0426493681763-11.772078375456i</v>
      </c>
      <c r="EI137" s="240" t="str">
        <f t="shared" ca="1" si="163"/>
        <v>-10.5371783528111-5.63223917107925i</v>
      </c>
      <c r="EJ137" s="240" t="str">
        <f t="shared" ca="1" si="164"/>
        <v>-10.9229606282921+4.84181544794611i</v>
      </c>
      <c r="EK137" s="240" t="str">
        <f t="shared" ca="1" si="165"/>
        <v>-2.90312252956991+11.58991480976i</v>
      </c>
      <c r="EL137" s="240" t="str">
        <f t="shared" ca="1" si="166"/>
        <v>7.35077524525037+9.41914799825355i</v>
      </c>
      <c r="EM137" s="240" t="str">
        <f t="shared" ca="1" si="167"/>
        <v>11.9479808218456+4.25648852098156E-12i</v>
      </c>
      <c r="EN137" s="240"/>
      <c r="EO137" s="240"/>
      <c r="EP137" s="240"/>
    </row>
    <row r="138" spans="1:146" ht="15.75" thickBot="1">
      <c r="A138" s="277">
        <f t="shared" si="168"/>
        <v>7.4218750000000033E-4</v>
      </c>
      <c r="B138" s="276">
        <v>38</v>
      </c>
      <c r="C138" s="248">
        <f t="shared" si="169"/>
        <v>7600</v>
      </c>
      <c r="D138" s="247">
        <f t="shared" si="170"/>
        <v>47752.208334564857</v>
      </c>
      <c r="E138" s="247" t="str">
        <f t="shared" si="171"/>
        <v>47752.2083345649i</v>
      </c>
      <c r="F138" s="247" t="str">
        <f t="shared" si="177"/>
        <v>0.0778047398702148-0.251423920717981i</v>
      </c>
      <c r="G138" s="247" t="str">
        <f t="shared" si="178"/>
        <v>-0.914968536398416+0.875810171124708i</v>
      </c>
      <c r="H138" s="247" t="str">
        <f t="shared" si="179"/>
        <v>0.00553602875293445-0.00743473972173334i</v>
      </c>
      <c r="I138" s="247" t="str">
        <f t="shared" si="174"/>
        <v>-0.00852055020897825+0.00575097862945987i</v>
      </c>
      <c r="J138" s="275" t="str">
        <f ca="1">IMPRODUCT(1/N_FFT2,BA100)</f>
        <v>0.0241085315779303+0.00151312089404717i</v>
      </c>
      <c r="K138" s="274" t="str">
        <f t="shared" ca="1" si="175"/>
        <v>-0.000214119879699947+0.000125755027342353i</v>
      </c>
      <c r="N138" s="265">
        <f t="shared" ca="1" si="176"/>
        <v>12.053310979039395</v>
      </c>
      <c r="O138" s="240">
        <f t="shared" ca="1" si="39"/>
        <v>-11.946689020960605</v>
      </c>
      <c r="P138" s="240" t="str">
        <f t="shared" ca="1" si="40"/>
        <v>-7.11663434077362+9.59567059789269i</v>
      </c>
      <c r="Q138" s="240" t="str">
        <f t="shared" ca="1" si="41"/>
        <v>3.46794076670899+11.4322686026063i</v>
      </c>
      <c r="R138" s="240" t="str">
        <f t="shared" ca="1" si="42"/>
        <v>11.2483341462726+4.02471831279385i</v>
      </c>
      <c r="S138" s="240" t="str">
        <f t="shared" ca="1" si="43"/>
        <v>9.93330888855719-6.63722480318782i</v>
      </c>
      <c r="T138" s="240" t="str">
        <f t="shared" ca="1" si="44"/>
        <v>0.586196246171424-11.9322987108317i</v>
      </c>
      <c r="U138" s="241" t="str">
        <f t="shared" ca="1" si="45"/>
        <v>-9.2349154962764-7.57889928288896i</v>
      </c>
      <c r="V138" s="240" t="str">
        <f t="shared" ca="1" si="46"/>
        <v>-11.5886617225279+2.90280864756137i</v>
      </c>
      <c r="W138" s="240" t="str">
        <f t="shared" ca="1" si="47"/>
        <v>-4.57179995993953+11.0373014677428i</v>
      </c>
      <c r="X138" s="240" t="str">
        <f t="shared" ca="1" si="48"/>
        <v>6.1418256096989+10.247016968054i</v>
      </c>
      <c r="Y138" s="240" t="str">
        <f t="shared" ca="1" si="49"/>
        <v>11.8891624479624+1.1709802942411i</v>
      </c>
      <c r="Z138" s="240" t="str">
        <f t="shared" ca="1" si="50"/>
        <v>8.02290599279836-8.85191267434676i</v>
      </c>
      <c r="AA138" s="240" t="str">
        <f t="shared" ca="1" si="51"/>
        <v>-2.3306834081253-11.7171367413131i</v>
      </c>
      <c r="AB138" s="240" t="str">
        <f t="shared" ca="1" si="52"/>
        <v>-10.7996789632237-5.10786774053942i</v>
      </c>
      <c r="AC138" s="240" t="str">
        <f t="shared" ca="1" si="53"/>
        <v>-10.5360390861421+5.63163022035604i</v>
      </c>
      <c r="AD138" s="240" t="str">
        <f t="shared" ca="1" si="54"/>
        <v>-1.75294334821678+11.8173841513883i</v>
      </c>
      <c r="AE138" s="240" t="str">
        <f t="shared" ca="1" si="55"/>
        <v>8.44758481944797+8.44758481944827i</v>
      </c>
      <c r="AF138" s="240" t="str">
        <f t="shared" ca="1" si="56"/>
        <v>11.8173841513884-1.75294334821637i</v>
      </c>
      <c r="AG138" s="240" t="str">
        <f t="shared" ca="1" si="57"/>
        <v>5.63163022035536-10.5360390861424i</v>
      </c>
      <c r="AH138" s="240" t="str">
        <f t="shared" ca="1" si="58"/>
        <v>-5.10786774053905-10.7996789632239i</v>
      </c>
      <c r="AI138" s="240" t="str">
        <f t="shared" ca="1" si="59"/>
        <v>-11.717136741313-2.33068340812571i</v>
      </c>
      <c r="AJ138" s="240" t="str">
        <f t="shared" ca="1" si="60"/>
        <v>-8.85191267434622+8.02290599279896i</v>
      </c>
      <c r="AK138" s="240" t="str">
        <f t="shared" ca="1" si="61"/>
        <v>1.17098029424066+11.8891624479625i</v>
      </c>
      <c r="AL138" s="240" t="str">
        <f t="shared" ca="1" si="62"/>
        <v>10.247016968054+6.14182560969897i</v>
      </c>
      <c r="AM138" s="240" t="str">
        <f t="shared" ca="1" si="63"/>
        <v>11.0373014677427-4.57179995993979i</v>
      </c>
      <c r="AN138" s="240" t="str">
        <f t="shared" ca="1" si="64"/>
        <v>2.90280864756189-11.5886617225278i</v>
      </c>
      <c r="AO138" s="240" t="str">
        <f t="shared" ca="1" si="65"/>
        <v>-7.57889928288882-9.23491549627651i</v>
      </c>
      <c r="AP138" s="240" t="str">
        <f t="shared" ca="1" si="66"/>
        <v>-11.9322987108317+0.586196246171612i</v>
      </c>
      <c r="AQ138" s="240" t="str">
        <f t="shared" ca="1" si="67"/>
        <v>-6.63722480318735+9.93330888855748i</v>
      </c>
      <c r="AR138" s="240" t="str">
        <f t="shared" ca="1" si="68"/>
        <v>-6.63722480318735+9.93330888855748i</v>
      </c>
      <c r="AS138" s="240" t="str">
        <f t="shared" ca="1" si="69"/>
        <v>11.4322686026063+3.46794076670894i</v>
      </c>
      <c r="AT138" s="240" t="str">
        <f t="shared" ca="1" si="70"/>
        <v>9.59567059789245-7.11663434077395i</v>
      </c>
      <c r="AU138" s="240" t="str">
        <f t="shared" ca="1" si="71"/>
        <v>4.17114716476392E-13-11.9466890209606i</v>
      </c>
      <c r="AV138" s="240" t="str">
        <f t="shared" ca="1" si="72"/>
        <v>-9.59567059789265-7.11663434077367i</v>
      </c>
      <c r="AW138" s="240" t="str">
        <f t="shared" ca="1" si="73"/>
        <v>-11.4322686026062+3.46794076670927i</v>
      </c>
      <c r="AX138" s="240" t="str">
        <f t="shared" ca="1" si="74"/>
        <v>-4.02471831279434+11.2483341462724i</v>
      </c>
      <c r="AY138" s="240" t="str">
        <f t="shared" ca="1" si="75"/>
        <v>6.63722480318765+9.93330888855729i</v>
      </c>
      <c r="AZ138" s="240" t="str">
        <f t="shared" ca="1" si="76"/>
        <v>11.9322987108317+0.586196246171217i</v>
      </c>
      <c r="BA138" s="240" t="str">
        <f t="shared" ca="1" si="77"/>
        <v>7.57889928288854-9.23491549627674i</v>
      </c>
      <c r="BB138" s="240" t="str">
        <f t="shared" ca="1" si="78"/>
        <v>-2.90280864756105-11.588661722528i</v>
      </c>
      <c r="BC138" s="240" t="str">
        <f t="shared" ca="1" si="79"/>
        <v>-11.0373014677428-4.57179995993946i</v>
      </c>
      <c r="BD138" s="240" t="str">
        <f t="shared" ca="1" si="80"/>
        <v>-10.2470169680538+6.14182560969923i</v>
      </c>
      <c r="BE138" s="240" t="str">
        <f t="shared" ca="1" si="81"/>
        <v>-1.17098029424149+11.8891624479624i</v>
      </c>
      <c r="BF138" s="240" t="str">
        <f t="shared" ca="1" si="82"/>
        <v>8.85191267434646+8.0229059927987i</v>
      </c>
      <c r="BG138" s="240" t="str">
        <f t="shared" ca="1" si="83"/>
        <v>11.717136741313-2.33068340812601i</v>
      </c>
      <c r="BH138" s="240" t="str">
        <f t="shared" ca="1" si="84"/>
        <v>5.1078677405398-10.7996789632236i</v>
      </c>
      <c r="BI138" s="240" t="str">
        <f t="shared" ca="1" si="85"/>
        <v>-5.63163022035564-10.5360390861423i</v>
      </c>
      <c r="BJ138" s="240" t="str">
        <f t="shared" ca="1" si="86"/>
        <v>-11.8173841513884-1.752943348216i</v>
      </c>
      <c r="BK138" s="240" t="str">
        <f t="shared" ca="1" si="87"/>
        <v>-8.44758481944858+8.44758481944766i</v>
      </c>
      <c r="BL138" s="240" t="str">
        <f t="shared" ca="1" si="88"/>
        <v>1.75294334821597+11.8173841513884i</v>
      </c>
      <c r="BM138" s="240" t="str">
        <f t="shared" ca="1" si="89"/>
        <v>10.5360390861422+5.63163022035573i</v>
      </c>
      <c r="BN138" s="240" t="str">
        <f t="shared" ca="1" si="90"/>
        <v>10.7996789632236-5.10786774053971i</v>
      </c>
      <c r="BO138" s="240" t="str">
        <f t="shared" ca="1" si="91"/>
        <v>2.33068340812612-11.717136741313i</v>
      </c>
      <c r="BP138" s="240" t="str">
        <f t="shared" ca="1" si="92"/>
        <v>-8.02290599279861-8.85191267434653i</v>
      </c>
      <c r="BQ138" s="240" t="str">
        <f t="shared" ca="1" si="93"/>
        <v>-11.8891624479624+1.17098029424147i</v>
      </c>
      <c r="BR138" s="240" t="str">
        <f t="shared" ca="1" si="94"/>
        <v>-6.14182560969931+10.2470169680538i</v>
      </c>
      <c r="BS138" s="240" t="str">
        <f t="shared" ca="1" si="95"/>
        <v>4.57179995993936+11.0373014677429i</v>
      </c>
      <c r="BT138" s="240" t="str">
        <f t="shared" ca="1" si="96"/>
        <v>11.588661722528+2.90280864756114i</v>
      </c>
      <c r="BU138" s="240" t="str">
        <f t="shared" ca="1" si="97"/>
        <v>9.23491549627604-7.57889928288938i</v>
      </c>
      <c r="BV138" s="240" t="str">
        <f t="shared" ca="1" si="98"/>
        <v>-0.586196246171196-11.9322987108317i</v>
      </c>
      <c r="BW138" s="240" t="str">
        <f t="shared" ca="1" si="99"/>
        <v>-9.93330888855723-6.63722480318774i</v>
      </c>
      <c r="BX138" s="240" t="str">
        <f t="shared" ca="1" si="100"/>
        <v>-11.2483341462724+4.02471831279433i</v>
      </c>
      <c r="BY138" s="240" t="str">
        <f t="shared" ca="1" si="101"/>
        <v>-3.46794076670933+11.4322686026062i</v>
      </c>
      <c r="BZ138" s="240" t="str">
        <f t="shared" ca="1" si="102"/>
        <v>7.11663434077358+9.59567059789273i</v>
      </c>
      <c r="CA138" s="240" t="str">
        <f t="shared" ca="1" si="103"/>
        <v>11.9466890209606-3.54179201079205E-13i</v>
      </c>
      <c r="CB138" s="240" t="str">
        <f t="shared" ca="1" si="104"/>
        <v>7.11663434077404-9.59567059789238i</v>
      </c>
      <c r="CC138" s="240" t="str">
        <f t="shared" ca="1" si="105"/>
        <v>-3.46794076670888-11.4322686026064i</v>
      </c>
      <c r="CD138" s="240" t="str">
        <f t="shared" ca="1" si="106"/>
        <v>-11.2483341462727-4.02471831279366i</v>
      </c>
      <c r="CE138" s="240" t="str">
        <f t="shared" ca="1" si="107"/>
        <v>-9.93330888855684+6.63722480318833i</v>
      </c>
      <c r="CF138" s="240" t="str">
        <f t="shared" ca="1" si="108"/>
        <v>-0.58619624617176+11.9322987108317i</v>
      </c>
      <c r="CG138" s="240" t="str">
        <f t="shared" ca="1" si="109"/>
        <v>9.2349154962765+7.57889928288884i</v>
      </c>
      <c r="CH138" s="240" t="str">
        <f t="shared" ca="1" si="110"/>
        <v>11.5886617225278-2.90280864756183i</v>
      </c>
      <c r="CI138" s="240" t="str">
        <f t="shared" ca="1" si="111"/>
        <v>4.57179995993989-11.0373014677427i</v>
      </c>
      <c r="CJ138" s="240" t="str">
        <f t="shared" ca="1" si="112"/>
        <v>-6.14182560969884-10.2470169680541i</v>
      </c>
      <c r="CK138" s="240" t="str">
        <f t="shared" ca="1" si="113"/>
        <v>-11.8891624479625-1.17098029424068i</v>
      </c>
      <c r="CL138" s="240" t="str">
        <f t="shared" ca="1" si="114"/>
        <v>-8.02290599279897+8.85191267434621i</v>
      </c>
      <c r="CM138" s="240" t="str">
        <f t="shared" ca="1" si="115"/>
        <v>2.33068340812565+11.7171367413131i</v>
      </c>
      <c r="CN138" s="240" t="str">
        <f t="shared" ca="1" si="116"/>
        <v>10.7996789632239+5.10786774053914i</v>
      </c>
      <c r="CO138" s="240" t="str">
        <f t="shared" ca="1" si="117"/>
        <v>10.5360390861425-5.63163022035523i</v>
      </c>
      <c r="CP138" s="240" t="str">
        <f t="shared" ca="1" si="118"/>
        <v>1.75294334821637-11.8173841513884i</v>
      </c>
      <c r="CQ138" s="240" t="str">
        <f t="shared" ca="1" si="119"/>
        <v>-8.44758481944823-8.44758481944801i</v>
      </c>
      <c r="CR138" s="240" t="str">
        <f t="shared" ca="1" si="120"/>
        <v>-11.8173841513883+1.75294334821669i</v>
      </c>
      <c r="CS138" s="240" t="str">
        <f t="shared" ca="1" si="121"/>
        <v>-5.63163022035613+10.536039086142i</v>
      </c>
      <c r="CT138" s="240" t="str">
        <f t="shared" ca="1" si="122"/>
        <v>5.10786774053929+10.7996789632238i</v>
      </c>
      <c r="CU138" s="240" t="str">
        <f t="shared" ca="1" si="123"/>
        <v>11.7171367413131+2.33068340812532i</v>
      </c>
      <c r="CV138" s="240" t="str">
        <f t="shared" ca="1" si="124"/>
        <v>8.85191267434678-8.02290599279834i</v>
      </c>
      <c r="CW138" s="240" t="str">
        <f t="shared" ca="1" si="125"/>
        <v>-1.17098029424101-11.8891624479624i</v>
      </c>
      <c r="CX138" s="240" t="str">
        <f t="shared" ca="1" si="126"/>
        <v>-10.2470169680542-6.14182560969869i</v>
      </c>
      <c r="CY138" s="240" t="str">
        <f t="shared" ca="1" si="127"/>
        <v>-11.037301467743+4.57179995993894i</v>
      </c>
      <c r="CZ138" s="240" t="str">
        <f t="shared" ca="1" si="128"/>
        <v>-2.90280864756151+11.5886617225279i</v>
      </c>
      <c r="DA138" s="240" t="str">
        <f t="shared" ca="1" si="129"/>
        <v>7.57889928288909+9.23491549627628i</v>
      </c>
      <c r="DB138" s="240" t="str">
        <f t="shared" ca="1" si="130"/>
        <v>11.9322987108316-0.586196246171924i</v>
      </c>
      <c r="DC138" s="240" t="str">
        <f t="shared" ca="1" si="131"/>
        <v>6.63722480318811-9.93330888855698i</v>
      </c>
      <c r="DD138" s="240" t="str">
        <f t="shared" ca="1" si="132"/>
        <v>-4.02471831279381-11.2483341462726i</v>
      </c>
      <c r="DE138" s="240" t="str">
        <f t="shared" ca="1" si="133"/>
        <v>-11.4322686026065-3.46794076670856i</v>
      </c>
      <c r="DF138" s="240" t="str">
        <f t="shared" ca="1" si="134"/>
        <v>-9.59567059789294+7.11663434077328i</v>
      </c>
      <c r="DG138" s="240" t="str">
        <f t="shared" ca="1" si="135"/>
        <v>-1.05378680898329E-13+11.9466890209606i</v>
      </c>
      <c r="DH138" s="240" t="str">
        <f t="shared" ca="1" si="136"/>
        <v>9.59567059789282+7.11663434077345i</v>
      </c>
      <c r="DI138" s="240" t="str">
        <f t="shared" ca="1" si="137"/>
        <v>11.4322686026065-3.46794076670852i</v>
      </c>
      <c r="DJ138" s="240" t="str">
        <f t="shared" ca="1" si="138"/>
        <v>4.02471831279401-11.2483341462726i</v>
      </c>
      <c r="DK138" s="240" t="str">
        <f t="shared" ca="1" si="139"/>
        <v>-6.63722480318795-9.93330888855709i</v>
      </c>
      <c r="DL138" s="240" t="str">
        <f t="shared" ca="1" si="140"/>
        <v>-11.9322987108317-0.586196246170948i</v>
      </c>
      <c r="DM138" s="240" t="str">
        <f t="shared" ca="1" si="141"/>
        <v>-7.57889928288926+9.23491549627615i</v>
      </c>
      <c r="DN138" s="240" t="str">
        <f t="shared" ca="1" si="142"/>
        <v>2.90280864756146+11.5886617225279i</v>
      </c>
      <c r="DO138" s="240" t="str">
        <f t="shared" ca="1" si="143"/>
        <v>11.037301467743+4.57179995993913i</v>
      </c>
      <c r="DP138" s="240" t="str">
        <f t="shared" ca="1" si="144"/>
        <v>10.2470169680543-6.14182560969851i</v>
      </c>
      <c r="DQ138" s="240" t="str">
        <f t="shared" ca="1" si="145"/>
        <v>1.17098029424122-11.8891624479624i</v>
      </c>
      <c r="DR138" s="240" t="str">
        <f t="shared" ca="1" si="146"/>
        <v>-8.85191267434664-8.02290599279849i</v>
      </c>
      <c r="DS138" s="240" t="str">
        <f t="shared" ca="1" si="147"/>
        <v>-11.7171367413124+2.33068340812878i</v>
      </c>
      <c r="DT138" s="240" t="str">
        <f t="shared" ca="1" si="148"/>
        <v>-5.10786774054163+10.7996789632227i</v>
      </c>
      <c r="DU138" s="240" t="str">
        <f t="shared" ca="1" si="149"/>
        <v>5.63163022035909+10.5360390861404i</v>
      </c>
      <c r="DV138" s="240" t="str">
        <f t="shared" ca="1" si="150"/>
        <v>11.8173841513881+1.75294334821808i</v>
      </c>
      <c r="DW138" s="240" t="str">
        <f t="shared" ca="1" si="151"/>
        <v>8.4475848194449-8.44758481945134i</v>
      </c>
      <c r="DX138" s="240" t="str">
        <f t="shared" ca="1" si="152"/>
        <v>-1.75294334821515-11.8173841513885i</v>
      </c>
      <c r="DY138" s="240" t="str">
        <f t="shared" ca="1" si="153"/>
        <v>-10.5360390861446-5.63163022035122i</v>
      </c>
      <c r="DZ138" s="240" t="str">
        <f t="shared" ca="1" si="154"/>
        <v>-10.799678963224+5.10786774053895i</v>
      </c>
      <c r="EA138" s="240" t="str">
        <f t="shared" ca="1" si="155"/>
        <v>-2.33068340812002+11.7171367413142i</v>
      </c>
      <c r="EB138" s="240" t="str">
        <f t="shared" ca="1" si="156"/>
        <v>8.02290599279893+8.85191267434623i</v>
      </c>
      <c r="EC138" s="240" t="str">
        <f t="shared" ca="1" si="157"/>
        <v>11.8891624479629-1.17098029423591i</v>
      </c>
      <c r="ED138" s="240" t="str">
        <f t="shared" ca="1" si="158"/>
        <v>6.141825609698-10.2470169680546i</v>
      </c>
      <c r="EE138" s="240" t="str">
        <f t="shared" ca="1" si="159"/>
        <v>-4.5717999599353-11.0373014677446i</v>
      </c>
      <c r="EF138" s="240" t="str">
        <f t="shared" ca="1" si="160"/>
        <v>-11.5886617225283-2.90280864755973i</v>
      </c>
      <c r="EG138" s="240" t="str">
        <f t="shared" ca="1" si="161"/>
        <v>-9.23491549627889+7.57889928288591i</v>
      </c>
      <c r="EH138" s="240" t="str">
        <f t="shared" ca="1" si="162"/>
        <v>0.586196246173924+11.9322987108315i</v>
      </c>
      <c r="EI138" s="240" t="str">
        <f t="shared" ca="1" si="163"/>
        <v>9.93330888855545+6.63722480319041i</v>
      </c>
      <c r="EJ138" s="240" t="str">
        <f t="shared" ca="1" si="164"/>
        <v>11.2483341462715-4.02471831279681i</v>
      </c>
      <c r="EK138" s="240" t="str">
        <f t="shared" ca="1" si="165"/>
        <v>3.46794076671135-11.4322686026056i</v>
      </c>
      <c r="EL138" s="240" t="str">
        <f t="shared" ca="1" si="166"/>
        <v>-7.1166343407768-9.59567059789034i</v>
      </c>
      <c r="EM138" s="240" t="str">
        <f t="shared" ca="1" si="167"/>
        <v>-11.9466890209606-1.66845886590557E-12i</v>
      </c>
      <c r="EN138" s="240"/>
      <c r="EO138" s="240"/>
      <c r="EP138" s="240"/>
    </row>
    <row r="139" spans="1:146" ht="15.75" thickBot="1">
      <c r="A139" s="277">
        <f t="shared" si="168"/>
        <v>7.6171875000000035E-4</v>
      </c>
      <c r="B139" s="276">
        <v>39</v>
      </c>
      <c r="C139" s="248">
        <f t="shared" si="169"/>
        <v>7800</v>
      </c>
      <c r="D139" s="247">
        <f t="shared" si="170"/>
        <v>49008.845396000776</v>
      </c>
      <c r="E139" s="247" t="str">
        <f t="shared" si="171"/>
        <v>49008.8453960008i</v>
      </c>
      <c r="F139" s="247" t="str">
        <f t="shared" si="177"/>
        <v>0.0766194474188449-0.24627140451218i</v>
      </c>
      <c r="G139" s="247" t="str">
        <f t="shared" si="178"/>
        <v>-0.892220606953245+0.876668030131328i</v>
      </c>
      <c r="H139" s="247" t="str">
        <f t="shared" si="179"/>
        <v>0.00550996193403067-0.0072464738481994i</v>
      </c>
      <c r="I139" s="247" t="str">
        <f t="shared" si="174"/>
        <v>-0.00837578013339883+0.00568174362227611i</v>
      </c>
      <c r="J139" s="275" t="str">
        <f ca="1">IMPRODUCT(1/N_FFT2,BB100)</f>
        <v>0.209413594825362+0.0111542441557617i</v>
      </c>
      <c r="K139" s="274" t="str">
        <f t="shared" ca="1" si="175"/>
        <v>-0.00181737778279521+0.00109640886021401i</v>
      </c>
      <c r="N139" s="265">
        <f t="shared" ca="1" si="176"/>
        <v>12.054719316850765</v>
      </c>
      <c r="O139" s="240">
        <f t="shared" ca="1" si="39"/>
        <v>-11.945280683149235</v>
      </c>
      <c r="P139" s="240" t="str">
        <f t="shared" ca="1" si="40"/>
        <v>-6.87819046614268+9.76628007537579i</v>
      </c>
      <c r="Q139" s="240" t="str">
        <f t="shared" ca="1" si="41"/>
        <v>4.02424385807506+11.2470081341645i</v>
      </c>
      <c r="R139" s="240" t="str">
        <f t="shared" ca="1" si="42"/>
        <v>11.5125756216278+3.18595874981438i</v>
      </c>
      <c r="S139" s="240" t="str">
        <f t="shared" ca="1" si="43"/>
        <v>9.23382683642633-7.57800584283959i</v>
      </c>
      <c r="T139" s="240" t="str">
        <f t="shared" ca="1" si="44"/>
        <v>-0.878749360531406-11.912914427653i</v>
      </c>
      <c r="U139" s="241" t="str">
        <f t="shared" ca="1" si="45"/>
        <v>-10.2458089964207-6.14110157936532i</v>
      </c>
      <c r="V139" s="240" t="str">
        <f t="shared" ca="1" si="46"/>
        <v>-10.920492135152+4.84072124019781i</v>
      </c>
      <c r="W139" s="240" t="str">
        <f t="shared" ca="1" si="47"/>
        <v>-2.33040865504864+11.7157554643178i</v>
      </c>
      <c r="X139" s="240" t="str">
        <f t="shared" ca="1" si="48"/>
        <v>8.23675534929586+8.65133468980735i</v>
      </c>
      <c r="Y139" s="240" t="str">
        <f t="shared" ca="1" si="49"/>
        <v>11.8159910567073-1.75273670214095i</v>
      </c>
      <c r="Z139" s="240" t="str">
        <f t="shared" ca="1" si="50"/>
        <v>5.37073353104865-10.66981499079i</v>
      </c>
      <c r="AA139" s="240" t="str">
        <f t="shared" ca="1" si="51"/>
        <v>-5.63096633450738-10.5347970430788i</v>
      </c>
      <c r="AB139" s="240" t="str">
        <f t="shared" ca="1" si="52"/>
        <v>-11.8554466130629-1.46222987386871i</v>
      </c>
      <c r="AC139" s="240" t="str">
        <f t="shared" ca="1" si="53"/>
        <v>-8.02196021092965+8.85086916486058i</v>
      </c>
      <c r="AD139" s="240" t="str">
        <f t="shared" ca="1" si="54"/>
        <v>2.61722581169988+11.6550358064568i</v>
      </c>
      <c r="AE139" s="240" t="str">
        <f t="shared" ca="1" si="55"/>
        <v>11.0360003332638+4.57126101239241i</v>
      </c>
      <c r="AF139" s="240" t="str">
        <f t="shared" ca="1" si="56"/>
        <v>10.092012973067-6.39069673436832i</v>
      </c>
      <c r="AG139" s="240" t="str">
        <f t="shared" ca="1" si="57"/>
        <v>0.586127142310624-11.9308920694249i</v>
      </c>
      <c r="AH139" s="240" t="str">
        <f t="shared" ca="1" si="58"/>
        <v>-9.41701935355808-7.3491140346256i</v>
      </c>
      <c r="AI139" s="240" t="str">
        <f t="shared" ca="1" si="59"/>
        <v>-11.4309209073483+3.46753194782192i</v>
      </c>
      <c r="AJ139" s="240" t="str">
        <f t="shared" ca="1" si="60"/>
        <v>-3.74701643424401+11.3423806337437i</v>
      </c>
      <c r="AK139" s="240" t="str">
        <f t="shared" ca="1" si="61"/>
        <v>7.11579539491907+9.5945394103556i</v>
      </c>
      <c r="AL139" s="240" t="str">
        <f t="shared" ca="1" si="62"/>
        <v>11.9416829879389-0.293151863015219i</v>
      </c>
      <c r="AM139" s="240" t="str">
        <f t="shared" ca="1" si="63"/>
        <v>6.63644237262139-9.93213789846344i</v>
      </c>
      <c r="AN139" s="240" t="str">
        <f t="shared" ca="1" si="64"/>
        <v>-4.29904722788265-11.144860857438i</v>
      </c>
      <c r="AO139" s="240" t="str">
        <f t="shared" ca="1" si="65"/>
        <v>-11.5872955908357-2.9024664493871i</v>
      </c>
      <c r="AP139" s="240" t="str">
        <f t="shared" ca="1" si="66"/>
        <v>-9.04507220728349+7.80233294369358i</v>
      </c>
      <c r="AQ139" s="240" t="str">
        <f t="shared" ca="1" si="67"/>
        <v>1.17084225299594+11.8877608916826i</v>
      </c>
      <c r="AR139" s="240" t="str">
        <f t="shared" ca="1" si="68"/>
        <v>1.17084225299594+11.8877608916826i</v>
      </c>
      <c r="AS139" s="240" t="str">
        <f t="shared" ca="1" si="69"/>
        <v>10.7984058409212-5.10726559853477i</v>
      </c>
      <c r="AT139" s="240" t="str">
        <f t="shared" ca="1" si="70"/>
        <v>2.04218774736363-11.7694179891674i</v>
      </c>
      <c r="AU139" s="240" t="str">
        <f t="shared" ca="1" si="71"/>
        <v>-8.44658897423164-8.44658897423136i</v>
      </c>
      <c r="AV139" s="240" t="str">
        <f t="shared" ca="1" si="72"/>
        <v>-11.7694179891675+2.04218774736283i</v>
      </c>
      <c r="AW139" s="240" t="str">
        <f t="shared" ca="1" si="73"/>
        <v>-5.10726559853447+10.7984058409214i</v>
      </c>
      <c r="AX139" s="240" t="str">
        <f t="shared" ca="1" si="74"/>
        <v>5.88780725440159+10.3934333275503i</v>
      </c>
      <c r="AY139" s="240" t="str">
        <f t="shared" ca="1" si="75"/>
        <v>11.8877608916825+1.17084225299675i</v>
      </c>
      <c r="AZ139" s="240" t="str">
        <f t="shared" ca="1" si="76"/>
        <v>7.80233294369329-9.04507220728374i</v>
      </c>
      <c r="BA139" s="240" t="str">
        <f t="shared" ca="1" si="77"/>
        <v>-2.90246644938627-11.5872955908359i</v>
      </c>
      <c r="BB139" s="240" t="str">
        <f t="shared" ca="1" si="78"/>
        <v>-11.1448608574381-4.29904722788226i</v>
      </c>
      <c r="BC139" s="240" t="str">
        <f t="shared" ca="1" si="79"/>
        <v>-9.9321378984632+6.63644237262173i</v>
      </c>
      <c r="BD139" s="240" t="str">
        <f t="shared" ca="1" si="80"/>
        <v>-0.293151863016032+11.9416829879389i</v>
      </c>
      <c r="BE139" s="240" t="str">
        <f t="shared" ca="1" si="81"/>
        <v>9.59453941035583+7.11579539491878i</v>
      </c>
      <c r="BF139" s="240" t="str">
        <f t="shared" ca="1" si="82"/>
        <v>11.342380633744-3.74701643424318i</v>
      </c>
      <c r="BG139" s="240" t="str">
        <f t="shared" ca="1" si="83"/>
        <v>3.46753194782152-11.4309209073484i</v>
      </c>
      <c r="BH139" s="240" t="str">
        <f t="shared" ca="1" si="84"/>
        <v>-7.3491140346259-9.41701935355784i</v>
      </c>
      <c r="BI139" s="240" t="str">
        <f t="shared" ca="1" si="85"/>
        <v>-11.9308920694249+0.586127142309812i</v>
      </c>
      <c r="BJ139" s="240" t="str">
        <f t="shared" ca="1" si="86"/>
        <v>-6.39069673436804+10.0920129730672i</v>
      </c>
      <c r="BK139" s="240" t="str">
        <f t="shared" ca="1" si="87"/>
        <v>4.57126101239171+11.0360003332641i</v>
      </c>
      <c r="BL139" s="240" t="str">
        <f t="shared" ca="1" si="88"/>
        <v>11.6550358064569+2.61722581169948i</v>
      </c>
      <c r="BM139" s="240" t="str">
        <f t="shared" ca="1" si="89"/>
        <v>8.85086916486033-8.02196021092993i</v>
      </c>
      <c r="BN139" s="240" t="str">
        <f t="shared" ca="1" si="90"/>
        <v>-1.46222987386789-11.855446613063i</v>
      </c>
      <c r="BO139" s="240" t="str">
        <f t="shared" ca="1" si="91"/>
        <v>-10.534797043079-5.63096633450706i</v>
      </c>
      <c r="BP139" s="240" t="str">
        <f t="shared" ca="1" si="92"/>
        <v>-10.6698149907904+5.37073353104796i</v>
      </c>
      <c r="BQ139" s="240" t="str">
        <f t="shared" ca="1" si="93"/>
        <v>-1.75273670214055+11.8159910567073i</v>
      </c>
      <c r="BR139" s="240" t="str">
        <f t="shared" ca="1" si="94"/>
        <v>8.65133468980728+8.23675534929595i</v>
      </c>
      <c r="BS139" s="240" t="str">
        <f t="shared" ca="1" si="95"/>
        <v>11.7157554643179-2.33040865504804i</v>
      </c>
      <c r="BT139" s="240" t="str">
        <f t="shared" ca="1" si="96"/>
        <v>4.84072124019764-10.920492135152i</v>
      </c>
      <c r="BU139" s="240" t="str">
        <f t="shared" ca="1" si="97"/>
        <v>-6.14110157936504-10.2458089964208i</v>
      </c>
      <c r="BV139" s="240" t="str">
        <f t="shared" ca="1" si="98"/>
        <v>-11.9129144276531-0.878749360531021i</v>
      </c>
      <c r="BW139" s="240" t="str">
        <f t="shared" ca="1" si="99"/>
        <v>-7.57800584283968+9.23382683642626i</v>
      </c>
      <c r="BX139" s="240" t="str">
        <f t="shared" ca="1" si="100"/>
        <v>3.18595874981379+11.512575621628i</v>
      </c>
      <c r="BY139" s="240" t="str">
        <f t="shared" ca="1" si="101"/>
        <v>11.2470081341646+4.0242438580749i</v>
      </c>
      <c r="BZ139" s="240" t="str">
        <f t="shared" ca="1" si="102"/>
        <v>9.76628007537597-6.87819046614242i</v>
      </c>
      <c r="CA139" s="240" t="str">
        <f t="shared" ca="1" si="103"/>
        <v>-3.74624792525089E-13-11.9452806831492i</v>
      </c>
      <c r="CB139" s="240" t="str">
        <f t="shared" ca="1" si="104"/>
        <v>-9.76628007537572-6.87819046614279i</v>
      </c>
      <c r="CC139" s="240" t="str">
        <f t="shared" ca="1" si="105"/>
        <v>-11.2470081341647+4.02424385807448i</v>
      </c>
      <c r="CD139" s="240" t="str">
        <f t="shared" ca="1" si="106"/>
        <v>-3.18595874981429+11.5125756216279i</v>
      </c>
      <c r="CE139" s="240" t="str">
        <f t="shared" ca="1" si="107"/>
        <v>7.57800584283927+9.2338268364266i</v>
      </c>
      <c r="CF139" s="240" t="str">
        <f t="shared" ca="1" si="108"/>
        <v>11.912914427653-0.878749360531853i</v>
      </c>
      <c r="CG139" s="240" t="str">
        <f t="shared" ca="1" si="109"/>
        <v>6.14110157936534-10.2458089964207i</v>
      </c>
      <c r="CH139" s="240" t="str">
        <f t="shared" ca="1" si="110"/>
        <v>-4.84072124019732-10.9204921351522i</v>
      </c>
      <c r="CI139" s="240" t="str">
        <f t="shared" ca="1" si="111"/>
        <v>-11.7157554643178-2.33040865504847i</v>
      </c>
      <c r="CJ139" s="240" t="str">
        <f t="shared" ca="1" si="112"/>
        <v>-8.65133468980758+8.23675534929564i</v>
      </c>
      <c r="CK139" s="240" t="str">
        <f t="shared" ca="1" si="113"/>
        <v>1.75273670214129+11.8159910567072i</v>
      </c>
      <c r="CL139" s="240" t="str">
        <f t="shared" ca="1" si="114"/>
        <v>10.6698149907902+5.37073353104835i</v>
      </c>
      <c r="CM139" s="240" t="str">
        <f t="shared" ca="1" si="115"/>
        <v>10.5347970430793-5.6309663345066i</v>
      </c>
      <c r="CN139" s="240" t="str">
        <f t="shared" ca="1" si="116"/>
        <v>1.4622298738684-11.8554466130629i</v>
      </c>
      <c r="CO139" s="240" t="str">
        <f t="shared" ca="1" si="117"/>
        <v>-8.85086916486009-8.02196021093019i</v>
      </c>
      <c r="CP139" s="240" t="str">
        <f t="shared" ca="1" si="118"/>
        <v>-11.6550358064567+2.61722581170029i</v>
      </c>
      <c r="CQ139" s="240" t="str">
        <f t="shared" ca="1" si="119"/>
        <v>-4.57126101239203+11.036000333264i</v>
      </c>
      <c r="CR139" s="240" t="str">
        <f t="shared" ca="1" si="120"/>
        <v>6.39069673436767+10.0920129730674i</v>
      </c>
      <c r="CS139" s="240" t="str">
        <f t="shared" ca="1" si="121"/>
        <v>11.9308920694249+0.58612714231025i</v>
      </c>
      <c r="CT139" s="240" t="str">
        <f t="shared" ca="1" si="122"/>
        <v>7.34911403462624-9.41701935355758i</v>
      </c>
      <c r="CU139" s="240" t="str">
        <f t="shared" ca="1" si="123"/>
        <v>-3.46753194782223-11.4309209073482i</v>
      </c>
      <c r="CV139" s="240" t="str">
        <f t="shared" ca="1" si="124"/>
        <v>-11.3423806337438-3.74701643424368i</v>
      </c>
      <c r="CW139" s="240" t="str">
        <f t="shared" ca="1" si="125"/>
        <v>-9.59453941035543+7.11579539491931i</v>
      </c>
      <c r="CX139" s="240" t="str">
        <f t="shared" ca="1" si="126"/>
        <v>0.293151863015678+11.9416829879389i</v>
      </c>
      <c r="CY139" s="240" t="str">
        <f t="shared" ca="1" si="127"/>
        <v>9.93213789846301+6.63644237262203i</v>
      </c>
      <c r="CZ139" s="240" t="str">
        <f t="shared" ca="1" si="128"/>
        <v>11.1448608574378-4.29904722788304i</v>
      </c>
      <c r="DA139" s="240" t="str">
        <f t="shared" ca="1" si="129"/>
        <v>2.90246644938669-11.5872955908358i</v>
      </c>
      <c r="DB139" s="240" t="str">
        <f t="shared" ca="1" si="130"/>
        <v>-7.80233294369296-9.04507220728402i</v>
      </c>
      <c r="DC139" s="240" t="str">
        <f t="shared" ca="1" si="131"/>
        <v>-11.8877608916825+1.17084225299631i</v>
      </c>
      <c r="DD139" s="240" t="str">
        <f t="shared" ca="1" si="132"/>
        <v>-5.88780725440198+10.3934333275501i</v>
      </c>
      <c r="DE139" s="240" t="str">
        <f t="shared" ca="1" si="133"/>
        <v>5.10726559853507+10.7984058409211i</v>
      </c>
      <c r="DF139" s="240" t="str">
        <f t="shared" ca="1" si="134"/>
        <v>11.7694179891674+2.04218774736335i</v>
      </c>
      <c r="DG139" s="240" t="str">
        <f t="shared" ca="1" si="135"/>
        <v>8.44658897423189-8.44658897423111i</v>
      </c>
      <c r="DH139" s="240" t="str">
        <f t="shared" ca="1" si="136"/>
        <v>-2.04218774736329-11.7694179891674i</v>
      </c>
      <c r="DI139" s="240" t="str">
        <f t="shared" ca="1" si="137"/>
        <v>-10.7984058409211-5.10726559853512i</v>
      </c>
      <c r="DJ139" s="240" t="str">
        <f t="shared" ca="1" si="138"/>
        <v>-10.3934333275502+5.88780725440192i</v>
      </c>
      <c r="DK139" s="240" t="str">
        <f t="shared" ca="1" si="139"/>
        <v>-1.17084225299637+11.8877608916825i</v>
      </c>
      <c r="DL139" s="240" t="str">
        <f t="shared" ca="1" si="140"/>
        <v>9.04507220728398+7.802332943693i</v>
      </c>
      <c r="DM139" s="240" t="str">
        <f t="shared" ca="1" si="141"/>
        <v>11.5872955908358-2.90246644938663i</v>
      </c>
      <c r="DN139" s="240" t="str">
        <f t="shared" ca="1" si="142"/>
        <v>4.2990472278831-11.1448608574378i</v>
      </c>
      <c r="DO139" s="240" t="str">
        <f t="shared" ca="1" si="143"/>
        <v>-6.63644237262197-9.93213789846304i</v>
      </c>
      <c r="DP139" s="240" t="str">
        <f t="shared" ca="1" si="144"/>
        <v>-11.9416829879388-0.293151863018119i</v>
      </c>
      <c r="DQ139" s="240" t="str">
        <f t="shared" ca="1" si="145"/>
        <v>-7.11579539491745+9.59453941035681i</v>
      </c>
      <c r="DR139" s="240" t="str">
        <f t="shared" ca="1" si="146"/>
        <v>3.74701643423799+11.3423806337457i</v>
      </c>
      <c r="DS139" s="240" t="str">
        <f t="shared" ca="1" si="147"/>
        <v>11.4309209073478+3.46753194782344i</v>
      </c>
      <c r="DT139" s="240" t="str">
        <f t="shared" ca="1" si="148"/>
        <v>9.41701935355615-7.34911403462807i</v>
      </c>
      <c r="DU139" s="240" t="str">
        <f t="shared" ca="1" si="149"/>
        <v>-0.586127142305439-11.9308920694251i</v>
      </c>
      <c r="DV139" s="240" t="str">
        <f t="shared" ca="1" si="150"/>
        <v>-10.0920129730667-6.39069673436873i</v>
      </c>
      <c r="DW139" s="240" t="str">
        <f t="shared" ca="1" si="151"/>
        <v>-11.0360003332626+4.57126101239527i</v>
      </c>
      <c r="DX139" s="240" t="str">
        <f t="shared" ca="1" si="152"/>
        <v>-2.61722581170384+11.6550358064559i</v>
      </c>
      <c r="DY139" s="240" t="str">
        <f t="shared" ca="1" si="153"/>
        <v>8.02196021093026+8.85086916486002i</v>
      </c>
      <c r="DZ139" s="240" t="str">
        <f t="shared" ca="1" si="154"/>
        <v>11.8554466130623-1.46222987387306i</v>
      </c>
      <c r="EA139" s="240" t="str">
        <f t="shared" ca="1" si="155"/>
        <v>5.63096633450981-10.5347970430775i</v>
      </c>
      <c r="EB139" s="240" t="str">
        <f t="shared" ca="1" si="156"/>
        <v>-5.37073353104936-10.6698149907897i</v>
      </c>
      <c r="EC139" s="240" t="str">
        <f t="shared" ca="1" si="157"/>
        <v>-11.8159910567081-1.75273670213548i</v>
      </c>
      <c r="ED139" s="240" t="str">
        <f t="shared" ca="1" si="158"/>
        <v>-8.2367553492974+8.65133468980589i</v>
      </c>
      <c r="EE139" s="240" t="str">
        <f t="shared" ca="1" si="159"/>
        <v>2.33040865505074+11.7157554643174i</v>
      </c>
      <c r="EF139" s="240" t="str">
        <f t="shared" ca="1" si="160"/>
        <v>10.9204921351498+4.84072124020281i</v>
      </c>
      <c r="EG139" s="240" t="str">
        <f t="shared" ca="1" si="161"/>
        <v>10.2458089964213-6.14110157936428i</v>
      </c>
      <c r="EH139" s="240" t="str">
        <f t="shared" ca="1" si="162"/>
        <v>0.878749360528192-11.9129144276533i</v>
      </c>
      <c r="EI139" s="240" t="str">
        <f t="shared" ca="1" si="163"/>
        <v>-9.23382683642343-7.57800584284313i</v>
      </c>
      <c r="EJ139" s="240" t="str">
        <f t="shared" ca="1" si="164"/>
        <v>-11.5125756216279+3.18595874981423i</v>
      </c>
      <c r="EK139" s="240" t="str">
        <f t="shared" ca="1" si="165"/>
        <v>-4.02424385807119+11.2470081341659i</v>
      </c>
      <c r="EL139" s="240" t="str">
        <f t="shared" ca="1" si="166"/>
        <v>6.87819046613981+9.76628007537781i</v>
      </c>
      <c r="EM139" s="240" t="str">
        <f t="shared" ca="1" si="167"/>
        <v>11.9452806831492-7.49249585050179E-13i</v>
      </c>
      <c r="EN139" s="240"/>
      <c r="EO139" s="240"/>
      <c r="EP139" s="240"/>
    </row>
    <row r="140" spans="1:146" ht="15.75" thickBot="1">
      <c r="A140" s="277">
        <f t="shared" si="168"/>
        <v>7.8125000000000037E-4</v>
      </c>
      <c r="B140" s="276">
        <v>40</v>
      </c>
      <c r="C140" s="248">
        <f t="shared" si="169"/>
        <v>8000</v>
      </c>
      <c r="D140" s="247">
        <f t="shared" si="170"/>
        <v>50265.482457436687</v>
      </c>
      <c r="E140" s="247" t="str">
        <f t="shared" si="171"/>
        <v>50265.4824574367i</v>
      </c>
      <c r="F140" s="247" t="str">
        <f t="shared" si="177"/>
        <v>0.0754850969821413-0.241392648694653i</v>
      </c>
      <c r="G140" s="247" t="str">
        <f t="shared" si="178"/>
        <v>-0.87001963078432+0.876935624604648i</v>
      </c>
      <c r="H140" s="247" t="str">
        <f t="shared" si="179"/>
        <v>0.00548579535074334-0.00706750603053005i</v>
      </c>
      <c r="I140" s="247" t="str">
        <f t="shared" si="174"/>
        <v>-0.0082386169937248+0.0056112071015071i</v>
      </c>
      <c r="J140" s="275" t="str">
        <f ca="1">IMPRODUCT(1/N_FFT2,BC100)</f>
        <v>0.0693512375031176-0.00147979286299484i</v>
      </c>
      <c r="K140" s="274" t="str">
        <f t="shared" ca="1" si="175"/>
        <v>-0.000563054859607433+0.000401335603004061i</v>
      </c>
      <c r="N140" s="265">
        <f t="shared" ca="1" si="176"/>
        <v>12.056258479718446</v>
      </c>
      <c r="O140" s="240">
        <f t="shared" ca="1" si="39"/>
        <v>-11.943741520281554</v>
      </c>
      <c r="P140" s="240" t="str">
        <f t="shared" ca="1" si="40"/>
        <v>-6.63558725954873+9.93085813131031i</v>
      </c>
      <c r="Q140" s="240" t="str">
        <f t="shared" ca="1" si="41"/>
        <v>4.57067200026277+11.0345783321934i</v>
      </c>
      <c r="R140" s="240" t="str">
        <f t="shared" ca="1" si="42"/>
        <v>11.714245876033+2.33010837926914i</v>
      </c>
      <c r="S140" s="240" t="str">
        <f t="shared" ca="1" si="43"/>
        <v>8.44550062173043-8.44550062173039i</v>
      </c>
      <c r="T140" s="240" t="str">
        <f t="shared" ca="1" si="44"/>
        <v>-2.33010837926911-11.7142458760331i</v>
      </c>
      <c r="U140" s="241" t="str">
        <f t="shared" ca="1" si="45"/>
        <v>-11.0345783321934-4.57067200026281i</v>
      </c>
      <c r="V140" s="240" t="str">
        <f t="shared" ca="1" si="46"/>
        <v>-9.93085813131033+6.63558725954869i</v>
      </c>
      <c r="W140" s="240" t="str">
        <f t="shared" ca="1" si="47"/>
        <v>-3.54827345237215E-14+11.9437415202816i</v>
      </c>
      <c r="X140" s="240" t="str">
        <f t="shared" ca="1" si="48"/>
        <v>9.93085813131029+6.63558725954875i</v>
      </c>
      <c r="Y140" s="240" t="str">
        <f t="shared" ca="1" si="49"/>
        <v>11.0345783321934-4.57067200026275i</v>
      </c>
      <c r="Z140" s="240" t="str">
        <f t="shared" ca="1" si="50"/>
        <v>2.33010837926929-11.714245876033i</v>
      </c>
      <c r="AA140" s="240" t="str">
        <f t="shared" ca="1" si="51"/>
        <v>-8.4455006217302-8.44550062173062i</v>
      </c>
      <c r="AB140" s="240" t="str">
        <f t="shared" ca="1" si="52"/>
        <v>-11.7142458760331+2.33010837926872i</v>
      </c>
      <c r="AC140" s="240" t="str">
        <f t="shared" ca="1" si="53"/>
        <v>-4.57067200026329+11.0345783321932i</v>
      </c>
      <c r="AD140" s="240" t="str">
        <f t="shared" ca="1" si="54"/>
        <v>6.63558725954915+9.93085813131003i</v>
      </c>
      <c r="AE140" s="240" t="str">
        <f t="shared" ca="1" si="55"/>
        <v>11.9437415202816-3.95794163579336E-13i</v>
      </c>
      <c r="AF140" s="240" t="str">
        <f t="shared" ca="1" si="56"/>
        <v>6.63558725954848-9.93085813131048i</v>
      </c>
      <c r="AG140" s="240" t="str">
        <f t="shared" ca="1" si="57"/>
        <v>-4.57067200026294-11.0345783321933i</v>
      </c>
      <c r="AH140" s="240" t="str">
        <f t="shared" ca="1" si="58"/>
        <v>-11.7142458760331-2.33010837926909i</v>
      </c>
      <c r="AI140" s="240" t="str">
        <f t="shared" ca="1" si="59"/>
        <v>-8.44550062173047+8.44550062173036i</v>
      </c>
      <c r="AJ140" s="240" t="str">
        <f t="shared" ca="1" si="60"/>
        <v>2.33010837926892+11.7142458760331i</v>
      </c>
      <c r="AK140" s="240" t="str">
        <f t="shared" ca="1" si="61"/>
        <v>11.0345783321932+4.57067200026309i</v>
      </c>
      <c r="AL140" s="240" t="str">
        <f t="shared" ca="1" si="62"/>
        <v>9.93085813131058-6.63558725954834i</v>
      </c>
      <c r="AM140" s="240" t="str">
        <f t="shared" ca="1" si="63"/>
        <v>5.83816009666734E-13-11.9437415202816i</v>
      </c>
      <c r="AN140" s="240" t="str">
        <f t="shared" ca="1" si="64"/>
        <v>-9.93085813131059-6.63558725954832i</v>
      </c>
      <c r="AO140" s="240" t="str">
        <f t="shared" ca="1" si="65"/>
        <v>-11.0345783321932+4.57067200026311i</v>
      </c>
      <c r="AP140" s="240" t="str">
        <f t="shared" ca="1" si="66"/>
        <v>-2.3301083792689+11.7142458760331i</v>
      </c>
      <c r="AQ140" s="240" t="str">
        <f t="shared" ca="1" si="67"/>
        <v>8.44550062173049+8.44550062173033i</v>
      </c>
      <c r="AR140" s="240" t="str">
        <f t="shared" ca="1" si="68"/>
        <v>8.44550062173049+8.44550062173033i</v>
      </c>
      <c r="AS140" s="240" t="str">
        <f t="shared" ca="1" si="69"/>
        <v>4.57067200026291-11.0345783321933i</v>
      </c>
      <c r="AT140" s="240" t="str">
        <f t="shared" ca="1" si="70"/>
        <v>-6.63558725954849-9.93085813131047i</v>
      </c>
      <c r="AU140" s="240" t="str">
        <f t="shared" ca="1" si="71"/>
        <v>-11.9437415202816-3.96527101345857E-13i</v>
      </c>
      <c r="AV140" s="240" t="str">
        <f t="shared" ca="1" si="72"/>
        <v>-6.63558725954912+9.93085813131005i</v>
      </c>
      <c r="AW140" s="240" t="str">
        <f t="shared" ca="1" si="73"/>
        <v>4.57067200026332+11.0345783321931i</v>
      </c>
      <c r="AX140" s="240" t="str">
        <f t="shared" ca="1" si="74"/>
        <v>11.7142458760331+2.33010837926868i</v>
      </c>
      <c r="AY140" s="240" t="str">
        <f t="shared" ca="1" si="75"/>
        <v>8.44550062173018-8.44550062173064i</v>
      </c>
      <c r="AZ140" s="240" t="str">
        <f t="shared" ca="1" si="76"/>
        <v>-2.33010837926933-11.714245876033i</v>
      </c>
      <c r="BA140" s="240" t="str">
        <f t="shared" ca="1" si="77"/>
        <v>-11.0345783321934-4.5706720002627i</v>
      </c>
      <c r="BB140" s="240" t="str">
        <f t="shared" ca="1" si="78"/>
        <v>-9.93085813131034+6.63558725954868i</v>
      </c>
      <c r="BC140" s="240" t="str">
        <f t="shared" ca="1" si="79"/>
        <v>-1.66805499149817E-13+11.9437415202816i</v>
      </c>
      <c r="BD140" s="240" t="str">
        <f t="shared" ca="1" si="80"/>
        <v>9.93085813131016+6.63558725954896i</v>
      </c>
      <c r="BE140" s="240" t="str">
        <f t="shared" ca="1" si="81"/>
        <v>11.0345783321935-4.5706720002624i</v>
      </c>
      <c r="BF140" s="240" t="str">
        <f t="shared" ca="1" si="82"/>
        <v>2.33010837926966-11.7142458760329i</v>
      </c>
      <c r="BG140" s="240" t="str">
        <f t="shared" ca="1" si="83"/>
        <v>-8.44550062173077-8.44550062173005i</v>
      </c>
      <c r="BH140" s="240" t="str">
        <f t="shared" ca="1" si="84"/>
        <v>-11.714245876033+2.33010837926952i</v>
      </c>
      <c r="BI140" s="240" t="str">
        <f t="shared" ca="1" si="85"/>
        <v>-4.57067200026253+11.0345783321935i</v>
      </c>
      <c r="BJ140" s="240" t="str">
        <f t="shared" ca="1" si="86"/>
        <v>6.63558725954884+9.93085813131023i</v>
      </c>
      <c r="BK140" s="240" t="str">
        <f t="shared" ca="1" si="87"/>
        <v>11.9437415202816-2.04834091710604E-14i</v>
      </c>
      <c r="BL140" s="240" t="str">
        <f t="shared" ca="1" si="88"/>
        <v>6.63558725954881-9.93085813131025i</v>
      </c>
      <c r="BM140" s="240" t="str">
        <f t="shared" ca="1" si="89"/>
        <v>-4.57067200026257-11.0345783321935i</v>
      </c>
      <c r="BN140" s="240" t="str">
        <f t="shared" ca="1" si="90"/>
        <v>-11.714245876033-2.33010837926947i</v>
      </c>
      <c r="BO140" s="240" t="str">
        <f t="shared" ca="1" si="91"/>
        <v>-8.44550062173075+8.44550062173007i</v>
      </c>
      <c r="BP140" s="240" t="str">
        <f t="shared" ca="1" si="92"/>
        <v>2.33010837926854+11.7142458760332i</v>
      </c>
      <c r="BQ140" s="240" t="str">
        <f t="shared" ca="1" si="93"/>
        <v>11.0345783321935+4.57067200026235i</v>
      </c>
      <c r="BR140" s="240" t="str">
        <f t="shared" ca="1" si="94"/>
        <v>9.93085813131013-6.63558725954899i</v>
      </c>
      <c r="BS140" s="240" t="str">
        <f t="shared" ca="1" si="95"/>
        <v>-2.07772317491939E-13-11.9437415202816i</v>
      </c>
      <c r="BT140" s="240" t="str">
        <f t="shared" ca="1" si="96"/>
        <v>-9.93085813131036-6.63558725954866i</v>
      </c>
      <c r="BU140" s="240" t="str">
        <f t="shared" ca="1" si="97"/>
        <v>-11.0345783321934+4.57067200026275i</v>
      </c>
      <c r="BV140" s="240" t="str">
        <f t="shared" ca="1" si="98"/>
        <v>-2.33010837926929+11.714245876033i</v>
      </c>
      <c r="BW140" s="240" t="str">
        <f t="shared" ca="1" si="99"/>
        <v>8.4455006217302+8.44550062173062i</v>
      </c>
      <c r="BX140" s="240" t="str">
        <f t="shared" ca="1" si="100"/>
        <v>11.7142458760331-2.33010837926872i</v>
      </c>
      <c r="BY140" s="240" t="str">
        <f t="shared" ca="1" si="101"/>
        <v>4.57067200026329-11.0345783321932i</v>
      </c>
      <c r="BZ140" s="240" t="str">
        <f t="shared" ca="1" si="102"/>
        <v>-6.63558725954915-9.93085813131003i</v>
      </c>
      <c r="CA140" s="240" t="str">
        <f t="shared" ca="1" si="103"/>
        <v>-11.9437415202816+3.95061225812816E-13i</v>
      </c>
      <c r="CB140" s="240" t="str">
        <f t="shared" ca="1" si="104"/>
        <v>-6.63558725954849+9.93085813131047i</v>
      </c>
      <c r="CC140" s="240" t="str">
        <f t="shared" ca="1" si="105"/>
        <v>4.570672000263+11.0345783321933i</v>
      </c>
      <c r="CD140" s="240" t="str">
        <f t="shared" ca="1" si="106"/>
        <v>11.7142458760331+2.33010837926903i</v>
      </c>
      <c r="CE140" s="240" t="str">
        <f t="shared" ca="1" si="107"/>
        <v>8.44550062173043-8.44550062173039i</v>
      </c>
      <c r="CF140" s="240" t="str">
        <f t="shared" ca="1" si="108"/>
        <v>-2.33010837926898-11.7142458760331i</v>
      </c>
      <c r="CG140" s="240" t="str">
        <f t="shared" ca="1" si="109"/>
        <v>-11.0345783321933-4.57067200026303i</v>
      </c>
      <c r="CH140" s="240" t="str">
        <f t="shared" ca="1" si="110"/>
        <v>-9.93085813131054+6.6355872595484i</v>
      </c>
      <c r="CI140" s="240" t="str">
        <f t="shared" ca="1" si="111"/>
        <v>-5.20899906620513E-13+11.9437415202816i</v>
      </c>
      <c r="CJ140" s="240" t="str">
        <f t="shared" ca="1" si="112"/>
        <v>9.93085813130996+6.63558725954926i</v>
      </c>
      <c r="CK140" s="240" t="str">
        <f t="shared" ca="1" si="113"/>
        <v>11.0345783321932-4.57067200026317i</v>
      </c>
      <c r="CL140" s="240" t="str">
        <f t="shared" ca="1" si="114"/>
        <v>2.33010837926884-11.7142458760331i</v>
      </c>
      <c r="CM140" s="240" t="str">
        <f t="shared" ca="1" si="115"/>
        <v>-8.44550062173052-8.4455006217303i</v>
      </c>
      <c r="CN140" s="240" t="str">
        <f t="shared" ca="1" si="116"/>
        <v>-11.714245876033+2.33010837926917i</v>
      </c>
      <c r="CO140" s="240" t="str">
        <f t="shared" ca="1" si="117"/>
        <v>-4.57067200026285+11.0345783321933i</v>
      </c>
      <c r="CP140" s="240" t="str">
        <f t="shared" ca="1" si="118"/>
        <v>6.63558725954855+9.93085813131043i</v>
      </c>
      <c r="CQ140" s="240" t="str">
        <f t="shared" ca="1" si="119"/>
        <v>11.9437415202816+3.33610998299635E-13i</v>
      </c>
      <c r="CR140" s="240" t="str">
        <f t="shared" ca="1" si="120"/>
        <v>6.6355872595491-9.93085813131006i</v>
      </c>
      <c r="CS140" s="240" t="str">
        <f t="shared" ca="1" si="121"/>
        <v>-4.57067200026225-11.0345783321936i</v>
      </c>
      <c r="CT140" s="240" t="str">
        <f t="shared" ca="1" si="122"/>
        <v>-11.7142458760331-2.33010837926866i</v>
      </c>
      <c r="CU140" s="240" t="str">
        <f t="shared" ca="1" si="123"/>
        <v>-8.44550062173017+8.44550062173066i</v>
      </c>
      <c r="CV140" s="240" t="str">
        <f t="shared" ca="1" si="124"/>
        <v>2.33010837926935+11.714245876033i</v>
      </c>
      <c r="CW140" s="240" t="str">
        <f t="shared" ca="1" si="125"/>
        <v>11.0345783321934+4.57067200026269i</v>
      </c>
      <c r="CX140" s="240" t="str">
        <f t="shared" ca="1" si="126"/>
        <v>9.93085813131033-6.63558725954871i</v>
      </c>
      <c r="CY140" s="240" t="str">
        <f t="shared" ca="1" si="127"/>
        <v>1.46322089978757E-13-11.9437415202816i</v>
      </c>
      <c r="CZ140" s="240" t="str">
        <f t="shared" ca="1" si="128"/>
        <v>-9.93085813131017-6.63558725954895i</v>
      </c>
      <c r="DA140" s="240" t="str">
        <f t="shared" ca="1" si="129"/>
        <v>-11.0345783321935+4.57067200026241i</v>
      </c>
      <c r="DB140" s="240" t="str">
        <f t="shared" ca="1" si="130"/>
        <v>-2.33010837926964+11.7142458760329i</v>
      </c>
      <c r="DC140" s="240" t="str">
        <f t="shared" ca="1" si="131"/>
        <v>8.44550062172995+8.44550062173087i</v>
      </c>
      <c r="DD140" s="240" t="str">
        <f t="shared" ca="1" si="132"/>
        <v>11.714245876033-2.33010837926953i</v>
      </c>
      <c r="DE140" s="240" t="str">
        <f t="shared" ca="1" si="133"/>
        <v>4.57067200026251-11.0345783321935i</v>
      </c>
      <c r="DF140" s="240" t="str">
        <f t="shared" ca="1" si="134"/>
        <v>-6.63558725954886-9.93085813131022i</v>
      </c>
      <c r="DG140" s="240" t="str">
        <f t="shared" ca="1" si="135"/>
        <v>-11.9437415202816+4.09668183421209E-14i</v>
      </c>
      <c r="DH140" s="240" t="str">
        <f t="shared" ca="1" si="136"/>
        <v>-6.63558725954879+9.93085813131027i</v>
      </c>
      <c r="DI140" s="240" t="str">
        <f t="shared" ca="1" si="137"/>
        <v>4.57067200026259+11.0345783321935i</v>
      </c>
      <c r="DJ140" s="240" t="str">
        <f t="shared" ca="1" si="138"/>
        <v>11.714245876033+2.33010837926946i</v>
      </c>
      <c r="DK140" s="240" t="str">
        <f t="shared" ca="1" si="139"/>
        <v>8.44550062173074-8.44550062173008i</v>
      </c>
      <c r="DL140" s="240" t="str">
        <f t="shared" ca="1" si="140"/>
        <v>-2.33010837926855-11.7142458760332i</v>
      </c>
      <c r="DM140" s="240" t="str">
        <f t="shared" ca="1" si="141"/>
        <v>-11.0345783321949-4.57067200025904i</v>
      </c>
      <c r="DN140" s="240" t="str">
        <f t="shared" ca="1" si="142"/>
        <v>-9.93085813131342+6.63558725954407i</v>
      </c>
      <c r="DO140" s="240" t="str">
        <f t="shared" ca="1" si="143"/>
        <v>-3.33609055885059E-12+11.9437415202816i</v>
      </c>
      <c r="DP140" s="240" t="str">
        <f t="shared" ca="1" si="144"/>
        <v>9.93085813130972+6.63558725954963i</v>
      </c>
      <c r="DQ140" s="240" t="str">
        <f t="shared" ca="1" si="145"/>
        <v>11.0345783321929-4.57067200026386i</v>
      </c>
      <c r="DR140" s="240" t="str">
        <f t="shared" ca="1" si="146"/>
        <v>2.33010837926578-11.7142458760337i</v>
      </c>
      <c r="DS140" s="240" t="str">
        <f t="shared" ca="1" si="147"/>
        <v>-8.44550062173442-8.4455006217264i</v>
      </c>
      <c r="DT140" s="240" t="str">
        <f t="shared" ca="1" si="148"/>
        <v>-11.7142458760338+2.33010837926525i</v>
      </c>
      <c r="DU140" s="240" t="str">
        <f t="shared" ca="1" si="149"/>
        <v>-4.57067200026436+11.0345783321927i</v>
      </c>
      <c r="DV140" s="240" t="str">
        <f t="shared" ca="1" si="150"/>
        <v>6.63558725954917+9.93085813131001i</v>
      </c>
      <c r="DW140" s="240" t="str">
        <f t="shared" ca="1" si="151"/>
        <v>11.9437415202816-2.79177549199293E-12i</v>
      </c>
      <c r="DX140" s="240" t="str">
        <f t="shared" ca="1" si="152"/>
        <v>6.63558725954453-9.93085813131312i</v>
      </c>
      <c r="DY140" s="240" t="str">
        <f t="shared" ca="1" si="153"/>
        <v>-4.57067200025854-11.0345783321951i</v>
      </c>
      <c r="DZ140" s="240" t="str">
        <f t="shared" ca="1" si="154"/>
        <v>-11.7142458760326-2.33010837927142i</v>
      </c>
      <c r="EA140" s="240" t="str">
        <f t="shared" ca="1" si="155"/>
        <v>-8.44550062173048+8.44550062173035i</v>
      </c>
      <c r="EB140" s="240" t="str">
        <f t="shared" ca="1" si="156"/>
        <v>2.33010837927125+11.7142458760326i</v>
      </c>
      <c r="EC140" s="240" t="str">
        <f t="shared" ca="1" si="157"/>
        <v>11.0345783321951+4.5706720002587i</v>
      </c>
      <c r="ED140" s="240" t="str">
        <f t="shared" ca="1" si="158"/>
        <v>9.93085813131322-6.63558725954438i</v>
      </c>
      <c r="EE140" s="240" t="str">
        <f t="shared" ca="1" si="159"/>
        <v>2.96151274220884E-12-11.9437415202816i</v>
      </c>
      <c r="EF140" s="240" t="str">
        <f t="shared" ca="1" si="160"/>
        <v>-9.93085813130992-6.63558725954932i</v>
      </c>
      <c r="EG140" s="240" t="str">
        <f t="shared" ca="1" si="161"/>
        <v>-11.0345783321928+4.5706720002642i</v>
      </c>
      <c r="EH140" s="240" t="str">
        <f t="shared" ca="1" si="162"/>
        <v>-2.33010837926541+11.7142458760338i</v>
      </c>
      <c r="EI140" s="240" t="str">
        <f t="shared" ca="1" si="163"/>
        <v>8.44550062172628+8.44550062173454i</v>
      </c>
      <c r="EJ140" s="240" t="str">
        <f t="shared" ca="1" si="164"/>
        <v>11.7142458760338-2.33010837926562i</v>
      </c>
      <c r="EK140" s="240" t="str">
        <f t="shared" ca="1" si="165"/>
        <v>4.57067200026401-11.0345783321929i</v>
      </c>
      <c r="EL140" s="240" t="str">
        <f t="shared" ca="1" si="166"/>
        <v>-6.63558725954948-9.93085813130981i</v>
      </c>
      <c r="EM140" s="240" t="str">
        <f t="shared" ca="1" si="167"/>
        <v>-11.9437415202816+3.1663533086347E-12i</v>
      </c>
      <c r="EN140" s="240"/>
      <c r="EO140" s="240"/>
      <c r="EP140" s="240"/>
    </row>
    <row r="141" spans="1:146" ht="15.75" thickBot="1">
      <c r="A141" s="277">
        <f t="shared" si="168"/>
        <v>8.0078125000000039E-4</v>
      </c>
      <c r="B141" s="276">
        <v>41</v>
      </c>
      <c r="C141" s="248">
        <f t="shared" si="169"/>
        <v>8200</v>
      </c>
      <c r="D141" s="247">
        <f t="shared" si="170"/>
        <v>51522.119518872605</v>
      </c>
      <c r="E141" s="247" t="str">
        <f t="shared" si="171"/>
        <v>51522.1195188726i</v>
      </c>
      <c r="F141" s="247" t="str">
        <f t="shared" si="177"/>
        <v>0.0743963887757271-0.236767266721271i</v>
      </c>
      <c r="G141" s="247" t="str">
        <f t="shared" si="178"/>
        <v>-0.848366701588503+0.876655077917196i</v>
      </c>
      <c r="H141" s="247" t="str">
        <f t="shared" si="179"/>
        <v>0.00546334695469206-0.0068971672213772i</v>
      </c>
      <c r="I141" s="247" t="str">
        <f t="shared" si="174"/>
        <v>-0.00810868119189534+0.00553977335887997i</v>
      </c>
      <c r="J141" s="275" t="str">
        <f ca="1">IMPRODUCT(1/N_FFT2,BD100)</f>
        <v>-0.106032250953089-0.0111594199907989i</v>
      </c>
      <c r="K141" s="274" t="str">
        <f t="shared" ca="1" si="175"/>
        <v>0.00092160237660322-0.000496906460020146i</v>
      </c>
      <c r="N141" s="265">
        <f t="shared" ca="1" si="176"/>
        <v>12.057945252972031</v>
      </c>
      <c r="O141" s="240">
        <f t="shared" ca="1" si="39"/>
        <v>-11.942054747027969</v>
      </c>
      <c r="P141" s="240" t="str">
        <f t="shared" ca="1" si="40"/>
        <v>-6.38897086622138+10.0892875294338i</v>
      </c>
      <c r="Q141" s="240" t="str">
        <f t="shared" ca="1" si="41"/>
        <v>5.10588633311507+10.7954896292073i</v>
      </c>
      <c r="R141" s="240" t="str">
        <f t="shared" ca="1" si="42"/>
        <v>11.8522449374826+1.46183498484972i</v>
      </c>
      <c r="S141" s="240" t="str">
        <f t="shared" ca="1" si="43"/>
        <v>7.57595933062914-9.2313331540827i</v>
      </c>
      <c r="T141" s="240" t="str">
        <f t="shared" ca="1" si="44"/>
        <v>-3.74600451698655-11.3393175164879i</v>
      </c>
      <c r="U141" s="241" t="str">
        <f t="shared" ca="1" si="45"/>
        <v>-11.5841663319774-2.90168261084753i</v>
      </c>
      <c r="V141" s="240" t="str">
        <f t="shared" ca="1" si="46"/>
        <v>-8.64899831498176+8.23453093554551i</v>
      </c>
      <c r="W141" s="240" t="str">
        <f t="shared" ca="1" si="47"/>
        <v>2.32977930613187+11.7125915136546i</v>
      </c>
      <c r="X141" s="240" t="str">
        <f t="shared" ca="1" si="48"/>
        <v>11.1418510822673+4.29788622948442i</v>
      </c>
      <c r="Y141" s="240" t="str">
        <f t="shared" ca="1" si="49"/>
        <v>9.59194831416709-7.11387370701506i</v>
      </c>
      <c r="Z141" s="240" t="str">
        <f t="shared" ca="1" si="50"/>
        <v>-0.878512045948599-11.9096972323454i</v>
      </c>
      <c r="AA141" s="240" t="str">
        <f t="shared" ca="1" si="51"/>
        <v>-10.5319520214164-5.62944563874607i</v>
      </c>
      <c r="AB141" s="240" t="str">
        <f t="shared" ca="1" si="52"/>
        <v>-10.3906264824974+5.88621719631871i</v>
      </c>
      <c r="AC141" s="240" t="str">
        <f t="shared" ca="1" si="53"/>
        <v>-0.585968853127708+11.9276700190849i</v>
      </c>
      <c r="AD141" s="240" t="str">
        <f t="shared" ca="1" si="54"/>
        <v>9.76364259899478+6.87633294569917i</v>
      </c>
      <c r="AE141" s="240" t="str">
        <f t="shared" ca="1" si="55"/>
        <v>11.0330199569083-4.57002650008458i</v>
      </c>
      <c r="AF141" s="240" t="str">
        <f t="shared" ca="1" si="56"/>
        <v>2.04163623523047-11.7662395464314i</v>
      </c>
      <c r="AG141" s="240" t="str">
        <f t="shared" ca="1" si="57"/>
        <v>-8.84847890386131-8.01979380463954i</v>
      </c>
      <c r="AH141" s="240" t="str">
        <f t="shared" ca="1" si="58"/>
        <v>-11.5094665416045+3.18509835149565i</v>
      </c>
      <c r="AI141" s="240" t="str">
        <f t="shared" ca="1" si="59"/>
        <v>-3.46659550799627+11.4278338789533i</v>
      </c>
      <c r="AJ141" s="240" t="str">
        <f t="shared" ca="1" si="60"/>
        <v>7.80022584982594+9.04262949991429i</v>
      </c>
      <c r="AK141" s="240" t="str">
        <f t="shared" ca="1" si="61"/>
        <v>11.8128000364734-1.75226335900362i</v>
      </c>
      <c r="AL141" s="240" t="str">
        <f t="shared" ca="1" si="62"/>
        <v>4.83941395760464-10.9175429528788i</v>
      </c>
      <c r="AM141" s="240" t="str">
        <f t="shared" ca="1" si="63"/>
        <v>-6.63465013853881-9.92945563060736i</v>
      </c>
      <c r="AN141" s="240" t="str">
        <f t="shared" ca="1" si="64"/>
        <v>-11.9384580234093+0.29307269457975i</v>
      </c>
      <c r="AO141" s="240" t="str">
        <f t="shared" ca="1" si="65"/>
        <v>-6.13944311675272+10.2430420187155i</v>
      </c>
      <c r="AP141" s="240" t="str">
        <f t="shared" ca="1" si="66"/>
        <v>5.36928311361958+10.6669335062525i</v>
      </c>
      <c r="AQ141" s="240" t="str">
        <f t="shared" ca="1" si="67"/>
        <v>11.8845504893255+1.17052605596224i</v>
      </c>
      <c r="AR141" s="240" t="str">
        <f t="shared" ca="1" si="68"/>
        <v>11.8845504893255+1.17052605596224i</v>
      </c>
      <c r="AS141" s="240" t="str">
        <f t="shared" ca="1" si="69"/>
        <v>-4.02315707292789-11.243970773155i</v>
      </c>
      <c r="AT141" s="240" t="str">
        <f t="shared" ca="1" si="70"/>
        <v>-11.6518882537119-2.61651900509505i</v>
      </c>
      <c r="AU141" s="240" t="str">
        <f t="shared" ca="1" si="71"/>
        <v>-8.44430789292433+8.44430789292463i</v>
      </c>
      <c r="AV141" s="240" t="str">
        <f t="shared" ca="1" si="72"/>
        <v>2.61651900509551+11.6518882537118i</v>
      </c>
      <c r="AW141" s="240" t="str">
        <f t="shared" ca="1" si="73"/>
        <v>11.2439707731547+4.02315707292858i</v>
      </c>
      <c r="AX141" s="240" t="str">
        <f t="shared" ca="1" si="74"/>
        <v>9.41447619834101-7.34712933681475i</v>
      </c>
      <c r="AY141" s="240" t="str">
        <f t="shared" ca="1" si="75"/>
        <v>-1.17052605596274-11.8845504893254i</v>
      </c>
      <c r="AZ141" s="240" t="str">
        <f t="shared" ca="1" si="76"/>
        <v>-10.6669335062527-5.36928311361921i</v>
      </c>
      <c r="BA141" s="240" t="str">
        <f t="shared" ca="1" si="77"/>
        <v>-10.2430420187152+6.13944311675312i</v>
      </c>
      <c r="BB141" s="240" t="str">
        <f t="shared" ca="1" si="78"/>
        <v>-0.293072694580479+11.9384580234092i</v>
      </c>
      <c r="BC141" s="240" t="str">
        <f t="shared" ca="1" si="79"/>
        <v>9.92945563060696+6.63465013853941i</v>
      </c>
      <c r="BD141" s="240" t="str">
        <f t="shared" ca="1" si="80"/>
        <v>10.9175429528786-4.83941395760509i</v>
      </c>
      <c r="BE141" s="240" t="str">
        <f t="shared" ca="1" si="81"/>
        <v>1.7522633590032-11.8128000364735i</v>
      </c>
      <c r="BF141" s="240" t="str">
        <f t="shared" ca="1" si="82"/>
        <v>-9.04262949991457-7.80022584982563i</v>
      </c>
      <c r="BG141" s="240" t="str">
        <f t="shared" ca="1" si="83"/>
        <v>-11.4278338789535+3.46659550799558i</v>
      </c>
      <c r="BH141" s="240" t="str">
        <f t="shared" ca="1" si="84"/>
        <v>-3.18509835149636+11.5094665416043i</v>
      </c>
      <c r="BI141" s="240" t="str">
        <f t="shared" ca="1" si="85"/>
        <v>8.01979380463991+8.84847890386096i</v>
      </c>
      <c r="BJ141" s="240" t="str">
        <f t="shared" ca="1" si="86"/>
        <v>11.7662395464314-2.04163623523098i</v>
      </c>
      <c r="BK141" s="240" t="str">
        <f t="shared" ca="1" si="87"/>
        <v>4.57002650008419-11.0330199569085i</v>
      </c>
      <c r="BL141" s="240" t="str">
        <f t="shared" ca="1" si="88"/>
        <v>-6.87633294569855-9.76364259899521i</v>
      </c>
      <c r="BM141" s="240" t="str">
        <f t="shared" ca="1" si="89"/>
        <v>-11.927670019085+0.585968853126979i</v>
      </c>
      <c r="BN141" s="240" t="str">
        <f t="shared" ca="1" si="90"/>
        <v>-5.88621719631932+10.390626482497i</v>
      </c>
      <c r="BO141" s="240" t="str">
        <f t="shared" ca="1" si="91"/>
        <v>5.62944563874649+10.5319520214161i</v>
      </c>
      <c r="BP141" s="240" t="str">
        <f t="shared" ca="1" si="92"/>
        <v>11.9096972323455+0.8785120459481i</v>
      </c>
      <c r="BQ141" s="240" t="str">
        <f t="shared" ca="1" si="93"/>
        <v>7.11387370701567-9.59194831416665i</v>
      </c>
      <c r="BR141" s="240" t="str">
        <f t="shared" ca="1" si="94"/>
        <v>-4.29788622948405-11.1418510822675i</v>
      </c>
      <c r="BS141" s="240" t="str">
        <f t="shared" ca="1" si="95"/>
        <v>-11.7125915136545-2.32977930613211i</v>
      </c>
      <c r="BT141" s="240" t="str">
        <f t="shared" ca="1" si="96"/>
        <v>-8.23453093554549+8.64899831498176i</v>
      </c>
      <c r="BU141" s="240" t="str">
        <f t="shared" ca="1" si="97"/>
        <v>2.90168261084777+11.5841663319773i</v>
      </c>
      <c r="BV141" s="240" t="str">
        <f t="shared" ca="1" si="98"/>
        <v>11.3393175164881+3.74600451698614i</v>
      </c>
      <c r="BW141" s="240" t="str">
        <f t="shared" ca="1" si="99"/>
        <v>9.23133315408301-7.57595933062875i</v>
      </c>
      <c r="BX141" s="240" t="str">
        <f t="shared" ca="1" si="100"/>
        <v>-1.46183498484947-11.8522449374827i</v>
      </c>
      <c r="BY141" s="240" t="str">
        <f t="shared" ca="1" si="101"/>
        <v>-10.7954896292073-5.10588633311507i</v>
      </c>
      <c r="BZ141" s="240" t="str">
        <f t="shared" ca="1" si="102"/>
        <v>-10.0892875294336+6.38897086622159i</v>
      </c>
      <c r="CA141" s="240" t="str">
        <f t="shared" ca="1" si="103"/>
        <v>4.15487243814284E-13+11.942054747028i</v>
      </c>
      <c r="CB141" s="240" t="str">
        <f t="shared" ca="1" si="104"/>
        <v>10.0892875294335+6.38897086622183i</v>
      </c>
      <c r="CC141" s="240" t="str">
        <f t="shared" ca="1" si="105"/>
        <v>10.7954896292074-5.10588633311484i</v>
      </c>
      <c r="CD141" s="240" t="str">
        <f t="shared" ca="1" si="106"/>
        <v>1.46183498484973-11.8522449374826i</v>
      </c>
      <c r="CE141" s="240" t="str">
        <f t="shared" ca="1" si="107"/>
        <v>-9.23133315408285-7.57595933062897i</v>
      </c>
      <c r="CF141" s="240" t="str">
        <f t="shared" ca="1" si="108"/>
        <v>-11.3393175164878+3.746004516987i</v>
      </c>
      <c r="CG141" s="240" t="str">
        <f t="shared" ca="1" si="109"/>
        <v>-2.90168261084796+11.5841663319773i</v>
      </c>
      <c r="CH141" s="240" t="str">
        <f t="shared" ca="1" si="110"/>
        <v>8.23453093554536+8.64899831498189i</v>
      </c>
      <c r="CI141" s="240" t="str">
        <f t="shared" ca="1" si="111"/>
        <v>11.7125915136545-2.32977930613192i</v>
      </c>
      <c r="CJ141" s="240" t="str">
        <f t="shared" ca="1" si="112"/>
        <v>4.29788622948439-11.1418510822673i</v>
      </c>
      <c r="CK141" s="240" t="str">
        <f t="shared" ca="1" si="113"/>
        <v>-7.11387370701538-9.59194831416686i</v>
      </c>
      <c r="CL141" s="240" t="str">
        <f t="shared" ca="1" si="114"/>
        <v>-11.9096972323455+0.878512045947829i</v>
      </c>
      <c r="CM141" s="240" t="str">
        <f t="shared" ca="1" si="115"/>
        <v>-5.62944563874673+10.531952021416i</v>
      </c>
      <c r="CN141" s="240" t="str">
        <f t="shared" ca="1" si="116"/>
        <v>5.88621719631908+10.3906264824971i</v>
      </c>
      <c r="CO141" s="240" t="str">
        <f t="shared" ca="1" si="117"/>
        <v>11.927670019085+0.585968853127251i</v>
      </c>
      <c r="CP141" s="240" t="str">
        <f t="shared" ca="1" si="118"/>
        <v>6.87633294569878-9.76364259899505i</v>
      </c>
      <c r="CQ141" s="240" t="str">
        <f t="shared" ca="1" si="119"/>
        <v>-4.57002650008394-11.0330199569086i</v>
      </c>
      <c r="CR141" s="240" t="str">
        <f t="shared" ca="1" si="120"/>
        <v>-11.7662395464313-2.04163623523115i</v>
      </c>
      <c r="CS141" s="240" t="str">
        <f t="shared" ca="1" si="121"/>
        <v>-8.01979380464005+8.84847890386084i</v>
      </c>
      <c r="CT141" s="240" t="str">
        <f t="shared" ca="1" si="122"/>
        <v>3.18509835149618+11.5094665416043i</v>
      </c>
      <c r="CU141" s="240" t="str">
        <f t="shared" ca="1" si="123"/>
        <v>11.4278338789534+3.46659550799591i</v>
      </c>
      <c r="CV141" s="240" t="str">
        <f t="shared" ca="1" si="124"/>
        <v>9.04262949991403-7.80022584982626i</v>
      </c>
      <c r="CW141" s="240" t="str">
        <f t="shared" ca="1" si="125"/>
        <v>-1.75226335900286-11.8128000364735i</v>
      </c>
      <c r="CX141" s="240" t="str">
        <f t="shared" ca="1" si="126"/>
        <v>-10.9175429528785-4.83941395760535i</v>
      </c>
      <c r="CY141" s="240" t="str">
        <f t="shared" ca="1" si="127"/>
        <v>-9.9294556306071+6.6346501385392i</v>
      </c>
      <c r="CZ141" s="240" t="str">
        <f t="shared" ca="1" si="128"/>
        <v>0.293072694580208+11.9384580234093i</v>
      </c>
      <c r="DA141" s="240" t="str">
        <f t="shared" ca="1" si="129"/>
        <v>10.2430420187157+6.13944311675233i</v>
      </c>
      <c r="DB141" s="240" t="str">
        <f t="shared" ca="1" si="130"/>
        <v>10.6669335062528-5.36928311361896i</v>
      </c>
      <c r="DC141" s="240" t="str">
        <f t="shared" ca="1" si="131"/>
        <v>1.17052605596292-11.8845504893254i</v>
      </c>
      <c r="DD141" s="240" t="str">
        <f t="shared" ca="1" si="132"/>
        <v>-9.41447619834089-7.3471293368149i</v>
      </c>
      <c r="DE141" s="240" t="str">
        <f t="shared" ca="1" si="133"/>
        <v>-11.2439707731548+4.0231570729284i</v>
      </c>
      <c r="DF141" s="240" t="str">
        <f t="shared" ca="1" si="134"/>
        <v>-2.61651900509469+11.651888253712i</v>
      </c>
      <c r="DG141" s="240" t="str">
        <f t="shared" ca="1" si="135"/>
        <v>8.44430789292408+8.44430789292488i</v>
      </c>
      <c r="DH141" s="240" t="str">
        <f t="shared" ca="1" si="136"/>
        <v>11.651888253712-2.61651900509475i</v>
      </c>
      <c r="DI141" s="240" t="str">
        <f t="shared" ca="1" si="137"/>
        <v>4.02315707292819-11.2439707731549i</v>
      </c>
      <c r="DJ141" s="240" t="str">
        <f t="shared" ca="1" si="138"/>
        <v>-7.34712933681508-9.41447619834074i</v>
      </c>
      <c r="DK141" s="240" t="str">
        <f t="shared" ca="1" si="139"/>
        <v>-11.8845504893255+1.17052605596197i</v>
      </c>
      <c r="DL141" s="240" t="str">
        <f t="shared" ca="1" si="140"/>
        <v>-5.36928311361982+10.6669335062524i</v>
      </c>
      <c r="DM141" s="240" t="str">
        <f t="shared" ca="1" si="141"/>
        <v>6.13944311675252+10.2430420187156i</v>
      </c>
      <c r="DN141" s="240" t="str">
        <f t="shared" ca="1" si="142"/>
        <v>11.9384580234093+0.29307269457998i</v>
      </c>
      <c r="DO141" s="240" t="str">
        <f t="shared" ca="1" si="143"/>
        <v>6.63465013853901-9.92945563060723i</v>
      </c>
      <c r="DP141" s="240" t="str">
        <f t="shared" ca="1" si="144"/>
        <v>-4.83941395760556-10.9175429528784i</v>
      </c>
      <c r="DQ141" s="240" t="str">
        <f t="shared" ca="1" si="145"/>
        <v>-11.8128000364736-1.75226335900263i</v>
      </c>
      <c r="DR141" s="240" t="str">
        <f t="shared" ca="1" si="146"/>
        <v>-7.80022584982532+9.04262949991484i</v>
      </c>
      <c r="DS141" s="240" t="str">
        <f t="shared" ca="1" si="147"/>
        <v>3.46659550799711+11.4278338789531i</v>
      </c>
      <c r="DT141" s="240" t="str">
        <f t="shared" ca="1" si="148"/>
        <v>11.5094665416047+3.18509835149481i</v>
      </c>
      <c r="DU141" s="240" t="str">
        <f t="shared" ca="1" si="149"/>
        <v>8.84847890385989-8.0197938046411i</v>
      </c>
      <c r="DV141" s="240" t="str">
        <f t="shared" ca="1" si="150"/>
        <v>-2.04163623523255-11.7662395464311i</v>
      </c>
      <c r="DW141" s="240" t="str">
        <f t="shared" ca="1" si="151"/>
        <v>-11.0330199569092-4.57002650008263i</v>
      </c>
      <c r="DX141" s="240" t="str">
        <f t="shared" ca="1" si="152"/>
        <v>-9.76364259899355+6.8763329457009i</v>
      </c>
      <c r="DY141" s="240" t="str">
        <f t="shared" ca="1" si="153"/>
        <v>0.585968853129852+11.9276700190848i</v>
      </c>
      <c r="DZ141" s="240" t="str">
        <f t="shared" ca="1" si="154"/>
        <v>10.3906264824984+5.88621719631682i</v>
      </c>
      <c r="EA141" s="240" t="str">
        <f t="shared" ca="1" si="155"/>
        <v>10.5319520214148-5.62944563874903i</v>
      </c>
      <c r="EB141" s="240" t="str">
        <f t="shared" ca="1" si="156"/>
        <v>0.878512045945232-11.9096972323457i</v>
      </c>
      <c r="EC141" s="240" t="str">
        <f t="shared" ca="1" si="157"/>
        <v>-9.59194831416912-7.11387370701234i</v>
      </c>
      <c r="ED141" s="240" t="str">
        <f t="shared" ca="1" si="158"/>
        <v>-11.141851082266+4.29788622948777i</v>
      </c>
      <c r="EE141" s="240" t="str">
        <f t="shared" ca="1" si="159"/>
        <v>-2.3297793061282+11.7125915136553i</v>
      </c>
      <c r="EF141" s="240" t="str">
        <f t="shared" ca="1" si="160"/>
        <v>8.64899831498451+8.23453093554262i</v>
      </c>
      <c r="EG141" s="240" t="str">
        <f t="shared" ca="1" si="161"/>
        <v>11.5841663319764-2.90168261085164i</v>
      </c>
      <c r="EH141" s="240" t="str">
        <f t="shared" ca="1" si="162"/>
        <v>3.74600451698228-11.3393175164893i</v>
      </c>
      <c r="EI141" s="240" t="str">
        <f t="shared" ca="1" si="163"/>
        <v>-7.57595933063281-9.23133315407968i</v>
      </c>
      <c r="EJ141" s="240" t="str">
        <f t="shared" ca="1" si="164"/>
        <v>-11.852244937482+1.46183498485468i</v>
      </c>
      <c r="EK141" s="240" t="str">
        <f t="shared" ca="1" si="165"/>
        <v>-5.10588633311033+10.7954896292095i</v>
      </c>
      <c r="EL141" s="240" t="str">
        <f t="shared" ca="1" si="166"/>
        <v>6.38897086622603+10.0892875294308i</v>
      </c>
      <c r="EM141" s="240" t="str">
        <f t="shared" ca="1" si="167"/>
        <v>11.942054747028-5.58276502793664E-12i</v>
      </c>
      <c r="EN141" s="240"/>
      <c r="EO141" s="240"/>
      <c r="EP141" s="240"/>
    </row>
    <row r="142" spans="1:146" ht="15.75" thickBot="1">
      <c r="A142" s="277">
        <f t="shared" si="168"/>
        <v>8.203125000000004E-4</v>
      </c>
      <c r="B142" s="276">
        <v>42</v>
      </c>
      <c r="C142" s="248">
        <f t="shared" si="169"/>
        <v>8400</v>
      </c>
      <c r="D142" s="247">
        <f t="shared" si="170"/>
        <v>52778.756580308524</v>
      </c>
      <c r="E142" s="247" t="str">
        <f t="shared" si="171"/>
        <v>52778.7565803085i</v>
      </c>
      <c r="F142" s="247" t="str">
        <f t="shared" si="177"/>
        <v>0.0733486682152368-0.232376771993373i</v>
      </c>
      <c r="G142" s="247" t="str">
        <f t="shared" si="178"/>
        <v>-0.827260854118573+0.875866462598242i</v>
      </c>
      <c r="H142" s="247" t="str">
        <f t="shared" si="179"/>
        <v>0.00544245594925366-0.00673485076224565i</v>
      </c>
      <c r="I142" s="247" t="str">
        <f t="shared" si="174"/>
        <v>-0.00798559787743738+0.00546779412888066i</v>
      </c>
      <c r="J142" s="275" t="str">
        <f ca="1">IMPRODUCT(1/N_FFT2,BE100)</f>
        <v>0.0240966563157661+0.00144644486258029i</v>
      </c>
      <c r="K142" s="274" t="str">
        <f t="shared" ca="1" si="175"/>
        <v>-0.000200335070255886+0.00012020482890455i</v>
      </c>
      <c r="N142" s="265">
        <f t="shared" ca="1" si="176"/>
        <v>12.059799485351256</v>
      </c>
      <c r="O142" s="240">
        <f t="shared" ca="1" si="39"/>
        <v>-11.940200514648744</v>
      </c>
      <c r="P142" s="240" t="str">
        <f t="shared" ca="1" si="40"/>
        <v>-6.13848985079824+10.2414515905542i</v>
      </c>
      <c r="Q142" s="240" t="str">
        <f t="shared" ca="1" si="41"/>
        <v>5.6285715596535+10.5303167344519i</v>
      </c>
      <c r="R142" s="240" t="str">
        <f t="shared" ca="1" si="42"/>
        <v>11.9258180202098+0.585877870256884i</v>
      </c>
      <c r="S142" s="240" t="str">
        <f t="shared" ca="1" si="43"/>
        <v>6.63361998222421-9.92791389272961i</v>
      </c>
      <c r="T142" s="240" t="str">
        <f t="shared" ca="1" si="44"/>
        <v>-5.1050935466169-10.7938134229895i</v>
      </c>
      <c r="U142" s="241" t="str">
        <f t="shared" ca="1" si="45"/>
        <v>-11.8827051855819-1.17034430940736i</v>
      </c>
      <c r="V142" s="240" t="str">
        <f t="shared" ca="1" si="46"/>
        <v>-7.11276914207641+9.59045898075497i</v>
      </c>
      <c r="W142" s="240" t="str">
        <f t="shared" ca="1" si="47"/>
        <v>4.56931691607322+11.0313068695647i</v>
      </c>
      <c r="X142" s="240" t="str">
        <f t="shared" ca="1" si="48"/>
        <v>11.8109658733599+1.75199128660654i</v>
      </c>
      <c r="Y142" s="240" t="str">
        <f t="shared" ca="1" si="49"/>
        <v>7.57478301806055-9.22989981307054i</v>
      </c>
      <c r="Z142" s="240" t="str">
        <f t="shared" ca="1" si="50"/>
        <v>-4.02253240085417-11.2422249316626i</v>
      </c>
      <c r="AA142" s="240" t="str">
        <f t="shared" ca="1" si="51"/>
        <v>-11.7107729098305-2.32941756334009i</v>
      </c>
      <c r="AB142" s="240" t="str">
        <f t="shared" ca="1" si="52"/>
        <v>-8.01854857828102+8.84710500829314i</v>
      </c>
      <c r="AC142" s="240" t="str">
        <f t="shared" ca="1" si="53"/>
        <v>3.46605725274824+11.4260594891979i</v>
      </c>
      <c r="AD142" s="240" t="str">
        <f t="shared" ca="1" si="54"/>
        <v>11.582367668619+2.90123206912998i</v>
      </c>
      <c r="AE142" s="240" t="str">
        <f t="shared" ca="1" si="55"/>
        <v>8.44299675263535-8.44299675263512i</v>
      </c>
      <c r="AF142" s="240" t="str">
        <f t="shared" ca="1" si="56"/>
        <v>-2.90123206913079-11.5823676686188i</v>
      </c>
      <c r="AG142" s="240" t="str">
        <f t="shared" ca="1" si="57"/>
        <v>-11.4260594891978-3.46605725274857i</v>
      </c>
      <c r="AH142" s="240" t="str">
        <f t="shared" ca="1" si="58"/>
        <v>-8.84710500829257+8.01854857828165i</v>
      </c>
      <c r="AI142" s="240" t="str">
        <f t="shared" ca="1" si="59"/>
        <v>2.32941756333976+11.7107729098306i</v>
      </c>
      <c r="AJ142" s="240" t="str">
        <f t="shared" ca="1" si="60"/>
        <v>11.2422249316629+4.02253240085338i</v>
      </c>
      <c r="AK142" s="240" t="str">
        <f t="shared" ca="1" si="61"/>
        <v>9.22989981307077-7.57478301806027i</v>
      </c>
      <c r="AL142" s="240" t="str">
        <f t="shared" ca="1" si="62"/>
        <v>-1.75199128660693-11.8109658733599i</v>
      </c>
      <c r="AM142" s="240" t="str">
        <f t="shared" ca="1" si="63"/>
        <v>-11.0313068695646-4.56931691607342i</v>
      </c>
      <c r="AN142" s="240" t="str">
        <f t="shared" ca="1" si="64"/>
        <v>-9.59045898075475+7.11276914207671i</v>
      </c>
      <c r="AO142" s="240" t="str">
        <f t="shared" ca="1" si="65"/>
        <v>1.17034430940713+11.882705185582i</v>
      </c>
      <c r="AP142" s="240" t="str">
        <f t="shared" ca="1" si="66"/>
        <v>10.7938134229896+5.10509354661666i</v>
      </c>
      <c r="AQ142" s="240" t="str">
        <f t="shared" ca="1" si="67"/>
        <v>9.92791389272981-6.63361998222394i</v>
      </c>
      <c r="AR142" s="240" t="str">
        <f t="shared" ca="1" si="68"/>
        <v>9.92791389272981-6.63361998222394i</v>
      </c>
      <c r="AS142" s="240" t="str">
        <f t="shared" ca="1" si="69"/>
        <v>-10.5303167344517-5.62857155965381i</v>
      </c>
      <c r="AT142" s="240" t="str">
        <f t="shared" ca="1" si="70"/>
        <v>-10.2414515905541+6.13848985079848i</v>
      </c>
      <c r="AU142" s="240" t="str">
        <f t="shared" ca="1" si="71"/>
        <v>-3.33510796842512E-13+11.9402005146487i</v>
      </c>
      <c r="AV142" s="240" t="str">
        <f t="shared" ca="1" si="72"/>
        <v>10.2414515905543+6.13848985079799i</v>
      </c>
      <c r="AW142" s="240" t="str">
        <f t="shared" ca="1" si="73"/>
        <v>10.5303167344521-5.62857155965319i</v>
      </c>
      <c r="AX142" s="240" t="str">
        <f t="shared" ca="1" si="74"/>
        <v>0.585877870256615-11.9258180202098i</v>
      </c>
      <c r="AY142" s="240" t="str">
        <f t="shared" ca="1" si="75"/>
        <v>-9.92791389272941-6.63361998222452i</v>
      </c>
      <c r="AZ142" s="240" t="str">
        <f t="shared" ca="1" si="76"/>
        <v>-10.7938134229894+5.10509354661712i</v>
      </c>
      <c r="BA142" s="240" t="str">
        <f t="shared" ca="1" si="77"/>
        <v>-1.17034430940779+11.8827051855819i</v>
      </c>
      <c r="BB142" s="240" t="str">
        <f t="shared" ca="1" si="78"/>
        <v>9.59045898075504+7.11276914207633i</v>
      </c>
      <c r="BC142" s="240" t="str">
        <f t="shared" ca="1" si="79"/>
        <v>11.0313068695649-4.56931691607281i</v>
      </c>
      <c r="BD142" s="240" t="str">
        <f t="shared" ca="1" si="80"/>
        <v>1.75199128660645-11.8109658733599i</v>
      </c>
      <c r="BE142" s="240" t="str">
        <f t="shared" ca="1" si="81"/>
        <v>-9.22989981307033-7.57478301806082i</v>
      </c>
      <c r="BF142" s="240" t="str">
        <f t="shared" ca="1" si="82"/>
        <v>-11.2422249316627+4.02253240085387i</v>
      </c>
      <c r="BG142" s="240" t="str">
        <f t="shared" ca="1" si="83"/>
        <v>-2.32941756334045+11.7107729098305i</v>
      </c>
      <c r="BH142" s="240" t="str">
        <f t="shared" ca="1" si="84"/>
        <v>8.84710500829293+8.01854857828125i</v>
      </c>
      <c r="BI142" s="240" t="str">
        <f t="shared" ca="1" si="85"/>
        <v>11.426059489198-3.46605725274794i</v>
      </c>
      <c r="BJ142" s="240" t="str">
        <f t="shared" ca="1" si="86"/>
        <v>2.90123206913033-11.5823676686189i</v>
      </c>
      <c r="BK142" s="240" t="str">
        <f t="shared" ca="1" si="87"/>
        <v>-8.44299675263488-8.44299675263558i</v>
      </c>
      <c r="BL142" s="240" t="str">
        <f t="shared" ca="1" si="88"/>
        <v>-11.5823676686188+2.90123206913042i</v>
      </c>
      <c r="BM142" s="240" t="str">
        <f t="shared" ca="1" si="89"/>
        <v>-3.4660572527489+11.4260594891977i</v>
      </c>
      <c r="BN142" s="240" t="str">
        <f t="shared" ca="1" si="90"/>
        <v>8.0185485782814+8.8471050082928i</v>
      </c>
      <c r="BO142" s="240" t="str">
        <f t="shared" ca="1" si="91"/>
        <v>11.7107729098307-2.32941756333939i</v>
      </c>
      <c r="BP142" s="240" t="str">
        <f t="shared" ca="1" si="92"/>
        <v>4.0225324008537-11.2422249316628i</v>
      </c>
      <c r="BQ142" s="240" t="str">
        <f t="shared" ca="1" si="93"/>
        <v>-7.57478301805998-9.22989981307101i</v>
      </c>
      <c r="BR142" s="240" t="str">
        <f t="shared" ca="1" si="94"/>
        <v>-11.8109658733599+1.75199128660656i</v>
      </c>
      <c r="BS142" s="240" t="str">
        <f t="shared" ca="1" si="95"/>
        <v>-4.56931691607263+11.0313068695649i</v>
      </c>
      <c r="BT142" s="240" t="str">
        <f t="shared" ca="1" si="96"/>
        <v>7.11276914207641+9.59045898075498i</v>
      </c>
      <c r="BU142" s="240" t="str">
        <f t="shared" ca="1" si="97"/>
        <v>11.882705185582-1.1703443094068i</v>
      </c>
      <c r="BV142" s="240" t="str">
        <f t="shared" ca="1" si="98"/>
        <v>5.10509354661696-10.7938134229895i</v>
      </c>
      <c r="BW142" s="240" t="str">
        <f t="shared" ca="1" si="99"/>
        <v>-6.63361998222363-9.92791389273001i</v>
      </c>
      <c r="BX142" s="240" t="str">
        <f t="shared" ca="1" si="100"/>
        <v>-11.9258180202098+0.585877870256801i</v>
      </c>
      <c r="BY142" s="240" t="str">
        <f t="shared" ca="1" si="101"/>
        <v>-5.62857155965302+10.5303167344522i</v>
      </c>
      <c r="BZ142" s="240" t="str">
        <f t="shared" ca="1" si="102"/>
        <v>6.13848985079816+10.2414515905542i</v>
      </c>
      <c r="CA142" s="240" t="str">
        <f t="shared" ca="1" si="103"/>
        <v>11.9402005146487-5.2074158980335E-13i</v>
      </c>
      <c r="CB142" s="240" t="str">
        <f t="shared" ca="1" si="104"/>
        <v>6.13848985079828-10.2414515905542i</v>
      </c>
      <c r="CC142" s="240" t="str">
        <f t="shared" ca="1" si="105"/>
        <v>-5.62857155965401-10.5303167344516i</v>
      </c>
      <c r="CD142" s="240" t="str">
        <f t="shared" ca="1" si="106"/>
        <v>-11.9258180202098-0.585877870257033i</v>
      </c>
      <c r="CE142" s="240" t="str">
        <f t="shared" ca="1" si="107"/>
        <v>-6.63361998222382+9.92791389272989i</v>
      </c>
      <c r="CF142" s="240" t="str">
        <f t="shared" ca="1" si="108"/>
        <v>5.10509354661683+10.7938134229895i</v>
      </c>
      <c r="CG142" s="240" t="str">
        <f t="shared" ca="1" si="109"/>
        <v>11.882705185582+1.17034430940694i</v>
      </c>
      <c r="CH142" s="240" t="str">
        <f t="shared" ca="1" si="110"/>
        <v>7.11276914207653-9.59045898075488i</v>
      </c>
      <c r="CI142" s="240" t="str">
        <f t="shared" ca="1" si="111"/>
        <v>-4.56931691607352-11.0313068695646i</v>
      </c>
      <c r="CJ142" s="240" t="str">
        <f t="shared" ca="1" si="112"/>
        <v>-11.8109658733599-1.75199128660678i</v>
      </c>
      <c r="CK142" s="240" t="str">
        <f t="shared" ca="1" si="113"/>
        <v>-7.57478301806016+9.22989981307086i</v>
      </c>
      <c r="CL142" s="240" t="str">
        <f t="shared" ca="1" si="114"/>
        <v>4.02253240085356+11.2422249316628i</v>
      </c>
      <c r="CM142" s="240" t="str">
        <f t="shared" ca="1" si="115"/>
        <v>11.7107729098307+2.32941756333953i</v>
      </c>
      <c r="CN142" s="240" t="str">
        <f t="shared" ca="1" si="116"/>
        <v>8.01854857828156-8.84710500829264i</v>
      </c>
      <c r="CO142" s="240" t="str">
        <f t="shared" ca="1" si="117"/>
        <v>-3.46605725274867-11.4260594891978i</v>
      </c>
      <c r="CP142" s="240" t="str">
        <f t="shared" ca="1" si="118"/>
        <v>-11.5823676686188-2.90123206913065i</v>
      </c>
      <c r="CQ142" s="240" t="str">
        <f t="shared" ca="1" si="119"/>
        <v>-8.44299675263499+8.44299675263548i</v>
      </c>
      <c r="CR142" s="240" t="str">
        <f t="shared" ca="1" si="120"/>
        <v>2.90123206913018+11.5823676686189i</v>
      </c>
      <c r="CS142" s="240" t="str">
        <f t="shared" ca="1" si="121"/>
        <v>11.4260594891979+3.46605725274816i</v>
      </c>
      <c r="CT142" s="240" t="str">
        <f t="shared" ca="1" si="122"/>
        <v>8.84710500829309-8.01854857828109i</v>
      </c>
      <c r="CU142" s="240" t="str">
        <f t="shared" ca="1" si="123"/>
        <v>-2.32941756334022-11.7107729098305i</v>
      </c>
      <c r="CV142" s="240" t="str">
        <f t="shared" ca="1" si="124"/>
        <v>-11.2422249316627-4.02253240085401i</v>
      </c>
      <c r="CW142" s="240" t="str">
        <f t="shared" ca="1" si="125"/>
        <v>-9.22989981307041+7.57478301806071i</v>
      </c>
      <c r="CX142" s="240" t="str">
        <f t="shared" ca="1" si="126"/>
        <v>1.7519912866063+11.81096587336i</v>
      </c>
      <c r="CY142" s="240" t="str">
        <f t="shared" ca="1" si="127"/>
        <v>11.0313068695648+4.56931691607302i</v>
      </c>
      <c r="CZ142" s="240" t="str">
        <f t="shared" ca="1" si="128"/>
        <v>9.59045898075517-7.11276914207614i</v>
      </c>
      <c r="DA142" s="240" t="str">
        <f t="shared" ca="1" si="129"/>
        <v>-1.17034430940765-11.8827051855819i</v>
      </c>
      <c r="DB142" s="240" t="str">
        <f t="shared" ca="1" si="130"/>
        <v>-10.7938134229893-5.10509354661726i</v>
      </c>
      <c r="DC142" s="240" t="str">
        <f t="shared" ca="1" si="131"/>
        <v>-9.9279138927295+6.6336199822244i</v>
      </c>
      <c r="DD142" s="240" t="str">
        <f t="shared" ca="1" si="132"/>
        <v>0.585877870256383+11.9258180202098i</v>
      </c>
      <c r="DE142" s="240" t="str">
        <f t="shared" ca="1" si="133"/>
        <v>10.530316734452+5.62857155965339i</v>
      </c>
      <c r="DF142" s="240" t="str">
        <f t="shared" ca="1" si="134"/>
        <v>10.2414515905544-6.13848985079787i</v>
      </c>
      <c r="DG142" s="240" t="str">
        <f t="shared" ca="1" si="135"/>
        <v>-1.87230792960837E-13-11.9402005146487i</v>
      </c>
      <c r="DH142" s="240" t="str">
        <f t="shared" ca="1" si="136"/>
        <v>-10.241451590554-6.13848985079856i</v>
      </c>
      <c r="DI142" s="240" t="str">
        <f t="shared" ca="1" si="137"/>
        <v>-10.5303167344507+5.62857155965581i</v>
      </c>
      <c r="DJ142" s="240" t="str">
        <f t="shared" ca="1" si="138"/>
        <v>-0.585877870256179+11.9258180202099i</v>
      </c>
      <c r="DK142" s="240" t="str">
        <f t="shared" ca="1" si="139"/>
        <v>9.92791389272904+6.63361998222508i</v>
      </c>
      <c r="DL142" s="240" t="str">
        <f t="shared" ca="1" si="140"/>
        <v>10.7938134229907-5.10509354661438i</v>
      </c>
      <c r="DM142" s="240" t="str">
        <f t="shared" ca="1" si="141"/>
        <v>1.170344309412-11.8827051855815i</v>
      </c>
      <c r="DN142" s="240" t="str">
        <f t="shared" ca="1" si="142"/>
        <v>-9.59045898075823-7.11276914207203i</v>
      </c>
      <c r="DO142" s="240" t="str">
        <f t="shared" ca="1" si="143"/>
        <v>-11.0313068695633+4.5693169160765i</v>
      </c>
      <c r="DP142" s="240" t="str">
        <f t="shared" ca="1" si="144"/>
        <v>-1.75199128660476+11.8109658733602i</v>
      </c>
      <c r="DQ142" s="240" t="str">
        <f t="shared" ca="1" si="145"/>
        <v>9.22989981307065+7.57478301806041i</v>
      </c>
      <c r="DR142" s="240" t="str">
        <f t="shared" ca="1" si="146"/>
        <v>11.2422249316634-4.02253240085212i</v>
      </c>
      <c r="DS142" s="240" t="str">
        <f t="shared" ca="1" si="147"/>
        <v>2.32941756334352-11.7107729098299i</v>
      </c>
      <c r="DT142" s="240" t="str">
        <f t="shared" ca="1" si="148"/>
        <v>-8.84710500828923-8.01854857828534i</v>
      </c>
      <c r="DU142" s="240" t="str">
        <f t="shared" ca="1" si="149"/>
        <v>-11.4260594891965+3.4660572527529i</v>
      </c>
      <c r="DV142" s="240" t="str">
        <f t="shared" ca="1" si="150"/>
        <v>-2.90123206912752+11.5823676686196i</v>
      </c>
      <c r="DW142" s="240" t="str">
        <f t="shared" ca="1" si="151"/>
        <v>8.44299675263608+8.44299675263438i</v>
      </c>
      <c r="DX142" s="240" t="str">
        <f t="shared" ca="1" si="152"/>
        <v>11.582367668619-2.90123206912986i</v>
      </c>
      <c r="DY142" s="240" t="str">
        <f t="shared" ca="1" si="153"/>
        <v>3.46605725275075-11.4260594891971i</v>
      </c>
      <c r="DZ142" s="240" t="str">
        <f t="shared" ca="1" si="154"/>
        <v>-8.0185485782782-8.8471050082957i</v>
      </c>
      <c r="EA142" s="240" t="str">
        <f t="shared" ca="1" si="155"/>
        <v>-11.7107729098317+2.32941756333407i</v>
      </c>
      <c r="EB142" s="240" t="str">
        <f t="shared" ca="1" si="156"/>
        <v>-4.02253240084986+11.2422249316642i</v>
      </c>
      <c r="EC142" s="240" t="str">
        <f t="shared" ca="1" si="157"/>
        <v>7.57478301806229+9.22989981306912i</v>
      </c>
      <c r="ED142" s="240" t="str">
        <f t="shared" ca="1" si="158"/>
        <v>11.8109658733599-1.75199128660699i</v>
      </c>
      <c r="EE142" s="240" t="str">
        <f t="shared" ca="1" si="159"/>
        <v>4.56931691607442-11.0313068695642i</v>
      </c>
      <c r="EF142" s="240" t="str">
        <f t="shared" ca="1" si="160"/>
        <v>-7.11276914207396-9.59045898075678i</v>
      </c>
      <c r="EG142" s="240" t="str">
        <f t="shared" ca="1" si="161"/>
        <v>-11.8827051855824+1.17034430940259i</v>
      </c>
      <c r="EH142" s="240" t="str">
        <f t="shared" ca="1" si="162"/>
        <v>-5.10509354661219+10.7938134229917i</v>
      </c>
      <c r="EI142" s="240" t="str">
        <f t="shared" ca="1" si="163"/>
        <v>6.63361998222709+9.92791389272769i</v>
      </c>
      <c r="EJ142" s="240" t="str">
        <f t="shared" ca="1" si="164"/>
        <v>11.9258180202097-0.585877870258422i</v>
      </c>
      <c r="EK142" s="240" t="str">
        <f t="shared" ca="1" si="165"/>
        <v>5.62857155965369-10.5303167344518i</v>
      </c>
      <c r="EL142" s="240" t="str">
        <f t="shared" ca="1" si="166"/>
        <v>-6.13848985079657-10.2414515905552i</v>
      </c>
      <c r="EM142" s="240" t="str">
        <f t="shared" ca="1" si="167"/>
        <v>-11.9402005146487-3.70956955434679E-12i</v>
      </c>
      <c r="EN142" s="240"/>
      <c r="EO142" s="240"/>
      <c r="EP142" s="240"/>
    </row>
    <row r="143" spans="1:146" ht="15.75" thickBot="1">
      <c r="A143" s="277">
        <f t="shared" si="168"/>
        <v>8.3984375000000042E-4</v>
      </c>
      <c r="B143" s="276">
        <v>43</v>
      </c>
      <c r="C143" s="248">
        <f t="shared" si="169"/>
        <v>8600</v>
      </c>
      <c r="D143" s="247">
        <f t="shared" si="170"/>
        <v>54035.393641744442</v>
      </c>
      <c r="E143" s="247" t="str">
        <f t="shared" si="171"/>
        <v>54035.3936417444i</v>
      </c>
      <c r="F143" s="247" t="str">
        <f t="shared" si="177"/>
        <v>0.0723378375691788-0.22820436308624i</v>
      </c>
      <c r="G143" s="247" t="str">
        <f t="shared" si="178"/>
        <v>-0.806699311552565+0.874607808692949i</v>
      </c>
      <c r="H143" s="247" t="str">
        <f t="shared" si="179"/>
        <v>0.00542297988596882-0.00658000530676905i</v>
      </c>
      <c r="I143" s="247" t="str">
        <f t="shared" si="174"/>
        <v>-0.00786900035570241+0.0053955738112034i</v>
      </c>
      <c r="J143" s="275" t="str">
        <f ca="1">IMPRODUCT(1/N_FFT2,BF100)</f>
        <v>0.190441127404623+0.0111644793672205i</v>
      </c>
      <c r="K143" s="274" t="str">
        <f t="shared" ca="1" si="175"/>
        <v>-0.00155882007177684+0.000939685867488544i</v>
      </c>
      <c r="N143" s="265">
        <f t="shared" ca="1" si="176"/>
        <v>12.061844816787589</v>
      </c>
      <c r="O143" s="240">
        <f t="shared" ca="1" si="39"/>
        <v>-11.938155183212411</v>
      </c>
      <c r="P143" s="240" t="str">
        <f t="shared" ca="1" si="40"/>
        <v>-5.88429510836403+10.3872335227501i</v>
      </c>
      <c r="Q143" s="240" t="str">
        <f t="shared" ca="1" si="41"/>
        <v>6.13743834029401+10.2396972512643i</v>
      </c>
      <c r="R143" s="240" t="str">
        <f t="shared" ca="1" si="42"/>
        <v>11.9345596340694-0.292976994493166i</v>
      </c>
      <c r="S143" s="240" t="str">
        <f t="shared" ca="1" si="43"/>
        <v>5.62760739708875-10.5285129131655i</v>
      </c>
      <c r="T143" s="240" t="str">
        <f t="shared" ca="1" si="44"/>
        <v>-6.3868846088615-10.0859929690412i</v>
      </c>
      <c r="U143" s="241" t="str">
        <f t="shared" ca="1" si="45"/>
        <v>-11.9237751524648+0.585777510600082i</v>
      </c>
      <c r="V143" s="240" t="str">
        <f t="shared" ca="1" si="46"/>
        <v>-5.36752982554715+10.6634503210885i</v>
      </c>
      <c r="W143" s="240" t="str">
        <f t="shared" ca="1" si="47"/>
        <v>6.6324836569615+9.92621326179324i</v>
      </c>
      <c r="X143" s="240" t="str">
        <f t="shared" ca="1" si="48"/>
        <v>11.905808234567-0.878225176238132i</v>
      </c>
      <c r="Y143" s="240" t="str">
        <f t="shared" ca="1" si="49"/>
        <v>5.10421905474371-10.7919644652701i</v>
      </c>
      <c r="Z143" s="240" t="str">
        <f t="shared" ca="1" si="50"/>
        <v>-6.87408754491079-9.76045437484156i</v>
      </c>
      <c r="AA143" s="240" t="str">
        <f t="shared" ca="1" si="51"/>
        <v>-11.8806697029755+1.17014383186954i</v>
      </c>
      <c r="AB143" s="240" t="str">
        <f t="shared" ca="1" si="52"/>
        <v>-4.8378336932402+10.9139779335956i</v>
      </c>
      <c r="AC143" s="240" t="str">
        <f t="shared" ca="1" si="53"/>
        <v>7.11155073956242+9.58881615514087i</v>
      </c>
      <c r="AD143" s="240" t="str">
        <f t="shared" ca="1" si="54"/>
        <v>11.8483747002019-1.46135763660984i</v>
      </c>
      <c r="AE143" s="240" t="str">
        <f t="shared" ca="1" si="55"/>
        <v>4.56853420161926-11.0294172297133i</v>
      </c>
      <c r="AF143" s="240" t="str">
        <f t="shared" ca="1" si="56"/>
        <v>-7.34473020196649-9.41140199113727i</v>
      </c>
      <c r="AG143" s="240" t="str">
        <f t="shared" ca="1" si="57"/>
        <v>-11.808942679548+1.75169117415471i</v>
      </c>
      <c r="AH143" s="240" t="str">
        <f t="shared" ca="1" si="58"/>
        <v>-4.29648279582261+11.1382128173088i</v>
      </c>
      <c r="AI143" s="240" t="str">
        <f t="shared" ca="1" si="59"/>
        <v>7.57348547353316+9.2283187504899i</v>
      </c>
      <c r="AJ143" s="240" t="str">
        <f t="shared" ca="1" si="60"/>
        <v>11.7623973933889-2.04096955843507i</v>
      </c>
      <c r="AK143" s="240" t="str">
        <f t="shared" ca="1" si="61"/>
        <v>4.02184334944559-11.2402991619877i</v>
      </c>
      <c r="AL143" s="240" t="str">
        <f t="shared" ca="1" si="62"/>
        <v>-7.79767876064233-9.03967671569559i</v>
      </c>
      <c r="AM143" s="240" t="str">
        <f t="shared" ca="1" si="63"/>
        <v>-11.7087668788643+2.32901853897132i</v>
      </c>
      <c r="AN143" s="240" t="str">
        <f t="shared" ca="1" si="64"/>
        <v>-3.74478129502244+11.3356147707529i</v>
      </c>
      <c r="AO143" s="240" t="str">
        <f t="shared" ca="1" si="65"/>
        <v>8.01717501764008+8.84558951766298i</v>
      </c>
      <c r="AP143" s="240" t="str">
        <f t="shared" ca="1" si="66"/>
        <v>11.6480834409908-2.61566460582734i</v>
      </c>
      <c r="AQ143" s="240" t="str">
        <f t="shared" ca="1" si="67"/>
        <v>3.4654635243724-11.4241022290465i</v>
      </c>
      <c r="AR143" s="240" t="str">
        <f t="shared" ca="1" si="68"/>
        <v>3.4654635243724-11.4241022290465i</v>
      </c>
      <c r="AS143" s="240" t="str">
        <f t="shared" ca="1" si="69"/>
        <v>-11.5803836332026+2.90073509412962i</v>
      </c>
      <c r="AT143" s="240" t="str">
        <f t="shared" ca="1" si="70"/>
        <v>-3.18405828807734+11.505708235332i</v>
      </c>
      <c r="AU143" s="240" t="str">
        <f t="shared" ca="1" si="71"/>
        <v>8.44155048490705+8.4415504849066i</v>
      </c>
      <c r="AV143" s="240" t="str">
        <f t="shared" ca="1" si="72"/>
        <v>11.5057082353319-3.18405828807785i</v>
      </c>
      <c r="AW143" s="240" t="str">
        <f t="shared" ca="1" si="73"/>
        <v>2.90073509413029-11.5803836332024i</v>
      </c>
      <c r="AX143" s="240" t="str">
        <f t="shared" ca="1" si="74"/>
        <v>-8.6461740672632-8.23184202818826i</v>
      </c>
      <c r="AY143" s="240" t="str">
        <f t="shared" ca="1" si="75"/>
        <v>-11.4241022290464+3.46546352437292i</v>
      </c>
      <c r="AZ143" s="240" t="str">
        <f t="shared" ca="1" si="76"/>
        <v>-2.61566460582678+11.6480834409909i</v>
      </c>
      <c r="BA143" s="240" t="str">
        <f t="shared" ca="1" si="77"/>
        <v>8.84558951766334+8.01717501763969i</v>
      </c>
      <c r="BB143" s="240" t="str">
        <f t="shared" ca="1" si="78"/>
        <v>11.3356147707531-3.74478129502179i</v>
      </c>
      <c r="BC143" s="240" t="str">
        <f t="shared" ca="1" si="79"/>
        <v>2.32901853897195-11.7087668788642i</v>
      </c>
      <c r="BD143" s="240" t="str">
        <f t="shared" ca="1" si="80"/>
        <v>-9.03967671569591-7.79767876064194i</v>
      </c>
      <c r="BE143" s="240" t="str">
        <f t="shared" ca="1" si="81"/>
        <v>-11.2402991619875+4.02184334944614i</v>
      </c>
      <c r="BF143" s="240" t="str">
        <f t="shared" ca="1" si="82"/>
        <v>-2.0409695584357+11.7623973933888i</v>
      </c>
      <c r="BG143" s="240" t="str">
        <f t="shared" ca="1" si="83"/>
        <v>9.22831875048952+7.57348547353363i</v>
      </c>
      <c r="BH143" s="240" t="str">
        <f t="shared" ca="1" si="84"/>
        <v>11.1382128173086-4.29648279582311i</v>
      </c>
      <c r="BI143" s="240" t="str">
        <f t="shared" ca="1" si="85"/>
        <v>1.75169117415422-11.808942679548i</v>
      </c>
      <c r="BJ143" s="240" t="str">
        <f t="shared" ca="1" si="86"/>
        <v>-9.4114019911376-7.34473020196607i</v>
      </c>
      <c r="BK143" s="240" t="str">
        <f t="shared" ca="1" si="87"/>
        <v>-11.0294172297136+4.56853420161862i</v>
      </c>
      <c r="BL143" s="240" t="str">
        <f t="shared" ca="1" si="88"/>
        <v>-1.46135763661046+11.8483747002018i</v>
      </c>
      <c r="BM143" s="240" t="str">
        <f t="shared" ca="1" si="89"/>
        <v>9.58881615514119+7.11155073956197i</v>
      </c>
      <c r="BN143" s="240" t="str">
        <f t="shared" ca="1" si="90"/>
        <v>10.9139779335953-4.83783369324074i</v>
      </c>
      <c r="BO143" s="240" t="str">
        <f t="shared" ca="1" si="91"/>
        <v>1.170143831869-11.8806697029755i</v>
      </c>
      <c r="BP143" s="240" t="str">
        <f t="shared" ca="1" si="92"/>
        <v>-9.76045437484117-6.87408754491135i</v>
      </c>
      <c r="BQ143" s="240" t="str">
        <f t="shared" ca="1" si="93"/>
        <v>-10.7919644652704+5.10421905474315i</v>
      </c>
      <c r="BR143" s="240" t="str">
        <f t="shared" ca="1" si="94"/>
        <v>-0.878225176237719+11.905808234567i</v>
      </c>
      <c r="BS143" s="240" t="str">
        <f t="shared" ca="1" si="95"/>
        <v>9.92621326179336+6.63248365696132i</v>
      </c>
      <c r="BT143" s="240" t="str">
        <f t="shared" ca="1" si="96"/>
        <v>10.6634503210886-5.3675298255471i</v>
      </c>
      <c r="BU143" s="240" t="str">
        <f t="shared" ca="1" si="97"/>
        <v>0.585777510600409-11.9237751524648i</v>
      </c>
      <c r="BV143" s="240" t="str">
        <f t="shared" ca="1" si="98"/>
        <v>-10.085992969041-6.38688460886193i</v>
      </c>
      <c r="BW143" s="240" t="str">
        <f t="shared" ca="1" si="99"/>
        <v>-10.5285129131654+5.62760739708899i</v>
      </c>
      <c r="BX143" s="240" t="str">
        <f t="shared" ca="1" si="100"/>
        <v>-0.29297699449316+11.9345596340694i</v>
      </c>
      <c r="BY143" s="240" t="str">
        <f t="shared" ca="1" si="101"/>
        <v>10.2396972512642+6.13743834029417i</v>
      </c>
      <c r="BZ143" s="240" t="str">
        <f t="shared" ca="1" si="102"/>
        <v>10.3872335227503-5.88429510836371i</v>
      </c>
      <c r="CA143" s="240" t="str">
        <f t="shared" ca="1" si="103"/>
        <v>-6.25953205284228E-13-11.9381551832124i</v>
      </c>
      <c r="CB143" s="240" t="str">
        <f t="shared" ca="1" si="104"/>
        <v>-10.3872335227503-5.8842951083638i</v>
      </c>
      <c r="CC143" s="240" t="str">
        <f t="shared" ca="1" si="105"/>
        <v>-10.2396972512643+6.13743834029407i</v>
      </c>
      <c r="CD143" s="240" t="str">
        <f t="shared" ca="1" si="106"/>
        <v>0.292976994493055+11.9345596340694i</v>
      </c>
      <c r="CE143" s="240" t="str">
        <f t="shared" ca="1" si="107"/>
        <v>10.5285129131653+5.62760739708916i</v>
      </c>
      <c r="CF143" s="240" t="str">
        <f t="shared" ca="1" si="108"/>
        <v>10.085992969041-6.38688460886184i</v>
      </c>
      <c r="CG143" s="240" t="str">
        <f t="shared" ca="1" si="109"/>
        <v>-0.585777510600304-11.9237751524648i</v>
      </c>
      <c r="CH143" s="240" t="str">
        <f t="shared" ca="1" si="110"/>
        <v>-10.6634503210885-5.36752982554727i</v>
      </c>
      <c r="CI143" s="240" t="str">
        <f t="shared" ca="1" si="111"/>
        <v>-9.92621326179342+6.63248365696123i</v>
      </c>
      <c r="CJ143" s="240" t="str">
        <f t="shared" ca="1" si="112"/>
        <v>0.878225176237614+11.905808234567i</v>
      </c>
      <c r="CK143" s="240" t="str">
        <f t="shared" ca="1" si="113"/>
        <v>10.7919644652704+5.10421905474317i</v>
      </c>
      <c r="CL143" s="240" t="str">
        <f t="shared" ca="1" si="114"/>
        <v>9.76045437484127-6.87408754491119i</v>
      </c>
      <c r="CM143" s="240" t="str">
        <f t="shared" ca="1" si="115"/>
        <v>-1.1701438318689-11.8806697029755i</v>
      </c>
      <c r="CN143" s="240" t="str">
        <f t="shared" ca="1" si="116"/>
        <v>-10.9139779335953-4.83783369324075i</v>
      </c>
      <c r="CO143" s="240" t="str">
        <f t="shared" ca="1" si="117"/>
        <v>-9.58881615514061+7.11155073956278i</v>
      </c>
      <c r="CP143" s="240" t="str">
        <f t="shared" ca="1" si="118"/>
        <v>1.46135763661036+11.8483747002018i</v>
      </c>
      <c r="CQ143" s="240" t="str">
        <f t="shared" ca="1" si="119"/>
        <v>11.0294172297135+4.56853420161872i</v>
      </c>
      <c r="CR143" s="240" t="str">
        <f t="shared" ca="1" si="120"/>
        <v>9.41140199113761-7.34473020196604i</v>
      </c>
      <c r="CS143" s="240" t="str">
        <f t="shared" ca="1" si="121"/>
        <v>-1.75169117415403-11.8089426795481i</v>
      </c>
      <c r="CT143" s="240" t="str">
        <f t="shared" ca="1" si="122"/>
        <v>-11.138212817309-4.29648279582211i</v>
      </c>
      <c r="CU143" s="240" t="str">
        <f t="shared" ca="1" si="123"/>
        <v>-9.22831875048953+7.57348547353361i</v>
      </c>
      <c r="CV143" s="240" t="str">
        <f t="shared" ca="1" si="124"/>
        <v>2.04096955843551+11.7623973933889i</v>
      </c>
      <c r="CW143" s="240" t="str">
        <f t="shared" ca="1" si="125"/>
        <v>11.2402991619875+4.02184334944625i</v>
      </c>
      <c r="CX143" s="240" t="str">
        <f t="shared" ca="1" si="126"/>
        <v>9.03967671569598-7.79767876064186i</v>
      </c>
      <c r="CY143" s="240" t="str">
        <f t="shared" ca="1" si="127"/>
        <v>-2.32901853897077-11.7087668788644i</v>
      </c>
      <c r="CZ143" s="240" t="str">
        <f t="shared" ca="1" si="128"/>
        <v>-11.3356147707531-3.74478129502198i</v>
      </c>
      <c r="DA143" s="240" t="str">
        <f t="shared" ca="1" si="129"/>
        <v>-8.84558951766341+8.0171750176396i</v>
      </c>
      <c r="DB143" s="240" t="str">
        <f t="shared" ca="1" si="130"/>
        <v>2.61566460582675+11.6480834409909i</v>
      </c>
      <c r="DC143" s="240" t="str">
        <f t="shared" ca="1" si="131"/>
        <v>11.4241022290463+3.46546352437311i</v>
      </c>
      <c r="DD143" s="240" t="str">
        <f t="shared" ca="1" si="132"/>
        <v>8.64617406726327-8.23184202818819i</v>
      </c>
      <c r="DE143" s="240" t="str">
        <f t="shared" ca="1" si="133"/>
        <v>-2.90073509413019-11.5803836332024i</v>
      </c>
      <c r="DF143" s="240" t="str">
        <f t="shared" ca="1" si="134"/>
        <v>-11.5057082353335-3.18405828807216i</v>
      </c>
      <c r="DG143" s="240" t="str">
        <f t="shared" ca="1" si="135"/>
        <v>-8.44155048490545+8.44155048490821i</v>
      </c>
      <c r="DH143" s="240" t="str">
        <f t="shared" ca="1" si="136"/>
        <v>3.18405828807609+11.5057082353324i</v>
      </c>
      <c r="DI143" s="240" t="str">
        <f t="shared" ca="1" si="137"/>
        <v>11.5803836332011+2.90073509413561i</v>
      </c>
      <c r="DJ143" s="240" t="str">
        <f t="shared" ca="1" si="138"/>
        <v>8.23184202818621-8.64617406726516i</v>
      </c>
      <c r="DK143" s="240" t="str">
        <f t="shared" ca="1" si="139"/>
        <v>-3.46546352437116-11.4241022290469i</v>
      </c>
      <c r="DL143" s="240" t="str">
        <f t="shared" ca="1" si="140"/>
        <v>-11.6480834409897-2.61566460583204i</v>
      </c>
      <c r="DM143" s="240" t="str">
        <f t="shared" ca="1" si="141"/>
        <v>-8.01717501763745+8.84558951766535i</v>
      </c>
      <c r="DN143" s="240" t="str">
        <f t="shared" ca="1" si="142"/>
        <v>3.74478129502118+11.3356147707533i</v>
      </c>
      <c r="DO143" s="240" t="str">
        <f t="shared" ca="1" si="143"/>
        <v>11.7087668788633+2.32901853897608i</v>
      </c>
      <c r="DP143" s="240" t="str">
        <f t="shared" ca="1" si="144"/>
        <v>7.79767876063968-9.03967671569787i</v>
      </c>
      <c r="DQ143" s="240" t="str">
        <f t="shared" ca="1" si="145"/>
        <v>-4.02184334944546-11.2402991619878i</v>
      </c>
      <c r="DR143" s="240" t="str">
        <f t="shared" ca="1" si="146"/>
        <v>-11.7623973933881-2.04096955843984i</v>
      </c>
      <c r="DS143" s="240" t="str">
        <f t="shared" ca="1" si="147"/>
        <v>-7.57348547353045+9.22831875049212i</v>
      </c>
      <c r="DT143" s="240" t="str">
        <f t="shared" ca="1" si="148"/>
        <v>4.29648279582243+11.1382128173089i</v>
      </c>
      <c r="DU143" s="240" t="str">
        <f t="shared" ca="1" si="149"/>
        <v>11.8089426795474+1.75169117415838i</v>
      </c>
      <c r="DV143" s="240" t="str">
        <f t="shared" ca="1" si="150"/>
        <v>7.34473020196283-9.41140199114013i</v>
      </c>
      <c r="DW143" s="240" t="str">
        <f t="shared" ca="1" si="151"/>
        <v>-4.5685342016192-11.0294172297133i</v>
      </c>
      <c r="DX143" s="240" t="str">
        <f t="shared" ca="1" si="152"/>
        <v>-11.8483747002014-1.46135763661355i</v>
      </c>
      <c r="DY143" s="240" t="str">
        <f t="shared" ca="1" si="153"/>
        <v>-7.11155073955868+9.58881615514364i</v>
      </c>
      <c r="DZ143" s="240" t="str">
        <f t="shared" ca="1" si="154"/>
        <v>4.83783369324123+10.9139779335951i</v>
      </c>
      <c r="EA143" s="240" t="str">
        <f t="shared" ca="1" si="155"/>
        <v>11.8806697029752+1.17014383187209i</v>
      </c>
      <c r="EB143" s="240" t="str">
        <f t="shared" ca="1" si="156"/>
        <v>6.87408754490703-9.76045437484421i</v>
      </c>
      <c r="EC143" s="240" t="str">
        <f t="shared" ca="1" si="157"/>
        <v>-5.10421905474471-10.7919644652696i</v>
      </c>
      <c r="ED143" s="240" t="str">
        <f t="shared" ca="1" si="158"/>
        <v>-11.9058082345668-0.878225176240817i</v>
      </c>
      <c r="EE143" s="240" t="str">
        <f t="shared" ca="1" si="159"/>
        <v>-6.63248365695699+9.92621326179625i</v>
      </c>
      <c r="EF143" s="240" t="str">
        <f t="shared" ca="1" si="160"/>
        <v>5.36752982554864+10.6634503210878i</v>
      </c>
      <c r="EG143" s="240" t="str">
        <f t="shared" ca="1" si="161"/>
        <v>11.9237751524647+0.585777510602326i</v>
      </c>
      <c r="EH143" s="240" t="str">
        <f t="shared" ca="1" si="162"/>
        <v>6.38688460886642-10.0859929690381i</v>
      </c>
      <c r="EI143" s="240" t="str">
        <f t="shared" ca="1" si="163"/>
        <v>-5.62760739709052-10.5285129131646i</v>
      </c>
      <c r="EJ143" s="240" t="str">
        <f t="shared" ca="1" si="164"/>
        <v>-11.9345596340694-0.292976994495079i</v>
      </c>
      <c r="EK143" s="240" t="str">
        <f t="shared" ca="1" si="165"/>
        <v>-6.13743834029873+10.2396972512615i</v>
      </c>
      <c r="EL143" s="240" t="str">
        <f t="shared" ca="1" si="166"/>
        <v>5.88429510836617+10.3872335227489i</v>
      </c>
      <c r="EM143" s="240" t="str">
        <f t="shared" ca="1" si="167"/>
        <v>11.9381551832124+1.46251581145022E-12i</v>
      </c>
      <c r="EN143" s="240"/>
      <c r="EO143" s="240"/>
      <c r="EP143" s="240"/>
    </row>
    <row r="144" spans="1:146" ht="15.75" thickBot="1">
      <c r="A144" s="277">
        <f t="shared" si="168"/>
        <v>8.5937500000000044E-4</v>
      </c>
      <c r="B144" s="276">
        <v>44</v>
      </c>
      <c r="C144" s="248">
        <f t="shared" si="169"/>
        <v>8800</v>
      </c>
      <c r="D144" s="247">
        <f t="shared" si="170"/>
        <v>55292.03070318036</v>
      </c>
      <c r="E144" s="247" t="str">
        <f t="shared" si="171"/>
        <v>55292.0307031804i</v>
      </c>
      <c r="F144" s="247" t="str">
        <f t="shared" si="177"/>
        <v>0.0713602813297167-0.224234737426741i</v>
      </c>
      <c r="G144" s="247" t="str">
        <f t="shared" si="178"/>
        <v>-0.786677713813706+0.872915128299167i</v>
      </c>
      <c r="H144" s="247" t="str">
        <f t="shared" si="179"/>
        <v>0.00540479221288387-0.00643212868200026i</v>
      </c>
      <c r="I144" s="247" t="str">
        <f t="shared" si="174"/>
        <v>-0.00775853266480223+0.00532337441024482i</v>
      </c>
      <c r="J144" s="275" t="str">
        <f ca="1">IMPRODUCT(1/N_FFT2,BG100)</f>
        <v>0.0693628452989637-0.00141307734218449i</v>
      </c>
      <c r="K144" s="274" t="str">
        <f t="shared" ca="1" si="175"/>
        <v>-0.000530631561212552+0.000380207802403504i</v>
      </c>
      <c r="N144" s="265">
        <f t="shared" ca="1" si="176"/>
        <v>12.064109624212383</v>
      </c>
      <c r="O144" s="240">
        <f t="shared" ca="1" si="39"/>
        <v>-11.935890375787617</v>
      </c>
      <c r="P144" s="240" t="str">
        <f t="shared" ca="1" si="40"/>
        <v>-5.62653977425913+10.526515531338i</v>
      </c>
      <c r="Q144" s="240" t="str">
        <f t="shared" ca="1" si="41"/>
        <v>6.63122539737273+9.92433014324183i</v>
      </c>
      <c r="R144" s="240" t="str">
        <f t="shared" ca="1" si="42"/>
        <v>11.8784158012175-1.16992184192177i</v>
      </c>
      <c r="S144" s="240" t="str">
        <f t="shared" ca="1" si="43"/>
        <v>4.56766749733979-11.0273248204887i</v>
      </c>
      <c r="T144" s="240" t="str">
        <f t="shared" ca="1" si="44"/>
        <v>-7.57204869491319-9.22656803067549i</v>
      </c>
      <c r="U144" s="241" t="str">
        <f t="shared" ca="1" si="45"/>
        <v>-11.7065455890791+2.32857669696163i</v>
      </c>
      <c r="V144" s="240" t="str">
        <f t="shared" ca="1" si="46"/>
        <v>-3.46480608548016+11.421934943469i</v>
      </c>
      <c r="W144" s="240" t="str">
        <f t="shared" ca="1" si="47"/>
        <v>8.43994902421867+8.43994902421868i</v>
      </c>
      <c r="X144" s="240" t="str">
        <f t="shared" ca="1" si="48"/>
        <v>11.4219349434691-3.46480608548011i</v>
      </c>
      <c r="Y144" s="240" t="str">
        <f t="shared" ca="1" si="49"/>
        <v>2.32857669696178-11.706545589079i</v>
      </c>
      <c r="Z144" s="240" t="str">
        <f t="shared" ca="1" si="50"/>
        <v>-9.22656803067548-7.57204869491321i</v>
      </c>
      <c r="AA144" s="240" t="str">
        <f t="shared" ca="1" si="51"/>
        <v>-11.0273248204886+4.56766749733988i</v>
      </c>
      <c r="AB144" s="240" t="str">
        <f t="shared" ca="1" si="52"/>
        <v>-1.16992184192168+11.8784158012175i</v>
      </c>
      <c r="AC144" s="240" t="str">
        <f t="shared" ca="1" si="53"/>
        <v>9.92433014324194+6.63122539737256i</v>
      </c>
      <c r="AD144" s="240" t="str">
        <f t="shared" ca="1" si="54"/>
        <v>10.5265155313378-5.62653977425943i</v>
      </c>
      <c r="AE144" s="240" t="str">
        <f t="shared" ca="1" si="55"/>
        <v>-4.37207629862081E-13-11.9358903757876i</v>
      </c>
      <c r="AF144" s="240" t="str">
        <f t="shared" ca="1" si="56"/>
        <v>-10.5265155313382-5.62653977425862i</v>
      </c>
      <c r="AG144" s="240" t="str">
        <f t="shared" ca="1" si="57"/>
        <v>-9.92433014324211+6.6312253973723i</v>
      </c>
      <c r="AH144" s="240" t="str">
        <f t="shared" ca="1" si="58"/>
        <v>1.16992184192137+11.8784158012176i</v>
      </c>
      <c r="AI144" s="240" t="str">
        <f t="shared" ca="1" si="59"/>
        <v>11.0273248204885+4.56766749734016i</v>
      </c>
      <c r="AJ144" s="240" t="str">
        <f t="shared" ca="1" si="60"/>
        <v>9.22656803067567-7.57204869491296i</v>
      </c>
      <c r="AK144" s="240" t="str">
        <f t="shared" ca="1" si="61"/>
        <v>-2.32857669696149-11.7065455890791i</v>
      </c>
      <c r="AL144" s="240" t="str">
        <f t="shared" ca="1" si="62"/>
        <v>-11.421934943469-3.4648060854802i</v>
      </c>
      <c r="AM144" s="240" t="str">
        <f t="shared" ca="1" si="63"/>
        <v>-8.43994902421862+8.43994902421873i</v>
      </c>
      <c r="AN144" s="240" t="str">
        <f t="shared" ca="1" si="64"/>
        <v>3.46480608548031+11.421934943469i</v>
      </c>
      <c r="AO144" s="240" t="str">
        <f t="shared" ca="1" si="65"/>
        <v>11.7065455890791+2.32857669696132i</v>
      </c>
      <c r="AP144" s="240" t="str">
        <f t="shared" ca="1" si="66"/>
        <v>7.57204869491286-9.22656803067575i</v>
      </c>
      <c r="AQ144" s="240" t="str">
        <f t="shared" ca="1" si="67"/>
        <v>-4.56766749734027-11.0273248204885i</v>
      </c>
      <c r="AR144" s="240" t="str">
        <f t="shared" ca="1" si="68"/>
        <v>-4.56766749734027-11.0273248204885i</v>
      </c>
      <c r="AS144" s="240" t="str">
        <f t="shared" ca="1" si="69"/>
        <v>-6.63122539737316+9.92433014324155i</v>
      </c>
      <c r="AT144" s="240" t="str">
        <f t="shared" ca="1" si="70"/>
        <v>5.62653977425876+10.5265155313382i</v>
      </c>
      <c r="AU144" s="240" t="str">
        <f t="shared" ca="1" si="71"/>
        <v>11.9358903757876+3.12919168464108E-13i</v>
      </c>
      <c r="AV144" s="240" t="str">
        <f t="shared" ca="1" si="72"/>
        <v>5.62653977425932-10.5265155313379i</v>
      </c>
      <c r="AW144" s="240" t="str">
        <f t="shared" ca="1" si="73"/>
        <v>-6.6312253973727-9.92433014324184i</v>
      </c>
      <c r="AX144" s="240" t="str">
        <f t="shared" ca="1" si="74"/>
        <v>-11.8784158012175+1.16992184192185i</v>
      </c>
      <c r="AY144" s="240" t="str">
        <f t="shared" ca="1" si="75"/>
        <v>-4.56766749733975+11.0273248204887i</v>
      </c>
      <c r="AZ144" s="240" t="str">
        <f t="shared" ca="1" si="76"/>
        <v>7.5720486949133+9.22656803067539i</v>
      </c>
      <c r="BA144" s="240" t="str">
        <f t="shared" ca="1" si="77"/>
        <v>11.706545589079-2.32857669696187i</v>
      </c>
      <c r="BB144" s="240" t="str">
        <f t="shared" ca="1" si="78"/>
        <v>3.46480608547973-11.4219349434692i</v>
      </c>
      <c r="BC144" s="240" t="str">
        <f t="shared" ca="1" si="79"/>
        <v>-8.43994902421904-8.43994902421831i</v>
      </c>
      <c r="BD144" s="240" t="str">
        <f t="shared" ca="1" si="80"/>
        <v>-11.4219349434692+3.4648060854796i</v>
      </c>
      <c r="BE144" s="240" t="str">
        <f t="shared" ca="1" si="81"/>
        <v>-2.3285766969621+11.706545589079i</v>
      </c>
      <c r="BF144" s="240" t="str">
        <f t="shared" ca="1" si="82"/>
        <v>9.2265680306753+7.57204869491341i</v>
      </c>
      <c r="BG144" s="240" t="str">
        <f t="shared" ca="1" si="83"/>
        <v>11.0273248204887-4.56766749733961i</v>
      </c>
      <c r="BH144" s="240" t="str">
        <f t="shared" ca="1" si="84"/>
        <v>1.16992184192199-11.8784158012175i</v>
      </c>
      <c r="BI144" s="240" t="str">
        <f t="shared" ca="1" si="85"/>
        <v>-9.92433014324176-6.63122539737282i</v>
      </c>
      <c r="BJ144" s="240" t="str">
        <f t="shared" ca="1" si="86"/>
        <v>-10.526515531338+5.62653977425912i</v>
      </c>
      <c r="BK144" s="240" t="str">
        <f t="shared" ca="1" si="87"/>
        <v>1.66693262404697E-13+11.9358903757876i</v>
      </c>
      <c r="BL144" s="240" t="str">
        <f t="shared" ca="1" si="88"/>
        <v>10.5265155313381+5.62653977425889i</v>
      </c>
      <c r="BM144" s="240" t="str">
        <f t="shared" ca="1" si="89"/>
        <v>9.92433014324163-6.63122539737303i</v>
      </c>
      <c r="BN144" s="240" t="str">
        <f t="shared" ca="1" si="90"/>
        <v>-1.16992184192224-11.8784158012175i</v>
      </c>
      <c r="BO144" s="240" t="str">
        <f t="shared" ca="1" si="91"/>
        <v>-11.0273248204889-4.56766749733931i</v>
      </c>
      <c r="BP144" s="240" t="str">
        <f t="shared" ca="1" si="92"/>
        <v>-9.22656803067585+7.57204869491275i</v>
      </c>
      <c r="BQ144" s="240" t="str">
        <f t="shared" ca="1" si="93"/>
        <v>2.32857669696118+11.7065455890792i</v>
      </c>
      <c r="BR144" s="240" t="str">
        <f t="shared" ca="1" si="94"/>
        <v>11.4219349434689+3.46480608548049i</v>
      </c>
      <c r="BS144" s="240" t="str">
        <f t="shared" ca="1" si="95"/>
        <v>8.43994902421887-8.43994902421848i</v>
      </c>
      <c r="BT144" s="240" t="str">
        <f t="shared" ca="1" si="96"/>
        <v>-3.46480608548005-11.4219349434691i</v>
      </c>
      <c r="BU144" s="240" t="str">
        <f t="shared" ca="1" si="97"/>
        <v>-11.7065455890791-2.32857669696163i</v>
      </c>
      <c r="BV144" s="240" t="str">
        <f t="shared" ca="1" si="98"/>
        <v>-7.5720486949131+9.22656803067555i</v>
      </c>
      <c r="BW144" s="240" t="str">
        <f t="shared" ca="1" si="99"/>
        <v>4.56766749734006+11.0273248204885i</v>
      </c>
      <c r="BX144" s="240" t="str">
        <f t="shared" ca="1" si="100"/>
        <v>11.8784158012175+1.1699218419216i</v>
      </c>
      <c r="BY144" s="240" t="str">
        <f t="shared" ca="1" si="101"/>
        <v>6.63122539737243-9.92433014324203i</v>
      </c>
      <c r="BZ144" s="240" t="str">
        <f t="shared" ca="1" si="102"/>
        <v>-5.62653977425961-10.5265155313377i</v>
      </c>
      <c r="CA144" s="240" t="str">
        <f t="shared" ca="1" si="103"/>
        <v>-11.9358903757876-6.25838336928216E-13i</v>
      </c>
      <c r="CB144" s="240" t="str">
        <f t="shared" ca="1" si="104"/>
        <v>-5.62653977425952+10.5265155313378i</v>
      </c>
      <c r="CC144" s="240" t="str">
        <f t="shared" ca="1" si="105"/>
        <v>6.63122539737237+9.92433014324207i</v>
      </c>
      <c r="CD144" s="240" t="str">
        <f t="shared" ca="1" si="106"/>
        <v>11.8784158012175-1.16992184192154i</v>
      </c>
      <c r="CE144" s="240" t="str">
        <f t="shared" ca="1" si="107"/>
        <v>4.56766749733996-11.0273248204886i</v>
      </c>
      <c r="CF144" s="240" t="str">
        <f t="shared" ca="1" si="108"/>
        <v>-7.57204869491305-9.2265680306756i</v>
      </c>
      <c r="CG144" s="240" t="str">
        <f t="shared" ca="1" si="109"/>
        <v>-11.7065455890791+2.32857669696166i</v>
      </c>
      <c r="CH144" s="240" t="str">
        <f t="shared" ca="1" si="110"/>
        <v>-3.46480608548011+11.4219349434691i</v>
      </c>
      <c r="CI144" s="240" t="str">
        <f t="shared" ca="1" si="111"/>
        <v>8.43994902421882+8.43994902421852i</v>
      </c>
      <c r="CJ144" s="240" t="str">
        <f t="shared" ca="1" si="112"/>
        <v>11.4219349434689-3.46480608548051i</v>
      </c>
      <c r="CK144" s="240" t="str">
        <f t="shared" ca="1" si="113"/>
        <v>2.32857669696125-11.7065455890792i</v>
      </c>
      <c r="CL144" s="240" t="str">
        <f t="shared" ca="1" si="114"/>
        <v>-9.22656803067511-7.57204869491365i</v>
      </c>
      <c r="CM144" s="240" t="str">
        <f t="shared" ca="1" si="115"/>
        <v>-11.0273248204889+4.56766749733925i</v>
      </c>
      <c r="CN144" s="240" t="str">
        <f t="shared" ca="1" si="116"/>
        <v>-1.1699218419223+11.8784158012175i</v>
      </c>
      <c r="CO144" s="240" t="str">
        <f t="shared" ca="1" si="117"/>
        <v>9.92433014324164+6.63122539737301i</v>
      </c>
      <c r="CP144" s="240" t="str">
        <f t="shared" ca="1" si="118"/>
        <v>10.5265155313381-5.62653977425883i</v>
      </c>
      <c r="CQ144" s="240" t="str">
        <f t="shared" ca="1" si="119"/>
        <v>1.46225906059411E-13-11.9358903757876i</v>
      </c>
      <c r="CR144" s="240" t="str">
        <f t="shared" ca="1" si="120"/>
        <v>-10.5265155313379-5.62653977425925i</v>
      </c>
      <c r="CS144" s="240" t="str">
        <f t="shared" ca="1" si="121"/>
        <v>-9.9243301432418+6.63122539737277i</v>
      </c>
      <c r="CT144" s="240" t="str">
        <f t="shared" ca="1" si="122"/>
        <v>1.16992184192201+11.8784158012175i</v>
      </c>
      <c r="CU144" s="240" t="str">
        <f t="shared" ca="1" si="123"/>
        <v>11.0273248204887+4.56766749733967i</v>
      </c>
      <c r="CV144" s="240" t="str">
        <f t="shared" ca="1" si="124"/>
        <v>9.22656803067529-7.57204869491342i</v>
      </c>
      <c r="CW144" s="240" t="str">
        <f t="shared" ca="1" si="125"/>
        <v>-2.32857669696096-11.7065455890792i</v>
      </c>
      <c r="CX144" s="240" t="str">
        <f t="shared" ca="1" si="126"/>
        <v>-11.4219349434689-3.46480608548079i</v>
      </c>
      <c r="CY144" s="240" t="str">
        <f t="shared" ca="1" si="127"/>
        <v>-8.43994902421903+8.43994902421832i</v>
      </c>
      <c r="CZ144" s="240" t="str">
        <f t="shared" ca="1" si="128"/>
        <v>3.46480608547967+11.4219349434692i</v>
      </c>
      <c r="DA144" s="240" t="str">
        <f t="shared" ca="1" si="129"/>
        <v>11.706545589079+2.32857669696194i</v>
      </c>
      <c r="DB144" s="240" t="str">
        <f t="shared" ca="1" si="130"/>
        <v>7.57204869491328-9.22656803067541i</v>
      </c>
      <c r="DC144" s="240" t="str">
        <f t="shared" ca="1" si="131"/>
        <v>-4.56766749733969-11.0273248204887i</v>
      </c>
      <c r="DD144" s="240" t="str">
        <f t="shared" ca="1" si="132"/>
        <v>-11.8784158012179-1.16992184191828i</v>
      </c>
      <c r="DE144" s="240" t="str">
        <f t="shared" ca="1" si="133"/>
        <v>-6.63122539737473+9.92433014324049i</v>
      </c>
      <c r="DF144" s="240" t="str">
        <f t="shared" ca="1" si="134"/>
        <v>5.6265397742624+10.5265155313362i</v>
      </c>
      <c r="DG144" s="240" t="str">
        <f t="shared" ca="1" si="135"/>
        <v>11.9358903757876+2.04128233156715E-12i</v>
      </c>
      <c r="DH144" s="240" t="str">
        <f t="shared" ca="1" si="136"/>
        <v>5.62653977425568-10.5265155313398i</v>
      </c>
      <c r="DI144" s="240" t="str">
        <f t="shared" ca="1" si="137"/>
        <v>-6.6312253973712-9.92433014324285i</v>
      </c>
      <c r="DJ144" s="240" t="str">
        <f t="shared" ca="1" si="138"/>
        <v>-11.8784158012171+1.16992184192604i</v>
      </c>
      <c r="DK144" s="240" t="str">
        <f t="shared" ca="1" si="139"/>
        <v>-4.56766749734143+11.027324820488i</v>
      </c>
      <c r="DL144" s="240" t="str">
        <f t="shared" ca="1" si="140"/>
        <v>7.57204869491655+9.22656803067272i</v>
      </c>
      <c r="DM144" s="240" t="str">
        <f t="shared" ca="1" si="141"/>
        <v>11.7065455890794-2.32857669696009i</v>
      </c>
      <c r="DN144" s="240" t="str">
        <f t="shared" ca="1" si="142"/>
        <v>3.46480608547579-11.4219349434704i</v>
      </c>
      <c r="DO144" s="240" t="str">
        <f t="shared" ca="1" si="143"/>
        <v>-8.43994902421782-8.43994902421953i</v>
      </c>
      <c r="DP144" s="240" t="str">
        <f t="shared" ca="1" si="144"/>
        <v>-11.4219349434677+3.46480608548467i</v>
      </c>
      <c r="DQ144" s="240" t="str">
        <f t="shared" ca="1" si="145"/>
        <v>-2.32857669696264+11.7065455890789i</v>
      </c>
      <c r="DR144" s="240" t="str">
        <f t="shared" ca="1" si="146"/>
        <v>9.22656803067873+7.57204869490925i</v>
      </c>
      <c r="DS144" s="240" t="str">
        <f t="shared" ca="1" si="147"/>
        <v>11.027324820489-4.56766749733904i</v>
      </c>
      <c r="DT144" s="240" t="str">
        <f t="shared" ca="1" si="148"/>
        <v>1.16992184191662-11.878415801218i</v>
      </c>
      <c r="DU144" s="240" t="str">
        <f t="shared" ca="1" si="149"/>
        <v>-9.92433014324141-6.63122539737335i</v>
      </c>
      <c r="DV144" s="240" t="str">
        <f t="shared" ca="1" si="150"/>
        <v>-10.5265155313354+5.62653977426387i</v>
      </c>
      <c r="DW144" s="240" t="str">
        <f t="shared" ca="1" si="151"/>
        <v>-5.43954676536966E-13+11.9358903757876i</v>
      </c>
      <c r="DX144" s="240" t="str">
        <f t="shared" ca="1" si="152"/>
        <v>10.5265155313406+5.62653977425421i</v>
      </c>
      <c r="DY144" s="240" t="str">
        <f t="shared" ca="1" si="153"/>
        <v>9.92433014324193-6.63122539737258i</v>
      </c>
      <c r="DZ144" s="240" t="str">
        <f t="shared" ca="1" si="154"/>
        <v>-1.16992184192753-11.8784158012169i</v>
      </c>
      <c r="EA144" s="240" t="str">
        <f t="shared" ca="1" si="155"/>
        <v>-11.0273248204886-4.56766749733988i</v>
      </c>
      <c r="EB144" s="240" t="str">
        <f t="shared" ca="1" si="156"/>
        <v>-9.22656803067931+7.57204869490853i</v>
      </c>
      <c r="EC144" s="240" t="str">
        <f t="shared" ca="1" si="157"/>
        <v>2.32857669696173+11.706545589079i</v>
      </c>
      <c r="ED144" s="240" t="str">
        <f t="shared" ca="1" si="158"/>
        <v>11.4219349434674+3.46480608548555i</v>
      </c>
      <c r="EE144" s="240" t="str">
        <f t="shared" ca="1" si="159"/>
        <v>8.43994902421835-8.439949024219i</v>
      </c>
      <c r="EF144" s="240" t="str">
        <f t="shared" ca="1" si="160"/>
        <v>-3.46480608547474-11.4219349434707i</v>
      </c>
      <c r="EG144" s="240" t="str">
        <f t="shared" ca="1" si="161"/>
        <v>-11.7065455890792-2.32857669696117i</v>
      </c>
      <c r="EH144" s="240" t="str">
        <f t="shared" ca="1" si="162"/>
        <v>-7.57204869491727+9.22656803067215i</v>
      </c>
      <c r="EI144" s="240" t="str">
        <f t="shared" ca="1" si="163"/>
        <v>4.56766749734058+11.0273248204883i</v>
      </c>
      <c r="EJ144" s="240" t="str">
        <f t="shared" ca="1" si="164"/>
        <v>11.878415801217+1.16992184192678i</v>
      </c>
      <c r="EK144" s="240" t="str">
        <f t="shared" ca="1" si="165"/>
        <v>6.63122539737182-9.92433014324244i</v>
      </c>
      <c r="EL144" s="240" t="str">
        <f t="shared" ca="1" si="166"/>
        <v>-5.62653977425473-10.5265155313403i</v>
      </c>
      <c r="EM144" s="240" t="str">
        <f t="shared" ca="1" si="167"/>
        <v>-11.9358903757876+1.12299218252011E-12i</v>
      </c>
      <c r="EN144" s="240"/>
      <c r="EO144" s="240"/>
      <c r="EP144" s="240"/>
    </row>
    <row r="145" spans="1:146" ht="15.75" thickBot="1">
      <c r="A145" s="277">
        <f t="shared" si="168"/>
        <v>8.7890625000000046E-4</v>
      </c>
      <c r="B145" s="276">
        <v>45</v>
      </c>
      <c r="C145" s="248">
        <f t="shared" si="169"/>
        <v>9000</v>
      </c>
      <c r="D145" s="247">
        <f t="shared" si="170"/>
        <v>56548.667764616279</v>
      </c>
      <c r="E145" s="247" t="str">
        <f t="shared" si="171"/>
        <v>56548.6677646163i</v>
      </c>
      <c r="F145" s="247" t="str">
        <f t="shared" si="177"/>
        <v>0.0704128029185322-0.220453929132802i</v>
      </c>
      <c r="G145" s="247" t="str">
        <f t="shared" si="178"/>
        <v>-0.767190327248878+0.87082245340299i</v>
      </c>
      <c r="H145" s="247" t="str">
        <f t="shared" si="179"/>
        <v>0.00538778019627655-0.00629076254638817i</v>
      </c>
      <c r="I145" s="247" t="str">
        <f t="shared" si="174"/>
        <v>-0.0076538514566542+0.00525142014567203i</v>
      </c>
      <c r="J145" s="275" t="str">
        <f ca="1">IMPRODUCT(1/N_FFT2,BH100)</f>
        <v>-0.0887064764010117-0.0111694222041883i</v>
      </c>
      <c r="K145" s="274" t="str">
        <f t="shared" ca="1" si="175"/>
        <v>0.000737601522395136-0.000380345878816341i</v>
      </c>
      <c r="N145" s="265">
        <f t="shared" ca="1" si="176"/>
        <v>12.066628265560905</v>
      </c>
      <c r="O145" s="240">
        <f t="shared" ca="1" si="39"/>
        <v>-11.933371734439095</v>
      </c>
      <c r="P145" s="240" t="str">
        <f t="shared" ca="1" si="40"/>
        <v>-5.36537913278388+10.6591776284007i</v>
      </c>
      <c r="Q145" s="240" t="str">
        <f t="shared" ca="1" si="41"/>
        <v>7.10870124245499+9.58497405305975i</v>
      </c>
      <c r="R145" s="240" t="str">
        <f t="shared" ca="1" si="42"/>
        <v>11.757684368259-2.04015177099844i</v>
      </c>
      <c r="S145" s="240" t="str">
        <f t="shared" ca="1" si="43"/>
        <v>3.46407496248914-11.4195247539714i</v>
      </c>
      <c r="T145" s="240" t="str">
        <f t="shared" ca="1" si="44"/>
        <v>-8.64270966844301-8.22854364631504i</v>
      </c>
      <c r="U145" s="241" t="str">
        <f t="shared" ca="1" si="45"/>
        <v>-11.2357953341839+4.02023185409005i</v>
      </c>
      <c r="V145" s="240" t="str">
        <f t="shared" ca="1" si="46"/>
        <v>-1.46077209141595+11.8436272251895i</v>
      </c>
      <c r="W145" s="240" t="str">
        <f t="shared" ca="1" si="47"/>
        <v>9.9222359694962+6.6298261152119i</v>
      </c>
      <c r="X145" s="240" t="str">
        <f t="shared" ca="1" si="48"/>
        <v>10.3830715061999-5.88193735511098i</v>
      </c>
      <c r="Y145" s="240" t="str">
        <f t="shared" ca="1" si="49"/>
        <v>-0.585542797893276-11.918997465565i</v>
      </c>
      <c r="Z145" s="240" t="str">
        <f t="shared" ca="1" si="50"/>
        <v>-10.9096048580611-4.83589524217387i</v>
      </c>
      <c r="AA145" s="240" t="str">
        <f t="shared" ca="1" si="51"/>
        <v>-9.22462109458514+7.57045088575607i</v>
      </c>
      <c r="AB145" s="240" t="str">
        <f t="shared" ca="1" si="52"/>
        <v>2.61461654626852+11.6434162198338i</v>
      </c>
      <c r="AC145" s="240" t="str">
        <f t="shared" ca="1" si="53"/>
        <v>11.5757435383944+2.89957281088612i</v>
      </c>
      <c r="AD145" s="240" t="str">
        <f t="shared" ca="1" si="54"/>
        <v>7.79455434180804-9.03605464596753i</v>
      </c>
      <c r="AE145" s="240" t="str">
        <f t="shared" ca="1" si="55"/>
        <v>-4.56670365502386-11.0249978992969i</v>
      </c>
      <c r="AF145" s="240" t="str">
        <f t="shared" ca="1" si="56"/>
        <v>-11.9010377467554-0.877873283916i</v>
      </c>
      <c r="AG145" s="240" t="str">
        <f t="shared" ca="1" si="57"/>
        <v>-6.13497915615306+10.2355943503969i</v>
      </c>
      <c r="AH145" s="240" t="str">
        <f t="shared" ca="1" si="58"/>
        <v>6.38432547515316+10.0819516552908i</v>
      </c>
      <c r="AI145" s="240" t="str">
        <f t="shared" ca="1" si="59"/>
        <v>11.8759092878155-1.16967497189893i</v>
      </c>
      <c r="AJ145" s="240" t="str">
        <f t="shared" ca="1" si="60"/>
        <v>4.2947612563515-11.1337498940497i</v>
      </c>
      <c r="AK145" s="240" t="str">
        <f t="shared" ca="1" si="61"/>
        <v>-8.01396264978125-8.84204521591136i</v>
      </c>
      <c r="AL145" s="240" t="str">
        <f t="shared" ca="1" si="62"/>
        <v>-11.5010980618923+3.18278248126504i</v>
      </c>
      <c r="AM145" s="240" t="str">
        <f t="shared" ca="1" si="63"/>
        <v>-2.32808533440966+11.7040753427179i</v>
      </c>
      <c r="AN145" s="240" t="str">
        <f t="shared" ca="1" si="64"/>
        <v>9.40763097638507+7.34178727316925i</v>
      </c>
      <c r="AO145" s="240" t="str">
        <f t="shared" ca="1" si="65"/>
        <v>10.7876402787949-5.10217386685635i</v>
      </c>
      <c r="AP145" s="240" t="str">
        <f t="shared" ca="1" si="66"/>
        <v>0.292859602783331-11.9297776259814i</v>
      </c>
      <c r="AQ145" s="240" t="str">
        <f t="shared" ca="1" si="67"/>
        <v>-10.5242942879753-5.62535249494648i</v>
      </c>
      <c r="AR145" s="240" t="str">
        <f t="shared" ca="1" si="68"/>
        <v>-10.5242942879753-5.62535249494648i</v>
      </c>
      <c r="AS145" s="240" t="str">
        <f t="shared" ca="1" si="69"/>
        <v>1.75098929644588+11.8042110043849i</v>
      </c>
      <c r="AT145" s="240" t="str">
        <f t="shared" ca="1" si="70"/>
        <v>11.3310727513423+3.74328081448591i</v>
      </c>
      <c r="AU145" s="240" t="str">
        <f t="shared" ca="1" si="71"/>
        <v>8.43816807584152-8.43816807584199i</v>
      </c>
      <c r="AV145" s="240" t="str">
        <f t="shared" ca="1" si="72"/>
        <v>-3.74328081448542-11.3310727513424i</v>
      </c>
      <c r="AW145" s="240" t="str">
        <f t="shared" ca="1" si="73"/>
        <v>-11.8042110043848-1.75098929644639i</v>
      </c>
      <c r="AX145" s="240" t="str">
        <f t="shared" ca="1" si="74"/>
        <v>-6.8713331959238+9.75654349977007i</v>
      </c>
      <c r="AY145" s="240" t="str">
        <f t="shared" ca="1" si="75"/>
        <v>5.62535249494599+10.5242942879756i</v>
      </c>
      <c r="AZ145" s="240" t="str">
        <f t="shared" ca="1" si="76"/>
        <v>11.9297776259814-0.292859602783955i</v>
      </c>
      <c r="BA145" s="240" t="str">
        <f t="shared" ca="1" si="77"/>
        <v>5.10217386685686-10.7876402787947i</v>
      </c>
      <c r="BB145" s="240" t="str">
        <f t="shared" ca="1" si="78"/>
        <v>-7.34178727316881-9.40763097638541i</v>
      </c>
      <c r="BC145" s="240" t="str">
        <f t="shared" ca="1" si="79"/>
        <v>-11.7040753427178+2.32808533441028i</v>
      </c>
      <c r="BD145" s="240" t="str">
        <f t="shared" ca="1" si="80"/>
        <v>-3.18278248126559+11.5010980618921i</v>
      </c>
      <c r="BE145" s="240" t="str">
        <f t="shared" ca="1" si="81"/>
        <v>8.84204521591179+8.01396264978078i</v>
      </c>
      <c r="BF145" s="240" t="str">
        <f t="shared" ca="1" si="82"/>
        <v>11.1337498940495-4.29476125635208i</v>
      </c>
      <c r="BG145" s="240" t="str">
        <f t="shared" ca="1" si="83"/>
        <v>1.16967497189949-11.8759092878155i</v>
      </c>
      <c r="BH145" s="240" t="str">
        <f t="shared" ca="1" si="84"/>
        <v>-10.0819516552911-6.38432547515264i</v>
      </c>
      <c r="BI145" s="240" t="str">
        <f t="shared" ca="1" si="85"/>
        <v>-10.2355943503972+6.13497915615257i</v>
      </c>
      <c r="BJ145" s="240" t="str">
        <f t="shared" ca="1" si="86"/>
        <v>0.877873283916623+11.9010377467553i</v>
      </c>
      <c r="BK145" s="240" t="str">
        <f t="shared" ca="1" si="87"/>
        <v>11.0249978992972+4.56670365502327i</v>
      </c>
      <c r="BL145" s="240" t="str">
        <f t="shared" ca="1" si="88"/>
        <v>9.0360546459679-7.79455434180761i</v>
      </c>
      <c r="BM145" s="240" t="str">
        <f t="shared" ca="1" si="89"/>
        <v>-2.8995728108867-11.5757435383943i</v>
      </c>
      <c r="BN145" s="240" t="str">
        <f t="shared" ca="1" si="90"/>
        <v>-11.6434162198337-2.61461654626908i</v>
      </c>
      <c r="BO145" s="240" t="str">
        <f t="shared" ca="1" si="91"/>
        <v>-7.57045088575651+9.22462109458476i</v>
      </c>
      <c r="BP145" s="240" t="str">
        <f t="shared" ca="1" si="92"/>
        <v>4.83589524217443+10.9096048580608i</v>
      </c>
      <c r="BQ145" s="240" t="str">
        <f t="shared" ca="1" si="93"/>
        <v>11.918997465565+0.585542797893858i</v>
      </c>
      <c r="BR145" s="240" t="str">
        <f t="shared" ca="1" si="94"/>
        <v>5.88193735511097-10.3830715061999i</v>
      </c>
      <c r="BS145" s="240" t="str">
        <f t="shared" ca="1" si="95"/>
        <v>-6.62982611521229-9.92223596949594i</v>
      </c>
      <c r="BT145" s="240" t="str">
        <f t="shared" ca="1" si="96"/>
        <v>-11.8436272251895+1.46077209141571i</v>
      </c>
      <c r="BU145" s="240" t="str">
        <f t="shared" ca="1" si="97"/>
        <v>-4.02023185408975+11.2357953341841i</v>
      </c>
      <c r="BV145" s="240" t="str">
        <f t="shared" ca="1" si="98"/>
        <v>8.22854364631469+8.64270966844335i</v>
      </c>
      <c r="BW145" s="240" t="str">
        <f t="shared" ca="1" si="99"/>
        <v>11.4195247539714-3.46407496248922i</v>
      </c>
      <c r="BX145" s="240" t="str">
        <f t="shared" ca="1" si="100"/>
        <v>2.04015177099809-11.7576843682591i</v>
      </c>
      <c r="BY145" s="240" t="str">
        <f t="shared" ca="1" si="101"/>
        <v>-9.58497405305959-7.10870124245522i</v>
      </c>
      <c r="BZ145" s="240" t="str">
        <f t="shared" ca="1" si="102"/>
        <v>-10.6591776284006+5.36537913278397i</v>
      </c>
      <c r="CA145" s="240" t="str">
        <f t="shared" ca="1" si="103"/>
        <v>-5.20447651314432E-13+11.9333717344391i</v>
      </c>
      <c r="CB145" s="240" t="str">
        <f t="shared" ca="1" si="104"/>
        <v>10.6591776284006+5.365379132784i</v>
      </c>
      <c r="CC145" s="240" t="str">
        <f t="shared" ca="1" si="105"/>
        <v>9.5849740530595-7.10870124245534i</v>
      </c>
      <c r="CD145" s="240" t="str">
        <f t="shared" ca="1" si="106"/>
        <v>-2.04015177099807-11.7576843682591i</v>
      </c>
      <c r="CE145" s="240" t="str">
        <f t="shared" ca="1" si="107"/>
        <v>-11.4195247539714-3.46407496248908i</v>
      </c>
      <c r="CF145" s="240" t="str">
        <f t="shared" ca="1" si="108"/>
        <v>-8.22854364631471+8.64270966844333i</v>
      </c>
      <c r="CG145" s="240" t="str">
        <f t="shared" ca="1" si="109"/>
        <v>4.02023185408988+11.235795334184i</v>
      </c>
      <c r="CH145" s="240" t="str">
        <f t="shared" ca="1" si="110"/>
        <v>11.8436272251895+1.46077209141574i</v>
      </c>
      <c r="CI145" s="240" t="str">
        <f t="shared" ca="1" si="111"/>
        <v>6.62982611521224-9.92223596949597i</v>
      </c>
      <c r="CJ145" s="240" t="str">
        <f t="shared" ca="1" si="112"/>
        <v>-5.88193735511095-10.3830715061999i</v>
      </c>
      <c r="CK145" s="240" t="str">
        <f t="shared" ca="1" si="113"/>
        <v>-11.918997465565+0.58554279789392i</v>
      </c>
      <c r="CL145" s="240" t="str">
        <f t="shared" ca="1" si="114"/>
        <v>-4.83589524217444+10.9096048580608i</v>
      </c>
      <c r="CM145" s="240" t="str">
        <f t="shared" ca="1" si="115"/>
        <v>7.57045088575656+9.22462109458473i</v>
      </c>
      <c r="CN145" s="240" t="str">
        <f t="shared" ca="1" si="116"/>
        <v>11.6434162198337-2.61461654626906i</v>
      </c>
      <c r="CO145" s="240" t="str">
        <f t="shared" ca="1" si="117"/>
        <v>2.89957281088664-11.5757435383943i</v>
      </c>
      <c r="CP145" s="240" t="str">
        <f t="shared" ca="1" si="118"/>
        <v>-9.03605464596787-7.79455434180764i</v>
      </c>
      <c r="CQ145" s="240" t="str">
        <f t="shared" ca="1" si="119"/>
        <v>-11.0249978992972+4.56670365502333i</v>
      </c>
      <c r="CR145" s="240" t="str">
        <f t="shared" ca="1" si="120"/>
        <v>-0.877873283916647+11.9010377467553i</v>
      </c>
      <c r="CS145" s="240" t="str">
        <f t="shared" ca="1" si="121"/>
        <v>10.2355943503966+6.13497915615354i</v>
      </c>
      <c r="CT145" s="240" t="str">
        <f t="shared" ca="1" si="122"/>
        <v>10.0819516552911-6.38432547515261i</v>
      </c>
      <c r="CU145" s="240" t="str">
        <f t="shared" ca="1" si="123"/>
        <v>-1.16967497189956-11.8759092878155i</v>
      </c>
      <c r="CV145" s="240" t="str">
        <f t="shared" ca="1" si="124"/>
        <v>-11.1337498940495-4.2947612563521i</v>
      </c>
      <c r="CW145" s="240" t="str">
        <f t="shared" ca="1" si="125"/>
        <v>-8.84204521591174+8.01396264978083i</v>
      </c>
      <c r="CX145" s="240" t="str">
        <f t="shared" ca="1" si="126"/>
        <v>3.18278248126557+11.5010980618921i</v>
      </c>
      <c r="CY145" s="240" t="str">
        <f t="shared" ca="1" si="127"/>
        <v>11.7040753427178+2.32808533441022i</v>
      </c>
      <c r="CZ145" s="240" t="str">
        <f t="shared" ca="1" si="128"/>
        <v>7.34178727316869-9.40763097638551i</v>
      </c>
      <c r="DA145" s="240" t="str">
        <f t="shared" ca="1" si="129"/>
        <v>-5.10217386685691-10.7876402787946i</v>
      </c>
      <c r="DB145" s="240" t="str">
        <f t="shared" ca="1" si="130"/>
        <v>-11.9297776259814-0.292859602786353i</v>
      </c>
      <c r="DC145" s="240" t="str">
        <f t="shared" ca="1" si="131"/>
        <v>-5.62535249494488+10.5242942879761i</v>
      </c>
      <c r="DD145" s="240" t="str">
        <f t="shared" ca="1" si="132"/>
        <v>6.87133319592877+9.75654349976657i</v>
      </c>
      <c r="DE145" s="240" t="str">
        <f t="shared" ca="1" si="133"/>
        <v>11.8042110043852-1.75098929644412i</v>
      </c>
      <c r="DF145" s="240" t="str">
        <f t="shared" ca="1" si="134"/>
        <v>3.74328081448415-11.3310727513429i</v>
      </c>
      <c r="DG145" s="240" t="str">
        <f t="shared" ca="1" si="135"/>
        <v>-8.43816807584576-8.43816807583775i</v>
      </c>
      <c r="DH145" s="240" t="str">
        <f t="shared" ca="1" si="136"/>
        <v>-11.331072751343+3.7432808144838i</v>
      </c>
      <c r="DI145" s="240" t="str">
        <f t="shared" ca="1" si="137"/>
        <v>-1.75098929644465+11.8042110043851i</v>
      </c>
      <c r="DJ145" s="240" t="str">
        <f t="shared" ca="1" si="138"/>
        <v>9.75654349977318+6.87133319591937i</v>
      </c>
      <c r="DK145" s="240" t="str">
        <f t="shared" ca="1" si="139"/>
        <v>10.5242942879764-5.6253524949444i</v>
      </c>
      <c r="DL145" s="240" t="str">
        <f t="shared" ca="1" si="140"/>
        <v>-0.292859602785809-11.9297776259814i</v>
      </c>
      <c r="DM145" s="240" t="str">
        <f t="shared" ca="1" si="141"/>
        <v>-10.7876402787924-5.10217386686169i</v>
      </c>
      <c r="DN145" s="240" t="str">
        <f t="shared" ca="1" si="142"/>
        <v>-9.40763097638646+7.34178727316746i</v>
      </c>
      <c r="DO145" s="240" t="str">
        <f t="shared" ca="1" si="143"/>
        <v>2.32808533441201+11.7040753427174i</v>
      </c>
      <c r="DP145" s="240" t="str">
        <f t="shared" ca="1" si="144"/>
        <v>11.5010980618907+3.18278248127066i</v>
      </c>
      <c r="DQ145" s="240" t="str">
        <f t="shared" ca="1" si="145"/>
        <v>8.01396264978212-8.84204521591058i</v>
      </c>
      <c r="DR145" s="240" t="str">
        <f t="shared" ca="1" si="146"/>
        <v>-4.29476125635381-11.1337498940488i</v>
      </c>
      <c r="DS145" s="240" t="str">
        <f t="shared" ca="1" si="147"/>
        <v>-11.875909287815-1.16967497190482i</v>
      </c>
      <c r="DT145" s="240" t="str">
        <f t="shared" ca="1" si="148"/>
        <v>-6.38432547515408+10.0819516552902i</v>
      </c>
      <c r="DU145" s="240" t="str">
        <f t="shared" ca="1" si="149"/>
        <v>6.13497915615512+10.2355943503957i</v>
      </c>
      <c r="DV145" s="240" t="str">
        <f t="shared" ca="1" si="150"/>
        <v>11.9010377467557-0.877873283911369i</v>
      </c>
      <c r="DW145" s="240" t="str">
        <f t="shared" ca="1" si="151"/>
        <v>4.56670365502493-11.0249978992965i</v>
      </c>
      <c r="DX145" s="240" t="str">
        <f t="shared" ca="1" si="152"/>
        <v>-7.79455434180992-9.03605464596591i</v>
      </c>
      <c r="DY145" s="240" t="str">
        <f t="shared" ca="1" si="153"/>
        <v>-11.5757435383956+2.89957281088151i</v>
      </c>
      <c r="DZ145" s="240" t="str">
        <f t="shared" ca="1" si="154"/>
        <v>-2.61461654626959+11.6434162198336i</v>
      </c>
      <c r="EA145" s="240" t="str">
        <f t="shared" ca="1" si="155"/>
        <v>9.22462109458676+7.5704508857541i</v>
      </c>
      <c r="EB145" s="240" t="str">
        <f t="shared" ca="1" si="156"/>
        <v>10.909604858063-4.83589524216961i</v>
      </c>
      <c r="EC145" s="240" t="str">
        <f t="shared" ca="1" si="157"/>
        <v>0.585542797894463-11.918997465565i</v>
      </c>
      <c r="ED145" s="240" t="str">
        <f t="shared" ca="1" si="158"/>
        <v>-10.3830715062013-5.88193735510848i</v>
      </c>
      <c r="EE145" s="240" t="str">
        <f t="shared" ca="1" si="159"/>
        <v>-9.92223596949881+6.62982611520798i</v>
      </c>
      <c r="EF145" s="240" t="str">
        <f t="shared" ca="1" si="160"/>
        <v>1.4607720914152+11.8436272251896i</v>
      </c>
      <c r="EG145" s="240" t="str">
        <f t="shared" ca="1" si="161"/>
        <v>11.235795334185+4.02023185408704i</v>
      </c>
      <c r="EH145" s="240" t="str">
        <f t="shared" ca="1" si="162"/>
        <v>8.64270966844627-8.22854364631161i</v>
      </c>
      <c r="EI145" s="240" t="str">
        <f t="shared" ca="1" si="163"/>
        <v>-3.46407496248872-11.4195247539715i</v>
      </c>
      <c r="EJ145" s="240" t="str">
        <f t="shared" ca="1" si="164"/>
        <v>-11.7576843682596-2.0401517709951i</v>
      </c>
      <c r="EK145" s="240" t="str">
        <f t="shared" ca="1" si="165"/>
        <v>-7.10870124245864+9.58497405305706i</v>
      </c>
      <c r="EL145" s="240" t="str">
        <f t="shared" ca="1" si="166"/>
        <v>5.36537913278336+10.6591776284009i</v>
      </c>
      <c r="EM145" s="240" t="str">
        <f t="shared" ca="1" si="167"/>
        <v>11.9333717344391-3.70744023282828E-12i</v>
      </c>
      <c r="EN145" s="240"/>
      <c r="EO145" s="240"/>
      <c r="EP145" s="240"/>
    </row>
    <row r="146" spans="1:146" ht="15.75" thickBot="1">
      <c r="A146" s="277">
        <f t="shared" si="168"/>
        <v>8.9843750000000047E-4</v>
      </c>
      <c r="B146" s="276">
        <v>46</v>
      </c>
      <c r="C146" s="248">
        <f t="shared" si="169"/>
        <v>9200</v>
      </c>
      <c r="D146" s="247">
        <f t="shared" si="170"/>
        <v>57805.30482605219</v>
      </c>
      <c r="E146" s="247" t="str">
        <f t="shared" si="171"/>
        <v>57805.3048260522i</v>
      </c>
      <c r="F146" s="247" t="str">
        <f t="shared" si="177"/>
        <v>0.0694925708004826-0.216849167447061i</v>
      </c>
      <c r="G146" s="247" t="str">
        <f t="shared" si="178"/>
        <v>-0.748230236280427+0.868361884454495i</v>
      </c>
      <c r="H146" s="247" t="str">
        <f t="shared" si="179"/>
        <v>0.00537184315223129-0.00615548772683386i</v>
      </c>
      <c r="I146" s="247" t="str">
        <f t="shared" si="174"/>
        <v>-0.00755462730267522+0.00517990170981163i</v>
      </c>
      <c r="J146" s="275" t="str">
        <f ca="1">IMPRODUCT(1/N_FFT2,BI100)</f>
        <v>0.0240853161529293+0.00137969075057808i</v>
      </c>
      <c r="K146" s="274" t="str">
        <f t="shared" ca="1" si="175"/>
        <v>-0.000189102249480415+0.000114336520908347i</v>
      </c>
      <c r="N146" s="265">
        <f t="shared" ca="1" si="176"/>
        <v>12.069442737700509</v>
      </c>
      <c r="O146" s="240">
        <f t="shared" ca="1" si="39"/>
        <v>-11.930557262299491</v>
      </c>
      <c r="P146" s="240" t="str">
        <f t="shared" ca="1" si="40"/>
        <v>-5.10097052495781+10.7850960261149i</v>
      </c>
      <c r="Q146" s="240" t="str">
        <f t="shared" ca="1" si="41"/>
        <v>7.56866540353258+9.22244547820025i</v>
      </c>
      <c r="R146" s="240" t="str">
        <f t="shared" ca="1" si="42"/>
        <v>11.5730134124576-2.89888894993977i</v>
      </c>
      <c r="S146" s="240" t="str">
        <f t="shared" ca="1" si="43"/>
        <v>2.32753625813384-11.7013149498712i</v>
      </c>
      <c r="T146" s="240" t="str">
        <f t="shared" ca="1" si="44"/>
        <v>-9.58271344784006-7.10702466335895i</v>
      </c>
      <c r="U146" s="241" t="str">
        <f t="shared" ca="1" si="45"/>
        <v>-10.5218121451476+5.62402576196367i</v>
      </c>
      <c r="V146" s="240" t="str">
        <f t="shared" ca="1" si="46"/>
        <v>0.585404698291075+11.9161863835804i</v>
      </c>
      <c r="W146" s="240" t="str">
        <f t="shared" ca="1" si="47"/>
        <v>11.0223976660924+4.56562660316508i</v>
      </c>
      <c r="X146" s="240" t="str">
        <f t="shared" ca="1" si="48"/>
        <v>8.83995982961248-8.01207256581247i</v>
      </c>
      <c r="Y146" s="240" t="str">
        <f t="shared" ca="1" si="49"/>
        <v>-3.46325796435227-11.4168314720573i</v>
      </c>
      <c r="Z146" s="240" t="str">
        <f t="shared" ca="1" si="50"/>
        <v>-11.8014269946563-1.75057632761468i</v>
      </c>
      <c r="AA146" s="240" t="str">
        <f t="shared" ca="1" si="51"/>
        <v>-6.62826247826927+9.91989582143759i</v>
      </c>
      <c r="AB146" s="240" t="str">
        <f t="shared" ca="1" si="52"/>
        <v>6.13353222830239+10.2331802971209i</v>
      </c>
      <c r="AC146" s="240" t="str">
        <f t="shared" ca="1" si="53"/>
        <v>11.8731083681286-1.16939910538811i</v>
      </c>
      <c r="AD146" s="240" t="str">
        <f t="shared" ca="1" si="54"/>
        <v>4.01928368698332-11.2331453846444i</v>
      </c>
      <c r="AE146" s="240" t="str">
        <f t="shared" ca="1" si="55"/>
        <v>-8.43617794350628-8.43617794350648i</v>
      </c>
      <c r="AF146" s="240" t="str">
        <f t="shared" ca="1" si="56"/>
        <v>-11.2331453846444+4.01928368698308i</v>
      </c>
      <c r="AG146" s="240" t="str">
        <f t="shared" ca="1" si="57"/>
        <v>-1.16939910538836+11.8731083681285i</v>
      </c>
      <c r="AH146" s="240" t="str">
        <f t="shared" ca="1" si="58"/>
        <v>10.2331802971207+6.13353222830263i</v>
      </c>
      <c r="AI146" s="240" t="str">
        <f t="shared" ca="1" si="59"/>
        <v>9.91989582143773-6.62826247826905i</v>
      </c>
      <c r="AJ146" s="240" t="str">
        <f t="shared" ca="1" si="60"/>
        <v>-1.75057632761443-11.8014269946563i</v>
      </c>
      <c r="AK146" s="240" t="str">
        <f t="shared" ca="1" si="61"/>
        <v>-11.4168314720572-3.46325796435253i</v>
      </c>
      <c r="AL146" s="240" t="str">
        <f t="shared" ca="1" si="62"/>
        <v>-8.01207256581266+8.83995982961231i</v>
      </c>
      <c r="AM146" s="240" t="str">
        <f t="shared" ca="1" si="63"/>
        <v>4.5656266031654+11.0223976660922i</v>
      </c>
      <c r="AN146" s="240" t="str">
        <f t="shared" ca="1" si="64"/>
        <v>11.9161863835803+0.585404698291114i</v>
      </c>
      <c r="AO146" s="240" t="str">
        <f t="shared" ca="1" si="65"/>
        <v>5.624025761964-10.5218121451474i</v>
      </c>
      <c r="AP146" s="240" t="str">
        <f t="shared" ca="1" si="66"/>
        <v>-7.1070246633593-9.5827134478398i</v>
      </c>
      <c r="AQ146" s="240" t="str">
        <f t="shared" ca="1" si="67"/>
        <v>-11.7013149498712+2.32753625813392i</v>
      </c>
      <c r="AR146" s="240" t="str">
        <f t="shared" ca="1" si="68"/>
        <v>-11.7013149498712+2.32753625813392i</v>
      </c>
      <c r="AS146" s="240" t="str">
        <f t="shared" ca="1" si="69"/>
        <v>9.22244547820056+7.56866540353221i</v>
      </c>
      <c r="AT146" s="240" t="str">
        <f t="shared" ca="1" si="70"/>
        <v>10.7850960261148-5.10097052495793i</v>
      </c>
      <c r="AU146" s="240" t="str">
        <f t="shared" ca="1" si="71"/>
        <v>2.92317260245168E-13-11.9305572622995i</v>
      </c>
      <c r="AV146" s="240" t="str">
        <f t="shared" ca="1" si="72"/>
        <v>-10.7850960261151-5.10097052495731i</v>
      </c>
      <c r="AW146" s="240" t="str">
        <f t="shared" ca="1" si="73"/>
        <v>-9.22244547820012+7.56866540353273i</v>
      </c>
      <c r="AX146" s="240" t="str">
        <f t="shared" ca="1" si="74"/>
        <v>2.89888894993953+11.5730134124577i</v>
      </c>
      <c r="AY146" s="240" t="str">
        <f t="shared" ca="1" si="75"/>
        <v>11.7013149498711+2.32753625813441i</v>
      </c>
      <c r="AZ146" s="240" t="str">
        <f t="shared" ca="1" si="76"/>
        <v>7.10702466335881-9.58271344784016i</v>
      </c>
      <c r="BA146" s="240" t="str">
        <f t="shared" ca="1" si="77"/>
        <v>-5.62402576196352-10.5218121451477i</v>
      </c>
      <c r="BB146" s="240" t="str">
        <f t="shared" ca="1" si="78"/>
        <v>-11.9161863835804+0.585404698290572i</v>
      </c>
      <c r="BC146" s="240" t="str">
        <f t="shared" ca="1" si="79"/>
        <v>-4.56562660316477+11.0223976660925i</v>
      </c>
      <c r="BD146" s="240" t="str">
        <f t="shared" ca="1" si="80"/>
        <v>8.01207256581229+8.83995982961265i</v>
      </c>
      <c r="BE146" s="240" t="str">
        <f t="shared" ca="1" si="81"/>
        <v>11.4168314720574-3.46325796435206i</v>
      </c>
      <c r="BF146" s="240" t="str">
        <f t="shared" ca="1" si="82"/>
        <v>1.75057632761379-11.8014269946564i</v>
      </c>
      <c r="BG146" s="240" t="str">
        <f t="shared" ca="1" si="83"/>
        <v>-9.91989582143742-6.6282624782695i</v>
      </c>
      <c r="BH146" s="240" t="str">
        <f t="shared" ca="1" si="84"/>
        <v>-10.233180297121+6.13353222830215i</v>
      </c>
      <c r="BI146" s="240" t="str">
        <f t="shared" ca="1" si="85"/>
        <v>1.16939910538904+11.8731083681285i</v>
      </c>
      <c r="BJ146" s="240" t="str">
        <f t="shared" ca="1" si="86"/>
        <v>11.2331453846443+4.01928368698355i</v>
      </c>
      <c r="BK146" s="240" t="str">
        <f t="shared" ca="1" si="87"/>
        <v>8.4361779435067-8.43617794350607i</v>
      </c>
      <c r="BL146" s="240" t="str">
        <f t="shared" ca="1" si="88"/>
        <v>-4.01928368698392-11.2331453846441i</v>
      </c>
      <c r="BM146" s="240" t="str">
        <f t="shared" ca="1" si="89"/>
        <v>-11.8731083681285-1.16939910538865i</v>
      </c>
      <c r="BN146" s="240" t="str">
        <f t="shared" ca="1" si="90"/>
        <v>-6.13353222830283+10.2331802971206i</v>
      </c>
      <c r="BO146" s="240" t="str">
        <f t="shared" ca="1" si="91"/>
        <v>6.62826247826984+9.91989582143721i</v>
      </c>
      <c r="BP146" s="240" t="str">
        <f t="shared" ca="1" si="92"/>
        <v>11.8014269946564-1.75057632761418i</v>
      </c>
      <c r="BQ146" s="240" t="str">
        <f t="shared" ca="1" si="93"/>
        <v>3.46325796435281-11.4168314720571i</v>
      </c>
      <c r="BR146" s="240" t="str">
        <f t="shared" ca="1" si="94"/>
        <v>-8.83995982961292-8.01207256581199i</v>
      </c>
      <c r="BS146" s="240" t="str">
        <f t="shared" ca="1" si="95"/>
        <v>-11.0223976660923+4.56562660316513i</v>
      </c>
      <c r="BT146" s="240" t="str">
        <f t="shared" ca="1" si="96"/>
        <v>-0.585404698291448+11.9161863835803i</v>
      </c>
      <c r="BU146" s="240" t="str">
        <f t="shared" ca="1" si="97"/>
        <v>10.5218121451479+5.62402576196318i</v>
      </c>
      <c r="BV146" s="240" t="str">
        <f t="shared" ca="1" si="98"/>
        <v>9.58271344783997-7.10702466335906i</v>
      </c>
      <c r="BW146" s="240" t="str">
        <f t="shared" ca="1" si="99"/>
        <v>-2.32753625813372-11.7013149498712i</v>
      </c>
      <c r="BX146" s="240" t="str">
        <f t="shared" ca="1" si="100"/>
        <v>-11.5730134124575-2.8988889499403i</v>
      </c>
      <c r="BY146" s="240" t="str">
        <f t="shared" ca="1" si="101"/>
        <v>-7.56866540353236+9.22244547820043i</v>
      </c>
      <c r="BZ146" s="240" t="str">
        <f t="shared" ca="1" si="102"/>
        <v>5.10097052495767+10.7850960261149i</v>
      </c>
      <c r="CA146" s="240" t="str">
        <f t="shared" ca="1" si="103"/>
        <v>11.9305572622995+5.84634520490334E-13i</v>
      </c>
      <c r="CB146" s="240" t="str">
        <f t="shared" ca="1" si="104"/>
        <v>5.1009705249575-10.785096026115i</v>
      </c>
      <c r="CC146" s="240" t="str">
        <f t="shared" ca="1" si="105"/>
        <v>-7.5686654035325-9.22244547820031i</v>
      </c>
      <c r="CD146" s="240" t="str">
        <f t="shared" ca="1" si="106"/>
        <v>-11.5730134124577+2.89888894993933i</v>
      </c>
      <c r="CE146" s="240" t="str">
        <f t="shared" ca="1" si="107"/>
        <v>-2.32753625813354+11.7013149498713i</v>
      </c>
      <c r="CF146" s="240" t="str">
        <f t="shared" ca="1" si="108"/>
        <v>9.58271344783998+7.10702466335905i</v>
      </c>
      <c r="CG146" s="240" t="str">
        <f t="shared" ca="1" si="109"/>
        <v>10.5218121451478-5.62402576196333i</v>
      </c>
      <c r="CH146" s="240" t="str">
        <f t="shared" ca="1" si="110"/>
        <v>-0.585404698291465-11.9161863835803i</v>
      </c>
      <c r="CI146" s="240" t="str">
        <f t="shared" ca="1" si="111"/>
        <v>-11.0223976660924-4.56562660316496i</v>
      </c>
      <c r="CJ146" s="240" t="str">
        <f t="shared" ca="1" si="112"/>
        <v>-8.83995982961285+8.01207256581206i</v>
      </c>
      <c r="CK146" s="240" t="str">
        <f t="shared" ca="1" si="113"/>
        <v>3.46325796435283+11.4168314720571i</v>
      </c>
      <c r="CL146" s="240" t="str">
        <f t="shared" ca="1" si="114"/>
        <v>11.8014269946564+1.750576327614i</v>
      </c>
      <c r="CM146" s="240" t="str">
        <f t="shared" ca="1" si="115"/>
        <v>6.62826247826974-9.91989582143727i</v>
      </c>
      <c r="CN146" s="240" t="str">
        <f t="shared" ca="1" si="116"/>
        <v>-6.13353222830299-10.2331802971205i</v>
      </c>
      <c r="CO146" s="240" t="str">
        <f t="shared" ca="1" si="117"/>
        <v>-11.8731083681285+1.16939910538875i</v>
      </c>
      <c r="CP146" s="240" t="str">
        <f t="shared" ca="1" si="118"/>
        <v>-4.01928368698391+11.2331453846441i</v>
      </c>
      <c r="CQ146" s="240" t="str">
        <f t="shared" ca="1" si="119"/>
        <v>8.43617794350677+8.43617794350599i</v>
      </c>
      <c r="CR146" s="240" t="str">
        <f t="shared" ca="1" si="120"/>
        <v>11.2331453846442-4.01928368698364i</v>
      </c>
      <c r="CS146" s="240" t="str">
        <f t="shared" ca="1" si="121"/>
        <v>1.16939910538885-11.8731083681285i</v>
      </c>
      <c r="CT146" s="240" t="str">
        <f t="shared" ca="1" si="122"/>
        <v>-10.2331802971211-6.13353222830207i</v>
      </c>
      <c r="CU146" s="240" t="str">
        <f t="shared" ca="1" si="123"/>
        <v>-9.91989582143733+6.62826247826966i</v>
      </c>
      <c r="CV146" s="240" t="str">
        <f t="shared" ca="1" si="124"/>
        <v>1.75057632761389+11.8014269946564i</v>
      </c>
      <c r="CW146" s="240" t="str">
        <f t="shared" ca="1" si="125"/>
        <v>11.416831472057+3.46325796435309i</v>
      </c>
      <c r="CX146" s="240" t="str">
        <f t="shared" ca="1" si="126"/>
        <v>8.01207256581214-8.83995982961278i</v>
      </c>
      <c r="CY146" s="240" t="str">
        <f t="shared" ca="1" si="127"/>
        <v>-4.56562660316487-11.0223976660925i</v>
      </c>
      <c r="CZ146" s="240" t="str">
        <f t="shared" ca="1" si="128"/>
        <v>-11.9161863835803-0.58540469829157i</v>
      </c>
      <c r="DA146" s="240" t="str">
        <f t="shared" ca="1" si="129"/>
        <v>-5.62402576196238+10.5218121451483i</v>
      </c>
      <c r="DB146" s="240" t="str">
        <f t="shared" ca="1" si="130"/>
        <v>7.10702466336183+9.58271344783793i</v>
      </c>
      <c r="DC146" s="240" t="str">
        <f t="shared" ca="1" si="131"/>
        <v>11.7013149498701-2.32753625813925i</v>
      </c>
      <c r="DD146" s="240" t="str">
        <f t="shared" ca="1" si="132"/>
        <v>2.89888894994403-11.5730134124566i</v>
      </c>
      <c r="DE146" s="240" t="str">
        <f t="shared" ca="1" si="133"/>
        <v>-9.22244547819873-7.56866540353443i</v>
      </c>
      <c r="DF146" s="240" t="str">
        <f t="shared" ca="1" si="134"/>
        <v>-10.7850960261151+5.10097052495741i</v>
      </c>
      <c r="DG146" s="240" t="str">
        <f t="shared" ca="1" si="135"/>
        <v>1.66619945815355E-12+11.9305572622995i</v>
      </c>
      <c r="DH146" s="240" t="str">
        <f t="shared" ca="1" si="136"/>
        <v>10.7850960261164+5.10097052495454i</v>
      </c>
      <c r="DI146" s="240" t="str">
        <f t="shared" ca="1" si="137"/>
        <v>9.22244547819673-7.56866540353687i</v>
      </c>
      <c r="DJ146" s="240" t="str">
        <f t="shared" ca="1" si="138"/>
        <v>-2.8988889499356-11.5730134124587i</v>
      </c>
      <c r="DK146" s="240" t="str">
        <f t="shared" ca="1" si="139"/>
        <v>-11.7013149498707-2.32753625813615i</v>
      </c>
      <c r="DL146" s="240" t="str">
        <f t="shared" ca="1" si="140"/>
        <v>-7.10702466335914+9.58271344783991i</v>
      </c>
      <c r="DM146" s="240" t="str">
        <f t="shared" ca="1" si="141"/>
        <v>5.62402576196517+10.5218121451468i</v>
      </c>
      <c r="DN146" s="240" t="str">
        <f t="shared" ca="1" si="142"/>
        <v>11.9161863835802-0.58540469829473i</v>
      </c>
      <c r="DO146" s="240" t="str">
        <f t="shared" ca="1" si="143"/>
        <v>4.56562660315975-11.0223976660946i</v>
      </c>
      <c r="DP146" s="240" t="str">
        <f t="shared" ca="1" si="144"/>
        <v>-8.01207256580921-8.83995982961544i</v>
      </c>
      <c r="DQ146" s="240" t="str">
        <f t="shared" ca="1" si="145"/>
        <v>-11.4168314720578+3.46325796435043i</v>
      </c>
      <c r="DR146" s="240" t="str">
        <f t="shared" ca="1" si="146"/>
        <v>-1.75057632761428+11.8014269946563i</v>
      </c>
      <c r="DS146" s="240" t="str">
        <f t="shared" ca="1" si="147"/>
        <v>9.91989582143842+6.62826247826801i</v>
      </c>
      <c r="DT146" s="240" t="str">
        <f t="shared" ca="1" si="148"/>
        <v>10.2331802971188-6.1335322283058i</v>
      </c>
      <c r="DU146" s="240" t="str">
        <f t="shared" ca="1" si="149"/>
        <v>-1.16939910539436-11.873108368128i</v>
      </c>
      <c r="DV146" s="240" t="str">
        <f t="shared" ca="1" si="150"/>
        <v>-11.2331453846429-4.01928368698738i</v>
      </c>
      <c r="DW146" s="240" t="str">
        <f t="shared" ca="1" si="151"/>
        <v>-8.43617794350788+8.43617794350488i</v>
      </c>
      <c r="DX146" s="240" t="str">
        <f t="shared" ca="1" si="152"/>
        <v>4.01928368698337+11.2331453846443i</v>
      </c>
      <c r="DY146" s="240" t="str">
        <f t="shared" ca="1" si="153"/>
        <v>11.8731083681287+1.16939910538695i</v>
      </c>
      <c r="DZ146" s="240" t="str">
        <f t="shared" ca="1" si="154"/>
        <v>6.13353222829926-10.2331802971228i</v>
      </c>
      <c r="EA146" s="240" t="str">
        <f t="shared" ca="1" si="155"/>
        <v>-6.62826247827435-9.91989582143419i</v>
      </c>
      <c r="EB146" s="240" t="str">
        <f t="shared" ca="1" si="156"/>
        <v>-11.8014269946569+1.75057632761025i</v>
      </c>
      <c r="EC146" s="240" t="str">
        <f t="shared" ca="1" si="157"/>
        <v>-3.4632579643545+11.4168314720566i</v>
      </c>
      <c r="ED146" s="240" t="str">
        <f t="shared" ca="1" si="158"/>
        <v>8.83995982961257+8.01207256581236i</v>
      </c>
      <c r="EE146" s="240" t="str">
        <f t="shared" ca="1" si="159"/>
        <v>11.0223976660916-4.56562660316694i</v>
      </c>
      <c r="EF146" s="240" t="str">
        <f t="shared" ca="1" si="160"/>
        <v>0.58540469828729-11.9161863835805i</v>
      </c>
      <c r="EG146" s="240" t="str">
        <f t="shared" ca="1" si="161"/>
        <v>-10.5218121451448-5.62402576196892i</v>
      </c>
      <c r="EH146" s="240" t="str">
        <f t="shared" ca="1" si="162"/>
        <v>-9.58271344784235+7.10702466335587i</v>
      </c>
      <c r="EI146" s="240" t="str">
        <f t="shared" ca="1" si="163"/>
        <v>2.32753625813182+11.7013149498716i</v>
      </c>
      <c r="EJ146" s="240" t="str">
        <f t="shared" ca="1" si="164"/>
        <v>11.5730134124576+2.89888894993971i</v>
      </c>
      <c r="EK146" s="240" t="str">
        <f t="shared" ca="1" si="165"/>
        <v>7.56866540353098-9.22244547820156i</v>
      </c>
      <c r="EL146" s="240" t="str">
        <f t="shared" ca="1" si="166"/>
        <v>-5.10097052496158-10.7850960261131i</v>
      </c>
      <c r="EM146" s="240" t="str">
        <f t="shared" ca="1" si="167"/>
        <v>-11.9305572622995-5.91648468690689E-12i</v>
      </c>
      <c r="EN146" s="240"/>
      <c r="EO146" s="240"/>
      <c r="EP146" s="240"/>
    </row>
    <row r="147" spans="1:146" ht="15.75" thickBot="1">
      <c r="A147" s="277">
        <f t="shared" si="168"/>
        <v>9.1796875000000049E-4</v>
      </c>
      <c r="B147" s="276">
        <v>47</v>
      </c>
      <c r="C147" s="248">
        <f t="shared" si="169"/>
        <v>9400</v>
      </c>
      <c r="D147" s="247">
        <f t="shared" si="170"/>
        <v>59061.941887488108</v>
      </c>
      <c r="E147" s="247" t="str">
        <f t="shared" si="171"/>
        <v>59061.9418874881i</v>
      </c>
      <c r="F147" s="247" t="str">
        <f t="shared" si="177"/>
        <v>0.0685970724386415-0.213408752784253i</v>
      </c>
      <c r="G147" s="247" t="str">
        <f t="shared" si="178"/>
        <v>-0.729789517800377+0.865563647429727i</v>
      </c>
      <c r="H147" s="247" t="str">
        <f t="shared" si="179"/>
        <v>0.00535689093642389-0.00602592013657267i</v>
      </c>
      <c r="I147" s="247" t="str">
        <f t="shared" si="174"/>
        <v>-0.00746054552963598+0.00510898016394894i</v>
      </c>
      <c r="J147" s="275" t="str">
        <f ca="1">IMPRODUCT(1/N_FFT2,BJ100)</f>
        <v>0.174544833065558+0.0111742484227026i</v>
      </c>
      <c r="K147" s="274" t="str">
        <f t="shared" ca="1" si="175"/>
        <v>-0.00135928868758693+0.000808380100734679i</v>
      </c>
      <c r="N147" s="265">
        <f t="shared" ca="1" si="176"/>
        <v>12.072604918342384</v>
      </c>
      <c r="O147" s="240">
        <f t="shared" ca="1" si="39"/>
        <v>-11.927395081657616</v>
      </c>
      <c r="P147" s="240" t="str">
        <f t="shared" ca="1" si="40"/>
        <v>-4.83347325554761+10.9041409437817i</v>
      </c>
      <c r="Q147" s="240" t="str">
        <f t="shared" ca="1" si="41"/>
        <v>8.00994897508542+8.83761680830745i</v>
      </c>
      <c r="R147" s="240" t="str">
        <f t="shared" ca="1" si="42"/>
        <v>11.3253977511007-3.74140604763958i</v>
      </c>
      <c r="S147" s="240" t="str">
        <f t="shared" ca="1" si="43"/>
        <v>1.16908915748493-11.8699614142507i</v>
      </c>
      <c r="T147" s="240" t="str">
        <f t="shared" ca="1" si="44"/>
        <v>-10.3778712983643-5.87899147375947i</v>
      </c>
      <c r="U147" s="241" t="str">
        <f t="shared" ca="1" si="45"/>
        <v>-9.58017356053263+7.10514095454988i</v>
      </c>
      <c r="V147" s="240" t="str">
        <f t="shared" ca="1" si="46"/>
        <v>2.6133070542322+11.6375847869844i</v>
      </c>
      <c r="W147" s="240" t="str">
        <f t="shared" ca="1" si="47"/>
        <v>11.6982135296437+2.32691934729414i</v>
      </c>
      <c r="X147" s="240" t="str">
        <f t="shared" ca="1" si="48"/>
        <v>6.86789179029557-9.75165707922202i</v>
      </c>
      <c r="Y147" s="240" t="str">
        <f t="shared" ca="1" si="49"/>
        <v>-6.13190654255669-10.2304680043144i</v>
      </c>
      <c r="Z147" s="240" t="str">
        <f t="shared" ca="1" si="50"/>
        <v>-11.8376955196185+1.46004048531322i</v>
      </c>
      <c r="AA147" s="240" t="str">
        <f t="shared" ca="1" si="51"/>
        <v>-3.46234003176574+11.413805453852i</v>
      </c>
      <c r="AB147" s="240" t="str">
        <f t="shared" ca="1" si="52"/>
        <v>9.03152907160885+7.79065055451946i</v>
      </c>
      <c r="AC147" s="240" t="str">
        <f t="shared" ca="1" si="53"/>
        <v>10.7822374486719-5.09961851851766i</v>
      </c>
      <c r="AD147" s="240" t="str">
        <f t="shared" ca="1" si="54"/>
        <v>-0.29271292838164-11.923802773256i</v>
      </c>
      <c r="AE147" s="240" t="str">
        <f t="shared" ca="1" si="55"/>
        <v>-11.0194761921191-4.56441648902361i</v>
      </c>
      <c r="AF147" s="240" t="str">
        <f t="shared" ca="1" si="56"/>
        <v>-8.63838109510051+8.22442250190007i</v>
      </c>
      <c r="AG147" s="240" t="str">
        <f t="shared" ca="1" si="57"/>
        <v>4.01821838041026+11.2301680522281i</v>
      </c>
      <c r="AH147" s="240" t="str">
        <f t="shared" ca="1" si="58"/>
        <v>11.8950772879735+0.877433614063445i</v>
      </c>
      <c r="AI147" s="240" t="str">
        <f t="shared" ca="1" si="59"/>
        <v>5.62253512032831-10.5190233507976i</v>
      </c>
      <c r="AJ147" s="240" t="str">
        <f t="shared" ca="1" si="60"/>
        <v>-7.33811024757132-9.40291930351628i</v>
      </c>
      <c r="AK147" s="240" t="str">
        <f t="shared" ca="1" si="61"/>
        <v>-11.5699459984069+2.8981206027179i</v>
      </c>
      <c r="AL147" s="240" t="str">
        <f t="shared" ca="1" si="62"/>
        <v>-2.0391299911511+11.751795705897i</v>
      </c>
      <c r="AM147" s="240" t="str">
        <f t="shared" ca="1" si="63"/>
        <v>9.91726656432545+6.62650566483291i</v>
      </c>
      <c r="AN147" s="240" t="str">
        <f t="shared" ca="1" si="64"/>
        <v>10.07690225888-6.38112798014033i</v>
      </c>
      <c r="AO147" s="240" t="str">
        <f t="shared" ca="1" si="65"/>
        <v>-1.75011233934865-11.7982990398451i</v>
      </c>
      <c r="AP147" s="240" t="str">
        <f t="shared" ca="1" si="66"/>
        <v>-11.495337906988-3.18118843172096i</v>
      </c>
      <c r="AQ147" s="240" t="str">
        <f t="shared" ca="1" si="67"/>
        <v>-7.56665933736977+9.2200010795089i</v>
      </c>
      <c r="AR147" s="240" t="str">
        <f t="shared" ca="1" si="68"/>
        <v>-7.56665933736977+9.2200010795089i</v>
      </c>
      <c r="AS147" s="240" t="str">
        <f t="shared" ca="1" si="69"/>
        <v>11.9130280119235-0.58524953744165i</v>
      </c>
      <c r="AT147" s="240" t="str">
        <f t="shared" ca="1" si="70"/>
        <v>4.29261028868008-11.1281737200436i</v>
      </c>
      <c r="AU147" s="240" t="str">
        <f t="shared" ca="1" si="71"/>
        <v>-8.43394194413142-8.43394194413093i</v>
      </c>
      <c r="AV147" s="240" t="str">
        <f t="shared" ca="1" si="72"/>
        <v>-11.1281737200433+4.29261028868074i</v>
      </c>
      <c r="AW147" s="240" t="str">
        <f t="shared" ca="1" si="73"/>
        <v>-0.585249537440943+11.9130280119236i</v>
      </c>
      <c r="AX147" s="240" t="str">
        <f t="shared" ca="1" si="74"/>
        <v>10.6538391368966+5.36269196197964i</v>
      </c>
      <c r="AY147" s="240" t="str">
        <f t="shared" ca="1" si="75"/>
        <v>9.2200010795085-7.56665933737025i</v>
      </c>
      <c r="AZ147" s="240" t="str">
        <f t="shared" ca="1" si="76"/>
        <v>-3.18118843172165-11.4953379069878i</v>
      </c>
      <c r="BA147" s="240" t="str">
        <f t="shared" ca="1" si="77"/>
        <v>-11.7982990398452-1.75011233934796i</v>
      </c>
      <c r="BB147" s="240" t="str">
        <f t="shared" ca="1" si="78"/>
        <v>-6.38112798013977+10.0769022588803i</v>
      </c>
      <c r="BC147" s="240" t="str">
        <f t="shared" ca="1" si="79"/>
        <v>6.6265056648335+9.91726656432506i</v>
      </c>
      <c r="BD147" s="240" t="str">
        <f t="shared" ca="1" si="80"/>
        <v>11.751795705897-2.03912999115067i</v>
      </c>
      <c r="BE147" s="240" t="str">
        <f t="shared" ca="1" si="81"/>
        <v>2.8981206027184-11.5699459984068i</v>
      </c>
      <c r="BF147" s="240" t="str">
        <f t="shared" ca="1" si="82"/>
        <v>-9.40291930351598-7.3381102475717i</v>
      </c>
      <c r="BG147" s="240" t="str">
        <f t="shared" ca="1" si="83"/>
        <v>-10.5190233507978+5.62253512032786i</v>
      </c>
      <c r="BH147" s="240" t="str">
        <f t="shared" ca="1" si="84"/>
        <v>0.877433614062967+11.8950772879735i</v>
      </c>
      <c r="BI147" s="240" t="str">
        <f t="shared" ca="1" si="85"/>
        <v>11.2301680522279+4.01821838041071i</v>
      </c>
      <c r="BJ147" s="240" t="str">
        <f t="shared" ca="1" si="86"/>
        <v>8.22442250190045-8.63838109510016i</v>
      </c>
      <c r="BK147" s="240" t="str">
        <f t="shared" ca="1" si="87"/>
        <v>-4.56441648902317-11.0194761921193i</v>
      </c>
      <c r="BL147" s="240" t="str">
        <f t="shared" ca="1" si="88"/>
        <v>-11.923802773256-0.292712928382077i</v>
      </c>
      <c r="BM147" s="240" t="str">
        <f t="shared" ca="1" si="89"/>
        <v>-5.09961851851813+10.7822374486716i</v>
      </c>
      <c r="BN147" s="240" t="str">
        <f t="shared" ca="1" si="90"/>
        <v>7.79065055451911+9.03152907160917i</v>
      </c>
      <c r="BO147" s="240" t="str">
        <f t="shared" ca="1" si="91"/>
        <v>11.4138054538522-3.46234003176525i</v>
      </c>
      <c r="BP147" s="240" t="str">
        <f t="shared" ca="1" si="92"/>
        <v>1.46004048531372-11.8376955196185i</v>
      </c>
      <c r="BQ147" s="240" t="str">
        <f t="shared" ca="1" si="93"/>
        <v>-10.2304680043142-6.13190654255709i</v>
      </c>
      <c r="BR147" s="240" t="str">
        <f t="shared" ca="1" si="94"/>
        <v>-9.75165707922232+6.86789179029515i</v>
      </c>
      <c r="BS147" s="240" t="str">
        <f t="shared" ca="1" si="95"/>
        <v>2.32691934729382+11.6982135296437i</v>
      </c>
      <c r="BT147" s="240" t="str">
        <f t="shared" ca="1" si="96"/>
        <v>11.6375847869844+2.6133070542324i</v>
      </c>
      <c r="BU147" s="240" t="str">
        <f t="shared" ca="1" si="97"/>
        <v>7.10514095455019-9.5801735605324i</v>
      </c>
      <c r="BV147" s="240" t="str">
        <f t="shared" ca="1" si="98"/>
        <v>-5.87899147375909-10.3778712983645i</v>
      </c>
      <c r="BW147" s="240" t="str">
        <f t="shared" ca="1" si="99"/>
        <v>-11.8699614142508+1.16908915748461i</v>
      </c>
      <c r="BX147" s="240" t="str">
        <f t="shared" ca="1" si="100"/>
        <v>-3.74140604763993+11.3253977511006i</v>
      </c>
      <c r="BY147" s="240" t="str">
        <f t="shared" ca="1" si="101"/>
        <v>8.83761680830708+8.00994897508582i</v>
      </c>
      <c r="BZ147" s="240" t="str">
        <f t="shared" ca="1" si="102"/>
        <v>10.9041409437819-4.83347325554722i</v>
      </c>
      <c r="CA147" s="240" t="str">
        <f t="shared" ca="1" si="103"/>
        <v>4.79273656110297E-13-11.9273950816576i</v>
      </c>
      <c r="CB147" s="240" t="str">
        <f t="shared" ca="1" si="104"/>
        <v>-10.9041409437815-4.8334732555481i</v>
      </c>
      <c r="CC147" s="240" t="str">
        <f t="shared" ca="1" si="105"/>
        <v>-8.83761680830772+8.00994897508511i</v>
      </c>
      <c r="CD147" s="240" t="str">
        <f t="shared" ca="1" si="106"/>
        <v>3.74140604763902+11.3253977511009i</v>
      </c>
      <c r="CE147" s="240" t="str">
        <f t="shared" ca="1" si="107"/>
        <v>11.8699614142508+1.16908915748439i</v>
      </c>
      <c r="CF147" s="240" t="str">
        <f t="shared" ca="1" si="108"/>
        <v>5.87899147376006-10.377871298364i</v>
      </c>
      <c r="CG147" s="240" t="str">
        <f t="shared" ca="1" si="109"/>
        <v>-7.10514095454942-9.58017356053297i</v>
      </c>
      <c r="CH147" s="240" t="str">
        <f t="shared" ca="1" si="110"/>
        <v>-11.6375847869843+2.61330705423261i</v>
      </c>
      <c r="CI147" s="240" t="str">
        <f t="shared" ca="1" si="111"/>
        <v>-2.32691934729376+11.6982135296438i</v>
      </c>
      <c r="CJ147" s="240" t="str">
        <f t="shared" ca="1" si="112"/>
        <v>9.75165707922245+6.86789179029497i</v>
      </c>
      <c r="CK147" s="240" t="str">
        <f t="shared" ca="1" si="113"/>
        <v>10.2304680043141-6.13190654255728i</v>
      </c>
      <c r="CL147" s="240" t="str">
        <f t="shared" ca="1" si="114"/>
        <v>-1.46004048531386-11.8376955196184i</v>
      </c>
      <c r="CM147" s="240" t="str">
        <f t="shared" ca="1" si="115"/>
        <v>-11.4138054538523-3.46234003176502i</v>
      </c>
      <c r="CN147" s="240" t="str">
        <f t="shared" ca="1" si="116"/>
        <v>-7.79065055451893+9.03152907160931i</v>
      </c>
      <c r="CO147" s="240" t="str">
        <f t="shared" ca="1" si="117"/>
        <v>5.09961851851826+10.7822374486716i</v>
      </c>
      <c r="CP147" s="240" t="str">
        <f t="shared" ca="1" si="118"/>
        <v>11.923802773256-0.29271292838239i</v>
      </c>
      <c r="CQ147" s="240" t="str">
        <f t="shared" ca="1" si="119"/>
        <v>4.56441648902296-11.0194761921194i</v>
      </c>
      <c r="CR147" s="240" t="str">
        <f t="shared" ca="1" si="120"/>
        <v>-8.22442250190056-8.63838109510006i</v>
      </c>
      <c r="CS147" s="240" t="str">
        <f t="shared" ca="1" si="121"/>
        <v>-11.2301680522278+4.01821838041101i</v>
      </c>
      <c r="CT147" s="240" t="str">
        <f t="shared" ca="1" si="122"/>
        <v>-0.87743361406274+11.8950772879735i</v>
      </c>
      <c r="CU147" s="240" t="str">
        <f t="shared" ca="1" si="123"/>
        <v>10.5190233507979+5.62253512032773i</v>
      </c>
      <c r="CV147" s="240" t="str">
        <f t="shared" ca="1" si="124"/>
        <v>9.40291930351579-7.33811024757194i</v>
      </c>
      <c r="CW147" s="240" t="str">
        <f t="shared" ca="1" si="125"/>
        <v>-2.89812060271863-11.5699459984067i</v>
      </c>
      <c r="CX147" s="240" t="str">
        <f t="shared" ca="1" si="126"/>
        <v>-11.7517957058967-2.03912999115278i</v>
      </c>
      <c r="CY147" s="240" t="str">
        <f t="shared" ca="1" si="127"/>
        <v>-6.62650566483536+9.91726656432383i</v>
      </c>
      <c r="CZ147" s="240" t="str">
        <f t="shared" ca="1" si="128"/>
        <v>6.38112798013796+10.0769022588815i</v>
      </c>
      <c r="DA147" s="240" t="str">
        <f t="shared" ca="1" si="129"/>
        <v>11.7982990398455-1.75011233934584i</v>
      </c>
      <c r="DB147" s="240" t="str">
        <f t="shared" ca="1" si="130"/>
        <v>3.1811884317238-11.4953379069872i</v>
      </c>
      <c r="DC147" s="240" t="str">
        <f t="shared" ca="1" si="131"/>
        <v>-9.22000107950714-7.56665933737191i</v>
      </c>
      <c r="DD147" s="240" t="str">
        <f t="shared" ca="1" si="132"/>
        <v>-10.6538391368975+5.36269196197773i</v>
      </c>
      <c r="DE147" s="240" t="str">
        <f t="shared" ca="1" si="133"/>
        <v>0.585249537438716+11.9130280119237i</v>
      </c>
      <c r="DF147" s="240" t="str">
        <f t="shared" ca="1" si="134"/>
        <v>11.1281737200426+4.29261028868266i</v>
      </c>
      <c r="DG147" s="240" t="str">
        <f t="shared" ca="1" si="135"/>
        <v>8.43394194413295-8.4339419441294i</v>
      </c>
      <c r="DH147" s="240" t="str">
        <f t="shared" ca="1" si="136"/>
        <v>-4.29261028867799-11.1281737200444i</v>
      </c>
      <c r="DI147" s="240" t="str">
        <f t="shared" ca="1" si="137"/>
        <v>-11.9130280119234-0.585249537443877i</v>
      </c>
      <c r="DJ147" s="240" t="str">
        <f t="shared" ca="1" si="138"/>
        <v>-5.36269196198219+10.6538391368953i</v>
      </c>
      <c r="DK147" s="240" t="str">
        <f t="shared" ca="1" si="139"/>
        <v>7.56665933736804+9.22000107951031i</v>
      </c>
      <c r="DL147" s="240" t="str">
        <f t="shared" ca="1" si="140"/>
        <v>11.4953379069886-3.18118843171882i</v>
      </c>
      <c r="DM147" s="240" t="str">
        <f t="shared" ca="1" si="141"/>
        <v>1.75011233935077-11.7982990398448i</v>
      </c>
      <c r="DN147" s="240" t="str">
        <f t="shared" ca="1" si="142"/>
        <v>-10.0769022588788-6.38112798014218i</v>
      </c>
      <c r="DO147" s="240" t="str">
        <f t="shared" ca="1" si="143"/>
        <v>-9.91726656432669+6.62650566483106i</v>
      </c>
      <c r="DP147" s="240" t="str">
        <f t="shared" ca="1" si="144"/>
        <v>2.03912999114785+11.7517957058975i</v>
      </c>
      <c r="DQ147" s="240" t="str">
        <f t="shared" ca="1" si="145"/>
        <v>11.5699459984061+2.89812060272117i</v>
      </c>
      <c r="DR147" s="240" t="str">
        <f t="shared" ca="1" si="146"/>
        <v>7.33811024757402-9.40291930351418i</v>
      </c>
      <c r="DS147" s="240" t="str">
        <f t="shared" ca="1" si="147"/>
        <v>-5.62253512032541-10.5190233507991i</v>
      </c>
      <c r="DT147" s="240" t="str">
        <f t="shared" ca="1" si="148"/>
        <v>-11.8950772879737+0.877433614060122i</v>
      </c>
      <c r="DU147" s="240" t="str">
        <f t="shared" ca="1" si="149"/>
        <v>-4.01821838041348+11.2301680522269i</v>
      </c>
      <c r="DV147" s="240" t="str">
        <f t="shared" ca="1" si="150"/>
        <v>8.63838109509813+8.22442250190258i</v>
      </c>
      <c r="DW147" s="240" t="str">
        <f t="shared" ca="1" si="151"/>
        <v>11.0194761921204-4.56441648902038i</v>
      </c>
      <c r="DX147" s="240" t="str">
        <f t="shared" ca="1" si="152"/>
        <v>0.292712928384843-11.923802773256i</v>
      </c>
      <c r="DY147" s="240" t="str">
        <f t="shared" ca="1" si="153"/>
        <v>-10.7822374486705-5.09961851852063i</v>
      </c>
      <c r="DZ147" s="240" t="str">
        <f t="shared" ca="1" si="154"/>
        <v>-9.03152907161103+7.79065055451694i</v>
      </c>
      <c r="EA147" s="240" t="str">
        <f t="shared" ca="1" si="155"/>
        <v>3.46234003176252+11.413805453853i</v>
      </c>
      <c r="EB147" s="240" t="str">
        <f t="shared" ca="1" si="156"/>
        <v>11.8376955196181+1.46004048531664i</v>
      </c>
      <c r="EC147" s="240" t="str">
        <f t="shared" ca="1" si="157"/>
        <v>6.13190654255968-10.2304680043126i</v>
      </c>
      <c r="ED147" s="240" t="str">
        <f t="shared" ca="1" si="158"/>
        <v>-6.86789179029268-9.75165707922406i</v>
      </c>
      <c r="EE147" s="240" t="str">
        <f t="shared" ca="1" si="159"/>
        <v>-11.6982135296443+2.32691934729118i</v>
      </c>
      <c r="EF147" s="240" t="str">
        <f t="shared" ca="1" si="160"/>
        <v>-2.61330705423518+11.6375847869837i</v>
      </c>
      <c r="EG147" s="240" t="str">
        <f t="shared" ca="1" si="161"/>
        <v>9.58017356053069+7.10514095455248i</v>
      </c>
      <c r="EH147" s="240" t="str">
        <f t="shared" ca="1" si="162"/>
        <v>10.3778712983659-5.87899147375661i</v>
      </c>
      <c r="EI147" s="240" t="str">
        <f t="shared" ca="1" si="163"/>
        <v>-1.16908915748161-11.8699614142511i</v>
      </c>
      <c r="EJ147" s="240" t="str">
        <f t="shared" ca="1" si="164"/>
        <v>-11.3253977510996-3.7414060476428i</v>
      </c>
      <c r="EK147" s="240" t="str">
        <f t="shared" ca="1" si="165"/>
        <v>-8.00994897508781+8.83761680830528i</v>
      </c>
      <c r="EL147" s="240" t="str">
        <f t="shared" ca="1" si="166"/>
        <v>4.83347325554462+10.904140943783i</v>
      </c>
      <c r="EM147" s="240" t="str">
        <f t="shared" ca="1" si="167"/>
        <v>11.9273950816576+3.33152601312811E-12i</v>
      </c>
      <c r="EN147" s="240"/>
      <c r="EO147" s="240"/>
      <c r="EP147" s="240"/>
    </row>
    <row r="148" spans="1:146" ht="15.75" thickBot="1">
      <c r="A148" s="277">
        <f t="shared" si="168"/>
        <v>9.3750000000000051E-4</v>
      </c>
      <c r="B148" s="276">
        <v>48</v>
      </c>
      <c r="C148" s="248">
        <f t="shared" si="169"/>
        <v>9600</v>
      </c>
      <c r="D148" s="247">
        <f t="shared" si="170"/>
        <v>60318.578948924027</v>
      </c>
      <c r="E148" s="247" t="str">
        <f t="shared" si="171"/>
        <v>60318.578948924i</v>
      </c>
      <c r="F148" s="247" t="str">
        <f t="shared" si="177"/>
        <v>0.0677240748117389-0.210121947892997i</v>
      </c>
      <c r="G148" s="247" t="str">
        <f t="shared" si="178"/>
        <v>-0.711859399184713+0.86245615740977i</v>
      </c>
      <c r="H148" s="247" t="str">
        <f t="shared" si="179"/>
        <v>0.0053428426499527-0.00590170719148655i</v>
      </c>
      <c r="I148" s="247" t="str">
        <f t="shared" si="174"/>
        <v>-0.0073713066767291+0.00503879047755373i</v>
      </c>
      <c r="J148" s="275" t="str">
        <f ca="1">IMPRODUCT(1/N_FFT2,BK100)</f>
        <v>0.0693739176653965-0.00134628553638921i</v>
      </c>
      <c r="K148" s="274" t="str">
        <f t="shared" ca="1" si="175"/>
        <v>-0.000504592771736966+0.000359484519286166i</v>
      </c>
      <c r="N148" s="265">
        <f t="shared" ca="1" si="176"/>
        <v>12.076179646803286</v>
      </c>
      <c r="O148" s="240">
        <f t="shared" ca="1" si="39"/>
        <v>-11.923820353196714</v>
      </c>
      <c r="P148" s="240" t="str">
        <f t="shared" ca="1" si="40"/>
        <v>-4.56304849966606+11.0161735736599i</v>
      </c>
      <c r="Q148" s="240" t="str">
        <f t="shared" ca="1" si="41"/>
        <v>8.43141422939553+8.43141422939561i</v>
      </c>
      <c r="R148" s="240" t="str">
        <f t="shared" ca="1" si="42"/>
        <v>11.0161735736599-4.56304849966606i</v>
      </c>
      <c r="S148" s="240" t="str">
        <f t="shared" ca="1" si="43"/>
        <v>2.19126751234904E-15-11.9238203531967i</v>
      </c>
      <c r="T148" s="240" t="str">
        <f t="shared" ca="1" si="44"/>
        <v>-11.0161735736599-4.56304849966606i</v>
      </c>
      <c r="U148" s="241" t="str">
        <f t="shared" ca="1" si="45"/>
        <v>-8.43141422939561+8.43141422939553i</v>
      </c>
      <c r="V148" s="240" t="str">
        <f t="shared" ca="1" si="46"/>
        <v>4.56304849966606+11.0161735736599i</v>
      </c>
      <c r="W148" s="240" t="str">
        <f t="shared" ca="1" si="47"/>
        <v>11.9238203531967+4.38253502469807E-15i</v>
      </c>
      <c r="X148" s="240" t="str">
        <f t="shared" ca="1" si="48"/>
        <v>4.56304849966551-11.0161735736602i</v>
      </c>
      <c r="Y148" s="240" t="str">
        <f t="shared" ca="1" si="49"/>
        <v>-8.43141422939536-8.43141422939578i</v>
      </c>
      <c r="Z148" s="240" t="str">
        <f t="shared" ca="1" si="50"/>
        <v>-11.0161735736599+4.56304849966607i</v>
      </c>
      <c r="AA148" s="240" t="str">
        <f t="shared" ca="1" si="51"/>
        <v>3.53502514678028E-13+11.9238203531967i</v>
      </c>
      <c r="AB148" s="240" t="str">
        <f t="shared" ca="1" si="52"/>
        <v>11.0161735736598+4.56304849966649i</v>
      </c>
      <c r="AC148" s="240" t="str">
        <f t="shared" ca="1" si="53"/>
        <v>8.43141422939568-8.43141422939546i</v>
      </c>
      <c r="AD148" s="240" t="str">
        <f t="shared" ca="1" si="54"/>
        <v>-4.56304849966619-11.0161735736599i</v>
      </c>
      <c r="AE148" s="240" t="str">
        <f t="shared" ca="1" si="55"/>
        <v>-11.9238203531967+4.99577966018945E-13i</v>
      </c>
      <c r="AF148" s="240" t="str">
        <f t="shared" ca="1" si="56"/>
        <v>-4.5630484996664+11.0161735736598i</v>
      </c>
      <c r="AG148" s="240" t="str">
        <f t="shared" ca="1" si="57"/>
        <v>8.43141422939553+8.43141422939561i</v>
      </c>
      <c r="AH148" s="240" t="str">
        <f t="shared" ca="1" si="58"/>
        <v>11.0161735736598-4.56304849966629i</v>
      </c>
      <c r="AI148" s="240" t="str">
        <f t="shared" ca="1" si="59"/>
        <v>5.82842253138629E-13-11.9238203531967i</v>
      </c>
      <c r="AJ148" s="240" t="str">
        <f t="shared" ca="1" si="60"/>
        <v>-11.0161735736599-4.56304849966626i</v>
      </c>
      <c r="AK148" s="240" t="str">
        <f t="shared" ca="1" si="61"/>
        <v>-8.43141422939552+8.43141422939562i</v>
      </c>
      <c r="AL148" s="240" t="str">
        <f t="shared" ca="1" si="62"/>
        <v>4.56304849966642+11.0161735736598i</v>
      </c>
      <c r="AM148" s="240" t="str">
        <f t="shared" ca="1" si="63"/>
        <v>11.9238203531967+4.79128721470074E-13i</v>
      </c>
      <c r="AN148" s="240" t="str">
        <f t="shared" ca="1" si="64"/>
        <v>4.56304849966617-11.0161735736599i</v>
      </c>
      <c r="AO148" s="240" t="str">
        <f t="shared" ca="1" si="65"/>
        <v>-8.43141422939571-8.43141422939543i</v>
      </c>
      <c r="AP148" s="240" t="str">
        <f t="shared" ca="1" si="66"/>
        <v>-11.0161735736597+4.56304849966652i</v>
      </c>
      <c r="AQ148" s="240" t="str">
        <f t="shared" ca="1" si="67"/>
        <v>-3.33053270129157E-13+11.9238203531967i</v>
      </c>
      <c r="AR148" s="240" t="str">
        <f t="shared" ca="1" si="68"/>
        <v>-3.33053270129157E-13+11.9238203531967i</v>
      </c>
      <c r="AS148" s="240" t="str">
        <f t="shared" ca="1" si="69"/>
        <v>8.43141422939534-8.4314142293958i</v>
      </c>
      <c r="AT148" s="240" t="str">
        <f t="shared" ca="1" si="70"/>
        <v>-4.56304849966551-11.0161735736602i</v>
      </c>
      <c r="AU148" s="240" t="str">
        <f t="shared" ca="1" si="71"/>
        <v>-11.9238203531967-1.86977818788239E-13i</v>
      </c>
      <c r="AV148" s="240" t="str">
        <f t="shared" ca="1" si="72"/>
        <v>-4.56304849966594+11.01617357366i</v>
      </c>
      <c r="AW148" s="240" t="str">
        <f t="shared" ca="1" si="73"/>
        <v>8.43141422939585+8.43141422939529i</v>
      </c>
      <c r="AX148" s="240" t="str">
        <f t="shared" ca="1" si="74"/>
        <v>11.0161735736601-4.56304849966566i</v>
      </c>
      <c r="AY148" s="240" t="str">
        <f t="shared" ca="1" si="75"/>
        <v>1.25626206792046E-13-11.9238203531967i</v>
      </c>
      <c r="AZ148" s="240" t="str">
        <f t="shared" ca="1" si="76"/>
        <v>-11.01617357366-4.5630484996658i</v>
      </c>
      <c r="BA148" s="240" t="str">
        <f t="shared" ca="1" si="77"/>
        <v>-8.43141422939603+8.43141422939511i</v>
      </c>
      <c r="BB148" s="240" t="str">
        <f t="shared" ca="1" si="78"/>
        <v>4.56304849966579+11.01617357366i</v>
      </c>
      <c r="BC148" s="240" t="str">
        <f t="shared" ca="1" si="79"/>
        <v>11.9238203531967-2.04492445488714E-14i</v>
      </c>
      <c r="BD148" s="240" t="str">
        <f t="shared" ca="1" si="80"/>
        <v>4.56304849966575-11.0161735736601i</v>
      </c>
      <c r="BE148" s="240" t="str">
        <f t="shared" ca="1" si="81"/>
        <v>-8.43141422939522-8.43141422939592i</v>
      </c>
      <c r="BF148" s="240" t="str">
        <f t="shared" ca="1" si="82"/>
        <v>-11.01617357366+4.56304849966585i</v>
      </c>
      <c r="BG148" s="240" t="str">
        <f t="shared" ca="1" si="83"/>
        <v>1.66524695889788E-13+11.9238203531967i</v>
      </c>
      <c r="BH148" s="240" t="str">
        <f t="shared" ca="1" si="84"/>
        <v>11.0161735736601+4.56304849966561i</v>
      </c>
      <c r="BI148" s="240" t="str">
        <f t="shared" ca="1" si="85"/>
        <v>8.43141422939589-8.43141422939525i</v>
      </c>
      <c r="BJ148" s="240" t="str">
        <f t="shared" ca="1" si="86"/>
        <v>-4.56304849966598-11.01617357366i</v>
      </c>
      <c r="BK148" s="240" t="str">
        <f t="shared" ca="1" si="87"/>
        <v>-11.9238203531967+2.27876307885982E-13i</v>
      </c>
      <c r="BL148" s="240" t="str">
        <f t="shared" ca="1" si="88"/>
        <v>-4.56304849966657+11.0161735736597i</v>
      </c>
      <c r="BM148" s="240" t="str">
        <f t="shared" ca="1" si="89"/>
        <v>8.43141422939536+8.43141422939578i</v>
      </c>
      <c r="BN148" s="240" t="str">
        <f t="shared" ca="1" si="90"/>
        <v>11.0161735736599-4.56304849966611i</v>
      </c>
      <c r="BO148" s="240" t="str">
        <f t="shared" ca="1" si="91"/>
        <v>-3.73951759226899E-13-11.9238203531967i</v>
      </c>
      <c r="BP148" s="240" t="str">
        <f t="shared" ca="1" si="92"/>
        <v>-11.0161735736597-4.56304849966652i</v>
      </c>
      <c r="BQ148" s="240" t="str">
        <f t="shared" ca="1" si="93"/>
        <v>-8.43141422939567+8.43141422939547i</v>
      </c>
      <c r="BR148" s="240" t="str">
        <f t="shared" ca="1" si="94"/>
        <v>4.56304849966625+11.0161735736599i</v>
      </c>
      <c r="BS148" s="240" t="str">
        <f t="shared" ca="1" si="95"/>
        <v>11.9238203531967-5.20027210567817E-13i</v>
      </c>
      <c r="BT148" s="240" t="str">
        <f t="shared" ca="1" si="96"/>
        <v>4.56304849966638-11.0161735736598i</v>
      </c>
      <c r="BU148" s="240" t="str">
        <f t="shared" ca="1" si="97"/>
        <v>-8.43141422939551-8.43141422939564i</v>
      </c>
      <c r="BV148" s="240" t="str">
        <f t="shared" ca="1" si="98"/>
        <v>-11.0161735736598+4.56304849966638i</v>
      </c>
      <c r="BW148" s="240" t="str">
        <f t="shared" ca="1" si="99"/>
        <v>-5.20031088917397E-13+11.9238203531967i</v>
      </c>
      <c r="BX148" s="240" t="str">
        <f t="shared" ca="1" si="100"/>
        <v>11.0161735736599+4.56304849966625i</v>
      </c>
      <c r="BY148" s="240" t="str">
        <f t="shared" ca="1" si="101"/>
        <v>8.43141422939553-8.43141422939561i</v>
      </c>
      <c r="BZ148" s="240" t="str">
        <f t="shared" ca="1" si="102"/>
        <v>-4.56304849966636-11.0161735736598i</v>
      </c>
      <c r="CA148" s="240" t="str">
        <f t="shared" ca="1" si="103"/>
        <v>-11.9238203531967-3.73955637576479E-13i</v>
      </c>
      <c r="CB148" s="240" t="str">
        <f t="shared" ca="1" si="104"/>
        <v>-4.56304849966611+11.0161735736599i</v>
      </c>
      <c r="CC148" s="240" t="str">
        <f t="shared" ca="1" si="105"/>
        <v>8.43141422939572+8.43141422939542i</v>
      </c>
      <c r="CD148" s="240" t="str">
        <f t="shared" ca="1" si="106"/>
        <v>11.0161735736598-4.56304849966649i</v>
      </c>
      <c r="CE148" s="240" t="str">
        <f t="shared" ca="1" si="107"/>
        <v>3.97327864925008E-13-11.9238203531967i</v>
      </c>
      <c r="CF148" s="240" t="str">
        <f t="shared" ca="1" si="108"/>
        <v>-11.01617357366-4.56304849966598i</v>
      </c>
      <c r="CG148" s="240" t="str">
        <f t="shared" ca="1" si="109"/>
        <v>-8.43141422939533+8.43141422939581i</v>
      </c>
      <c r="CH148" s="240" t="str">
        <f t="shared" ca="1" si="110"/>
        <v>4.56304849966554+11.0161735736602i</v>
      </c>
      <c r="CI148" s="240" t="str">
        <f t="shared" ca="1" si="111"/>
        <v>11.9238203531967+2.51252413584092E-13i</v>
      </c>
      <c r="CJ148" s="240" t="str">
        <f t="shared" ca="1" si="112"/>
        <v>4.563048499666-11.01617357366i</v>
      </c>
      <c r="CK148" s="240" t="str">
        <f t="shared" ca="1" si="113"/>
        <v>-8.43141422939592-8.43141422939522i</v>
      </c>
      <c r="CL148" s="240" t="str">
        <f t="shared" ca="1" si="114"/>
        <v>-11.0161735736601+4.56304849966567i</v>
      </c>
      <c r="CM148" s="240" t="str">
        <f t="shared" ca="1" si="115"/>
        <v>-1.05176962243174E-13+11.9238203531967i</v>
      </c>
      <c r="CN148" s="240" t="str">
        <f t="shared" ca="1" si="116"/>
        <v>11.01617357366+4.56304849966586i</v>
      </c>
      <c r="CO148" s="240" t="str">
        <f t="shared" ca="1" si="117"/>
        <v>8.43141422939596-8.43141422939518i</v>
      </c>
      <c r="CP148" s="240" t="str">
        <f t="shared" ca="1" si="118"/>
        <v>-4.5630484996658-11.01617357366i</v>
      </c>
      <c r="CQ148" s="240" t="str">
        <f t="shared" ca="1" si="119"/>
        <v>-11.9238203531967+4.08984890977428E-14i</v>
      </c>
      <c r="CR148" s="240" t="str">
        <f t="shared" ca="1" si="120"/>
        <v>-4.56304849966573+11.0161735736601i</v>
      </c>
      <c r="CS148" s="240" t="str">
        <f t="shared" ca="1" si="121"/>
        <v>8.43141422939517+8.43141422939597i</v>
      </c>
      <c r="CT148" s="240" t="str">
        <f t="shared" ca="1" si="122"/>
        <v>11.01617357366-4.56304849966594i</v>
      </c>
      <c r="CU148" s="240" t="str">
        <f t="shared" ca="1" si="123"/>
        <v>-1.8697394043866E-13-11.9238203531967i</v>
      </c>
      <c r="CV148" s="240" t="str">
        <f t="shared" ca="1" si="124"/>
        <v>-11.0161735736615-4.56304849966231i</v>
      </c>
      <c r="CW148" s="240" t="str">
        <f t="shared" ca="1" si="125"/>
        <v>-8.43141422939419+8.43141422939695i</v>
      </c>
      <c r="CX148" s="240" t="str">
        <f t="shared" ca="1" si="126"/>
        <v>4.56304849966592+11.01617357366i</v>
      </c>
      <c r="CY148" s="240" t="str">
        <f t="shared" ca="1" si="127"/>
        <v>11.9238203531967+2.03921810987268E-12i</v>
      </c>
      <c r="CZ148" s="240" t="str">
        <f t="shared" ca="1" si="128"/>
        <v>4.56304849966984-11.0161735736584i</v>
      </c>
      <c r="DA148" s="240" t="str">
        <f t="shared" ca="1" si="129"/>
        <v>-8.43141422939957-8.43141422939157i</v>
      </c>
      <c r="DB148" s="240" t="str">
        <f t="shared" ca="1" si="130"/>
        <v>-11.0161735736586+4.56304849966934i</v>
      </c>
      <c r="DC148" s="240" t="str">
        <f t="shared" ca="1" si="131"/>
        <v>1.66525859394663E-12+11.9238203531967i</v>
      </c>
      <c r="DD148" s="240" t="str">
        <f t="shared" ca="1" si="132"/>
        <v>11.0161735736598+4.56304849966642i</v>
      </c>
      <c r="DE148" s="240" t="str">
        <f t="shared" ca="1" si="133"/>
        <v>8.43141422939734-8.4314142293938i</v>
      </c>
      <c r="DF148" s="240" t="str">
        <f t="shared" ca="1" si="134"/>
        <v>-4.56304849966181-11.0161735736617i</v>
      </c>
      <c r="DG148" s="240" t="str">
        <f t="shared" ca="1" si="135"/>
        <v>-11.9238203531967+5.36973529776593E-12i</v>
      </c>
      <c r="DH148" s="240" t="str">
        <f t="shared" ca="1" si="136"/>
        <v>-4.563048499663+11.0161735736612i</v>
      </c>
      <c r="DI148" s="240" t="str">
        <f t="shared" ca="1" si="137"/>
        <v>8.43141422939642+8.43141422939472i</v>
      </c>
      <c r="DJ148" s="240" t="str">
        <f t="shared" ca="1" si="138"/>
        <v>11.0161735736603-4.56304849966523i</v>
      </c>
      <c r="DK148" s="240" t="str">
        <f t="shared" ca="1" si="139"/>
        <v>2.95657318536551E-12-11.9238203531967i</v>
      </c>
      <c r="DL148" s="240" t="str">
        <f t="shared" ca="1" si="140"/>
        <v>-11.016173573658-4.56304849967069i</v>
      </c>
      <c r="DM148" s="240" t="str">
        <f t="shared" ca="1" si="141"/>
        <v>-8.43141422939209+8.43141422939905i</v>
      </c>
      <c r="DN148" s="240" t="str">
        <f t="shared" ca="1" si="142"/>
        <v>4.56304849966865+11.0161735736589i</v>
      </c>
      <c r="DO148" s="240" t="str">
        <f t="shared" ca="1" si="143"/>
        <v>11.9238203531967-7.47903518453799E-13i</v>
      </c>
      <c r="DP148" s="240" t="str">
        <f t="shared" ca="1" si="144"/>
        <v>4.56304849966727-11.0161735736594i</v>
      </c>
      <c r="DQ148" s="240" t="str">
        <f t="shared" ca="1" si="145"/>
        <v>-8.43141422939316-8.43141422939799i</v>
      </c>
      <c r="DR148" s="240" t="str">
        <f t="shared" ca="1" si="146"/>
        <v>-11.016173573662+4.56304849966111i</v>
      </c>
      <c r="DS148" s="240" t="str">
        <f t="shared" ca="1" si="147"/>
        <v>4.4523802222731E-12+11.9238203531967i</v>
      </c>
      <c r="DT148" s="240" t="str">
        <f t="shared" ca="1" si="148"/>
        <v>11.0161735736609+4.56304849966384i</v>
      </c>
      <c r="DU148" s="240" t="str">
        <f t="shared" ca="1" si="149"/>
        <v>8.43141422939524-8.4314142293959i</v>
      </c>
      <c r="DV148" s="240" t="str">
        <f t="shared" ca="1" si="150"/>
        <v>-4.56304849966438-11.0161735736606i</v>
      </c>
      <c r="DW148" s="240" t="str">
        <f t="shared" ca="1" si="151"/>
        <v>-11.9238203531967-3.70448058216888E-12i</v>
      </c>
      <c r="DX148" s="240" t="str">
        <f t="shared" ca="1" si="152"/>
        <v>-4.56304849967154+11.0161735736577i</v>
      </c>
      <c r="DY148" s="240" t="str">
        <f t="shared" ca="1" si="153"/>
        <v>8.43141422939839+8.43141422939275i</v>
      </c>
      <c r="DZ148" s="240" t="str">
        <f t="shared" ca="1" si="154"/>
        <v>11.0161735736592-4.56304849966796i</v>
      </c>
      <c r="EA148" s="240" t="str">
        <f t="shared" ca="1" si="155"/>
        <v>1.69451557039026E-13-11.9238203531967i</v>
      </c>
      <c r="EB148" s="240" t="str">
        <f t="shared" ca="1" si="156"/>
        <v>-11.0161735736592-4.56304849966796i</v>
      </c>
      <c r="EC148" s="240" t="str">
        <f t="shared" ca="1" si="157"/>
        <v>-8.43141422939863+8.43141422939251i</v>
      </c>
      <c r="ED148" s="240" t="str">
        <f t="shared" ca="1" si="158"/>
        <v>4.56304849967122+11.0161735736578i</v>
      </c>
      <c r="EE148" s="240" t="str">
        <f t="shared" ca="1" si="159"/>
        <v>11.9238203531967-3.70447282546973E-12i</v>
      </c>
      <c r="EF148" s="240" t="str">
        <f t="shared" ca="1" si="160"/>
        <v>4.56304849966469-11.0161735736605i</v>
      </c>
      <c r="EG148" s="240" t="str">
        <f t="shared" ca="1" si="161"/>
        <v>-8.43141422939524-8.4314142293959i</v>
      </c>
      <c r="EH148" s="240" t="str">
        <f t="shared" ca="1" si="162"/>
        <v>-11.016173573661+4.56304849966353i</v>
      </c>
      <c r="EI148" s="240" t="str">
        <f t="shared" ca="1" si="163"/>
        <v>-4.62183565766171E-12+11.9238203531967i</v>
      </c>
      <c r="EJ148" s="240" t="str">
        <f t="shared" ca="1" si="164"/>
        <v>11.016173573662+4.56304849966111i</v>
      </c>
      <c r="EK148" s="240" t="str">
        <f t="shared" ca="1" si="165"/>
        <v>8.4314142293934-8.43141422939775i</v>
      </c>
      <c r="EL148" s="240" t="str">
        <f t="shared" ca="1" si="166"/>
        <v>-4.56304849966711-11.0161735736595i</v>
      </c>
      <c r="EM148" s="240" t="str">
        <f t="shared" ca="1" si="167"/>
        <v>-11.9238203531967-7.47911275152958E-13i</v>
      </c>
      <c r="EN148" s="240"/>
      <c r="EO148" s="240"/>
      <c r="EP148" s="240"/>
    </row>
    <row r="149" spans="1:146" ht="15.75" thickBot="1">
      <c r="A149" s="277">
        <f t="shared" si="168"/>
        <v>9.5703125000000052E-4</v>
      </c>
      <c r="B149" s="276">
        <v>49</v>
      </c>
      <c r="C149" s="248">
        <f t="shared" si="169"/>
        <v>9800</v>
      </c>
      <c r="D149" s="247">
        <f t="shared" si="170"/>
        <v>61575.216010359945</v>
      </c>
      <c r="E149" s="247" t="str">
        <f t="shared" si="171"/>
        <v>61575.2160103599i</v>
      </c>
      <c r="F149" s="247" t="str">
        <f t="shared" si="177"/>
        <v>0.0668715904450548-0.206978882028382i</v>
      </c>
      <c r="G149" s="247" t="str">
        <f t="shared" si="178"/>
        <v>-0.694430400876977+0.85906608697121i</v>
      </c>
      <c r="H149" s="247" t="str">
        <f t="shared" si="179"/>
        <v>0.00532962552663288-0.00578252465549381i</v>
      </c>
      <c r="I149" s="247" t="str">
        <f t="shared" si="174"/>
        <v>-0.00728662665145286+0.00496944472282634i</v>
      </c>
      <c r="J149" s="275" t="str">
        <f ca="1">IMPRODUCT(1/N_FFT2,BL100)</f>
        <v>-0.0740586645372984-0.0111789579458385i</v>
      </c>
      <c r="K149" s="274" t="str">
        <f t="shared" ca="1" si="175"/>
        <v>0.00059519105235913-0.000286573546760826i</v>
      </c>
      <c r="N149" s="265">
        <f t="shared" ca="1" si="176"/>
        <v>12.080249034025021</v>
      </c>
      <c r="O149" s="240">
        <f t="shared" ca="1" si="39"/>
        <v>-11.919750965974979</v>
      </c>
      <c r="P149" s="240" t="str">
        <f t="shared" ca="1" si="40"/>
        <v>-4.28985920938756+11.1210418151581i</v>
      </c>
      <c r="Q149" s="240" t="str">
        <f t="shared" ca="1" si="41"/>
        <v>8.83195289219006+8.00481550074685i</v>
      </c>
      <c r="R149" s="240" t="str">
        <f t="shared" ca="1" si="42"/>
        <v>10.6470112270076-5.35925508096381i</v>
      </c>
      <c r="S149" s="240" t="str">
        <f t="shared" ca="1" si="43"/>
        <v>-1.16833990312538-11.8623541070745i</v>
      </c>
      <c r="T149" s="240" t="str">
        <f t="shared" ca="1" si="44"/>
        <v>-11.4879706912487-3.17914964854931i</v>
      </c>
      <c r="U149" s="241" t="str">
        <f t="shared" ca="1" si="45"/>
        <v>-7.10058736015427+9.57403374924482i</v>
      </c>
      <c r="V149" s="240" t="str">
        <f t="shared" ca="1" si="46"/>
        <v>6.37703839644355+10.0704441004926i</v>
      </c>
      <c r="W149" s="240" t="str">
        <f t="shared" ca="1" si="47"/>
        <v>11.6907162935005-2.3254280543041i</v>
      </c>
      <c r="X149" s="240" t="str">
        <f t="shared" ca="1" si="48"/>
        <v>2.03782313869533-11.7442641296192i</v>
      </c>
      <c r="Y149" s="240" t="str">
        <f t="shared" ca="1" si="49"/>
        <v>-10.223911427595-6.12797668170782i</v>
      </c>
      <c r="Z149" s="240" t="str">
        <f t="shared" ca="1" si="50"/>
        <v>-9.39689309222495+7.33340734612204i</v>
      </c>
      <c r="AA149" s="240" t="str">
        <f t="shared" ca="1" si="51"/>
        <v>3.46012106211148+11.4064904912245i</v>
      </c>
      <c r="AB149" s="240" t="str">
        <f t="shared" ca="1" si="52"/>
        <v>11.8874538843535+0.876871278028129i</v>
      </c>
      <c r="AC149" s="240" t="str">
        <f t="shared" ca="1" si="53"/>
        <v>5.09635023792311-10.7753272499392i</v>
      </c>
      <c r="AD149" s="240" t="str">
        <f t="shared" ca="1" si="54"/>
        <v>-8.21915157420822-8.63284486661563i</v>
      </c>
      <c r="AE149" s="240" t="str">
        <f t="shared" ca="1" si="55"/>
        <v>-11.0124139500959+4.56149121259657i</v>
      </c>
      <c r="AF149" s="240" t="str">
        <f t="shared" ca="1" si="56"/>
        <v>0.2925253323919+11.9161609598381i</v>
      </c>
      <c r="AG149" s="240" t="str">
        <f t="shared" ca="1" si="57"/>
        <v>11.2229707804734+4.01564315539874i</v>
      </c>
      <c r="AH149" s="240" t="str">
        <f t="shared" ca="1" si="58"/>
        <v>7.78565762574699-9.02574087959039i</v>
      </c>
      <c r="AI149" s="240" t="str">
        <f t="shared" ca="1" si="59"/>
        <v>-5.61893170913962-10.5122818426299i</v>
      </c>
      <c r="AJ149" s="240" t="str">
        <f t="shared" ca="1" si="60"/>
        <v>-11.8301088912434+1.45910476395152i</v>
      </c>
      <c r="AK149" s="240" t="str">
        <f t="shared" ca="1" si="61"/>
        <v>-2.89626323411516+11.5625309672915i</v>
      </c>
      <c r="AL149" s="240" t="str">
        <f t="shared" ca="1" si="62"/>
        <v>9.74540736633017+6.86349024586901i</v>
      </c>
      <c r="AM149" s="240" t="str">
        <f t="shared" ca="1" si="63"/>
        <v>9.91091071442227-6.62225882170211i</v>
      </c>
      <c r="AN149" s="240" t="str">
        <f t="shared" ca="1" si="64"/>
        <v>-2.61163221900652-11.6301264070305i</v>
      </c>
      <c r="AO149" s="240" t="str">
        <f t="shared" ca="1" si="65"/>
        <v>-11.7907376601724-1.74899071462738i</v>
      </c>
      <c r="AP149" s="240" t="str">
        <f t="shared" ca="1" si="66"/>
        <v>-5.87522370295885+10.37122025275i</v>
      </c>
      <c r="AQ149" s="240" t="str">
        <f t="shared" ca="1" si="67"/>
        <v>7.56180996171767+9.21409209817923i</v>
      </c>
      <c r="AR149" s="240" t="str">
        <f t="shared" ca="1" si="68"/>
        <v>7.56180996171767+9.21409209817923i</v>
      </c>
      <c r="AS149" s="240" t="str">
        <f t="shared" ca="1" si="69"/>
        <v>0.584874458462148-11.905393103913i</v>
      </c>
      <c r="AT149" s="240" t="str">
        <f t="shared" ca="1" si="70"/>
        <v>-10.8971526186508-4.83037554406421i</v>
      </c>
      <c r="AU149" s="240" t="str">
        <f t="shared" ca="1" si="71"/>
        <v>-8.42853673809554+8.42853673809608i</v>
      </c>
      <c r="AV149" s="240" t="str">
        <f t="shared" ca="1" si="72"/>
        <v>4.83037554406381+10.897152618651i</v>
      </c>
      <c r="AW149" s="240" t="str">
        <f t="shared" ca="1" si="73"/>
        <v>11.905393103913-0.584874458462979i</v>
      </c>
      <c r="AX149" s="240" t="str">
        <f t="shared" ca="1" si="74"/>
        <v>3.73900822812833-11.3181394478443i</v>
      </c>
      <c r="AY149" s="240" t="str">
        <f t="shared" ca="1" si="75"/>
        <v>-9.21409209817895-7.561809961718i</v>
      </c>
      <c r="AZ149" s="240" t="str">
        <f t="shared" ca="1" si="76"/>
        <v>-10.3712202527502+5.87522370295847i</v>
      </c>
      <c r="BA149" s="240" t="str">
        <f t="shared" ca="1" si="77"/>
        <v>1.74899071462703+11.7907376601725i</v>
      </c>
      <c r="BB149" s="240" t="str">
        <f t="shared" ca="1" si="78"/>
        <v>11.6301264070307+2.61163221900575i</v>
      </c>
      <c r="BC149" s="240" t="str">
        <f t="shared" ca="1" si="79"/>
        <v>6.62225882170244-9.91091071442204i</v>
      </c>
      <c r="BD149" s="240" t="str">
        <f t="shared" ca="1" si="80"/>
        <v>-6.86349024586865-9.74540736633042i</v>
      </c>
      <c r="BE149" s="240" t="str">
        <f t="shared" ca="1" si="81"/>
        <v>-11.5625309672916+2.89626323411473i</v>
      </c>
      <c r="BF149" s="240" t="str">
        <f t="shared" ca="1" si="82"/>
        <v>-1.45910476395191+11.8301088912433i</v>
      </c>
      <c r="BG149" s="240" t="str">
        <f t="shared" ca="1" si="83"/>
        <v>10.5122818426303+5.61893170913892i</v>
      </c>
      <c r="BH149" s="240" t="str">
        <f t="shared" ca="1" si="84"/>
        <v>9.02574087959065-7.78565762574669i</v>
      </c>
      <c r="BI149" s="240" t="str">
        <f t="shared" ca="1" si="85"/>
        <v>-4.01564315539944-11.2229707804732i</v>
      </c>
      <c r="BJ149" s="240" t="str">
        <f t="shared" ca="1" si="86"/>
        <v>-11.9161609598381-0.292525332392254i</v>
      </c>
      <c r="BK149" s="240" t="str">
        <f t="shared" ca="1" si="87"/>
        <v>-4.56149121259584+11.0124139500962i</v>
      </c>
      <c r="BL149" s="240" t="str">
        <f t="shared" ca="1" si="88"/>
        <v>8.63284486661536+8.21915157420851i</v>
      </c>
      <c r="BM149" s="240" t="str">
        <f t="shared" ca="1" si="89"/>
        <v>10.7753272499394-5.09635023792272i</v>
      </c>
      <c r="BN149" s="240" t="str">
        <f t="shared" ca="1" si="90"/>
        <v>-0.876871278028875-11.8874538843534i</v>
      </c>
      <c r="BO149" s="240" t="str">
        <f t="shared" ca="1" si="91"/>
        <v>-11.4064904912243-3.46012106211183i</v>
      </c>
      <c r="BP149" s="240" t="str">
        <f t="shared" ca="1" si="92"/>
        <v>-7.3334073461214+9.39689309222543i</v>
      </c>
      <c r="BQ149" s="240" t="str">
        <f t="shared" ca="1" si="93"/>
        <v>6.12797668170746+10.2239114275952i</v>
      </c>
      <c r="BR149" s="240" t="str">
        <f t="shared" ca="1" si="94"/>
        <v>11.744264129619-2.03782313869607i</v>
      </c>
      <c r="BS149" s="240" t="str">
        <f t="shared" ca="1" si="95"/>
        <v>2.32542805430408-11.6907162935005i</v>
      </c>
      <c r="BT149" s="240" t="str">
        <f t="shared" ca="1" si="96"/>
        <v>-10.0704441004923-6.37703839644396i</v>
      </c>
      <c r="BU149" s="240" t="str">
        <f t="shared" ca="1" si="97"/>
        <v>-9.57403374924459+7.10058736015459i</v>
      </c>
      <c r="BV149" s="240" t="str">
        <f t="shared" ca="1" si="98"/>
        <v>3.1791496485491+11.4879706912488i</v>
      </c>
      <c r="BW149" s="240" t="str">
        <f t="shared" ca="1" si="99"/>
        <v>11.8623541070745+1.16833990312491i</v>
      </c>
      <c r="BX149" s="240" t="str">
        <f t="shared" ca="1" si="100"/>
        <v>5.35925508096383-10.6470112270076i</v>
      </c>
      <c r="BY149" s="240" t="str">
        <f t="shared" ca="1" si="101"/>
        <v>-8.00481550074647-8.8319528921904i</v>
      </c>
      <c r="BZ149" s="240" t="str">
        <f t="shared" ca="1" si="102"/>
        <v>-11.121041815158+4.28985920938761i</v>
      </c>
      <c r="CA149" s="240" t="str">
        <f t="shared" ca="1" si="103"/>
        <v>-4.38079379867997E-13+11.919750965975i</v>
      </c>
      <c r="CB149" s="240" t="str">
        <f t="shared" ca="1" si="104"/>
        <v>11.1210418151582+4.28985920938732i</v>
      </c>
      <c r="CC149" s="240" t="str">
        <f t="shared" ca="1" si="105"/>
        <v>8.00481550074712-8.83195289218982i</v>
      </c>
      <c r="CD149" s="240" t="str">
        <f t="shared" ca="1" si="106"/>
        <v>-5.35925508096426-10.6470112270073i</v>
      </c>
      <c r="CE149" s="240" t="str">
        <f t="shared" ca="1" si="107"/>
        <v>-11.8623541070745+1.16833990312539i</v>
      </c>
      <c r="CF149" s="240" t="str">
        <f t="shared" ca="1" si="108"/>
        <v>-3.17914964854978+11.4879706912486i</v>
      </c>
      <c r="CG149" s="240" t="str">
        <f t="shared" ca="1" si="109"/>
        <v>9.57403374924488+7.10058736015419i</v>
      </c>
      <c r="CH149" s="240" t="str">
        <f t="shared" ca="1" si="110"/>
        <v>10.0704441004928-6.37703839644322i</v>
      </c>
      <c r="CI149" s="240" t="str">
        <f t="shared" ca="1" si="111"/>
        <v>-2.32542805430437-11.6907162935004i</v>
      </c>
      <c r="CJ149" s="240" t="str">
        <f t="shared" ca="1" si="112"/>
        <v>-11.7442641296191-2.03782313869576i</v>
      </c>
      <c r="CK149" s="240" t="str">
        <f t="shared" ca="1" si="113"/>
        <v>-6.1279766817072+10.2239114275953i</v>
      </c>
      <c r="CL149" s="240" t="str">
        <f t="shared" ca="1" si="114"/>
        <v>7.33340734612166+9.39689309222524i</v>
      </c>
      <c r="CM149" s="240" t="str">
        <f t="shared" ca="1" si="115"/>
        <v>11.4064904912246-3.46012106211115i</v>
      </c>
      <c r="CN149" s="240" t="str">
        <f t="shared" ca="1" si="116"/>
        <v>0.876871278028482-11.8874538843535i</v>
      </c>
      <c r="CO149" s="240" t="str">
        <f t="shared" ca="1" si="117"/>
        <v>-10.7753272499391-5.09635023792344i</v>
      </c>
      <c r="CP149" s="240" t="str">
        <f t="shared" ca="1" si="118"/>
        <v>-8.63284486661509+8.21915157420879i</v>
      </c>
      <c r="CQ149" s="240" t="str">
        <f t="shared" ca="1" si="119"/>
        <v>4.56149121259621+11.012413950096i</v>
      </c>
      <c r="CR149" s="240" t="str">
        <f t="shared" ca="1" si="120"/>
        <v>11.9161609598381-0.292525332392647i</v>
      </c>
      <c r="CS149" s="240" t="str">
        <f t="shared" ca="1" si="121"/>
        <v>4.01564315539915-11.2229707804733i</v>
      </c>
      <c r="CT149" s="240" t="str">
        <f t="shared" ca="1" si="122"/>
        <v>-9.02574087959086-7.78565762574647i</v>
      </c>
      <c r="CU149" s="240" t="str">
        <f t="shared" ca="1" si="123"/>
        <v>-10.512281842629+5.61893170914143i</v>
      </c>
      <c r="CV149" s="240" t="str">
        <f t="shared" ca="1" si="124"/>
        <v>1.45910476394987+11.8301088912436i</v>
      </c>
      <c r="CW149" s="240" t="str">
        <f t="shared" ca="1" si="125"/>
        <v>11.5625309672902+2.89626323412027i</v>
      </c>
      <c r="CX149" s="240" t="str">
        <f t="shared" ca="1" si="126"/>
        <v>6.86349024586736-9.74540736633133i</v>
      </c>
      <c r="CY149" s="240" t="str">
        <f t="shared" ca="1" si="127"/>
        <v>-6.62225882170079-9.91091071442314i</v>
      </c>
      <c r="CZ149" s="240" t="str">
        <f t="shared" ca="1" si="128"/>
        <v>-11.6301264070293+2.61163221901192i</v>
      </c>
      <c r="DA149" s="240" t="str">
        <f t="shared" ca="1" si="129"/>
        <v>-1.74899071462547+11.7907376601727i</v>
      </c>
      <c r="DB149" s="240" t="str">
        <f t="shared" ca="1" si="130"/>
        <v>10.3712202527492+5.87522370296026i</v>
      </c>
      <c r="DC149" s="240" t="str">
        <f t="shared" ca="1" si="131"/>
        <v>9.21409209817575-7.56180996172191i</v>
      </c>
      <c r="DD149" s="240" t="str">
        <f t="shared" ca="1" si="132"/>
        <v>-3.73900822812975-11.3181394478439i</v>
      </c>
      <c r="DE149" s="240" t="str">
        <f t="shared" ca="1" si="133"/>
        <v>-11.9053931039129-0.584874458465038i</v>
      </c>
      <c r="DF149" s="240" t="str">
        <f t="shared" ca="1" si="134"/>
        <v>-4.83037554405911+10.897152618653i</v>
      </c>
      <c r="DG149" s="240" t="str">
        <f t="shared" ca="1" si="135"/>
        <v>8.42853673809666+8.42853673809496i</v>
      </c>
      <c r="DH149" s="240" t="str">
        <f t="shared" ca="1" si="136"/>
        <v>10.8971526186521-4.83037554406132i</v>
      </c>
      <c r="DI149" s="240" t="str">
        <f t="shared" ca="1" si="137"/>
        <v>-0.584874458467278-11.9053931039128i</v>
      </c>
      <c r="DJ149" s="240" t="str">
        <f t="shared" ca="1" si="138"/>
        <v>-11.3181394478446-3.73900822812763i</v>
      </c>
      <c r="DK149" s="240" t="str">
        <f t="shared" ca="1" si="139"/>
        <v>-7.56180996172017+9.21409209817717i</v>
      </c>
      <c r="DL149" s="240" t="str">
        <f t="shared" ca="1" si="140"/>
        <v>5.87522370296221+10.3712202527481i</v>
      </c>
      <c r="DM149" s="240" t="str">
        <f t="shared" ca="1" si="141"/>
        <v>11.7907376601724-1.74899071462769i</v>
      </c>
      <c r="DN149" s="240" t="str">
        <f t="shared" ca="1" si="142"/>
        <v>2.61163221900973-11.6301264070298i</v>
      </c>
      <c r="DO149" s="240" t="str">
        <f t="shared" ca="1" si="143"/>
        <v>-9.91091071442449-6.62225882169878i</v>
      </c>
      <c r="DP149" s="240" t="str">
        <f t="shared" ca="1" si="144"/>
        <v>-9.74540736632995+6.86349024586933i</v>
      </c>
      <c r="DQ149" s="240" t="str">
        <f t="shared" ca="1" si="145"/>
        <v>2.89626323411094+11.5625309672925i</v>
      </c>
      <c r="DR149" s="240" t="str">
        <f t="shared" ca="1" si="146"/>
        <v>11.8301088912438+1.45910476394764i</v>
      </c>
      <c r="DS149" s="240" t="str">
        <f t="shared" ca="1" si="147"/>
        <v>5.61893170913931-10.5122818426301i</v>
      </c>
      <c r="DT149" s="240" t="str">
        <f t="shared" ca="1" si="148"/>
        <v>-7.78565762574366-9.02574087959326i</v>
      </c>
      <c r="DU149" s="240" t="str">
        <f t="shared" ca="1" si="149"/>
        <v>-11.2229707804721+4.01564315540239i</v>
      </c>
      <c r="DV149" s="240" t="str">
        <f t="shared" ca="1" si="150"/>
        <v>-0.292525332392776+11.9161609598381i</v>
      </c>
      <c r="DW149" s="240" t="str">
        <f t="shared" ca="1" si="151"/>
        <v>11.0124139500941+4.56149121260071i</v>
      </c>
      <c r="DX149" s="240" t="str">
        <f t="shared" ca="1" si="152"/>
        <v>8.21915157420631-8.63284486661745i</v>
      </c>
      <c r="DY149" s="240" t="str">
        <f t="shared" ca="1" si="153"/>
        <v>-5.09635023792224-10.7753272499396i</v>
      </c>
      <c r="DZ149" s="240" t="str">
        <f t="shared" ca="1" si="154"/>
        <v>-11.8874538843538+0.876871278023624i</v>
      </c>
      <c r="EA149" s="240" t="str">
        <f t="shared" ca="1" si="155"/>
        <v>-3.46012106210869+11.4064904912253i</v>
      </c>
      <c r="EB149" s="240" t="str">
        <f t="shared" ca="1" si="156"/>
        <v>9.39689309222453+7.33340734612256i</v>
      </c>
      <c r="EC149" s="240" t="str">
        <f t="shared" ca="1" si="157"/>
        <v>10.2239114275977-6.12797668170316i</v>
      </c>
      <c r="ED149" s="240" t="str">
        <f t="shared" ca="1" si="158"/>
        <v>-2.03782313869814-11.7442641296187i</v>
      </c>
      <c r="EE149" s="240" t="str">
        <f t="shared" ca="1" si="159"/>
        <v>-11.6907162935002-2.32542805430551i</v>
      </c>
      <c r="EF149" s="240" t="str">
        <f t="shared" ca="1" si="160"/>
        <v>-6.37703839644819+10.0704441004897i</v>
      </c>
      <c r="EG149" s="240" t="str">
        <f t="shared" ca="1" si="161"/>
        <v>7.10058736015614+9.57403374924344i</v>
      </c>
      <c r="EH149" s="240" t="str">
        <f t="shared" ca="1" si="162"/>
        <v>11.4879706912492-3.17914964854753i</v>
      </c>
      <c r="EI149" s="240" t="str">
        <f t="shared" ca="1" si="163"/>
        <v>1.16833990313124-11.8623541070739i</v>
      </c>
      <c r="EJ149" s="240" t="str">
        <f t="shared" ca="1" si="164"/>
        <v>-10.6470112270084-5.3592550809621i</v>
      </c>
      <c r="EK149" s="240" t="str">
        <f t="shared" ca="1" si="165"/>
        <v>-8.8319528921915+8.00481550074527i</v>
      </c>
      <c r="EL149" s="240" t="str">
        <f t="shared" ca="1" si="166"/>
        <v>4.28985920939273+11.1210418151561i</v>
      </c>
      <c r="EM149" s="240" t="str">
        <f t="shared" ca="1" si="167"/>
        <v>11.919750965975-1.49529912932803E-12i</v>
      </c>
      <c r="EN149" s="240"/>
      <c r="EO149" s="240"/>
      <c r="EP149" s="240"/>
    </row>
    <row r="150" spans="1:146" ht="15.75" thickBot="1">
      <c r="A150" s="277">
        <f t="shared" si="168"/>
        <v>9.7656250000000043E-4</v>
      </c>
      <c r="B150" s="276">
        <v>50</v>
      </c>
      <c r="C150" s="248">
        <f t="shared" si="169"/>
        <v>10000</v>
      </c>
      <c r="D150" s="247">
        <f t="shared" si="170"/>
        <v>62831.853071795864</v>
      </c>
      <c r="E150" s="247" t="str">
        <f t="shared" si="171"/>
        <v>62831.8530717959i</v>
      </c>
      <c r="F150" s="247" t="str">
        <f t="shared" si="177"/>
        <v>0.0660378480908313-0.20397046635879i</v>
      </c>
      <c r="G150" s="247" t="str">
        <f t="shared" si="178"/>
        <v>-0.677492464530544+0.855418437922688i</v>
      </c>
      <c r="H150" s="247" t="str">
        <f t="shared" si="179"/>
        <v>0.0053171739732747-0.00566807385644499i</v>
      </c>
      <c r="I150" s="247" t="str">
        <f t="shared" si="174"/>
        <v>-0.00720623664973007+0.00490103494255534i</v>
      </c>
      <c r="J150" s="275" t="str">
        <f ca="1">IMPRODUCT(1/N_FFT2,BM100)</f>
        <v>0.0240745117421386+0.00131286215050126i</v>
      </c>
      <c r="K150" s="274" t="str">
        <f t="shared" ca="1" si="175"/>
        <v>-0.000179921012114921+0.000108529227928194i</v>
      </c>
      <c r="N150" s="265">
        <f t="shared" ca="1" si="176"/>
        <v>12.084918614631572</v>
      </c>
      <c r="O150" s="240">
        <f t="shared" ca="1" si="39"/>
        <v>-11.915081385368428</v>
      </c>
      <c r="P150" s="240" t="str">
        <f t="shared" ca="1" si="40"/>
        <v>-4.01407002107317+11.2185741645663i</v>
      </c>
      <c r="Q150" s="240" t="str">
        <f t="shared" ca="1" si="41"/>
        <v>9.21048246355759+7.55884761114095i</v>
      </c>
      <c r="R150" s="240" t="str">
        <f t="shared" ca="1" si="42"/>
        <v>10.2199061947122-6.1255760375035i</v>
      </c>
      <c r="S150" s="240" t="str">
        <f t="shared" ca="1" si="43"/>
        <v>-2.32451706431989-11.6861364375759i</v>
      </c>
      <c r="T150" s="240" t="str">
        <f t="shared" ca="1" si="44"/>
        <v>-11.7861186207251-1.74830554484942i</v>
      </c>
      <c r="U150" s="241" t="str">
        <f t="shared" ca="1" si="45"/>
        <v>-5.61673048407884+10.5081636401977i</v>
      </c>
      <c r="V150" s="240" t="str">
        <f t="shared" ca="1" si="46"/>
        <v>8.00167960207518+8.82849296118467i</v>
      </c>
      <c r="W150" s="240" t="str">
        <f t="shared" ca="1" si="47"/>
        <v>11.0080998201481-4.55970424146215i</v>
      </c>
      <c r="X150" s="240" t="str">
        <f t="shared" ca="1" si="48"/>
        <v>-0.584645333001742-11.9007291480208i</v>
      </c>
      <c r="Y150" s="240" t="str">
        <f t="shared" ca="1" si="49"/>
        <v>-11.402021981191-3.45876555441267i</v>
      </c>
      <c r="Z150" s="240" t="str">
        <f t="shared" ca="1" si="50"/>
        <v>-7.09780569423512+9.57028310693245i</v>
      </c>
      <c r="AA150" s="240" t="str">
        <f t="shared" ca="1" si="51"/>
        <v>6.61966454171709+9.90702810004527i</v>
      </c>
      <c r="AB150" s="240" t="str">
        <f t="shared" ca="1" si="52"/>
        <v>11.5580013281638-2.8951286185792i</v>
      </c>
      <c r="AC150" s="240" t="str">
        <f t="shared" ca="1" si="53"/>
        <v>1.16788220418756-11.8577070117749i</v>
      </c>
      <c r="AD150" s="240" t="str">
        <f t="shared" ca="1" si="54"/>
        <v>-10.7711059990675-5.09435373495055i</v>
      </c>
      <c r="AE150" s="240" t="str">
        <f t="shared" ca="1" si="55"/>
        <v>-8.42523484598367+8.42523484598357i</v>
      </c>
      <c r="AF150" s="240" t="str">
        <f t="shared" ca="1" si="56"/>
        <v>5.0943537349504+10.7711059990676i</v>
      </c>
      <c r="AG150" s="240" t="str">
        <f t="shared" ca="1" si="57"/>
        <v>11.8577070117749-1.1678822041874i</v>
      </c>
      <c r="AH150" s="240" t="str">
        <f t="shared" ca="1" si="58"/>
        <v>2.89512861857939-11.5580013281638i</v>
      </c>
      <c r="AI150" s="240" t="str">
        <f t="shared" ca="1" si="59"/>
        <v>-9.90702810004583-6.61966454171627i</v>
      </c>
      <c r="AJ150" s="240" t="str">
        <f t="shared" ca="1" si="60"/>
        <v>-9.57028310693257+7.09780569423497i</v>
      </c>
      <c r="AK150" s="240" t="str">
        <f t="shared" ca="1" si="61"/>
        <v>3.45876555441249+11.402021981191i</v>
      </c>
      <c r="AL150" s="240" t="str">
        <f t="shared" ca="1" si="62"/>
        <v>11.9007291480208+0.584645333001929i</v>
      </c>
      <c r="AM150" s="240" t="str">
        <f t="shared" ca="1" si="63"/>
        <v>4.55970424146231-11.0080998201481i</v>
      </c>
      <c r="AN150" s="240" t="str">
        <f t="shared" ca="1" si="64"/>
        <v>-8.82849296118446-8.00167960207541i</v>
      </c>
      <c r="AO150" s="240" t="str">
        <f t="shared" ca="1" si="65"/>
        <v>-10.5081636401979+5.61673048407846i</v>
      </c>
      <c r="AP150" s="240" t="str">
        <f t="shared" ca="1" si="66"/>
        <v>1.74830554484879+11.7861186207252i</v>
      </c>
      <c r="AQ150" s="240" t="str">
        <f t="shared" ca="1" si="67"/>
        <v>11.686136437576+2.32451706431946i</v>
      </c>
      <c r="AR150" s="240" t="str">
        <f t="shared" ca="1" si="68"/>
        <v>11.686136437576+2.32451706431946i</v>
      </c>
      <c r="AS150" s="240" t="str">
        <f t="shared" ca="1" si="69"/>
        <v>-7.55884761114111-9.21048246355746i</v>
      </c>
      <c r="AT150" s="240" t="str">
        <f t="shared" ca="1" si="70"/>
        <v>-11.2185741645663+4.01407002107313i</v>
      </c>
      <c r="AU150" s="240" t="str">
        <f t="shared" ca="1" si="71"/>
        <v>-1.66405233613112E-13+11.9150813853684i</v>
      </c>
      <c r="AV150" s="240" t="str">
        <f t="shared" ca="1" si="72"/>
        <v>11.2185741645662+4.01407002107345i</v>
      </c>
      <c r="AW150" s="240" t="str">
        <f t="shared" ca="1" si="73"/>
        <v>7.55884761114137-9.21048246355725i</v>
      </c>
      <c r="AX150" s="240" t="str">
        <f t="shared" ca="1" si="74"/>
        <v>-6.12557603750395-10.2199061947119i</v>
      </c>
      <c r="AY150" s="240" t="str">
        <f t="shared" ca="1" si="75"/>
        <v>-11.6861364375758+2.32451706432029i</v>
      </c>
      <c r="AZ150" s="240" t="str">
        <f t="shared" ca="1" si="76"/>
        <v>-1.74830554484912+11.7861186207251i</v>
      </c>
      <c r="BA150" s="240" t="str">
        <f t="shared" ca="1" si="77"/>
        <v>10.5081636401977+5.6167304840788i</v>
      </c>
      <c r="BB150" s="240" t="str">
        <f t="shared" ca="1" si="78"/>
        <v>8.82849296118471-8.00167960207513i</v>
      </c>
      <c r="BC150" s="240" t="str">
        <f t="shared" ca="1" si="79"/>
        <v>-4.55970424146197-11.0080998201482i</v>
      </c>
      <c r="BD150" s="240" t="str">
        <f t="shared" ca="1" si="80"/>
        <v>-11.9007291480208+0.584645333001554i</v>
      </c>
      <c r="BE150" s="240" t="str">
        <f t="shared" ca="1" si="81"/>
        <v>-3.45876555441285+11.4020219811909i</v>
      </c>
      <c r="BF150" s="240" t="str">
        <f t="shared" ca="1" si="82"/>
        <v>9.57028310693305+7.09780569423431i</v>
      </c>
      <c r="BG150" s="240" t="str">
        <f t="shared" ca="1" si="83"/>
        <v>9.90702810004538-6.61966454171693i</v>
      </c>
      <c r="BH150" s="240" t="str">
        <f t="shared" ca="1" si="84"/>
        <v>-2.89512861857902-11.5580013281639i</v>
      </c>
      <c r="BI150" s="240" t="str">
        <f t="shared" ca="1" si="85"/>
        <v>-11.8577070117749-1.16788220418777i</v>
      </c>
      <c r="BJ150" s="240" t="str">
        <f t="shared" ca="1" si="86"/>
        <v>-5.09435373495073+10.7711059990674i</v>
      </c>
      <c r="BK150" s="240" t="str">
        <f t="shared" ca="1" si="87"/>
        <v>8.42523484598341+8.42523484598383i</v>
      </c>
      <c r="BL150" s="240" t="str">
        <f t="shared" ca="1" si="88"/>
        <v>10.7711059990677-5.09435373495021i</v>
      </c>
      <c r="BM150" s="240" t="str">
        <f t="shared" ca="1" si="89"/>
        <v>-1.16788220418719-11.8577070117749i</v>
      </c>
      <c r="BN150" s="240" t="str">
        <f t="shared" ca="1" si="90"/>
        <v>-11.558001328164-2.89512861857844i</v>
      </c>
      <c r="BO150" s="240" t="str">
        <f t="shared" ca="1" si="91"/>
        <v>-6.61966454171643+9.90702810004571i</v>
      </c>
      <c r="BP150" s="240" t="str">
        <f t="shared" ca="1" si="92"/>
        <v>7.09780569423487+9.57028310693264i</v>
      </c>
      <c r="BQ150" s="240" t="str">
        <f t="shared" ca="1" si="93"/>
        <v>11.402021981191-3.45876555441237i</v>
      </c>
      <c r="BR150" s="240" t="str">
        <f t="shared" ca="1" si="94"/>
        <v>0.584645333002053-11.9007291480208i</v>
      </c>
      <c r="BS150" s="240" t="str">
        <f t="shared" ca="1" si="95"/>
        <v>-11.008099820148-4.55970424146243i</v>
      </c>
      <c r="BT150" s="240" t="str">
        <f t="shared" ca="1" si="96"/>
        <v>-8.0016796020755+8.82849296118438i</v>
      </c>
      <c r="BU150" s="240" t="str">
        <f t="shared" ca="1" si="97"/>
        <v>5.61673048407836+10.5081636401979i</v>
      </c>
      <c r="BV150" s="240" t="str">
        <f t="shared" ca="1" si="98"/>
        <v>11.786118620725-1.7483055448498i</v>
      </c>
      <c r="BW150" s="240" t="str">
        <f t="shared" ca="1" si="99"/>
        <v>2.32451706431961-11.6861364375759i</v>
      </c>
      <c r="BX150" s="240" t="str">
        <f t="shared" ca="1" si="100"/>
        <v>-10.2199061947122-6.12557603750337i</v>
      </c>
      <c r="BY150" s="240" t="str">
        <f t="shared" ca="1" si="101"/>
        <v>-9.21048246355757+7.55884761114098i</v>
      </c>
      <c r="BZ150" s="240" t="str">
        <f t="shared" ca="1" si="102"/>
        <v>4.01407002107297+11.2185741645664i</v>
      </c>
      <c r="CA150" s="240" t="str">
        <f t="shared" ca="1" si="103"/>
        <v>11.9150813853684+3.32810467226224E-13i</v>
      </c>
      <c r="CB150" s="240" t="str">
        <f t="shared" ca="1" si="104"/>
        <v>4.0140700210736-11.2185741645662i</v>
      </c>
      <c r="CC150" s="240" t="str">
        <f t="shared" ca="1" si="105"/>
        <v>-9.2104824635579-7.55884761114057i</v>
      </c>
      <c r="CD150" s="240" t="str">
        <f t="shared" ca="1" si="106"/>
        <v>-10.219906194712+6.12557603750381i</v>
      </c>
      <c r="CE150" s="240" t="str">
        <f t="shared" ca="1" si="107"/>
        <v>2.32451706432013+11.6861364375758i</v>
      </c>
      <c r="CF150" s="240" t="str">
        <f t="shared" ca="1" si="108"/>
        <v>11.7861186207251+1.74830554484929i</v>
      </c>
      <c r="CG150" s="240" t="str">
        <f t="shared" ca="1" si="109"/>
        <v>5.61673048407894-10.5081636401976i</v>
      </c>
      <c r="CH150" s="240" t="str">
        <f t="shared" ca="1" si="110"/>
        <v>-8.001679602075-8.82849296118483i</v>
      </c>
      <c r="CI150" s="240" t="str">
        <f t="shared" ca="1" si="111"/>
        <v>-11.0080998201483+4.55970424146181i</v>
      </c>
      <c r="CJ150" s="240" t="str">
        <f t="shared" ca="1" si="112"/>
        <v>0.584645333001388+11.9007291480208i</v>
      </c>
      <c r="CK150" s="240" t="str">
        <f t="shared" ca="1" si="113"/>
        <v>11.4020219811912+3.45876555441187i</v>
      </c>
      <c r="CL150" s="240" t="str">
        <f t="shared" ca="1" si="114"/>
        <v>7.09780569423446-9.57028310693295i</v>
      </c>
      <c r="CM150" s="240" t="str">
        <f t="shared" ca="1" si="115"/>
        <v>-6.6196645417168-9.90702810004546i</v>
      </c>
      <c r="CN150" s="240" t="str">
        <f t="shared" ca="1" si="116"/>
        <v>-11.5580013281639+2.89512861857886i</v>
      </c>
      <c r="CO150" s="240" t="str">
        <f t="shared" ca="1" si="117"/>
        <v>-1.16788220418794+11.8577070117748i</v>
      </c>
      <c r="CP150" s="240" t="str">
        <f t="shared" ca="1" si="118"/>
        <v>10.7711059990674+5.09435373495089i</v>
      </c>
      <c r="CQ150" s="240" t="str">
        <f t="shared" ca="1" si="119"/>
        <v>8.42523484598395-8.42523484598329i</v>
      </c>
      <c r="CR150" s="240" t="str">
        <f t="shared" ca="1" si="120"/>
        <v>-5.09435373495006-10.7711059990678i</v>
      </c>
      <c r="CS150" s="240" t="str">
        <f t="shared" ca="1" si="121"/>
        <v>-11.8577070117749+1.16788220418703i</v>
      </c>
      <c r="CT150" s="240" t="str">
        <f t="shared" ca="1" si="122"/>
        <v>-2.895128618574+11.5580013281651i</v>
      </c>
      <c r="CU150" s="240" t="str">
        <f t="shared" ca="1" si="123"/>
        <v>9.90702810004496+6.61966454171757i</v>
      </c>
      <c r="CV150" s="240" t="str">
        <f t="shared" ca="1" si="124"/>
        <v>9.57028310692997-7.09780569423847i</v>
      </c>
      <c r="CW150" s="240" t="str">
        <f t="shared" ca="1" si="125"/>
        <v>-3.45876555441099-11.4020219811915i</v>
      </c>
      <c r="CX150" s="240" t="str">
        <f t="shared" ca="1" si="126"/>
        <v>-11.900729148021-0.584645332997568i</v>
      </c>
      <c r="CY150" s="240" t="str">
        <f t="shared" ca="1" si="127"/>
        <v>-4.55970424146375+11.0080998201475i</v>
      </c>
      <c r="CZ150" s="240" t="str">
        <f t="shared" ca="1" si="128"/>
        <v>8.82849296118739+8.00167960207218i</v>
      </c>
      <c r="DA150" s="240" t="str">
        <f t="shared" ca="1" si="129"/>
        <v>10.5081636401986-5.61673048407708i</v>
      </c>
      <c r="DB150" s="240" t="str">
        <f t="shared" ca="1" si="130"/>
        <v>-1.74830554485307-11.7861186207245i</v>
      </c>
      <c r="DC150" s="240" t="str">
        <f t="shared" ca="1" si="131"/>
        <v>-11.6861364375754-2.32451706432219i</v>
      </c>
      <c r="DD150" s="240" t="str">
        <f t="shared" ca="1" si="132"/>
        <v>-6.12557603750053+10.2199061947139i</v>
      </c>
      <c r="DE150" s="240" t="str">
        <f t="shared" ca="1" si="133"/>
        <v>7.55884761113895+9.21048246355924i</v>
      </c>
      <c r="DF150" s="240" t="str">
        <f t="shared" ca="1" si="134"/>
        <v>11.2185741645653-4.01407002107608i</v>
      </c>
      <c r="DG150" s="240" t="str">
        <f t="shared" ca="1" si="135"/>
        <v>2.95440631290488E-12-11.9150813853684i</v>
      </c>
      <c r="DH150" s="240" t="str">
        <f t="shared" ca="1" si="136"/>
        <v>-11.2185741645673-4.01407002107049i</v>
      </c>
      <c r="DI150" s="240" t="str">
        <f t="shared" ca="1" si="137"/>
        <v>-7.55884761114352+9.21048246355548i</v>
      </c>
      <c r="DJ150" s="240" t="str">
        <f t="shared" ca="1" si="138"/>
        <v>6.12557603750563+10.2199061947109i</v>
      </c>
      <c r="DK150" s="240" t="str">
        <f t="shared" ca="1" si="139"/>
        <v>11.6861364375766-2.3245170643164i</v>
      </c>
      <c r="DL150" s="240" t="str">
        <f t="shared" ca="1" si="140"/>
        <v>1.74830554484719-11.7861186207254i</v>
      </c>
      <c r="DM150" s="240" t="str">
        <f t="shared" ca="1" si="141"/>
        <v>-10.5081636401958-5.6167304840823i</v>
      </c>
      <c r="DN150" s="240" t="str">
        <f t="shared" ca="1" si="142"/>
        <v>-8.8284929611834+8.00167960207657i</v>
      </c>
      <c r="DO150" s="240" t="str">
        <f t="shared" ca="1" si="143"/>
        <v>4.5597042414583+11.0080998201497i</v>
      </c>
      <c r="DP150" s="240" t="str">
        <f t="shared" ca="1" si="144"/>
        <v>11.9007291480207-0.584645333003504i</v>
      </c>
      <c r="DQ150" s="240" t="str">
        <f t="shared" ca="1" si="145"/>
        <v>3.45876555441648-11.4020219811898i</v>
      </c>
      <c r="DR150" s="240" t="str">
        <f t="shared" ca="1" si="146"/>
        <v>-9.57028310693351-7.09780569423371i</v>
      </c>
      <c r="DS150" s="240" t="str">
        <f t="shared" ca="1" si="147"/>
        <v>-9.90702810004814+6.61966454171279i</v>
      </c>
      <c r="DT150" s="240" t="str">
        <f t="shared" ca="1" si="148"/>
        <v>2.89512861857977+11.5580013281637i</v>
      </c>
      <c r="DU150" s="240" t="str">
        <f t="shared" ca="1" si="149"/>
        <v>11.8577070117744+1.16788220419274i</v>
      </c>
      <c r="DV150" s="240" t="str">
        <f t="shared" ca="1" si="150"/>
        <v>5.09435373495004-10.7711059990678i</v>
      </c>
      <c r="DW150" s="240" t="str">
        <f t="shared" ca="1" si="151"/>
        <v>-8.42523484597988-8.42523484598735i</v>
      </c>
      <c r="DX150" s="240" t="str">
        <f t="shared" ca="1" si="152"/>
        <v>-10.7711059990674+5.0943537349509i</v>
      </c>
      <c r="DY150" s="240" t="str">
        <f t="shared" ca="1" si="153"/>
        <v>1.16788220418223+11.8577070117754i</v>
      </c>
      <c r="DZ150" s="240" t="str">
        <f t="shared" ca="1" si="154"/>
        <v>11.5580013281639+2.89512861857884i</v>
      </c>
      <c r="EA150" s="240" t="str">
        <f t="shared" ca="1" si="155"/>
        <v>6.61966454172157-9.90702810004228i</v>
      </c>
      <c r="EB150" s="240" t="str">
        <f t="shared" ca="1" si="156"/>
        <v>-7.09780569423447-9.57028310693294i</v>
      </c>
      <c r="EC150" s="240" t="str">
        <f t="shared" ca="1" si="157"/>
        <v>-11.4020219811894+3.45876555441772i</v>
      </c>
      <c r="ED150" s="240" t="str">
        <f t="shared" ca="1" si="158"/>
        <v>-0.584645333002555+11.9007291480208i</v>
      </c>
      <c r="EE150" s="240" t="str">
        <f t="shared" ca="1" si="159"/>
        <v>11.0080998201502+4.55970424145726i</v>
      </c>
      <c r="EF150" s="240" t="str">
        <f t="shared" ca="1" si="160"/>
        <v>8.00167960207587-8.82849296118404i</v>
      </c>
      <c r="EG150" s="240" t="str">
        <f t="shared" ca="1" si="161"/>
        <v>-5.61673048408329-10.5081636401953i</v>
      </c>
      <c r="EH150" s="240" t="str">
        <f t="shared" ca="1" si="162"/>
        <v>-11.7861186207252+1.74830554484813i</v>
      </c>
      <c r="EI150" s="240" t="str">
        <f t="shared" ca="1" si="163"/>
        <v>-2.32451706431529+11.6861364375768i</v>
      </c>
      <c r="EJ150" s="240" t="str">
        <f t="shared" ca="1" si="164"/>
        <v>10.2199061947114+6.12557603750481i</v>
      </c>
      <c r="EK150" s="240" t="str">
        <f t="shared" ca="1" si="165"/>
        <v>9.21048246355477-7.55884761114439i</v>
      </c>
      <c r="EL150" s="240" t="str">
        <f t="shared" ca="1" si="166"/>
        <v>-4.01407002107139-11.218574164567i</v>
      </c>
      <c r="EM150" s="240" t="str">
        <f t="shared" ca="1" si="167"/>
        <v>-11.9150813853684+4.07543679919135E-12i</v>
      </c>
      <c r="EN150" s="240"/>
      <c r="EO150" s="240"/>
      <c r="EP150" s="240"/>
    </row>
    <row r="151" spans="1:146" ht="15.75" thickBot="1">
      <c r="A151" s="277">
        <f t="shared" si="168"/>
        <v>9.9609375000000045E-4</v>
      </c>
      <c r="B151" s="276">
        <v>51</v>
      </c>
      <c r="C151" s="248">
        <f t="shared" si="169"/>
        <v>10200</v>
      </c>
      <c r="D151" s="247">
        <f t="shared" si="170"/>
        <v>64088.490133231782</v>
      </c>
      <c r="E151" s="247" t="str">
        <f t="shared" si="171"/>
        <v>64088.4901332318i</v>
      </c>
      <c r="F151" s="247" t="str">
        <f t="shared" si="177"/>
        <v>0.0652212673437581-0.201088319101366i</v>
      </c>
      <c r="G151" s="247" t="str">
        <f t="shared" si="178"/>
        <v>-0.661035067714587+0.851536615140298i</v>
      </c>
      <c r="H151" s="247" t="str">
        <f t="shared" si="179"/>
        <v>0.00530542873938874-0.00555807922288075i</v>
      </c>
      <c r="I151" s="247" t="str">
        <f t="shared" si="174"/>
        <v>-0.00712988289483996+0.00483363571271253i</v>
      </c>
      <c r="J151" s="275" t="str">
        <f ca="1">IMPRODUCT(1/N_FFT2,BN100)</f>
        <v>0.160993455092433+0.0111835506982079i</v>
      </c>
      <c r="K151" s="274" t="str">
        <f t="shared" ca="1" si="175"/>
        <v>-0.00120192169169451+0.000698446307221037i</v>
      </c>
      <c r="N151" s="265">
        <f t="shared" ca="1" si="176"/>
        <v>12.090326329547635</v>
      </c>
      <c r="O151" s="240">
        <f t="shared" ca="1" si="39"/>
        <v>-11.909673670452365</v>
      </c>
      <c r="P151" s="240" t="str">
        <f t="shared" ca="1" si="40"/>
        <v>-3.73584716453039+11.3085707717614i</v>
      </c>
      <c r="Q151" s="240" t="str">
        <f t="shared" ca="1" si="41"/>
        <v>9.5659395895841+7.09458432222029i</v>
      </c>
      <c r="R151" s="240" t="str">
        <f t="shared" ca="1" si="42"/>
        <v>9.73716832255313-6.85768765655992i</v>
      </c>
      <c r="S151" s="240" t="str">
        <f t="shared" ca="1" si="43"/>
        <v>-3.45719577763319-11.3968471206637i</v>
      </c>
      <c r="T151" s="240" t="str">
        <f t="shared" ca="1" si="44"/>
        <v>-11.9060866994085-0.292278023179843i</v>
      </c>
      <c r="U151" s="241" t="str">
        <f t="shared" ca="1" si="45"/>
        <v>-4.01224821678787+11.2134825626809i</v>
      </c>
      <c r="V151" s="240" t="str">
        <f t="shared" ca="1" si="46"/>
        <v>9.38894869229976+7.32720747556865i</v>
      </c>
      <c r="W151" s="240" t="str">
        <f t="shared" ca="1" si="47"/>
        <v>9.90253174942063-6.61666017628098i</v>
      </c>
      <c r="X151" s="240" t="str">
        <f t="shared" ca="1" si="48"/>
        <v>-3.17646190527199-11.4782584350163i</v>
      </c>
      <c r="Y151" s="240" t="str">
        <f t="shared" ca="1" si="49"/>
        <v>-11.8953279469342-0.584379989007966i</v>
      </c>
      <c r="Z151" s="240" t="str">
        <f t="shared" ca="1" si="50"/>
        <v>-4.28623244074742+11.1116397710037i</v>
      </c>
      <c r="AA151" s="240" t="str">
        <f t="shared" ca="1" si="51"/>
        <v>9.20630224339865+7.55541699311556i</v>
      </c>
      <c r="AB151" s="240" t="str">
        <f t="shared" ca="1" si="52"/>
        <v>10.0619302614421-6.37164706732421i</v>
      </c>
      <c r="AC151" s="240" t="str">
        <f t="shared" ca="1" si="53"/>
        <v>-2.89381465103608-11.5527556756869i</v>
      </c>
      <c r="AD151" s="240" t="str">
        <f t="shared" ca="1" si="54"/>
        <v>-11.8774038936996-0.876129946181842i</v>
      </c>
      <c r="AE151" s="240" t="str">
        <f t="shared" ca="1" si="55"/>
        <v>-4.55763479855721+11.0031037430194i</v>
      </c>
      <c r="AF151" s="240" t="str">
        <f t="shared" ca="1" si="56"/>
        <v>9.01811026227177+7.77907540998125i</v>
      </c>
      <c r="AG151" s="240" t="str">
        <f t="shared" ca="1" si="57"/>
        <v>10.2152678429139-6.12279591642535i</v>
      </c>
      <c r="AH151" s="240" t="str">
        <f t="shared" ca="1" si="58"/>
        <v>-2.60942427105993-11.6202939683241i</v>
      </c>
      <c r="AI151" s="240" t="str">
        <f t="shared" ca="1" si="59"/>
        <v>-11.8523253364842-1.16735215543559i</v>
      </c>
      <c r="AJ151" s="240" t="str">
        <f t="shared" ca="1" si="60"/>
        <v>-4.82629180758526+10.8879398567728i</v>
      </c>
      <c r="AK151" s="240" t="str">
        <f t="shared" ca="1" si="61"/>
        <v>8.82448610873174+7.99804800269832i</v>
      </c>
      <c r="AL151" s="240" t="str">
        <f t="shared" ca="1" si="62"/>
        <v>10.3624521290106-5.87025662221247i</v>
      </c>
      <c r="AM151" s="240" t="str">
        <f t="shared" ca="1" si="63"/>
        <v>-2.3234620714756-11.6808326303856i</v>
      </c>
      <c r="AN151" s="240" t="str">
        <f t="shared" ca="1" si="64"/>
        <v>-11.8201073816731-1.45787119540218i</v>
      </c>
      <c r="AO151" s="240" t="str">
        <f t="shared" ca="1" si="65"/>
        <v>-5.09204163889409+10.7662174826833i</v>
      </c>
      <c r="AP151" s="240" t="str">
        <f t="shared" ca="1" si="66"/>
        <v>8.62554641472861+8.21220287036486i</v>
      </c>
      <c r="AQ151" s="240" t="str">
        <f t="shared" ca="1" si="67"/>
        <v>10.5033944614218-5.61418130491342i</v>
      </c>
      <c r="AR151" s="240" t="str">
        <f t="shared" ca="1" si="68"/>
        <v>10.5033944614218-5.61418130491342i</v>
      </c>
      <c r="AS151" s="240" t="str">
        <f t="shared" ca="1" si="69"/>
        <v>-11.7807694361575-1.74751206827395i</v>
      </c>
      <c r="AT151" s="240" t="str">
        <f t="shared" ca="1" si="70"/>
        <v>-5.35472421472431+10.6380099417566i</v>
      </c>
      <c r="AU151" s="240" t="str">
        <f t="shared" ca="1" si="71"/>
        <v>8.42141101409603+8.42141101409547i</v>
      </c>
      <c r="AV151" s="240" t="str">
        <f t="shared" ca="1" si="72"/>
        <v>10.6380099417567-5.35472421472403i</v>
      </c>
      <c r="AW151" s="240" t="str">
        <f t="shared" ca="1" si="73"/>
        <v>-1.74751206827364-11.7807694361576i</v>
      </c>
      <c r="AX151" s="240" t="str">
        <f t="shared" ca="1" si="74"/>
        <v>-11.7343351956449-2.03610030521952i</v>
      </c>
      <c r="AY151" s="240" t="str">
        <f t="shared" ca="1" si="75"/>
        <v>-5.61418130491369+10.5033944614217i</v>
      </c>
      <c r="AZ151" s="240" t="str">
        <f t="shared" ca="1" si="76"/>
        <v>8.21220287036463+8.62554641472883i</v>
      </c>
      <c r="BA151" s="240" t="str">
        <f t="shared" ca="1" si="77"/>
        <v>10.7662174826829-5.0920416388948i</v>
      </c>
      <c r="BB151" s="240" t="str">
        <f t="shared" ca="1" si="78"/>
        <v>-1.45787119540184-11.8201073816731i</v>
      </c>
      <c r="BC151" s="240" t="str">
        <f t="shared" ca="1" si="79"/>
        <v>-11.6808326303855-2.3234620714759i</v>
      </c>
      <c r="BD151" s="240" t="str">
        <f t="shared" ca="1" si="80"/>
        <v>-5.87025662221275+10.3624521290105i</v>
      </c>
      <c r="BE151" s="240" t="str">
        <f t="shared" ca="1" si="81"/>
        <v>7.9980480026981+8.82448610873196i</v>
      </c>
      <c r="BF151" s="240" t="str">
        <f t="shared" ca="1" si="82"/>
        <v>10.8879398567729-4.82629180758501i</v>
      </c>
      <c r="BG151" s="240" t="str">
        <f t="shared" ca="1" si="83"/>
        <v>-1.16735215543642-11.8523253364842i</v>
      </c>
      <c r="BH151" s="240" t="str">
        <f t="shared" ca="1" si="84"/>
        <v>-11.620293968324-2.60942427106027i</v>
      </c>
      <c r="BI151" s="240" t="str">
        <f t="shared" ca="1" si="85"/>
        <v>-6.12279591642561+10.2152678429138i</v>
      </c>
      <c r="BJ151" s="240" t="str">
        <f t="shared" ca="1" si="86"/>
        <v>7.77907540998102+9.01811026227197i</v>
      </c>
      <c r="BK151" s="240" t="str">
        <f t="shared" ca="1" si="87"/>
        <v>11.0031037430195-4.55763479855692i</v>
      </c>
      <c r="BL151" s="240" t="str">
        <f t="shared" ca="1" si="88"/>
        <v>-0.876129946181489-11.8774038936996i</v>
      </c>
      <c r="BM151" s="240" t="str">
        <f t="shared" ca="1" si="89"/>
        <v>-11.5527556756871-2.89381465103527i</v>
      </c>
      <c r="BN151" s="240" t="str">
        <f t="shared" ca="1" si="90"/>
        <v>-6.37164706732451+10.061930261442i</v>
      </c>
      <c r="BO151" s="240" t="str">
        <f t="shared" ca="1" si="91"/>
        <v>7.55541699311525+9.2063022433989i</v>
      </c>
      <c r="BP151" s="240" t="str">
        <f t="shared" ca="1" si="92"/>
        <v>11.1116397710038-4.28623244074705i</v>
      </c>
      <c r="BQ151" s="240" t="str">
        <f t="shared" ca="1" si="93"/>
        <v>-0.584379989007591-11.8953279469342i</v>
      </c>
      <c r="BR151" s="240" t="str">
        <f t="shared" ca="1" si="94"/>
        <v>-11.4782584350162-3.17646190527233i</v>
      </c>
      <c r="BS151" s="240" t="str">
        <f t="shared" ca="1" si="95"/>
        <v>-6.61666017628028+9.90253174942111i</v>
      </c>
      <c r="BT151" s="240" t="str">
        <f t="shared" ca="1" si="96"/>
        <v>7.32720747556819+9.3889486923001i</v>
      </c>
      <c r="BU151" s="240" t="str">
        <f t="shared" ca="1" si="97"/>
        <v>11.213482562681-4.01224821678758i</v>
      </c>
      <c r="BV151" s="240" t="str">
        <f t="shared" ca="1" si="98"/>
        <v>-0.292278023179774-11.9060866994085i</v>
      </c>
      <c r="BW151" s="240" t="str">
        <f t="shared" ca="1" si="99"/>
        <v>-11.3968471206638-3.45719577763313i</v>
      </c>
      <c r="BX151" s="240" t="str">
        <f t="shared" ca="1" si="100"/>
        <v>-6.85768765655964+9.73716832255332i</v>
      </c>
      <c r="BY151" s="240" t="str">
        <f t="shared" ca="1" si="101"/>
        <v>7.09458432221979+9.56593958958447i</v>
      </c>
      <c r="BZ151" s="240" t="str">
        <f t="shared" ca="1" si="102"/>
        <v>11.3085707717616-3.73584716452977i</v>
      </c>
      <c r="CA151" s="240" t="str">
        <f t="shared" ca="1" si="103"/>
        <v>3.96856466406405E-13-11.9096736704524i</v>
      </c>
      <c r="CB151" s="240" t="str">
        <f t="shared" ca="1" si="104"/>
        <v>-11.3085707717614-3.73584716453052i</v>
      </c>
      <c r="CC151" s="240" t="str">
        <f t="shared" ca="1" si="105"/>
        <v>-7.09458432222029+9.56593958958409i</v>
      </c>
      <c r="CD151" s="240" t="str">
        <f t="shared" ca="1" si="106"/>
        <v>6.85768765656011+9.73716832255299i</v>
      </c>
      <c r="CE151" s="240" t="str">
        <f t="shared" ca="1" si="107"/>
        <v>11.3968471206636-3.45719577763367i</v>
      </c>
      <c r="CF151" s="240" t="str">
        <f t="shared" ca="1" si="108"/>
        <v>0.292278023180398-11.9060866994085i</v>
      </c>
      <c r="CG151" s="240" t="str">
        <f t="shared" ca="1" si="109"/>
        <v>-11.2134825626808-4.01224821678817i</v>
      </c>
      <c r="CH151" s="240" t="str">
        <f t="shared" ca="1" si="110"/>
        <v>-7.3272074755687+9.38894869229972i</v>
      </c>
      <c r="CI151" s="240" t="str">
        <f t="shared" ca="1" si="111"/>
        <v>6.61666017628075+9.90253174942078i</v>
      </c>
      <c r="CJ151" s="240" t="str">
        <f t="shared" ca="1" si="112"/>
        <v>11.478258435016-3.17646190527287i</v>
      </c>
      <c r="CK151" s="240" t="str">
        <f t="shared" ca="1" si="113"/>
        <v>0.584379989007031-11.8953279469342i</v>
      </c>
      <c r="CL151" s="240" t="str">
        <f t="shared" ca="1" si="114"/>
        <v>-11.1116397710035-4.28623244074779i</v>
      </c>
      <c r="CM151" s="240" t="str">
        <f t="shared" ca="1" si="115"/>
        <v>-7.55541699311587+9.2063022433984i</v>
      </c>
      <c r="CN151" s="240" t="str">
        <f t="shared" ca="1" si="116"/>
        <v>6.37164706732391+10.0619302614423i</v>
      </c>
      <c r="CO151" s="240" t="str">
        <f t="shared" ca="1" si="117"/>
        <v>11.552755675687-2.89381465103573i</v>
      </c>
      <c r="CP151" s="240" t="str">
        <f t="shared" ca="1" si="118"/>
        <v>0.876129946181014-11.8774038936996i</v>
      </c>
      <c r="CQ151" s="240" t="str">
        <f t="shared" ca="1" si="119"/>
        <v>-11.0031037430211-4.55763479855312i</v>
      </c>
      <c r="CR151" s="240" t="str">
        <f t="shared" ca="1" si="120"/>
        <v>-7.77907540998418+9.01811026226925i</v>
      </c>
      <c r="CS151" s="240" t="str">
        <f t="shared" ca="1" si="121"/>
        <v>6.12279591642507+10.2152678429141i</v>
      </c>
      <c r="CT151" s="240" t="str">
        <f t="shared" ca="1" si="122"/>
        <v>11.6202939683234-2.60942427106313i</v>
      </c>
      <c r="CU151" s="240" t="str">
        <f t="shared" ca="1" si="123"/>
        <v>1.16735215544057-11.8523253364837i</v>
      </c>
      <c r="CV151" s="240" t="str">
        <f t="shared" ca="1" si="124"/>
        <v>-10.8879398567727-4.8262918075855i</v>
      </c>
      <c r="CW151" s="240" t="str">
        <f t="shared" ca="1" si="125"/>
        <v>-7.99804800269586+8.82448610873398i</v>
      </c>
      <c r="CX151" s="240" t="str">
        <f t="shared" ca="1" si="126"/>
        <v>5.87025662220801+10.3624521290132i</v>
      </c>
      <c r="CY151" s="240" t="str">
        <f t="shared" ca="1" si="127"/>
        <v>11.6808326303859-2.32346207147404i</v>
      </c>
      <c r="CZ151" s="240" t="str">
        <f t="shared" ca="1" si="128"/>
        <v>1.4578711954002-11.8201073816733i</v>
      </c>
      <c r="DA151" s="240" t="str">
        <f t="shared" ca="1" si="129"/>
        <v>-10.7662174826806-5.09204163889972i</v>
      </c>
      <c r="DB151" s="240" t="str">
        <f t="shared" ca="1" si="130"/>
        <v>-8.21220287036594+8.62554641472757i</v>
      </c>
      <c r="DC151" s="240" t="str">
        <f t="shared" ca="1" si="131"/>
        <v>5.61418130491523+10.5033944614209i</v>
      </c>
      <c r="DD151" s="240" t="str">
        <f t="shared" ca="1" si="132"/>
        <v>11.734335195644-2.03610030522473i</v>
      </c>
      <c r="DE151" s="240" t="str">
        <f t="shared" ca="1" si="133"/>
        <v>1.7475120682766-11.7807694361571i</v>
      </c>
      <c r="DF151" s="240" t="str">
        <f t="shared" ca="1" si="134"/>
        <v>-10.638009941757-5.35472421472353i</v>
      </c>
      <c r="DG151" s="240" t="str">
        <f t="shared" ca="1" si="135"/>
        <v>-8.42141101409227+8.42141101409922i</v>
      </c>
      <c r="DH151" s="240" t="str">
        <f t="shared" ca="1" si="136"/>
        <v>5.35472421472156+10.638009941758i</v>
      </c>
      <c r="DI151" s="240" t="str">
        <f t="shared" ca="1" si="137"/>
        <v>11.7807694361575-1.74751206827442i</v>
      </c>
      <c r="DJ151" s="240" t="str">
        <f t="shared" ca="1" si="138"/>
        <v>2.03610030521523-11.7343351956457i</v>
      </c>
      <c r="DK151" s="240" t="str">
        <f t="shared" ca="1" si="139"/>
        <v>-10.5033944614198-5.61418130491718i</v>
      </c>
      <c r="DL151" s="240" t="str">
        <f t="shared" ca="1" si="140"/>
        <v>-8.6255464147291+8.21220287036434i</v>
      </c>
      <c r="DM151" s="240" t="str">
        <f t="shared" ca="1" si="141"/>
        <v>5.09204163889773+10.7662174826816i</v>
      </c>
      <c r="DN151" s="240" t="str">
        <f t="shared" ca="1" si="142"/>
        <v>11.8201073816736-1.45787119539784i</v>
      </c>
      <c r="DO151" s="240" t="str">
        <f t="shared" ca="1" si="143"/>
        <v>2.32346207147637-11.6808326303854i</v>
      </c>
      <c r="DP151" s="240" t="str">
        <f t="shared" ca="1" si="144"/>
        <v>-10.362452129012-5.87025662221008i</v>
      </c>
      <c r="DQ151" s="240" t="str">
        <f t="shared" ca="1" si="145"/>
        <v>-8.82448610873546+7.99804800269423i</v>
      </c>
      <c r="DR151" s="240" t="str">
        <f t="shared" ca="1" si="146"/>
        <v>4.82629180758349+10.8879398567736i</v>
      </c>
      <c r="DS151" s="240" t="str">
        <f t="shared" ca="1" si="147"/>
        <v>11.852325336484-1.16735215543838i</v>
      </c>
      <c r="DT151" s="240" t="str">
        <f t="shared" ca="1" si="148"/>
        <v>2.60942427106529-11.6202939683229i</v>
      </c>
      <c r="DU151" s="240" t="str">
        <f t="shared" ca="1" si="149"/>
        <v>-10.215267842913-6.12279591642697i</v>
      </c>
      <c r="DV151" s="240" t="str">
        <f t="shared" ca="1" si="150"/>
        <v>-9.01811026227069+7.77907540998251i</v>
      </c>
      <c r="DW151" s="240" t="str">
        <f t="shared" ca="1" si="151"/>
        <v>4.55763479856203+11.0031037430174i</v>
      </c>
      <c r="DX151" s="240" t="str">
        <f t="shared" ca="1" si="152"/>
        <v>11.8774038936998-0.876129946178814i</v>
      </c>
      <c r="DY151" s="240" t="str">
        <f t="shared" ca="1" si="153"/>
        <v>2.89381465103442-11.5527556756873i</v>
      </c>
      <c r="DZ151" s="240" t="str">
        <f t="shared" ca="1" si="154"/>
        <v>-10.061930261445-6.37164706731977i</v>
      </c>
      <c r="EA151" s="240" t="str">
        <f t="shared" ca="1" si="155"/>
        <v>-9.20630224340055+7.55541699311325i</v>
      </c>
      <c r="EB151" s="240" t="str">
        <f t="shared" ca="1" si="156"/>
        <v>4.28623244074794+11.1116397710035i</v>
      </c>
      <c r="EC151" s="240" t="str">
        <f t="shared" ca="1" si="157"/>
        <v>11.895327946934-0.584379989012097i</v>
      </c>
      <c r="ED151" s="240" t="str">
        <f t="shared" ca="1" si="158"/>
        <v>3.17646190527597-11.4782584350152i</v>
      </c>
      <c r="EE151" s="240" t="str">
        <f t="shared" ca="1" si="159"/>
        <v>-9.90253174942097-6.61666017628047i</v>
      </c>
      <c r="EF151" s="240" t="str">
        <f t="shared" ca="1" si="160"/>
        <v>-9.38894869229733+7.32720747557176i</v>
      </c>
      <c r="EG151" s="240" t="str">
        <f t="shared" ca="1" si="161"/>
        <v>4.01224821678402+11.2134825626823i</v>
      </c>
      <c r="EH151" s="240" t="str">
        <f t="shared" ca="1" si="162"/>
        <v>11.9060866994085-0.292278023179546i</v>
      </c>
      <c r="EI151" s="240" t="str">
        <f t="shared" ca="1" si="163"/>
        <v>3.45719577762995-11.3968471206647i</v>
      </c>
      <c r="EJ151" s="240" t="str">
        <f t="shared" ca="1" si="164"/>
        <v>-9.73716832255027-6.85768765656399i</v>
      </c>
      <c r="EK151" s="240" t="str">
        <f t="shared" ca="1" si="165"/>
        <v>-9.5659395895848+7.09458432221934i</v>
      </c>
      <c r="EL151" s="240" t="str">
        <f t="shared" ca="1" si="166"/>
        <v>3.7358471645331+11.3085707717605i</v>
      </c>
      <c r="EM151" s="240" t="str">
        <f t="shared" ca="1" si="167"/>
        <v>11.9096736704524+5.53261891542824E-12i</v>
      </c>
      <c r="EN151" s="240"/>
      <c r="EO151" s="240"/>
      <c r="EP151" s="240"/>
    </row>
    <row r="152" spans="1:146" ht="15.75" thickBot="1">
      <c r="A152" s="277">
        <f t="shared" si="168"/>
        <v>1.0156250000000005E-3</v>
      </c>
      <c r="B152" s="276">
        <v>52</v>
      </c>
      <c r="C152" s="248">
        <f t="shared" si="169"/>
        <v>10400</v>
      </c>
      <c r="D152" s="247">
        <f t="shared" si="170"/>
        <v>65345.127194667693</v>
      </c>
      <c r="E152" s="247" t="str">
        <f t="shared" si="171"/>
        <v>65345.1271946677i</v>
      </c>
      <c r="F152" s="247" t="str">
        <f t="shared" si="177"/>
        <v>0.0644204365983755-0.198324699106179i</v>
      </c>
      <c r="G152" s="247" t="str">
        <f t="shared" si="178"/>
        <v>-0.645047326183929+0.847442501449546i</v>
      </c>
      <c r="H152" s="247" t="str">
        <f t="shared" si="179"/>
        <v>0.00529433619676648-0.00545228609944954i</v>
      </c>
      <c r="I152" s="247" t="str">
        <f t="shared" si="174"/>
        <v>-0.00705732624027525+0.00476730642303629i</v>
      </c>
      <c r="J152" s="275" t="str">
        <f ca="1">IMPRODUCT(1/N_FFT2,BO100)</f>
        <v>0.0693844539656508-0.00127942104266429i</v>
      </c>
      <c r="K152" s="274" t="str">
        <f t="shared" ca="1" si="175"/>
        <v>-0.000483569335484496+0.000339806244746068i</v>
      </c>
      <c r="N152" s="265">
        <f t="shared" ca="1" si="176"/>
        <v>12.096655984028043</v>
      </c>
      <c r="O152" s="240">
        <f t="shared" ca="1" si="39"/>
        <v>-11.903344015971957</v>
      </c>
      <c r="P152" s="240" t="str">
        <f t="shared" ca="1" si="40"/>
        <v>-3.4553583759253+11.3907900189802i</v>
      </c>
      <c r="Q152" s="240" t="str">
        <f t="shared" ca="1" si="41"/>
        <v>9.89726883406405+6.613143608666i</v>
      </c>
      <c r="R152" s="240" t="str">
        <f t="shared" ca="1" si="42"/>
        <v>9.20140935431911-7.55140150282212i</v>
      </c>
      <c r="S152" s="240" t="str">
        <f t="shared" ca="1" si="43"/>
        <v>-4.55521254465456-10.9972559047972i</v>
      </c>
      <c r="T152" s="240" t="str">
        <f t="shared" ca="1" si="44"/>
        <v>-11.8460261610202+1.16673174080458i</v>
      </c>
      <c r="U152" s="241" t="str">
        <f t="shared" ca="1" si="45"/>
        <v>-2.32222721714474+11.6746245984412i</v>
      </c>
      <c r="V152" s="240" t="str">
        <f t="shared" ca="1" si="46"/>
        <v>10.4978122045394+5.61119752644649i</v>
      </c>
      <c r="W152" s="240" t="str">
        <f t="shared" ca="1" si="47"/>
        <v>8.41693527249031-8.41693527248985i</v>
      </c>
      <c r="X152" s="240" t="str">
        <f t="shared" ca="1" si="48"/>
        <v>-5.61119752644665-10.4978122045393i</v>
      </c>
      <c r="Y152" s="240" t="str">
        <f t="shared" ca="1" si="49"/>
        <v>-11.6746245984412+2.32222721714431i</v>
      </c>
      <c r="Z152" s="240" t="str">
        <f t="shared" ca="1" si="50"/>
        <v>-1.16673174080441+11.8460261610202i</v>
      </c>
      <c r="AA152" s="240" t="str">
        <f t="shared" ca="1" si="51"/>
        <v>10.997255904797+4.55521254465506i</v>
      </c>
      <c r="AB152" s="240" t="str">
        <f t="shared" ca="1" si="52"/>
        <v>7.5514015028221-9.20140935431913i</v>
      </c>
      <c r="AC152" s="240" t="str">
        <f t="shared" ca="1" si="53"/>
        <v>-6.61314360866553-9.89726883406436i</v>
      </c>
      <c r="AD152" s="240" t="str">
        <f t="shared" ca="1" si="54"/>
        <v>-11.3907900189802+3.45535837592524i</v>
      </c>
      <c r="AE152" s="240" t="str">
        <f t="shared" ca="1" si="55"/>
        <v>5.19135477568527E-13+11.903344015972i</v>
      </c>
      <c r="AF152" s="240" t="str">
        <f t="shared" ca="1" si="56"/>
        <v>11.3907900189801+3.45535837592537i</v>
      </c>
      <c r="AG152" s="240" t="str">
        <f t="shared" ca="1" si="57"/>
        <v>6.61314360866564-9.89726883406428i</v>
      </c>
      <c r="AH152" s="240" t="str">
        <f t="shared" ca="1" si="58"/>
        <v>-7.55140150282198-9.20140935431922i</v>
      </c>
      <c r="AI152" s="240" t="str">
        <f t="shared" ca="1" si="59"/>
        <v>-10.9972559047971+4.55521254465492i</v>
      </c>
      <c r="AJ152" s="240" t="str">
        <f t="shared" ca="1" si="60"/>
        <v>1.16673174080427+11.8460261610202i</v>
      </c>
      <c r="AK152" s="240" t="str">
        <f t="shared" ca="1" si="61"/>
        <v>11.6746245984412+2.32222721714443i</v>
      </c>
      <c r="AL152" s="240" t="str">
        <f t="shared" ca="1" si="62"/>
        <v>5.61119752644676-10.4978122045392i</v>
      </c>
      <c r="AM152" s="240" t="str">
        <f t="shared" ca="1" si="63"/>
        <v>-8.41693527249022-8.41693527248995i</v>
      </c>
      <c r="AN152" s="240" t="str">
        <f t="shared" ca="1" si="64"/>
        <v>-10.4978122045396+5.61119752644605i</v>
      </c>
      <c r="AO152" s="240" t="str">
        <f t="shared" ca="1" si="65"/>
        <v>2.3222272171448+11.6746245984412i</v>
      </c>
      <c r="AP152" s="240" t="str">
        <f t="shared" ca="1" si="66"/>
        <v>11.8460261610201+1.16673174080508i</v>
      </c>
      <c r="AQ152" s="240" t="str">
        <f t="shared" ca="1" si="67"/>
        <v>4.55521254465454-10.9972559047972i</v>
      </c>
      <c r="AR152" s="240" t="str">
        <f t="shared" ca="1" si="68"/>
        <v>4.55521254465454-10.9972559047972i</v>
      </c>
      <c r="AS152" s="240" t="str">
        <f t="shared" ca="1" si="69"/>
        <v>-9.89726883406405+6.61314360866599i</v>
      </c>
      <c r="AT152" s="240" t="str">
        <f t="shared" ca="1" si="70"/>
        <v>3.45535837592569+11.3907900189801i</v>
      </c>
      <c r="AU152" s="240" t="str">
        <f t="shared" ca="1" si="71"/>
        <v>11.903344015972+1.45825891915273E-13i</v>
      </c>
      <c r="AV152" s="240" t="str">
        <f t="shared" ca="1" si="72"/>
        <v>3.45535837592483-11.3907900189803i</v>
      </c>
      <c r="AW152" s="240" t="str">
        <f t="shared" ca="1" si="73"/>
        <v>-9.89726883406389-6.61314360866624i</v>
      </c>
      <c r="AX152" s="240" t="str">
        <f t="shared" ca="1" si="74"/>
        <v>-9.20140935431889+7.55140150282238i</v>
      </c>
      <c r="AY152" s="240" t="str">
        <f t="shared" ca="1" si="75"/>
        <v>4.55521254465435+10.9972559047973i</v>
      </c>
      <c r="AZ152" s="240" t="str">
        <f t="shared" ca="1" si="76"/>
        <v>11.8460261610202-1.16673174080479i</v>
      </c>
      <c r="BA152" s="240" t="str">
        <f t="shared" ca="1" si="77"/>
        <v>2.32222721714509-11.6746245984411i</v>
      </c>
      <c r="BB152" s="240" t="str">
        <f t="shared" ca="1" si="78"/>
        <v>-10.4978122045395-5.61119752644633i</v>
      </c>
      <c r="BC152" s="240" t="str">
        <f t="shared" ca="1" si="79"/>
        <v>-8.41693527249042+8.41693527248974i</v>
      </c>
      <c r="BD152" s="240" t="str">
        <f t="shared" ca="1" si="80"/>
        <v>5.61119752644653+10.4978122045394i</v>
      </c>
      <c r="BE152" s="240" t="str">
        <f t="shared" ca="1" si="81"/>
        <v>11.6746245984413-2.32222721714415i</v>
      </c>
      <c r="BF152" s="240" t="str">
        <f t="shared" ca="1" si="82"/>
        <v>1.16673174080456-11.8460261610202i</v>
      </c>
      <c r="BG152" s="240" t="str">
        <f t="shared" ca="1" si="83"/>
        <v>-10.997255904797-4.55521254465516i</v>
      </c>
      <c r="BH152" s="240" t="str">
        <f t="shared" ca="1" si="84"/>
        <v>-7.5514015028222+9.20140935431903i</v>
      </c>
      <c r="BI152" s="240" t="str">
        <f t="shared" ca="1" si="85"/>
        <v>6.61314360866643+9.89726883406376i</v>
      </c>
      <c r="BJ152" s="240" t="str">
        <f t="shared" ca="1" si="86"/>
        <v>11.3907900189802-3.45535837592506i</v>
      </c>
      <c r="BK152" s="240" t="str">
        <f t="shared" ca="1" si="87"/>
        <v>-3.73309585653253E-13-11.903344015972i</v>
      </c>
      <c r="BL152" s="240" t="str">
        <f t="shared" ca="1" si="88"/>
        <v>-11.3907900189801-3.45535837592548i</v>
      </c>
      <c r="BM152" s="240" t="str">
        <f t="shared" ca="1" si="89"/>
        <v>-6.6131436086658+9.89726883406418i</v>
      </c>
      <c r="BN152" s="240" t="str">
        <f t="shared" ca="1" si="90"/>
        <v>7.5514015028218+9.20140935431937i</v>
      </c>
      <c r="BO152" s="240" t="str">
        <f t="shared" ca="1" si="91"/>
        <v>10.9972559047971-4.55521254465476i</v>
      </c>
      <c r="BP152" s="240" t="str">
        <f t="shared" ca="1" si="92"/>
        <v>-1.16673174080412-11.8460261610202i</v>
      </c>
      <c r="BQ152" s="240" t="str">
        <f t="shared" ca="1" si="93"/>
        <v>-11.6746245984412-2.32222721714458i</v>
      </c>
      <c r="BR152" s="240" t="str">
        <f t="shared" ca="1" si="94"/>
        <v>-5.61119752644686+10.4978122045392i</v>
      </c>
      <c r="BS152" s="240" t="str">
        <f t="shared" ca="1" si="95"/>
        <v>8.41693527249017+8.41693527248999i</v>
      </c>
      <c r="BT152" s="240" t="str">
        <f t="shared" ca="1" si="96"/>
        <v>10.4978122045397-5.61119752644588i</v>
      </c>
      <c r="BU152" s="240" t="str">
        <f t="shared" ca="1" si="97"/>
        <v>-2.32222721714466-11.6746245984412i</v>
      </c>
      <c r="BV152" s="240" t="str">
        <f t="shared" ca="1" si="98"/>
        <v>-11.8460261610202-1.16673174080404i</v>
      </c>
      <c r="BW152" s="240" t="str">
        <f t="shared" ca="1" si="99"/>
        <v>-4.55521254465467+10.9972559047972i</v>
      </c>
      <c r="BX152" s="240" t="str">
        <f t="shared" ca="1" si="100"/>
        <v>9.20140935431943+7.55140150282174i</v>
      </c>
      <c r="BY152" s="240" t="str">
        <f t="shared" ca="1" si="101"/>
        <v>9.89726883406418-6.6131436086658i</v>
      </c>
      <c r="BZ152" s="240" t="str">
        <f t="shared" ca="1" si="102"/>
        <v>-3.45535837592555-11.3907900189801i</v>
      </c>
      <c r="CA152" s="240" t="str">
        <f t="shared" ca="1" si="103"/>
        <v>-11.903344015972-2.91651783830546E-13i</v>
      </c>
      <c r="CB152" s="240" t="str">
        <f t="shared" ca="1" si="104"/>
        <v>-3.45535837592498+11.3907900189803i</v>
      </c>
      <c r="CC152" s="240" t="str">
        <f t="shared" ca="1" si="105"/>
        <v>9.89726883406385+6.61314360866629i</v>
      </c>
      <c r="CD152" s="240" t="str">
        <f t="shared" ca="1" si="106"/>
        <v>9.20140935431905-7.5514015028222i</v>
      </c>
      <c r="CE152" s="240" t="str">
        <f t="shared" ca="1" si="107"/>
        <v>-4.55521254465414-10.9972559047974i</v>
      </c>
      <c r="CF152" s="240" t="str">
        <f t="shared" ca="1" si="108"/>
        <v>-11.8460261610202+1.16673174080464i</v>
      </c>
      <c r="CG152" s="240" t="str">
        <f t="shared" ca="1" si="109"/>
        <v>-2.32222721714523+11.6746245984411i</v>
      </c>
      <c r="CH152" s="240" t="str">
        <f t="shared" ca="1" si="110"/>
        <v>10.4978122045394+5.61119752644639i</v>
      </c>
      <c r="CI152" s="240" t="str">
        <f t="shared" ca="1" si="111"/>
        <v>8.41693527249047-8.4169352724897i</v>
      </c>
      <c r="CJ152" s="240" t="str">
        <f t="shared" ca="1" si="112"/>
        <v>-5.61119752644633-10.4978122045395i</v>
      </c>
      <c r="CK152" s="240" t="str">
        <f t="shared" ca="1" si="113"/>
        <v>-11.6746245984411+2.32222721714517i</v>
      </c>
      <c r="CL152" s="240" t="str">
        <f t="shared" ca="1" si="114"/>
        <v>-1.1667317408047+11.8460261610202i</v>
      </c>
      <c r="CM152" s="240" t="str">
        <f t="shared" ca="1" si="115"/>
        <v>10.9972559047974+4.5552125446542i</v>
      </c>
      <c r="CN152" s="240" t="str">
        <f t="shared" ca="1" si="116"/>
        <v>7.55140150282225-9.201409354319i</v>
      </c>
      <c r="CO152" s="240" t="str">
        <f t="shared" ca="1" si="117"/>
        <v>-6.61314360866623-9.89726883406389i</v>
      </c>
      <c r="CP152" s="240" t="str">
        <f t="shared" ca="1" si="118"/>
        <v>-11.3907900189817+3.45535837592038i</v>
      </c>
      <c r="CQ152" s="240" t="str">
        <f t="shared" ca="1" si="119"/>
        <v>-3.324806847419E-12+11.903344015972i</v>
      </c>
      <c r="CR152" s="240" t="str">
        <f t="shared" ca="1" si="120"/>
        <v>11.3907900189797+3.45535837592675i</v>
      </c>
      <c r="CS152" s="240" t="str">
        <f t="shared" ca="1" si="121"/>
        <v>6.61314360866586-9.89726883406414i</v>
      </c>
      <c r="CT152" s="240" t="str">
        <f t="shared" ca="1" si="122"/>
        <v>-7.55140150282366-9.20140935431786i</v>
      </c>
      <c r="CU152" s="240" t="str">
        <f t="shared" ca="1" si="123"/>
        <v>-10.9972559047958+4.5552125446579i</v>
      </c>
      <c r="CV152" s="240" t="str">
        <f t="shared" ca="1" si="124"/>
        <v>1.16673174080987+11.8460261610197i</v>
      </c>
      <c r="CW152" s="240" t="str">
        <f t="shared" ca="1" si="125"/>
        <v>11.6746245984402+2.32222721714937i</v>
      </c>
      <c r="CX152" s="240" t="str">
        <f t="shared" ca="1" si="126"/>
        <v>5.61119752644907-10.497812204538i</v>
      </c>
      <c r="CY152" s="240" t="str">
        <f t="shared" ca="1" si="127"/>
        <v>-8.41693527248923-8.41693527249093i</v>
      </c>
      <c r="CZ152" s="240" t="str">
        <f t="shared" ca="1" si="128"/>
        <v>-10.4978122045392+5.6111975264468i</v>
      </c>
      <c r="DA152" s="240" t="str">
        <f t="shared" ca="1" si="129"/>
        <v>2.32222721714684+11.6746245984407i</v>
      </c>
      <c r="DB152" s="240" t="str">
        <f t="shared" ca="1" si="130"/>
        <v>11.8460261610206+1.16673174080065i</v>
      </c>
      <c r="DC152" s="240" t="str">
        <f t="shared" ca="1" si="131"/>
        <v>4.55521254464934-10.9972559047994i</v>
      </c>
      <c r="DD152" s="240" t="str">
        <f t="shared" ca="1" si="132"/>
        <v>-9.20140935431621-7.55140150282564i</v>
      </c>
      <c r="DE152" s="240" t="str">
        <f t="shared" ca="1" si="133"/>
        <v>-9.89726883406557+6.61314360866372i</v>
      </c>
      <c r="DF152" s="240" t="str">
        <f t="shared" ca="1" si="134"/>
        <v>3.45535837592428+11.3907900189805i</v>
      </c>
      <c r="DG152" s="240" t="str">
        <f t="shared" ca="1" si="135"/>
        <v>11.903344015972-7.46619171306508E-13i</v>
      </c>
      <c r="DH152" s="240" t="str">
        <f t="shared" ca="1" si="136"/>
        <v>3.45535837592285-11.3907900189809i</v>
      </c>
      <c r="DI152" s="240" t="str">
        <f t="shared" ca="1" si="137"/>
        <v>-9.8972688340664-6.61314360866247i</v>
      </c>
      <c r="DJ152" s="240" t="str">
        <f t="shared" ca="1" si="138"/>
        <v>-9.20140935431527+7.5514015028268i</v>
      </c>
      <c r="DK152" s="240" t="str">
        <f t="shared" ca="1" si="139"/>
        <v>4.55521254465072+10.9972559047988i</v>
      </c>
      <c r="DL152" s="240" t="str">
        <f t="shared" ca="1" si="140"/>
        <v>11.8460261610204-1.16673174080214i</v>
      </c>
      <c r="DM152" s="240" t="str">
        <f t="shared" ca="1" si="141"/>
        <v>2.32222721714554-11.674624598441i</v>
      </c>
      <c r="DN152" s="240" t="str">
        <f t="shared" ca="1" si="142"/>
        <v>-10.4978122045399-5.61119752644547i</v>
      </c>
      <c r="DO152" s="240" t="str">
        <f t="shared" ca="1" si="143"/>
        <v>-8.41693527248817+8.41693527249199i</v>
      </c>
      <c r="DP152" s="240" t="str">
        <f t="shared" ca="1" si="144"/>
        <v>5.61119752645053+10.4978122045372i</v>
      </c>
      <c r="DQ152" s="240" t="str">
        <f t="shared" ca="1" si="145"/>
        <v>11.6746245984423-2.32222721713922i</v>
      </c>
      <c r="DR152" s="240" t="str">
        <f t="shared" ca="1" si="146"/>
        <v>1.16673174080855-11.8460261610198i</v>
      </c>
      <c r="DS152" s="240" t="str">
        <f t="shared" ca="1" si="147"/>
        <v>-10.9972559047964-4.55521254465652i</v>
      </c>
      <c r="DT152" s="240" t="str">
        <f t="shared" ca="1" si="148"/>
        <v>-7.5514015028225+9.20140935431879i</v>
      </c>
      <c r="DU152" s="240" t="str">
        <f t="shared" ca="1" si="149"/>
        <v>6.61314360866724+9.89726883406321i</v>
      </c>
      <c r="DV152" s="240" t="str">
        <f t="shared" ca="1" si="150"/>
        <v>11.3907900189793-3.45535837592818i</v>
      </c>
      <c r="DW152" s="240" t="str">
        <f t="shared" ca="1" si="151"/>
        <v>-4.98720188246806E-12-11.903344015972i</v>
      </c>
      <c r="DX152" s="240" t="str">
        <f t="shared" ca="1" si="152"/>
        <v>-11.3907900189787-3.45535837593029i</v>
      </c>
      <c r="DY152" s="240" t="str">
        <f t="shared" ca="1" si="153"/>
        <v>-6.61314360866907+9.89726883406199i</v>
      </c>
      <c r="DZ152" s="240" t="str">
        <f t="shared" ca="1" si="154"/>
        <v>7.5514015028208+9.2014093543202i</v>
      </c>
      <c r="EA152" s="240" t="str">
        <f t="shared" ca="1" si="155"/>
        <v>10.9972559047972-4.55521254465448i</v>
      </c>
      <c r="EB152" s="240" t="str">
        <f t="shared" ca="1" si="156"/>
        <v>-1.16673174080636-11.84602616102i</v>
      </c>
      <c r="EC152" s="240" t="str">
        <f t="shared" ca="1" si="157"/>
        <v>-11.6746245984418-2.32222721714139i</v>
      </c>
      <c r="ED152" s="240" t="str">
        <f t="shared" ca="1" si="158"/>
        <v>-5.61119752644203+10.4978122045418i</v>
      </c>
      <c r="EE152" s="240" t="str">
        <f t="shared" ca="1" si="159"/>
        <v>8.41693527248661+8.41693527249355i</v>
      </c>
      <c r="EF152" s="240" t="str">
        <f t="shared" ca="1" si="160"/>
        <v>10.497812204541-5.61119752644353i</v>
      </c>
      <c r="EG152" s="240" t="str">
        <f t="shared" ca="1" si="161"/>
        <v>-2.32222721714337-11.6746245984414i</v>
      </c>
      <c r="EH152" s="240" t="str">
        <f t="shared" ca="1" si="162"/>
        <v>-11.8460261610202-1.16673174080433i</v>
      </c>
      <c r="EI152" s="240" t="str">
        <f t="shared" ca="1" si="163"/>
        <v>-4.55521254465291+10.9972559047979i</v>
      </c>
      <c r="EJ152" s="240" t="str">
        <f t="shared" ca="1" si="164"/>
        <v>9.20140935432148+7.55140150281922i</v>
      </c>
      <c r="EK152" s="240" t="str">
        <f t="shared" ca="1" si="165"/>
        <v>9.89726883406105-6.61314360867048i</v>
      </c>
      <c r="EL152" s="240" t="str">
        <f t="shared" ca="1" si="166"/>
        <v>-3.45535837592091-11.3907900189815i</v>
      </c>
      <c r="EM152" s="240" t="str">
        <f t="shared" ca="1" si="167"/>
        <v>-11.903344015972-2.95149726176575E-12i</v>
      </c>
      <c r="EN152" s="240"/>
      <c r="EO152" s="240"/>
      <c r="EP152" s="240"/>
    </row>
    <row r="153" spans="1:146" ht="15.75" thickBot="1">
      <c r="A153" s="277">
        <f t="shared" si="168"/>
        <v>1.0351562500000005E-3</v>
      </c>
      <c r="B153" s="276">
        <v>53</v>
      </c>
      <c r="C153" s="248">
        <f t="shared" si="169"/>
        <v>10600</v>
      </c>
      <c r="D153" s="247">
        <f t="shared" si="170"/>
        <v>66601.764256103619</v>
      </c>
      <c r="E153" s="247" t="str">
        <f t="shared" si="171"/>
        <v>66601.7642561036i</v>
      </c>
      <c r="F153" s="247" t="str">
        <f t="shared" si="177"/>
        <v>0.0636340938541201-0.195672446797423i</v>
      </c>
      <c r="G153" s="247" t="str">
        <f t="shared" si="178"/>
        <v>-0.62951808469346+0.84315653267594i</v>
      </c>
      <c r="H153" s="247" t="str">
        <f t="shared" si="179"/>
        <v>0.00528384771263817-0.00535045880498583i</v>
      </c>
      <c r="I153" s="247" t="str">
        <f t="shared" si="174"/>
        <v>-0.00698834167345178+0.00470209329947436i</v>
      </c>
      <c r="J153" s="275" t="str">
        <f ca="1">IMPRODUCT(1/N_FFT2,BP100)</f>
        <v>-0.0614750367006137-0.0111880266066267i</v>
      </c>
      <c r="K153" s="274" t="str">
        <f t="shared" ca="1" si="175"/>
        <v>0.000482215705793237-0.000210875605576119i</v>
      </c>
      <c r="N153" s="265">
        <f t="shared" ca="1" si="176"/>
        <v>12.104158016613349</v>
      </c>
      <c r="O153" s="240">
        <f t="shared" ca="1" si="39"/>
        <v>-11.895841983386651</v>
      </c>
      <c r="P153" s="240" t="str">
        <f t="shared" ca="1" si="40"/>
        <v>-3.17277281787476+11.4649277860726i</v>
      </c>
      <c r="Q153" s="240" t="str">
        <f t="shared" ca="1" si="41"/>
        <v>10.2034040091931+6.11568500814798i</v>
      </c>
      <c r="R153" s="240" t="str">
        <f t="shared" ca="1" si="42"/>
        <v>8.61552885571939-8.20266536133049i</v>
      </c>
      <c r="S153" s="240" t="str">
        <f t="shared" ca="1" si="43"/>
        <v>-5.60766109276612-10.4911960024766i</v>
      </c>
      <c r="T153" s="240" t="str">
        <f t="shared" ca="1" si="44"/>
        <v>-11.6067983617921+2.60639373127019i</v>
      </c>
      <c r="U153" s="241" t="str">
        <f t="shared" ca="1" si="45"/>
        <v>-0.583701300291276+11.8815129207413i</v>
      </c>
      <c r="V153" s="240" t="str">
        <f t="shared" ca="1" si="46"/>
        <v>11.2954371951074+3.73150841685888i</v>
      </c>
      <c r="W153" s="240" t="str">
        <f t="shared" ca="1" si="47"/>
        <v>6.60897570267439-9.89103112193891i</v>
      </c>
      <c r="X153" s="240" t="str">
        <f t="shared" ca="1" si="48"/>
        <v>-7.77004092761743-9.00763678646373i</v>
      </c>
      <c r="Y153" s="240" t="str">
        <f t="shared" ca="1" si="49"/>
        <v>-10.7537137856701+5.08612783063835i</v>
      </c>
      <c r="Z153" s="240" t="str">
        <f t="shared" ca="1" si="50"/>
        <v>2.03373561387432+11.7207071436225i</v>
      </c>
      <c r="AA153" s="240" t="str">
        <f t="shared" ca="1" si="51"/>
        <v>11.8385602527723+1.1659964130237i</v>
      </c>
      <c r="AB153" s="240" t="str">
        <f t="shared" ca="1" si="52"/>
        <v>4.28125448522549-11.0987349065757i</v>
      </c>
      <c r="AC153" s="240" t="str">
        <f t="shared" ca="1" si="53"/>
        <v>-9.55482987435959-7.08634479585562i</v>
      </c>
      <c r="AD153" s="240" t="str">
        <f t="shared" ca="1" si="54"/>
        <v>-9.37804453121315+7.31869778473519i</v>
      </c>
      <c r="AE153" s="240" t="str">
        <f t="shared" ca="1" si="55"/>
        <v>4.55234164107537+10.9903249304393i</v>
      </c>
      <c r="AF153" s="240" t="str">
        <f t="shared" ca="1" si="56"/>
        <v>11.8063797153314-1.45617804924948i</v>
      </c>
      <c r="AG153" s="240" t="str">
        <f t="shared" ca="1" si="57"/>
        <v>1.74548253826867-11.7670874562189i</v>
      </c>
      <c r="AH153" s="240" t="str">
        <f t="shared" ca="1" si="58"/>
        <v>-10.8752947935195-4.82068663654389i</v>
      </c>
      <c r="AI153" s="240" t="str">
        <f t="shared" ca="1" si="59"/>
        <v>-7.54664226373221+9.19561020470937i</v>
      </c>
      <c r="AJ153" s="240" t="str">
        <f t="shared" ca="1" si="60"/>
        <v>6.84972325784635+9.72585974526793i</v>
      </c>
      <c r="AK153" s="240" t="str">
        <f t="shared" ca="1" si="61"/>
        <v>11.2004594198128-4.00758846175991i</v>
      </c>
      <c r="AL153" s="240" t="str">
        <f t="shared" ca="1" si="62"/>
        <v>-0.875112424157908-11.8636096841893i</v>
      </c>
      <c r="AM153" s="240" t="str">
        <f t="shared" ca="1" si="63"/>
        <v>-11.6672667153085-2.32076364319151i</v>
      </c>
      <c r="AN153" s="240" t="str">
        <f t="shared" ca="1" si="64"/>
        <v>-5.34850533151147+10.6256551427429i</v>
      </c>
      <c r="AO153" s="240" t="str">
        <f t="shared" ca="1" si="65"/>
        <v>8.81423750463496+7.98875920938858i</v>
      </c>
      <c r="AP153" s="240" t="str">
        <f t="shared" ca="1" si="66"/>
        <v>10.0502445113116-6.36424714766441i</v>
      </c>
      <c r="AQ153" s="240" t="str">
        <f t="shared" ca="1" si="67"/>
        <v>-3.45318065081788-11.3836110213992i</v>
      </c>
      <c r="AR153" s="240" t="str">
        <f t="shared" ca="1" si="68"/>
        <v>-3.45318065081788-11.3836110213992i</v>
      </c>
      <c r="AS153" s="240" t="str">
        <f t="shared" ca="1" si="69"/>
        <v>-2.89045382522422+11.5393385069488i</v>
      </c>
      <c r="AT153" s="240" t="str">
        <f t="shared" ca="1" si="70"/>
        <v>10.3504173580294+5.86343900866284i</v>
      </c>
      <c r="AU153" s="240" t="str">
        <f t="shared" ca="1" si="71"/>
        <v>8.41163053437598-8.41163053437668i</v>
      </c>
      <c r="AV153" s="240" t="str">
        <f t="shared" ca="1" si="72"/>
        <v>-5.8634390086626-10.3504173580295i</v>
      </c>
      <c r="AW153" s="240" t="str">
        <f t="shared" ca="1" si="73"/>
        <v>-11.5393385069489+2.89045382522396i</v>
      </c>
      <c r="AX153" s="240" t="str">
        <f t="shared" ca="1" si="74"/>
        <v>-0.291938576587115+11.8922591781883i</v>
      </c>
      <c r="AY153" s="240" t="str">
        <f t="shared" ca="1" si="75"/>
        <v>11.3836110213995+3.453180650817i</v>
      </c>
      <c r="AZ153" s="240" t="str">
        <f t="shared" ca="1" si="76"/>
        <v>6.36424714766463-10.0502445113115i</v>
      </c>
      <c r="BA153" s="240" t="str">
        <f t="shared" ca="1" si="77"/>
        <v>-7.98875920938838-8.81423750463514i</v>
      </c>
      <c r="BB153" s="240" t="str">
        <f t="shared" ca="1" si="78"/>
        <v>-10.6256551427429+5.34850533151131i</v>
      </c>
      <c r="BC153" s="240" t="str">
        <f t="shared" ca="1" si="79"/>
        <v>2.32076364319129+11.6672667153085i</v>
      </c>
      <c r="BD153" s="240" t="str">
        <f t="shared" ca="1" si="80"/>
        <v>11.8636096841892+0.875112424158094i</v>
      </c>
      <c r="BE153" s="240" t="str">
        <f t="shared" ca="1" si="81"/>
        <v>4.00758846176012-11.2004594198127i</v>
      </c>
      <c r="BF153" s="240" t="str">
        <f t="shared" ca="1" si="82"/>
        <v>-9.72585974526778-6.84972325784658i</v>
      </c>
      <c r="BG153" s="240" t="str">
        <f t="shared" ca="1" si="83"/>
        <v>-9.19561020470953+7.54664226373203i</v>
      </c>
      <c r="BH153" s="240" t="str">
        <f t="shared" ca="1" si="84"/>
        <v>4.82068663654365+10.8752947935196i</v>
      </c>
      <c r="BI153" s="240" t="str">
        <f t="shared" ca="1" si="85"/>
        <v>11.7670874562189-1.74548253826844i</v>
      </c>
      <c r="BJ153" s="240" t="str">
        <f t="shared" ca="1" si="86"/>
        <v>1.45617804924974-11.8063797153314i</v>
      </c>
      <c r="BK153" s="240" t="str">
        <f t="shared" ca="1" si="87"/>
        <v>-10.9903249304392-4.55234164107562i</v>
      </c>
      <c r="BL153" s="240" t="str">
        <f t="shared" ca="1" si="88"/>
        <v>-7.31869778473442+9.37804453121374i</v>
      </c>
      <c r="BM153" s="240" t="str">
        <f t="shared" ca="1" si="89"/>
        <v>7.08634479585548+9.55482987435969i</v>
      </c>
      <c r="BN153" s="240" t="str">
        <f t="shared" ca="1" si="90"/>
        <v>11.0987349065758-4.28125448522519i</v>
      </c>
      <c r="BO153" s="240" t="str">
        <f t="shared" ca="1" si="91"/>
        <v>-1.16599641302345-11.8385602527723i</v>
      </c>
      <c r="BP153" s="240" t="str">
        <f t="shared" ca="1" si="92"/>
        <v>-11.7207071436227-2.03373561387337i</v>
      </c>
      <c r="BQ153" s="240" t="str">
        <f t="shared" ca="1" si="93"/>
        <v>-5.0861278306385+10.75371378567i</v>
      </c>
      <c r="BR153" s="240" t="str">
        <f t="shared" ca="1" si="94"/>
        <v>9.00763678646354+7.77004092761764i</v>
      </c>
      <c r="BS153" s="240" t="str">
        <f t="shared" ca="1" si="95"/>
        <v>9.89103112193904-6.6089757026742i</v>
      </c>
      <c r="BT153" s="240" t="str">
        <f t="shared" ca="1" si="96"/>
        <v>-3.73150841685837-11.2954371951076i</v>
      </c>
      <c r="BU153" s="240" t="str">
        <f t="shared" ca="1" si="97"/>
        <v>-11.8815129207413+0.583701300291438i</v>
      </c>
      <c r="BV153" s="240" t="str">
        <f t="shared" ca="1" si="98"/>
        <v>-2.60639373127021+11.6067983617921i</v>
      </c>
      <c r="BW153" s="240" t="str">
        <f t="shared" ca="1" si="99"/>
        <v>10.4911960024765+5.60766109276641i</v>
      </c>
      <c r="BX153" s="240" t="str">
        <f t="shared" ca="1" si="100"/>
        <v>8.20266536133099-8.61552885571891i</v>
      </c>
      <c r="BY153" s="240" t="str">
        <f t="shared" ca="1" si="101"/>
        <v>-6.11568500814826-10.203404009193i</v>
      </c>
      <c r="BZ153" s="240" t="str">
        <f t="shared" ca="1" si="102"/>
        <v>-11.4649277860726+3.17277281787476i</v>
      </c>
      <c r="CA153" s="240" t="str">
        <f t="shared" ca="1" si="103"/>
        <v>-1.8654037880162E-13+11.8958419833867i</v>
      </c>
      <c r="CB153" s="240" t="str">
        <f t="shared" ca="1" si="104"/>
        <v>11.4649277860725+3.17277281787528i</v>
      </c>
      <c r="CC153" s="240" t="str">
        <f t="shared" ca="1" si="105"/>
        <v>6.11568500814771-10.2034040091933i</v>
      </c>
      <c r="CD153" s="240" t="str">
        <f t="shared" ca="1" si="106"/>
        <v>-8.2026653613306-8.61552885571928i</v>
      </c>
      <c r="CE153" s="240" t="str">
        <f t="shared" ca="1" si="107"/>
        <v>-10.4911960024767+5.60766109276592i</v>
      </c>
      <c r="CF153" s="240" t="str">
        <f t="shared" ca="1" si="108"/>
        <v>2.60639373126968+11.6067983617922i</v>
      </c>
      <c r="CG153" s="240" t="str">
        <f t="shared" ca="1" si="109"/>
        <v>11.8815129207413+0.583701300290797i</v>
      </c>
      <c r="CH153" s="240" t="str">
        <f t="shared" ca="1" si="110"/>
        <v>3.73150841685872-11.2954371951075i</v>
      </c>
      <c r="CI153" s="240" t="str">
        <f t="shared" ca="1" si="111"/>
        <v>-9.89103112193873-6.60897570267464i</v>
      </c>
      <c r="CJ153" s="240" t="str">
        <f t="shared" ca="1" si="112"/>
        <v>-9.0076367864639+7.77004092761724i</v>
      </c>
      <c r="CK153" s="240" t="str">
        <f t="shared" ca="1" si="113"/>
        <v>5.08612783063923+10.7537137856696i</v>
      </c>
      <c r="CL153" s="240" t="str">
        <f t="shared" ca="1" si="114"/>
        <v>11.7207071436226-2.033735613874i</v>
      </c>
      <c r="CM153" s="240" t="str">
        <f t="shared" ca="1" si="115"/>
        <v>1.16599641302399-11.8385602527723i</v>
      </c>
      <c r="CN153" s="240" t="str">
        <f t="shared" ca="1" si="116"/>
        <v>-11.0987349065764-4.28125448522349i</v>
      </c>
      <c r="CO153" s="240" t="str">
        <f t="shared" ca="1" si="117"/>
        <v>-7.08634479585387+9.55482987436088i</v>
      </c>
      <c r="CP153" s="240" t="str">
        <f t="shared" ca="1" si="118"/>
        <v>7.31869778473586+9.37804453121261i</v>
      </c>
      <c r="CQ153" s="240" t="str">
        <f t="shared" ca="1" si="119"/>
        <v>10.9903249304389-4.55234164107621i</v>
      </c>
      <c r="CR153" s="240" t="str">
        <f t="shared" ca="1" si="120"/>
        <v>-1.45617804925047-11.8063797153313i</v>
      </c>
      <c r="CS153" s="240" t="str">
        <f t="shared" ca="1" si="121"/>
        <v>-11.767087456219-1.74548253826765i</v>
      </c>
      <c r="CT153" s="240" t="str">
        <f t="shared" ca="1" si="122"/>
        <v>-4.82068663654306+10.8752947935198i</v>
      </c>
      <c r="CU153" s="240" t="str">
        <f t="shared" ca="1" si="123"/>
        <v>9.19561020470923+7.54664226373238i</v>
      </c>
      <c r="CV153" s="240" t="str">
        <f t="shared" ca="1" si="124"/>
        <v>9.72585974526804-6.84972325784621i</v>
      </c>
      <c r="CW153" s="240" t="str">
        <f t="shared" ca="1" si="125"/>
        <v>-4.00758846175961-11.2004594198129i</v>
      </c>
      <c r="CX153" s="240" t="str">
        <f t="shared" ca="1" si="126"/>
        <v>-11.8636096841893+0.875112424157638i</v>
      </c>
      <c r="CY153" s="240" t="str">
        <f t="shared" ca="1" si="127"/>
        <v>-2.3207636431929+11.6672667153082i</v>
      </c>
      <c r="CZ153" s="240" t="str">
        <f t="shared" ca="1" si="128"/>
        <v>10.6256551427422+5.34850533151285i</v>
      </c>
      <c r="DA153" s="240" t="str">
        <f t="shared" ca="1" si="129"/>
        <v>7.98875920938967-8.81423750463399i</v>
      </c>
      <c r="DB153" s="240" t="str">
        <f t="shared" ca="1" si="130"/>
        <v>-6.36424714766326-10.0502445113124i</v>
      </c>
      <c r="DC153" s="240" t="str">
        <f t="shared" ca="1" si="131"/>
        <v>-11.3836110213999+3.45318065081543i</v>
      </c>
      <c r="DD153" s="240" t="str">
        <f t="shared" ca="1" si="132"/>
        <v>0.291938576584206+11.8922591781884i</v>
      </c>
      <c r="DE153" s="240" t="str">
        <f t="shared" ca="1" si="133"/>
        <v>11.5393385069481+2.89045382522678i</v>
      </c>
      <c r="DF153" s="240" t="str">
        <f t="shared" ca="1" si="134"/>
        <v>5.86343900866507-10.3504173580281i</v>
      </c>
      <c r="DG153" s="240" t="str">
        <f t="shared" ca="1" si="135"/>
        <v>-8.41163053437392-8.41163053437874i</v>
      </c>
      <c r="DH153" s="240" t="str">
        <f t="shared" ca="1" si="136"/>
        <v>-10.3504173580314+5.86343900865928i</v>
      </c>
      <c r="DI153" s="240" t="str">
        <f t="shared" ca="1" si="137"/>
        <v>2.89045382522033+11.5393385069498i</v>
      </c>
      <c r="DJ153" s="240" t="str">
        <f t="shared" ca="1" si="138"/>
        <v>11.8922591781882+0.29193857659085i</v>
      </c>
      <c r="DK153" s="240" t="str">
        <f t="shared" ca="1" si="139"/>
        <v>3.45318065082162-11.3836110213981i</v>
      </c>
      <c r="DL153" s="240" t="str">
        <f t="shared" ca="1" si="140"/>
        <v>-10.0502445113087-6.36424714766901i</v>
      </c>
      <c r="DM153" s="240" t="str">
        <f t="shared" ca="1" si="141"/>
        <v>-8.81423750463856+7.98875920938461i</v>
      </c>
      <c r="DN153" s="240" t="str">
        <f t="shared" ca="1" si="142"/>
        <v>5.34850533150676+10.6256551427452i</v>
      </c>
      <c r="DO153" s="240" t="str">
        <f t="shared" ca="1" si="143"/>
        <v>11.6672667153095-2.32076364318638i</v>
      </c>
      <c r="DP153" s="240" t="str">
        <f t="shared" ca="1" si="144"/>
        <v>0.875112424164265-11.8636096841888i</v>
      </c>
      <c r="DQ153" s="240" t="str">
        <f t="shared" ca="1" si="145"/>
        <v>-11.2004594198147-4.00758846175472i</v>
      </c>
      <c r="DR153" s="240" t="str">
        <f t="shared" ca="1" si="146"/>
        <v>-6.84972325784182+9.72585974527112i</v>
      </c>
      <c r="DS153" s="240" t="str">
        <f t="shared" ca="1" si="147"/>
        <v>7.54664226373653+9.19561020470584i</v>
      </c>
      <c r="DT153" s="240" t="str">
        <f t="shared" ca="1" si="148"/>
        <v>10.8752947935178-4.82068663654765i</v>
      </c>
      <c r="DU153" s="240" t="str">
        <f t="shared" ca="1" si="149"/>
        <v>-1.74548253827277-11.7670874562183i</v>
      </c>
      <c r="DV153" s="240" t="str">
        <f t="shared" ca="1" si="150"/>
        <v>-11.8063797153319-1.45617804924532i</v>
      </c>
      <c r="DW153" s="240" t="str">
        <f t="shared" ca="1" si="151"/>
        <v>-4.55234164107142+10.9903249304409i</v>
      </c>
      <c r="DX153" s="240" t="str">
        <f t="shared" ca="1" si="152"/>
        <v>9.37804453121581+7.31869778473177i</v>
      </c>
      <c r="DY153" s="240" t="str">
        <f t="shared" ca="1" si="153"/>
        <v>9.55482987435769-7.08634479585818i</v>
      </c>
      <c r="DZ153" s="240" t="str">
        <f t="shared" ca="1" si="154"/>
        <v>-4.28125448522849-11.0987349065745i</v>
      </c>
      <c r="EA153" s="240" t="str">
        <f t="shared" ca="1" si="155"/>
        <v>-11.838560252772+1.16599641302663i</v>
      </c>
      <c r="EB153" s="240" t="str">
        <f t="shared" ca="1" si="156"/>
        <v>-2.03373561387138+11.720707143623i</v>
      </c>
      <c r="EC153" s="240" t="str">
        <f t="shared" ca="1" si="157"/>
        <v>10.7537137856709+5.08612783063668i</v>
      </c>
      <c r="ED153" s="240" t="str">
        <f t="shared" ca="1" si="158"/>
        <v>7.770040927616-9.00763678646497i</v>
      </c>
      <c r="EE153" s="240" t="str">
        <f t="shared" ca="1" si="159"/>
        <v>-6.60897570267601-9.89103112193783i</v>
      </c>
      <c r="EF153" s="240" t="str">
        <f t="shared" ca="1" si="160"/>
        <v>-11.2954371951069+3.73150841686044i</v>
      </c>
      <c r="EG153" s="240" t="str">
        <f t="shared" ca="1" si="161"/>
        <v>0.583701300292602+11.8815129207412i</v>
      </c>
      <c r="EH153" s="240" t="str">
        <f t="shared" ca="1" si="162"/>
        <v>11.6067983617923+2.6063937312694i</v>
      </c>
      <c r="EI153" s="240" t="str">
        <f t="shared" ca="1" si="163"/>
        <v>5.60766109276568-10.4911960024769i</v>
      </c>
      <c r="EJ153" s="240" t="str">
        <f t="shared" ca="1" si="164"/>
        <v>-8.6155288557196-8.20266536133026i</v>
      </c>
      <c r="EK153" s="240" t="str">
        <f t="shared" ca="1" si="165"/>
        <v>-10.2034040091931+6.11568500814809i</v>
      </c>
      <c r="EL153" s="240" t="str">
        <f t="shared" ca="1" si="166"/>
        <v>3.17277281787458+11.4649277860726i</v>
      </c>
      <c r="EM153" s="240" t="str">
        <f t="shared" ca="1" si="167"/>
        <v>11.8958419833867+3.73080757603241E-13i</v>
      </c>
      <c r="EN153" s="240"/>
      <c r="EO153" s="240"/>
      <c r="EP153" s="240"/>
    </row>
    <row r="154" spans="1:146" ht="15.75" thickBot="1">
      <c r="A154" s="277">
        <f t="shared" si="168"/>
        <v>1.0546875000000005E-3</v>
      </c>
      <c r="B154" s="276">
        <v>54</v>
      </c>
      <c r="C154" s="248">
        <f t="shared" si="169"/>
        <v>10800</v>
      </c>
      <c r="D154" s="247">
        <f t="shared" si="170"/>
        <v>67858.401317539538</v>
      </c>
      <c r="E154" s="247" t="str">
        <f t="shared" si="171"/>
        <v>67858.4013175395i</v>
      </c>
      <c r="F154" s="247" t="str">
        <f t="shared" si="177"/>
        <v>0.0628611099546114-0.193124931537969i</v>
      </c>
      <c r="G154" s="247" t="str">
        <f t="shared" si="178"/>
        <v>-0.614435997305726+0.838697772139271i</v>
      </c>
      <c r="H154" s="247" t="str">
        <f t="shared" si="179"/>
        <v>0.00527391910278225-0.00525237890245832i</v>
      </c>
      <c r="I154" s="247" t="str">
        <f t="shared" si="174"/>
        <v>-0.00692271775022704+0.00463803119213106i</v>
      </c>
      <c r="J154" s="275" t="str">
        <f ca="1">IMPRODUCT(1/N_FFT2,BQ100)</f>
        <v>0.0240642437044515+0.00124596266297323i</v>
      </c>
      <c r="K154" s="274" t="str">
        <f t="shared" ca="1" si="175"/>
        <v>-0.000172368780733696+0.000102985265073205i</v>
      </c>
      <c r="N154" s="265">
        <f t="shared" ca="1" si="176"/>
        <v>12.113182670639194</v>
      </c>
      <c r="O154" s="240">
        <f t="shared" ca="1" si="39"/>
        <v>-11.886817329360806</v>
      </c>
      <c r="P154" s="240" t="str">
        <f t="shared" ca="1" si="40"/>
        <v>-2.88826101316537+11.5305843104945i</v>
      </c>
      <c r="Q154" s="240" t="str">
        <f t="shared" ca="1" si="41"/>
        <v>10.4832369681878+5.60340690030738i</v>
      </c>
      <c r="R154" s="240" t="str">
        <f t="shared" ca="1" si="42"/>
        <v>7.98269862216299-8.80755067707871i</v>
      </c>
      <c r="S154" s="240" t="str">
        <f t="shared" ca="1" si="43"/>
        <v>-6.60396187353447-9.88352739635478i</v>
      </c>
      <c r="T154" s="240" t="str">
        <f t="shared" ca="1" si="44"/>
        <v>-11.1919623103744+4.00454814738846i</v>
      </c>
      <c r="U154" s="241" t="str">
        <f t="shared" ca="1" si="45"/>
        <v>1.16511184224376+11.8295790549223i</v>
      </c>
      <c r="V154" s="240" t="str">
        <f t="shared" ca="1" si="46"/>
        <v>11.758160480446+1.74415834650131i</v>
      </c>
      <c r="W154" s="240" t="str">
        <f t="shared" ca="1" si="47"/>
        <v>4.5488880554961-10.9819872372971i</v>
      </c>
      <c r="X154" s="240" t="str">
        <f t="shared" ca="1" si="48"/>
        <v>-9.54758120427691-7.08096881572928i</v>
      </c>
      <c r="Y154" s="240" t="str">
        <f t="shared" ca="1" si="49"/>
        <v>-9.18863405280953+7.54091708382617i</v>
      </c>
      <c r="Z154" s="240" t="str">
        <f t="shared" ca="1" si="50"/>
        <v>5.08226929384319+10.7455555950565i</v>
      </c>
      <c r="AA154" s="240" t="str">
        <f t="shared" ca="1" si="51"/>
        <v>11.6584154674792-2.31900302053157i</v>
      </c>
      <c r="AB154" s="240" t="str">
        <f t="shared" ca="1" si="52"/>
        <v>0.583258481506844-11.8724991373065i</v>
      </c>
      <c r="AC154" s="240" t="str">
        <f t="shared" ca="1" si="53"/>
        <v>-11.3749749659459-3.45056093203645i</v>
      </c>
      <c r="AD154" s="240" t="str">
        <f t="shared" ca="1" si="54"/>
        <v>-6.11104540874803+10.1956633052397i</v>
      </c>
      <c r="AE154" s="240" t="str">
        <f t="shared" ca="1" si="55"/>
        <v>8.40524914031675+8.40524914031683i</v>
      </c>
      <c r="AF154" s="240" t="str">
        <f t="shared" ca="1" si="56"/>
        <v>10.1956633052398-6.11104540874796i</v>
      </c>
      <c r="AG154" s="240" t="str">
        <f t="shared" ca="1" si="57"/>
        <v>-3.45056093203633-11.3749749659459i</v>
      </c>
      <c r="AH154" s="240" t="str">
        <f t="shared" ca="1" si="58"/>
        <v>-11.8724991373065+0.583258481506761i</v>
      </c>
      <c r="AI154" s="240" t="str">
        <f t="shared" ca="1" si="59"/>
        <v>-2.31900302053166+11.6584154674792i</v>
      </c>
      <c r="AJ154" s="240" t="str">
        <f t="shared" ca="1" si="60"/>
        <v>10.7455555950565+5.08226929384327i</v>
      </c>
      <c r="AK154" s="240" t="str">
        <f t="shared" ca="1" si="61"/>
        <v>7.54091708382624-9.18863405280947i</v>
      </c>
      <c r="AL154" s="240" t="str">
        <f t="shared" ca="1" si="62"/>
        <v>-7.08096881572918-9.547581204277i</v>
      </c>
      <c r="AM154" s="240" t="str">
        <f t="shared" ca="1" si="63"/>
        <v>-10.9819872372967+4.5488880554971i</v>
      </c>
      <c r="AN154" s="240" t="str">
        <f t="shared" ca="1" si="64"/>
        <v>1.74415834650194+11.7581604804459i</v>
      </c>
      <c r="AO154" s="240" t="str">
        <f t="shared" ca="1" si="65"/>
        <v>11.8295790549222+1.16511184224433i</v>
      </c>
      <c r="AP154" s="240" t="str">
        <f t="shared" ca="1" si="66"/>
        <v>4.0045481473889-11.1919623103742i</v>
      </c>
      <c r="AQ154" s="240" t="str">
        <f t="shared" ca="1" si="67"/>
        <v>-9.88352739635458-6.60396187353477i</v>
      </c>
      <c r="AR154" s="240" t="str">
        <f t="shared" ca="1" si="68"/>
        <v>-9.88352739635458-6.60396187353477i</v>
      </c>
      <c r="AS154" s="240" t="str">
        <f t="shared" ca="1" si="69"/>
        <v>5.60340690030721+10.4832369681879i</v>
      </c>
      <c r="AT154" s="240" t="str">
        <f t="shared" ca="1" si="70"/>
        <v>11.5305843104945-2.88826101316515i</v>
      </c>
      <c r="AU154" s="240" t="str">
        <f t="shared" ca="1" si="71"/>
        <v>1.25236352753102E-13-11.8868173293608i</v>
      </c>
      <c r="AV154" s="240" t="str">
        <f t="shared" ca="1" si="72"/>
        <v>-11.5305843104945-2.8882610131654i</v>
      </c>
      <c r="AW154" s="240" t="str">
        <f t="shared" ca="1" si="73"/>
        <v>-5.60340690030735+10.4832369681878i</v>
      </c>
      <c r="AX154" s="240" t="str">
        <f t="shared" ca="1" si="74"/>
        <v>8.8075506770788+7.98269862216288i</v>
      </c>
      <c r="AY154" s="240" t="str">
        <f t="shared" ca="1" si="75"/>
        <v>9.88352739635471-6.60396187353457i</v>
      </c>
      <c r="AZ154" s="240" t="str">
        <f t="shared" ca="1" si="76"/>
        <v>-4.00454814738866-11.1919623103743i</v>
      </c>
      <c r="BA154" s="240" t="str">
        <f t="shared" ca="1" si="77"/>
        <v>-11.8295790549222+1.16511184224416i</v>
      </c>
      <c r="BB154" s="240" t="str">
        <f t="shared" ca="1" si="78"/>
        <v>-1.74415834650093+11.7581604804461i</v>
      </c>
      <c r="BC154" s="240" t="str">
        <f t="shared" ca="1" si="79"/>
        <v>10.9819872372971+4.5488880554962i</v>
      </c>
      <c r="BD154" s="240" t="str">
        <f t="shared" ca="1" si="80"/>
        <v>7.08096881572938-9.54758120427684i</v>
      </c>
      <c r="BE154" s="240" t="str">
        <f t="shared" ca="1" si="81"/>
        <v>-7.54091708382605-9.18863405280963i</v>
      </c>
      <c r="BF154" s="240" t="str">
        <f t="shared" ca="1" si="82"/>
        <v>-10.7455555950566+5.08226929384311i</v>
      </c>
      <c r="BG154" s="240" t="str">
        <f t="shared" ca="1" si="83"/>
        <v>2.31900302053146+11.6584154674792i</v>
      </c>
      <c r="BH154" s="240" t="str">
        <f t="shared" ca="1" si="84"/>
        <v>11.8724991373065+0.583258481506969i</v>
      </c>
      <c r="BI154" s="240" t="str">
        <f t="shared" ca="1" si="85"/>
        <v>3.45056093203657-11.3749749659459i</v>
      </c>
      <c r="BJ154" s="240" t="str">
        <f t="shared" ca="1" si="86"/>
        <v>-10.1956633052397-6.1110454087481i</v>
      </c>
      <c r="BK154" s="240" t="str">
        <f t="shared" ca="1" si="87"/>
        <v>-8.40524914031689+8.40524914031669i</v>
      </c>
      <c r="BL154" s="240" t="str">
        <f t="shared" ca="1" si="88"/>
        <v>6.11104540874785+10.1956633052398i</v>
      </c>
      <c r="BM154" s="240" t="str">
        <f t="shared" ca="1" si="89"/>
        <v>11.374974965946-3.4505609320363i</v>
      </c>
      <c r="BN154" s="240" t="str">
        <f t="shared" ca="1" si="90"/>
        <v>-0.583258481506594-11.8724991373065i</v>
      </c>
      <c r="BO154" s="240" t="str">
        <f t="shared" ca="1" si="91"/>
        <v>-11.6584154674791-2.31900302053175i</v>
      </c>
      <c r="BP154" s="240" t="str">
        <f t="shared" ca="1" si="92"/>
        <v>-5.0822692938433+10.7455555950565i</v>
      </c>
      <c r="BQ154" s="240" t="str">
        <f t="shared" ca="1" si="93"/>
        <v>9.18863405280939+7.54091708382634i</v>
      </c>
      <c r="BR154" s="240" t="str">
        <f t="shared" ca="1" si="94"/>
        <v>9.54758120427702-7.08096881572914i</v>
      </c>
      <c r="BS154" s="240" t="str">
        <f t="shared" ca="1" si="95"/>
        <v>-4.54888805549695-10.9819872372968i</v>
      </c>
      <c r="BT154" s="240" t="str">
        <f t="shared" ca="1" si="96"/>
        <v>-11.7581604804459+1.74415834650181i</v>
      </c>
      <c r="BU154" s="240" t="str">
        <f t="shared" ca="1" si="97"/>
        <v>-1.16511184224437+11.8295790549222i</v>
      </c>
      <c r="BV154" s="240" t="str">
        <f t="shared" ca="1" si="98"/>
        <v>11.1919623103742+4.00454814738902i</v>
      </c>
      <c r="BW154" s="240" t="str">
        <f t="shared" ca="1" si="99"/>
        <v>6.60396187353481-9.88352739635455i</v>
      </c>
      <c r="BX154" s="240" t="str">
        <f t="shared" ca="1" si="100"/>
        <v>-7.98269862216261-8.80755067707905i</v>
      </c>
      <c r="BY154" s="240" t="str">
        <f t="shared" ca="1" si="101"/>
        <v>-10.483236968188+5.60340690030709i</v>
      </c>
      <c r="BZ154" s="240" t="str">
        <f t="shared" ca="1" si="102"/>
        <v>2.88826101316511+11.5305843104945i</v>
      </c>
      <c r="CA154" s="240" t="str">
        <f t="shared" ca="1" si="103"/>
        <v>11.8868173293608+2.50472705506203E-13i</v>
      </c>
      <c r="CB154" s="240" t="str">
        <f t="shared" ca="1" si="104"/>
        <v>2.88826101316543-11.5305843104945i</v>
      </c>
      <c r="CC154" s="240" t="str">
        <f t="shared" ca="1" si="105"/>
        <v>-10.4832369681877-5.60340690030754i</v>
      </c>
      <c r="CD154" s="240" t="str">
        <f t="shared" ca="1" si="106"/>
        <v>-7.98269862216298+8.80755067707871i</v>
      </c>
      <c r="CE154" s="240" t="str">
        <f t="shared" ca="1" si="107"/>
        <v>6.60396187353453+9.88352739635473i</v>
      </c>
      <c r="CF154" s="240" t="str">
        <f t="shared" ca="1" si="108"/>
        <v>11.1919623103743-4.00454814738854i</v>
      </c>
      <c r="CG154" s="240" t="str">
        <f t="shared" ca="1" si="109"/>
        <v>-1.16511184224404-11.8295790549222i</v>
      </c>
      <c r="CH154" s="240" t="str">
        <f t="shared" ca="1" si="110"/>
        <v>-11.758160480446-1.74415834650096i</v>
      </c>
      <c r="CI154" s="240" t="str">
        <f t="shared" ca="1" si="111"/>
        <v>-4.54888805549632+10.981987237297i</v>
      </c>
      <c r="CJ154" s="240" t="str">
        <f t="shared" ca="1" si="112"/>
        <v>9.54758120427752+7.08096881572846i</v>
      </c>
      <c r="CK154" s="240" t="str">
        <f t="shared" ca="1" si="113"/>
        <v>9.18863405280896-7.54091708382687i</v>
      </c>
      <c r="CL154" s="240" t="str">
        <f t="shared" ca="1" si="114"/>
        <v>-5.08226929384301-10.7455555950566i</v>
      </c>
      <c r="CM154" s="240" t="str">
        <f t="shared" ca="1" si="115"/>
        <v>-11.6584154674785+2.31900302053491i</v>
      </c>
      <c r="CN154" s="240" t="str">
        <f t="shared" ca="1" si="116"/>
        <v>-0.583258481505913+11.8724991373065i</v>
      </c>
      <c r="CO154" s="240" t="str">
        <f t="shared" ca="1" si="117"/>
        <v>11.3749749659455+3.45056093203775i</v>
      </c>
      <c r="CP154" s="240" t="str">
        <f t="shared" ca="1" si="118"/>
        <v>6.11104540875132-10.1956633052378i</v>
      </c>
      <c r="CQ154" s="240" t="str">
        <f t="shared" ca="1" si="119"/>
        <v>-8.40524914032078-8.4052491403128i</v>
      </c>
      <c r="CR154" s="240" t="str">
        <f t="shared" ca="1" si="120"/>
        <v>-10.195663305238+6.11104540875086i</v>
      </c>
      <c r="CS154" s="240" t="str">
        <f t="shared" ca="1" si="121"/>
        <v>3.45056093203722+11.3749749659457i</v>
      </c>
      <c r="CT154" s="240" t="str">
        <f t="shared" ca="1" si="122"/>
        <v>11.8724991373065-0.583258481505372i</v>
      </c>
      <c r="CU154" s="240" t="str">
        <f t="shared" ca="1" si="123"/>
        <v>2.31900302053543-11.6584154674784i</v>
      </c>
      <c r="CV154" s="240" t="str">
        <f t="shared" ca="1" si="124"/>
        <v>-10.7455555950539-5.08226929384883i</v>
      </c>
      <c r="CW154" s="240" t="str">
        <f t="shared" ca="1" si="125"/>
        <v>-7.54091708382363+9.18863405281161i</v>
      </c>
      <c r="CX154" s="240" t="str">
        <f t="shared" ca="1" si="126"/>
        <v>7.08096881572992+9.54758120427644i</v>
      </c>
      <c r="CY154" s="240" t="str">
        <f t="shared" ca="1" si="127"/>
        <v>10.9819872372973-4.54888805549582i</v>
      </c>
      <c r="CZ154" s="240" t="str">
        <f t="shared" ca="1" si="128"/>
        <v>-1.7441583464981-11.7581604804465i</v>
      </c>
      <c r="DA154" s="240" t="str">
        <f t="shared" ca="1" si="129"/>
        <v>-11.8295790549217-1.16511184224928i</v>
      </c>
      <c r="DB154" s="240" t="str">
        <f t="shared" ca="1" si="130"/>
        <v>-4.00454814738461+11.1919623103757i</v>
      </c>
      <c r="DC154" s="240" t="str">
        <f t="shared" ca="1" si="131"/>
        <v>9.88352739635575+6.60396187353301i</v>
      </c>
      <c r="DD154" s="240" t="str">
        <f t="shared" ca="1" si="132"/>
        <v>8.80755067707907-7.98269862216257i</v>
      </c>
      <c r="DE154" s="240" t="str">
        <f t="shared" ca="1" si="133"/>
        <v>-5.60340690030497-10.4832369681891i</v>
      </c>
      <c r="DF154" s="240" t="str">
        <f t="shared" ca="1" si="134"/>
        <v>-11.5305843104957+2.88826101316032i</v>
      </c>
      <c r="DG154" s="240" t="str">
        <f t="shared" ca="1" si="135"/>
        <v>4.43856321341091E-12+11.8868173293608i</v>
      </c>
      <c r="DH154" s="240" t="str">
        <f t="shared" ca="1" si="136"/>
        <v>11.530584310495+2.88826101316319i</v>
      </c>
      <c r="DI154" s="240" t="str">
        <f t="shared" ca="1" si="137"/>
        <v>5.60340690030757-10.4832369681877i</v>
      </c>
      <c r="DJ154" s="240" t="str">
        <f t="shared" ca="1" si="138"/>
        <v>-8.80755067707698-7.98269862216489i</v>
      </c>
      <c r="DK154" s="240" t="str">
        <f t="shared" ca="1" si="139"/>
        <v>-9.88352739635738+6.60396187353056i</v>
      </c>
      <c r="DL154" s="240" t="str">
        <f t="shared" ca="1" si="140"/>
        <v>4.00454814739297+11.1919623103727i</v>
      </c>
      <c r="DM154" s="240" t="str">
        <f t="shared" ca="1" si="141"/>
        <v>11.829579054922-1.16511184224618i</v>
      </c>
      <c r="DN154" s="240" t="str">
        <f t="shared" ca="1" si="142"/>
        <v>1.74415834650101-11.758160480446i</v>
      </c>
      <c r="DO154" s="240" t="str">
        <f t="shared" ca="1" si="143"/>
        <v>-10.9819872372961-4.54888805549854i</v>
      </c>
      <c r="DP154" s="240" t="str">
        <f t="shared" ca="1" si="144"/>
        <v>-7.08096881573243+9.54758120427458i</v>
      </c>
      <c r="DQ154" s="240" t="str">
        <f t="shared" ca="1" si="145"/>
        <v>7.54091708383063+9.18863405280588i</v>
      </c>
      <c r="DR154" s="240" t="str">
        <f t="shared" ca="1" si="146"/>
        <v>10.7455555950551-5.08226929384617i</v>
      </c>
      <c r="DS154" s="240" t="str">
        <f t="shared" ca="1" si="147"/>
        <v>-2.31900302053238-11.658415467479i</v>
      </c>
      <c r="DT154" s="240" t="str">
        <f t="shared" ca="1" si="148"/>
        <v>-11.8724991373064-0.583258481508484i</v>
      </c>
      <c r="DU154" s="240" t="str">
        <f t="shared" ca="1" si="149"/>
        <v>-3.45056093204004+11.3749749659448i</v>
      </c>
      <c r="DV154" s="240" t="str">
        <f t="shared" ca="1" si="150"/>
        <v>10.1956633052426+6.11104540874324i</v>
      </c>
      <c r="DW154" s="240" t="str">
        <f t="shared" ca="1" si="151"/>
        <v>8.40524914031462-8.40524914031896i</v>
      </c>
      <c r="DX154" s="240" t="str">
        <f t="shared" ca="1" si="152"/>
        <v>-6.11104540874879-10.1956633052393i</v>
      </c>
      <c r="DY154" s="240" t="str">
        <f t="shared" ca="1" si="153"/>
        <v>-11.3749749659464+3.45056093203492i</v>
      </c>
      <c r="DZ154" s="240" t="str">
        <f t="shared" ca="1" si="154"/>
        <v>0.583258481502801+11.8724991373067i</v>
      </c>
      <c r="EA154" s="240" t="str">
        <f t="shared" ca="1" si="155"/>
        <v>11.6584154674779+2.31900302053796i</v>
      </c>
      <c r="EB154" s="240" t="str">
        <f t="shared" ca="1" si="156"/>
        <v>5.08226929384032-10.7455555950579i</v>
      </c>
      <c r="EC154" s="240" t="str">
        <f t="shared" ca="1" si="157"/>
        <v>-9.18863405280998-7.54091708382563i</v>
      </c>
      <c r="ED154" s="240" t="str">
        <f t="shared" ca="1" si="158"/>
        <v>-9.54758120427797+7.08096881572786i</v>
      </c>
      <c r="EE154" s="240" t="str">
        <f t="shared" ca="1" si="159"/>
        <v>4.54888805549359+10.9819872372982i</v>
      </c>
      <c r="EF154" s="240" t="str">
        <f t="shared" ca="1" si="160"/>
        <v>11.7581604804468-1.74415834649571i</v>
      </c>
      <c r="EG154" s="240" t="str">
        <f t="shared" ca="1" si="161"/>
        <v>1.16511184224008-11.8295790549226i</v>
      </c>
      <c r="EH154" s="240" t="str">
        <f t="shared" ca="1" si="162"/>
        <v>-11.1919623103749-4.00454814738687i</v>
      </c>
      <c r="EI154" s="240" t="str">
        <f t="shared" ca="1" si="163"/>
        <v>-6.60396187353502+9.88352739635441i</v>
      </c>
      <c r="EJ154" s="240" t="str">
        <f t="shared" ca="1" si="164"/>
        <v>7.98269862216067+8.80755067708081i</v>
      </c>
      <c r="EK154" s="240" t="str">
        <f t="shared" ca="1" si="165"/>
        <v>10.4832369681903-5.60340690030284i</v>
      </c>
      <c r="EL154" s="240" t="str">
        <f t="shared" ca="1" si="166"/>
        <v>-2.88826101316946-11.5305843104935i</v>
      </c>
      <c r="EM154" s="240" t="str">
        <f t="shared" ca="1" si="167"/>
        <v>-11.8868173293608+1.86396026629927E-12i</v>
      </c>
      <c r="EN154" s="240"/>
      <c r="EO154" s="240"/>
      <c r="EP154" s="240"/>
    </row>
    <row r="155" spans="1:146" ht="15.75" thickBot="1">
      <c r="A155" s="277">
        <f t="shared" si="168"/>
        <v>1.0742187500000005E-3</v>
      </c>
      <c r="B155" s="276">
        <v>55</v>
      </c>
      <c r="C155" s="248">
        <f t="shared" si="169"/>
        <v>11000</v>
      </c>
      <c r="D155" s="247">
        <f t="shared" si="170"/>
        <v>69115.038378975441</v>
      </c>
      <c r="E155" s="247" t="str">
        <f t="shared" si="171"/>
        <v>69115.0383789754i</v>
      </c>
      <c r="F155" s="247" t="str">
        <f t="shared" si="177"/>
        <v>0.0621004739142393-0.190676004616153i</v>
      </c>
      <c r="G155" s="247" t="str">
        <f t="shared" si="178"/>
        <v>-0.599789598100487+0.834083984001782i</v>
      </c>
      <c r="H155" s="247" t="str">
        <f t="shared" si="179"/>
        <v>0.00526451015314773-0.00515784365436682i</v>
      </c>
      <c r="I155" s="247" t="str">
        <f t="shared" si="174"/>
        <v>-0.00686025598428206+0.00457514515153877i</v>
      </c>
      <c r="J155" s="275" t="str">
        <f ca="1">IMPRODUCT(1/N_FFT2,BR100)</f>
        <v>0.149267918268918+0.0111923855995815i</v>
      </c>
      <c r="K155" s="274" t="str">
        <f t="shared" ca="1" si="175"/>
        <v>-0.00107522291827575+0.000606139762260404i</v>
      </c>
      <c r="N155" s="265">
        <f t="shared" ca="1" si="176"/>
        <v>12.124235156863605</v>
      </c>
      <c r="O155" s="240">
        <f t="shared" ca="1" si="39"/>
        <v>-11.875764843136395</v>
      </c>
      <c r="P155" s="240" t="str">
        <f t="shared" ca="1" si="40"/>
        <v>-2.60199480494259+11.5872090532848i</v>
      </c>
      <c r="Q155" s="240" t="str">
        <f t="shared" ca="1" si="41"/>
        <v>10.7355642658471+5.07754374706323i</v>
      </c>
      <c r="R155" s="240" t="str">
        <f t="shared" ca="1" si="42"/>
        <v>7.30634569380432-9.36221678942019i</v>
      </c>
      <c r="S155" s="240" t="str">
        <f t="shared" ca="1" si="43"/>
        <v>-7.53390546079249-9.18009036542209i</v>
      </c>
      <c r="T155" s="240" t="str">
        <f t="shared" ca="1" si="44"/>
        <v>-10.6077217531728+5.33947842178797i</v>
      </c>
      <c r="U155" s="241" t="str">
        <f t="shared" ca="1" si="45"/>
        <v>2.88557547807407+11.5198630534313i</v>
      </c>
      <c r="V155" s="240" t="str">
        <f t="shared" ca="1" si="46"/>
        <v>11.8721880847974-0.291445858899783i</v>
      </c>
      <c r="W155" s="240" t="str">
        <f t="shared" ca="1" si="47"/>
        <v>2.31684678743546-11.6475753516783i</v>
      </c>
      <c r="X155" s="240" t="str">
        <f t="shared" ca="1" si="48"/>
        <v>-10.8569400760364-4.81255054984662i</v>
      </c>
      <c r="Y155" s="240" t="str">
        <f t="shared" ca="1" si="49"/>
        <v>-7.07438485737245+9.5387037640999i</v>
      </c>
      <c r="Z155" s="240" t="str">
        <f t="shared" ca="1" si="50"/>
        <v>7.75692708484184+8.99243419825362i</v>
      </c>
      <c r="AA155" s="240" t="str">
        <f t="shared" ca="1" si="51"/>
        <v>10.4734895455624-5.59819679436772i</v>
      </c>
      <c r="AB155" s="240" t="str">
        <f t="shared" ca="1" si="52"/>
        <v>-3.16741798843597-11.4455779188299i</v>
      </c>
      <c r="AC155" s="240" t="str">
        <f t="shared" ca="1" si="53"/>
        <v>-11.8614599642858+0.582716161712028i</v>
      </c>
      <c r="AD155" s="240" t="str">
        <f t="shared" ca="1" si="54"/>
        <v>-2.03030318805536+11.700925586211i</v>
      </c>
      <c r="AE155" s="240" t="str">
        <f t="shared" ca="1" si="55"/>
        <v>10.9717760714907+4.54465845213241i</v>
      </c>
      <c r="AF155" s="240" t="str">
        <f t="shared" ca="1" si="56"/>
        <v>6.83816267602992-9.70944498030787i</v>
      </c>
      <c r="AG155" s="240" t="str">
        <f t="shared" ca="1" si="57"/>
        <v>-7.97527622606602-8.79936132497243i</v>
      </c>
      <c r="AH155" s="240" t="str">
        <f t="shared" ca="1" si="58"/>
        <v>-10.3329484994793+5.85354302252773i</v>
      </c>
      <c r="AI155" s="240" t="str">
        <f t="shared" ca="1" si="59"/>
        <v>3.4473525646399+11.3643983960677i</v>
      </c>
      <c r="AJ155" s="240" t="str">
        <f t="shared" ca="1" si="60"/>
        <v>11.8435869438203-0.873635458097008i</v>
      </c>
      <c r="AK155" s="240" t="str">
        <f t="shared" ca="1" si="61"/>
        <v>1.74253660995388-11.7472276206961i</v>
      </c>
      <c r="AL155" s="240" t="str">
        <f t="shared" ca="1" si="62"/>
        <v>-11.0800030793011-4.27402882210127i</v>
      </c>
      <c r="AM155" s="240" t="str">
        <f t="shared" ca="1" si="63"/>
        <v>-6.59782144118769+9.87433758991855i</v>
      </c>
      <c r="AN155" s="240" t="str">
        <f t="shared" ca="1" si="64"/>
        <v>8.18882135910553+8.60098804545916i</v>
      </c>
      <c r="AO155" s="240" t="str">
        <f t="shared" ca="1" si="65"/>
        <v>10.1861832715933-6.10536329525012i</v>
      </c>
      <c r="AP155" s="240" t="str">
        <f t="shared" ca="1" si="66"/>
        <v>-3.72521058456262-11.2763733846542i</v>
      </c>
      <c r="AQ155" s="240" t="str">
        <f t="shared" ca="1" si="67"/>
        <v>-11.81857978944+1.16402850915058i</v>
      </c>
      <c r="AR155" s="240" t="str">
        <f t="shared" ca="1" si="68"/>
        <v>-11.81857978944+1.16402850915058i</v>
      </c>
      <c r="AS155" s="240" t="str">
        <f t="shared" ca="1" si="69"/>
        <v>11.1815559075641+4.00082467692501i</v>
      </c>
      <c r="AT155" s="240" t="str">
        <f t="shared" ca="1" si="70"/>
        <v>6.35350592541675-10.033282267791i</v>
      </c>
      <c r="AU155" s="240" t="str">
        <f t="shared" ca="1" si="71"/>
        <v>-8.3974338523589-8.39743385235818i</v>
      </c>
      <c r="AV155" s="240" t="str">
        <f t="shared" ca="1" si="72"/>
        <v>-10.033282267791+6.35350592541663i</v>
      </c>
      <c r="AW155" s="240" t="str">
        <f t="shared" ca="1" si="73"/>
        <v>4.00082467692487+11.1815559075642i</v>
      </c>
      <c r="AX155" s="240" t="str">
        <f t="shared" ca="1" si="74"/>
        <v>11.7864535645198-1.45372039295486i</v>
      </c>
      <c r="AY155" s="240" t="str">
        <f t="shared" ca="1" si="75"/>
        <v>1.16402850915073-11.81857978944i</v>
      </c>
      <c r="AZ155" s="240" t="str">
        <f t="shared" ca="1" si="76"/>
        <v>-11.2763733846541-3.72521058456275i</v>
      </c>
      <c r="BA155" s="240" t="str">
        <f t="shared" ca="1" si="77"/>
        <v>-6.10536329525024+10.1861832715932i</v>
      </c>
      <c r="BB155" s="240" t="str">
        <f t="shared" ca="1" si="78"/>
        <v>8.60098804545906+8.18882135910564i</v>
      </c>
      <c r="BC155" s="240" t="str">
        <f t="shared" ca="1" si="79"/>
        <v>9.87433758991863-6.59782144118756i</v>
      </c>
      <c r="BD155" s="240" t="str">
        <f t="shared" ca="1" si="80"/>
        <v>-4.2740288221011-11.0800030793012i</v>
      </c>
      <c r="BE155" s="240" t="str">
        <f t="shared" ca="1" si="81"/>
        <v>-11.7472276206961+1.7425366099537i</v>
      </c>
      <c r="BF155" s="240" t="str">
        <f t="shared" ca="1" si="82"/>
        <v>-0.873635458097194+11.8435869438203i</v>
      </c>
      <c r="BG155" s="240" t="str">
        <f t="shared" ca="1" si="83"/>
        <v>11.3643983960676+3.44735256464008i</v>
      </c>
      <c r="BH155" s="240" t="str">
        <f t="shared" ca="1" si="84"/>
        <v>5.85354302252789-10.3329484994792i</v>
      </c>
      <c r="BI155" s="240" t="str">
        <f t="shared" ca="1" si="85"/>
        <v>-8.79936132497231-7.97527622606616i</v>
      </c>
      <c r="BJ155" s="240" t="str">
        <f t="shared" ca="1" si="86"/>
        <v>-9.70944498030797+6.83816267602977i</v>
      </c>
      <c r="BK155" s="240" t="str">
        <f t="shared" ca="1" si="87"/>
        <v>4.54465845213231+10.9717760714907i</v>
      </c>
      <c r="BL155" s="240" t="str">
        <f t="shared" ca="1" si="88"/>
        <v>11.700925586211-2.03030318805517i</v>
      </c>
      <c r="BM155" s="240" t="str">
        <f t="shared" ca="1" si="89"/>
        <v>0.582716161712131-11.8614599642858i</v>
      </c>
      <c r="BN155" s="240" t="str">
        <f t="shared" ca="1" si="90"/>
        <v>-11.4455779188299-3.16741798843614i</v>
      </c>
      <c r="BO155" s="240" t="str">
        <f t="shared" ca="1" si="91"/>
        <v>-5.59819679436781+10.4734895455624i</v>
      </c>
      <c r="BP155" s="240" t="str">
        <f t="shared" ca="1" si="92"/>
        <v>8.99243419825349+7.756927084842i</v>
      </c>
      <c r="BQ155" s="240" t="str">
        <f t="shared" ca="1" si="93"/>
        <v>9.53870376409999-7.07438485737235i</v>
      </c>
      <c r="BR155" s="240" t="str">
        <f t="shared" ca="1" si="94"/>
        <v>-4.81255054984643-10.8569400760365i</v>
      </c>
      <c r="BS155" s="240" t="str">
        <f t="shared" ca="1" si="95"/>
        <v>-11.6475753516784+2.31684678743534i</v>
      </c>
      <c r="BT155" s="240" t="str">
        <f t="shared" ca="1" si="96"/>
        <v>-0.291445858899402+11.8721880847974i</v>
      </c>
      <c r="BU155" s="240" t="str">
        <f t="shared" ca="1" si="97"/>
        <v>11.5198630534312+2.88557547807442i</v>
      </c>
      <c r="BV155" s="240" t="str">
        <f t="shared" ca="1" si="98"/>
        <v>5.33947842178795-10.6077217531728i</v>
      </c>
      <c r="BW155" s="240" t="str">
        <f t="shared" ca="1" si="99"/>
        <v>-9.18009036542171-7.53390546079295i</v>
      </c>
      <c r="BX155" s="240" t="str">
        <f t="shared" ca="1" si="100"/>
        <v>-9.36221678942041+7.30634569380404i</v>
      </c>
      <c r="BY155" s="240" t="str">
        <f t="shared" ca="1" si="101"/>
        <v>5.07754374706342+10.735564265847i</v>
      </c>
      <c r="BZ155" s="240" t="str">
        <f t="shared" ca="1" si="102"/>
        <v>11.5872090532847-2.60199480494305i</v>
      </c>
      <c r="CA155" s="240" t="str">
        <f t="shared" ca="1" si="103"/>
        <v>1.45489311619246E-13-11.8757648431364i</v>
      </c>
      <c r="CB155" s="240" t="str">
        <f t="shared" ca="1" si="104"/>
        <v>-11.5872090532849-2.60199480494235i</v>
      </c>
      <c r="CC155" s="240" t="str">
        <f t="shared" ca="1" si="105"/>
        <v>-5.07754374706368+10.7355642658469i</v>
      </c>
      <c r="CD155" s="240" t="str">
        <f t="shared" ca="1" si="106"/>
        <v>9.36221678942012+7.30634569380441i</v>
      </c>
      <c r="CE155" s="240" t="str">
        <f t="shared" ca="1" si="107"/>
        <v>9.18009036542189-7.53390546079273i</v>
      </c>
      <c r="CF155" s="240" t="str">
        <f t="shared" ca="1" si="108"/>
        <v>-5.33947842178754-10.607721753173i</v>
      </c>
      <c r="CG155" s="240" t="str">
        <f t="shared" ca="1" si="109"/>
        <v>-11.5198630534313+2.88557547807415i</v>
      </c>
      <c r="CH155" s="240" t="str">
        <f t="shared" ca="1" si="110"/>
        <v>0.291445858900122+11.8721880847974i</v>
      </c>
      <c r="CI155" s="240" t="str">
        <f t="shared" ca="1" si="111"/>
        <v>11.6475753516783+2.31684678743562i</v>
      </c>
      <c r="CJ155" s="240" t="str">
        <f t="shared" ca="1" si="112"/>
        <v>4.8125505498467-10.8569400760364i</v>
      </c>
      <c r="CK155" s="240" t="str">
        <f t="shared" ca="1" si="113"/>
        <v>-9.53870376410051-7.07438485737164i</v>
      </c>
      <c r="CL155" s="240" t="str">
        <f t="shared" ca="1" si="114"/>
        <v>-8.99243419825611+7.75692708483897i</v>
      </c>
      <c r="CM155" s="240" t="str">
        <f t="shared" ca="1" si="115"/>
        <v>5.59819679437067+10.4734895455608i</v>
      </c>
      <c r="CN155" s="240" t="str">
        <f t="shared" ca="1" si="116"/>
        <v>11.4455779188299-3.16741798843587i</v>
      </c>
      <c r="CO155" s="240" t="str">
        <f t="shared" ca="1" si="117"/>
        <v>-0.58271616170712-11.861459964286i</v>
      </c>
      <c r="CP155" s="240" t="str">
        <f t="shared" ca="1" si="118"/>
        <v>-11.7009255862114-2.03030318805313i</v>
      </c>
      <c r="CQ155" s="240" t="str">
        <f t="shared" ca="1" si="119"/>
        <v>-4.54465845213367+10.9717760714902i</v>
      </c>
      <c r="CR155" s="240" t="str">
        <f t="shared" ca="1" si="120"/>
        <v>9.7094449803043+6.83816267603498i</v>
      </c>
      <c r="CS155" s="240" t="str">
        <f t="shared" ca="1" si="121"/>
        <v>8.79936132497176-7.97527622606675i</v>
      </c>
      <c r="CT155" s="240" t="str">
        <f t="shared" ca="1" si="122"/>
        <v>-5.85354302252559-10.3329484994805i</v>
      </c>
      <c r="CU155" s="240" t="str">
        <f t="shared" ca="1" si="123"/>
        <v>-11.3643983960663+3.44735256464424i</v>
      </c>
      <c r="CV155" s="240" t="str">
        <f t="shared" ca="1" si="124"/>
        <v>0.873635458098082+11.8435869438202i</v>
      </c>
      <c r="CW155" s="240" t="str">
        <f t="shared" ca="1" si="125"/>
        <v>11.7472276206955+1.74253660995757i</v>
      </c>
      <c r="CX155" s="240" t="str">
        <f t="shared" ca="1" si="126"/>
        <v>4.27402882209807-11.0800030793023i</v>
      </c>
      <c r="CY155" s="240" t="str">
        <f t="shared" ca="1" si="127"/>
        <v>-9.87433758991842-6.59782144118788i</v>
      </c>
      <c r="CZ155" s="240" t="str">
        <f t="shared" ca="1" si="128"/>
        <v>-8.60098804546252+8.188821359102i</v>
      </c>
      <c r="DA155" s="240" t="str">
        <f t="shared" ca="1" si="129"/>
        <v>6.10536329525195+10.1861832715922i</v>
      </c>
      <c r="DB155" s="240" t="str">
        <f t="shared" ca="1" si="130"/>
        <v>11.2763733846546-3.72521058456136i</v>
      </c>
      <c r="DC155" s="240" t="str">
        <f t="shared" ca="1" si="131"/>
        <v>-1.16402850914448-11.8185797894406i</v>
      </c>
      <c r="DD155" s="240" t="str">
        <f t="shared" ca="1" si="132"/>
        <v>-11.7864535645199-1.45372039295398i</v>
      </c>
      <c r="DE155" s="240" t="str">
        <f t="shared" ca="1" si="133"/>
        <v>-4.00082467692744+11.1815559075633i</v>
      </c>
      <c r="DF155" s="240" t="str">
        <f t="shared" ca="1" si="134"/>
        <v>10.0332822677934+6.35350592541288i</v>
      </c>
      <c r="DG155" s="240" t="str">
        <f t="shared" ca="1" si="135"/>
        <v>8.39743385235821-8.39743385235887i</v>
      </c>
      <c r="DH155" s="240" t="str">
        <f t="shared" ca="1" si="136"/>
        <v>-6.35350592541337-10.0332822677931i</v>
      </c>
      <c r="DI155" s="240" t="str">
        <f t="shared" ca="1" si="137"/>
        <v>-11.1815559075631+4.00082467692799i</v>
      </c>
      <c r="DJ155" s="240" t="str">
        <f t="shared" ca="1" si="138"/>
        <v>1.45372039295471+11.7864535645198i</v>
      </c>
      <c r="DK155" s="240" t="str">
        <f t="shared" ca="1" si="139"/>
        <v>11.8185797894395+1.16402850915549i</v>
      </c>
      <c r="DL155" s="240" t="str">
        <f t="shared" ca="1" si="140"/>
        <v>3.7252105845608-11.2763733846548i</v>
      </c>
      <c r="DM155" s="240" t="str">
        <f t="shared" ca="1" si="141"/>
        <v>-10.1861832715925-6.10536329525145i</v>
      </c>
      <c r="DN155" s="240" t="str">
        <f t="shared" ca="1" si="142"/>
        <v>-8.18882135910147+8.60098804546303i</v>
      </c>
      <c r="DO155" s="240" t="str">
        <f t="shared" ca="1" si="143"/>
        <v>6.5978214411885+9.874337589918i</v>
      </c>
      <c r="DP155" s="240" t="str">
        <f t="shared" ca="1" si="144"/>
        <v>11.0800030793021-4.2740288220986i</v>
      </c>
      <c r="DQ155" s="240" t="str">
        <f t="shared" ca="1" si="145"/>
        <v>-1.74253660995814-11.7472276206954i</v>
      </c>
      <c r="DR155" s="240" t="str">
        <f t="shared" ca="1" si="146"/>
        <v>-11.8435869438203-0.873635458097339i</v>
      </c>
      <c r="DS155" s="240" t="str">
        <f t="shared" ca="1" si="147"/>
        <v>-3.44735256464352+11.3643983960666i</v>
      </c>
      <c r="DT155" s="240" t="str">
        <f t="shared" ca="1" si="148"/>
        <v>10.332948499481+5.85354302252479i</v>
      </c>
      <c r="DU155" s="240" t="str">
        <f t="shared" ca="1" si="149"/>
        <v>7.97527622606633-8.79936132497215i</v>
      </c>
      <c r="DV155" s="240" t="str">
        <f t="shared" ca="1" si="150"/>
        <v>-6.83816267602579-9.70944498031078i</v>
      </c>
      <c r="DW155" s="240" t="str">
        <f t="shared" ca="1" si="151"/>
        <v>-10.9717760714899+4.54465845213436i</v>
      </c>
      <c r="DX155" s="240" t="str">
        <f t="shared" ca="1" si="152"/>
        <v>2.0303031880537+11.7009255862113i</v>
      </c>
      <c r="DY155" s="240" t="str">
        <f t="shared" ca="1" si="153"/>
        <v>11.861459964286+0.582716161706545i</v>
      </c>
      <c r="DZ155" s="240" t="str">
        <f t="shared" ca="1" si="154"/>
        <v>3.16741798843515-11.4455779188301i</v>
      </c>
      <c r="EA155" s="240" t="str">
        <f t="shared" ca="1" si="155"/>
        <v>-10.4734895455612-5.59819679437002i</v>
      </c>
      <c r="EB155" s="240" t="str">
        <f t="shared" ca="1" si="156"/>
        <v>-7.75692708483841+8.99243419825659i</v>
      </c>
      <c r="EC155" s="240" t="str">
        <f t="shared" ca="1" si="157"/>
        <v>7.0743848573721+9.53870376410016i</v>
      </c>
      <c r="ED155" s="240" t="str">
        <f t="shared" ca="1" si="158"/>
        <v>10.856940076038-4.81255054984306i</v>
      </c>
      <c r="EE155" s="240" t="str">
        <f t="shared" ca="1" si="159"/>
        <v>-2.31684678743866-11.6475753516777i</v>
      </c>
      <c r="EF155" s="240" t="str">
        <f t="shared" ca="1" si="160"/>
        <v>-11.8721880847974-0.291445858900559i</v>
      </c>
      <c r="EG155" s="240" t="str">
        <f t="shared" ca="1" si="161"/>
        <v>-2.88557547807932+11.51986305343i</v>
      </c>
      <c r="EH155" s="240" t="str">
        <f t="shared" ca="1" si="162"/>
        <v>10.6077217531738+5.33947842178597i</v>
      </c>
      <c r="EI155" s="240" t="str">
        <f t="shared" ca="1" si="163"/>
        <v>7.53390546079398-9.18009036542087i</v>
      </c>
      <c r="EJ155" s="240" t="str">
        <f t="shared" ca="1" si="164"/>
        <v>-7.30634569380872-9.36221678941676i</v>
      </c>
      <c r="EK155" s="240" t="str">
        <f t="shared" ca="1" si="165"/>
        <v>-10.7355642658467+5.0775437470642i</v>
      </c>
      <c r="EL155" s="240" t="str">
        <f t="shared" ca="1" si="166"/>
        <v>2.60199480493945+11.5872090532855i</v>
      </c>
      <c r="EM155" s="240" t="str">
        <f t="shared" ca="1" si="167"/>
        <v>11.8757648431364-4.43443490365753E-12i</v>
      </c>
      <c r="EN155" s="240"/>
      <c r="EO155" s="240"/>
      <c r="EP155" s="240"/>
    </row>
    <row r="156" spans="1:146" ht="15.75" thickBot="1">
      <c r="A156" s="277">
        <f t="shared" si="168"/>
        <v>1.0937500000000005E-3</v>
      </c>
      <c r="B156" s="276">
        <v>56</v>
      </c>
      <c r="C156" s="248">
        <f t="shared" si="169"/>
        <v>11200</v>
      </c>
      <c r="D156" s="247">
        <f t="shared" si="170"/>
        <v>70371.67544041136</v>
      </c>
      <c r="E156" s="247" t="str">
        <f t="shared" si="171"/>
        <v>70371.6754404114i</v>
      </c>
      <c r="F156" s="247" t="str">
        <f t="shared" si="177"/>
        <v>0.0613512800399066-0.18831995716574i</v>
      </c>
      <c r="G156" s="247" t="str">
        <f t="shared" si="178"/>
        <v>-0.585567363148617+0.82933170499721i</v>
      </c>
      <c r="H156" s="247" t="str">
        <f t="shared" si="179"/>
        <v>0.00525558420036111-0.00506666464086051i</v>
      </c>
      <c r="I156" s="247" t="str">
        <f t="shared" si="174"/>
        <v>-0.00680077021048609+0.00451345181487049i</v>
      </c>
      <c r="J156" s="275" t="str">
        <f ca="1">IMPRODUCT(1/N_FFT2,BS100)</f>
        <v>0.0693944535932523-0.00121248746232253i</v>
      </c>
      <c r="K156" s="274" t="str">
        <f t="shared" ca="1" si="175"/>
        <v>-0.000466463229032622+0.000321454371126761i</v>
      </c>
      <c r="N156" s="265">
        <f t="shared" ca="1" si="176"/>
        <v>12.138071910669751</v>
      </c>
      <c r="O156" s="240">
        <f t="shared" ca="1" si="39"/>
        <v>-11.861928089330249</v>
      </c>
      <c r="P156" s="240" t="str">
        <f t="shared" ca="1" si="40"/>
        <v>-2.31414737067965+11.6340044672167i</v>
      </c>
      <c r="Q156" s="240" t="str">
        <f t="shared" ca="1" si="41"/>
        <v>10.9589925778529+4.53936335569276i</v>
      </c>
      <c r="R156" s="240" t="str">
        <f t="shared" ca="1" si="42"/>
        <v>6.590134152651-9.86283274959607i</v>
      </c>
      <c r="S156" s="240" t="str">
        <f t="shared" ca="1" si="43"/>
        <v>-8.38764978991262-8.38764978991259i</v>
      </c>
      <c r="T156" s="240" t="str">
        <f t="shared" ca="1" si="44"/>
        <v>-9.8628327495961+6.59013415265094i</v>
      </c>
      <c r="U156" s="241" t="str">
        <f t="shared" ca="1" si="45"/>
        <v>4.5393633556928+10.9589925778529i</v>
      </c>
      <c r="V156" s="240" t="str">
        <f t="shared" ca="1" si="46"/>
        <v>11.6340044672167-2.31414737067958i</v>
      </c>
      <c r="W156" s="240" t="str">
        <f t="shared" ca="1" si="47"/>
        <v>-2.89907821254572E-13-11.8619280893302i</v>
      </c>
      <c r="X156" s="240" t="str">
        <f t="shared" ca="1" si="48"/>
        <v>-11.6340044672167-2.31414737067972i</v>
      </c>
      <c r="Y156" s="240" t="str">
        <f t="shared" ca="1" si="49"/>
        <v>-4.53936335569327+10.9589925778527i</v>
      </c>
      <c r="Z156" s="240" t="str">
        <f t="shared" ca="1" si="50"/>
        <v>9.86283274959622+6.59013415265078i</v>
      </c>
      <c r="AA156" s="240" t="str">
        <f t="shared" ca="1" si="51"/>
        <v>8.38764978991272-8.38764978991249i</v>
      </c>
      <c r="AB156" s="240" t="str">
        <f t="shared" ca="1" si="52"/>
        <v>-6.59013415265149-9.86283274959575i</v>
      </c>
      <c r="AC156" s="240" t="str">
        <f t="shared" ca="1" si="53"/>
        <v>-10.9589925778529+4.53936335569294i</v>
      </c>
      <c r="AD156" s="240" t="str">
        <f t="shared" ca="1" si="54"/>
        <v>2.31414737067939+11.6340044672168i</v>
      </c>
      <c r="AE156" s="240" t="str">
        <f t="shared" ca="1" si="55"/>
        <v>11.8619280893302-5.79815642509145E-13i</v>
      </c>
      <c r="AF156" s="240" t="str">
        <f t="shared" ca="1" si="56"/>
        <v>2.31414737067945-11.6340044672168i</v>
      </c>
      <c r="AG156" s="240" t="str">
        <f t="shared" ca="1" si="57"/>
        <v>-10.9589925778528-4.539363355693i</v>
      </c>
      <c r="AH156" s="240" t="str">
        <f t="shared" ca="1" si="58"/>
        <v>-6.59013415265052+9.86283274959639i</v>
      </c>
      <c r="AI156" s="240" t="str">
        <f t="shared" ca="1" si="59"/>
        <v>8.38764978991268+8.38764978991253i</v>
      </c>
      <c r="AJ156" s="240" t="str">
        <f t="shared" ca="1" si="60"/>
        <v>9.86283274959626-6.59013415265073i</v>
      </c>
      <c r="AK156" s="240" t="str">
        <f t="shared" ca="1" si="61"/>
        <v>-4.53936335569319-10.9589925778528i</v>
      </c>
      <c r="AL156" s="240" t="str">
        <f t="shared" ca="1" si="62"/>
        <v>-11.6340044672167+2.31414737067965i</v>
      </c>
      <c r="AM156" s="240" t="str">
        <f t="shared" ca="1" si="63"/>
        <v>-3.3132451036376E-13+11.8619280893302i</v>
      </c>
      <c r="AN156" s="240" t="str">
        <f t="shared" ca="1" si="64"/>
        <v>11.6340044672168+2.31414737067915i</v>
      </c>
      <c r="AO156" s="240" t="str">
        <f t="shared" ca="1" si="65"/>
        <v>4.53936335569271-10.958992577853i</v>
      </c>
      <c r="AP156" s="240" t="str">
        <f t="shared" ca="1" si="66"/>
        <v>-9.86283274959587-6.59013415265131i</v>
      </c>
      <c r="AQ156" s="240" t="str">
        <f t="shared" ca="1" si="67"/>
        <v>-8.38764978991234+8.38764978991287i</v>
      </c>
      <c r="AR156" s="240" t="str">
        <f t="shared" ca="1" si="68"/>
        <v>-8.38764978991234+8.38764978991287i</v>
      </c>
      <c r="AS156" s="240" t="str">
        <f t="shared" ca="1" si="69"/>
        <v>10.9589925778531-4.53936335569239i</v>
      </c>
      <c r="AT156" s="240" t="str">
        <f t="shared" ca="1" si="70"/>
        <v>-2.31414737067996-11.6340044672166i</v>
      </c>
      <c r="AU156" s="240" t="str">
        <f t="shared" ca="1" si="71"/>
        <v>-11.8619280893302-1.04629740379055E-13i</v>
      </c>
      <c r="AV156" s="240" t="str">
        <f t="shared" ca="1" si="72"/>
        <v>-2.31414737068008+11.6340044672166i</v>
      </c>
      <c r="AW156" s="240" t="str">
        <f t="shared" ca="1" si="73"/>
        <v>10.958992577853+4.5393633556925i</v>
      </c>
      <c r="AX156" s="240" t="str">
        <f t="shared" ca="1" si="74"/>
        <v>6.59013415265106-9.86283274959603i</v>
      </c>
      <c r="AY156" s="240" t="str">
        <f t="shared" ca="1" si="75"/>
        <v>-8.38764978991226-8.38764978991296i</v>
      </c>
      <c r="AZ156" s="240" t="str">
        <f t="shared" ca="1" si="76"/>
        <v>-9.86283274959594+6.59013415265121i</v>
      </c>
      <c r="BA156" s="240" t="str">
        <f t="shared" ca="1" si="77"/>
        <v>4.5393633556926+10.958992577853i</v>
      </c>
      <c r="BB156" s="240" t="str">
        <f t="shared" ca="1" si="78"/>
        <v>11.6340044672168-2.31414737067902i</v>
      </c>
      <c r="BC156" s="240" t="str">
        <f t="shared" ca="1" si="79"/>
        <v>-2.06349097965473E-13-11.8619280893302i</v>
      </c>
      <c r="BD156" s="240" t="str">
        <f t="shared" ca="1" si="80"/>
        <v>-11.6340044672167-2.31414737067978i</v>
      </c>
      <c r="BE156" s="240" t="str">
        <f t="shared" ca="1" si="81"/>
        <v>-4.53936335569222+10.9589925778532i</v>
      </c>
      <c r="BF156" s="240" t="str">
        <f t="shared" ca="1" si="82"/>
        <v>9.86283274959621+6.5901341526508i</v>
      </c>
      <c r="BG156" s="240" t="str">
        <f t="shared" ca="1" si="83"/>
        <v>8.3876497899128-8.38764978991241i</v>
      </c>
      <c r="BH156" s="240" t="str">
        <f t="shared" ca="1" si="84"/>
        <v>-6.5901341526514-9.86283274959581i</v>
      </c>
      <c r="BI156" s="240" t="str">
        <f t="shared" ca="1" si="85"/>
        <v>-10.9589925778529+4.53936335569288i</v>
      </c>
      <c r="BJ156" s="240" t="str">
        <f t="shared" ca="1" si="86"/>
        <v>2.31414737067925+11.6340044672168i</v>
      </c>
      <c r="BK156" s="240" t="str">
        <f t="shared" ca="1" si="87"/>
        <v>11.8619280893302-5.17327936310001E-13i</v>
      </c>
      <c r="BL156" s="240" t="str">
        <f t="shared" ca="1" si="88"/>
        <v>2.31414737067956-11.6340044672167i</v>
      </c>
      <c r="BM156" s="240" t="str">
        <f t="shared" ca="1" si="89"/>
        <v>-10.9589925778528-4.53936335569302i</v>
      </c>
      <c r="BN156" s="240" t="str">
        <f t="shared" ca="1" si="90"/>
        <v>-6.59013415265061+9.86283274959634i</v>
      </c>
      <c r="BO156" s="240" t="str">
        <f t="shared" ca="1" si="91"/>
        <v>8.38764978991269+8.38764978991252i</v>
      </c>
      <c r="BP156" s="240" t="str">
        <f t="shared" ca="1" si="92"/>
        <v>9.86283274959629-6.59013415265068i</v>
      </c>
      <c r="BQ156" s="240" t="str">
        <f t="shared" ca="1" si="93"/>
        <v>-4.53936335569309-10.9589925778528i</v>
      </c>
      <c r="BR156" s="240" t="str">
        <f t="shared" ca="1" si="94"/>
        <v>-11.6340044672167+2.31414737067964i</v>
      </c>
      <c r="BS156" s="240" t="str">
        <f t="shared" ca="1" si="95"/>
        <v>-4.35954250742816E-13+11.8619280893302i</v>
      </c>
      <c r="BT156" s="240" t="str">
        <f t="shared" ca="1" si="96"/>
        <v>11.6340044672168+2.31414737067917i</v>
      </c>
      <c r="BU156" s="240" t="str">
        <f t="shared" ca="1" si="97"/>
        <v>4.53936335569281-10.9589925778529i</v>
      </c>
      <c r="BV156" s="240" t="str">
        <f t="shared" ca="1" si="98"/>
        <v>-9.86283274959581-6.59013415265141i</v>
      </c>
      <c r="BW156" s="240" t="str">
        <f t="shared" ca="1" si="99"/>
        <v>-8.38764978991236+8.38764978991285i</v>
      </c>
      <c r="BX156" s="240" t="str">
        <f t="shared" ca="1" si="100"/>
        <v>6.59013415265086+9.86283274959616i</v>
      </c>
      <c r="BY156" s="240" t="str">
        <f t="shared" ca="1" si="101"/>
        <v>10.9589925778531-4.53936335569237i</v>
      </c>
      <c r="BZ156" s="240" t="str">
        <f t="shared" ca="1" si="102"/>
        <v>-2.31414737067985-11.6340044672167i</v>
      </c>
      <c r="CA156" s="240" t="str">
        <f t="shared" ca="1" si="103"/>
        <v>-11.8619280893302-2.0925948075811E-13i</v>
      </c>
      <c r="CB156" s="240" t="str">
        <f t="shared" ca="1" si="104"/>
        <v>-2.3141473706801+11.6340044672166i</v>
      </c>
      <c r="CC156" s="240" t="str">
        <f t="shared" ca="1" si="105"/>
        <v>10.958992577853+4.5393633556926i</v>
      </c>
      <c r="CD156" s="240" t="str">
        <f t="shared" ca="1" si="106"/>
        <v>6.59013415265107-9.86283274959602i</v>
      </c>
      <c r="CE156" s="240" t="str">
        <f t="shared" ca="1" si="107"/>
        <v>-8.38764978991301-8.3876497899122i</v>
      </c>
      <c r="CF156" s="240" t="str">
        <f t="shared" ca="1" si="108"/>
        <v>-9.86283274959595+6.59013415265119i</v>
      </c>
      <c r="CG156" s="240" t="str">
        <f t="shared" ca="1" si="109"/>
        <v>4.53936335569258+10.958992577853i</v>
      </c>
      <c r="CH156" s="240" t="str">
        <f t="shared" ca="1" si="110"/>
        <v>11.6340044672166-2.31414737068008i</v>
      </c>
      <c r="CI156" s="240" t="str">
        <f t="shared" ca="1" si="111"/>
        <v>-1.86003425946241E-13-11.8619280893302i</v>
      </c>
      <c r="CJ156" s="240" t="str">
        <f t="shared" ca="1" si="112"/>
        <v>-11.6340044672167-2.31414737067988i</v>
      </c>
      <c r="CK156" s="240" t="str">
        <f t="shared" ca="1" si="113"/>
        <v>-4.53936335568787+10.958992577855i</v>
      </c>
      <c r="CL156" s="240" t="str">
        <f t="shared" ca="1" si="114"/>
        <v>9.8628327495955+6.59013415265187i</v>
      </c>
      <c r="CM156" s="240" t="str">
        <f t="shared" ca="1" si="115"/>
        <v>8.38764978990941-8.3876497899158i</v>
      </c>
      <c r="CN156" s="240" t="str">
        <f t="shared" ca="1" si="116"/>
        <v>-6.59013415264943-9.86283274959712i</v>
      </c>
      <c r="CO156" s="240" t="str">
        <f t="shared" ca="1" si="117"/>
        <v>-10.9589925778516+4.53936335569606i</v>
      </c>
      <c r="CP156" s="240" t="str">
        <f t="shared" ca="1" si="118"/>
        <v>2.31414737067699+11.6340044672172i</v>
      </c>
      <c r="CQ156" s="240" t="str">
        <f t="shared" ca="1" si="119"/>
        <v>11.8619280893302-2.77265211000598E-12i</v>
      </c>
      <c r="CR156" s="240" t="str">
        <f t="shared" ca="1" si="120"/>
        <v>2.31414737068313-11.634004467216i</v>
      </c>
      <c r="CS156" s="240" t="str">
        <f t="shared" ca="1" si="121"/>
        <v>-10.9589925778537-4.53936335569094i</v>
      </c>
      <c r="CT156" s="240" t="str">
        <f t="shared" ca="1" si="122"/>
        <v>-6.59013415265462+9.86283274959366i</v>
      </c>
      <c r="CU156" s="240" t="str">
        <f t="shared" ca="1" si="123"/>
        <v>8.38764978991345+8.38764978991176i</v>
      </c>
      <c r="CV156" s="240" t="str">
        <f t="shared" ca="1" si="124"/>
        <v>9.86283274959897-6.59013415264666i</v>
      </c>
      <c r="CW156" s="240" t="str">
        <f t="shared" ca="1" si="125"/>
        <v>-4.53936335569315-10.9589925778528i</v>
      </c>
      <c r="CX156" s="240" t="str">
        <f t="shared" ca="1" si="126"/>
        <v>-11.6340044672179+2.31414737067374i</v>
      </c>
      <c r="CY156" s="240" t="str">
        <f t="shared" ca="1" si="127"/>
        <v>-5.4058399112187E-13+11.8619280893302i</v>
      </c>
      <c r="CZ156" s="240" t="str">
        <f t="shared" ca="1" si="128"/>
        <v>11.6340044672177+2.31414737067465i</v>
      </c>
      <c r="DA156" s="240" t="str">
        <f t="shared" ca="1" si="129"/>
        <v>4.53936335569399-10.9589925778524i</v>
      </c>
      <c r="DB156" s="240" t="str">
        <f t="shared" ca="1" si="130"/>
        <v>-9.86283274959846-6.59013415264742i</v>
      </c>
      <c r="DC156" s="240" t="str">
        <f t="shared" ca="1" si="131"/>
        <v>-8.38764978991409+8.38764978991112i</v>
      </c>
      <c r="DD156" s="240" t="str">
        <f t="shared" ca="1" si="132"/>
        <v>6.59013415265386+9.86283274959416i</v>
      </c>
      <c r="DE156" s="240" t="str">
        <f t="shared" ca="1" si="133"/>
        <v>10.9589925778541-4.53936335568994i</v>
      </c>
      <c r="DF156" s="240" t="str">
        <f t="shared" ca="1" si="134"/>
        <v>-2.31414737068224-11.6340044672162i</v>
      </c>
      <c r="DG156" s="240" t="str">
        <f t="shared" ca="1" si="135"/>
        <v>-11.8619280893302-3.68525195553008E-12i</v>
      </c>
      <c r="DH156" s="240" t="str">
        <f t="shared" ca="1" si="136"/>
        <v>-2.3141473706779+11.6340044672171i</v>
      </c>
      <c r="DI156" s="240" t="str">
        <f t="shared" ca="1" si="137"/>
        <v>10.9589925778512+4.53936335569706i</v>
      </c>
      <c r="DJ156" s="240" t="str">
        <f t="shared" ca="1" si="138"/>
        <v>6.59013415265004-9.86283274959672i</v>
      </c>
      <c r="DK156" s="240" t="str">
        <f t="shared" ca="1" si="139"/>
        <v>-8.38764978990889-8.38764978991632i</v>
      </c>
      <c r="DL156" s="240" t="str">
        <f t="shared" ca="1" si="140"/>
        <v>-9.862832749596+6.59013415265111i</v>
      </c>
      <c r="DM156" s="240" t="str">
        <f t="shared" ca="1" si="141"/>
        <v>4.53936335569793+10.9589925778508i</v>
      </c>
      <c r="DN156" s="240" t="str">
        <f t="shared" ca="1" si="142"/>
        <v>11.6340044672169-2.31414737067882i</v>
      </c>
      <c r="DO156" s="240" t="str">
        <f t="shared" ca="1" si="143"/>
        <v>-4.96984965043692E-12-11.8619280893302i</v>
      </c>
      <c r="DP156" s="240" t="str">
        <f t="shared" ca="1" si="144"/>
        <v>-11.6340044672164-2.31414737068098i</v>
      </c>
      <c r="DQ156" s="240" t="str">
        <f t="shared" ca="1" si="145"/>
        <v>-4.53936335568906+10.9589925778545i</v>
      </c>
      <c r="DR156" s="240" t="str">
        <f t="shared" ca="1" si="146"/>
        <v>9.86283274959479+6.59013415265294i</v>
      </c>
      <c r="DS156" s="240" t="str">
        <f t="shared" ca="1" si="147"/>
        <v>8.38764978991044-8.38764978991477i</v>
      </c>
      <c r="DT156" s="240" t="str">
        <f t="shared" ca="1" si="148"/>
        <v>-6.59013415264849-9.86283274959775i</v>
      </c>
      <c r="DU156" s="240" t="str">
        <f t="shared" ca="1" si="149"/>
        <v>-10.958992577852+4.53936335569503i</v>
      </c>
      <c r="DV156" s="240" t="str">
        <f t="shared" ca="1" si="150"/>
        <v>2.31414737067574+11.6340044672175i</v>
      </c>
      <c r="DW156" s="240" t="str">
        <f t="shared" ca="1" si="151"/>
        <v>11.8619280893302-1.48804541258941E-12i</v>
      </c>
      <c r="DX156" s="240" t="str">
        <f t="shared" ca="1" si="152"/>
        <v>2.3141473706844-11.6340044672158i</v>
      </c>
      <c r="DY156" s="240" t="str">
        <f t="shared" ca="1" si="153"/>
        <v>-10.9589925778533-4.53936335569197i</v>
      </c>
      <c r="DZ156" s="240" t="str">
        <f t="shared" ca="1" si="154"/>
        <v>-6.59013415265555+9.86283274959303i</v>
      </c>
      <c r="EA156" s="240" t="str">
        <f t="shared" ca="1" si="155"/>
        <v>8.38764978991254+8.38764978991267i</v>
      </c>
      <c r="EB156" s="240" t="str">
        <f t="shared" ca="1" si="156"/>
        <v>9.86283274959312-6.5901341526554i</v>
      </c>
      <c r="EC156" s="240" t="str">
        <f t="shared" ca="1" si="157"/>
        <v>-4.53936335569181-10.9589925778533i</v>
      </c>
      <c r="ED156" s="240" t="str">
        <f t="shared" ca="1" si="158"/>
        <v>-11.6340044672158+2.31414737068423i</v>
      </c>
      <c r="EE156" s="240" t="str">
        <f t="shared" ca="1" si="159"/>
        <v>-1.6566225518188E-12+11.8619280893302i</v>
      </c>
      <c r="EF156" s="240" t="str">
        <f t="shared" ca="1" si="160"/>
        <v>11.6340044672175+2.3141473706759i</v>
      </c>
      <c r="EG156" s="240" t="str">
        <f t="shared" ca="1" si="161"/>
        <v>4.53936335569518-10.9589925778519i</v>
      </c>
      <c r="EH156" s="240" t="str">
        <f t="shared" ca="1" si="162"/>
        <v>-9.86283274959785-6.59013415264836i</v>
      </c>
      <c r="EI156" s="240" t="str">
        <f t="shared" ca="1" si="163"/>
        <v>-8.38764978991489+8.38764978991032i</v>
      </c>
      <c r="EJ156" s="240" t="str">
        <f t="shared" ca="1" si="164"/>
        <v>6.5901341526528+9.86283274959488i</v>
      </c>
      <c r="EK156" s="240" t="str">
        <f t="shared" ca="1" si="165"/>
        <v>10.9589925778545-4.53936335568891i</v>
      </c>
      <c r="EL156" s="240" t="str">
        <f t="shared" ca="1" si="166"/>
        <v>-2.31414737068081-11.6340044672165i</v>
      </c>
      <c r="EM156" s="240" t="str">
        <f t="shared" ca="1" si="167"/>
        <v>-11.8619280893302-5.1384267896663E-12i</v>
      </c>
      <c r="EN156" s="240"/>
      <c r="EO156" s="240"/>
      <c r="EP156" s="240"/>
    </row>
    <row r="157" spans="1:146" ht="15.75" thickBot="1">
      <c r="A157" s="277">
        <f t="shared" si="168"/>
        <v>1.1132812500000006E-3</v>
      </c>
      <c r="B157" s="276">
        <v>57</v>
      </c>
      <c r="C157" s="248">
        <f t="shared" si="169"/>
        <v>11400</v>
      </c>
      <c r="D157" s="247">
        <f t="shared" si="170"/>
        <v>71628.312501847278</v>
      </c>
      <c r="E157" s="247" t="str">
        <f t="shared" si="171"/>
        <v>71628.3125018473i</v>
      </c>
      <c r="F157" s="247" t="str">
        <f t="shared" si="177"/>
        <v>0.0606127166011277-0.186051482424576i</v>
      </c>
      <c r="G157" s="247" t="str">
        <f t="shared" si="178"/>
        <v>-0.571757764563038+0.824456314169561i</v>
      </c>
      <c r="H157" s="247" t="str">
        <f t="shared" si="179"/>
        <v>0.00524710776298208-0.00497866652096722i</v>
      </c>
      <c r="I157" s="247" t="str">
        <f t="shared" si="174"/>
        <v>-0.00674408593725581+0.00445296062226547i</v>
      </c>
      <c r="J157" s="275" t="str">
        <f ca="1">IMPRODUCT(1/N_FFT2,BT100)</f>
        <v>-0.0505135483659805-0.0111966276074004i</v>
      </c>
      <c r="K157" s="274" t="str">
        <f t="shared" ca="1" si="175"/>
        <v>0.000390525853013825-0.000149423822972854i</v>
      </c>
      <c r="N157" s="265">
        <f t="shared" ca="1" si="176"/>
        <v>12.155878673478378</v>
      </c>
      <c r="O157" s="240">
        <f t="shared" ca="1" si="39"/>
        <v>-11.844121326521622</v>
      </c>
      <c r="P157" s="240" t="str">
        <f t="shared" ca="1" si="40"/>
        <v>-2.02489335268836+11.6697479367638i</v>
      </c>
      <c r="Q157" s="240" t="str">
        <f t="shared" ca="1" si="41"/>
        <v>11.1517621422941+3.99016429725152i</v>
      </c>
      <c r="R157" s="240" t="str">
        <f t="shared" ca="1" si="42"/>
        <v>5.83794599039279-10.3054158873197i</v>
      </c>
      <c r="S157" s="240" t="str">
        <f t="shared" ca="1" si="43"/>
        <v>-9.15562959629775-7.51383102636472i</v>
      </c>
      <c r="T157" s="240" t="str">
        <f t="shared" ca="1" si="44"/>
        <v>-8.96847344753832+7.73625839913355i</v>
      </c>
      <c r="U157" s="241" t="str">
        <f t="shared" ca="1" si="45"/>
        <v>6.08909527652224+10.159041722072i</v>
      </c>
      <c r="V157" s="240" t="str">
        <f t="shared" ca="1" si="46"/>
        <v>11.0504799061696-4.26264047753328i</v>
      </c>
      <c r="W157" s="240" t="str">
        <f t="shared" ca="1" si="47"/>
        <v>-2.31067344358875-11.6165398563625i</v>
      </c>
      <c r="X157" s="240" t="str">
        <f t="shared" ca="1" si="48"/>
        <v>-11.8405540986182+0.290669288126744i</v>
      </c>
      <c r="Y157" s="240" t="str">
        <f t="shared" ca="1" si="49"/>
        <v>-1.73789354174795+11.715926597368i</v>
      </c>
      <c r="Z157" s="240" t="str">
        <f t="shared" ca="1" si="50"/>
        <v>11.2463269738954+3.71528459119839i</v>
      </c>
      <c r="AA157" s="240" t="str">
        <f t="shared" ca="1" si="51"/>
        <v>5.58328014389306-10.4455824553815i</v>
      </c>
      <c r="AB157" s="240" t="str">
        <f t="shared" ca="1" si="52"/>
        <v>-9.33727073613969-7.28687760274548i</v>
      </c>
      <c r="AC157" s="240" t="str">
        <f t="shared" ca="1" si="53"/>
        <v>-8.77591502572659+7.95402573912044i</v>
      </c>
      <c r="AD157" s="240" t="str">
        <f t="shared" ca="1" si="54"/>
        <v>6.33657671934336+10.0065481299617i</v>
      </c>
      <c r="AE157" s="240" t="str">
        <f t="shared" ca="1" si="55"/>
        <v>10.9425412741537-4.53254900258211i</v>
      </c>
      <c r="AF157" s="240" t="str">
        <f t="shared" ca="1" si="56"/>
        <v>-2.59506167120951-11.5563344067219i</v>
      </c>
      <c r="AG157" s="240" t="str">
        <f t="shared" ca="1" si="57"/>
        <v>-11.8298545636726+0.581163487944364i</v>
      </c>
      <c r="AH157" s="240" t="str">
        <f t="shared" ca="1" si="58"/>
        <v>-1.44984688872084+11.7550480218768i</v>
      </c>
      <c r="AI157" s="240" t="str">
        <f t="shared" ca="1" si="59"/>
        <v>11.3341174386546+3.43816693663198i</v>
      </c>
      <c r="AJ157" s="240" t="str">
        <f t="shared" ca="1" si="60"/>
        <v>5.3252511382079-10.5794569951572i</v>
      </c>
      <c r="AK157" s="240" t="str">
        <f t="shared" ca="1" si="61"/>
        <v>-9.51328745323266-7.05553483653297i</v>
      </c>
      <c r="AL157" s="240" t="str">
        <f t="shared" ca="1" si="62"/>
        <v>-8.57807032085665+8.16700187142151i</v>
      </c>
      <c r="AM157" s="240" t="str">
        <f t="shared" ca="1" si="63"/>
        <v>6.5802412452879+9.84802696742734i</v>
      </c>
      <c r="AN157" s="240" t="str">
        <f t="shared" ca="1" si="64"/>
        <v>10.8280112644424-4.79972728959396i</v>
      </c>
      <c r="AO157" s="240" t="str">
        <f t="shared" ca="1" si="65"/>
        <v>-2.877886730714-11.4891678533541i</v>
      </c>
      <c r="AP157" s="240" t="str">
        <f t="shared" ca="1" si="66"/>
        <v>-11.8120291666846+0.871307616606731i</v>
      </c>
      <c r="AQ157" s="240" t="str">
        <f t="shared" ca="1" si="67"/>
        <v>-1.16092690214238+11.7870886450067i</v>
      </c>
      <c r="AR157" s="240" t="str">
        <f t="shared" ca="1" si="68"/>
        <v>-1.16092690214238+11.7870886450067i</v>
      </c>
      <c r="AS157" s="240" t="str">
        <f t="shared" ca="1" si="69"/>
        <v>5.06401440036101-10.7069588656304i</v>
      </c>
      <c r="AT157" s="240" t="str">
        <f t="shared" ca="1" si="70"/>
        <v>-9.68357372168852-6.81994207995845i</v>
      </c>
      <c r="AU157" s="240" t="str">
        <f t="shared" ca="1" si="71"/>
        <v>-8.3750585071801+8.37505850717919i</v>
      </c>
      <c r="AV157" s="240" t="str">
        <f t="shared" ca="1" si="72"/>
        <v>6.81994207995837+9.68357372168857i</v>
      </c>
      <c r="AW157" s="240" t="str">
        <f t="shared" ca="1" si="73"/>
        <v>10.7069588656304-5.06401440036091i</v>
      </c>
      <c r="AX157" s="240" t="str">
        <f t="shared" ca="1" si="74"/>
        <v>-3.1589782588642-11.4150806548788i</v>
      </c>
      <c r="AY157" s="240" t="str">
        <f t="shared" ca="1" si="75"/>
        <v>-11.7870886450067+1.16092690214236i</v>
      </c>
      <c r="AZ157" s="240" t="str">
        <f t="shared" ca="1" si="76"/>
        <v>-0.871307616606835+11.8120291666846i</v>
      </c>
      <c r="BA157" s="240" t="str">
        <f t="shared" ca="1" si="77"/>
        <v>11.489167853354+2.8778867307141i</v>
      </c>
      <c r="BB157" s="240" t="str">
        <f t="shared" ca="1" si="78"/>
        <v>4.79972728959397-10.8280112644424i</v>
      </c>
      <c r="BC157" s="240" t="str">
        <f t="shared" ca="1" si="79"/>
        <v>-9.84802696742729-6.580241245288i</v>
      </c>
      <c r="BD157" s="240" t="str">
        <f t="shared" ca="1" si="80"/>
        <v>-8.16700187142158+8.57807032085658i</v>
      </c>
      <c r="BE157" s="240" t="str">
        <f t="shared" ca="1" si="81"/>
        <v>7.05553483653289+9.51328745323273i</v>
      </c>
      <c r="BF157" s="240" t="str">
        <f t="shared" ca="1" si="82"/>
        <v>10.5794569951572-5.3252511382078i</v>
      </c>
      <c r="BG157" s="240" t="str">
        <f t="shared" ca="1" si="83"/>
        <v>-3.43816693663192-11.3341174386546i</v>
      </c>
      <c r="BH157" s="240" t="str">
        <f t="shared" ca="1" si="84"/>
        <v>-11.7550480218769+1.44984688872073i</v>
      </c>
      <c r="BI157" s="240" t="str">
        <f t="shared" ca="1" si="85"/>
        <v>-0.581163487944511+11.8298545636726i</v>
      </c>
      <c r="BJ157" s="240" t="str">
        <f t="shared" ca="1" si="86"/>
        <v>11.5563344067219+2.59506167120958i</v>
      </c>
      <c r="BK157" s="240" t="str">
        <f t="shared" ca="1" si="87"/>
        <v>4.5325490025822-10.9425412741536i</v>
      </c>
      <c r="BL157" s="240" t="str">
        <f t="shared" ca="1" si="88"/>
        <v>-10.0065481299616-6.33657671934349i</v>
      </c>
      <c r="BM157" s="240" t="str">
        <f t="shared" ca="1" si="89"/>
        <v>-7.95402573912046+8.77591502572658i</v>
      </c>
      <c r="BN157" s="240" t="str">
        <f t="shared" ca="1" si="90"/>
        <v>7.2868776027454+9.33727073613975i</v>
      </c>
      <c r="BO157" s="240" t="str">
        <f t="shared" ca="1" si="91"/>
        <v>10.445582455381-5.58328014389398i</v>
      </c>
      <c r="BP157" s="240" t="str">
        <f t="shared" ca="1" si="92"/>
        <v>-3.71528459119838-11.2463269738954i</v>
      </c>
      <c r="BQ157" s="240" t="str">
        <f t="shared" ca="1" si="93"/>
        <v>-11.715926597368+1.73789354174786i</v>
      </c>
      <c r="BR157" s="240" t="str">
        <f t="shared" ca="1" si="94"/>
        <v>-0.290669288126891+11.8405540986182i</v>
      </c>
      <c r="BS157" s="240" t="str">
        <f t="shared" ca="1" si="95"/>
        <v>11.6165398563625+2.31067344358877i</v>
      </c>
      <c r="BT157" s="240" t="str">
        <f t="shared" ca="1" si="96"/>
        <v>4.26264047753303-11.0504799061697i</v>
      </c>
      <c r="BU157" s="240" t="str">
        <f t="shared" ca="1" si="97"/>
        <v>-10.1590417220721-6.08909527652204i</v>
      </c>
      <c r="BV157" s="240" t="str">
        <f t="shared" ca="1" si="98"/>
        <v>-7.73625839913337+8.96847344753847i</v>
      </c>
      <c r="BW157" s="240" t="str">
        <f t="shared" ca="1" si="99"/>
        <v>7.51383102636485+9.15562959629763i</v>
      </c>
      <c r="BX157" s="240" t="str">
        <f t="shared" ca="1" si="100"/>
        <v>10.3054158873197-5.83794599039279i</v>
      </c>
      <c r="BY157" s="240" t="str">
        <f t="shared" ca="1" si="101"/>
        <v>-3.99016429725149-11.1517621422941i</v>
      </c>
      <c r="BZ157" s="240" t="str">
        <f t="shared" ca="1" si="102"/>
        <v>-11.6697479367638+2.02489335268831i</v>
      </c>
      <c r="CA157" s="240" t="str">
        <f t="shared" ca="1" si="103"/>
        <v>-1.04473957562533E-13+11.8441213265216i</v>
      </c>
      <c r="CB157" s="240" t="str">
        <f t="shared" ca="1" si="104"/>
        <v>11.6697479367638+2.02489335268851i</v>
      </c>
      <c r="CC157" s="240" t="str">
        <f t="shared" ca="1" si="105"/>
        <v>3.99016429725168-11.151762142294i</v>
      </c>
      <c r="CD157" s="240" t="str">
        <f t="shared" ca="1" si="106"/>
        <v>-10.3054158873196-5.83794599039296i</v>
      </c>
      <c r="CE157" s="240" t="str">
        <f t="shared" ca="1" si="107"/>
        <v>-7.51383102636502+9.1556295962975i</v>
      </c>
      <c r="CF157" s="240" t="str">
        <f t="shared" ca="1" si="108"/>
        <v>7.73625839913335+8.9684734475385i</v>
      </c>
      <c r="CG157" s="240" t="str">
        <f t="shared" ca="1" si="109"/>
        <v>10.1590417220722-6.08909527652186i</v>
      </c>
      <c r="CH157" s="240" t="str">
        <f t="shared" ca="1" si="110"/>
        <v>-4.26264047753283-11.0504799061698i</v>
      </c>
      <c r="CI157" s="240" t="str">
        <f t="shared" ca="1" si="111"/>
        <v>-11.6165398563618+2.3106734435922i</v>
      </c>
      <c r="CJ157" s="240" t="str">
        <f t="shared" ca="1" si="112"/>
        <v>0.290669288121971+11.8405540986183i</v>
      </c>
      <c r="CK157" s="240" t="str">
        <f t="shared" ca="1" si="113"/>
        <v>11.7159265973678+1.73789354174924i</v>
      </c>
      <c r="CL157" s="240" t="str">
        <f t="shared" ca="1" si="114"/>
        <v>3.7152845911973-11.2463269738958i</v>
      </c>
      <c r="CM157" s="240" t="str">
        <f t="shared" ca="1" si="115"/>
        <v>-10.4455824553837-5.58328014388896i</v>
      </c>
      <c r="CN157" s="240" t="str">
        <f t="shared" ca="1" si="116"/>
        <v>-7.28687760274836+9.33727073613744i</v>
      </c>
      <c r="CO157" s="240" t="str">
        <f t="shared" ca="1" si="117"/>
        <v>7.95402573912042+8.7759150257266i</v>
      </c>
      <c r="CP157" s="240" t="str">
        <f t="shared" ca="1" si="118"/>
        <v>10.0065481299598-6.3365767193463i</v>
      </c>
      <c r="CQ157" s="240" t="str">
        <f t="shared" ca="1" si="119"/>
        <v>-4.53254900257765-10.9425412741555i</v>
      </c>
      <c r="CR157" s="240" t="str">
        <f t="shared" ca="1" si="120"/>
        <v>-11.5563344067222+2.59506167120822i</v>
      </c>
      <c r="CS157" s="240" t="str">
        <f t="shared" ca="1" si="121"/>
        <v>0.581163487946656+11.8298545636725i</v>
      </c>
      <c r="CT157" s="240" t="str">
        <f t="shared" ca="1" si="122"/>
        <v>11.7550480218761+1.4498468887268i</v>
      </c>
      <c r="CU157" s="240" t="str">
        <f t="shared" ca="1" si="123"/>
        <v>3.43816693663438-11.3341174386539i</v>
      </c>
      <c r="CV157" s="240" t="str">
        <f t="shared" ca="1" si="124"/>
        <v>-10.5794569951577-5.32525113820686i</v>
      </c>
      <c r="CW157" s="240" t="str">
        <f t="shared" ca="1" si="125"/>
        <v>-7.05553483652926+9.51328745323541i</v>
      </c>
      <c r="CX157" s="240" t="str">
        <f t="shared" ca="1" si="126"/>
        <v>8.16700187141888+8.57807032085916i</v>
      </c>
      <c r="CY157" s="240" t="str">
        <f t="shared" ca="1" si="127"/>
        <v>9.84802696742736-6.58024124528789i</v>
      </c>
      <c r="CZ157" s="240" t="str">
        <f t="shared" ca="1" si="128"/>
        <v>-4.79972728959708-10.828011264441i</v>
      </c>
      <c r="DA157" s="240" t="str">
        <f t="shared" ca="1" si="129"/>
        <v>-11.4891678533552+2.87788673070932i</v>
      </c>
      <c r="DB157" s="240" t="str">
        <f t="shared" ca="1" si="130"/>
        <v>0.871307616605536+11.8120291666847i</v>
      </c>
      <c r="DC157" s="240" t="str">
        <f t="shared" ca="1" si="131"/>
        <v>11.7870886450069+1.16092690214031i</v>
      </c>
      <c r="DD157" s="240" t="str">
        <f t="shared" ca="1" si="132"/>
        <v>3.15897825885872-11.4150806548803i</v>
      </c>
      <c r="DE157" s="240" t="str">
        <f t="shared" ca="1" si="133"/>
        <v>-10.7069588656293-5.06401440036315i</v>
      </c>
      <c r="DF157" s="240" t="str">
        <f t="shared" ca="1" si="134"/>
        <v>-6.81994207995763+9.68357372168908i</v>
      </c>
      <c r="DG157" s="240" t="str">
        <f t="shared" ca="1" si="135"/>
        <v>8.37505850718245+8.37505850717684i</v>
      </c>
      <c r="DH157" s="240" t="str">
        <f t="shared" ca="1" si="136"/>
        <v>9.6835737216913-6.8199420799545i</v>
      </c>
      <c r="DI157" s="240" t="str">
        <f t="shared" ca="1" si="137"/>
        <v>-5.06401440035967-10.706958865631i</v>
      </c>
      <c r="DJ157" s="240" t="str">
        <f t="shared" ca="1" si="138"/>
        <v>-11.4150806548782+3.15897825886636i</v>
      </c>
      <c r="DK157" s="240" t="str">
        <f t="shared" ca="1" si="139"/>
        <v>1.16092690213648+11.7870886450073i</v>
      </c>
      <c r="DL157" s="240" t="str">
        <f t="shared" ca="1" si="140"/>
        <v>11.8120291666844+0.871307616609373i</v>
      </c>
      <c r="DM157" s="240" t="str">
        <f t="shared" ca="1" si="141"/>
        <v>2.87788673071305-11.4891678533543i</v>
      </c>
      <c r="DN157" s="240" t="str">
        <f t="shared" ca="1" si="142"/>
        <v>-10.8280112644443-4.79972728958968i</v>
      </c>
      <c r="DO157" s="240" t="str">
        <f t="shared" ca="1" si="143"/>
        <v>-6.58024124529109+9.84802696742521i</v>
      </c>
      <c r="DP157" s="240" t="str">
        <f t="shared" ca="1" si="144"/>
        <v>8.57807032085651+8.16700187142167i</v>
      </c>
      <c r="DQ157" s="240" t="str">
        <f t="shared" ca="1" si="145"/>
        <v>9.51328745323059-7.05553483653578i</v>
      </c>
      <c r="DR157" s="240" t="str">
        <f t="shared" ca="1" si="146"/>
        <v>-5.32525113820342-10.5794569951594i</v>
      </c>
      <c r="DS157" s="240" t="str">
        <f t="shared" ca="1" si="147"/>
        <v>-11.334117438655+3.43816693663069i</v>
      </c>
      <c r="DT157" s="240" t="str">
        <f t="shared" ca="1" si="148"/>
        <v>1.44984688872314+11.7550480218766i</v>
      </c>
      <c r="DU157" s="240" t="str">
        <f t="shared" ca="1" si="149"/>
        <v>11.8298545636728+0.581163487938731i</v>
      </c>
      <c r="DV157" s="240" t="str">
        <f t="shared" ca="1" si="150"/>
        <v>2.59506167121197-11.5563344067213i</v>
      </c>
      <c r="DW157" s="240" t="str">
        <f t="shared" ca="1" si="151"/>
        <v>-10.9425412741541-4.53254900258105i</v>
      </c>
      <c r="DX157" s="240" t="str">
        <f t="shared" ca="1" si="152"/>
        <v>-6.33657671933959+10.0065481299641i</v>
      </c>
      <c r="DY157" s="240" t="str">
        <f t="shared" ca="1" si="153"/>
        <v>8.77591502572414+7.95402573912316i</v>
      </c>
      <c r="DZ157" s="240" t="str">
        <f t="shared" ca="1" si="154"/>
        <v>9.33727073613971-7.28687760274546i</v>
      </c>
      <c r="EA157" s="240" t="str">
        <f t="shared" ca="1" si="155"/>
        <v>-5.58328014389595-10.44558245538i</v>
      </c>
      <c r="EB157" s="240" t="str">
        <f t="shared" ca="1" si="156"/>
        <v>-11.246326973897+3.71528459119379i</v>
      </c>
      <c r="EC157" s="240" t="str">
        <f t="shared" ca="1" si="157"/>
        <v>1.7378935417456+11.7159265973683i</v>
      </c>
      <c r="ED157" s="240" t="str">
        <f t="shared" ca="1" si="158"/>
        <v>11.8405540986182+0.290669288125817i</v>
      </c>
      <c r="EE157" s="240" t="str">
        <f t="shared" ca="1" si="159"/>
        <v>2.31067344358425-11.6165398563634i</v>
      </c>
      <c r="EF157" s="240" t="str">
        <f t="shared" ca="1" si="160"/>
        <v>-11.0504799061684-4.26264047753657i</v>
      </c>
      <c r="EG157" s="240" t="str">
        <f t="shared" ca="1" si="161"/>
        <v>-6.08909527652214+10.159041722072i</v>
      </c>
      <c r="EH157" s="240" t="str">
        <f t="shared" ca="1" si="162"/>
        <v>8.96847344754071+7.73625839913078i</v>
      </c>
      <c r="EI157" s="240" t="str">
        <f t="shared" ca="1" si="163"/>
        <v>9.1556295963008-7.513831026361i</v>
      </c>
      <c r="EJ157" s="240" t="str">
        <f t="shared" ca="1" si="164"/>
        <v>-5.83794599039167-10.3054158873203i</v>
      </c>
      <c r="EK157" s="240" t="str">
        <f t="shared" ca="1" si="165"/>
        <v>-11.1517621422933+3.99016429725376i</v>
      </c>
      <c r="EL157" s="240" t="str">
        <f t="shared" ca="1" si="166"/>
        <v>2.02489335269417+11.6697479367628i</v>
      </c>
      <c r="EM157" s="240" t="str">
        <f t="shared" ca="1" si="167"/>
        <v>11.8441213265216+2.56535913873101E-12i</v>
      </c>
      <c r="EN157" s="240"/>
      <c r="EO157" s="240"/>
      <c r="EP157" s="240"/>
    </row>
    <row r="158" spans="1:146" ht="15.75" thickBot="1">
      <c r="A158" s="277">
        <f t="shared" si="168"/>
        <v>1.1328125000000006E-3</v>
      </c>
      <c r="B158" s="276">
        <v>58</v>
      </c>
      <c r="C158" s="248">
        <f t="shared" si="169"/>
        <v>11600</v>
      </c>
      <c r="D158" s="247">
        <f t="shared" si="170"/>
        <v>72884.949563283197</v>
      </c>
      <c r="E158" s="247" t="str">
        <f t="shared" si="171"/>
        <v>72884.9495632832i</v>
      </c>
      <c r="F158" s="247" t="str">
        <f t="shared" si="177"/>
        <v>0.0598840558393167-0.183865641817874i</v>
      </c>
      <c r="G158" s="247" t="str">
        <f t="shared" si="178"/>
        <v>-0.558349317387013+0.819472100337077i</v>
      </c>
      <c r="H158" s="247" t="str">
        <f t="shared" si="179"/>
        <v>0.00523905021661602-0.00489368591997557i</v>
      </c>
      <c r="I158" s="247" t="str">
        <f t="shared" si="174"/>
        <v>-0.00669003969953765+0.00439367488188386i</v>
      </c>
      <c r="J158" s="275" t="str">
        <f ca="1">IMPRODUCT(1/N_FFT2,BU100)</f>
        <v>0.0240545126309993+0.00117899589191672i</v>
      </c>
      <c r="K158" s="274" t="str">
        <f t="shared" ca="1" si="175"/>
        <v>-0.000166105769090574+0.000097800178620265i</v>
      </c>
      <c r="N158" s="265">
        <f t="shared" ca="1" si="176"/>
        <v>12.17962478363008</v>
      </c>
      <c r="O158" s="240">
        <f t="shared" ca="1" si="39"/>
        <v>-11.82037521636992</v>
      </c>
      <c r="P158" s="240" t="str">
        <f t="shared" ca="1" si="40"/>
        <v>-1.7344092637383+11.692437503003i</v>
      </c>
      <c r="Q158" s="240" t="str">
        <f t="shared" ca="1" si="41"/>
        <v>11.3113938280337+3.43127380471058i</v>
      </c>
      <c r="R158" s="240" t="str">
        <f t="shared" ca="1" si="42"/>
        <v>5.05386163001609-10.6854926363001i</v>
      </c>
      <c r="S158" s="240" t="str">
        <f t="shared" ca="1" si="43"/>
        <v>-9.82828279842571-6.56704861333776i</v>
      </c>
      <c r="T158" s="240" t="str">
        <f t="shared" ca="1" si="44"/>
        <v>-7.93807882620502+8.75832031868712i</v>
      </c>
      <c r="U158" s="241" t="str">
        <f t="shared" ca="1" si="45"/>
        <v>7.49876665355947+9.13727360492378i</v>
      </c>
      <c r="V158" s="240" t="str">
        <f t="shared" ca="1" si="46"/>
        <v>10.1386740040187-6.07688733612927i</v>
      </c>
      <c r="W158" s="240" t="str">
        <f t="shared" ca="1" si="47"/>
        <v>-4.52346175964368-10.9206027290078i</v>
      </c>
      <c r="X158" s="240" t="str">
        <f t="shared" ca="1" si="48"/>
        <v>-11.466133384365+2.87211689659793i</v>
      </c>
      <c r="Y158" s="240" t="str">
        <f t="shared" ca="1" si="49"/>
        <v>1.1585993763304+11.763456878866i</v>
      </c>
      <c r="Z158" s="240" t="str">
        <f t="shared" ca="1" si="50"/>
        <v>11.8061370567505+0.579998321545021i</v>
      </c>
      <c r="AA158" s="240" t="str">
        <f t="shared" ca="1" si="51"/>
        <v>2.30604080731309-11.5932500210588i</v>
      </c>
      <c r="AB158" s="240" t="str">
        <f t="shared" ca="1" si="52"/>
        <v>-11.1294041332097-3.98216447368363i</v>
      </c>
      <c r="AC158" s="240" t="str">
        <f t="shared" ca="1" si="53"/>
        <v>-5.5720863050562+10.4246402558926i</v>
      </c>
      <c r="AD158" s="240" t="str">
        <f t="shared" ca="1" si="54"/>
        <v>9.4942143987153+7.0413892952314i</v>
      </c>
      <c r="AE158" s="240" t="str">
        <f t="shared" ca="1" si="55"/>
        <v>8.35826747166458-8.35826747166458i</v>
      </c>
      <c r="AF158" s="240" t="str">
        <f t="shared" ca="1" si="56"/>
        <v>-7.0413892952314-9.4942143987153i</v>
      </c>
      <c r="AG158" s="240" t="str">
        <f t="shared" ca="1" si="57"/>
        <v>-10.4246402558932+5.57208630505512i</v>
      </c>
      <c r="AH158" s="240" t="str">
        <f t="shared" ca="1" si="58"/>
        <v>3.9821644736836+11.1294041332097i</v>
      </c>
      <c r="AI158" s="240" t="str">
        <f t="shared" ca="1" si="59"/>
        <v>11.5932500210588-2.30604080731305i</v>
      </c>
      <c r="AJ158" s="240" t="str">
        <f t="shared" ca="1" si="60"/>
        <v>-0.579998321545-11.8061370567505i</v>
      </c>
      <c r="AK158" s="240" t="str">
        <f t="shared" ca="1" si="61"/>
        <v>-11.7634568788659-1.15859937633159i</v>
      </c>
      <c r="AL158" s="240" t="str">
        <f t="shared" ca="1" si="62"/>
        <v>-2.87211689659793+11.466133384365i</v>
      </c>
      <c r="AM158" s="240" t="str">
        <f t="shared" ca="1" si="63"/>
        <v>10.9206027290078+4.52346175964372i</v>
      </c>
      <c r="AN158" s="240" t="str">
        <f t="shared" ca="1" si="64"/>
        <v>6.07688733612907-10.1386740040188i</v>
      </c>
      <c r="AO158" s="240" t="str">
        <f t="shared" ca="1" si="65"/>
        <v>-9.13727360492413-7.49876665355904i</v>
      </c>
      <c r="AP158" s="240" t="str">
        <f t="shared" ca="1" si="66"/>
        <v>-8.75832031868735+7.93807882620478i</v>
      </c>
      <c r="AQ158" s="240" t="str">
        <f t="shared" ca="1" si="67"/>
        <v>6.56704861333775+9.82828279842572i</v>
      </c>
      <c r="AR158" s="240" t="str">
        <f t="shared" ca="1" si="68"/>
        <v>6.56704861333775+9.82828279842572i</v>
      </c>
      <c r="AS158" s="240" t="str">
        <f t="shared" ca="1" si="69"/>
        <v>-3.43127380471002-11.3113938280339i</v>
      </c>
      <c r="AT158" s="240" t="str">
        <f t="shared" ca="1" si="70"/>
        <v>-11.692437503003+1.73440926373802i</v>
      </c>
      <c r="AU158" s="240" t="str">
        <f t="shared" ca="1" si="71"/>
        <v>-1.2815676489182E-18+11.8203752163699i</v>
      </c>
      <c r="AV158" s="240" t="str">
        <f t="shared" ca="1" si="72"/>
        <v>11.692437503003+1.7344092637381i</v>
      </c>
      <c r="AW158" s="240" t="str">
        <f t="shared" ca="1" si="73"/>
        <v>3.43127380471002-11.3113938280339i</v>
      </c>
      <c r="AX158" s="240" t="str">
        <f t="shared" ca="1" si="74"/>
        <v>-10.6854926363-5.05386163001633i</v>
      </c>
      <c r="AY158" s="240" t="str">
        <f t="shared" ca="1" si="75"/>
        <v>-6.56704861333782+9.82828279842567i</v>
      </c>
      <c r="AZ158" s="240" t="str">
        <f t="shared" ca="1" si="76"/>
        <v>8.75832031868735+7.93807882620478i</v>
      </c>
      <c r="BA158" s="240" t="str">
        <f t="shared" ca="1" si="77"/>
        <v>9.13727360492417-7.49876665355898i</v>
      </c>
      <c r="BB158" s="240" t="str">
        <f t="shared" ca="1" si="78"/>
        <v>-6.07688733612907-10.1386740040188i</v>
      </c>
      <c r="BC158" s="240" t="str">
        <f t="shared" ca="1" si="79"/>
        <v>-10.9206027290079+4.52346175964365i</v>
      </c>
      <c r="BD158" s="240" t="str">
        <f t="shared" ca="1" si="80"/>
        <v>2.87211689659793+11.466133384365i</v>
      </c>
      <c r="BE158" s="240" t="str">
        <f t="shared" ca="1" si="81"/>
        <v>11.7634568788659-1.15859937633154i</v>
      </c>
      <c r="BF158" s="240" t="str">
        <f t="shared" ca="1" si="82"/>
        <v>0.579998321545084-11.8061370567505i</v>
      </c>
      <c r="BG158" s="240" t="str">
        <f t="shared" ca="1" si="83"/>
        <v>-11.5932500210588-2.30604080731309i</v>
      </c>
      <c r="BH158" s="240" t="str">
        <f t="shared" ca="1" si="84"/>
        <v>-3.9821644736836+11.1294041332097i</v>
      </c>
      <c r="BI158" s="240" t="str">
        <f t="shared" ca="1" si="85"/>
        <v>10.4246402558926+5.5720863050562i</v>
      </c>
      <c r="BJ158" s="240" t="str">
        <f t="shared" ca="1" si="86"/>
        <v>7.04138929523144-9.49421439871528i</v>
      </c>
      <c r="BK158" s="240" t="str">
        <f t="shared" ca="1" si="87"/>
        <v>-8.35826747166451-8.35826747166464i</v>
      </c>
      <c r="BL158" s="240" t="str">
        <f t="shared" ca="1" si="88"/>
        <v>-9.49421439871528+7.04138929523144i</v>
      </c>
      <c r="BM158" s="240" t="str">
        <f t="shared" ca="1" si="89"/>
        <v>5.57208630505517+10.4246402558932i</v>
      </c>
      <c r="BN158" s="240" t="str">
        <f t="shared" ca="1" si="90"/>
        <v>11.1294041332097-3.9821644736836i</v>
      </c>
      <c r="BO158" s="240" t="str">
        <f t="shared" ca="1" si="91"/>
        <v>-2.30604080731301-11.5932500210588i</v>
      </c>
      <c r="BP158" s="240" t="str">
        <f t="shared" ca="1" si="92"/>
        <v>-11.8061370567505+0.579998321544916i</v>
      </c>
      <c r="BQ158" s="240" t="str">
        <f t="shared" ca="1" si="93"/>
        <v>-1.15859937633154+11.7634568788659i</v>
      </c>
      <c r="BR158" s="240" t="str">
        <f t="shared" ca="1" si="94"/>
        <v>11.466133384365+2.87211689659793i</v>
      </c>
      <c r="BS158" s="240" t="str">
        <f t="shared" ca="1" si="95"/>
        <v>4.52346175964372-10.9206027290078i</v>
      </c>
      <c r="BT158" s="240" t="str">
        <f t="shared" ca="1" si="96"/>
        <v>-10.1386740040187-6.07688733612914i</v>
      </c>
      <c r="BU158" s="240" t="str">
        <f t="shared" ca="1" si="97"/>
        <v>-7.49876665355911+9.13727360492407i</v>
      </c>
      <c r="BV158" s="240" t="str">
        <f t="shared" ca="1" si="98"/>
        <v>7.93807882620478+8.75832031868735i</v>
      </c>
      <c r="BW158" s="240" t="str">
        <f t="shared" ca="1" si="99"/>
        <v>9.82828279842572-6.56704861333775i</v>
      </c>
      <c r="BX158" s="240" t="str">
        <f t="shared" ca="1" si="100"/>
        <v>-5.05386163001624-10.6854926363i</v>
      </c>
      <c r="BY158" s="240" t="str">
        <f t="shared" ca="1" si="101"/>
        <v>-11.3113938280336+3.43127380471106i</v>
      </c>
      <c r="BZ158" s="240" t="str">
        <f t="shared" ca="1" si="102"/>
        <v>1.7344092637381+11.692437503003i</v>
      </c>
      <c r="CA158" s="240" t="str">
        <f t="shared" ca="1" si="103"/>
        <v>11.8203752163699+2.56313529783642E-18i</v>
      </c>
      <c r="CB158" s="240" t="str">
        <f t="shared" ca="1" si="104"/>
        <v>1.7344092637381-11.692437503003i</v>
      </c>
      <c r="CC158" s="240" t="str">
        <f t="shared" ca="1" si="105"/>
        <v>-11.3113938280339-3.4312738047101i</v>
      </c>
      <c r="CD158" s="240" t="str">
        <f t="shared" ca="1" si="106"/>
        <v>-5.0538616300164+10.6854926362999i</v>
      </c>
      <c r="CE158" s="240" t="str">
        <f t="shared" ca="1" si="107"/>
        <v>9.82828279842572+6.56704861333775i</v>
      </c>
      <c r="CF158" s="240" t="str">
        <f t="shared" ca="1" si="108"/>
        <v>7.93807882620478-8.75832031868735i</v>
      </c>
      <c r="CG158" s="240" t="str">
        <f t="shared" ca="1" si="109"/>
        <v>-7.49876665355898-9.13727360492417i</v>
      </c>
      <c r="CH158" s="240" t="str">
        <f t="shared" ca="1" si="110"/>
        <v>-10.1386740040194+6.07688733612799i</v>
      </c>
      <c r="CI158" s="240" t="str">
        <f t="shared" ca="1" si="111"/>
        <v>4.52346175964357+10.9206027290079i</v>
      </c>
      <c r="CJ158" s="240" t="str">
        <f t="shared" ca="1" si="112"/>
        <v>11.4661333843647-2.87211689659908i</v>
      </c>
      <c r="CK158" s="240" t="str">
        <f t="shared" ca="1" si="113"/>
        <v>-1.15859937633388-11.7634568788656i</v>
      </c>
      <c r="CL158" s="240" t="str">
        <f t="shared" ca="1" si="114"/>
        <v>-11.8061370567507-0.579998321540387i</v>
      </c>
      <c r="CM158" s="240" t="str">
        <f t="shared" ca="1" si="115"/>
        <v>-2.30604080731894+11.5932500210576i</v>
      </c>
      <c r="CN158" s="240" t="str">
        <f t="shared" ca="1" si="116"/>
        <v>11.129404133208+3.98216447368818i</v>
      </c>
      <c r="CO158" s="240" t="str">
        <f t="shared" ca="1" si="117"/>
        <v>5.57208630505828-10.4246402558915i</v>
      </c>
      <c r="CP158" s="240" t="str">
        <f t="shared" ca="1" si="118"/>
        <v>-9.49421439871457-7.04138929523237i</v>
      </c>
      <c r="CQ158" s="240" t="str">
        <f t="shared" ca="1" si="119"/>
        <v>-8.35826747166464+8.35826747166451i</v>
      </c>
      <c r="CR158" s="240" t="str">
        <f t="shared" ca="1" si="120"/>
        <v>7.04138929523224+9.49421439871467i</v>
      </c>
      <c r="CS158" s="240" t="str">
        <f t="shared" ca="1" si="121"/>
        <v>10.4246402558915-5.57208630505828i</v>
      </c>
      <c r="CT158" s="240" t="str">
        <f t="shared" ca="1" si="122"/>
        <v>-3.98216447368802-11.1294041332081i</v>
      </c>
      <c r="CU158" s="240" t="str">
        <f t="shared" ca="1" si="123"/>
        <v>-11.5932500210576+2.30604080731878i</v>
      </c>
      <c r="CV158" s="240" t="str">
        <f t="shared" ca="1" si="124"/>
        <v>0.579998321540219+11.8061370567507i</v>
      </c>
      <c r="CW158" s="240" t="str">
        <f t="shared" ca="1" si="125"/>
        <v>11.7634568788656+1.15859937633405i</v>
      </c>
      <c r="CX158" s="240" t="str">
        <f t="shared" ca="1" si="126"/>
        <v>2.87211689659908-11.4661333843647i</v>
      </c>
      <c r="CY158" s="240" t="str">
        <f t="shared" ca="1" si="127"/>
        <v>-10.9206027290078-4.52346175964372i</v>
      </c>
      <c r="CZ158" s="240" t="str">
        <f t="shared" ca="1" si="128"/>
        <v>-6.07688733612813+10.1386740040194i</v>
      </c>
      <c r="DA158" s="240" t="str">
        <f t="shared" ca="1" si="129"/>
        <v>9.13727360492567+7.49876665355716i</v>
      </c>
      <c r="DB158" s="240" t="str">
        <f t="shared" ca="1" si="130"/>
        <v>8.75832031868419-7.93807882620826i</v>
      </c>
      <c r="DC158" s="240" t="str">
        <f t="shared" ca="1" si="131"/>
        <v>-6.56704861333286-9.828282798429i</v>
      </c>
      <c r="DD158" s="240" t="str">
        <f t="shared" ca="1" si="132"/>
        <v>-10.685492636302+5.05386163001199i</v>
      </c>
      <c r="DE158" s="240" t="str">
        <f t="shared" ca="1" si="133"/>
        <v>3.43127380470769+11.3113938280346i</v>
      </c>
      <c r="DF158" s="240" t="str">
        <f t="shared" ca="1" si="134"/>
        <v>11.6924375030032-1.73440926373678i</v>
      </c>
      <c r="DG158" s="240" t="str">
        <f t="shared" ca="1" si="135"/>
        <v>1.67981479581954E-13-11.8203752163699i</v>
      </c>
      <c r="DH158" s="240" t="str">
        <f t="shared" ca="1" si="136"/>
        <v>-11.6924375030032-1.73440926373711i</v>
      </c>
      <c r="DI158" s="240" t="str">
        <f t="shared" ca="1" si="137"/>
        <v>-3.43127380470769+11.3113938280346i</v>
      </c>
      <c r="DJ158" s="240" t="str">
        <f t="shared" ca="1" si="138"/>
        <v>10.685492636302+5.05386163001199i</v>
      </c>
      <c r="DK158" s="240" t="str">
        <f t="shared" ca="1" si="139"/>
        <v>6.56704861334263-9.82828279842246i</v>
      </c>
      <c r="DL158" s="240" t="str">
        <f t="shared" ca="1" si="140"/>
        <v>-8.75832031868419-7.93807882620826i</v>
      </c>
      <c r="DM158" s="240" t="str">
        <f t="shared" ca="1" si="141"/>
        <v>-9.13727360492567+7.49876665355716i</v>
      </c>
      <c r="DN158" s="240" t="str">
        <f t="shared" ca="1" si="142"/>
        <v>6.07688733612799+10.1386740040194i</v>
      </c>
      <c r="DO158" s="240" t="str">
        <f t="shared" ca="1" si="143"/>
        <v>10.9206027290079-4.52346175964357i</v>
      </c>
      <c r="DP158" s="240" t="str">
        <f t="shared" ca="1" si="144"/>
        <v>-2.87211689659891-11.4661333843647i</v>
      </c>
      <c r="DQ158" s="240" t="str">
        <f t="shared" ca="1" si="145"/>
        <v>-11.7634568788656+1.15859937633372i</v>
      </c>
      <c r="DR158" s="240" t="str">
        <f t="shared" ca="1" si="146"/>
        <v>-0.579998321540219+11.8061370567507i</v>
      </c>
      <c r="DS158" s="240" t="str">
        <f t="shared" ca="1" si="147"/>
        <v>11.5932500210576+2.30604080731911i</v>
      </c>
      <c r="DT158" s="240" t="str">
        <f t="shared" ca="1" si="148"/>
        <v>3.98216447368802-11.1294041332081i</v>
      </c>
      <c r="DU158" s="240" t="str">
        <f t="shared" ca="1" si="149"/>
        <v>-10.4246402558915-5.57208630505828i</v>
      </c>
      <c r="DV158" s="240" t="str">
        <f t="shared" ca="1" si="150"/>
        <v>-7.04138929523237+9.49421439871457i</v>
      </c>
      <c r="DW158" s="240" t="str">
        <f t="shared" ca="1" si="151"/>
        <v>8.35826747166451+8.35826747166464i</v>
      </c>
      <c r="DX158" s="240" t="str">
        <f t="shared" ca="1" si="152"/>
        <v>9.49421439871467-7.04138929523224i</v>
      </c>
      <c r="DY158" s="240" t="str">
        <f t="shared" ca="1" si="153"/>
        <v>-5.57208630505813-10.4246402558916i</v>
      </c>
      <c r="DZ158" s="240" t="str">
        <f t="shared" ca="1" si="154"/>
        <v>-11.1294041332081+3.98216447368786i</v>
      </c>
      <c r="EA158" s="240" t="str">
        <f t="shared" ca="1" si="155"/>
        <v>2.30604080731894+11.5932500210576i</v>
      </c>
      <c r="EB158" s="240" t="str">
        <f t="shared" ca="1" si="156"/>
        <v>11.8061370567507-0.579998321540051i</v>
      </c>
      <c r="EC158" s="240" t="str">
        <f t="shared" ca="1" si="157"/>
        <v>1.15859937633388-11.7634568788656i</v>
      </c>
      <c r="ED158" s="240" t="str">
        <f t="shared" ca="1" si="158"/>
        <v>-11.4661333843647-2.87211689659908i</v>
      </c>
      <c r="EE158" s="240" t="str">
        <f t="shared" ca="1" si="159"/>
        <v>-4.52346175964372+10.9206027290078i</v>
      </c>
      <c r="EF158" s="240" t="str">
        <f t="shared" ca="1" si="160"/>
        <v>10.1386740040194+6.07688733612813i</v>
      </c>
      <c r="EG158" s="240" t="str">
        <f t="shared" ca="1" si="161"/>
        <v>7.49876665355729-9.13727360492557i</v>
      </c>
      <c r="EH158" s="240" t="str">
        <f t="shared" ca="1" si="162"/>
        <v>-7.93807882620813-8.7583203186843i</v>
      </c>
      <c r="EI158" s="240" t="str">
        <f t="shared" ca="1" si="163"/>
        <v>-9.82828279842255+6.5670486133425i</v>
      </c>
      <c r="EJ158" s="240" t="str">
        <f t="shared" ca="1" si="164"/>
        <v>5.05386163001185+10.6854926363021i</v>
      </c>
      <c r="EK158" s="240" t="str">
        <f t="shared" ca="1" si="165"/>
        <v>11.3113938280346-3.43127380470752i</v>
      </c>
      <c r="EL158" s="240" t="str">
        <f t="shared" ca="1" si="166"/>
        <v>-1.73440926373694-11.6924375030032i</v>
      </c>
      <c r="EM158" s="240" t="str">
        <f t="shared" ca="1" si="167"/>
        <v>-11.8203752163699-5.12627059567283E-18i</v>
      </c>
      <c r="EN158" s="240"/>
      <c r="EO158" s="240"/>
      <c r="EP158" s="240"/>
    </row>
    <row r="159" spans="1:146" ht="15.75" thickBot="1">
      <c r="A159" s="277">
        <f t="shared" si="168"/>
        <v>1.1523437500000006E-3</v>
      </c>
      <c r="B159" s="276">
        <v>59</v>
      </c>
      <c r="C159" s="248">
        <f t="shared" si="169"/>
        <v>11800</v>
      </c>
      <c r="D159" s="247">
        <f t="shared" si="170"/>
        <v>74141.586624719115</v>
      </c>
      <c r="E159" s="247" t="str">
        <f t="shared" si="171"/>
        <v>74141.5866247191i</v>
      </c>
      <c r="F159" s="247" t="str">
        <f t="shared" si="177"/>
        <v>0.0591646451385224-0.181757834420382i</v>
      </c>
      <c r="G159" s="247" t="str">
        <f t="shared" si="178"/>
        <v>-0.545330620027728+0.81439232707173i</v>
      </c>
      <c r="H159" s="247" t="str">
        <f t="shared" si="179"/>
        <v>0.00523138350702584-0.00481157042826287i</v>
      </c>
      <c r="I159" s="247" t="str">
        <f t="shared" si="174"/>
        <v>-0.00663847842126992+0.0043355927007054i</v>
      </c>
      <c r="J159" s="275" t="str">
        <f ca="1">IMPRODUCT(1/N_FFT2,BV100)</f>
        <v>0.138989351004505+0.0112007525626417i</v>
      </c>
      <c r="K159" s="274" t="str">
        <f t="shared" ca="1" si="175"/>
        <v>-0.000971239708482714+0.000528245261501832i</v>
      </c>
      <c r="N159" s="265">
        <f t="shared" ca="1" si="176"/>
        <v>12.212836691669525</v>
      </c>
      <c r="O159" s="240">
        <f t="shared" ca="1" si="39"/>
        <v>-11.787163308330475</v>
      </c>
      <c r="P159" s="240" t="str">
        <f t="shared" ca="1" si="40"/>
        <v>-1.44287461925611+11.6985183544908i</v>
      </c>
      <c r="Q159" s="240" t="str">
        <f t="shared" ca="1" si="41"/>
        <v>11.4339167955886+2.86404706120729i</v>
      </c>
      <c r="R159" s="240" t="str">
        <f t="shared" ca="1" si="42"/>
        <v>4.24214156949543-10.9973384853614i</v>
      </c>
      <c r="S159" s="240" t="str">
        <f t="shared" ca="1" si="43"/>
        <v>-10.3953499679633-5.55643031998213i</v>
      </c>
      <c r="T159" s="240" t="str">
        <f t="shared" ca="1" si="44"/>
        <v>-6.78714518651652+9.6370057110286i</v>
      </c>
      <c r="U159" s="241" t="str">
        <f t="shared" ca="1" si="45"/>
        <v>8.73371191805014+7.91577507195354i</v>
      </c>
      <c r="V159" s="240" t="str">
        <f t="shared" ca="1" si="46"/>
        <v>8.92534433228461-7.6990549684625i</v>
      </c>
      <c r="W159" s="240" t="str">
        <f t="shared" ca="1" si="47"/>
        <v>-6.54859706584963-9.80066810612409i</v>
      </c>
      <c r="X159" s="240" t="str">
        <f t="shared" ca="1" si="48"/>
        <v>-10.528580709161+5.29964216791437i</v>
      </c>
      <c r="Y159" s="240" t="str">
        <f t="shared" ca="1" si="49"/>
        <v>3.97097571885413+11.0981336583014i</v>
      </c>
      <c r="Z159" s="240" t="str">
        <f t="shared" ca="1" si="50"/>
        <v>11.50076034705-2.58258209878677i</v>
      </c>
      <c r="AA159" s="240" t="str">
        <f t="shared" ca="1" si="51"/>
        <v>-1.15534404007954-11.7304048952415i</v>
      </c>
      <c r="AB159" s="240" t="str">
        <f t="shared" ca="1" si="52"/>
        <v>-11.7836132351172-0.289271468386497i</v>
      </c>
      <c r="AC159" s="240" t="str">
        <f t="shared" ca="1" si="53"/>
        <v>-1.72953606471458+11.6595850637192i</v>
      </c>
      <c r="AD159" s="240" t="str">
        <f t="shared" ca="1" si="54"/>
        <v>11.3601858801912+3.14378682877154i</v>
      </c>
      <c r="AE159" s="240" t="str">
        <f t="shared" ca="1" si="55"/>
        <v>4.51075211268004-10.8899189269344i</v>
      </c>
      <c r="AF159" s="240" t="str">
        <f t="shared" ca="1" si="56"/>
        <v>-10.2558574566524-5.80987148619302i</v>
      </c>
      <c r="AG159" s="240" t="str">
        <f t="shared" ca="1" si="57"/>
        <v>-7.02160498471136+9.46753834404324i</v>
      </c>
      <c r="AH159" s="240" t="str">
        <f t="shared" ca="1" si="58"/>
        <v>8.53681864233123+8.12772700853062i</v>
      </c>
      <c r="AI159" s="240" t="str">
        <f t="shared" ca="1" si="59"/>
        <v>9.11160045283321-7.47769724214493i</v>
      </c>
      <c r="AJ159" s="240" t="str">
        <f t="shared" ca="1" si="60"/>
        <v>-6.30610431517782-9.95842694522323i</v>
      </c>
      <c r="AK159" s="240" t="str">
        <f t="shared" ca="1" si="61"/>
        <v>-10.6554694270282+5.03966170957125i</v>
      </c>
      <c r="AL159" s="240" t="str">
        <f t="shared" ca="1" si="62"/>
        <v>3.69741790092257+11.1922437305122i</v>
      </c>
      <c r="AM159" s="240" t="str">
        <f t="shared" ca="1" si="63"/>
        <v>11.5606762705195-2.29956148547907i</v>
      </c>
      <c r="AN159" s="240" t="str">
        <f t="shared" ca="1" si="64"/>
        <v>-0.867117524854979-11.7552254787112i</v>
      </c>
      <c r="AO159" s="240" t="str">
        <f t="shared" ca="1" si="65"/>
        <v>-11.7729651539088-0.578368690456994i</v>
      </c>
      <c r="AP159" s="240" t="str">
        <f t="shared" ca="1" si="66"/>
        <v>-2.01515570231859+11.6136284748852i</v>
      </c>
      <c r="AQ159" s="240" t="str">
        <f t="shared" ca="1" si="67"/>
        <v>11.2796120136042+3.42163289670404i</v>
      </c>
      <c r="AR159" s="240" t="str">
        <f t="shared" ca="1" si="68"/>
        <v>11.2796120136042+3.42163289670404i</v>
      </c>
      <c r="AS159" s="240" t="str">
        <f t="shared" ca="1" si="69"/>
        <v>-10.1101872003008-6.05981300306594i</v>
      </c>
      <c r="AT159" s="240" t="str">
        <f t="shared" ca="1" si="70"/>
        <v>-7.25183523061781+9.2923680859737i</v>
      </c>
      <c r="AU159" s="240" t="str">
        <f t="shared" ca="1" si="71"/>
        <v>8.3347831062733+8.33478310627418i</v>
      </c>
      <c r="AV159" s="240" t="str">
        <f t="shared" ca="1" si="72"/>
        <v>9.29236808597369-7.25183523061783i</v>
      </c>
      <c r="AW159" s="240" t="str">
        <f t="shared" ca="1" si="73"/>
        <v>-6.05981300306595-10.1101872003007i</v>
      </c>
      <c r="AX159" s="240" t="str">
        <f t="shared" ca="1" si="74"/>
        <v>-10.7759396885464+4.77664554745939i</v>
      </c>
      <c r="AY159" s="240" t="str">
        <f t="shared" ca="1" si="75"/>
        <v>3.42163289670398+11.2796120136042i</v>
      </c>
      <c r="AZ159" s="240" t="str">
        <f t="shared" ca="1" si="76"/>
        <v>11.6136284748852-2.0151557023186i</v>
      </c>
      <c r="BA159" s="240" t="str">
        <f t="shared" ca="1" si="77"/>
        <v>-0.578368690457015-11.7729651539088i</v>
      </c>
      <c r="BB159" s="240" t="str">
        <f t="shared" ca="1" si="78"/>
        <v>-11.7552254787112-0.867117524854959i</v>
      </c>
      <c r="BC159" s="240" t="str">
        <f t="shared" ca="1" si="79"/>
        <v>-2.29956148547905+11.5606762705195i</v>
      </c>
      <c r="BD159" s="240" t="str">
        <f t="shared" ca="1" si="80"/>
        <v>11.1922437305122+3.69741790092263i</v>
      </c>
      <c r="BE159" s="240" t="str">
        <f t="shared" ca="1" si="81"/>
        <v>5.03966170957124-10.6554694270283i</v>
      </c>
      <c r="BF159" s="240" t="str">
        <f t="shared" ca="1" si="82"/>
        <v>-9.95842694522324-6.3061043151778i</v>
      </c>
      <c r="BG159" s="240" t="str">
        <f t="shared" ca="1" si="83"/>
        <v>-7.47769724214494+9.11160045283319i</v>
      </c>
      <c r="BH159" s="240" t="str">
        <f t="shared" ca="1" si="84"/>
        <v>8.12772700853061+8.53681864233125i</v>
      </c>
      <c r="BI159" s="240" t="str">
        <f t="shared" ca="1" si="85"/>
        <v>9.46753834404327-7.0216049847113i</v>
      </c>
      <c r="BJ159" s="240" t="str">
        <f t="shared" ca="1" si="86"/>
        <v>-5.80987148619297-10.2558574566525i</v>
      </c>
      <c r="BK159" s="240" t="str">
        <f t="shared" ca="1" si="87"/>
        <v>-10.8899189269344+4.5107521126801i</v>
      </c>
      <c r="BL159" s="240" t="str">
        <f t="shared" ca="1" si="88"/>
        <v>3.1437868287716+11.3601858801912i</v>
      </c>
      <c r="BM159" s="240" t="str">
        <f t="shared" ca="1" si="89"/>
        <v>11.6595850637192-1.7295360647146i</v>
      </c>
      <c r="BN159" s="240" t="str">
        <f t="shared" ca="1" si="90"/>
        <v>-0.289271468386517-11.7836132351172i</v>
      </c>
      <c r="BO159" s="240" t="str">
        <f t="shared" ca="1" si="91"/>
        <v>-11.7304048952415-1.15534404007956i</v>
      </c>
      <c r="BP159" s="240" t="str">
        <f t="shared" ca="1" si="92"/>
        <v>-2.5825820987868+11.50076034705i</v>
      </c>
      <c r="BQ159" s="240" t="str">
        <f t="shared" ca="1" si="93"/>
        <v>11.0981336583014+3.97097571885416i</v>
      </c>
      <c r="BR159" s="240" t="str">
        <f t="shared" ca="1" si="94"/>
        <v>5.29964216791443-10.5285807091609i</v>
      </c>
      <c r="BS159" s="240" t="str">
        <f t="shared" ca="1" si="95"/>
        <v>-9.80066810612404-6.5485970658497i</v>
      </c>
      <c r="BT159" s="240" t="str">
        <f t="shared" ca="1" si="96"/>
        <v>-7.69905496846245+8.92534433228466i</v>
      </c>
      <c r="BU159" s="240" t="str">
        <f t="shared" ca="1" si="97"/>
        <v>7.91577507195333+8.73371191805034i</v>
      </c>
      <c r="BV159" s="240" t="str">
        <f t="shared" ca="1" si="98"/>
        <v>9.63700571102838-6.78714518651684i</v>
      </c>
      <c r="BW159" s="240" t="str">
        <f t="shared" ca="1" si="99"/>
        <v>-5.55643031998193-10.3953499679634i</v>
      </c>
      <c r="BX159" s="240" t="str">
        <f t="shared" ca="1" si="100"/>
        <v>-10.9973384853612+4.24214156949586i</v>
      </c>
      <c r="BY159" s="240" t="str">
        <f t="shared" ca="1" si="101"/>
        <v>2.86404706120716+11.4339167955886i</v>
      </c>
      <c r="BZ159" s="240" t="str">
        <f t="shared" ca="1" si="102"/>
        <v>11.6985183544908-1.44287461925664i</v>
      </c>
      <c r="CA159" s="240" t="str">
        <f t="shared" ca="1" si="103"/>
        <v>6.35392316590027E-14-11.7871633083305i</v>
      </c>
      <c r="CB159" s="240" t="str">
        <f t="shared" ca="1" si="104"/>
        <v>-11.6985183544907-1.44287461925677i</v>
      </c>
      <c r="CC159" s="240" t="str">
        <f t="shared" ca="1" si="105"/>
        <v>-2.86404706120711+11.4339167955886i</v>
      </c>
      <c r="CD159" s="240" t="str">
        <f t="shared" ca="1" si="106"/>
        <v>10.9973384853613+4.24214156949582i</v>
      </c>
      <c r="CE159" s="240" t="str">
        <f t="shared" ca="1" si="107"/>
        <v>5.5564303199819-10.3953499679635i</v>
      </c>
      <c r="CF159" s="240" t="str">
        <f t="shared" ca="1" si="108"/>
        <v>-9.6370057110284-6.7871451865168i</v>
      </c>
      <c r="CG159" s="240" t="str">
        <f t="shared" ca="1" si="109"/>
        <v>-7.91577507195504+8.73371191804879i</v>
      </c>
      <c r="CH159" s="240" t="str">
        <f t="shared" ca="1" si="110"/>
        <v>7.69905496846071+8.92534433228616i</v>
      </c>
      <c r="CI159" s="240" t="str">
        <f t="shared" ca="1" si="111"/>
        <v>9.80066810612607-6.54859706584667i</v>
      </c>
      <c r="CJ159" s="240" t="str">
        <f t="shared" ca="1" si="112"/>
        <v>-5.29964216791117-10.5285807091626i</v>
      </c>
      <c r="CK159" s="240" t="str">
        <f t="shared" ca="1" si="113"/>
        <v>-11.0981336583031+3.97097571884962i</v>
      </c>
      <c r="CL159" s="240" t="str">
        <f t="shared" ca="1" si="114"/>
        <v>2.58258209878209+11.5007603470511i</v>
      </c>
      <c r="CM159" s="240" t="str">
        <f t="shared" ca="1" si="115"/>
        <v>11.7304048952419-1.15534404007494i</v>
      </c>
      <c r="CN159" s="240" t="str">
        <f t="shared" ca="1" si="116"/>
        <v>0.289271468392337-11.7836132351171i</v>
      </c>
      <c r="CO159" s="240" t="str">
        <f t="shared" ca="1" si="117"/>
        <v>-11.6595850637201-1.72953606470875i</v>
      </c>
      <c r="CP159" s="240" t="str">
        <f t="shared" ca="1" si="118"/>
        <v>-3.14378682876704+11.3601858801924i</v>
      </c>
      <c r="CQ159" s="240" t="str">
        <f t="shared" ca="1" si="119"/>
        <v>10.8899189269362+4.51075211267572i</v>
      </c>
      <c r="CR159" s="240" t="str">
        <f t="shared" ca="1" si="120"/>
        <v>5.80987148619002-10.2558574566541i</v>
      </c>
      <c r="CS159" s="240" t="str">
        <f t="shared" ca="1" si="121"/>
        <v>-9.46753834404539-7.02160498470844i</v>
      </c>
      <c r="CT159" s="240" t="str">
        <f t="shared" ca="1" si="122"/>
        <v>-8.12772700852888+8.53681864233289i</v>
      </c>
      <c r="CU159" s="240" t="str">
        <f t="shared" ca="1" si="123"/>
        <v>7.47769724214679+9.11160045283169i</v>
      </c>
      <c r="CV159" s="240" t="str">
        <f t="shared" ca="1" si="124"/>
        <v>9.95842694522259-6.30610431517882i</v>
      </c>
      <c r="CW159" s="240" t="str">
        <f t="shared" ca="1" si="125"/>
        <v>-5.03966170957234-10.6554694270277i</v>
      </c>
      <c r="CX159" s="240" t="str">
        <f t="shared" ca="1" si="126"/>
        <v>-11.1922437305118+3.6974179009237i</v>
      </c>
      <c r="CY159" s="240" t="str">
        <f t="shared" ca="1" si="127"/>
        <v>2.299561485479+11.5606762705195i</v>
      </c>
      <c r="CZ159" s="240" t="str">
        <f t="shared" ca="1" si="128"/>
        <v>11.7552254787112-0.867117524855083i</v>
      </c>
      <c r="DA159" s="240" t="str">
        <f t="shared" ca="1" si="129"/>
        <v>0.578368690458229-11.7729651539088i</v>
      </c>
      <c r="DB159" s="240" t="str">
        <f t="shared" ca="1" si="130"/>
        <v>-11.613628474885-2.01515570231964i</v>
      </c>
      <c r="DC159" s="240" t="str">
        <f t="shared" ca="1" si="131"/>
        <v>-3.42163289670634+11.2796120136035i</v>
      </c>
      <c r="DD159" s="240" t="str">
        <f t="shared" ca="1" si="132"/>
        <v>10.7759396885454+4.7766455474615i</v>
      </c>
      <c r="DE159" s="240" t="str">
        <f t="shared" ca="1" si="133"/>
        <v>6.05981300306908-10.1101872002989i</v>
      </c>
      <c r="DF159" s="240" t="str">
        <f t="shared" ca="1" si="134"/>
        <v>-9.29236808597154-7.25183523062057i</v>
      </c>
      <c r="DG159" s="240" t="str">
        <f t="shared" ca="1" si="135"/>
        <v>-8.33478310627676+8.33478310627071i</v>
      </c>
      <c r="DH159" s="240" t="str">
        <f t="shared" ca="1" si="136"/>
        <v>7.25183523061409+9.29236808597661i</v>
      </c>
      <c r="DI159" s="240" t="str">
        <f t="shared" ca="1" si="137"/>
        <v>10.1101872003031-6.05981300306202i</v>
      </c>
      <c r="DJ159" s="240" t="str">
        <f t="shared" ca="1" si="138"/>
        <v>-4.77664554745398-10.7759396885488i</v>
      </c>
      <c r="DK159" s="240" t="str">
        <f t="shared" ca="1" si="139"/>
        <v>-11.2796120136025+3.42163289670969i</v>
      </c>
      <c r="DL159" s="240" t="str">
        <f t="shared" ca="1" si="140"/>
        <v>2.01515570232308+11.6136284748845i</v>
      </c>
      <c r="DM159" s="240" t="str">
        <f t="shared" ca="1" si="141"/>
        <v>11.7729651539086-0.578368690461719i</v>
      </c>
      <c r="DN159" s="240" t="str">
        <f t="shared" ca="1" si="142"/>
        <v>0.867117524851598-11.7552254787115i</v>
      </c>
      <c r="DO159" s="240" t="str">
        <f t="shared" ca="1" si="143"/>
        <v>-11.5606762705202-2.29956148547558i</v>
      </c>
      <c r="DP159" s="240" t="str">
        <f t="shared" ca="1" si="144"/>
        <v>-3.69741790092022+11.192243730513i</v>
      </c>
      <c r="DQ159" s="240" t="str">
        <f t="shared" ca="1" si="145"/>
        <v>10.6554694270292+5.03966170956918i</v>
      </c>
      <c r="DR159" s="240" t="str">
        <f t="shared" ca="1" si="146"/>
        <v>6.30610431517573-9.95842694522455i</v>
      </c>
      <c r="DS159" s="240" t="str">
        <f t="shared" ca="1" si="147"/>
        <v>-9.1116004528339-7.47769724214409i</v>
      </c>
      <c r="DT159" s="240" t="str">
        <f t="shared" ca="1" si="148"/>
        <v>-8.53681864233037+8.12772700853153i</v>
      </c>
      <c r="DU159" s="240" t="str">
        <f t="shared" ca="1" si="149"/>
        <v>7.02160498471125+9.46753834404331i</v>
      </c>
      <c r="DV159" s="240" t="str">
        <f t="shared" ca="1" si="150"/>
        <v>10.2558574566524-5.80987148619306i</v>
      </c>
      <c r="DW159" s="240" t="str">
        <f t="shared" ca="1" si="151"/>
        <v>-4.5107521126788-10.8899189269349i</v>
      </c>
      <c r="DX159" s="240" t="str">
        <f t="shared" ca="1" si="152"/>
        <v>-11.3601858801915+3.14378682877041i</v>
      </c>
      <c r="DY159" s="240" t="str">
        <f t="shared" ca="1" si="153"/>
        <v>1.72953606471239+11.6595850637195i</v>
      </c>
      <c r="DZ159" s="240" t="str">
        <f t="shared" ca="1" si="154"/>
        <v>11.7836132351173-0.289271468384109i</v>
      </c>
      <c r="EA159" s="240" t="str">
        <f t="shared" ca="1" si="155"/>
        <v>1.15534404008296-11.7304048952411i</v>
      </c>
      <c r="EB159" s="240" t="str">
        <f t="shared" ca="1" si="156"/>
        <v>-11.5007603470492-2.58258209879029i</v>
      </c>
      <c r="EC159" s="240" t="str">
        <f t="shared" ca="1" si="157"/>
        <v>-3.97097571885738+11.0981336583003i</v>
      </c>
      <c r="ED159" s="240" t="str">
        <f t="shared" ca="1" si="158"/>
        <v>10.5285807091588+5.29964216791867i</v>
      </c>
      <c r="EE159" s="240" t="str">
        <f t="shared" ca="1" si="159"/>
        <v>6.54859706585351-9.8006681061215i</v>
      </c>
      <c r="EF159" s="240" t="str">
        <f t="shared" ca="1" si="160"/>
        <v>-8.92534433228068-7.69905496846707i</v>
      </c>
      <c r="EG159" s="240" t="str">
        <f t="shared" ca="1" si="161"/>
        <v>-8.73371191804643+7.91577507195762i</v>
      </c>
      <c r="EH159" s="240" t="str">
        <f t="shared" ca="1" si="162"/>
        <v>6.78714518652076+9.63700571102562i</v>
      </c>
      <c r="EI159" s="240" t="str">
        <f t="shared" ca="1" si="163"/>
        <v>10.3953499679613-5.55643031998601i</v>
      </c>
      <c r="EJ159" s="240" t="str">
        <f t="shared" ca="1" si="164"/>
        <v>-4.24214156949924-10.9973384853599i</v>
      </c>
      <c r="EK159" s="240" t="str">
        <f t="shared" ca="1" si="165"/>
        <v>-11.4339167955878+2.86404706121051i</v>
      </c>
      <c r="EL159" s="240" t="str">
        <f t="shared" ca="1" si="166"/>
        <v>1.44287461925907+11.6985183544905i</v>
      </c>
      <c r="EM159" s="240" t="str">
        <f t="shared" ca="1" si="167"/>
        <v>11.7871633083305-2.21800085058862E-12i</v>
      </c>
      <c r="EN159" s="240"/>
      <c r="EO159" s="240"/>
      <c r="EP159" s="240"/>
    </row>
    <row r="160" spans="1:146" ht="15.75" thickBot="1">
      <c r="A160" s="277">
        <f t="shared" si="168"/>
        <v>1.1718750000000006E-3</v>
      </c>
      <c r="B160" s="276">
        <v>60</v>
      </c>
      <c r="C160" s="248">
        <f t="shared" si="169"/>
        <v>12000</v>
      </c>
      <c r="D160" s="247">
        <f t="shared" si="170"/>
        <v>75398.223686155034</v>
      </c>
      <c r="E160" s="247" t="str">
        <f t="shared" si="171"/>
        <v>75398.223686155i</v>
      </c>
      <c r="F160" s="247" t="str">
        <f t="shared" si="177"/>
        <v>0.0584538992060447-0.179723769410013i</v>
      </c>
      <c r="G160" s="247" t="str">
        <f t="shared" si="178"/>
        <v>-0.532690388890281+0.809229295047007i</v>
      </c>
      <c r="H160" s="247" t="str">
        <f t="shared" si="179"/>
        <v>0.00522408189625007-0.00473217769878481i</v>
      </c>
      <c r="I160" s="247" t="str">
        <f t="shared" si="174"/>
        <v>-0.00658925879392549+0.0042787077965108i</v>
      </c>
      <c r="J160" s="275" t="str">
        <f ca="1">IMPRODUCT(1/N_FFT2,BW100)</f>
        <v>0.0694039159726191-0.00114548840286095i</v>
      </c>
      <c r="K160" s="274" t="str">
        <f t="shared" ca="1" si="175"/>
        <v>-0.000452419153495312+0.000304506995912317i</v>
      </c>
      <c r="N160" s="265">
        <f t="shared" ca="1" si="176"/>
        <v>12.262509025500895</v>
      </c>
      <c r="O160" s="240">
        <f t="shared" ca="1" si="39"/>
        <v>-11.737490974499105</v>
      </c>
      <c r="P160" s="240" t="str">
        <f t="shared" ca="1" si="40"/>
        <v>-1.15047529996438+11.6809717472743i</v>
      </c>
      <c r="Q160" s="240" t="str">
        <f t="shared" ca="1" si="41"/>
        <v>11.5119583766545+2.28987089387644i</v>
      </c>
      <c r="R160" s="240" t="str">
        <f t="shared" ca="1" si="42"/>
        <v>3.4072137793096-11.232078553791i</v>
      </c>
      <c r="S160" s="240" t="str">
        <f t="shared" ca="1" si="43"/>
        <v>-10.8440276743757-4.49174333347561i</v>
      </c>
      <c r="T160" s="240" t="str">
        <f t="shared" ca="1" si="44"/>
        <v>-5.53301494390346+10.3515428805077i</v>
      </c>
      <c r="U160" s="241" t="str">
        <f t="shared" ca="1" si="45"/>
        <v>9.75936706997137+6.52100059576798i</v>
      </c>
      <c r="V160" s="240" t="str">
        <f t="shared" ca="1" si="46"/>
        <v>7.44618544715371-9.07320321953852i</v>
      </c>
      <c r="W160" s="240" t="str">
        <f t="shared" ca="1" si="47"/>
        <v>-8.29965946218401-8.29965946218442i</v>
      </c>
      <c r="X160" s="240" t="str">
        <f t="shared" ca="1" si="48"/>
        <v>-9.07320321953888+7.44618544715328i</v>
      </c>
      <c r="Y160" s="240" t="str">
        <f t="shared" ca="1" si="49"/>
        <v>6.52100059576837+9.75936706997111i</v>
      </c>
      <c r="Z160" s="240" t="str">
        <f t="shared" ca="1" si="50"/>
        <v>10.3515428805075-5.53301494390379i</v>
      </c>
      <c r="AA160" s="240" t="str">
        <f t="shared" ca="1" si="51"/>
        <v>-4.49174333347573-10.8440276743756i</v>
      </c>
      <c r="AB160" s="240" t="str">
        <f t="shared" ca="1" si="52"/>
        <v>-11.2320785537909+3.40721377930962i</v>
      </c>
      <c r="AC160" s="240" t="str">
        <f t="shared" ca="1" si="53"/>
        <v>2.28987089387623+11.5119583766545i</v>
      </c>
      <c r="AD160" s="240" t="str">
        <f t="shared" ca="1" si="54"/>
        <v>11.6809717472743-1.15047529996404i</v>
      </c>
      <c r="AE160" s="240" t="str">
        <f t="shared" ca="1" si="55"/>
        <v>5.73734380687589E-13-11.7374909744991i</v>
      </c>
      <c r="AF160" s="240" t="str">
        <f t="shared" ca="1" si="56"/>
        <v>-11.6809717472743-1.15047529996402i</v>
      </c>
      <c r="AG160" s="240" t="str">
        <f t="shared" ca="1" si="57"/>
        <v>-2.2898708938762+11.5119583766545i</v>
      </c>
      <c r="AH160" s="240" t="str">
        <f t="shared" ca="1" si="58"/>
        <v>11.232078553791+3.4072137793096i</v>
      </c>
      <c r="AI160" s="240" t="str">
        <f t="shared" ca="1" si="59"/>
        <v>4.49174333347571-10.8440276743756i</v>
      </c>
      <c r="AJ160" s="240" t="str">
        <f t="shared" ca="1" si="60"/>
        <v>-10.3515428805075-5.53301494390376i</v>
      </c>
      <c r="AK160" s="240" t="str">
        <f t="shared" ca="1" si="61"/>
        <v>-6.52100059576834+9.75936706997113i</v>
      </c>
      <c r="AL160" s="240" t="str">
        <f t="shared" ca="1" si="62"/>
        <v>9.07320321953891+7.44618544715324i</v>
      </c>
      <c r="AM160" s="240" t="str">
        <f t="shared" ca="1" si="63"/>
        <v>8.29965946218399-8.29965946218444i</v>
      </c>
      <c r="AN160" s="240" t="str">
        <f t="shared" ca="1" si="64"/>
        <v>-7.44618544715375-9.07320321953849i</v>
      </c>
      <c r="AO160" s="240" t="str">
        <f t="shared" ca="1" si="65"/>
        <v>-9.75936706997141+6.52100059576791i</v>
      </c>
      <c r="AP160" s="240" t="str">
        <f t="shared" ca="1" si="66"/>
        <v>5.53301494390328+10.3515428805078i</v>
      </c>
      <c r="AQ160" s="240" t="str">
        <f t="shared" ca="1" si="67"/>
        <v>10.8440276743758-4.49174333347521i</v>
      </c>
      <c r="AR160" s="240" t="str">
        <f t="shared" ca="1" si="68"/>
        <v>10.8440276743758-4.49174333347521i</v>
      </c>
      <c r="AS160" s="240" t="str">
        <f t="shared" ca="1" si="69"/>
        <v>-11.5119583766544+2.28987089387681i</v>
      </c>
      <c r="AT160" s="240" t="str">
        <f t="shared" ca="1" si="70"/>
        <v>1.15047529996463+11.6809717472742i</v>
      </c>
      <c r="AU160" s="240" t="str">
        <f t="shared" ca="1" si="71"/>
        <v>11.7374909744991-2.01296913420332E-14i</v>
      </c>
      <c r="AV160" s="240" t="str">
        <f t="shared" ca="1" si="72"/>
        <v>1.15047529996459-11.6809717472742i</v>
      </c>
      <c r="AW160" s="240" t="str">
        <f t="shared" ca="1" si="73"/>
        <v>-11.5119583766544-2.28987089387677i</v>
      </c>
      <c r="AX160" s="240" t="str">
        <f t="shared" ca="1" si="74"/>
        <v>-3.40721377931015+11.2320785537908i</v>
      </c>
      <c r="AY160" s="240" t="str">
        <f t="shared" ca="1" si="75"/>
        <v>10.8440276743758+4.49174333347516i</v>
      </c>
      <c r="AZ160" s="240" t="str">
        <f t="shared" ca="1" si="76"/>
        <v>5.53301494390325-10.3515428805078i</v>
      </c>
      <c r="BA160" s="240" t="str">
        <f t="shared" ca="1" si="77"/>
        <v>-9.75936706997144-6.52100059576788i</v>
      </c>
      <c r="BB160" s="240" t="str">
        <f t="shared" ca="1" si="78"/>
        <v>-7.44618544715371+9.07320321953852i</v>
      </c>
      <c r="BC160" s="240" t="str">
        <f t="shared" ca="1" si="79"/>
        <v>8.29965946218401+8.29965946218442i</v>
      </c>
      <c r="BD160" s="240" t="str">
        <f t="shared" ca="1" si="80"/>
        <v>9.07320321953888-7.44618544715326i</v>
      </c>
      <c r="BE160" s="240" t="str">
        <f t="shared" ca="1" si="81"/>
        <v>-6.52100059576837-9.75936706997111i</v>
      </c>
      <c r="BF160" s="240" t="str">
        <f t="shared" ca="1" si="82"/>
        <v>-10.3515428805075+5.53301494390376i</v>
      </c>
      <c r="BG160" s="240" t="str">
        <f t="shared" ca="1" si="83"/>
        <v>4.49174333347579+10.8440276743756i</v>
      </c>
      <c r="BH160" s="240" t="str">
        <f t="shared" ca="1" si="84"/>
        <v>11.2320785537909-3.40721377930968i</v>
      </c>
      <c r="BI160" s="240" t="str">
        <f t="shared" ca="1" si="85"/>
        <v>-2.28987089387629-11.5119583766545i</v>
      </c>
      <c r="BJ160" s="240" t="str">
        <f t="shared" ca="1" si="86"/>
        <v>-11.6809717472743+1.1504752999641i</v>
      </c>
      <c r="BK160" s="240" t="str">
        <f t="shared" ca="1" si="87"/>
        <v>-5.11904744605656E-13+11.7374909744991i</v>
      </c>
      <c r="BL160" s="240" t="str">
        <f t="shared" ca="1" si="88"/>
        <v>11.6809717472743+1.15047529996396i</v>
      </c>
      <c r="BM160" s="240" t="str">
        <f t="shared" ca="1" si="89"/>
        <v>2.28987089387614-11.5119583766545i</v>
      </c>
      <c r="BN160" s="240" t="str">
        <f t="shared" ca="1" si="90"/>
        <v>-11.232078553791-3.40721377930954i</v>
      </c>
      <c r="BO160" s="240" t="str">
        <f t="shared" ca="1" si="91"/>
        <v>-4.49174333347565+10.8440276743756i</v>
      </c>
      <c r="BP160" s="240" t="str">
        <f t="shared" ca="1" si="92"/>
        <v>10.3515428805075+5.53301494390372i</v>
      </c>
      <c r="BQ160" s="240" t="str">
        <f t="shared" ca="1" si="93"/>
        <v>6.52100059576832-9.75936706997115i</v>
      </c>
      <c r="BR160" s="240" t="str">
        <f t="shared" ca="1" si="94"/>
        <v>-9.07320321953893-7.44618544715322i</v>
      </c>
      <c r="BS160" s="240" t="str">
        <f t="shared" ca="1" si="95"/>
        <v>-8.29965946218397+8.29965946218445i</v>
      </c>
      <c r="BT160" s="240" t="str">
        <f t="shared" ca="1" si="96"/>
        <v>7.44618544715376+9.07320321953848i</v>
      </c>
      <c r="BU160" s="240" t="str">
        <f t="shared" ca="1" si="97"/>
        <v>9.7593670699714-6.52100059576793i</v>
      </c>
      <c r="BV160" s="240" t="str">
        <f t="shared" ca="1" si="98"/>
        <v>-5.53301494390329-10.3515428805078i</v>
      </c>
      <c r="BW160" s="240" t="str">
        <f t="shared" ca="1" si="99"/>
        <v>-10.8440276743758+4.49174333347522i</v>
      </c>
      <c r="BX160" s="240" t="str">
        <f t="shared" ca="1" si="100"/>
        <v>3.40721377930909+11.2320785537911i</v>
      </c>
      <c r="BY160" s="240" t="str">
        <f t="shared" ca="1" si="101"/>
        <v>11.5119583766544-2.28987089387683i</v>
      </c>
      <c r="BZ160" s="240" t="str">
        <f t="shared" ca="1" si="102"/>
        <v>-1.15047529996465-11.6809717472742i</v>
      </c>
      <c r="CA160" s="240" t="str">
        <f t="shared" ca="1" si="103"/>
        <v>-11.7374909744991+4.02593826840664E-14i</v>
      </c>
      <c r="CB160" s="240" t="str">
        <f t="shared" ca="1" si="104"/>
        <v>-1.15047529996457+11.6809717472743i</v>
      </c>
      <c r="CC160" s="240" t="str">
        <f t="shared" ca="1" si="105"/>
        <v>11.5119583766544+2.28987089387675i</v>
      </c>
      <c r="CD160" s="240" t="str">
        <f t="shared" ca="1" si="106"/>
        <v>3.40721377931013-11.2320785537908i</v>
      </c>
      <c r="CE160" s="240" t="str">
        <f t="shared" ca="1" si="107"/>
        <v>-10.8440276743772-4.49174333347191i</v>
      </c>
      <c r="CF160" s="240" t="str">
        <f t="shared" ca="1" si="108"/>
        <v>-5.53301494390219+10.3515428805083i</v>
      </c>
      <c r="CG160" s="240" t="str">
        <f t="shared" ca="1" si="109"/>
        <v>9.75936706997081+6.52100059576884i</v>
      </c>
      <c r="CH160" s="240" t="str">
        <f t="shared" ca="1" si="110"/>
        <v>7.44618544715641-9.07320321953631i</v>
      </c>
      <c r="CI160" s="240" t="str">
        <f t="shared" ca="1" si="111"/>
        <v>-8.29965946218815-8.29965946218028i</v>
      </c>
      <c r="CJ160" s="240" t="str">
        <f t="shared" ca="1" si="112"/>
        <v>-9.07320321953665+7.44618544715599i</v>
      </c>
      <c r="CK160" s="240" t="str">
        <f t="shared" ca="1" si="113"/>
        <v>6.52100059576839+9.7593670699711i</v>
      </c>
      <c r="CL160" s="240" t="str">
        <f t="shared" ca="1" si="114"/>
        <v>10.3515428805086-5.53301494390172i</v>
      </c>
      <c r="CM160" s="240" t="str">
        <f t="shared" ca="1" si="115"/>
        <v>-4.49174333347142-10.8440276743774i</v>
      </c>
      <c r="CN160" s="240" t="str">
        <f t="shared" ca="1" si="116"/>
        <v>-11.2320785537896+3.40721377931408i</v>
      </c>
      <c r="CO160" s="240" t="str">
        <f t="shared" ca="1" si="117"/>
        <v>2.28987089387852+11.5119583766541i</v>
      </c>
      <c r="CP160" s="240" t="str">
        <f t="shared" ca="1" si="118"/>
        <v>11.6809717472743-1.15047529996404i</v>
      </c>
      <c r="CQ160" s="240" t="str">
        <f t="shared" ca="1" si="119"/>
        <v>2.91037184817785E-12-11.7374909744991i</v>
      </c>
      <c r="CR160" s="240" t="str">
        <f t="shared" ca="1" si="120"/>
        <v>-11.6809717472737-1.15047529996983i</v>
      </c>
      <c r="CS160" s="240" t="str">
        <f t="shared" ca="1" si="121"/>
        <v>-2.28987089387278+11.5119583766552i</v>
      </c>
      <c r="CT160" s="240" t="str">
        <f t="shared" ca="1" si="122"/>
        <v>11.2320785537913+3.40721377930848i</v>
      </c>
      <c r="CU160" s="240" t="str">
        <f t="shared" ca="1" si="123"/>
        <v>4.49174333347679-10.8440276743752i</v>
      </c>
      <c r="CV160" s="240" t="str">
        <f t="shared" ca="1" si="124"/>
        <v>-10.3515428805058-5.53301494390686i</v>
      </c>
      <c r="CW160" s="240" t="str">
        <f t="shared" ca="1" si="125"/>
        <v>-6.52100059576352+9.75936706997435i</v>
      </c>
      <c r="CX160" s="240" t="str">
        <f t="shared" ca="1" si="126"/>
        <v>9.07320321954048+7.44618544715134i</v>
      </c>
      <c r="CY160" s="240" t="str">
        <f t="shared" ca="1" si="127"/>
        <v>8.29965946218389-8.29965946218454i</v>
      </c>
      <c r="CZ160" s="240" t="str">
        <f t="shared" ca="1" si="128"/>
        <v>-7.44618544715203-9.0732032195399i</v>
      </c>
      <c r="DA160" s="240" t="str">
        <f t="shared" ca="1" si="129"/>
        <v>-9.75936706997394+6.52100059576413i</v>
      </c>
      <c r="DB160" s="240" t="str">
        <f t="shared" ca="1" si="130"/>
        <v>5.53301494390751+10.3515428805055i</v>
      </c>
      <c r="DC160" s="240" t="str">
        <f t="shared" ca="1" si="131"/>
        <v>10.8440276743749-4.49174333347747i</v>
      </c>
      <c r="DD160" s="240" t="str">
        <f t="shared" ca="1" si="132"/>
        <v>-3.40721377930919-11.2320785537911i</v>
      </c>
      <c r="DE160" s="240" t="str">
        <f t="shared" ca="1" si="133"/>
        <v>-11.5119583766551+2.28987089387349i</v>
      </c>
      <c r="DF160" s="240" t="str">
        <f t="shared" ca="1" si="134"/>
        <v>1.15047529995895+11.6809717472748i</v>
      </c>
      <c r="DG160" s="240" t="str">
        <f t="shared" ca="1" si="135"/>
        <v>11.7374909744991-3.64658432165754E-12i</v>
      </c>
      <c r="DH160" s="240" t="str">
        <f t="shared" ca="1" si="136"/>
        <v>1.15047529996331-11.6809717472744i</v>
      </c>
      <c r="DI160" s="240" t="str">
        <f t="shared" ca="1" si="137"/>
        <v>-11.5119583766542-2.2898708938778i</v>
      </c>
      <c r="DJ160" s="240" t="str">
        <f t="shared" ca="1" si="138"/>
        <v>-3.40721377931338+11.2320785537898i</v>
      </c>
      <c r="DK160" s="240" t="str">
        <f t="shared" ca="1" si="139"/>
        <v>10.8440276743777+4.49174333347074i</v>
      </c>
      <c r="DL160" s="240" t="str">
        <f t="shared" ca="1" si="140"/>
        <v>5.53301494390108-10.3515428805089i</v>
      </c>
      <c r="DM160" s="240" t="str">
        <f t="shared" ca="1" si="141"/>
        <v>-9.75936706997151-6.52100059576778i</v>
      </c>
      <c r="DN160" s="240" t="str">
        <f t="shared" ca="1" si="142"/>
        <v>-7.44618544715543+9.07320321953712i</v>
      </c>
      <c r="DO160" s="240" t="str">
        <f t="shared" ca="1" si="143"/>
        <v>8.29965946218079+8.29965946218764i</v>
      </c>
      <c r="DP160" s="240" t="str">
        <f t="shared" ca="1" si="144"/>
        <v>9.07320321953584-7.44618544715697i</v>
      </c>
      <c r="DQ160" s="240" t="str">
        <f t="shared" ca="1" si="145"/>
        <v>-6.52100059576945-9.75936706997039i</v>
      </c>
      <c r="DR160" s="240" t="str">
        <f t="shared" ca="1" si="146"/>
        <v>-10.351542880508+5.53301494390285i</v>
      </c>
      <c r="DS160" s="240" t="str">
        <f t="shared" ca="1" si="147"/>
        <v>4.49174333347259+10.8440276743769i</v>
      </c>
      <c r="DT160" s="240" t="str">
        <f t="shared" ca="1" si="148"/>
        <v>11.2320785537926-3.40721377930413i</v>
      </c>
      <c r="DU160" s="240" t="str">
        <f t="shared" ca="1" si="149"/>
        <v>-2.28987089387976-11.5119583766538i</v>
      </c>
      <c r="DV160" s="240" t="str">
        <f t="shared" ca="1" si="150"/>
        <v>-11.6809717472742+1.15047529996531i</v>
      </c>
      <c r="DW160" s="240" t="str">
        <f t="shared" ca="1" si="151"/>
        <v>-1.6392438146388E-12+11.7374909744991i</v>
      </c>
      <c r="DX160" s="240" t="str">
        <f t="shared" ca="1" si="152"/>
        <v>11.6809717472739+1.15047529996857i</v>
      </c>
      <c r="DY160" s="240" t="str">
        <f t="shared" ca="1" si="153"/>
        <v>2.28987089387153-11.5119583766555i</v>
      </c>
      <c r="DZ160" s="240" t="str">
        <f t="shared" ca="1" si="154"/>
        <v>-11.2320785537917-3.40721377930726i</v>
      </c>
      <c r="EA160" s="240" t="str">
        <f t="shared" ca="1" si="155"/>
        <v>-4.49174333347562+10.8440276743757i</v>
      </c>
      <c r="EB160" s="240" t="str">
        <f t="shared" ca="1" si="156"/>
        <v>10.3515428805064+5.53301494390573i</v>
      </c>
      <c r="EC160" s="240" t="str">
        <f t="shared" ca="1" si="157"/>
        <v>6.52100059577217-9.75936706996857i</v>
      </c>
      <c r="ED160" s="240" t="str">
        <f t="shared" ca="1" si="158"/>
        <v>-9.07320321954117-7.44618544715048i</v>
      </c>
      <c r="EE160" s="240" t="str">
        <f t="shared" ca="1" si="159"/>
        <v>-8.29965946218312+8.29965946218531i</v>
      </c>
      <c r="EF160" s="240" t="str">
        <f t="shared" ca="1" si="160"/>
        <v>7.44618544715289+9.0732032195392i</v>
      </c>
      <c r="EG160" s="240" t="str">
        <f t="shared" ca="1" si="161"/>
        <v>9.75936706997333-6.52100059576504i</v>
      </c>
      <c r="EH160" s="240" t="str">
        <f t="shared" ca="1" si="162"/>
        <v>-5.53301494390848-10.351542880505i</v>
      </c>
      <c r="EI160" s="240" t="str">
        <f t="shared" ca="1" si="163"/>
        <v>-10.8440276743745+4.49174333347849i</v>
      </c>
      <c r="EJ160" s="240" t="str">
        <f t="shared" ca="1" si="164"/>
        <v>3.40721377931024+11.2320785537908i</v>
      </c>
      <c r="EK160" s="240" t="str">
        <f t="shared" ca="1" si="165"/>
        <v>11.5119583766549-2.28987089387458i</v>
      </c>
      <c r="EL160" s="240" t="str">
        <f t="shared" ca="1" si="166"/>
        <v>-1.15047529996005-11.6809717472747i</v>
      </c>
      <c r="EM160" s="240" t="str">
        <f t="shared" ca="1" si="167"/>
        <v>-11.7374909744991+4.75091257623697E-12i</v>
      </c>
      <c r="EN160" s="240"/>
      <c r="EO160" s="240"/>
      <c r="EP160" s="240"/>
    </row>
    <row r="161" spans="1:146" ht="15.75" thickBot="1">
      <c r="A161" s="277">
        <f t="shared" si="168"/>
        <v>1.1914062500000006E-3</v>
      </c>
      <c r="B161" s="276">
        <v>61</v>
      </c>
      <c r="C161" s="248">
        <f t="shared" si="169"/>
        <v>12200</v>
      </c>
      <c r="D161" s="247">
        <f t="shared" si="170"/>
        <v>76654.860747590952</v>
      </c>
      <c r="E161" s="247" t="str">
        <f t="shared" si="171"/>
        <v>76654.860747591i</v>
      </c>
      <c r="F161" s="247" t="str">
        <f t="shared" si="177"/>
        <v>0.0577512931333878-0.177759441175451i</v>
      </c>
      <c r="G161" s="247" t="str">
        <f t="shared" si="178"/>
        <v>-0.520417487816222+0.803994401660066i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0.00521712173746106-0.00465537463209061i</v>
      </c>
      <c r="I161" s="247" t="str">
        <f t="shared" si="174"/>
        <v>-0.00654224667592023+0.00422301020496837i</v>
      </c>
      <c r="J161" s="275" t="str">
        <f ca="1">IMPRODUCT(1/N_FFT2,BX100)</f>
        <v>-0.0408475296146832-0.0112047603988948i</v>
      </c>
      <c r="K161" s="274" t="str">
        <f t="shared" ca="1" si="175"/>
        <v>0.000314552432349973-0.0000991952279364027i</v>
      </c>
      <c r="N161" s="265">
        <f t="shared" ca="1" si="176"/>
        <v>12.344722890227709</v>
      </c>
      <c r="O161" s="240">
        <f t="shared" ca="1" si="39"/>
        <v>-11.655277109772291</v>
      </c>
      <c r="P161" s="240" t="str">
        <f t="shared" ca="1" si="40"/>
        <v>-0.857415374213542+11.6236966315215i</v>
      </c>
      <c r="Q161" s="240" t="str">
        <f t="shared" ca="1" si="41"/>
        <v>11.529126334117+1.71018434022563i</v>
      </c>
      <c r="R161" s="240" t="str">
        <f t="shared" ca="1" si="42"/>
        <v>2.55368566912305-11.3720787021941i</v>
      </c>
      <c r="S161" s="240" t="str">
        <f t="shared" ca="1" si="43"/>
        <v>-11.1534047904774-3.38334835412161i</v>
      </c>
      <c r="T161" s="240" t="str">
        <f t="shared" ca="1" si="44"/>
        <v>-4.1946763812469+10.8742896118409i</v>
      </c>
      <c r="U161" s="241" t="str">
        <f t="shared" ca="1" si="45"/>
        <v>10.5362457156209+4.98327309362457i</v>
      </c>
      <c r="V161" s="240" t="str">
        <f t="shared" ca="1" si="46"/>
        <v>5.74486501734396-10.14110499098i</v>
      </c>
      <c r="W161" s="240" t="str">
        <f t="shared" ca="1" si="47"/>
        <v>-9.69100873974119-6.4753250197841i</v>
      </c>
      <c r="X161" s="240" t="str">
        <f t="shared" ca="1" si="48"/>
        <v>-7.17069467490292+9.18839607248734i</v>
      </c>
      <c r="Y161" s="240" t="str">
        <f t="shared" ca="1" si="49"/>
        <v>8.63599069081+7.8272057142907i</v>
      </c>
      <c r="Z161" s="240" t="str">
        <f t="shared" ca="1" si="50"/>
        <v>8.44130044774395-8.03678612733347i</v>
      </c>
      <c r="AA161" s="240" t="str">
        <f t="shared" ca="1" si="51"/>
        <v>-7.39402952350554-9.00965104269363i</v>
      </c>
      <c r="AB161" s="240" t="str">
        <f t="shared" ca="1" si="52"/>
        <v>-9.52917755802321+6.71120403305166i</v>
      </c>
      <c r="AC161" s="240" t="str">
        <f t="shared" ca="1" si="53"/>
        <v>5.99200994646634+9.99706463453299i</v>
      </c>
      <c r="AD161" s="240" t="str">
        <f t="shared" ca="1" si="54"/>
        <v>10.4107767516164-5.24034463881775i</v>
      </c>
      <c r="AE161" s="240" t="str">
        <f t="shared" ca="1" si="55"/>
        <v>-4.46028144953423-10.7680719674658i</v>
      </c>
      <c r="AF161" s="240" t="str">
        <f t="shared" ca="1" si="56"/>
        <v>-11.0670140683496+3.65604760862517i</v>
      </c>
      <c r="AG161" s="240" t="str">
        <f t="shared" ca="1" si="57"/>
        <v>2.83200132895436+11.3059830611222i</v>
      </c>
      <c r="AH161" s="240" t="str">
        <f t="shared" ca="1" si="58"/>
        <v>11.4836839521063-1.99260818871103i</v>
      </c>
      <c r="AI161" s="240" t="str">
        <f t="shared" ca="1" si="59"/>
        <v>-1.14241693204826-11.5991537647775i</v>
      </c>
      <c r="AJ161" s="240" t="str">
        <f t="shared" ca="1" si="60"/>
        <v>-11.6517667582163+0.286034819048765i</v>
      </c>
      <c r="AK161" s="240" t="str">
        <f t="shared" ca="1" si="61"/>
        <v>-0.571897341418006+11.6412378180527i</v>
      </c>
      <c r="AL161" s="240" t="str">
        <f t="shared" ca="1" si="62"/>
        <v>11.5676240015258+1.42673034064091i</v>
      </c>
      <c r="AM161" s="240" t="str">
        <f t="shared" ca="1" si="63"/>
        <v>2.27383176453223-11.4313242282855i</v>
      </c>
      <c r="AN161" s="240" t="str">
        <f t="shared" ca="1" si="64"/>
        <v>-11.2330771186118-3.10861109708193i</v>
      </c>
      <c r="AO161" s="240" t="str">
        <f t="shared" ca="1" si="65"/>
        <v>-3.9265445967572+10.9739569907695i</v>
      </c>
      <c r="AP161" s="240" t="str">
        <f t="shared" ca="1" si="66"/>
        <v>10.6553680391818+4.72319981105663i</v>
      </c>
      <c r="AQ161" s="240" t="str">
        <f t="shared" ca="1" si="67"/>
        <v>5.49425959634945-10.2790367249808i</v>
      </c>
      <c r="AR161" s="240" t="str">
        <f t="shared" ca="1" si="68"/>
        <v>5.49425959634945-10.2790367249808i</v>
      </c>
      <c r="AS161" s="240" t="str">
        <f t="shared" ca="1" si="69"/>
        <v>-6.9430404679577+9.36160635606324i</v>
      </c>
      <c r="AT161" s="240" t="str">
        <f t="shared" ca="1" si="70"/>
        <v>8.82547893600442+7.61291048520369i</v>
      </c>
      <c r="AU161" s="240" t="str">
        <f t="shared" ca="1" si="71"/>
        <v>8.24152548092869-8.24152548092798i</v>
      </c>
      <c r="AV161" s="240" t="str">
        <f t="shared" ca="1" si="72"/>
        <v>-7.61291048520373-8.82547893600438i</v>
      </c>
      <c r="AW161" s="240" t="str">
        <f t="shared" ca="1" si="73"/>
        <v>-9.36160635606321+6.94304046795774i</v>
      </c>
      <c r="AX161" s="240" t="str">
        <f t="shared" ca="1" si="74"/>
        <v>6.23554551285269+9.84700242016446i</v>
      </c>
      <c r="AY161" s="240" t="str">
        <f t="shared" ca="1" si="75"/>
        <v>10.2790367249808-5.49425959634951i</v>
      </c>
      <c r="AZ161" s="240" t="str">
        <f t="shared" ca="1" si="76"/>
        <v>-4.72319981105667-10.6553680391818i</v>
      </c>
      <c r="BA161" s="240" t="str">
        <f t="shared" ca="1" si="77"/>
        <v>-10.9739569907695+3.92654459675734i</v>
      </c>
      <c r="BB161" s="240" t="str">
        <f t="shared" ca="1" si="78"/>
        <v>3.10861109708087+11.2330771186121i</v>
      </c>
      <c r="BC161" s="240" t="str">
        <f t="shared" ca="1" si="79"/>
        <v>11.4313242282854-2.27383176453229i</v>
      </c>
      <c r="BD161" s="240" t="str">
        <f t="shared" ca="1" si="80"/>
        <v>-1.42673034064097-11.5676240015258i</v>
      </c>
      <c r="BE161" s="240" t="str">
        <f t="shared" ca="1" si="81"/>
        <v>-11.6412378180527+0.571897341418065i</v>
      </c>
      <c r="BF161" s="240" t="str">
        <f t="shared" ca="1" si="82"/>
        <v>-0.286034819048746+11.6517667582163i</v>
      </c>
      <c r="BG161" s="240" t="str">
        <f t="shared" ca="1" si="83"/>
        <v>11.5991537647775+1.14241693204824i</v>
      </c>
      <c r="BH161" s="240" t="str">
        <f t="shared" ca="1" si="84"/>
        <v>1.99260818871098-11.4836839521063i</v>
      </c>
      <c r="BI161" s="240" t="str">
        <f t="shared" ca="1" si="85"/>
        <v>-11.305983061122-2.83200132895543i</v>
      </c>
      <c r="BJ161" s="240" t="str">
        <f t="shared" ca="1" si="86"/>
        <v>-3.65604760862511+11.0670140683496i</v>
      </c>
      <c r="BK161" s="240" t="str">
        <f t="shared" ca="1" si="87"/>
        <v>10.7680719674658+4.46028144953414i</v>
      </c>
      <c r="BL161" s="240" t="str">
        <f t="shared" ca="1" si="88"/>
        <v>5.24034463881766-10.4107767516164i</v>
      </c>
      <c r="BM161" s="240" t="str">
        <f t="shared" ca="1" si="89"/>
        <v>-9.99706463453304-5.99200994646626i</v>
      </c>
      <c r="BN161" s="240" t="str">
        <f t="shared" ca="1" si="90"/>
        <v>-6.71120403305153+9.52917755802329i</v>
      </c>
      <c r="BO161" s="240" t="str">
        <f t="shared" ca="1" si="91"/>
        <v>9.00965104269372+7.39402952350543i</v>
      </c>
      <c r="BP161" s="240" t="str">
        <f t="shared" ca="1" si="92"/>
        <v>8.03678612733433-8.44130044774313i</v>
      </c>
      <c r="BQ161" s="240" t="str">
        <f t="shared" ca="1" si="93"/>
        <v>-7.8272057142907-8.63599069081i</v>
      </c>
      <c r="BR161" s="240" t="str">
        <f t="shared" ca="1" si="94"/>
        <v>-9.18839607248733+7.17069467490293i</v>
      </c>
      <c r="BS161" s="240" t="str">
        <f t="shared" ca="1" si="95"/>
        <v>6.47532501978412+9.69100873974116i</v>
      </c>
      <c r="BT161" s="240" t="str">
        <f t="shared" ca="1" si="96"/>
        <v>10.14110499098-5.74486501734399i</v>
      </c>
      <c r="BU161" s="240" t="str">
        <f t="shared" ca="1" si="97"/>
        <v>-4.98327309362473-10.5362457156208i</v>
      </c>
      <c r="BV161" s="240" t="str">
        <f t="shared" ca="1" si="98"/>
        <v>-10.8742896118408+4.19467638124729i</v>
      </c>
      <c r="BW161" s="240" t="str">
        <f t="shared" ca="1" si="99"/>
        <v>3.38334835412103+11.1534047904776i</v>
      </c>
      <c r="BX161" s="240" t="str">
        <f t="shared" ca="1" si="100"/>
        <v>11.3720787021942-2.5536856691227i</v>
      </c>
      <c r="BY161" s="240" t="str">
        <f t="shared" ca="1" si="101"/>
        <v>-1.7101843402254-11.529126334117i</v>
      </c>
      <c r="BZ161" s="240" t="str">
        <f t="shared" ca="1" si="102"/>
        <v>-11.6236966315215+0.857415374213556i</v>
      </c>
      <c r="CA161" s="240" t="str">
        <f t="shared" ca="1" si="103"/>
        <v>1.42783074416607E-13+11.6552771097723i</v>
      </c>
      <c r="CB161" s="240" t="str">
        <f t="shared" ca="1" si="104"/>
        <v>11.6236966315215+0.857415374213436i</v>
      </c>
      <c r="CC161" s="240" t="str">
        <f t="shared" ca="1" si="105"/>
        <v>1.71018434022527-11.529126334117i</v>
      </c>
      <c r="CD161" s="240" t="str">
        <f t="shared" ca="1" si="106"/>
        <v>-11.3720787021945-2.55368566912146i</v>
      </c>
      <c r="CE161" s="240" t="str">
        <f t="shared" ca="1" si="107"/>
        <v>-3.38334835412424+11.1534047904766i</v>
      </c>
      <c r="CF161" s="240" t="str">
        <f t="shared" ca="1" si="108"/>
        <v>10.8742896118425+4.19467638124285i</v>
      </c>
      <c r="CG161" s="240" t="str">
        <f t="shared" ca="1" si="109"/>
        <v>4.98327309362462-10.5362457156209i</v>
      </c>
      <c r="CH161" s="240" t="str">
        <f t="shared" ca="1" si="110"/>
        <v>-10.1411049909778-5.74486501734792i</v>
      </c>
      <c r="CI161" s="240" t="str">
        <f t="shared" ca="1" si="111"/>
        <v>-6.47532501978209+9.69100873974252i</v>
      </c>
      <c r="CJ161" s="240" t="str">
        <f t="shared" ca="1" si="112"/>
        <v>9.18839607248597+7.17069467490467i</v>
      </c>
      <c r="CK161" s="240" t="str">
        <f t="shared" ca="1" si="113"/>
        <v>7.82720571428717-8.63599069081319i</v>
      </c>
      <c r="CL161" s="240" t="str">
        <f t="shared" ca="1" si="114"/>
        <v>-8.03678612733441-8.44130044774305i</v>
      </c>
      <c r="CM161" s="240" t="str">
        <f t="shared" ca="1" si="115"/>
        <v>-9.00965104269585+7.39402952350283i</v>
      </c>
      <c r="CN161" s="240" t="str">
        <f t="shared" ca="1" si="116"/>
        <v>6.71120403305462+9.52917755802112i</v>
      </c>
      <c r="CO161" s="240" t="str">
        <f t="shared" ca="1" si="117"/>
        <v>9.99706463453358-5.99200994646538i</v>
      </c>
      <c r="CP161" s="240" t="str">
        <f t="shared" ca="1" si="118"/>
        <v>-5.24034463881259-10.410776751619i</v>
      </c>
      <c r="CQ161" s="240" t="str">
        <f t="shared" ca="1" si="119"/>
        <v>-10.7680719674653+4.46028144953531i</v>
      </c>
      <c r="CR161" s="240" t="str">
        <f t="shared" ca="1" si="120"/>
        <v>3.65604760862193+11.0670140683507i</v>
      </c>
      <c r="CS161" s="240" t="str">
        <f t="shared" ca="1" si="121"/>
        <v>11.3059830611211-2.83200132895892i</v>
      </c>
      <c r="CT161" s="240" t="str">
        <f t="shared" ca="1" si="122"/>
        <v>-1.9926081887111-11.4836839521063i</v>
      </c>
      <c r="CU161" s="240" t="str">
        <f t="shared" ca="1" si="123"/>
        <v>-11.5991537647779+1.14241693204375i</v>
      </c>
      <c r="CV161" s="240" t="str">
        <f t="shared" ca="1" si="124"/>
        <v>0.286034819051185+11.6517667582162i</v>
      </c>
      <c r="CW161" s="240" t="str">
        <f t="shared" ca="1" si="125"/>
        <v>11.6412378180526+0.571897341420345i</v>
      </c>
      <c r="CX161" s="240" t="str">
        <f t="shared" ca="1" si="126"/>
        <v>1.42673034063616-11.5676240015264i</v>
      </c>
      <c r="CY161" s="240" t="str">
        <f t="shared" ca="1" si="127"/>
        <v>-11.4313242282855-2.27383176453225i</v>
      </c>
      <c r="CZ161" s="240" t="str">
        <f t="shared" ca="1" si="128"/>
        <v>-3.10861109708515+11.233077118611i</v>
      </c>
      <c r="DA161" s="240" t="str">
        <f t="shared" ca="1" si="129"/>
        <v>10.9739569907707+3.92654459675395i</v>
      </c>
      <c r="DB161" s="240" t="str">
        <f t="shared" ca="1" si="130"/>
        <v>4.72319981105748-10.6553680391814i</v>
      </c>
      <c r="DC161" s="240" t="str">
        <f t="shared" ca="1" si="131"/>
        <v>-10.2790367249781-5.49425959635451i</v>
      </c>
      <c r="DD161" s="240" t="str">
        <f t="shared" ca="1" si="132"/>
        <v>-6.23554551285147+9.84700242016522i</v>
      </c>
      <c r="DE161" s="240" t="str">
        <f t="shared" ca="1" si="133"/>
        <v>9.3616063560612+6.94304046796045i</v>
      </c>
      <c r="DF161" s="240" t="str">
        <f t="shared" ca="1" si="134"/>
        <v>7.61291048520088-8.82547893600684i</v>
      </c>
      <c r="DG161" s="240" t="str">
        <f t="shared" ca="1" si="135"/>
        <v>-8.24152548092801-8.24152548092865i</v>
      </c>
      <c r="DH161" s="240" t="str">
        <f t="shared" ca="1" si="136"/>
        <v>-8.82547893600742+7.6129104852002i</v>
      </c>
      <c r="DI161" s="240" t="str">
        <f t="shared" ca="1" si="137"/>
        <v>6.94304046795972+9.36160635606174i</v>
      </c>
      <c r="DJ161" s="240" t="str">
        <f t="shared" ca="1" si="138"/>
        <v>9.8470024201657-6.23554551285071i</v>
      </c>
      <c r="DK161" s="240" t="str">
        <f t="shared" ca="1" si="139"/>
        <v>-5.49425959635373-10.2790367249785i</v>
      </c>
      <c r="DL161" s="240" t="str">
        <f t="shared" ca="1" si="140"/>
        <v>-10.6553680391818+4.72319981105666i</v>
      </c>
      <c r="DM161" s="240" t="str">
        <f t="shared" ca="1" si="141"/>
        <v>3.92654459675311+10.973956990771i</v>
      </c>
      <c r="DN161" s="240" t="str">
        <f t="shared" ca="1" si="142"/>
        <v>11.2330771186112-3.10861109708428i</v>
      </c>
      <c r="DO161" s="240" t="str">
        <f t="shared" ca="1" si="143"/>
        <v>-2.27383176453136-11.4313242282856i</v>
      </c>
      <c r="DP161" s="240" t="str">
        <f t="shared" ca="1" si="144"/>
        <v>-11.5676240015251+1.42673034064678i</v>
      </c>
      <c r="DQ161" s="240" t="str">
        <f t="shared" ca="1" si="145"/>
        <v>0.571897341419449+11.6412378180527i</v>
      </c>
      <c r="DR161" s="240" t="str">
        <f t="shared" ca="1" si="146"/>
        <v>11.6517667582162+0.286034819052081i</v>
      </c>
      <c r="DS161" s="240" t="str">
        <f t="shared" ca="1" si="147"/>
        <v>1.14241693204481-11.5991537647778i</v>
      </c>
      <c r="DT161" s="240" t="str">
        <f t="shared" ca="1" si="148"/>
        <v>-11.4836839521061-1.99260818871198i</v>
      </c>
      <c r="DU161" s="240" t="str">
        <f t="shared" ca="1" si="149"/>
        <v>-2.83200132895995+11.3059830611208i</v>
      </c>
      <c r="DV161" s="240" t="str">
        <f t="shared" ca="1" si="150"/>
        <v>11.0670140683504+3.65604760862278i</v>
      </c>
      <c r="DW161" s="240" t="str">
        <f t="shared" ca="1" si="151"/>
        <v>4.46028144953629-10.7680719674649i</v>
      </c>
      <c r="DX161" s="240" t="str">
        <f t="shared" ca="1" si="152"/>
        <v>-10.4107767516186-5.24034463881339i</v>
      </c>
      <c r="DY161" s="240" t="str">
        <f t="shared" ca="1" si="153"/>
        <v>-5.99200994646629+9.99706463453303i</v>
      </c>
      <c r="DZ161" s="240" t="str">
        <f t="shared" ca="1" si="154"/>
        <v>9.5291775580207+6.71120403305522i</v>
      </c>
      <c r="EA161" s="240" t="str">
        <f t="shared" ca="1" si="155"/>
        <v>7.39402952350366-9.00965104269518i</v>
      </c>
      <c r="EB161" s="240" t="str">
        <f t="shared" ca="1" si="156"/>
        <v>-8.44130044774255-8.03678612733495i</v>
      </c>
      <c r="EC161" s="240" t="str">
        <f t="shared" ca="1" si="157"/>
        <v>-8.635990690806+7.8272057142951i</v>
      </c>
      <c r="ED161" s="240" t="str">
        <f t="shared" ca="1" si="158"/>
        <v>7.17069467490383+9.18839607248663i</v>
      </c>
      <c r="EE161" s="240" t="str">
        <f t="shared" ca="1" si="159"/>
        <v>9.69100873974302-6.47532501978135i</v>
      </c>
      <c r="EF161" s="240" t="str">
        <f t="shared" ca="1" si="160"/>
        <v>-5.744865017347-10.1411049909783i</v>
      </c>
      <c r="EG161" s="240" t="str">
        <f t="shared" ca="1" si="161"/>
        <v>-10.5362457156212+4.98327309362381i</v>
      </c>
      <c r="EH161" s="240" t="str">
        <f t="shared" ca="1" si="162"/>
        <v>4.19467638124186+10.8742896118429i</v>
      </c>
      <c r="EI161" s="240" t="str">
        <f t="shared" ca="1" si="163"/>
        <v>11.1534047904769-3.38334835412339i</v>
      </c>
      <c r="EJ161" s="240" t="str">
        <f t="shared" ca="1" si="164"/>
        <v>-2.55368566912042-11.3720787021947i</v>
      </c>
      <c r="EK161" s="240" t="str">
        <f t="shared" ca="1" si="165"/>
        <v>-11.5291263341163+1.71018434023012i</v>
      </c>
      <c r="EL161" s="240" t="str">
        <f t="shared" ca="1" si="166"/>
        <v>0.857415374213533+11.6236966315215i</v>
      </c>
      <c r="EM161" s="240" t="str">
        <f t="shared" ca="1" si="167"/>
        <v>11.6552771097723+4.3521144419938E-12i</v>
      </c>
      <c r="EN161" s="240"/>
      <c r="EO161" s="240"/>
      <c r="EP161" s="240"/>
    </row>
    <row r="162" spans="1:146" ht="15.75" thickBot="1">
      <c r="A162" s="277">
        <f t="shared" si="168"/>
        <v>1.2109375000000006E-3</v>
      </c>
      <c r="B162" s="276">
        <v>62</v>
      </c>
      <c r="C162" s="248">
        <f t="shared" si="169"/>
        <v>12400</v>
      </c>
      <c r="D162" s="247">
        <f t="shared" si="170"/>
        <v>77911.497809026871</v>
      </c>
      <c r="E162" s="247" t="str">
        <f t="shared" si="171"/>
        <v>77911.4978090269i</v>
      </c>
      <c r="F162" s="247" t="str">
        <f t="shared" si="177"/>
        <v>0.0570563562265084-0.175861106783029i</v>
      </c>
      <c r="G162" s="247" t="str">
        <f t="shared" si="178"/>
        <v>-0.508500952881079+0.79869819787817i</v>
      </c>
      <c r="H162" s="247" t="str">
        <f t="shared" si="180"/>
        <v>0.00521048127490601-0.00458103663913492i</v>
      </c>
      <c r="I162" s="247" t="str">
        <f t="shared" si="174"/>
        <v>-0.0064973165162122+0.00416848689431112i</v>
      </c>
      <c r="J162" s="275" t="str">
        <f ca="1">IMPRODUCT(1/N_FFT2,BY100)</f>
        <v>0.0240453190815291+0.00111196544661895i</v>
      </c>
      <c r="K162" s="274" t="str">
        <f t="shared" ca="1" si="175"/>
        <v>-0.000160865262197169+0.0000930078059991086i</v>
      </c>
      <c r="N162" s="265">
        <f t="shared" ca="1" si="176"/>
        <v>12.506215152767872</v>
      </c>
      <c r="O162" s="240">
        <f t="shared" ca="1" si="39"/>
        <v>-11.493784847232128</v>
      </c>
      <c r="P162" s="240" t="str">
        <f t="shared" ca="1" si="40"/>
        <v>-0.563973291673353+11.4799400800153i</v>
      </c>
      <c r="Q162" s="240" t="str">
        <f t="shared" ca="1" si="41"/>
        <v>11.4384391316217+1.12658792228895i</v>
      </c>
      <c r="R162" s="240" t="str">
        <f t="shared" ca="1" si="42"/>
        <v>1.6864885039222-11.3693819814712i</v>
      </c>
      <c r="S162" s="240" t="str">
        <f t="shared" ca="1" si="43"/>
        <v>-11.272934994287-2.24232618703065i</v>
      </c>
      <c r="T162" s="240" t="str">
        <f t="shared" ca="1" si="44"/>
        <v>-2.79276190994987+11.149330519309i</v>
      </c>
      <c r="U162" s="241" t="str">
        <f t="shared" ca="1" si="45"/>
        <v>10.9988663305441+3.33646962481096i</v>
      </c>
      <c r="V162" s="240" t="str">
        <f t="shared" ca="1" si="46"/>
        <v>3.87213949210567-10.821904909402i</v>
      </c>
      <c r="W162" s="240" t="str">
        <f t="shared" ca="1" si="47"/>
        <v>-10.6188725714459-4.39848103620517i</v>
      </c>
      <c r="X162" s="240" t="str">
        <f t="shared" ca="1" si="48"/>
        <v>-4.91422625422594+10.3902584393623i</v>
      </c>
      <c r="Y162" s="240" t="str">
        <f t="shared" ca="1" si="49"/>
        <v>10.1366132646191+5.41813267076494i</v>
      </c>
      <c r="Z162" s="240" t="str">
        <f t="shared" ca="1" si="50"/>
        <v>5.90898633112867-9.85854810065851i</v>
      </c>
      <c r="AA162" s="240" t="str">
        <f t="shared" ca="1" si="51"/>
        <v>-9.55673283081714-6.38560472585368i</v>
      </c>
      <c r="AB162" s="240" t="str">
        <f t="shared" ca="1" si="52"/>
        <v>-6.84683963948213+9.23189455451475i</v>
      </c>
      <c r="AC162" s="240" t="str">
        <f t="shared" ca="1" si="53"/>
        <v>8.88481583561278+7.29157991670579i</v>
      </c>
      <c r="AD162" s="240" t="str">
        <f t="shared" ca="1" si="54"/>
        <v>7.71875413924406-8.51633281714411i</v>
      </c>
      <c r="AE162" s="240" t="str">
        <f t="shared" ca="1" si="55"/>
        <v>-8.12733320697704-8.12733320697701i</v>
      </c>
      <c r="AF162" s="240" t="str">
        <f t="shared" ca="1" si="56"/>
        <v>-8.51633281714405+7.71875413924411i</v>
      </c>
      <c r="AG162" s="240" t="str">
        <f t="shared" ca="1" si="57"/>
        <v>7.29157991670586+8.88481583561273i</v>
      </c>
      <c r="AH162" s="240" t="str">
        <f t="shared" ca="1" si="58"/>
        <v>9.23189455451473-6.84683963948217i</v>
      </c>
      <c r="AI162" s="240" t="str">
        <f t="shared" ca="1" si="59"/>
        <v>-6.3856047258537-9.55673283081711i</v>
      </c>
      <c r="AJ162" s="240" t="str">
        <f t="shared" ca="1" si="60"/>
        <v>-9.85854810065846+5.90898633112874i</v>
      </c>
      <c r="AK162" s="240" t="str">
        <f t="shared" ca="1" si="61"/>
        <v>5.41813267076498+10.1366132646191i</v>
      </c>
      <c r="AL162" s="240" t="str">
        <f t="shared" ca="1" si="62"/>
        <v>10.3902584393623-4.91422625422603i</v>
      </c>
      <c r="AM162" s="240" t="str">
        <f t="shared" ca="1" si="63"/>
        <v>-4.39848103620415-10.6188725714463i</v>
      </c>
      <c r="AN162" s="240" t="str">
        <f t="shared" ca="1" si="64"/>
        <v>-10.8219049094019+3.87213949210574i</v>
      </c>
      <c r="AO162" s="240" t="str">
        <f t="shared" ca="1" si="65"/>
        <v>3.33646962481143+10.998866330544i</v>
      </c>
      <c r="AP162" s="240" t="str">
        <f t="shared" ca="1" si="66"/>
        <v>11.1493305193091-2.7927619099497i</v>
      </c>
      <c r="AQ162" s="240" t="str">
        <f t="shared" ca="1" si="67"/>
        <v>-2.24232618703096-11.2729349942869i</v>
      </c>
      <c r="AR162" s="240" t="str">
        <f t="shared" ca="1" si="68"/>
        <v>-2.24232618703096-11.2729349942869i</v>
      </c>
      <c r="AS162" s="240" t="str">
        <f t="shared" ca="1" si="69"/>
        <v>1.12658792228913+11.4384391316217i</v>
      </c>
      <c r="AT162" s="240" t="str">
        <f t="shared" ca="1" si="70"/>
        <v>11.4799400800153-0.563973291672988i</v>
      </c>
      <c r="AU162" s="240" t="str">
        <f t="shared" ca="1" si="71"/>
        <v>-3.94247212146375E-14-11.4937848472321i</v>
      </c>
      <c r="AV162" s="240" t="str">
        <f t="shared" ca="1" si="72"/>
        <v>-11.4799400800153-0.563973291672828i</v>
      </c>
      <c r="AW162" s="240" t="str">
        <f t="shared" ca="1" si="73"/>
        <v>-1.12658792228905+11.4384391316217i</v>
      </c>
      <c r="AX162" s="240" t="str">
        <f t="shared" ca="1" si="74"/>
        <v>11.3693819814712+1.68648850392181i</v>
      </c>
      <c r="AY162" s="240" t="str">
        <f t="shared" ca="1" si="75"/>
        <v>2.2423261870308-11.2729349942869i</v>
      </c>
      <c r="AZ162" s="240" t="str">
        <f t="shared" ca="1" si="76"/>
        <v>-11.1493305193091-2.79276190994963i</v>
      </c>
      <c r="BA162" s="240" t="str">
        <f t="shared" ca="1" si="77"/>
        <v>-3.33646962481135+10.998866330544i</v>
      </c>
      <c r="BB162" s="240" t="str">
        <f t="shared" ca="1" si="78"/>
        <v>10.821904909402+3.87213949210559i</v>
      </c>
      <c r="BC162" s="240" t="str">
        <f t="shared" ca="1" si="79"/>
        <v>4.39848103620514-10.6188725714459i</v>
      </c>
      <c r="BD162" s="240" t="str">
        <f t="shared" ca="1" si="80"/>
        <v>-10.3902584393623-4.91422625422588i</v>
      </c>
      <c r="BE162" s="240" t="str">
        <f t="shared" ca="1" si="81"/>
        <v>-5.41813267076484+10.1366132646192i</v>
      </c>
      <c r="BF162" s="240" t="str">
        <f t="shared" ca="1" si="82"/>
        <v>9.85854810065852+5.90898633112864i</v>
      </c>
      <c r="BG162" s="240" t="str">
        <f t="shared" ca="1" si="83"/>
        <v>6.38560472585361-9.55673283081718i</v>
      </c>
      <c r="BH162" s="240" t="str">
        <f t="shared" ca="1" si="84"/>
        <v>-9.23189455451482-6.84683963948203i</v>
      </c>
      <c r="BI162" s="240" t="str">
        <f t="shared" ca="1" si="85"/>
        <v>-7.2915799167057+8.88481583561286i</v>
      </c>
      <c r="BJ162" s="240" t="str">
        <f t="shared" ca="1" si="86"/>
        <v>8.5163328171441+7.71875413924406i</v>
      </c>
      <c r="BK162" s="240" t="str">
        <f t="shared" ca="1" si="87"/>
        <v>8.12733320697698-8.12733320697706i</v>
      </c>
      <c r="BL162" s="240" t="str">
        <f t="shared" ca="1" si="88"/>
        <v>-7.7187541392433-8.51633281714479i</v>
      </c>
      <c r="BM162" s="240" t="str">
        <f t="shared" ca="1" si="89"/>
        <v>-8.88481583561268+7.29157991670592i</v>
      </c>
      <c r="BN162" s="240" t="str">
        <f t="shared" ca="1" si="90"/>
        <v>6.84683963948226+9.23189455451465i</v>
      </c>
      <c r="BO162" s="240" t="str">
        <f t="shared" ca="1" si="91"/>
        <v>9.55673283081711-6.3856047258537i</v>
      </c>
      <c r="BP162" s="240" t="str">
        <f t="shared" ca="1" si="92"/>
        <v>-5.90898633112874-9.85854810065846i</v>
      </c>
      <c r="BQ162" s="240" t="str">
        <f t="shared" ca="1" si="93"/>
        <v>-10.1366132646191+5.41813267076502i</v>
      </c>
      <c r="BR162" s="240" t="str">
        <f t="shared" ca="1" si="94"/>
        <v>4.91422625422606+10.3902584393622i</v>
      </c>
      <c r="BS162" s="240" t="str">
        <f t="shared" ca="1" si="95"/>
        <v>10.6188725714463-4.39848103620426i</v>
      </c>
      <c r="BT162" s="240" t="str">
        <f t="shared" ca="1" si="96"/>
        <v>-3.87213949210571-10.821904909402i</v>
      </c>
      <c r="BU162" s="240" t="str">
        <f t="shared" ca="1" si="97"/>
        <v>-10.998866330544+3.33646962481146i</v>
      </c>
      <c r="BV162" s="240" t="str">
        <f t="shared" ca="1" si="98"/>
        <v>2.79276190994975+11.1493305193091i</v>
      </c>
      <c r="BW162" s="240" t="str">
        <f t="shared" ca="1" si="99"/>
        <v>11.2729349942869-2.242326187031i</v>
      </c>
      <c r="BX162" s="240" t="str">
        <f t="shared" ca="1" si="100"/>
        <v>-1.68648850392201-11.3693819814712i</v>
      </c>
      <c r="BY162" s="240" t="str">
        <f t="shared" ca="1" si="101"/>
        <v>-11.4384391316217+1.12658792228925i</v>
      </c>
      <c r="BZ162" s="240" t="str">
        <f t="shared" ca="1" si="102"/>
        <v>0.563973291672945+11.4799400800153i</v>
      </c>
      <c r="CA162" s="240" t="str">
        <f t="shared" ca="1" si="103"/>
        <v>11.4937848472321-7.8849442429275E-14i</v>
      </c>
      <c r="CB162" s="240" t="str">
        <f t="shared" ca="1" si="104"/>
        <v>0.56397329167393-11.4799400800153i</v>
      </c>
      <c r="CC162" s="240" t="str">
        <f t="shared" ca="1" si="105"/>
        <v>-11.4384391316221-1.12658792228552i</v>
      </c>
      <c r="CD162" s="240" t="str">
        <f t="shared" ca="1" si="106"/>
        <v>-1.68648850392508+11.3693819814707i</v>
      </c>
      <c r="CE162" s="240" t="str">
        <f t="shared" ca="1" si="107"/>
        <v>11.2729349942874+2.24232618702845i</v>
      </c>
      <c r="CF162" s="240" t="str">
        <f t="shared" ca="1" si="108"/>
        <v>2.79276190995402-11.149330519308i</v>
      </c>
      <c r="CG162" s="240" t="str">
        <f t="shared" ca="1" si="109"/>
        <v>-10.9988663305443-3.33646962481022i</v>
      </c>
      <c r="CH162" s="240" t="str">
        <f t="shared" ca="1" si="110"/>
        <v>-3.87213949211094+10.8219049094001i</v>
      </c>
      <c r="CI162" s="240" t="str">
        <f t="shared" ca="1" si="111"/>
        <v>10.618872571446+4.39848103620502i</v>
      </c>
      <c r="CJ162" s="240" t="str">
        <f t="shared" ca="1" si="112"/>
        <v>4.91422625422164-10.3902584393643i</v>
      </c>
      <c r="CK162" s="240" t="str">
        <f t="shared" ca="1" si="113"/>
        <v>-10.1366132646181-5.4181326707669i</v>
      </c>
      <c r="CL162" s="240" t="str">
        <f t="shared" ca="1" si="114"/>
        <v>-5.90898633112566+9.8585481006603i</v>
      </c>
      <c r="CM162" s="240" t="str">
        <f t="shared" ca="1" si="115"/>
        <v>9.5567328308153+6.38560472585643i</v>
      </c>
      <c r="CN162" s="240" t="str">
        <f t="shared" ca="1" si="116"/>
        <v>6.84683963948017-9.23189455451621i</v>
      </c>
      <c r="CO162" s="240" t="str">
        <f t="shared" ca="1" si="117"/>
        <v>-8.88481583560987-7.29157991670933i</v>
      </c>
      <c r="CP162" s="240" t="str">
        <f t="shared" ca="1" si="118"/>
        <v>-7.71875413924318+8.5163328171449i</v>
      </c>
      <c r="CQ162" s="240" t="str">
        <f t="shared" ca="1" si="119"/>
        <v>8.12733320697305+8.12733320698099i</v>
      </c>
      <c r="CR162" s="240" t="str">
        <f t="shared" ca="1" si="120"/>
        <v>8.51633281714476-7.71875413924332i</v>
      </c>
      <c r="CS162" s="240" t="str">
        <f t="shared" ca="1" si="121"/>
        <v>-7.29157991670948-8.88481583560974i</v>
      </c>
      <c r="CT162" s="240" t="str">
        <f t="shared" ca="1" si="122"/>
        <v>-9.23189455451599+6.84683963948045i</v>
      </c>
      <c r="CU162" s="240" t="str">
        <f t="shared" ca="1" si="123"/>
        <v>6.38560472585673+9.55673283081509i</v>
      </c>
      <c r="CV162" s="240" t="str">
        <f t="shared" ca="1" si="124"/>
        <v>9.85854810066021-5.90898633112583i</v>
      </c>
      <c r="CW162" s="240" t="str">
        <f t="shared" ca="1" si="125"/>
        <v>-5.41813267076707-10.136613264618i</v>
      </c>
      <c r="CX162" s="240" t="str">
        <f t="shared" ca="1" si="126"/>
        <v>-10.3902584393642+4.91422625422196i</v>
      </c>
      <c r="CY162" s="240" t="str">
        <f t="shared" ca="1" si="127"/>
        <v>4.39848103620535+10.6188725714458i</v>
      </c>
      <c r="CZ162" s="240" t="str">
        <f t="shared" ca="1" si="128"/>
        <v>10.8219049094038-3.87213949210051i</v>
      </c>
      <c r="DA162" s="240" t="str">
        <f t="shared" ca="1" si="129"/>
        <v>-3.33646962481057-10.9988663305442i</v>
      </c>
      <c r="DB162" s="240" t="str">
        <f t="shared" ca="1" si="130"/>
        <v>-11.1493305193079+2.79276190995438i</v>
      </c>
      <c r="DC162" s="240" t="str">
        <f t="shared" ca="1" si="131"/>
        <v>2.24232618702864+11.2729349942874i</v>
      </c>
      <c r="DD162" s="240" t="str">
        <f t="shared" ca="1" si="132"/>
        <v>11.3693819814707-1.68648850392528i</v>
      </c>
      <c r="DE162" s="240" t="str">
        <f t="shared" ca="1" si="133"/>
        <v>-1.12658792228571-11.4384391316221i</v>
      </c>
      <c r="DF162" s="240" t="str">
        <f t="shared" ca="1" si="134"/>
        <v>-11.4799400800152+0.563973291675269i</v>
      </c>
      <c r="DG162" s="240" t="str">
        <f t="shared" ca="1" si="135"/>
        <v>-4.45514802092666E-12+11.4937848472321i</v>
      </c>
      <c r="DH162" s="240" t="str">
        <f t="shared" ca="1" si="136"/>
        <v>11.4799400800153+0.563973291672748i</v>
      </c>
      <c r="DI162" s="240" t="str">
        <f t="shared" ca="1" si="137"/>
        <v>1.12658792229458-11.4384391316212i</v>
      </c>
      <c r="DJ162" s="240" t="str">
        <f t="shared" ca="1" si="138"/>
        <v>-11.3693819814711-1.68648850392278i</v>
      </c>
      <c r="DK162" s="240" t="str">
        <f t="shared" ca="1" si="139"/>
        <v>-2.24232618702616+11.2729349942878i</v>
      </c>
      <c r="DL162" s="240" t="str">
        <f t="shared" ca="1" si="140"/>
        <v>11.1493305193086+2.79276190995161i</v>
      </c>
      <c r="DM162" s="240" t="str">
        <f t="shared" ca="1" si="141"/>
        <v>3.33646962480784-10.9988663305451i</v>
      </c>
      <c r="DN162" s="240" t="str">
        <f t="shared" ca="1" si="142"/>
        <v>-10.8219049094008-3.8721394921089i</v>
      </c>
      <c r="DO162" s="240" t="str">
        <f t="shared" ca="1" si="143"/>
        <v>-4.39848103620302+10.6188725714468i</v>
      </c>
      <c r="DP162" s="240" t="str">
        <f t="shared" ca="1" si="144"/>
        <v>10.3902584393604+4.91422625423002i</v>
      </c>
      <c r="DQ162" s="240" t="str">
        <f t="shared" ca="1" si="145"/>
        <v>5.41813267076484-10.1366132646192i</v>
      </c>
      <c r="DR162" s="240" t="str">
        <f t="shared" ca="1" si="146"/>
        <v>-9.85854810065563-5.90898633113347i</v>
      </c>
      <c r="DS162" s="240" t="str">
        <f t="shared" ca="1" si="147"/>
        <v>-6.3856047258545+9.55673283081659i</v>
      </c>
      <c r="DT162" s="240" t="str">
        <f t="shared" ca="1" si="148"/>
        <v>9.23189455451759+6.84683963947829i</v>
      </c>
      <c r="DU162" s="240" t="str">
        <f t="shared" ca="1" si="149"/>
        <v>7.29157991670741-8.88481583561146i</v>
      </c>
      <c r="DV162" s="240" t="str">
        <f t="shared" ca="1" si="150"/>
        <v>-8.51633281714657-7.71875413924133i</v>
      </c>
      <c r="DW162" s="240" t="str">
        <f t="shared" ca="1" si="151"/>
        <v>-8.12733320697924+8.12733320697481i</v>
      </c>
      <c r="DX162" s="240" t="str">
        <f t="shared" ca="1" si="152"/>
        <v>7.71875413924517+8.5163328171431i</v>
      </c>
      <c r="DY162" s="240" t="str">
        <f t="shared" ca="1" si="153"/>
        <v>8.88481583561563-7.29157991670232i</v>
      </c>
      <c r="DZ162" s="240" t="str">
        <f t="shared" ca="1" si="154"/>
        <v>-6.84683963948219-9.23189455451471i</v>
      </c>
      <c r="EA162" s="240" t="str">
        <f t="shared" ca="1" si="155"/>
        <v>-9.55673283081389+6.38560472585853i</v>
      </c>
      <c r="EB162" s="240" t="str">
        <f t="shared" ca="1" si="156"/>
        <v>5.90898633112782+9.85854810065901i</v>
      </c>
      <c r="EC162" s="240" t="str">
        <f t="shared" ca="1" si="157"/>
        <v>10.1366132646169-5.41813267076912i</v>
      </c>
      <c r="ED162" s="240" t="str">
        <f t="shared" ca="1" si="158"/>
        <v>-4.91422625422406-10.3902584393632i</v>
      </c>
      <c r="EE162" s="240" t="str">
        <f t="shared" ca="1" si="159"/>
        <v>-10.6188725714449+4.3984810362075i</v>
      </c>
      <c r="EF162" s="240" t="str">
        <f t="shared" ca="1" si="160"/>
        <v>3.87213949210271+10.821904909403i</v>
      </c>
      <c r="EG162" s="240" t="str">
        <f t="shared" ca="1" si="161"/>
        <v>10.9988663305435-3.3364696248128i</v>
      </c>
      <c r="EH162" s="240" t="str">
        <f t="shared" ca="1" si="162"/>
        <v>-2.79276190994554-11.1493305193101i</v>
      </c>
      <c r="EI162" s="240" t="str">
        <f t="shared" ca="1" si="163"/>
        <v>-11.2729349942868+2.24232618703124i</v>
      </c>
      <c r="EJ162" s="240" t="str">
        <f t="shared" ca="1" si="164"/>
        <v>1.6864885039279+11.3693819814703i</v>
      </c>
      <c r="EK162" s="240" t="str">
        <f t="shared" ca="1" si="165"/>
        <v>11.4384391316218-1.12658792228803i</v>
      </c>
      <c r="EL162" s="240" t="str">
        <f t="shared" ca="1" si="166"/>
        <v>-0.563973291677592-11.4799400800151i</v>
      </c>
      <c r="EM162" s="240" t="str">
        <f t="shared" ca="1" si="167"/>
        <v>-11.4937848472321-2.12901220742673E-12i</v>
      </c>
      <c r="EN162" s="240"/>
      <c r="EO162" s="240"/>
      <c r="EP162" s="240"/>
    </row>
    <row r="163" spans="1:146" ht="15.75" thickBot="1">
      <c r="A163" s="277">
        <f t="shared" si="168"/>
        <v>1.2304687500000007E-3</v>
      </c>
      <c r="B163" s="276">
        <v>63</v>
      </c>
      <c r="C163" s="248">
        <f t="shared" si="169"/>
        <v>12600</v>
      </c>
      <c r="D163" s="247">
        <f t="shared" si="170"/>
        <v>79168.134870462789</v>
      </c>
      <c r="E163" s="247" t="str">
        <f t="shared" si="171"/>
        <v>79168.1348704628i</v>
      </c>
      <c r="F163" s="247" t="str">
        <f t="shared" si="177"/>
        <v>0.056368666509901-0.174025265544977i</v>
      </c>
      <c r="G163" s="247" t="str">
        <f t="shared" si="178"/>
        <v>-0.496930013058091+0.793350442295866i</v>
      </c>
      <c r="H163" s="247" t="str">
        <f t="shared" si="180"/>
        <v>0.00520414046579004-0.00450904697337509i</v>
      </c>
      <c r="I163" s="247" t="str">
        <f t="shared" si="174"/>
        <v>-0.0064543508042625+0.00411512229875941i</v>
      </c>
      <c r="J163" s="275" t="str">
        <f ca="1">IMPRODUCT(1/N_FFT2,BZ100)</f>
        <v>0.129874521554239+0.0112086510527876i</v>
      </c>
      <c r="K163" s="274" t="str">
        <f t="shared" ca="1" si="175"/>
        <v>-0.000884380692533149+0.000462104973751301i</v>
      </c>
      <c r="N163" s="265">
        <f t="shared" ca="1" si="176"/>
        <v>12.958242481408121</v>
      </c>
      <c r="O163" s="240">
        <f t="shared" ca="1" si="39"/>
        <v>-11.041757518591879</v>
      </c>
      <c r="P163" s="240" t="str">
        <f t="shared" ca="1" si="40"/>
        <v>-0.270978294558309+11.0384319476662i</v>
      </c>
      <c r="Q163" s="240" t="str">
        <f t="shared" ca="1" si="41"/>
        <v>11.0284572380889+0.541793361924614i</v>
      </c>
      <c r="R163" s="240" t="str">
        <f t="shared" ca="1" si="42"/>
        <v>0.812282073228548-11.0118393982519i</v>
      </c>
      <c r="S163" s="240" t="str">
        <f t="shared" ca="1" si="43"/>
        <v>-10.9885884381205-1.08228149618475i</v>
      </c>
      <c r="T163" s="240" t="str">
        <f t="shared" ca="1" si="44"/>
        <v>-1.35162899323687+10.9587183632039i</v>
      </c>
      <c r="U163" s="241" t="str">
        <f t="shared" ca="1" si="45"/>
        <v>10.9222471661181+1.62016231952402i</v>
      </c>
      <c r="V163" s="240" t="str">
        <f t="shared" ca="1" si="46"/>
        <v>1.88771972061156-10.8791968157486i</v>
      </c>
      <c r="W163" s="240" t="str">
        <f t="shared" ca="1" si="47"/>
        <v>-10.8295932440166-2.15414002992621i</v>
      </c>
      <c r="X163" s="240" t="str">
        <f t="shared" ca="1" si="48"/>
        <v>-2.41926276583533+10.7734663302589i</v>
      </c>
      <c r="Y163" s="240" t="str">
        <f t="shared" ca="1" si="49"/>
        <v>10.7108498832301+2.68292822831529i</v>
      </c>
      <c r="Z163" s="240" t="str">
        <f t="shared" ca="1" si="50"/>
        <v>2.94497759515271-10.6417816207357i</v>
      </c>
      <c r="AA163" s="240" t="str">
        <f t="shared" ca="1" si="51"/>
        <v>-10.5663031469149-3.20525301760666i</v>
      </c>
      <c r="AB163" s="240" t="str">
        <f t="shared" ca="1" si="52"/>
        <v>-3.4635977154949+10.4844599271779i</v>
      </c>
      <c r="AC163" s="240" t="str">
        <f t="shared" ca="1" si="53"/>
        <v>10.3963012608203+3.71985607163054i</v>
      </c>
      <c r="AD163" s="240" t="str">
        <f t="shared" ca="1" si="54"/>
        <v>3.97387372556406-10.3018802513256i</v>
      </c>
      <c r="AE163" s="240" t="str">
        <f t="shared" ca="1" si="55"/>
        <v>-10.2012537743796-4.22549766655799i</v>
      </c>
      <c r="AF163" s="240" t="str">
        <f t="shared" ca="1" si="56"/>
        <v>-4.47457632575913+10.0944824436093i</v>
      </c>
      <c r="AG163" s="240" t="str">
        <f t="shared" ca="1" si="57"/>
        <v>9.98163057407247+4.7209596674958i</v>
      </c>
      <c r="AH163" s="240" t="str">
        <f t="shared" ca="1" si="58"/>
        <v>4.96449927965787-9.86276614351454i</v>
      </c>
      <c r="AI163" s="240" t="str">
        <f t="shared" ca="1" si="59"/>
        <v>-9.73796075142436-5.20504846308841i</v>
      </c>
      <c r="AJ163" s="240" t="str">
        <f t="shared" ca="1" si="60"/>
        <v>-5.44246231995312+9.60728957590385i</v>
      </c>
      <c r="AK163" s="240" t="str">
        <f t="shared" ca="1" si="61"/>
        <v>9.470831328382+5.67659784102399i</v>
      </c>
      <c r="AL163" s="240" t="str">
        <f t="shared" ca="1" si="62"/>
        <v>5.90731399181717-9.32866820620507i</v>
      </c>
      <c r="AM163" s="240" t="str">
        <f t="shared" ca="1" si="63"/>
        <v>-9.18088584312209-6.13447179755035i</v>
      </c>
      <c r="AN163" s="240" t="str">
        <f t="shared" ca="1" si="64"/>
        <v>-6.35793442685441+9.0275732577033i</v>
      </c>
      <c r="AO163" s="240" t="str">
        <f t="shared" ca="1" si="65"/>
        <v>8.86882279971612+6.57756727419916i</v>
      </c>
      <c r="AP163" s="240" t="str">
        <f t="shared" ca="1" si="66"/>
        <v>6.79323804096896-8.70473009450107i</v>
      </c>
      <c r="AQ163" s="240" t="str">
        <f t="shared" ca="1" si="67"/>
        <v>-8.53539398536785-7.00481681515845i</v>
      </c>
      <c r="AR163" s="240" t="str">
        <f t="shared" ca="1" si="68"/>
        <v>-8.53539398536785-7.00481681515845i</v>
      </c>
      <c r="AS163" s="240" t="str">
        <f t="shared" ca="1" si="69"/>
        <v>8.18140265929731+7.41519113885969i</v>
      </c>
      <c r="AT163" s="240" t="str">
        <f t="shared" ca="1" si="70"/>
        <v>7.61373949422461-7.99696067349744i</v>
      </c>
      <c r="AU163" s="240" t="str">
        <f t="shared" ca="1" si="71"/>
        <v>-7.80770161761354-7.80770161761419i</v>
      </c>
      <c r="AV163" s="240" t="str">
        <f t="shared" ca="1" si="72"/>
        <v>-7.99696067349738+7.61373949422467i</v>
      </c>
      <c r="AW163" s="240" t="str">
        <f t="shared" ca="1" si="73"/>
        <v>7.41519113885982+8.18140265929719i</v>
      </c>
      <c r="AX163" s="240" t="str">
        <f t="shared" ca="1" si="74"/>
        <v>8.36091647405743-7.2121761496247i</v>
      </c>
      <c r="AY163" s="240" t="str">
        <f t="shared" ca="1" si="75"/>
        <v>-7.00481681515768-8.53539398536848i</v>
      </c>
      <c r="AZ163" s="240" t="str">
        <f t="shared" ca="1" si="76"/>
        <v>-8.70473009450096+6.79323804096909i</v>
      </c>
      <c r="BA163" s="240" t="str">
        <f t="shared" ca="1" si="77"/>
        <v>6.57756727419924+8.86882279971607i</v>
      </c>
      <c r="BB163" s="240" t="str">
        <f t="shared" ca="1" si="78"/>
        <v>9.0275732577032-6.35793442685454i</v>
      </c>
      <c r="BC163" s="240" t="str">
        <f t="shared" ca="1" si="79"/>
        <v>-6.13447179755043-9.18088584312204i</v>
      </c>
      <c r="BD163" s="240" t="str">
        <f t="shared" ca="1" si="80"/>
        <v>-9.32866820620499+5.90731399181731i</v>
      </c>
      <c r="BE163" s="240" t="str">
        <f t="shared" ca="1" si="81"/>
        <v>5.67659784102415+9.47083132838191i</v>
      </c>
      <c r="BF163" s="240" t="str">
        <f t="shared" ca="1" si="82"/>
        <v>9.60728957590376-5.44246231995328i</v>
      </c>
      <c r="BG163" s="240" t="str">
        <f t="shared" ca="1" si="83"/>
        <v>-5.20504846308859-9.73796075142426i</v>
      </c>
      <c r="BH163" s="240" t="str">
        <f t="shared" ca="1" si="84"/>
        <v>-9.8627661435145+4.96449927965795i</v>
      </c>
      <c r="BI163" s="240" t="str">
        <f t="shared" ca="1" si="85"/>
        <v>4.72095966749596+9.98163057407239i</v>
      </c>
      <c r="BJ163" s="240" t="str">
        <f t="shared" ca="1" si="86"/>
        <v>10.0944824436097-4.47457632575831i</v>
      </c>
      <c r="BK163" s="240" t="str">
        <f t="shared" ca="1" si="87"/>
        <v>-4.22549766655808-10.2012537743795i</v>
      </c>
      <c r="BL163" s="240" t="str">
        <f t="shared" ca="1" si="88"/>
        <v>-10.3018802513255+3.97387372556418i</v>
      </c>
      <c r="BM163" s="240" t="str">
        <f t="shared" ca="1" si="89"/>
        <v>3.71985607163071+10.3963012608202i</v>
      </c>
      <c r="BN163" s="240" t="str">
        <f t="shared" ca="1" si="90"/>
        <v>10.4844599271782-3.46359771549391i</v>
      </c>
      <c r="BO163" s="240" t="str">
        <f t="shared" ca="1" si="91"/>
        <v>-3.20525301760675-10.5663031469149i</v>
      </c>
      <c r="BP163" s="240" t="str">
        <f t="shared" ca="1" si="92"/>
        <v>-10.6417816207357+2.94497759515287i</v>
      </c>
      <c r="BQ163" s="240" t="str">
        <f t="shared" ca="1" si="93"/>
        <v>2.68292822831547+10.71084988323i</v>
      </c>
      <c r="BR163" s="240" t="str">
        <f t="shared" ca="1" si="94"/>
        <v>10.7734663302589-2.4192627658354i</v>
      </c>
      <c r="BS163" s="240" t="str">
        <f t="shared" ca="1" si="95"/>
        <v>-2.15414002992634-10.8295932440166i</v>
      </c>
      <c r="BT163" s="240" t="str">
        <f t="shared" ca="1" si="96"/>
        <v>-10.8791968157486+1.88771972061173i</v>
      </c>
      <c r="BU163" s="240" t="str">
        <f t="shared" ca="1" si="97"/>
        <v>1.6201623195238+10.9222471661181i</v>
      </c>
      <c r="BV163" s="240" t="str">
        <f t="shared" ca="1" si="98"/>
        <v>10.9587183632038-1.3516289932373i</v>
      </c>
      <c r="BW163" s="240" t="str">
        <f t="shared" ca="1" si="99"/>
        <v>-1.08228149618501-10.9885884381205i</v>
      </c>
      <c r="BX163" s="240" t="str">
        <f t="shared" ca="1" si="100"/>
        <v>-11.0118393982519+0.812282073228525i</v>
      </c>
      <c r="BY163" s="240" t="str">
        <f t="shared" ca="1" si="101"/>
        <v>0.54179336192415+11.0284572380889i</v>
      </c>
      <c r="BZ163" s="240" t="str">
        <f t="shared" ca="1" si="102"/>
        <v>11.0384319476662-0.270978294558766i</v>
      </c>
      <c r="CA163" s="240" t="str">
        <f t="shared" ca="1" si="103"/>
        <v>-1.73142571044006E-13-11.0417575185919i</v>
      </c>
      <c r="CB163" s="240" t="str">
        <f t="shared" ca="1" si="104"/>
        <v>-11.0384319476662-0.270978294560773i</v>
      </c>
      <c r="CC163" s="240" t="str">
        <f t="shared" ca="1" si="105"/>
        <v>-0.541793361923962+11.0284572380889i</v>
      </c>
      <c r="CD163" s="240" t="str">
        <f t="shared" ca="1" si="106"/>
        <v>11.0118393982521+0.812282073224893i</v>
      </c>
      <c r="CE163" s="240" t="str">
        <f t="shared" ca="1" si="107"/>
        <v>1.08228149618904-10.9885884381201i</v>
      </c>
      <c r="CF163" s="240" t="str">
        <f t="shared" ca="1" si="108"/>
        <v>-10.9587183632037-1.35162899323821i</v>
      </c>
      <c r="CG163" s="240" t="str">
        <f t="shared" ca="1" si="109"/>
        <v>-1.62016231952238+10.9222471661183i</v>
      </c>
      <c r="CH163" s="240" t="str">
        <f t="shared" ca="1" si="110"/>
        <v>10.8791968157494+1.88771972060706i</v>
      </c>
      <c r="CI163" s="240" t="str">
        <f t="shared" ca="1" si="111"/>
        <v>2.15414002992938-10.829593244016i</v>
      </c>
      <c r="CJ163" s="240" t="str">
        <f t="shared" ca="1" si="112"/>
        <v>-10.773466330259-2.41926276583522i</v>
      </c>
      <c r="CK163" s="240" t="str">
        <f t="shared" ca="1" si="113"/>
        <v>-2.68292822831301+10.7108498832306i</v>
      </c>
      <c r="CL163" s="240" t="str">
        <f t="shared" ca="1" si="114"/>
        <v>10.6417816207343+2.94497759515783i</v>
      </c>
      <c r="CM163" s="240" t="str">
        <f t="shared" ca="1" si="115"/>
        <v>3.20525301760867-10.5663031469143i</v>
      </c>
      <c r="CN163" s="240" t="str">
        <f t="shared" ca="1" si="116"/>
        <v>-10.4844599271783-3.46359771549373i</v>
      </c>
      <c r="CO163" s="240" t="str">
        <f t="shared" ca="1" si="117"/>
        <v>-3.71985607162728+10.3963012608215i</v>
      </c>
      <c r="CP163" s="240" t="str">
        <f t="shared" ca="1" si="118"/>
        <v>10.301880251324+3.9738737255681i</v>
      </c>
      <c r="CQ163" s="240" t="str">
        <f t="shared" ca="1" si="119"/>
        <v>4.22549766655892-10.2012537743792i</v>
      </c>
      <c r="CR163" s="240" t="str">
        <f t="shared" ca="1" si="120"/>
        <v>-10.0944824436102-4.47457632575699i</v>
      </c>
      <c r="CS163" s="240" t="str">
        <f t="shared" ca="1" si="121"/>
        <v>-4.72095966749167+9.98163057407442i</v>
      </c>
      <c r="CT163" s="240" t="str">
        <f t="shared" ca="1" si="122"/>
        <v>9.86276614351318+4.96449927966059i</v>
      </c>
      <c r="CU163" s="240" t="str">
        <f t="shared" ca="1" si="123"/>
        <v>5.2050484630883-9.73796075142443i</v>
      </c>
      <c r="CV163" s="240" t="str">
        <f t="shared" ca="1" si="124"/>
        <v>-9.60728957590494-5.4424623199512i</v>
      </c>
      <c r="CW163" s="240" t="str">
        <f t="shared" ca="1" si="125"/>
        <v>-5.67659784102857+9.47083132837927i</v>
      </c>
      <c r="CX163" s="240" t="str">
        <f t="shared" ca="1" si="126"/>
        <v>9.32866820620395+5.90731399181895i</v>
      </c>
      <c r="CY163" s="240" t="str">
        <f t="shared" ca="1" si="127"/>
        <v>6.13447179754917-9.18088584312289i</v>
      </c>
      <c r="CZ163" s="240" t="str">
        <f t="shared" ca="1" si="128"/>
        <v>-9.0275732577053-6.35793442685157i</v>
      </c>
      <c r="DA163" s="240" t="str">
        <f t="shared" ca="1" si="129"/>
        <v>-6.57756727420262+8.86882279971356i</v>
      </c>
      <c r="DB163" s="240" t="str">
        <f t="shared" ca="1" si="130"/>
        <v>8.70473009450054+6.79323804096963i</v>
      </c>
      <c r="DC163" s="240" t="str">
        <f t="shared" ca="1" si="131"/>
        <v>7.00481681515662-8.53539398536936i</v>
      </c>
      <c r="DD163" s="240" t="str">
        <f t="shared" ca="1" si="132"/>
        <v>-8.36091647406042-7.21217614962123i</v>
      </c>
      <c r="DE163" s="240" t="str">
        <f t="shared" ca="1" si="133"/>
        <v>-7.41519113886195+8.18140265929526i</v>
      </c>
      <c r="DF163" s="240" t="str">
        <f t="shared" ca="1" si="134"/>
        <v>7.99696067349756+7.61373949422448i</v>
      </c>
      <c r="DG163" s="240" t="str">
        <f t="shared" ca="1" si="135"/>
        <v>7.80770161761185-7.80770161761588i</v>
      </c>
      <c r="DH163" s="240" t="str">
        <f t="shared" ca="1" si="136"/>
        <v>-7.61373949422088-7.996960673501i</v>
      </c>
      <c r="DI163" s="240" t="str">
        <f t="shared" ca="1" si="137"/>
        <v>-8.1814026592986+7.41519113885826i</v>
      </c>
      <c r="DJ163" s="240" t="str">
        <f t="shared" ca="1" si="138"/>
        <v>7.21217614962555+8.3609164740567i</v>
      </c>
      <c r="DK163" s="240" t="str">
        <f t="shared" ca="1" si="139"/>
        <v>8.53539398536553-7.00481681516127i</v>
      </c>
      <c r="DL163" s="240" t="str">
        <f t="shared" ca="1" si="140"/>
        <v>-6.7932380409657-8.7047300945036i</v>
      </c>
      <c r="DM163" s="240" t="str">
        <f t="shared" ca="1" si="141"/>
        <v>-8.86882279971671+6.57756727419837i</v>
      </c>
      <c r="DN163" s="240" t="str">
        <f t="shared" ca="1" si="142"/>
        <v>6.35793442685648+9.02757325770184i</v>
      </c>
      <c r="DO163" s="240" t="str">
        <f t="shared" ca="1" si="143"/>
        <v>9.18088584311954-6.13447179755416i</v>
      </c>
      <c r="DP163" s="240" t="str">
        <f t="shared" ca="1" si="144"/>
        <v>-5.90731399181474-9.32866820620661i</v>
      </c>
      <c r="DQ163" s="240" t="str">
        <f t="shared" ca="1" si="145"/>
        <v>-9.47083132838182+5.67659784102429i</v>
      </c>
      <c r="DR163" s="240" t="str">
        <f t="shared" ca="1" si="146"/>
        <v>5.44246231995616+9.60728957590213i</v>
      </c>
      <c r="DS163" s="240" t="str">
        <f t="shared" ca="1" si="147"/>
        <v>9.73796075142677-5.2050484630839i</v>
      </c>
      <c r="DT163" s="240" t="str">
        <f t="shared" ca="1" si="148"/>
        <v>-4.96449927965615-9.86276614351542i</v>
      </c>
      <c r="DU163" s="240" t="str">
        <f t="shared" ca="1" si="149"/>
        <v>-9.98163057407192+4.72095966749696i</v>
      </c>
      <c r="DV163" s="240" t="str">
        <f t="shared" ca="1" si="150"/>
        <v>4.47457632576248+10.0944824436078i</v>
      </c>
      <c r="DW163" s="240" t="str">
        <f t="shared" ca="1" si="151"/>
        <v>10.2012537743811-4.22549766655418i</v>
      </c>
      <c r="DX163" s="240" t="str">
        <f t="shared" ca="1" si="152"/>
        <v>-3.97387372556318-10.3018802513259i</v>
      </c>
      <c r="DY163" s="240" t="str">
        <f t="shared" ca="1" si="153"/>
        <v>-10.3963012608194+3.71985607163294i</v>
      </c>
      <c r="DZ163" s="240" t="str">
        <f t="shared" ca="1" si="154"/>
        <v>3.46359771549929+10.4844599271764i</v>
      </c>
      <c r="EA163" s="240" t="str">
        <f t="shared" ca="1" si="155"/>
        <v>10.5663031469158-3.20525301760361i</v>
      </c>
      <c r="EB163" s="240" t="str">
        <f t="shared" ca="1" si="156"/>
        <v>-2.94497759515304-10.6417816207356i</v>
      </c>
      <c r="EC163" s="240" t="str">
        <f t="shared" ca="1" si="157"/>
        <v>-10.7108498832292+2.68292822831869i</v>
      </c>
      <c r="ED163" s="240" t="str">
        <f t="shared" ca="1" si="158"/>
        <v>2.41926276583036+10.7734663302601i</v>
      </c>
      <c r="EE163" s="240" t="str">
        <f t="shared" ca="1" si="159"/>
        <v>10.829593244017-2.15414002992436i</v>
      </c>
      <c r="EF163" s="240" t="str">
        <f t="shared" ca="1" si="160"/>
        <v>-1.88771972061283-10.8791968157484i</v>
      </c>
      <c r="EG163" s="240" t="str">
        <f t="shared" ca="1" si="161"/>
        <v>-10.9222471661175+1.62016231952832i</v>
      </c>
      <c r="EH163" s="240" t="str">
        <f t="shared" ca="1" si="162"/>
        <v>1.35162899323312+10.9587183632043i</v>
      </c>
      <c r="EI163" s="240" t="str">
        <f t="shared" ca="1" si="163"/>
        <v>10.9885884381206-1.08228149618393i</v>
      </c>
      <c r="EJ163" s="240" t="str">
        <f t="shared" ca="1" si="164"/>
        <v>-0.812282073230888-11.0118393982517i</v>
      </c>
      <c r="EK163" s="240" t="str">
        <f t="shared" ca="1" si="165"/>
        <v>-11.0284572380886+0.541793361929809i</v>
      </c>
      <c r="EL163" s="240" t="str">
        <f t="shared" ca="1" si="166"/>
        <v>0.270978294555489+11.0384319476663i</v>
      </c>
      <c r="EM163" s="240" t="str">
        <f t="shared" ca="1" si="167"/>
        <v>11.0417575185919-3.46285142088012E-13i</v>
      </c>
      <c r="EN163" s="240"/>
      <c r="EO163" s="240"/>
      <c r="EP163" s="240"/>
    </row>
    <row r="164" spans="1:146" ht="15.75" thickBot="1">
      <c r="A164" s="277">
        <f t="shared" si="168"/>
        <v>1.2500000000000007E-3</v>
      </c>
      <c r="B164" s="276">
        <v>64</v>
      </c>
      <c r="C164" s="248">
        <f t="shared" si="169"/>
        <v>12800</v>
      </c>
      <c r="D164" s="247">
        <f t="shared" si="170"/>
        <v>80424.771931898707</v>
      </c>
      <c r="E164" s="247" t="str">
        <f t="shared" si="171"/>
        <v>80424.7719318987i</v>
      </c>
      <c r="F164" s="247" t="str">
        <f t="shared" si="177"/>
        <v>0.0556878458222869-0.172248640462876i</v>
      </c>
      <c r="G164" s="247" t="str">
        <f t="shared" si="178"/>
        <v>-0.485694107210393+0.787960152418897i</v>
      </c>
      <c r="H164" s="247" t="str">
        <f t="shared" si="180"/>
        <v>0.00519808082139483-0.0044392961246858i</v>
      </c>
      <c r="I164" s="247" t="str">
        <f t="shared" si="174"/>
        <v>-0.00641323954761575+0.00406289878061267i</v>
      </c>
      <c r="J164" s="275" t="str">
        <f ca="1">IMPRODUCT(1/N_FFT2,CA100)</f>
        <v>0.0694128405596055-0.00107842747545243i</v>
      </c>
      <c r="K164" s="274" t="str">
        <f t="shared" ca="1" si="175"/>
        <v>-0.000440779632514214+0.00028893355900329i</v>
      </c>
      <c r="N164" s="265">
        <f t="shared" ca="1" si="176"/>
        <v>28.344213997674398</v>
      </c>
      <c r="O164" s="240">
        <f t="shared" ca="1" si="39"/>
        <v>4.3442139976743981</v>
      </c>
      <c r="P164" s="240" t="str">
        <f t="shared" ca="1" si="40"/>
        <v>-1.51676331398223E-14-4.3442139976744i</v>
      </c>
      <c r="Q164" s="240" t="str">
        <f t="shared" ca="1" si="41"/>
        <v>-4.3442139976744-1.4036760638232E-14i</v>
      </c>
      <c r="R164" s="240" t="str">
        <f t="shared" ca="1" si="42"/>
        <v>-7.98346060056478E-16+4.3442139976744i</v>
      </c>
      <c r="S164" s="240" t="str">
        <f t="shared" ca="1" si="43"/>
        <v>4.3442139976744-1.43692870797658E-14i</v>
      </c>
      <c r="T164" s="240" t="str">
        <f t="shared" ca="1" si="44"/>
        <v>1.29058881366416E-14-4.3442139976744i</v>
      </c>
      <c r="U164" s="241" t="str">
        <f t="shared" ca="1" si="45"/>
        <v>-4.3442139976744-1.59669212011296E-15i</v>
      </c>
      <c r="V164" s="240" t="str">
        <f t="shared" ca="1" si="46"/>
        <v>1.06173431978756E-13+4.3442139976744i</v>
      </c>
      <c r="W164" s="240" t="str">
        <f t="shared" ca="1" si="47"/>
        <v>4.3442139976744-1.21341065118578E-13i</v>
      </c>
      <c r="X164" s="240" t="str">
        <f t="shared" ca="1" si="48"/>
        <v>-1.28791824011813E-13-4.3442139976744i</v>
      </c>
      <c r="Y164" s="240" t="str">
        <f t="shared" ca="1" si="49"/>
        <v>-4.3442139976744+1.43959457151635E-13i</v>
      </c>
      <c r="Z164" s="240" t="str">
        <f t="shared" ca="1" si="50"/>
        <v>1.59127090291458E-13+4.3442139976744i</v>
      </c>
      <c r="AA164" s="240" t="str">
        <f t="shared" ca="1" si="51"/>
        <v>4.3442139976744-1.82011597677867E-13i</v>
      </c>
      <c r="AB164" s="240" t="str">
        <f t="shared" ca="1" si="52"/>
        <v>-1.89462356571103E-13-4.3442139976744i</v>
      </c>
      <c r="AC164" s="240" t="str">
        <f t="shared" ca="1" si="53"/>
        <v>-4.3442139976744+2.12346863957512E-13i</v>
      </c>
      <c r="AD164" s="240" t="str">
        <f t="shared" ca="1" si="54"/>
        <v>-2.12347334958137E-13+4.3442139976744i</v>
      </c>
      <c r="AE164" s="240" t="str">
        <f t="shared" ca="1" si="55"/>
        <v>4.3442139976744+2.04896576064902E-13i</v>
      </c>
      <c r="AF164" s="240" t="str">
        <f t="shared" ca="1" si="56"/>
        <v>1.82012068678493E-13-4.3442139976744i</v>
      </c>
      <c r="AG164" s="240" t="str">
        <f t="shared" ca="1" si="57"/>
        <v>-4.3442139976744-1.74561309785258E-13i</v>
      </c>
      <c r="AH164" s="240" t="str">
        <f t="shared" ca="1" si="58"/>
        <v>-1.51676802398848E-13+4.3442139976744i</v>
      </c>
      <c r="AI164" s="240" t="str">
        <f t="shared" ca="1" si="59"/>
        <v>4.3442139976744+1.44226043505613E-13i</v>
      </c>
      <c r="AJ164" s="240" t="str">
        <f t="shared" ca="1" si="60"/>
        <v>1.21341536119204E-13-4.3442139976744i</v>
      </c>
      <c r="AK164" s="240" t="str">
        <f t="shared" ca="1" si="61"/>
        <v>-4.3442139976744-1.13890777225969E-13i</v>
      </c>
      <c r="AL164" s="240" t="str">
        <f t="shared" ca="1" si="62"/>
        <v>-1.06440018332734E-13+4.3442139976744i</v>
      </c>
      <c r="AM164" s="240" t="str">
        <f t="shared" ca="1" si="63"/>
        <v>4.3442139976744+6.81217624531494E-14i</v>
      </c>
      <c r="AN164" s="240" t="str">
        <f t="shared" ca="1" si="64"/>
        <v>6.06710035599144E-14-4.3442139976744i</v>
      </c>
      <c r="AO164" s="240" t="str">
        <f t="shared" ca="1" si="65"/>
        <v>-4.3442139976744-5.32202446666794E-14i</v>
      </c>
      <c r="AP164" s="240" t="str">
        <f t="shared" ca="1" si="66"/>
        <v>-4.57694857734445E-14+4.3442139976744i</v>
      </c>
      <c r="AQ164" s="240" t="str">
        <f t="shared" ca="1" si="67"/>
        <v>4.3442139976744+3.83187268802093E-14i</v>
      </c>
      <c r="AR164" s="240" t="str">
        <f t="shared" ca="1" si="68"/>
        <v>4.3442139976744+3.83187268802093E-14i</v>
      </c>
      <c r="AS164" s="240" t="str">
        <f t="shared" ca="1" si="69"/>
        <v>-4.3442139976744+7.45028789260966E-15i</v>
      </c>
      <c r="AT164" s="240" t="str">
        <f t="shared" ca="1" si="70"/>
        <v>1.49010467858447E-14+4.3442139976744i</v>
      </c>
      <c r="AU164" s="240" t="str">
        <f t="shared" ca="1" si="71"/>
        <v>4.3442139976744-2.23518056790798E-14i</v>
      </c>
      <c r="AV164" s="240" t="str">
        <f t="shared" ca="1" si="72"/>
        <v>-6.06700615586636E-14-4.3442139976744i</v>
      </c>
      <c r="AW164" s="240" t="str">
        <f t="shared" ca="1" si="73"/>
        <v>-4.3442139976744+6.8120820451899E-14i</v>
      </c>
      <c r="AX164" s="240" t="str">
        <f t="shared" ca="1" si="74"/>
        <v>7.5571579345134E-14+4.3442139976744i</v>
      </c>
      <c r="AY164" s="240" t="str">
        <f t="shared" ca="1" si="75"/>
        <v>4.3442139976744-8.3022338238369E-14i</v>
      </c>
      <c r="AZ164" s="240" t="str">
        <f t="shared" ca="1" si="76"/>
        <v>-1.21340594117953E-13-4.3442139976744i</v>
      </c>
      <c r="BA164" s="240" t="str">
        <f t="shared" ca="1" si="77"/>
        <v>-4.3442139976744+1.28791353011188E-13i</v>
      </c>
      <c r="BB164" s="240" t="str">
        <f t="shared" ca="1" si="78"/>
        <v>1.36242111904423E-13+4.3442139976744i</v>
      </c>
      <c r="BC164" s="240" t="str">
        <f t="shared" ca="1" si="79"/>
        <v>4.3442139976744-1.43692870797658E-13i</v>
      </c>
      <c r="BD164" s="240" t="str">
        <f t="shared" ca="1" si="80"/>
        <v>-1.51143629690893E-13-4.3442139976744i</v>
      </c>
      <c r="BE164" s="240" t="str">
        <f t="shared" ca="1" si="81"/>
        <v>-4.3442139976744+1.89461885570477E-13i</v>
      </c>
      <c r="BF164" s="240" t="str">
        <f t="shared" ca="1" si="82"/>
        <v>2.27780141450061E-13+4.3442139976744i</v>
      </c>
      <c r="BG164" s="240" t="str">
        <f t="shared" ca="1" si="83"/>
        <v>4.3442139976744+2.27781554451937E-13i</v>
      </c>
      <c r="BH164" s="240" t="str">
        <f t="shared" ca="1" si="84"/>
        <v>1.89463298572353E-13-4.3442139976744i</v>
      </c>
      <c r="BI164" s="240" t="str">
        <f t="shared" ca="1" si="85"/>
        <v>-4.3442139976744-2.12880036665467E-13i</v>
      </c>
      <c r="BJ164" s="240" t="str">
        <f t="shared" ca="1" si="86"/>
        <v>-1.74561780785883E-13+4.3442139976744i</v>
      </c>
      <c r="BK164" s="240" t="str">
        <f t="shared" ca="1" si="87"/>
        <v>4.3442139976744+1.36243524906299E-13i</v>
      </c>
      <c r="BL164" s="240" t="str">
        <f t="shared" ca="1" si="88"/>
        <v>1.59660262999413E-13-4.3442139976744i</v>
      </c>
      <c r="BM164" s="240" t="str">
        <f t="shared" ca="1" si="89"/>
        <v>-4.3442139976744-1.21342007119829E-13i</v>
      </c>
      <c r="BN164" s="240" t="str">
        <f t="shared" ca="1" si="90"/>
        <v>-1.44758745212943E-13+4.3442139976744i</v>
      </c>
      <c r="BO164" s="240" t="str">
        <f t="shared" ca="1" si="91"/>
        <v>4.3442139976744+1.06440489333359E-13i</v>
      </c>
      <c r="BP164" s="240" t="str">
        <f t="shared" ca="1" si="92"/>
        <v>6.8122233453775E-14-4.3442139976744i</v>
      </c>
      <c r="BQ164" s="240" t="str">
        <f t="shared" ca="1" si="93"/>
        <v>-4.3442139976744-9.15389715468889E-14i</v>
      </c>
      <c r="BR164" s="240" t="str">
        <f t="shared" ca="1" si="94"/>
        <v>-5.32207156673051E-14+4.3442139976744i</v>
      </c>
      <c r="BS164" s="240" t="str">
        <f t="shared" ca="1" si="95"/>
        <v>4.3442139976744+7.66374537604185E-14i</v>
      </c>
      <c r="BT164" s="240" t="str">
        <f t="shared" ca="1" si="96"/>
        <v>3.83191978808348E-14-4.3442139976744i</v>
      </c>
      <c r="BU164" s="240" t="str">
        <f t="shared" ca="1" si="97"/>
        <v>-4.3442139976744-9.42001250804104E-19i</v>
      </c>
      <c r="BV164" s="240" t="str">
        <f t="shared" ca="1" si="98"/>
        <v>-2.34176800943646E-14+4.3442139976744i</v>
      </c>
      <c r="BW164" s="240" t="str">
        <f t="shared" ca="1" si="99"/>
        <v>4.3442139976744-1.49005757852193E-14i</v>
      </c>
      <c r="BX164" s="240" t="str">
        <f t="shared" ca="1" si="100"/>
        <v>-5.32188316648034E-14-4.3442139976744i</v>
      </c>
      <c r="BY164" s="240" t="str">
        <f t="shared" ca="1" si="101"/>
        <v>-4.3442139976744+2.98020935716894E-14i</v>
      </c>
      <c r="BZ164" s="240" t="str">
        <f t="shared" ca="1" si="102"/>
        <v>6.81203494512734E-14+4.3442139976744i</v>
      </c>
      <c r="CA164" s="240" t="str">
        <f t="shared" ca="1" si="103"/>
        <v>4.3442139976744+1.68387621987738E-12i</v>
      </c>
      <c r="CB164" s="240" t="str">
        <f t="shared" ca="1" si="104"/>
        <v>1.21341300618891E-12-4.3442139976744i</v>
      </c>
      <c r="CC164" s="240" t="str">
        <f t="shared" ca="1" si="105"/>
        <v>-4.3442139976744-7.42949792500441E-13i</v>
      </c>
      <c r="CD164" s="240" t="str">
        <f t="shared" ca="1" si="106"/>
        <v>-3.34221572784671E-13+4.3442139976744i</v>
      </c>
      <c r="CE164" s="240" t="str">
        <f t="shared" ca="1" si="107"/>
        <v>4.3442139976744-1.36241640903798E-13i</v>
      </c>
      <c r="CF164" s="240" t="str">
        <f t="shared" ca="1" si="108"/>
        <v>-6.06704854592268E-13-4.3442139976744i</v>
      </c>
      <c r="CG164" s="240" t="str">
        <f t="shared" ca="1" si="109"/>
        <v>-4.3442139976744+1.01543307430803E-12i</v>
      </c>
      <c r="CH164" s="240" t="str">
        <f t="shared" ca="1" si="110"/>
        <v>1.4858962879965E-12+4.3442139976744i</v>
      </c>
      <c r="CI164" s="240" t="str">
        <f t="shared" ca="1" si="111"/>
        <v>4.3442139976744-1.95635950168497E-12i</v>
      </c>
      <c r="CJ164" s="240" t="str">
        <f t="shared" ca="1" si="112"/>
        <v>1.9563618566881E-12-4.3442139976744i</v>
      </c>
      <c r="CK164" s="240" t="str">
        <f t="shared" ca="1" si="113"/>
        <v>-4.3442139976744-1.54763363697233E-12i</v>
      </c>
      <c r="CL164" s="240" t="str">
        <f t="shared" ca="1" si="114"/>
        <v>-1.07717042328386E-12+4.3442139976744i</v>
      </c>
      <c r="CM164" s="240" t="str">
        <f t="shared" ca="1" si="115"/>
        <v>4.3442139976744+6.06707209595394E-13i</v>
      </c>
      <c r="CN164" s="240" t="str">
        <f t="shared" ca="1" si="116"/>
        <v>1.97978989879622E-13-4.3442139976744i</v>
      </c>
      <c r="CO164" s="240" t="str">
        <f t="shared" ca="1" si="117"/>
        <v>-4.3442139976744+2.72484223808846E-13i</v>
      </c>
      <c r="CP164" s="240" t="str">
        <f t="shared" ca="1" si="118"/>
        <v>7.42947437497315E-13+4.3442139976744i</v>
      </c>
      <c r="CQ164" s="240" t="str">
        <f t="shared" ca="1" si="119"/>
        <v>4.3442139976744-1.15167565721309E-12i</v>
      </c>
      <c r="CR164" s="240" t="str">
        <f t="shared" ca="1" si="120"/>
        <v>-1.62213887090155E-12-4.3442139976744i</v>
      </c>
      <c r="CS164" s="240" t="str">
        <f t="shared" ca="1" si="121"/>
        <v>-4.3442139976744+2.03086709061732E-12i</v>
      </c>
      <c r="CT164" s="240" t="str">
        <f t="shared" ca="1" si="122"/>
        <v>-1.82011927378305E-12+4.3442139976744i</v>
      </c>
      <c r="CU164" s="240" t="str">
        <f t="shared" ca="1" si="123"/>
        <v>4.3442139976744+1.34965606009458E-12i</v>
      </c>
      <c r="CV164" s="240" t="str">
        <f t="shared" ca="1" si="124"/>
        <v>8.79192846406113E-13-4.3442139976744i</v>
      </c>
      <c r="CW164" s="240" t="str">
        <f t="shared" ca="1" si="125"/>
        <v>-4.3442139976744-5.32199620663044E-13i</v>
      </c>
      <c r="CX164" s="240" t="str">
        <f t="shared" ca="1" si="126"/>
        <v>-6.17364069745738E-14+4.3442139976744i</v>
      </c>
      <c r="CY164" s="240" t="str">
        <f t="shared" ca="1" si="127"/>
        <v>4.3442139976744-4.08726806713894E-13i</v>
      </c>
      <c r="CZ164" s="240" t="str">
        <f t="shared" ca="1" si="128"/>
        <v>-8.79190020402363E-13-4.3442139976744i</v>
      </c>
      <c r="DA164" s="240" t="str">
        <f t="shared" ca="1" si="129"/>
        <v>-4.3442139976744+1.34965323409083E-12i</v>
      </c>
      <c r="DB164" s="240" t="str">
        <f t="shared" ca="1" si="130"/>
        <v>1.8201164477793E-12+4.3442139976744i</v>
      </c>
      <c r="DC164" s="240" t="str">
        <f t="shared" ca="1" si="131"/>
        <v>4.3442139976744+2.15433990456647E-12i</v>
      </c>
      <c r="DD164" s="240" t="str">
        <f t="shared" ca="1" si="132"/>
        <v>1.683876690878E-12-4.3442139976744i</v>
      </c>
      <c r="DE164" s="240" t="str">
        <f t="shared" ca="1" si="133"/>
        <v>-4.3442139976744-1.21341347718953E-12i</v>
      </c>
      <c r="DF164" s="240" t="str">
        <f t="shared" ca="1" si="134"/>
        <v>-7.42950263501066E-13+4.3442139976744i</v>
      </c>
      <c r="DG164" s="240" t="str">
        <f t="shared" ca="1" si="135"/>
        <v>4.3442139976744+2.72487049812598E-13i</v>
      </c>
      <c r="DH164" s="240" t="str">
        <f t="shared" ca="1" si="136"/>
        <v>-7.45061759304742E-14-4.3442139976744i</v>
      </c>
      <c r="DI164" s="240" t="str">
        <f t="shared" ca="1" si="137"/>
        <v>-4.3442139976744+5.44969389618941E-13i</v>
      </c>
      <c r="DJ164" s="240" t="str">
        <f t="shared" ca="1" si="138"/>
        <v>1.01543260330741E-12+4.3442139976744i</v>
      </c>
      <c r="DK164" s="240" t="str">
        <f t="shared" ca="1" si="139"/>
        <v>4.3442139976744-1.48589581699588E-12i</v>
      </c>
      <c r="DL164" s="240" t="str">
        <f t="shared" ca="1" si="140"/>
        <v>-1.95635903068435E-12-4.3442139976744i</v>
      </c>
      <c r="DM164" s="240" t="str">
        <f t="shared" ca="1" si="141"/>
        <v>-4.3442139976744-2.01809732166142E-12i</v>
      </c>
      <c r="DN164" s="240" t="str">
        <f t="shared" ca="1" si="142"/>
        <v>-1.54763410797296E-12+4.3442139976744i</v>
      </c>
      <c r="DO164" s="240" t="str">
        <f t="shared" ca="1" si="143"/>
        <v>4.3442139976744+1.07717089428449E-12i</v>
      </c>
      <c r="DP164" s="240" t="str">
        <f t="shared" ca="1" si="144"/>
        <v>6.06707680596018E-13-4.3442139976744i</v>
      </c>
      <c r="DQ164" s="240" t="str">
        <f t="shared" ca="1" si="145"/>
        <v>-4.3442139976744-1.3624446690755E-13i</v>
      </c>
      <c r="DR164" s="240" t="str">
        <f t="shared" ca="1" si="146"/>
        <v>2.10748758835523E-13+4.3442139976744i</v>
      </c>
      <c r="DS164" s="240" t="str">
        <f t="shared" ca="1" si="147"/>
        <v>4.3442139976744-6.81211972523989E-13i</v>
      </c>
      <c r="DT164" s="240" t="str">
        <f t="shared" ca="1" si="148"/>
        <v>-1.15167518621246E-12-4.3442139976744i</v>
      </c>
      <c r="DU164" s="240" t="str">
        <f t="shared" ca="1" si="149"/>
        <v>-4.3442139976744+1.62213839990093E-12i</v>
      </c>
      <c r="DV164" s="240" t="str">
        <f t="shared" ca="1" si="150"/>
        <v>2.0926016135894E-12+4.3442139976744i</v>
      </c>
      <c r="DW164" s="240" t="str">
        <f t="shared" ca="1" si="151"/>
        <v>4.3442139976744+1.88185473875637E-12i</v>
      </c>
      <c r="DX164" s="240" t="str">
        <f t="shared" ca="1" si="152"/>
        <v>1.41139152506791E-12-4.3442139976744i</v>
      </c>
      <c r="DY164" s="240" t="str">
        <f t="shared" ca="1" si="153"/>
        <v>-4.3442139976744-9.4092831137944E-13i</v>
      </c>
      <c r="DZ164" s="240" t="str">
        <f t="shared" ca="1" si="154"/>
        <v>-4.70465097690971E-13+4.3442139976744i</v>
      </c>
      <c r="EA164" s="240" t="str">
        <f t="shared" ca="1" si="155"/>
        <v>4.3442139976744+1.88400250160821E-18i</v>
      </c>
      <c r="EB164" s="240" t="str">
        <f t="shared" ca="1" si="156"/>
        <v>-4.70461329685967E-13-4.3442139976744i</v>
      </c>
      <c r="EC164" s="240" t="str">
        <f t="shared" ca="1" si="157"/>
        <v>-4.3442139976744+8.17454555429041E-13i</v>
      </c>
      <c r="ED164" s="240" t="str">
        <f t="shared" ca="1" si="158"/>
        <v>1.28791776911751E-12+4.3442139976744i</v>
      </c>
      <c r="EE164" s="240" t="str">
        <f t="shared" ca="1" si="159"/>
        <v>4.3442139976744-1.75838098280597E-12i</v>
      </c>
      <c r="EF164" s="240" t="str">
        <f t="shared" ca="1" si="160"/>
        <v>2.0926053815944E-12-4.3442139976744i</v>
      </c>
      <c r="EG164" s="240" t="str">
        <f t="shared" ca="1" si="161"/>
        <v>-4.3442139976744-1.62214216790593E-12i</v>
      </c>
      <c r="EH164" s="240" t="str">
        <f t="shared" ca="1" si="162"/>
        <v>-1.27514894216286E-12+4.3442139976744i</v>
      </c>
      <c r="EI164" s="240" t="str">
        <f t="shared" ca="1" si="163"/>
        <v>4.3442139976744+8.04685728474388E-13i</v>
      </c>
      <c r="EJ164" s="240" t="str">
        <f t="shared" ca="1" si="164"/>
        <v>3.34222514785921E-13-4.3442139976744i</v>
      </c>
      <c r="EK164" s="240" t="str">
        <f t="shared" ca="1" si="165"/>
        <v>-4.3442139976744+1.36240698902547E-13i</v>
      </c>
      <c r="EL164" s="240" t="str">
        <f t="shared" ca="1" si="166"/>
        <v>6.06703912591015E-13+4.3442139976744i</v>
      </c>
      <c r="EM164" s="240" t="str">
        <f t="shared" ca="1" si="167"/>
        <v>4.3442139976744-9.53697138334088E-13i</v>
      </c>
      <c r="EN164" s="240"/>
      <c r="EO164" s="240"/>
      <c r="EP164" s="240"/>
    </row>
    <row r="165" spans="1:146" ht="15.7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0.0550135554328446-0.170528161347567i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-0.474782897831957+0.782535653215113i</v>
      </c>
      <c r="H165" s="247" t="str">
        <f t="shared" si="180"/>
        <v>0.00519228526509605-0.00437168126852909i</v>
      </c>
      <c r="I165" s="247" t="str">
        <f t="shared" si="174"/>
        <v>-0.00637387977765072+0.00401179702981613i</v>
      </c>
      <c r="J165" s="275" t="str">
        <f ca="1">IMPRODUCT(1/N_FFT2,CB100)</f>
        <v>-0.0322301289971017-0.011212424461752i</v>
      </c>
      <c r="K165" s="274" t="str">
        <f t="shared" ca="1" si="175"/>
        <v>0.000250412938598395-0.000057834090245966i</v>
      </c>
      <c r="N165" s="265">
        <f t="shared" ref="N165:N228" ca="1" si="185">Ioutput2+O165</f>
        <v>35.036816685431297</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11.036816685431297</v>
      </c>
      <c r="P165" s="240" t="str">
        <f t="shared" ref="P165:P228" ca="1" si="187">IMPRODUCT(O165,IMEXP(COMPLEX(0,-2*PI()*1*B165/Nt_load2)))</f>
        <v>-0.270857040442696-11.0334926025922i</v>
      </c>
      <c r="Q165" s="240" t="str">
        <f t="shared" ref="Q165:Q228" ca="1" si="188">IMPRODUCT(O165,IMEXP(COMPLEX(0,-2*PI()*2*B165/Nt_load2)))</f>
        <v>-11.0235223563782+0.541550926732114i</v>
      </c>
      <c r="R165" s="240" t="str">
        <f t="shared" ref="R165:R228" ca="1" si="189">IMPRODUCT(O165,IMEXP(COMPLEX(0,-2*PI()*3*B165/Nt_load2)))</f>
        <v>0.811918602993277+11.0069119524928i</v>
      </c>
      <c r="S165" s="240" t="str">
        <f t="shared" ref="S165:S228" ca="1" si="190">IMPRODUCT(O165,IMEXP(COMPLEX(0,-2*PI()*4*B165/Nt_load2)))</f>
        <v>10.9836713964221-1.08179720984758i</v>
      </c>
      <c r="T165" s="240" t="str">
        <f t="shared" ref="T165:T228" ca="1" si="191">IMPRODUCT(O165,IMEXP(COMPLEX(0,-2*PI()*5*B165/Nt_load2)))</f>
        <v>-1.35102418251357-10.9538146874081i</v>
      </c>
      <c r="U165" s="241" t="str">
        <f t="shared" ref="U165:U228" ca="1" si="192">IMPRODUCT(O165,IMEXP(COMPLEX(0,-2*PI()*6*B165/Nt_load2)))</f>
        <v>-10.917359810016+1.61943734873018i</v>
      </c>
      <c r="V165" s="240" t="str">
        <f t="shared" ref="V165:V228" ca="1" si="193">IMPRODUCT(O165,IMEXP(COMPLEX(0,-2*PI()*7*B165/Nt_load2)))</f>
        <v>1.88687502644289+10.8743287233006i</v>
      </c>
      <c r="W165" s="240" t="str">
        <f t="shared" ref="W165:W228" ca="1" si="194">IMPRODUCT(O165,IMEXP(COMPLEX(0,-2*PI()*8*B165/Nt_load2)))</f>
        <v>10.8247473475799-2.15317612119339i</v>
      </c>
      <c r="X165" s="240" t="str">
        <f t="shared" ref="X165:X228" ca="1" si="195">IMPRODUCT(O165,IMEXP(COMPLEX(0,-2*PI()*9*B165/Nt_load2)))</f>
        <v>-2.41818022316201-10.7686455488201i</v>
      </c>
      <c r="Y165" s="240" t="str">
        <f t="shared" ref="Y165:Y228" ca="1" si="196">IMPRODUCT(O165,IMEXP(COMPLEX(0,-2*PI()*10*B165/Nt_load2)))</f>
        <v>-10.7060571206473+2.68172770378576i</v>
      </c>
      <c r="Z165" s="240" t="str">
        <f t="shared" ref="Z165:Z228" ca="1" si="197">IMPRODUCT(O165,IMEXP(COMPLEX(0,-2*PI()*11*B165/Nt_load2)))</f>
        <v>2.94365981191598+10.6370197639905i</v>
      </c>
      <c r="AA165" s="240" t="str">
        <f t="shared" ref="AA165:AA228" ca="1" si="198">IMPRODUCT(O165,IMEXP(COMPLEX(0,-2*PI()*12*B165/Nt_load2)))</f>
        <v>10.5615750643715-3.20381876944707i</v>
      </c>
      <c r="AB165" s="240" t="str">
        <f t="shared" ref="AB165:AB228" ca="1" si="199">IMPRODUCT(O165,IMEXP(COMPLEX(0,-2*PI()*13*B165/Nt_load2)))</f>
        <v>-3.46204786634994-10.4797684668563i</v>
      </c>
      <c r="AC165" s="240" t="str">
        <f t="shared" ref="AC165:AC228" ca="1" si="200">IMPRODUCT(O165,IMEXP(COMPLEX(0,-2*PI()*14*B165/Nt_load2)))</f>
        <v>-10.3916492486809+3.71819155507138i</v>
      </c>
      <c r="AD165" s="240" t="str">
        <f t="shared" ref="AD165:AD228" ca="1" si="201">IMPRODUCT(O165,IMEXP(COMPLEX(0,-2*PI()*15*B165/Nt_load2)))</f>
        <v>3.97209554423323+10.2972704895665i</v>
      </c>
      <c r="AE165" s="240" t="str">
        <f t="shared" ref="AE165:AE228" ca="1" si="202">IMPRODUCT(O165,IMEXP(COMPLEX(0,-2*PI()*16*B165/Nt_load2)))</f>
        <v>10.1966890397489-4.22360689156544i</v>
      </c>
      <c r="AF165" s="240" t="str">
        <f t="shared" ref="AF165:AF228" ca="1" si="203">IMPRODUCT(O165,IMEXP(COMPLEX(0,-2*PI()*17*B165/Nt_load2)))</f>
        <v>-4.472574096036-10.089965485733i</v>
      </c>
      <c r="AG165" s="240" t="str">
        <f t="shared" ref="AG165:AG228" ca="1" si="204">IMPRODUCT(O165,IMEXP(COMPLEX(0,-2*PI()*18*B165/Nt_load2)))</f>
        <v>-9.97716411379608+4.71884718911243i</v>
      </c>
      <c r="AH165" s="240" t="str">
        <f t="shared" ref="AH165:AH228" ca="1" si="205">IMPRODUCT(O165,IMEXP(COMPLEX(0,-2*PI()*19*B165/Nt_load2)))</f>
        <v>4.96227782509119+9.85835287126724i</v>
      </c>
      <c r="AI165" s="240" t="str">
        <f t="shared" ref="AI165:AI228" ca="1" si="206">IMPRODUCT(O165,IMEXP(COMPLEX(0,-2*PI()*20*B165/Nt_load2)))</f>
        <v>9.73360332559679-5.20271937045867i</v>
      </c>
      <c r="AJ165" s="240" t="str">
        <f t="shared" ref="AJ165:AJ228" ca="1" si="207">IMPRODUCT(O165,IMEXP(COMPLEX(0,-2*PI()*21*B165/Nt_load2)))</f>
        <v>-5.44002699222058-9.60299062124535i</v>
      </c>
      <c r="AK165" s="240" t="str">
        <f t="shared" ref="AK165:AK228" ca="1" si="208">IMPRODUCT(O165,IMEXP(COMPLEX(0,-2*PI()*22*B165/Nt_load2)))</f>
        <v>-9.46659343442262+5.67405774513806i</v>
      </c>
      <c r="AL165" s="240" t="str">
        <f t="shared" ref="AL165:AL228" ca="1" si="209">IMPRODUCT(O165,IMEXP(COMPLEX(0,-2*PI()*23*B165/Nt_load2)))</f>
        <v>5.90467065783561+9.32449392569429i</v>
      </c>
      <c r="AM165" s="240" t="str">
        <f t="shared" ref="AM165:AM228" ca="1" si="210">IMPRODUCT(O165,IMEXP(COMPLEX(0,-2*PI()*24*B165/Nt_load2)))</f>
        <v>9.17677769048984-6.13172681771966i</v>
      </c>
      <c r="AN165" s="240" t="str">
        <f t="shared" ref="AN165:AN228" ca="1" si="211">IMPRODUCT(O165,IMEXP(COMPLEX(0,-2*PI()*25*B165/Nt_load2)))</f>
        <v>-6.35508945464875-9.02353370754644i</v>
      </c>
      <c r="AO165" s="240" t="str">
        <f t="shared" ref="AO165:AO228" ca="1" si="212">IMPRODUCT(O165,IMEXP(COMPLEX(0,-2*PI()*26*B165/Nt_load2)))</f>
        <v>-8.86485428530991+6.57462402332157i</v>
      </c>
      <c r="AP165" s="240" t="str">
        <f t="shared" ref="AP165:AP228" ca="1" si="213">IMPRODUCT(O165,IMEXP(COMPLEX(0,-2*PI()*27*B165/Nt_load2)))</f>
        <v>6.79019828432466+8.70083500632951i</v>
      </c>
      <c r="AQ165" s="240" t="str">
        <f t="shared" ref="AQ165:AQ228" ca="1" si="214">IMPRODUCT(O165,IMEXP(COMPLEX(0,-2*PI()*28*B165/Nt_load2)))</f>
        <v>8.53157466968647-7.00168238378312i</v>
      </c>
      <c r="AR165" s="240" t="str">
        <f t="shared" ref="AR165:AR228" ca="1" si="215">IMPRODUCT(O165,IMEXP(COMPLEX(0,-2*PI()*28*B165/Nt_load2)))</f>
        <v>8.53157466968647-7.00168238378312i</v>
      </c>
      <c r="AS165" s="240" t="str">
        <f t="shared" ref="AS165:AS228" ca="1" si="216">IMPRODUCT(O165,IMEXP(COMPLEX(0,-2*PI()*30*B165/Nt_load2)))</f>
        <v>-8.17774174340675+7.41187307810633i</v>
      </c>
      <c r="AT165" s="240" t="str">
        <f t="shared" ref="AT165:AT228" ca="1" si="217">IMPRODUCT(O165,IMEXP(COMPLEX(0,-2*PI()*31*B165/Nt_load2)))</f>
        <v>7.61033258943566+7.9933822894935i</v>
      </c>
      <c r="AU165" s="240" t="str">
        <f t="shared" ref="AU165:AU228" ca="1" si="218">IMPRODUCT(O165,IMEXP(COMPLEX(0,-2*PI()*32*B165/Nt_load2)))</f>
        <v>7.80420792098162-7.80420792098099i</v>
      </c>
      <c r="AV165" s="240" t="str">
        <f t="shared" ref="AV165:AV228" ca="1" si="219">IMPRODUCT(O165,IMEXP(COMPLEX(0,-2*PI()*33*B165/Nt_load2)))</f>
        <v>-7.99338228949364-7.6103325894355i</v>
      </c>
      <c r="AW165" s="240" t="str">
        <f t="shared" ref="AW165:AW228" ca="1" si="220">IMPRODUCT(O165,IMEXP(COMPLEX(0,-2*PI()*34*B165/Nt_load2)))</f>
        <v>-7.41187307810617+8.1777417434069i</v>
      </c>
      <c r="AX165" s="240" t="str">
        <f t="shared" ref="AX165:AX228" ca="1" si="221">IMPRODUCT(O165,IMEXP(COMPLEX(0,-2*PI()*35*B165/Nt_load2)))</f>
        <v>8.35717523147865+7.20894893158318i</v>
      </c>
      <c r="AY165" s="240" t="str">
        <f t="shared" ref="AY165:AY228" ca="1" si="222">IMPRODUCT(O165,IMEXP(COMPLEX(0,-2*PI()*36*B165/Nt_load2)))</f>
        <v>7.00168238378295-8.5315746696866i</v>
      </c>
      <c r="AZ165" s="240" t="str">
        <f t="shared" ref="AZ165:AZ228" ca="1" si="223">IMPRODUCT(O165,IMEXP(COMPLEX(0,-2*PI()*37*B165/Nt_load2)))</f>
        <v>-8.70083500632965-6.79019828432449i</v>
      </c>
      <c r="BA165" s="240" t="str">
        <f t="shared" ref="BA165:BA228" ca="1" si="224">IMPRODUCT(O165,IMEXP(COMPLEX(0,-2*PI()*38*B165/Nt_load2)))</f>
        <v>-6.57462402332229+8.86485428530938i</v>
      </c>
      <c r="BB165" s="240" t="str">
        <f t="shared" ref="BB165:BB228" ca="1" si="225">IMPRODUCT(O165,IMEXP(COMPLEX(0,-2*PI()*39*B165/Nt_load2)))</f>
        <v>9.02353370754657+6.35508945464859i</v>
      </c>
      <c r="BC165" s="240" t="str">
        <f t="shared" ref="BC165:BC228" ca="1" si="226">IMPRODUCT(O165,IMEXP(COMPLEX(0,-2*PI()*40*B165/Nt_load2)))</f>
        <v>6.13172681771949-9.17677769048996i</v>
      </c>
      <c r="BD165" s="240" t="str">
        <f t="shared" ref="BD165:BD228" ca="1" si="227">IMPRODUCT(O165,IMEXP(COMPLEX(0,-2*PI()*41*B165/Nt_load2)))</f>
        <v>-9.32449392569382-5.90467065783636i</v>
      </c>
      <c r="BE165" s="240" t="str">
        <f t="shared" ref="BE165:BE228" ca="1" si="228">IMPRODUCT(O165,IMEXP(COMPLEX(0,-2*PI()*42*B165/Nt_load2)))</f>
        <v>-5.6740577451378+9.46659343442277i</v>
      </c>
      <c r="BF165" s="240" t="str">
        <f t="shared" ref="BF165:BF228" ca="1" si="229">IMPRODUCT(O165,IMEXP(COMPLEX(0,-2*PI()*43*B165/Nt_load2)))</f>
        <v>9.60299062124546+5.44002699222039i</v>
      </c>
      <c r="BG165" s="240" t="str">
        <f t="shared" ref="BG165:BG228" ca="1" si="230">IMPRODUCT(O165,IMEXP(COMPLEX(0,-2*PI()*44*B165/Nt_load2)))</f>
        <v>5.20271937045942-9.73360332559639i</v>
      </c>
      <c r="BH165" s="240" t="str">
        <f t="shared" ref="BH165:BH228" ca="1" si="231">IMPRODUCT(O165,IMEXP(COMPLEX(0,-2*PI()*45*B165/Nt_load2)))</f>
        <v>-9.85835287126732-4.96227782509104i</v>
      </c>
      <c r="BI165" s="240" t="str">
        <f t="shared" ref="BI165:BI228" ca="1" si="232">IMPRODUCT(O165,IMEXP(COMPLEX(0,-2*PI()*46*B165/Nt_load2)))</f>
        <v>-4.71884718911221+9.97716411379619i</v>
      </c>
      <c r="BJ165" s="240" t="str">
        <f t="shared" ref="BJ165:BJ228" ca="1" si="233">IMPRODUCT(O165,IMEXP(COMPLEX(0,-2*PI()*47*B165/Nt_load2)))</f>
        <v>10.0899654857326+4.47257409603685i</v>
      </c>
      <c r="BK165" s="240" t="str">
        <f t="shared" ref="BK165:BK228" ca="1" si="234">IMPRODUCT(O165,IMEXP(COMPLEX(0,-2*PI()*48*B165/Nt_load2)))</f>
        <v>4.22360689156521-10.196689039749i</v>
      </c>
      <c r="BL165" s="240" t="str">
        <f t="shared" ref="BL165:BL228" ca="1" si="235">IMPRODUCT(O165,IMEXP(COMPLEX(0,-2*PI()*49*B165/Nt_load2)))</f>
        <v>-10.2972704895666-3.97209554423307i</v>
      </c>
      <c r="BM165" s="240" t="str">
        <f t="shared" ref="BM165:BM228" ca="1" si="236">IMPRODUCT(O165,IMEXP(COMPLEX(0,-2*PI()*50*B165/Nt_load2)))</f>
        <v>-3.71819155507219+10.3916492486806i</v>
      </c>
      <c r="BN165" s="240" t="str">
        <f t="shared" ref="BN165:BN228" ca="1" si="237">IMPRODUCT(O165,IMEXP(COMPLEX(0,-2*PI()*51*B165/Nt_load2)))</f>
        <v>10.4797684668564+3.46204786634977i</v>
      </c>
      <c r="BO165" s="240" t="str">
        <f t="shared" ref="BO165:BO228" ca="1" si="238">IMPRODUCT(O165,IMEXP(COMPLEX(0,-2*PI()*52*B165/Nt_load2)))</f>
        <v>3.20381876944683-10.5615750643715i</v>
      </c>
      <c r="BP165" s="240" t="str">
        <f t="shared" ref="BP165:BP228" ca="1" si="239">IMPRODUCT(O165,IMEXP(COMPLEX(0,-2*PI()*53*B165/Nt_load2)))</f>
        <v>-10.6370197639903-2.94365981191687i</v>
      </c>
      <c r="BQ165" s="240" t="str">
        <f t="shared" ref="BQ165:BQ228" ca="1" si="240">IMPRODUCT(O165,IMEXP(COMPLEX(0,-2*PI()*54*B165/Nt_load2)))</f>
        <v>-2.68172770378554+10.7060571206474i</v>
      </c>
      <c r="BR165" s="240" t="str">
        <f t="shared" ref="BR165:BR228" ca="1" si="241">IMPRODUCT(O165,IMEXP(COMPLEX(0,-2*PI()*55*B165/Nt_load2)))</f>
        <v>10.7686455488201+2.41818022316186i</v>
      </c>
      <c r="BS165" s="240" t="str">
        <f t="shared" ref="BS165:BS228" ca="1" si="242">IMPRODUCT(O165,IMEXP(COMPLEX(0,-2*PI()*56*B165/Nt_load2)))</f>
        <v>2.15317612119424-10.8247473475797i</v>
      </c>
      <c r="BT165" s="240" t="str">
        <f t="shared" ref="BT165:BT228" ca="1" si="243">IMPRODUCT(O165,IMEXP(COMPLEX(0,-2*PI()*57*B165/Nt_load2)))</f>
        <v>-10.8743287233006-1.88687502644274i</v>
      </c>
      <c r="BU165" s="240" t="str">
        <f t="shared" ref="BU165:BU228" ca="1" si="244">IMPRODUCT(O165,IMEXP(COMPLEX(0,-2*PI()*58*B165/Nt_load2)))</f>
        <v>-1.61943734872995+10.917359810016i</v>
      </c>
      <c r="BV165" s="240" t="str">
        <f t="shared" ref="BV165:BV228" ca="1" si="245">IMPRODUCT(O165,IMEXP(COMPLEX(0,-2*PI()*59*B165/Nt_load2)))</f>
        <v>10.9538146874081+1.35102418251419i</v>
      </c>
      <c r="BW165" s="240" t="str">
        <f t="shared" ref="BW165:BW228" ca="1" si="246">IMPRODUCT(O165,IMEXP(COMPLEX(0,-2*PI()*60*B165/Nt_load2)))</f>
        <v>1.08179720984769-10.9836713964221i</v>
      </c>
      <c r="BX165" s="240" t="str">
        <f t="shared" ref="BX165:BX228" ca="1" si="247">IMPRODUCT(O165,IMEXP(COMPLEX(0,-2*PI()*61*B165/Nt_load2)))</f>
        <v>-11.0069119524928-0.811918602993134i</v>
      </c>
      <c r="BY165" s="240" t="str">
        <f t="shared" ref="BY165:BY228" ca="1" si="248">IMPRODUCT(O165,IMEXP(COMPLEX(0,-2*PI()*62*B165/Nt_load2)))</f>
        <v>-0.541550926732667+11.0235223563782i</v>
      </c>
      <c r="BZ165" s="240" t="str">
        <f t="shared" ref="BZ165:BZ228" ca="1" si="249">IMPRODUCT(O165,IMEXP(COMPLEX(0,-2*PI()*63*B165/Nt_load2)))</f>
        <v>11.0334926025922+0.270857040445085i</v>
      </c>
      <c r="CA165" s="240" t="str">
        <f t="shared" ref="CA165:CA228" ca="1" si="250">IMPRODUCT(O165,IMEXP(COMPLEX(0,-2*PI()*64*B165/Nt_load2)))</f>
        <v>3.08277099613288E-12-11.0368166854313i</v>
      </c>
      <c r="CB165" s="240" t="str">
        <f t="shared" ref="CB165:CB228" ca="1" si="251">IMPRODUCT(O165,IMEXP(COMPLEX(0,-2*PI()*65*B165/Nt_load2)))</f>
        <v>-11.0334926025923+0.270857040438764i</v>
      </c>
      <c r="CC165" s="240" t="str">
        <f t="shared" ref="CC165:CC228" ca="1" si="252">IMPRODUCT(O165,IMEXP(COMPLEX(0,-2*PI()*66*B165/Nt_load2)))</f>
        <v>0.541550926727605+11.0235223563784i</v>
      </c>
      <c r="CD165" s="240" t="str">
        <f t="shared" ref="CD165:CD228" ca="1" si="253">IMPRODUCT(O165,IMEXP(COMPLEX(0,-2*PI()*67*B165/Nt_load2)))</f>
        <v>11.0069119524932-0.811918602987924i</v>
      </c>
      <c r="CE165" s="240" t="str">
        <f t="shared" ref="CE165:CE228" ca="1" si="254">IMPRODUCT(O165,IMEXP(COMPLEX(0,-2*PI()*68*B165/Nt_load2)))</f>
        <v>-1.08179720985248-10.9836713964216i</v>
      </c>
      <c r="CF165" s="240" t="str">
        <f t="shared" ref="CF165:CF228" ca="1" si="255">IMPRODUCT(O165,IMEXP(COMPLEX(0,-2*PI()*69*B165/Nt_load2)))</f>
        <v>-10.9538146874076+1.35102418251788i</v>
      </c>
      <c r="CG165" s="240" t="str">
        <f t="shared" ref="CG165:CG228" ca="1" si="256">IMPRODUCT(O165,IMEXP(COMPLEX(0,-2*PI()*70*B165/Nt_load2)))</f>
        <v>1.61943734873362+10.9173598100155i</v>
      </c>
      <c r="CH165" s="240" t="str">
        <f t="shared" ref="CH165:CH228" ca="1" si="257">IMPRODUCT(O165,IMEXP(COMPLEX(0,-2*PI()*71*B165/Nt_load2)))</f>
        <v>10.8743287233002-1.88687502644532i</v>
      </c>
      <c r="CI165" s="240" t="str">
        <f t="shared" ref="CI165:CI228" ca="1" si="258">IMPRODUCT(O165,IMEXP(COMPLEX(0,-2*PI()*72*B165/Nt_load2)))</f>
        <v>-2.15317612119573-10.8247473475794i</v>
      </c>
      <c r="CJ165" s="240" t="str">
        <f t="shared" ref="CJ165:CJ228" ca="1" si="259">IMPRODUCT(O165,IMEXP(COMPLEX(0,-2*PI()*73*B165/Nt_load2)))</f>
        <v>-10.7686455488198+2.41818022316335i</v>
      </c>
      <c r="CK165" s="240" t="str">
        <f t="shared" ref="CK165:CK228" ca="1" si="260">IMPRODUCT(O165,IMEXP(COMPLEX(0,-2*PI()*74*B165/Nt_load2)))</f>
        <v>2.68172770378595+10.7060571206472i</v>
      </c>
      <c r="CL165" s="240" t="str">
        <f t="shared" ref="CL165:CL228" ca="1" si="261">IMPRODUCT(O165,IMEXP(COMPLEX(0,-2*PI()*75*B165/Nt_load2)))</f>
        <v>10.6370197639905-2.94365981191622i</v>
      </c>
      <c r="CM165" s="240" t="str">
        <f t="shared" ref="CM165:CM228" ca="1" si="262">IMPRODUCT(O165,IMEXP(COMPLEX(0,-2*PI()*76*B165/Nt_load2)))</f>
        <v>-3.20381876944618-10.5615750643717i</v>
      </c>
      <c r="CN165" s="240" t="str">
        <f t="shared" ref="CN165:CN228" ca="1" si="263">IMPRODUCT(O165,IMEXP(COMPLEX(0,-2*PI()*77*B165/Nt_load2)))</f>
        <v>-10.4797684668569+3.4620478663481i</v>
      </c>
      <c r="CO165" s="240" t="str">
        <f t="shared" ref="CO165:CO228" ca="1" si="264">IMPRODUCT(O165,IMEXP(COMPLEX(0,-2*PI()*78*B165/Nt_load2)))</f>
        <v>3.71819155506948+10.3916492486816i</v>
      </c>
      <c r="CP165" s="240" t="str">
        <f t="shared" ref="CP165:CP228" ca="1" si="265">IMPRODUCT(O165,IMEXP(COMPLEX(0,-2*PI()*79*B165/Nt_load2)))</f>
        <v>10.2972704895676-3.97209554423039i</v>
      </c>
      <c r="CQ165" s="240" t="str">
        <f t="shared" ref="CQ165:CQ228" ca="1" si="266">IMPRODUCT(O165,IMEXP(COMPLEX(0,-2*PI()*80*B165/Nt_load2)))</f>
        <v>-4.22360689156155-10.1966890397505i</v>
      </c>
      <c r="CR165" s="240" t="str">
        <f t="shared" ref="CR165:CR228" ca="1" si="267">IMPRODUCT(O165,IMEXP(COMPLEX(0,-2*PI()*81*B165/Nt_load2)))</f>
        <v>-10.0899654857346+4.47257409603222i</v>
      </c>
      <c r="CS165" s="240" t="str">
        <f t="shared" ref="CS165:CS228" ca="1" si="268">IMPRODUCT(O165,IMEXP(COMPLEX(0,-2*PI()*82*B165/Nt_load2)))</f>
        <v>4.71884718910763+9.97716411379835i</v>
      </c>
      <c r="CT165" s="240" t="str">
        <f t="shared" ref="CT165:CT228" ca="1" si="269">IMPRODUCT(O165,IMEXP(COMPLEX(0,-2*PI()*83*B165/Nt_load2)))</f>
        <v>9.85835287126508-4.96227782509548i</v>
      </c>
      <c r="CU165" s="240" t="str">
        <f t="shared" ref="CU165:CU228" ca="1" si="270">IMPRODUCT(O165,IMEXP(COMPLEX(0,-2*PI()*84*B165/Nt_load2)))</f>
        <v>-5.20271937046283-9.73360332559457i</v>
      </c>
      <c r="CV165" s="240" t="str">
        <f t="shared" ref="CV165:CV228" ca="1" si="271">IMPRODUCT(O165,IMEXP(COMPLEX(0,-2*PI()*85*B165/Nt_load2)))</f>
        <v>-9.60299062124362+5.44002699222363i</v>
      </c>
      <c r="CW165" s="240" t="str">
        <f t="shared" ref="CW165:CW228" ca="1" si="272">IMPRODUCT(O165,IMEXP(COMPLEX(0,-2*PI()*86*B165/Nt_load2)))</f>
        <v>5.67405774514006+9.46659343442143i</v>
      </c>
      <c r="CX165" s="240" t="str">
        <f t="shared" ref="CX165:CX228" ca="1" si="273">IMPRODUCT(O165,IMEXP(COMPLEX(0,-2*PI()*87*B165/Nt_load2)))</f>
        <v>9.32449392569309-5.90467065783751i</v>
      </c>
      <c r="CY165" s="240" t="str">
        <f t="shared" ref="CY165:CY228" ca="1" si="274">IMPRODUCT(O165,IMEXP(COMPLEX(0,-2*PI()*88*B165/Nt_load2)))</f>
        <v>-6.13172681772082-9.17677769048907i</v>
      </c>
      <c r="CZ165" s="240" t="str">
        <f t="shared" ref="CZ165:CZ228" ca="1" si="275">IMPRODUCT(O165,IMEXP(COMPLEX(0,-2*PI()*89*B165/Nt_load2)))</f>
        <v>-9.02353370754632+6.35508945464893i</v>
      </c>
      <c r="DA165" s="240" t="str">
        <f t="shared" ref="DA165:DA228" ca="1" si="276">IMPRODUCT(O165,IMEXP(COMPLEX(0,-2*PI()*90*B165/Nt_load2)))</f>
        <v>6.57462402332168+8.86485428530983i</v>
      </c>
      <c r="DB165" s="240" t="str">
        <f t="shared" ref="DB165:DB228" ca="1" si="277">IMPRODUCT(O165,IMEXP(COMPLEX(0,-2*PI()*91*B165/Nt_load2)))</f>
        <v>8.70083500633015-6.79019828432383i</v>
      </c>
      <c r="DC165" s="240" t="str">
        <f t="shared" ref="DC165:DC228" ca="1" si="278">IMPRODUCT(O165,IMEXP(COMPLEX(0,-2*PI()*92*B165/Nt_load2)))</f>
        <v>-7.00168238378165-8.53157466968768i</v>
      </c>
      <c r="DD165" s="240" t="str">
        <f t="shared" ref="DD165:DD228" ca="1" si="279">IMPRODUCT(O165,IMEXP(COMPLEX(0,-2*PI()*93*B165/Nt_load2)))</f>
        <v>-8.35717523148053+7.20894893158101i</v>
      </c>
      <c r="DE165" s="240" t="str">
        <f t="shared" ref="DE165:DE228" ca="1" si="280">IMPRODUCT(O165,IMEXP(COMPLEX(0,-2*PI()*94*B165/Nt_load2)))</f>
        <v>7.41187307810399+8.17774174340888i</v>
      </c>
      <c r="DF165" s="240" t="str">
        <f t="shared" ref="DF165:DF228" ca="1" si="281">IMPRODUCT(O165,IMEXP(COMPLEX(0,-2*PI()*95*B165/Nt_load2)))</f>
        <v>7.99338228949649-7.61033258943251i</v>
      </c>
      <c r="DG165" s="240" t="str">
        <f t="shared" ref="DG165:DG228" ca="1" si="282">IMPRODUCT(O165,IMEXP(COMPLEX(0,-2*PI()*96*B165/Nt_load2)))</f>
        <v>-7.80420792097809-7.80420792098452i</v>
      </c>
      <c r="DH165" s="240" t="str">
        <f t="shared" ref="DH165:DH228" ca="1" si="283">IMPRODUCT(O165,IMEXP(COMPLEX(0,-2*PI()*97*B165/Nt_load2)))</f>
        <v>-7.61033258943933+7.99338228949i</v>
      </c>
      <c r="DI165" s="240" t="str">
        <f t="shared" ref="DI165:DI228" ca="1" si="284">IMPRODUCT(O165,IMEXP(COMPLEX(0,-2*PI()*98*B165/Nt_load2)))</f>
        <v>8.17774174340993+7.41187307810282i</v>
      </c>
      <c r="DJ165" s="240" t="str">
        <f t="shared" ref="DJ165:DJ228" ca="1" si="285">IMPRODUCT(O165,IMEXP(COMPLEX(0,-2*PI()*99*B165/Nt_load2)))</f>
        <v>7.20894893157959-8.35717523148176i</v>
      </c>
      <c r="DK165" s="240" t="str">
        <f t="shared" ref="DK165:DK228" ca="1" si="286">IMPRODUCT(O165,IMEXP(COMPLEX(0,-2*PI()*100*B165/Nt_load2)))</f>
        <v>-8.53157466968887-7.00168238378018i</v>
      </c>
      <c r="DL165" s="240" t="str">
        <f t="shared" ref="DL165:DL228" ca="1" si="287">IMPRODUCT(O165,IMEXP(COMPLEX(0,-2*PI()*101*B165/Nt_load2)))</f>
        <v>-6.79019828432259+8.70083500633113i</v>
      </c>
      <c r="DM165" s="240" t="str">
        <f t="shared" ref="DM165:DM228" ca="1" si="288">IMPRODUCT(O165,IMEXP(COMPLEX(0,-2*PI()*102*B165/Nt_load2)))</f>
        <v>8.86485428531077+6.57462402332041i</v>
      </c>
      <c r="DN165" s="240" t="str">
        <f t="shared" ref="DN165:DN228" ca="1" si="289">IMPRODUCT(O165,IMEXP(COMPLEX(0,-2*PI()*103*B165/Nt_load2)))</f>
        <v>6.35508945464739-9.0235337075474i</v>
      </c>
      <c r="DO165" s="240" t="str">
        <f t="shared" ref="DO165:DO228" ca="1" si="290">IMPRODUCT(O165,IMEXP(COMPLEX(0,-2*PI()*104*B165/Nt_load2)))</f>
        <v>-9.17677769049012-6.13172681771926i</v>
      </c>
      <c r="DP165" s="240" t="str">
        <f t="shared" ref="DP165:DP228" ca="1" si="291">IMPRODUCT(O165,IMEXP(COMPLEX(0,-2*PI()*105*B165/Nt_load2)))</f>
        <v>-5.90467065783618+9.32449392569394i</v>
      </c>
      <c r="DQ165" s="240" t="str">
        <f t="shared" ref="DQ165:DQ228" ca="1" si="292">IMPRODUCT(O165,IMEXP(COMPLEX(0,-2*PI()*106*B165/Nt_load2)))</f>
        <v>9.46659343442223+5.67405774513871i</v>
      </c>
      <c r="DR165" s="240" t="str">
        <f t="shared" ref="DR165:DR228" ca="1" si="293">IMPRODUCT(O165,IMEXP(COMPLEX(0,-2*PI()*107*B165/Nt_load2)))</f>
        <v>5.44002699222199-9.60299062124455i</v>
      </c>
      <c r="DS165" s="240" t="str">
        <f t="shared" ref="DS165:DS228" ca="1" si="294">IMPRODUCT(O165,IMEXP(COMPLEX(0,-2*PI()*108*B165/Nt_load2)))</f>
        <v>-9.73360332559545-5.20271937046116i</v>
      </c>
      <c r="DT165" s="240" t="str">
        <f t="shared" ref="DT165:DT228" ca="1" si="295">IMPRODUCT(O165,IMEXP(COMPLEX(0,-2*PI()*109*B165/Nt_load2)))</f>
        <v>-4.96227782509379+9.85835287126593i</v>
      </c>
      <c r="DU165" s="240" t="str">
        <f t="shared" ref="DU165:DU228" ca="1" si="296">IMPRODUCT(O165,IMEXP(COMPLEX(0,-2*PI()*110*B165/Nt_load2)))</f>
        <v>9.97716411379434+4.71884718911613i</v>
      </c>
      <c r="DV165" s="240" t="str">
        <f t="shared" ref="DV165:DV228" ca="1" si="297">IMPRODUCT(O165,IMEXP(COMPLEX(0,-2*PI()*111*B165/Nt_load2)))</f>
        <v>4.47257409604053-10.089965485731i</v>
      </c>
      <c r="DW165" s="240" t="str">
        <f t="shared" ref="DW165:DW228" ca="1" si="298">IMPRODUCT(O165,IMEXP(COMPLEX(0,-2*PI()*112*B165/Nt_load2)))</f>
        <v>-10.196689039747-4.22360689157009i</v>
      </c>
      <c r="DX165" s="240" t="str">
        <f t="shared" ref="DX165:DX228" ca="1" si="299">IMPRODUCT(O165,IMEXP(COMPLEX(0,-2*PI()*113*B165/Nt_load2)))</f>
        <v>-3.97209554422878+10.2972704895682i</v>
      </c>
      <c r="DY165" s="240" t="str">
        <f t="shared" ref="DY165:DY228" ca="1" si="300">IMPRODUCT(O165,IMEXP(COMPLEX(0,-2*PI()*114*B165/Nt_load2)))</f>
        <v>10.3916492486821+3.71819155506799i</v>
      </c>
      <c r="DZ165" s="240" t="str">
        <f t="shared" ref="DZ165:DZ228" ca="1" si="301">IMPRODUCT(O165,IMEXP(COMPLEX(0,-2*PI()*115*B165/Nt_load2)))</f>
        <v>3.4620478663463-10.4797684668575i</v>
      </c>
      <c r="EA165" s="240" t="str">
        <f t="shared" ref="EA165:EA228" ca="1" si="302">IMPRODUCT(O165,IMEXP(COMPLEX(0,-2*PI()*116*B165/Nt_load2)))</f>
        <v>-10.5615750643722-3.20381876944453i</v>
      </c>
      <c r="EB165" s="240" t="str">
        <f t="shared" ref="EB165:EB228" ca="1" si="303">IMPRODUCT(O165,IMEXP(COMPLEX(0,-2*PI()*117*B165/Nt_load2)))</f>
        <v>-2.94365981191456+10.6370197639909i</v>
      </c>
      <c r="EC165" s="240" t="str">
        <f t="shared" ref="EC165:EC228" ca="1" si="304">IMPRODUCT(O165,IMEXP(COMPLEX(0,-2*PI()*118*B165/Nt_load2)))</f>
        <v>10.7060571206476+2.68172770378443i</v>
      </c>
      <c r="ED165" s="240" t="str">
        <f t="shared" ref="ED165:ED228" ca="1" si="305">IMPRODUCT(O165,IMEXP(COMPLEX(0,-2*PI()*119*B165/Nt_load2)))</f>
        <v>2.4181802231615-10.7686455488202i</v>
      </c>
      <c r="EE165" s="240" t="str">
        <f t="shared" ref="EE165:EE228" ca="1" si="306">IMPRODUCT(O165,IMEXP(COMPLEX(0,-2*PI()*120*B165/Nt_load2)))</f>
        <v>-10.8247473475797-2.15317612119403i</v>
      </c>
      <c r="EF165" s="240" t="str">
        <f t="shared" ref="EF165:EF228" ca="1" si="307">IMPRODUCT(O165,IMEXP(COMPLEX(0,-2*PI()*121*B165/Nt_load2)))</f>
        <v>-1.88687502644361+10.8743287233005i</v>
      </c>
      <c r="EG165" s="240" t="str">
        <f t="shared" ref="EG165:EG228" ca="1" si="308">IMPRODUCT(O165,IMEXP(COMPLEX(0,-2*PI()*122*B165/Nt_load2)))</f>
        <v>10.9173598100157+1.61943734873207i</v>
      </c>
      <c r="EH165" s="240" t="str">
        <f t="shared" ref="EH165:EH228" ca="1" si="309">IMPRODUCT(O165,IMEXP(COMPLEX(0,-2*PI()*123*B165/Nt_load2)))</f>
        <v>1.351024182516-10.9538146874078i</v>
      </c>
      <c r="EI165" s="240" t="str">
        <f t="shared" ref="EI165:EI228" ca="1" si="310">IMPRODUCT(O165,IMEXP(COMPLEX(0,-2*PI()*124*B165/Nt_load2)))</f>
        <v>-10.9836713964218-1.08179720985076i</v>
      </c>
      <c r="EJ165" s="240" t="str">
        <f t="shared" ref="EJ165:EJ228" ca="1" si="311">IMPRODUCT(O165,IMEXP(COMPLEX(0,-2*PI()*125*B165/Nt_load2)))</f>
        <v>-0.811918602997304+11.0069119524925i</v>
      </c>
      <c r="EK165" s="240" t="str">
        <f t="shared" ref="EK165:EK228" ca="1" si="312">IMPRODUCT(O165,IMEXP(COMPLEX(0,-2*PI()*126*B165/Nt_load2)))</f>
        <v>11.023522356378+0.541550926736999i</v>
      </c>
      <c r="EL165" s="240" t="str">
        <f t="shared" ref="EL165:EL228" ca="1" si="313">IMPRODUCT(O165,IMEXP(COMPLEX(0,-2*PI()*127*B165/Nt_load2)))</f>
        <v>0.270857040448009-11.0334926025921i</v>
      </c>
      <c r="EM165" s="240" t="str">
        <f t="shared" ref="EM165:EM228" ca="1" si="314">IMPRODUCT(O165,IMEXP(COMPLEX(0,-2*PI()*128*B165/Nt_load2)))</f>
        <v>-11.0368166854313+4.81343989818295E-12i</v>
      </c>
      <c r="EN165" s="240"/>
      <c r="EO165" s="240"/>
      <c r="EP165" s="240"/>
    </row>
    <row r="166" spans="1:146" ht="15.7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0.0543454921164751-0.168860949440495i</v>
      </c>
      <c r="G166" s="247" t="str">
        <f t="shared" si="184"/>
        <v>-0.464186281917922+0.777084622991347i</v>
      </c>
      <c r="H166" s="247" t="str">
        <f t="shared" si="180"/>
        <v>0.00518673800525873-0.00430610576459979i</v>
      </c>
      <c r="I166" s="247" t="str">
        <f t="shared" ref="I166:I229" si="317">IMDIV(IMPRODUCT(-1,H166),IMSUM(1,IMPRODUCT(F166,G166,-1)))</f>
        <v>-0.00633617508350836+0.00396179640879232i</v>
      </c>
      <c r="J166" s="275" t="str">
        <f ca="1">IMPRODUCT(1/N_FFT2,CC100)</f>
        <v>0.024036663585591+0.00104487494139235i</v>
      </c>
      <c r="K166" s="274" t="str">
        <f t="shared" ref="K166:K229" ca="1" si="318">IMPRODUCT(I166,J166)</f>
        <v>-0.00015644009069214+0.0000886078569037111i</v>
      </c>
      <c r="N166" s="265">
        <f t="shared" ca="1" si="185"/>
        <v>35.509018577893308</v>
      </c>
      <c r="O166" s="240">
        <f t="shared" ca="1" si="186"/>
        <v>11.509018577893306</v>
      </c>
      <c r="P166" s="240" t="str">
        <f t="shared" ca="1" si="187"/>
        <v>-0.564720775408306-11.4951554609807i</v>
      </c>
      <c r="Q166" s="240" t="str">
        <f t="shared" ca="1" si="188"/>
        <v>-11.453599507706+1.12808108900484i</v>
      </c>
      <c r="R166" s="240" t="str">
        <f t="shared" ca="1" si="189"/>
        <v>1.68872375644984+11.3844508300003i</v>
      </c>
      <c r="S166" s="240" t="str">
        <f t="shared" ca="1" si="190"/>
        <v>11.2878760130851-2.24529814045083i</v>
      </c>
      <c r="T166" s="240" t="str">
        <f t="shared" ca="1" si="191"/>
        <v>-2.79646340456645-11.1641077141532i</v>
      </c>
      <c r="U166" s="241" t="str">
        <f t="shared" ca="1" si="192"/>
        <v>-11.0134441018775+3.34089174339933i</v>
      </c>
      <c r="V166" s="240" t="str">
        <f t="shared" ca="1" si="193"/>
        <v>3.87727158139524+10.8362481380964i</v>
      </c>
      <c r="W166" s="240" t="str">
        <f t="shared" ca="1" si="194"/>
        <v>10.6329467034078-4.40431073254183i</v>
      </c>
      <c r="X166" s="240" t="str">
        <f t="shared" ca="1" si="195"/>
        <v>-4.92073951336167-10.4040295687745i</v>
      </c>
      <c r="Y166" s="240" t="str">
        <f t="shared" ca="1" si="196"/>
        <v>-10.1500482156242+5.42531380168899i</v>
      </c>
      <c r="Z166" s="240" t="str">
        <f t="shared" ca="1" si="197"/>
        <v>5.91681803386562+9.87161450728379i</v>
      </c>
      <c r="AA166" s="240" t="str">
        <f t="shared" ca="1" si="198"/>
        <v>9.56939921494402-6.39406813314667i</v>
      </c>
      <c r="AB166" s="240" t="str">
        <f t="shared" ca="1" si="199"/>
        <v>-6.85591436224171-9.24413040171444i</v>
      </c>
      <c r="AC166" s="240" t="str">
        <f t="shared" ca="1" si="200"/>
        <v>-8.89659166865762+7.30124409312995i</v>
      </c>
      <c r="AD166" s="240" t="str">
        <f t="shared" ca="1" si="201"/>
        <v>7.72898448748531+8.52762026702084i</v>
      </c>
      <c r="AE166" s="240" t="str">
        <f t="shared" ca="1" si="202"/>
        <v>8.13810508123026-8.13810508123036i</v>
      </c>
      <c r="AF166" s="240" t="str">
        <f t="shared" ca="1" si="203"/>
        <v>-8.52762026702092-7.72898448748522i</v>
      </c>
      <c r="AG166" s="240" t="str">
        <f t="shared" ca="1" si="204"/>
        <v>-7.30124409312986+8.8965916686577i</v>
      </c>
      <c r="AH166" s="240" t="str">
        <f t="shared" ca="1" si="205"/>
        <v>9.24413040171453+6.85591436224158i</v>
      </c>
      <c r="AI166" s="240" t="str">
        <f t="shared" ca="1" si="206"/>
        <v>6.3940681331475-9.56939921494348i</v>
      </c>
      <c r="AJ166" s="240" t="str">
        <f t="shared" ca="1" si="207"/>
        <v>-9.87161450728387-5.91681803386548i</v>
      </c>
      <c r="AK166" s="240" t="str">
        <f t="shared" ca="1" si="208"/>
        <v>-5.42531380168889+10.1500482156243i</v>
      </c>
      <c r="AL166" s="240" t="str">
        <f t="shared" ca="1" si="209"/>
        <v>10.4040295687741+4.9207395133626i</v>
      </c>
      <c r="AM166" s="240" t="str">
        <f t="shared" ca="1" si="210"/>
        <v>4.40431073254171-10.6329467034078i</v>
      </c>
      <c r="AN166" s="240" t="str">
        <f t="shared" ca="1" si="211"/>
        <v>-10.8362481380965-3.87727158139511i</v>
      </c>
      <c r="AO166" s="240" t="str">
        <f t="shared" ca="1" si="212"/>
        <v>-3.34089174339896+11.0134441018776i</v>
      </c>
      <c r="AP166" s="240" t="str">
        <f t="shared" ca="1" si="213"/>
        <v>11.1641077141531+2.79646340456659i</v>
      </c>
      <c r="AQ166" s="240" t="str">
        <f t="shared" ca="1" si="214"/>
        <v>2.24529814045128-11.287876013085i</v>
      </c>
      <c r="AR166" s="240" t="str">
        <f t="shared" ca="1" si="215"/>
        <v>2.24529814045128-11.287876013085i</v>
      </c>
      <c r="AS166" s="240" t="str">
        <f t="shared" ca="1" si="216"/>
        <v>-1.12808108900505+11.453599507706i</v>
      </c>
      <c r="AT166" s="240" t="str">
        <f t="shared" ca="1" si="217"/>
        <v>11.4951554609807+0.564720775408844i</v>
      </c>
      <c r="AU166" s="240" t="str">
        <f t="shared" ca="1" si="218"/>
        <v>-1.60731691849064E-13-11.5090185778933i</v>
      </c>
      <c r="AV166" s="240" t="str">
        <f t="shared" ca="1" si="219"/>
        <v>-11.4951554609808+0.56472077540794i</v>
      </c>
      <c r="AW166" s="240" t="str">
        <f t="shared" ca="1" si="220"/>
        <v>1.12808108900529+11.4535995077059i</v>
      </c>
      <c r="AX166" s="240" t="str">
        <f t="shared" ca="1" si="221"/>
        <v>11.3844508300003-1.68872375644985i</v>
      </c>
      <c r="AY166" s="240" t="str">
        <f t="shared" ca="1" si="222"/>
        <v>-2.24529814045039-11.2878760130852i</v>
      </c>
      <c r="AZ166" s="240" t="str">
        <f t="shared" ca="1" si="223"/>
        <v>-11.1641077141531+2.79646340456682i</v>
      </c>
      <c r="BA166" s="240" t="str">
        <f t="shared" ca="1" si="224"/>
        <v>3.34089174339927+11.0134441018775i</v>
      </c>
      <c r="BB166" s="240" t="str">
        <f t="shared" ca="1" si="225"/>
        <v>10.8362481380968-3.87727158139425i</v>
      </c>
      <c r="BC166" s="240" t="str">
        <f t="shared" ca="1" si="226"/>
        <v>-4.404310732542-10.6329467034077i</v>
      </c>
      <c r="BD166" s="240" t="str">
        <f t="shared" ca="1" si="227"/>
        <v>-10.4040295687745+4.92073951336178i</v>
      </c>
      <c r="BE166" s="240" t="str">
        <f t="shared" ca="1" si="228"/>
        <v>5.42531380168916+10.1500482156241i</v>
      </c>
      <c r="BF166" s="240" t="str">
        <f t="shared" ca="1" si="229"/>
        <v>9.87161450728371-5.91681803386576i</v>
      </c>
      <c r="BG166" s="240" t="str">
        <f t="shared" ca="1" si="230"/>
        <v>-6.39406813314674-9.56939921494399i</v>
      </c>
      <c r="BH166" s="240" t="str">
        <f t="shared" ca="1" si="231"/>
        <v>-9.24413040171435+6.85591436224183i</v>
      </c>
      <c r="BI166" s="240" t="str">
        <f t="shared" ca="1" si="232"/>
        <v>7.30124409313005+8.89659166865755i</v>
      </c>
      <c r="BJ166" s="240" t="str">
        <f t="shared" ca="1" si="233"/>
        <v>8.52762026702147-7.72898448748461i</v>
      </c>
      <c r="BK166" s="240" t="str">
        <f t="shared" ca="1" si="234"/>
        <v>-8.13810508123046-8.13810508123017i</v>
      </c>
      <c r="BL166" s="240" t="str">
        <f t="shared" ca="1" si="235"/>
        <v>-7.72898448748516+8.52762026702098i</v>
      </c>
      <c r="BM166" s="240" t="str">
        <f t="shared" ca="1" si="236"/>
        <v>8.8965916686578+7.30124409312973i</v>
      </c>
      <c r="BN166" s="240" t="str">
        <f t="shared" ca="1" si="237"/>
        <v>6.85591436224151-9.24413040171458i</v>
      </c>
      <c r="BO166" s="240" t="str">
        <f t="shared" ca="1" si="238"/>
        <v>-9.56939921494357-6.39406813314737i</v>
      </c>
      <c r="BP166" s="240" t="str">
        <f t="shared" ca="1" si="239"/>
        <v>-5.91681803386542+9.87161450728392i</v>
      </c>
      <c r="BQ166" s="240" t="str">
        <f t="shared" ca="1" si="240"/>
        <v>10.1500482156243+5.42531380168882i</v>
      </c>
      <c r="BR166" s="240" t="str">
        <f t="shared" ca="1" si="241"/>
        <v>4.92073951336245-10.4040295687741i</v>
      </c>
      <c r="BS166" s="240" t="str">
        <f t="shared" ca="1" si="242"/>
        <v>-10.6329467034079-4.40431073254162i</v>
      </c>
      <c r="BT166" s="240" t="str">
        <f t="shared" ca="1" si="243"/>
        <v>-3.87727158139495+10.8362481380965i</v>
      </c>
      <c r="BU166" s="240" t="str">
        <f t="shared" ca="1" si="244"/>
        <v>11.0134441018776+3.34089174339889i</v>
      </c>
      <c r="BV166" s="240" t="str">
        <f t="shared" ca="1" si="245"/>
        <v>2.79646340456635-11.1641077141532i</v>
      </c>
      <c r="BW166" s="240" t="str">
        <f t="shared" ca="1" si="246"/>
        <v>-11.287876013085-2.24529814045113i</v>
      </c>
      <c r="BX166" s="240" t="str">
        <f t="shared" ca="1" si="247"/>
        <v>-1.68872375644953+11.3844508300004i</v>
      </c>
      <c r="BY166" s="240" t="str">
        <f t="shared" ca="1" si="248"/>
        <v>11.4535995077063+1.12808108900147i</v>
      </c>
      <c r="BZ166" s="240" t="str">
        <f t="shared" ca="1" si="249"/>
        <v>0.564720775407622-11.4951554609808i</v>
      </c>
      <c r="CA166" s="240" t="str">
        <f t="shared" ca="1" si="250"/>
        <v>-11.5090185778933-1.96827848925191E-12i</v>
      </c>
      <c r="CB166" s="240" t="str">
        <f t="shared" ca="1" si="251"/>
        <v>0.564720775403527+11.495155460981i</v>
      </c>
      <c r="CC166" s="240" t="str">
        <f t="shared" ca="1" si="252"/>
        <v>11.4535995077056-1.12808108900895i</v>
      </c>
      <c r="CD166" s="240" t="str">
        <f t="shared" ca="1" si="253"/>
        <v>-1.68872375645114-11.3844508300001i</v>
      </c>
      <c r="CE166" s="240" t="str">
        <f t="shared" ca="1" si="254"/>
        <v>-11.2878760130854+2.24529814044934i</v>
      </c>
      <c r="CF166" s="240" t="str">
        <f t="shared" ca="1" si="255"/>
        <v>2.79646340456254+11.1641077141541i</v>
      </c>
      <c r="CG166" s="240" t="str">
        <f t="shared" ca="1" si="256"/>
        <v>11.0134441018761-3.34089174340373i</v>
      </c>
      <c r="CH166" s="240" t="str">
        <f t="shared" ca="1" si="257"/>
        <v>-3.87727158139664-10.8362481380959i</v>
      </c>
      <c r="CI166" s="240" t="str">
        <f t="shared" ca="1" si="258"/>
        <v>-10.6329467034081+4.40431073254101i</v>
      </c>
      <c r="CJ166" s="240" t="str">
        <f t="shared" ca="1" si="259"/>
        <v>4.92073951335874+10.4040295687759i</v>
      </c>
      <c r="CK166" s="240" t="str">
        <f t="shared" ca="1" si="260"/>
        <v>10.1500482156219-5.42531380169327i</v>
      </c>
      <c r="CL166" s="240" t="str">
        <f t="shared" ca="1" si="261"/>
        <v>-5.91681803386779-9.87161450728249i</v>
      </c>
      <c r="CM166" s="240" t="str">
        <f t="shared" ca="1" si="262"/>
        <v>-9.56939921494385+6.39406813314695i</v>
      </c>
      <c r="CN166" s="240" t="str">
        <f t="shared" ca="1" si="263"/>
        <v>6.85591436223914+9.24413040171634i</v>
      </c>
      <c r="CO166" s="240" t="str">
        <f t="shared" ca="1" si="264"/>
        <v>8.89659166866113-7.30124409312568i</v>
      </c>
      <c r="CP166" s="240" t="str">
        <f t="shared" ca="1" si="265"/>
        <v>-7.72898448748722-8.52762026701912i</v>
      </c>
      <c r="CQ166" s="240" t="str">
        <f t="shared" ca="1" si="266"/>
        <v>-8.13810508123+8.13810508123063i</v>
      </c>
      <c r="CR166" s="240" t="str">
        <f t="shared" ca="1" si="267"/>
        <v>8.5276202670195+7.72898448748681i</v>
      </c>
      <c r="CS166" s="240" t="str">
        <f t="shared" ca="1" si="268"/>
        <v>7.30124409313411-8.89659166865422i</v>
      </c>
      <c r="CT166" s="240" t="str">
        <f t="shared" ca="1" si="269"/>
        <v>-9.24413040171678-6.85591436223856i</v>
      </c>
      <c r="CU166" s="240" t="str">
        <f t="shared" ca="1" si="270"/>
        <v>-6.39406813314621+9.56939921494434i</v>
      </c>
      <c r="CV166" s="240" t="str">
        <f t="shared" ca="1" si="271"/>
        <v>9.87161450728278+5.91681803386731i</v>
      </c>
      <c r="CW166" s="240" t="str">
        <f t="shared" ca="1" si="272"/>
        <v>5.42531380169264-10.1500482156223i</v>
      </c>
      <c r="CX166" s="240" t="str">
        <f t="shared" ca="1" si="273"/>
        <v>-10.4040295687762-4.92073951335809i</v>
      </c>
      <c r="CY166" s="240" t="str">
        <f t="shared" ca="1" si="274"/>
        <v>-4.4043107325405+10.6329467034083i</v>
      </c>
      <c r="CZ166" s="240" t="str">
        <f t="shared" ca="1" si="275"/>
        <v>10.8362481380962+3.87727158139596i</v>
      </c>
      <c r="DA166" s="240" t="str">
        <f t="shared" ca="1" si="276"/>
        <v>3.34089174340304-11.0134441018763i</v>
      </c>
      <c r="DB166" s="240" t="str">
        <f t="shared" ca="1" si="277"/>
        <v>-11.1641077141543-2.79646340456168i</v>
      </c>
      <c r="DC166" s="240" t="str">
        <f t="shared" ca="1" si="278"/>
        <v>-2.2452981404488+11.2878760130855i</v>
      </c>
      <c r="DD166" s="240" t="str">
        <f t="shared" ca="1" si="279"/>
        <v>11.3844508300002+1.68872375645042i</v>
      </c>
      <c r="DE166" s="240" t="str">
        <f t="shared" ca="1" si="280"/>
        <v>1.12808108900807-11.4535995077057i</v>
      </c>
      <c r="DF166" s="240" t="str">
        <f t="shared" ca="1" si="281"/>
        <v>-11.495155460981-0.564720775402969i</v>
      </c>
      <c r="DG166" s="240" t="str">
        <f t="shared" ca="1" si="282"/>
        <v>2.69016045303472E-12+11.5090185778933i</v>
      </c>
      <c r="DH166" s="240" t="str">
        <f t="shared" ca="1" si="283"/>
        <v>11.4951554609807-0.564720775408342i</v>
      </c>
      <c r="DI166" s="240" t="str">
        <f t="shared" ca="1" si="284"/>
        <v>-1.12808108900203-11.4535995077063i</v>
      </c>
      <c r="DJ166" s="240" t="str">
        <f t="shared" ca="1" si="285"/>
        <v>-11.3844508300011+1.68872375644442i</v>
      </c>
      <c r="DK166" s="240" t="str">
        <f t="shared" ca="1" si="286"/>
        <v>2.24529814045407+11.2878760130844i</v>
      </c>
      <c r="DL166" s="240" t="str">
        <f t="shared" ca="1" si="287"/>
        <v>11.164107714153-2.79646340456721i</v>
      </c>
      <c r="DM166" s="240" t="str">
        <f t="shared" ca="1" si="288"/>
        <v>-3.34089174339724-11.0134441018781i</v>
      </c>
      <c r="DN166" s="240" t="str">
        <f t="shared" ca="1" si="289"/>
        <v>-10.8362481380982+3.87727158139024i</v>
      </c>
      <c r="DO166" s="240" t="str">
        <f t="shared" ca="1" si="290"/>
        <v>4.40431073254547+10.6329467034063i</v>
      </c>
      <c r="DP166" s="240" t="str">
        <f t="shared" ca="1" si="291"/>
        <v>10.4040295687739-4.92073951336296i</v>
      </c>
      <c r="DQ166" s="240" t="str">
        <f t="shared" ca="1" si="292"/>
        <v>-5.42531380168729-10.1500482156251i</v>
      </c>
      <c r="DR166" s="240" t="str">
        <f t="shared" ca="1" si="293"/>
        <v>-9.8716145072859+5.91681803386211i</v>
      </c>
      <c r="DS166" s="240" t="str">
        <f t="shared" ca="1" si="294"/>
        <v>6.39406813315096+9.56939921494117i</v>
      </c>
      <c r="DT166" s="240" t="str">
        <f t="shared" ca="1" si="295"/>
        <v>9.24413040171356-6.85591436224288i</v>
      </c>
      <c r="DU166" s="240" t="str">
        <f t="shared" ca="1" si="296"/>
        <v>-7.30124409312941-8.89659166865806i</v>
      </c>
      <c r="DV166" s="240" t="str">
        <f t="shared" ca="1" si="297"/>
        <v>-8.52762026702357+7.72898448748231i</v>
      </c>
      <c r="DW166" s="240" t="str">
        <f t="shared" ca="1" si="298"/>
        <v>8.1381050812338+8.13810508122682i</v>
      </c>
      <c r="DX166" s="240" t="str">
        <f t="shared" ca="1" si="299"/>
        <v>7.72898448748323-8.52762026702273i</v>
      </c>
      <c r="DY166" s="240" t="str">
        <f t="shared" ca="1" si="300"/>
        <v>-8.89659166865727-7.30124409313038i</v>
      </c>
      <c r="DZ166" s="240" t="str">
        <f t="shared" ca="1" si="301"/>
        <v>-6.85591436224414+9.24413040171263i</v>
      </c>
      <c r="EA166" s="240" t="str">
        <f t="shared" ca="1" si="302"/>
        <v>9.56939921494684+6.39406813314247i</v>
      </c>
      <c r="EB166" s="240" t="str">
        <f t="shared" ca="1" si="303"/>
        <v>5.91681803386318-9.87161450728525i</v>
      </c>
      <c r="EC166" s="240" t="str">
        <f t="shared" ca="1" si="304"/>
        <v>-10.1500482156245-5.42531380168838i</v>
      </c>
      <c r="ED166" s="240" t="str">
        <f t="shared" ca="1" si="305"/>
        <v>-4.92073951336438+10.4040295687732i</v>
      </c>
      <c r="EE166" s="240" t="str">
        <f t="shared" ca="1" si="306"/>
        <v>10.6329467034058+4.40431073254662i</v>
      </c>
      <c r="EF166" s="240" t="str">
        <f t="shared" ca="1" si="307"/>
        <v>3.87727158139142-10.8362481380978i</v>
      </c>
      <c r="EG166" s="240" t="str">
        <f t="shared" ca="1" si="308"/>
        <v>-11.0134441018776-3.34089174339874i</v>
      </c>
      <c r="EH166" s="240" t="str">
        <f t="shared" ca="1" si="309"/>
        <v>-2.79646340456842+11.1641077141527i</v>
      </c>
      <c r="EI166" s="240" t="str">
        <f t="shared" ca="1" si="310"/>
        <v>11.2878760130842+2.2452981404553i</v>
      </c>
      <c r="EJ166" s="240" t="str">
        <f t="shared" ca="1" si="311"/>
        <v>1.68872375644566-11.3844508300009i</v>
      </c>
      <c r="EK166" s="240" t="str">
        <f t="shared" ca="1" si="312"/>
        <v>-11.4535995077061-1.12808108900359i</v>
      </c>
      <c r="EL166" s="240" t="str">
        <f t="shared" ca="1" si="313"/>
        <v>-0.564720775409588+11.4951554609807i</v>
      </c>
      <c r="EM166" s="240" t="str">
        <f t="shared" ca="1" si="314"/>
        <v>11.5090185778933+3.93655697850382E-12i</v>
      </c>
      <c r="EN166" s="240"/>
      <c r="EO166" s="240"/>
      <c r="EP166" s="240"/>
    </row>
    <row r="167" spans="1:146" ht="15.75" thickBot="1">
      <c r="A167" s="277">
        <f t="shared" si="181"/>
        <v>1.3085937500000007E-3</v>
      </c>
      <c r="B167" s="276">
        <v>67</v>
      </c>
      <c r="C167" s="248">
        <f t="shared" si="182"/>
        <v>13400</v>
      </c>
      <c r="D167" s="247">
        <f t="shared" si="315"/>
        <v>84194.683116206463</v>
      </c>
      <c r="E167" s="247" t="str">
        <f t="shared" si="316"/>
        <v>84194.6831162065i</v>
      </c>
      <c r="F167" s="247" t="str">
        <f t="shared" si="183"/>
        <v>0.0536833846346901-0.167244303382077i</v>
      </c>
      <c r="G167" s="247" t="str">
        <f t="shared" si="184"/>
        <v>-0.453894399308514+0.771614136670266i</v>
      </c>
      <c r="H167" s="247" t="str">
        <f t="shared" si="180"/>
        <v>0.00518142442125531-0.00424247869984634i</v>
      </c>
      <c r="I167" s="247" t="str">
        <f t="shared" si="317"/>
        <v>-0.0063000351737907+0.00391287524941574i</v>
      </c>
      <c r="J167" s="275" t="str">
        <f ca="1">IMPRODUCT(1/N_FFT2,CD100)</f>
        <v>0.121707230852256+0.0112160805655785i</v>
      </c>
      <c r="K167" s="274" t="str">
        <f t="shared" ca="1" si="318"/>
        <v>-0.000810646959314383+0.000405563509201505i</v>
      </c>
      <c r="N167" s="265">
        <f t="shared" ca="1" si="185"/>
        <v>35.674226001791439</v>
      </c>
      <c r="O167" s="240">
        <f t="shared" ca="1" si="186"/>
        <v>11.674226001791435</v>
      </c>
      <c r="P167" s="240" t="str">
        <f t="shared" ca="1" si="187"/>
        <v>-0.858809341185707-11.6425941806968i</v>
      </c>
      <c r="Q167" s="240" t="str">
        <f t="shared" ca="1" si="188"/>
        <v>-11.5478701329922+1.71296472014192i</v>
      </c>
      <c r="R167" s="240" t="str">
        <f t="shared" ca="1" si="189"/>
        <v>2.55783739486406+11.3905671764991i</v>
      </c>
      <c r="S167" s="240" t="str">
        <f t="shared" ca="1" si="190"/>
        <v>11.171537749568-3.38884892712569i</v>
      </c>
      <c r="T167" s="240" t="str">
        <f t="shared" ca="1" si="191"/>
        <v>-4.20149599343247-10.8919687916407i</v>
      </c>
      <c r="U167" s="241" t="str">
        <f t="shared" ca="1" si="192"/>
        <v>-10.5533753111228+4.99137478892213i</v>
      </c>
      <c r="V167" s="240" t="str">
        <f t="shared" ca="1" si="193"/>
        <v>5.75420489196543+10.1575921754215i</v>
      </c>
      <c r="W167" s="240" t="str">
        <f t="shared" ca="1" si="194"/>
        <v>9.70676416764156-6.48585246013916i</v>
      </c>
      <c r="X167" s="240" t="str">
        <f t="shared" ca="1" si="195"/>
        <v>-7.18235263188016-9.20333436381768i</v>
      </c>
      <c r="Y167" s="240" t="str">
        <f t="shared" ca="1" si="196"/>
        <v>-8.65003089367528+7.83993101241117i</v>
      </c>
      <c r="Z167" s="240" t="str">
        <f t="shared" ca="1" si="197"/>
        <v>8.45502412751377+8.04985215665873i</v>
      </c>
      <c r="AA167" s="240" t="str">
        <f t="shared" ca="1" si="198"/>
        <v>7.40605057334499-9.02429873430393i</v>
      </c>
      <c r="AB167" s="240" t="str">
        <f t="shared" ca="1" si="199"/>
        <v>-9.54466988436403-6.72211496029469i</v>
      </c>
      <c r="AC167" s="240" t="str">
        <f t="shared" ca="1" si="200"/>
        <v>-6.00175162385287+10.0133176413456i</v>
      </c>
      <c r="AD167" s="240" t="str">
        <f t="shared" ca="1" si="201"/>
        <v>10.4277023624486+5.24886427535394i</v>
      </c>
      <c r="AE167" s="240" t="str">
        <f t="shared" ca="1" si="202"/>
        <v>4.46753287657154-10.7855784609661i</v>
      </c>
      <c r="AF167" s="240" t="str">
        <f t="shared" ca="1" si="203"/>
        <v>-11.0850065753128-3.66199153005224i</v>
      </c>
      <c r="AG167" s="240" t="str">
        <f t="shared" ca="1" si="204"/>
        <v>-2.83660553414701+11.324364078594i</v>
      </c>
      <c r="AH167" s="240" t="str">
        <f t="shared" ca="1" si="205"/>
        <v>11.5023538717607+1.99584772708135i</v>
      </c>
      <c r="AI167" s="240" t="str">
        <f t="shared" ca="1" si="206"/>
        <v>1.14427424825712-11.6180114127022i</v>
      </c>
      <c r="AJ167" s="240" t="str">
        <f t="shared" ca="1" si="207"/>
        <v>-11.6707099431834-0.286499848137595i</v>
      </c>
      <c r="AK167" s="240" t="str">
        <f t="shared" ca="1" si="208"/>
        <v>0.572827119481015+11.6601638853015i</v>
      </c>
      <c r="AL167" s="240" t="str">
        <f t="shared" ca="1" si="209"/>
        <v>11.5864303890581-1.42904988730792i</v>
      </c>
      <c r="AM167" s="240" t="str">
        <f t="shared" ca="1" si="210"/>
        <v>-2.27752850997879-11.4499090226576i</v>
      </c>
      <c r="AN167" s="240" t="str">
        <f t="shared" ca="1" si="211"/>
        <v>-11.2513396072133+3.11366500832313i</v>
      </c>
      <c r="AO167" s="240" t="str">
        <f t="shared" ca="1" si="212"/>
        <v>3.93292828621121+10.991798207592i</v>
      </c>
      <c r="AP167" s="240" t="str">
        <f t="shared" ca="1" si="213"/>
        <v>10.6726913011256-4.73087868495717i</v>
      </c>
      <c r="AQ167" s="240" t="str">
        <f t="shared" ca="1" si="214"/>
        <v>-5.50319204221364-10.2957481557884i</v>
      </c>
      <c r="AR167" s="240" t="str">
        <f t="shared" ca="1" si="215"/>
        <v>-5.50319204221364-10.2957481557884i</v>
      </c>
      <c r="AS167" s="240" t="str">
        <f t="shared" ca="1" si="216"/>
        <v>6.95432830975444+9.37682624884621i</v>
      </c>
      <c r="AT167" s="240" t="str">
        <f t="shared" ca="1" si="217"/>
        <v>8.83982720467271-7.62528738687478i</v>
      </c>
      <c r="AU167" s="240" t="str">
        <f t="shared" ca="1" si="218"/>
        <v>-8.25492437097072-8.25492437097136i</v>
      </c>
      <c r="AV167" s="240" t="str">
        <f t="shared" ca="1" si="219"/>
        <v>-7.6252873868754+8.83982720467217i</v>
      </c>
      <c r="AW167" s="240" t="str">
        <f t="shared" ca="1" si="220"/>
        <v>9.37682624884642+6.95432830975416i</v>
      </c>
      <c r="AX167" s="240" t="str">
        <f t="shared" ca="1" si="221"/>
        <v>6.24568312498209-9.86301145914457i</v>
      </c>
      <c r="AY167" s="240" t="str">
        <f t="shared" ca="1" si="222"/>
        <v>-10.2957481557885-5.50319204221334i</v>
      </c>
      <c r="AZ167" s="240" t="str">
        <f t="shared" ca="1" si="223"/>
        <v>-4.73087868495694+10.6726913011257i</v>
      </c>
      <c r="BA167" s="240" t="str">
        <f t="shared" ca="1" si="224"/>
        <v>10.9917982075921+3.93292828621096i</v>
      </c>
      <c r="BB167" s="240" t="str">
        <f t="shared" ca="1" si="225"/>
        <v>3.11366500832288-11.2513396072134i</v>
      </c>
      <c r="BC167" s="240" t="str">
        <f t="shared" ca="1" si="226"/>
        <v>-11.4499090226577-2.27752850997845i</v>
      </c>
      <c r="BD167" s="240" t="str">
        <f t="shared" ca="1" si="227"/>
        <v>-1.42904988730757+11.5864303890581i</v>
      </c>
      <c r="BE167" s="240" t="str">
        <f t="shared" ca="1" si="228"/>
        <v>11.6601638853016+0.572827119480752i</v>
      </c>
      <c r="BF167" s="240" t="str">
        <f t="shared" ca="1" si="229"/>
        <v>-0.286499848137941-11.6707099431834i</v>
      </c>
      <c r="BG167" s="240" t="str">
        <f t="shared" ca="1" si="230"/>
        <v>-11.6180114127023+1.14427424825631i</v>
      </c>
      <c r="BH167" s="240" t="str">
        <f t="shared" ca="1" si="231"/>
        <v>1.99584772708046+11.5023538717608i</v>
      </c>
      <c r="BI167" s="240" t="str">
        <f t="shared" ca="1" si="232"/>
        <v>11.3243640785942-2.83660553414626i</v>
      </c>
      <c r="BJ167" s="240" t="str">
        <f t="shared" ca="1" si="233"/>
        <v>-3.66199153005142-11.0850065753131i</v>
      </c>
      <c r="BK167" s="240" t="str">
        <f t="shared" ca="1" si="234"/>
        <v>-10.785578460966+4.46753287657177i</v>
      </c>
      <c r="BL167" s="240" t="str">
        <f t="shared" ca="1" si="235"/>
        <v>5.2488642753531+10.427702362449i</v>
      </c>
      <c r="BM167" s="240" t="str">
        <f t="shared" ca="1" si="236"/>
        <v>10.0133176413454-6.00175162385316i</v>
      </c>
      <c r="BN167" s="240" t="str">
        <f t="shared" ca="1" si="237"/>
        <v>-6.7221149602949-9.54466988436388i</v>
      </c>
      <c r="BO167" s="240" t="str">
        <f t="shared" ca="1" si="238"/>
        <v>-9.02429873430379+7.40605057334517i</v>
      </c>
      <c r="BP167" s="240" t="str">
        <f t="shared" ca="1" si="239"/>
        <v>8.04985215665899+8.45502412751352i</v>
      </c>
      <c r="BQ167" s="240" t="str">
        <f t="shared" ca="1" si="240"/>
        <v>7.83993101241095-8.65003089367548i</v>
      </c>
      <c r="BR167" s="240" t="str">
        <f t="shared" ca="1" si="241"/>
        <v>-9.20333436381782-7.18235263187998i</v>
      </c>
      <c r="BS167" s="240" t="str">
        <f t="shared" ca="1" si="242"/>
        <v>-6.48585246013887+9.70676416764175i</v>
      </c>
      <c r="BT167" s="240" t="str">
        <f t="shared" ca="1" si="243"/>
        <v>10.1575921754217+5.75420489196516i</v>
      </c>
      <c r="BU167" s="240" t="str">
        <f t="shared" ca="1" si="244"/>
        <v>4.99137478892253-10.5533753111226i</v>
      </c>
      <c r="BV167" s="240" t="str">
        <f t="shared" ca="1" si="245"/>
        <v>-10.8919687916405-4.20149599343279i</v>
      </c>
      <c r="BW167" s="240" t="str">
        <f t="shared" ca="1" si="246"/>
        <v>-3.38884892712617+11.1715377495678i</v>
      </c>
      <c r="BX167" s="240" t="str">
        <f t="shared" ca="1" si="247"/>
        <v>11.3905671764994+2.55783739486245i</v>
      </c>
      <c r="BY167" s="240" t="str">
        <f t="shared" ca="1" si="248"/>
        <v>1.71296472014489-11.5478701329917i</v>
      </c>
      <c r="BZ167" s="240" t="str">
        <f t="shared" ca="1" si="249"/>
        <v>-11.6425941806971-0.858809341181802i</v>
      </c>
      <c r="CA167" s="240" t="str">
        <f t="shared" ca="1" si="250"/>
        <v>-8.98155150149413E-13+11.6742260017914i</v>
      </c>
      <c r="CB167" s="240" t="str">
        <f t="shared" ca="1" si="251"/>
        <v>11.6425941806972-0.85880934118001i</v>
      </c>
      <c r="CC167" s="240" t="str">
        <f t="shared" ca="1" si="252"/>
        <v>-1.71296472014328-11.547870132992i</v>
      </c>
      <c r="CD167" s="240" t="str">
        <f t="shared" ca="1" si="253"/>
        <v>-11.3905671764998+2.5578373948607i</v>
      </c>
      <c r="CE167" s="240" t="str">
        <f t="shared" ca="1" si="254"/>
        <v>3.38884892712905+11.171537749567i</v>
      </c>
      <c r="CF167" s="240" t="str">
        <f t="shared" ca="1" si="255"/>
        <v>10.8919687916411-4.20149599343127i</v>
      </c>
      <c r="CG167" s="240" t="str">
        <f t="shared" ca="1" si="256"/>
        <v>-4.9913747889272-10.5533753111204i</v>
      </c>
      <c r="CH167" s="240" t="str">
        <f t="shared" ca="1" si="257"/>
        <v>-10.1575921754213+5.75420489196577i</v>
      </c>
      <c r="CI167" s="240" t="str">
        <f t="shared" ca="1" si="258"/>
        <v>6.48585246013558+9.70676416764395i</v>
      </c>
      <c r="CJ167" s="240" t="str">
        <f t="shared" ca="1" si="259"/>
        <v>9.20333436381607-7.18235263188222i</v>
      </c>
      <c r="CK167" s="240" t="str">
        <f t="shared" ca="1" si="260"/>
        <v>-7.83993101240962-8.65003089367669i</v>
      </c>
      <c r="CL167" s="240" t="str">
        <f t="shared" ca="1" si="261"/>
        <v>-8.04985215665513+8.45502412751721i</v>
      </c>
      <c r="CM167" s="240" t="str">
        <f t="shared" ca="1" si="262"/>
        <v>9.02429873430412+7.40605057334476i</v>
      </c>
      <c r="CN167" s="240" t="str">
        <f t="shared" ca="1" si="263"/>
        <v>6.72211496029827-9.5446698843615i</v>
      </c>
      <c r="CO167" s="240" t="str">
        <f t="shared" ca="1" si="264"/>
        <v>-10.0133176413469-6.00175162385072i</v>
      </c>
      <c r="CP167" s="240" t="str">
        <f t="shared" ca="1" si="265"/>
        <v>-5.24886427535589+10.4277023624476i</v>
      </c>
      <c r="CQ167" s="240" t="str">
        <f t="shared" ca="1" si="266"/>
        <v>10.785578460968+4.46753287656684i</v>
      </c>
      <c r="CR167" s="240" t="str">
        <f t="shared" ca="1" si="267"/>
        <v>3.66199153005187-11.085006575313i</v>
      </c>
      <c r="CS167" s="240" t="str">
        <f t="shared" ca="1" si="268"/>
        <v>-11.3243640785929-2.83660553415122i</v>
      </c>
      <c r="CT167" s="240" t="str">
        <f t="shared" ca="1" si="269"/>
        <v>-1.9958477270788+11.5023538717611i</v>
      </c>
      <c r="CU167" s="240" t="str">
        <f t="shared" ca="1" si="270"/>
        <v>11.618011412702+1.14427424825926i</v>
      </c>
      <c r="CV167" s="240" t="str">
        <f t="shared" ca="1" si="271"/>
        <v>0.286499848133601-11.6707099431835i</v>
      </c>
      <c r="CW167" s="240" t="str">
        <f t="shared" ca="1" si="272"/>
        <v>-11.6601638853016+0.572827119480283i</v>
      </c>
      <c r="CX167" s="240" t="str">
        <f t="shared" ca="1" si="273"/>
        <v>1.42904988730249+11.5864303890587i</v>
      </c>
      <c r="CY167" s="240" t="str">
        <f t="shared" ca="1" si="274"/>
        <v>11.4499090226574-2.27752850998026i</v>
      </c>
      <c r="CZ167" s="240" t="str">
        <f t="shared" ca="1" si="275"/>
        <v>-3.11366500832003-11.2513396072142i</v>
      </c>
      <c r="DA167" s="240" t="str">
        <f t="shared" ca="1" si="276"/>
        <v>-10.9917982075907+3.93292828621473i</v>
      </c>
      <c r="DB167" s="240" t="str">
        <f t="shared" ca="1" si="277"/>
        <v>4.73087868495628+10.672691301126i</v>
      </c>
      <c r="DC167" s="240" t="str">
        <f t="shared" ca="1" si="278"/>
        <v>10.2957481557911-5.50319204220861i</v>
      </c>
      <c r="DD167" s="240" t="str">
        <f t="shared" ca="1" si="279"/>
        <v>-6.24568312498366-9.86301145914358i</v>
      </c>
      <c r="DE167" s="240" t="str">
        <f t="shared" ca="1" si="280"/>
        <v>-9.37682624884808+6.95432830975192i</v>
      </c>
      <c r="DF167" s="240" t="str">
        <f t="shared" ca="1" si="281"/>
        <v>7.62528738687762+8.83982720467026i</v>
      </c>
      <c r="DG167" s="240" t="str">
        <f t="shared" ca="1" si="282"/>
        <v>8.25492437097199-8.25492437097009i</v>
      </c>
      <c r="DH167" s="240" t="str">
        <f t="shared" ca="1" si="283"/>
        <v>-8.83982720467608-7.62528738687086i</v>
      </c>
      <c r="DI167" s="240" t="str">
        <f t="shared" ca="1" si="284"/>
        <v>-6.95432830975381+9.37682624884667i</v>
      </c>
      <c r="DJ167" s="240" t="str">
        <f t="shared" ca="1" si="285"/>
        <v>9.86301145914232+6.24568312498565i</v>
      </c>
      <c r="DK167" s="240" t="str">
        <f t="shared" ca="1" si="286"/>
        <v>5.50319204221098-10.2957481557898i</v>
      </c>
      <c r="DL167" s="240" t="str">
        <f t="shared" ca="1" si="287"/>
        <v>-10.6726913011249-4.73087868495875i</v>
      </c>
      <c r="DM167" s="240" t="str">
        <f t="shared" ca="1" si="288"/>
        <v>-3.93292828620634+10.9917982075938i</v>
      </c>
      <c r="DN167" s="240" t="str">
        <f t="shared" ca="1" si="289"/>
        <v>11.2513396072135+3.11366500832262i</v>
      </c>
      <c r="DO167" s="240" t="str">
        <f t="shared" ca="1" si="290"/>
        <v>2.27752850998291-11.4499090226568i</v>
      </c>
      <c r="DP167" s="240" t="str">
        <f t="shared" ca="1" si="291"/>
        <v>-11.5864303890584-1.42904988730484i</v>
      </c>
      <c r="DQ167" s="240" t="str">
        <f t="shared" ca="1" si="292"/>
        <v>-0.572827119482644+11.6601638853015i</v>
      </c>
      <c r="DR167" s="240" t="str">
        <f t="shared" ca="1" si="293"/>
        <v>11.6707099431833-0.286499848142848i</v>
      </c>
      <c r="DS167" s="240" t="str">
        <f t="shared" ca="1" si="294"/>
        <v>-1.14427424825657-11.6180114127023i</v>
      </c>
      <c r="DT167" s="240" t="str">
        <f t="shared" ca="1" si="295"/>
        <v>-11.5023538717616+1.99584772707615i</v>
      </c>
      <c r="DU167" s="240" t="str">
        <f t="shared" ca="1" si="296"/>
        <v>2.83660553414861+11.3243640785936i</v>
      </c>
      <c r="DV167" s="240" t="str">
        <f t="shared" ca="1" si="297"/>
        <v>11.0850065753137-3.66199153004962i</v>
      </c>
      <c r="DW167" s="240" t="str">
        <f t="shared" ca="1" si="298"/>
        <v>-4.46753287657539-10.7855784609645i</v>
      </c>
      <c r="DX167" s="240" t="str">
        <f t="shared" ca="1" si="299"/>
        <v>-10.4277023624488+5.24886427535348i</v>
      </c>
      <c r="DY167" s="240" t="str">
        <f t="shared" ca="1" si="300"/>
        <v>6.00175162384841+10.0133176413483i</v>
      </c>
      <c r="DZ167" s="240" t="str">
        <f t="shared" ca="1" si="301"/>
        <v>9.54466988436306-6.72211496029607i</v>
      </c>
      <c r="EA167" s="240" t="str">
        <f t="shared" ca="1" si="302"/>
        <v>-7.40605057334268-9.02429873430583i</v>
      </c>
      <c r="EB167" s="240" t="str">
        <f t="shared" ca="1" si="303"/>
        <v>-8.45502412751082+8.04985215666183i</v>
      </c>
      <c r="EC167" s="240" t="str">
        <f t="shared" ca="1" si="304"/>
        <v>8.65003089367499+7.8399310124115i</v>
      </c>
      <c r="ED167" s="240" t="str">
        <f t="shared" ca="1" si="305"/>
        <v>7.18235263188421-9.20333436381452i</v>
      </c>
      <c r="EE167" s="240" t="str">
        <f t="shared" ca="1" si="306"/>
        <v>-9.70676416764254-6.48585246013768i</v>
      </c>
      <c r="EF167" s="240" t="str">
        <f t="shared" ca="1" si="307"/>
        <v>-5.75420489196796+10.1575921754201i</v>
      </c>
      <c r="EG167" s="240" t="str">
        <f t="shared" ca="1" si="308"/>
        <v>10.5533753111242+4.99137478891914i</v>
      </c>
      <c r="EH167" s="240" t="str">
        <f t="shared" ca="1" si="309"/>
        <v>4.20149599343378-10.8919687916402i</v>
      </c>
      <c r="EI167" s="240" t="str">
        <f t="shared" ca="1" si="310"/>
        <v>-11.1715377495663-3.38884892713131i</v>
      </c>
      <c r="EJ167" s="240" t="str">
        <f t="shared" ca="1" si="311"/>
        <v>-2.55783739486316+11.3905671764993i</v>
      </c>
      <c r="EK167" s="240" t="str">
        <f t="shared" ca="1" si="312"/>
        <v>11.5478701329916+1.71296472014577i</v>
      </c>
      <c r="EL167" s="240" t="str">
        <f t="shared" ca="1" si="313"/>
        <v>0.858809341182698-11.642594180697i</v>
      </c>
      <c r="EM167" s="240" t="str">
        <f t="shared" ca="1" si="314"/>
        <v>-11.6742260017914-1.79631030029882E-12i</v>
      </c>
      <c r="EN167" s="240"/>
      <c r="EO167" s="240"/>
      <c r="EP167" s="240"/>
    </row>
    <row r="168" spans="1:146" ht="15.75" thickBot="1">
      <c r="A168" s="277">
        <f t="shared" si="181"/>
        <v>1.3281250000000007E-3</v>
      </c>
      <c r="B168" s="276">
        <v>68</v>
      </c>
      <c r="C168" s="248">
        <f t="shared" si="182"/>
        <v>13600</v>
      </c>
      <c r="D168" s="247">
        <f t="shared" si="315"/>
        <v>85451.320177642367</v>
      </c>
      <c r="E168" s="247" t="str">
        <f t="shared" si="316"/>
        <v>85451.3201776424i</v>
      </c>
      <c r="F168" s="247" t="str">
        <f t="shared" si="183"/>
        <v>0.0530269905756603-0.165675686390586i</v>
      </c>
      <c r="G168" s="247" t="str">
        <f t="shared" si="184"/>
        <v>-0.443897638816751+0.766130706552263i</v>
      </c>
      <c r="H168" s="247" t="str">
        <f t="shared" si="180"/>
        <v>0.0051763309610822-0.0041807144713577i</v>
      </c>
      <c r="I168" s="247" t="str">
        <f t="shared" si="317"/>
        <v>-0.00626537546532146+0.00386501110818981i</v>
      </c>
      <c r="J168" s="275" t="str">
        <f ca="1">IMPRODUCT(1/N_FFT2,CE100)</f>
        <v>0.0694212268399023-0.00101130829655232i</v>
      </c>
      <c r="K168" s="274" t="str">
        <f t="shared" ca="1" si="318"/>
        <v>-0.00043104133361526+0.000274650039069482i</v>
      </c>
      <c r="N168" s="265">
        <f t="shared" ca="1" si="185"/>
        <v>35.757738643623043</v>
      </c>
      <c r="O168" s="240">
        <f t="shared" ca="1" si="186"/>
        <v>11.757738643623043</v>
      </c>
      <c r="P168" s="240" t="str">
        <f t="shared" ca="1" si="187"/>
        <v>-1.15245991859032-11.7011219183371i</v>
      </c>
      <c r="Q168" s="240" t="str">
        <f t="shared" ca="1" si="188"/>
        <v>-11.5318169924937+2.29382101816595i</v>
      </c>
      <c r="R168" s="240" t="str">
        <f t="shared" ca="1" si="189"/>
        <v>3.4130913674064+11.2514543650802i</v>
      </c>
      <c r="S168" s="240" t="str">
        <f t="shared" ca="1" si="190"/>
        <v>10.8627340814603-4.49949178099331i</v>
      </c>
      <c r="T168" s="240" t="str">
        <f t="shared" ca="1" si="191"/>
        <v>-5.54255962905685-10.3693997304615i</v>
      </c>
      <c r="U168" s="241" t="str">
        <f t="shared" ca="1" si="192"/>
        <v>-9.77620239156768+6.53224959802157i</v>
      </c>
      <c r="V168" s="240" t="str">
        <f t="shared" ca="1" si="193"/>
        <v>7.45903043246543+9.08885487942795i</v>
      </c>
      <c r="W168" s="240" t="str">
        <f t="shared" ca="1" si="194"/>
        <v>8.31397672632514-8.3139767263248i</v>
      </c>
      <c r="X168" s="240" t="str">
        <f t="shared" ca="1" si="195"/>
        <v>-9.08885487942763-7.45903043246581i</v>
      </c>
      <c r="Y168" s="240" t="str">
        <f t="shared" ca="1" si="196"/>
        <v>-6.532249598021+9.77620239156807i</v>
      </c>
      <c r="Z168" s="240" t="str">
        <f t="shared" ca="1" si="197"/>
        <v>10.3693997304618+5.54255962905634i</v>
      </c>
      <c r="AA168" s="240" t="str">
        <f t="shared" ca="1" si="198"/>
        <v>4.49949178099368-10.8627340814602i</v>
      </c>
      <c r="AB168" s="240" t="str">
        <f t="shared" ca="1" si="199"/>
        <v>-11.2514543650802-3.41309136740655i</v>
      </c>
      <c r="AC168" s="240" t="str">
        <f t="shared" ca="1" si="200"/>
        <v>-2.29382101816575+11.5318169924938i</v>
      </c>
      <c r="AD168" s="240" t="str">
        <f t="shared" ca="1" si="201"/>
        <v>11.7011219183372+1.15245991858989i</v>
      </c>
      <c r="AE168" s="240" t="str">
        <f t="shared" ca="1" si="202"/>
        <v>4.92620836508636E-13-11.757738643623i</v>
      </c>
      <c r="AF168" s="240" t="str">
        <f t="shared" ca="1" si="203"/>
        <v>-11.7011219183371+1.15245991859007i</v>
      </c>
      <c r="AG168" s="240" t="str">
        <f t="shared" ca="1" si="204"/>
        <v>2.29382101816594+11.5318169924937i</v>
      </c>
      <c r="AH168" s="240" t="str">
        <f t="shared" ca="1" si="205"/>
        <v>11.2514543650801-3.41309136740672i</v>
      </c>
      <c r="AI168" s="240" t="str">
        <f t="shared" ca="1" si="206"/>
        <v>-4.49949178099385-10.8627340814601i</v>
      </c>
      <c r="AJ168" s="240" t="str">
        <f t="shared" ca="1" si="207"/>
        <v>-10.3693997304617+5.54255962905651i</v>
      </c>
      <c r="AK168" s="240" t="str">
        <f t="shared" ca="1" si="208"/>
        <v>6.53224959802119+9.77620239156794i</v>
      </c>
      <c r="AL168" s="240" t="str">
        <f t="shared" ca="1" si="209"/>
        <v>9.08885487942752-7.45903043246595i</v>
      </c>
      <c r="AM168" s="240" t="str">
        <f t="shared" ca="1" si="210"/>
        <v>-8.31397672632525-8.3139767263247i</v>
      </c>
      <c r="AN168" s="240" t="str">
        <f t="shared" ca="1" si="211"/>
        <v>-7.4590304324662+9.08885487942731i</v>
      </c>
      <c r="AO168" s="240" t="str">
        <f t="shared" ca="1" si="212"/>
        <v>9.77620239156777+6.53224959802145i</v>
      </c>
      <c r="AP168" s="240" t="str">
        <f t="shared" ca="1" si="213"/>
        <v>5.54255962905678-10.3693997304616i</v>
      </c>
      <c r="AQ168" s="240" t="str">
        <f t="shared" ca="1" si="214"/>
        <v>-10.8627340814605-4.49949178099305i</v>
      </c>
      <c r="AR168" s="240" t="str">
        <f t="shared" ca="1" si="215"/>
        <v>-10.8627340814605-4.49949178099305i</v>
      </c>
      <c r="AS168" s="240" t="str">
        <f t="shared" ca="1" si="216"/>
        <v>11.5318169924937+2.29382101816623i</v>
      </c>
      <c r="AT168" s="240" t="str">
        <f t="shared" ca="1" si="217"/>
        <v>1.15245991859042-11.7011219183371i</v>
      </c>
      <c r="AU168" s="240" t="str">
        <f t="shared" ca="1" si="218"/>
        <v>-11.757738643623+1.84370936489633E-13i</v>
      </c>
      <c r="AV168" s="240" t="str">
        <f t="shared" ca="1" si="219"/>
        <v>1.15245991859071+11.7011219183371i</v>
      </c>
      <c r="AW168" s="240" t="str">
        <f t="shared" ca="1" si="220"/>
        <v>11.5318169924938-2.29382101816546i</v>
      </c>
      <c r="AX168" s="240" t="str">
        <f t="shared" ca="1" si="221"/>
        <v>-3.41309136740622-11.2514543650803i</v>
      </c>
      <c r="AY168" s="240" t="str">
        <f t="shared" ca="1" si="222"/>
        <v>-10.8627340814603+4.49949178099339i</v>
      </c>
      <c r="AZ168" s="240" t="str">
        <f t="shared" ca="1" si="223"/>
        <v>5.54255962905711+10.3693997304614i</v>
      </c>
      <c r="BA168" s="240" t="str">
        <f t="shared" ca="1" si="224"/>
        <v>9.77620239156825-6.5322495980207i</v>
      </c>
      <c r="BB168" s="240" t="str">
        <f t="shared" ca="1" si="225"/>
        <v>-7.4590304324655-9.08885487942788i</v>
      </c>
      <c r="BC168" s="240" t="str">
        <f t="shared" ca="1" si="226"/>
        <v>-8.31397672632499+8.31397672632496i</v>
      </c>
      <c r="BD168" s="240" t="str">
        <f t="shared" ca="1" si="227"/>
        <v>9.08885487942775+7.45903043246567i</v>
      </c>
      <c r="BE168" s="240" t="str">
        <f t="shared" ca="1" si="228"/>
        <v>6.53224959802088-9.77620239156815i</v>
      </c>
      <c r="BF168" s="240" t="str">
        <f t="shared" ca="1" si="229"/>
        <v>-10.3693997304613-5.54255962905729i</v>
      </c>
      <c r="BG168" s="240" t="str">
        <f t="shared" ca="1" si="230"/>
        <v>-4.49949178099343+10.8627340814603i</v>
      </c>
      <c r="BH168" s="240" t="str">
        <f t="shared" ca="1" si="231"/>
        <v>11.2514543650802+3.41309136740634i</v>
      </c>
      <c r="BI168" s="240" t="str">
        <f t="shared" ca="1" si="232"/>
        <v>2.29382101816557-11.5318169924938i</v>
      </c>
      <c r="BJ168" s="240" t="str">
        <f t="shared" ca="1" si="233"/>
        <v>-11.7011219183372-1.15245991858975i</v>
      </c>
      <c r="BK168" s="240" t="str">
        <f t="shared" ca="1" si="234"/>
        <v>-3.91793657840925E-13+11.757738643623i</v>
      </c>
      <c r="BL168" s="240" t="str">
        <f t="shared" ca="1" si="235"/>
        <v>11.7011219183371-1.1524599185903i</v>
      </c>
      <c r="BM168" s="240" t="str">
        <f t="shared" ca="1" si="236"/>
        <v>-2.29382101816612-11.5318169924937i</v>
      </c>
      <c r="BN168" s="240" t="str">
        <f t="shared" ca="1" si="237"/>
        <v>-11.2514543650801+3.41309136740687i</v>
      </c>
      <c r="BO168" s="240" t="str">
        <f t="shared" ca="1" si="238"/>
        <v>4.49949178099286+10.8627340814605i</v>
      </c>
      <c r="BP168" s="240" t="str">
        <f t="shared" ca="1" si="239"/>
        <v>10.3693997304617-5.54255962905659i</v>
      </c>
      <c r="BQ168" s="240" t="str">
        <f t="shared" ca="1" si="240"/>
        <v>-6.53224959802134-9.77620239156783i</v>
      </c>
      <c r="BR168" s="240" t="str">
        <f t="shared" ca="1" si="241"/>
        <v>-9.0888548794274+7.45903043246609i</v>
      </c>
      <c r="BS168" s="240" t="str">
        <f t="shared" ca="1" si="242"/>
        <v>8.31397672632456+8.31397672632539i</v>
      </c>
      <c r="BT168" s="240" t="str">
        <f t="shared" ca="1" si="243"/>
        <v>7.45903043246612-9.08885487942739i</v>
      </c>
      <c r="BU168" s="240" t="str">
        <f t="shared" ca="1" si="244"/>
        <v>-9.77620239156791-6.53224959802122i</v>
      </c>
      <c r="BV168" s="240" t="str">
        <f t="shared" ca="1" si="245"/>
        <v>-5.54255962905661+10.3693997304617i</v>
      </c>
      <c r="BW168" s="240" t="str">
        <f t="shared" ca="1" si="246"/>
        <v>10.8627340814619+4.49949178098964i</v>
      </c>
      <c r="BX168" s="240" t="str">
        <f t="shared" ca="1" si="247"/>
        <v>3.41309136740912-11.2514543650794i</v>
      </c>
      <c r="BY168" s="240" t="str">
        <f t="shared" ca="1" si="248"/>
        <v>-11.5318169924942-2.29382101816368i</v>
      </c>
      <c r="BZ168" s="240" t="str">
        <f t="shared" ca="1" si="249"/>
        <v>-1.15245991859481+11.7011219183367i</v>
      </c>
      <c r="CA168" s="240" t="str">
        <f t="shared" ca="1" si="250"/>
        <v>11.757738643623-3.68741872979264E-13i</v>
      </c>
      <c r="CB168" s="240" t="str">
        <f t="shared" ca="1" si="251"/>
        <v>-1.15245991859554-11.7011219183366i</v>
      </c>
      <c r="CC168" s="240" t="str">
        <f t="shared" ca="1" si="252"/>
        <v>-11.531816992494+2.2938210181644i</v>
      </c>
      <c r="CD168" s="240" t="str">
        <f t="shared" ca="1" si="253"/>
        <v>3.41309136740983+11.2514543650792i</v>
      </c>
      <c r="CE168" s="240" t="str">
        <f t="shared" ca="1" si="254"/>
        <v>10.8627340814616-4.49949178099033i</v>
      </c>
      <c r="CF168" s="240" t="str">
        <f t="shared" ca="1" si="255"/>
        <v>-5.5425596290583-10.3693997304608i</v>
      </c>
      <c r="CG168" s="240" t="str">
        <f t="shared" ca="1" si="256"/>
        <v>-9.77620239157076+6.53224959801697i</v>
      </c>
      <c r="CH168" s="240" t="str">
        <f t="shared" ca="1" si="257"/>
        <v>7.45903043246565+9.08885487942776i</v>
      </c>
      <c r="CI168" s="240" t="str">
        <f t="shared" ca="1" si="258"/>
        <v>8.31397672632155-8.3139767263284i</v>
      </c>
      <c r="CJ168" s="240" t="str">
        <f t="shared" ca="1" si="259"/>
        <v>-9.08885487942639-7.45903043246734i</v>
      </c>
      <c r="CK168" s="240" t="str">
        <f t="shared" ca="1" si="260"/>
        <v>-6.53224959801878+9.77620239156955i</v>
      </c>
      <c r="CL168" s="240" t="str">
        <f t="shared" ca="1" si="261"/>
        <v>10.3693997304597+5.54255962906023i</v>
      </c>
      <c r="CM168" s="240" t="str">
        <f t="shared" ca="1" si="262"/>
        <v>4.49949178099218-10.8627340814608i</v>
      </c>
      <c r="CN168" s="240" t="str">
        <f t="shared" ca="1" si="263"/>
        <v>-11.2514543650786-3.41309136741176i</v>
      </c>
      <c r="CO168" s="240" t="str">
        <f t="shared" ca="1" si="264"/>
        <v>-2.2938210181667+11.5318169924936i</v>
      </c>
      <c r="CP168" s="240" t="str">
        <f t="shared" ca="1" si="265"/>
        <v>11.7011219183375+1.15245991858607i</v>
      </c>
      <c r="CQ168" s="240" t="str">
        <f t="shared" ca="1" si="266"/>
        <v>2.37956042472125E-12-11.757738643623i</v>
      </c>
      <c r="CR168" s="240" t="str">
        <f t="shared" ca="1" si="267"/>
        <v>-11.7011219183369+1.15245991859264i</v>
      </c>
      <c r="CS168" s="240" t="str">
        <f t="shared" ca="1" si="268"/>
        <v>2.29382101816171+11.5318169924946i</v>
      </c>
      <c r="CT168" s="240" t="str">
        <f t="shared" ca="1" si="269"/>
        <v>11.25145436508-3.41309136740721i</v>
      </c>
      <c r="CU168" s="240" t="str">
        <f t="shared" ca="1" si="270"/>
        <v>-4.49949178099844-10.8627340814582i</v>
      </c>
      <c r="CV168" s="240" t="str">
        <f t="shared" ca="1" si="271"/>
        <v>-10.3693997304621+5.54255962905587i</v>
      </c>
      <c r="CW168" s="240" t="str">
        <f t="shared" ca="1" si="272"/>
        <v>6.53224959802427+9.77620239156588i</v>
      </c>
      <c r="CX168" s="240" t="str">
        <f t="shared" ca="1" si="273"/>
        <v>9.08885487942951-7.45903043246353i</v>
      </c>
      <c r="CY168" s="240" t="str">
        <f t="shared" ca="1" si="274"/>
        <v>-8.31397672632645-8.3139767263235i</v>
      </c>
      <c r="CZ168" s="240" t="str">
        <f t="shared" ca="1" si="275"/>
        <v>-7.45903043246959+9.08885487942453i</v>
      </c>
      <c r="DA168" s="240" t="str">
        <f t="shared" ca="1" si="276"/>
        <v>9.77620239156802+6.53224959802107i</v>
      </c>
      <c r="DB168" s="240" t="str">
        <f t="shared" ca="1" si="277"/>
        <v>5.54255962905248-10.3693997304639i</v>
      </c>
      <c r="DC168" s="240" t="str">
        <f t="shared" ca="1" si="278"/>
        <v>-10.8627340814597-4.49949178099488i</v>
      </c>
      <c r="DD168" s="240" t="str">
        <f t="shared" ca="1" si="279"/>
        <v>-3.4130913674032+11.2514543650812i</v>
      </c>
      <c r="DE168" s="240" t="str">
        <f t="shared" ca="1" si="280"/>
        <v>11.531816992493+2.2938210181694i</v>
      </c>
      <c r="DF168" s="240" t="str">
        <f t="shared" ca="1" si="281"/>
        <v>1.15245991858881-11.7011219183373i</v>
      </c>
      <c r="DG168" s="240" t="str">
        <f t="shared" ca="1" si="282"/>
        <v>-11.757738643623-5.46203775370947E-12i</v>
      </c>
      <c r="DH168" s="240" t="str">
        <f t="shared" ca="1" si="283"/>
        <v>1.15245991858991+11.7011219183372i</v>
      </c>
      <c r="DI168" s="240" t="str">
        <f t="shared" ca="1" si="284"/>
        <v>11.5318169924928-2.29382101817049i</v>
      </c>
      <c r="DJ168" s="240" t="str">
        <f t="shared" ca="1" si="285"/>
        <v>-3.41309136740426-11.2514543650809i</v>
      </c>
      <c r="DK168" s="240" t="str">
        <f t="shared" ca="1" si="286"/>
        <v>-10.8627340814593+4.4994917809959i</v>
      </c>
      <c r="DL168" s="240" t="str">
        <f t="shared" ca="1" si="287"/>
        <v>5.54255962905316+10.3693997304635i</v>
      </c>
      <c r="DM168" s="240" t="str">
        <f t="shared" ca="1" si="288"/>
        <v>9.77620239156741-6.53224959802199i</v>
      </c>
      <c r="DN168" s="240" t="str">
        <f t="shared" ca="1" si="289"/>
        <v>-7.4590304324614-9.08885487943125i</v>
      </c>
      <c r="DO168" s="240" t="str">
        <f t="shared" ca="1" si="290"/>
        <v>-8.31397672632567+8.31397672632427i</v>
      </c>
      <c r="DP168" s="240" t="str">
        <f t="shared" ca="1" si="291"/>
        <v>9.08885487943021+7.45903043246267i</v>
      </c>
      <c r="DQ168" s="240" t="str">
        <f t="shared" ca="1" si="292"/>
        <v>6.53224959802363-9.7762023915663i</v>
      </c>
      <c r="DR168" s="240" t="str">
        <f t="shared" ca="1" si="293"/>
        <v>-10.3693997304626-5.5425596290549i</v>
      </c>
      <c r="DS168" s="240" t="str">
        <f t="shared" ca="1" si="294"/>
        <v>-4.49949178099742+10.8627340814587i</v>
      </c>
      <c r="DT168" s="240" t="str">
        <f t="shared" ca="1" si="295"/>
        <v>11.2514543650803+3.41309136740615i</v>
      </c>
      <c r="DU168" s="240" t="str">
        <f t="shared" ca="1" si="296"/>
        <v>2.29382101816062-11.5318169924948i</v>
      </c>
      <c r="DV168" s="240" t="str">
        <f t="shared" ca="1" si="297"/>
        <v>-11.701121918337-1.15245991859154i</v>
      </c>
      <c r="DW168" s="240" t="str">
        <f t="shared" ca="1" si="298"/>
        <v>3.48578604365905E-12+11.757738643623i</v>
      </c>
      <c r="DX168" s="240" t="str">
        <f t="shared" ca="1" si="299"/>
        <v>11.7011219183374-1.15245991858717i</v>
      </c>
      <c r="DY168" s="240" t="str">
        <f t="shared" ca="1" si="300"/>
        <v>-2.29382101816746-11.5318169924934i</v>
      </c>
      <c r="DZ168" s="240" t="str">
        <f t="shared" ca="1" si="301"/>
        <v>-11.2514543650817+3.41309136740162i</v>
      </c>
      <c r="EA168" s="240" t="str">
        <f t="shared" ca="1" si="302"/>
        <v>4.49949178099336+10.8627340814603i</v>
      </c>
      <c r="EB168" s="240" t="str">
        <f t="shared" ca="1" si="303"/>
        <v>10.3693997304593-5.54255962906105i</v>
      </c>
      <c r="EC168" s="240" t="str">
        <f t="shared" ca="1" si="304"/>
        <v>-6.5322495980197-9.77620239156893i</v>
      </c>
      <c r="ED168" s="240" t="str">
        <f t="shared" ca="1" si="305"/>
        <v>-9.08885487942579+7.45903043246806i</v>
      </c>
      <c r="EE168" s="240" t="str">
        <f t="shared" ca="1" si="306"/>
        <v>8.31397672632233+8.31397672632761i</v>
      </c>
      <c r="EF168" s="240" t="str">
        <f t="shared" ca="1" si="307"/>
        <v>7.4590304324648-9.08885487942847i</v>
      </c>
      <c r="EG168" s="240" t="str">
        <f t="shared" ca="1" si="308"/>
        <v>-9.77620239156477-6.53224959802591i</v>
      </c>
      <c r="EH168" s="240" t="str">
        <f t="shared" ca="1" si="309"/>
        <v>-5.54255962905732+10.3693997304613i</v>
      </c>
      <c r="EI168" s="240" t="str">
        <f t="shared" ca="1" si="310"/>
        <v>10.8627340814621+4.49949178098915i</v>
      </c>
      <c r="EJ168" s="240" t="str">
        <f t="shared" ca="1" si="311"/>
        <v>3.41309136740877-11.2514543650795i</v>
      </c>
      <c r="EK168" s="240" t="str">
        <f t="shared" ca="1" si="312"/>
        <v>-11.5318169924942-2.29382101816332i</v>
      </c>
      <c r="EL168" s="240" t="str">
        <f t="shared" ca="1" si="313"/>
        <v>-1.15245991859461+11.7011219183367i</v>
      </c>
      <c r="EM168" s="240" t="str">
        <f t="shared" ca="1" si="314"/>
        <v>11.757738643623-7.37483745958528E-13i</v>
      </c>
      <c r="EN168" s="240"/>
      <c r="EO168" s="240"/>
      <c r="EP168" s="240"/>
    </row>
    <row r="169" spans="1:146" ht="15.75" thickBot="1">
      <c r="A169" s="277">
        <f t="shared" si="181"/>
        <v>1.3476562500000008E-3</v>
      </c>
      <c r="B169" s="276">
        <v>69</v>
      </c>
      <c r="C169" s="248">
        <f t="shared" si="182"/>
        <v>13800</v>
      </c>
      <c r="D169" s="247">
        <f t="shared" si="315"/>
        <v>86707.957239078285</v>
      </c>
      <c r="E169" s="247" t="str">
        <f t="shared" si="316"/>
        <v>86707.9572390783i</v>
      </c>
      <c r="F169" s="247" t="str">
        <f t="shared" si="183"/>
        <v>0.0523760935129226-0.164152714530695i</v>
      </c>
      <c r="G169" s="247" t="str">
        <f t="shared" si="184"/>
        <v>-0.434186642418985+0.760640320655913i</v>
      </c>
      <c r="H169" s="247" t="str">
        <f t="shared" si="180"/>
        <v>0.00517144504924648-0.00412073240512347i</v>
      </c>
      <c r="I169" s="247" t="str">
        <f t="shared" si="317"/>
        <v>-0.00623211669804026+0.00381818098495823i</v>
      </c>
      <c r="J169" s="275" t="str">
        <f ca="1">IMPRODUCT(1/N_FFT2,CF100)</f>
        <v>-0.0244711179449376-0.0112196193057753i</v>
      </c>
      <c r="K169" s="274" t="str">
        <f t="shared" ca="1" si="318"/>
        <v>0.00019534539985614-0.0000235131803968537i</v>
      </c>
      <c r="N169" s="265">
        <f t="shared" ca="1" si="185"/>
        <v>35.808011857303882</v>
      </c>
      <c r="O169" s="240">
        <f t="shared" ca="1" si="186"/>
        <v>11.80801185730388</v>
      </c>
      <c r="P169" s="240" t="str">
        <f t="shared" ca="1" si="187"/>
        <v>-1.44542670421294-11.719210112673i</v>
      </c>
      <c r="Q169" s="240" t="str">
        <f t="shared" ca="1" si="188"/>
        <v>-11.4541405396765+2.86911284538762i</v>
      </c>
      <c r="R169" s="240" t="str">
        <f t="shared" ca="1" si="189"/>
        <v>4.2496448587899+11.0167900314197i</v>
      </c>
      <c r="S169" s="240" t="str">
        <f t="shared" ca="1" si="190"/>
        <v>10.4137367466338-5.56625825793572i</v>
      </c>
      <c r="T169" s="240" t="str">
        <f t="shared" ca="1" si="191"/>
        <v>-6.79914995179463-9.65405116804548i</v>
      </c>
      <c r="U169" s="241" t="str">
        <f t="shared" ca="1" si="192"/>
        <v>-8.7491596738739+7.92977610171231i</v>
      </c>
      <c r="V169" s="240" t="str">
        <f t="shared" ca="1" si="193"/>
        <v>8.94113103800369+7.7126726744674i</v>
      </c>
      <c r="W169" s="240" t="str">
        <f t="shared" ca="1" si="194"/>
        <v>6.56017989906037-9.81800304105643i</v>
      </c>
      <c r="X169" s="240" t="str">
        <f t="shared" ca="1" si="195"/>
        <v>-10.5472031397484-5.30901591174009i</v>
      </c>
      <c r="Y169" s="240" t="str">
        <f t="shared" ca="1" si="196"/>
        <v>-3.97799938346046+11.1177634858553i</v>
      </c>
      <c r="Z169" s="240" t="str">
        <f t="shared" ca="1" si="197"/>
        <v>11.5211023206915+2.58715004172262i</v>
      </c>
      <c r="AA169" s="240" t="str">
        <f t="shared" ca="1" si="198"/>
        <v>1.15738755523016-11.751153052753i</v>
      </c>
      <c r="AB169" s="240" t="str">
        <f t="shared" ca="1" si="199"/>
        <v>-11.8044555048975+0.28978311739108i</v>
      </c>
      <c r="AC169" s="240" t="str">
        <f t="shared" ca="1" si="200"/>
        <v>1.73259518219709+11.6802079586305i</v>
      </c>
      <c r="AD169" s="240" t="str">
        <f t="shared" ca="1" si="201"/>
        <v>11.3802792126983-3.1493474027576i</v>
      </c>
      <c r="AE169" s="240" t="str">
        <f t="shared" ca="1" si="202"/>
        <v>-4.51873050696111-10.9091804746135i</v>
      </c>
      <c r="AF169" s="240" t="str">
        <f t="shared" ca="1" si="203"/>
        <v>-10.2739975078976+5.82014769829278i</v>
      </c>
      <c r="AG169" s="240" t="str">
        <f t="shared" ca="1" si="204"/>
        <v>7.03402445083467+9.48428405559899i</v>
      </c>
      <c r="AH169" s="240" t="str">
        <f t="shared" ca="1" si="205"/>
        <v>8.55191814310878-8.14210292834695i</v>
      </c>
      <c r="AI169" s="240" t="str">
        <f t="shared" ca="1" si="206"/>
        <v>-9.12771659912738-7.49092342159788i</v>
      </c>
      <c r="AJ169" s="240" t="str">
        <f t="shared" ca="1" si="207"/>
        <v>-6.31725823925625+9.97604091615396i</v>
      </c>
      <c r="AK169" s="240" t="str">
        <f t="shared" ca="1" si="208"/>
        <v>10.6743162920771+5.04857561287603i</v>
      </c>
      <c r="AL169" s="240" t="str">
        <f t="shared" ca="1" si="209"/>
        <v>3.70395771004988-11.2120400152867i</v>
      </c>
      <c r="AM169" s="240" t="str">
        <f t="shared" ca="1" si="210"/>
        <v>-11.5811242204703-2.30362883561221i</v>
      </c>
      <c r="AN169" s="240" t="str">
        <f t="shared" ca="1" si="211"/>
        <v>-0.868651239262223+11.776017537638i</v>
      </c>
      <c r="AO169" s="240" t="str">
        <f t="shared" ca="1" si="212"/>
        <v>11.7937885898919-0.579391680267931i</v>
      </c>
      <c r="AP169" s="240" t="str">
        <f t="shared" ca="1" si="213"/>
        <v>-2.01872000962875-11.634170084065i</v>
      </c>
      <c r="AQ169" s="240" t="str">
        <f t="shared" ca="1" si="214"/>
        <v>-11.2995628310584+3.42768491101389i</v>
      </c>
      <c r="AR169" s="240" t="str">
        <f t="shared" ca="1" si="215"/>
        <v>-11.2995628310584+3.42768491101389i</v>
      </c>
      <c r="AS169" s="240" t="str">
        <f t="shared" ca="1" si="216"/>
        <v>10.1280695972322-6.07053129930564i</v>
      </c>
      <c r="AT169" s="240" t="str">
        <f t="shared" ca="1" si="217"/>
        <v>-7.26466191656409-9.30880396507804i</v>
      </c>
      <c r="AU169" s="240" t="str">
        <f t="shared" ca="1" si="218"/>
        <v>-8.34952525663105+8.34952525663042i</v>
      </c>
      <c r="AV169" s="240" t="str">
        <f t="shared" ca="1" si="219"/>
        <v>9.30880396507827+7.26466191656378i</v>
      </c>
      <c r="AW169" s="240" t="str">
        <f t="shared" ca="1" si="220"/>
        <v>6.07053129930631-10.1280695972318i</v>
      </c>
      <c r="AX169" s="240" t="str">
        <f t="shared" ca="1" si="221"/>
        <v>-10.7949996354103-4.78509424084009i</v>
      </c>
      <c r="AY169" s="240" t="str">
        <f t="shared" ca="1" si="222"/>
        <v>-3.42768491101464+11.2995628310582i</v>
      </c>
      <c r="AZ169" s="240" t="str">
        <f t="shared" ca="1" si="223"/>
        <v>11.6341700840651+2.01872000962836i</v>
      </c>
      <c r="BA169" s="240" t="str">
        <f t="shared" ca="1" si="224"/>
        <v>0.579391680268798-11.7937885898919i</v>
      </c>
      <c r="BB169" s="240" t="str">
        <f t="shared" ca="1" si="225"/>
        <v>-11.7760175376379+0.868651239262696i</v>
      </c>
      <c r="BC169" s="240" t="str">
        <f t="shared" ca="1" si="226"/>
        <v>2.30362883561153+11.5811242204705i</v>
      </c>
      <c r="BD169" s="240" t="str">
        <f t="shared" ca="1" si="227"/>
        <v>11.2120400152866-3.70395771005025i</v>
      </c>
      <c r="BE169" s="240" t="str">
        <f t="shared" ca="1" si="228"/>
        <v>-5.04857561287532-10.6743162920774i</v>
      </c>
      <c r="BF169" s="240" t="str">
        <f t="shared" ca="1" si="229"/>
        <v>-9.97604091615375+6.31725823925659i</v>
      </c>
      <c r="BG169" s="240" t="str">
        <f t="shared" ca="1" si="230"/>
        <v>7.49092342159818+9.12771659912713i</v>
      </c>
      <c r="BH169" s="240" t="str">
        <f t="shared" ca="1" si="231"/>
        <v>8.14210292834672-8.55191814310899i</v>
      </c>
      <c r="BI169" s="240" t="str">
        <f t="shared" ca="1" si="232"/>
        <v>-9.48428405559916-7.03402445083442i</v>
      </c>
      <c r="BJ169" s="240" t="str">
        <f t="shared" ca="1" si="233"/>
        <v>-5.82014769829354+10.2739975078972i</v>
      </c>
      <c r="BK169" s="240" t="str">
        <f t="shared" ca="1" si="234"/>
        <v>10.9091804746137+4.51873050696067i</v>
      </c>
      <c r="BL169" s="240" t="str">
        <f t="shared" ca="1" si="235"/>
        <v>3.14934740275832-11.3802792126981i</v>
      </c>
      <c r="BM169" s="240" t="str">
        <f t="shared" ca="1" si="236"/>
        <v>-11.6802079586306-1.73259518219667i</v>
      </c>
      <c r="BN169" s="240" t="str">
        <f t="shared" ca="1" si="237"/>
        <v>-0.289783117391863+11.8044555048974i</v>
      </c>
      <c r="BO169" s="240" t="str">
        <f t="shared" ca="1" si="238"/>
        <v>11.751153052753-1.15738755523055i</v>
      </c>
      <c r="BP169" s="240" t="str">
        <f t="shared" ca="1" si="239"/>
        <v>-2.58715004172181-11.5211023206917i</v>
      </c>
      <c r="BQ169" s="240" t="str">
        <f t="shared" ca="1" si="240"/>
        <v>-11.1177634858552+3.97799938346078i</v>
      </c>
      <c r="BR169" s="240" t="str">
        <f t="shared" ca="1" si="241"/>
        <v>5.30901591173931+10.5472031397488i</v>
      </c>
      <c r="BS169" s="240" t="str">
        <f t="shared" ca="1" si="242"/>
        <v>9.81800304105617-6.56017989906077i</v>
      </c>
      <c r="BT169" s="240" t="str">
        <f t="shared" ca="1" si="243"/>
        <v>-7.71267267446685-8.94113103800417i</v>
      </c>
      <c r="BU169" s="240" t="str">
        <f t="shared" ca="1" si="244"/>
        <v>-7.92977610171199+8.7491596738742i</v>
      </c>
      <c r="BV169" s="240" t="str">
        <f t="shared" ca="1" si="245"/>
        <v>9.6540511680453+6.79914995179486i</v>
      </c>
      <c r="BW169" s="240" t="str">
        <f t="shared" ca="1" si="246"/>
        <v>5.56625825793444-10.4137367466345i</v>
      </c>
      <c r="BX169" s="240" t="str">
        <f t="shared" ca="1" si="247"/>
        <v>-11.0167900314213-4.24964485878584i</v>
      </c>
      <c r="BY169" s="240" t="str">
        <f t="shared" ca="1" si="248"/>
        <v>-2.86911284539183+11.4541405396754i</v>
      </c>
      <c r="BZ169" s="240" t="str">
        <f t="shared" ca="1" si="249"/>
        <v>11.7192101126728+1.44542670421437i</v>
      </c>
      <c r="CA169" s="240" t="str">
        <f t="shared" ca="1" si="250"/>
        <v>-1.64908499460304E-12-11.8080118573039i</v>
      </c>
      <c r="CB169" s="240" t="str">
        <f t="shared" ca="1" si="251"/>
        <v>-11.7192101126724+1.44542670421747i</v>
      </c>
      <c r="CC169" s="240" t="str">
        <f t="shared" ca="1" si="252"/>
        <v>2.86911284538349+11.4541405396775i</v>
      </c>
      <c r="CD169" s="240" t="str">
        <f t="shared" ca="1" si="253"/>
        <v>11.0167900314202-4.24964485878877i</v>
      </c>
      <c r="CE169" s="240" t="str">
        <f t="shared" ca="1" si="254"/>
        <v>-5.56625825793721-10.413736746633i</v>
      </c>
      <c r="CF169" s="240" t="str">
        <f t="shared" ca="1" si="255"/>
        <v>-9.65405116804282+6.79914995179838i</v>
      </c>
      <c r="CG169" s="240" t="str">
        <f t="shared" ca="1" si="256"/>
        <v>7.92977610170908+8.74915967387683i</v>
      </c>
      <c r="CH169" s="240" t="str">
        <f t="shared" ca="1" si="257"/>
        <v>7.71267267446803-8.94113103800314i</v>
      </c>
      <c r="CI169" s="240" t="str">
        <f t="shared" ca="1" si="258"/>
        <v>-9.81800304105725-6.56017989905914i</v>
      </c>
      <c r="CJ169" s="240" t="str">
        <f t="shared" ca="1" si="259"/>
        <v>-5.30901591173548+10.5472031397508i</v>
      </c>
      <c r="CK169" s="240" t="str">
        <f t="shared" ca="1" si="260"/>
        <v>11.1177634858539+3.97799938346448i</v>
      </c>
      <c r="CL169" s="240" t="str">
        <f t="shared" ca="1" si="261"/>
        <v>2.58715004172335-11.5211023206914i</v>
      </c>
      <c r="CM169" s="240" t="str">
        <f t="shared" ca="1" si="262"/>
        <v>-11.7511530527532-1.15738755522877i</v>
      </c>
      <c r="CN169" s="240" t="str">
        <f t="shared" ca="1" si="263"/>
        <v>0.289783117396334+11.8044555048973i</v>
      </c>
      <c r="CO169" s="240" t="str">
        <f t="shared" ca="1" si="264"/>
        <v>11.6802079586312-1.73259518219296i</v>
      </c>
      <c r="CP169" s="240" t="str">
        <f t="shared" ca="1" si="265"/>
        <v>-3.14934740275697-11.3802792126985i</v>
      </c>
      <c r="CQ169" s="240" t="str">
        <f t="shared" ca="1" si="266"/>
        <v>-10.9091804746129+4.51873050696263i</v>
      </c>
      <c r="CR169" s="240" t="str">
        <f t="shared" ca="1" si="267"/>
        <v>5.82014769829729+10.2739975078951i</v>
      </c>
      <c r="CS169" s="240" t="str">
        <f t="shared" ca="1" si="268"/>
        <v>9.4842840556015-7.03402445083128i</v>
      </c>
      <c r="CT169" s="240" t="str">
        <f t="shared" ca="1" si="269"/>
        <v>-8.14210292834644-8.55191814310926i</v>
      </c>
      <c r="CU169" s="240" t="str">
        <f t="shared" ca="1" si="270"/>
        <v>-7.49092342159666+9.12771659912837i</v>
      </c>
      <c r="CV169" s="240" t="str">
        <f t="shared" ca="1" si="271"/>
        <v>9.97604091615669+6.31725823925196i</v>
      </c>
      <c r="CW169" s="240" t="str">
        <f t="shared" ca="1" si="272"/>
        <v>5.04857561287886-10.6743162920757i</v>
      </c>
      <c r="CX169" s="240" t="str">
        <f t="shared" ca="1" si="273"/>
        <v>-11.2120400152865-3.70395771005063i</v>
      </c>
      <c r="CY169" s="240" t="str">
        <f t="shared" ca="1" si="274"/>
        <v>-2.30362883560962+11.5811242204709i</v>
      </c>
      <c r="CZ169" s="240" t="str">
        <f t="shared" ca="1" si="275"/>
        <v>11.7760175376384+0.868651239257231i</v>
      </c>
      <c r="DA169" s="240" t="str">
        <f t="shared" ca="1" si="276"/>
        <v>-0.579391680264718-11.7937885898921i</v>
      </c>
      <c r="DB169" s="240" t="str">
        <f t="shared" ca="1" si="277"/>
        <v>-11.6341700840652+2.0187200096279i</v>
      </c>
      <c r="DC169" s="240" t="str">
        <f t="shared" ca="1" si="278"/>
        <v>3.42768491101635+11.2995628310577i</v>
      </c>
      <c r="DD169" s="240" t="str">
        <f t="shared" ca="1" si="279"/>
        <v>10.794999635408-4.78509424084526i</v>
      </c>
      <c r="DE169" s="240" t="str">
        <f t="shared" ca="1" si="280"/>
        <v>-6.07053129930282-10.1280695972339i</v>
      </c>
      <c r="DF169" s="240" t="str">
        <f t="shared" ca="1" si="281"/>
        <v>-9.30880396507841+7.2646619165636i</v>
      </c>
      <c r="DG169" s="240" t="str">
        <f t="shared" ca="1" si="282"/>
        <v>8.34952525663249+8.34952525662898i</v>
      </c>
      <c r="DH169" s="240" t="str">
        <f t="shared" ca="1" si="283"/>
        <v>7.2646619165597-9.30880396508145i</v>
      </c>
      <c r="DI169" s="240" t="str">
        <f t="shared" ca="1" si="284"/>
        <v>-10.1280695972302-6.07053129930893i</v>
      </c>
      <c r="DJ169" s="240" t="str">
        <f t="shared" ca="1" si="285"/>
        <v>-4.78509424084074+10.79499963541i</v>
      </c>
      <c r="DK169" s="240" t="str">
        <f t="shared" ca="1" si="286"/>
        <v>11.299562831059+3.42768491101193i</v>
      </c>
      <c r="DL169" s="240" t="str">
        <f t="shared" ca="1" si="287"/>
        <v>2.01872000962335-11.634170084066i</v>
      </c>
      <c r="DM169" s="240" t="str">
        <f t="shared" ca="1" si="288"/>
        <v>-11.7937885898917-0.579391680271843i</v>
      </c>
      <c r="DN169" s="240" t="str">
        <f t="shared" ca="1" si="289"/>
        <v>0.868651239261831+11.776017537638i</v>
      </c>
      <c r="DO169" s="240" t="str">
        <f t="shared" ca="1" si="290"/>
        <v>11.58112422047-2.30362883561414i</v>
      </c>
      <c r="DP169" s="240" t="str">
        <f t="shared" ca="1" si="291"/>
        <v>-3.70395771005501-11.212040015285i</v>
      </c>
      <c r="DQ169" s="240" t="str">
        <f t="shared" ca="1" si="292"/>
        <v>-10.6743162920788+5.04857561287242i</v>
      </c>
      <c r="DR169" s="240" t="str">
        <f t="shared" ca="1" si="293"/>
        <v>6.31725823925585+9.97604091615422i</v>
      </c>
      <c r="DS169" s="240" t="str">
        <f t="shared" ca="1" si="294"/>
        <v>9.12771659912544-7.49092342160023i</v>
      </c>
      <c r="DT169" s="240" t="str">
        <f t="shared" ca="1" si="295"/>
        <v>-8.55191814311245-8.1421029283431i</v>
      </c>
      <c r="DU169" s="240" t="str">
        <f t="shared" ca="1" si="296"/>
        <v>-7.034024450837+9.48428405559725i</v>
      </c>
      <c r="DV169" s="240" t="str">
        <f t="shared" ca="1" si="297"/>
        <v>10.2739975078975+5.82014769829298i</v>
      </c>
      <c r="DW169" s="240" t="str">
        <f t="shared" ca="1" si="298"/>
        <v>4.51873050695806-10.9091804746147i</v>
      </c>
      <c r="DX169" s="240" t="str">
        <f t="shared" ca="1" si="299"/>
        <v>-11.3802792126967-3.14934740276351i</v>
      </c>
      <c r="DY169" s="240" t="str">
        <f t="shared" ca="1" si="300"/>
        <v>-1.73259518219968+11.6802079586302i</v>
      </c>
      <c r="DZ169" s="240" t="str">
        <f t="shared" ca="1" si="301"/>
        <v>11.8044555048975+0.289783117391389i</v>
      </c>
      <c r="EA169" s="240" t="str">
        <f t="shared" ca="1" si="302"/>
        <v>-1.15738755523336-11.7511530527527i</v>
      </c>
      <c r="EB169" s="240" t="str">
        <f t="shared" ca="1" si="303"/>
        <v>-11.5211023206929+2.58715004171654i</v>
      </c>
      <c r="EC169" s="240" t="str">
        <f t="shared" ca="1" si="304"/>
        <v>3.97799938345791+11.1177634858562i</v>
      </c>
      <c r="ED169" s="240" t="str">
        <f t="shared" ca="1" si="305"/>
        <v>10.5472031397486-5.30901591173974i</v>
      </c>
      <c r="EE169" s="240" t="str">
        <f t="shared" ca="1" si="306"/>
        <v>-6.56017989906297-9.81800304105469i</v>
      </c>
      <c r="EF169" s="240" t="str">
        <f t="shared" ca="1" si="307"/>
        <v>-8.94113103800013+7.71267267447152i</v>
      </c>
      <c r="EG169" s="240" t="str">
        <f t="shared" ca="1" si="308"/>
        <v>8.74915967387204+7.92977610171437i</v>
      </c>
      <c r="EH169" s="240" t="str">
        <f t="shared" ca="1" si="309"/>
        <v>6.79914995179462-9.65405116804548i</v>
      </c>
      <c r="EI169" s="240" t="str">
        <f t="shared" ca="1" si="310"/>
        <v>-10.4137367466352-5.56625825793314i</v>
      </c>
      <c r="EJ169" s="240" t="str">
        <f t="shared" ca="1" si="311"/>
        <v>-4.24964485879542+11.0167900314176i</v>
      </c>
      <c r="EK169" s="240" t="str">
        <f t="shared" ca="1" si="312"/>
        <v>11.4541405396758+2.86911284539041i</v>
      </c>
      <c r="EL169" s="240" t="str">
        <f t="shared" ca="1" si="313"/>
        <v>1.44542670421289-11.719210112673i</v>
      </c>
      <c r="EM169" s="240" t="str">
        <f t="shared" ca="1" si="314"/>
        <v>-11.8080118573039+3.29816998920606E-12i</v>
      </c>
      <c r="EN169" s="240"/>
      <c r="EO169" s="240"/>
      <c r="EP169" s="240"/>
    </row>
    <row r="170" spans="1:146" ht="15.75" thickBot="1">
      <c r="A170" s="277">
        <f t="shared" si="181"/>
        <v>1.3671875000000008E-3</v>
      </c>
      <c r="B170" s="276">
        <v>70</v>
      </c>
      <c r="C170" s="248">
        <f t="shared" si="182"/>
        <v>14000</v>
      </c>
      <c r="D170" s="247">
        <f t="shared" si="315"/>
        <v>87964.594300514203</v>
      </c>
      <c r="E170" s="247" t="str">
        <f t="shared" si="316"/>
        <v>87964.5943005142i</v>
      </c>
      <c r="F170" s="247" t="str">
        <f t="shared" si="183"/>
        <v>0.0517305004473354-0.162673145964406i</v>
      </c>
      <c r="G170" s="247" t="str">
        <f t="shared" si="184"/>
        <v>-0.424752307758664+0.755148478735925i</v>
      </c>
      <c r="H170" s="247" t="str">
        <f t="shared" si="180"/>
        <v>0.00516675500376269-0.0040624564071227i</v>
      </c>
      <c r="I170" s="247" t="str">
        <f t="shared" si="317"/>
        <v>-0.00620018457495+0.00377236150983208i</v>
      </c>
      <c r="J170" s="275" t="str">
        <f ca="1">IMPRODUCT(1/N_FFT2,CG100)</f>
        <v>0.0240285466412839+0.000977727993797668i</v>
      </c>
      <c r="K170" s="274" t="str">
        <f t="shared" ca="1" si="318"/>
        <v>-0.000152669767694643+0.0000845822704611432i</v>
      </c>
      <c r="N170" s="265">
        <f t="shared" ca="1" si="185"/>
        <v>35.841550097689399</v>
      </c>
      <c r="O170" s="240">
        <f t="shared" ca="1" si="186"/>
        <v>11.841550097689399</v>
      </c>
      <c r="P170" s="240" t="str">
        <f t="shared" ca="1" si="187"/>
        <v>-1.73751626412093-11.7133831982055i</v>
      </c>
      <c r="Q170" s="240" t="str">
        <f t="shared" ca="1" si="188"/>
        <v>-11.3316569260727+3.43742054830036i</v>
      </c>
      <c r="R170" s="240" t="str">
        <f t="shared" ca="1" si="189"/>
        <v>5.06291505837691+10.7046345022961i</v>
      </c>
      <c r="S170" s="240" t="str">
        <f t="shared" ca="1" si="190"/>
        <v>9.84588906878698-6.57881274708657i</v>
      </c>
      <c r="T170" s="240" t="str">
        <f t="shared" ca="1" si="191"/>
        <v>-7.9522990073729-8.7740098708301i</v>
      </c>
      <c r="U170" s="241" t="str">
        <f t="shared" ca="1" si="192"/>
        <v>-7.51219985606159+9.15364200953237i</v>
      </c>
      <c r="V170" s="240" t="str">
        <f t="shared" ca="1" si="193"/>
        <v>10.1568363055395+6.08777340072391i</v>
      </c>
      <c r="W170" s="240" t="str">
        <f t="shared" ca="1" si="194"/>
        <v>4.53156503590744-10.9401657684621i</v>
      </c>
      <c r="X170" s="240" t="str">
        <f t="shared" ca="1" si="195"/>
        <v>-11.4866736810277-2.87726197306967i</v>
      </c>
      <c r="Y170" s="240" t="str">
        <f t="shared" ca="1" si="196"/>
        <v>-1.16067487764452+11.7845297973442i</v>
      </c>
      <c r="Z170" s="240" t="str">
        <f t="shared" ca="1" si="197"/>
        <v>11.8272864319981-0.581037323725239i</v>
      </c>
      <c r="AA170" s="240" t="str">
        <f t="shared" ca="1" si="198"/>
        <v>-2.31017182172814-11.6140180329712i</v>
      </c>
      <c r="AB170" s="240" t="str">
        <f t="shared" ca="1" si="199"/>
        <v>-11.149341217047+3.98929807634681i</v>
      </c>
      <c r="AC170" s="240" t="str">
        <f t="shared" ca="1" si="200"/>
        <v>5.58206807501283+10.4433148339984i</v>
      </c>
      <c r="AD170" s="240" t="str">
        <f t="shared" ca="1" si="201"/>
        <v>9.5112222228693-7.05400315730614i</v>
      </c>
      <c r="AE170" s="240" t="str">
        <f t="shared" ca="1" si="202"/>
        <v>-8.37324037383648-8.37324037383632i</v>
      </c>
      <c r="AF170" s="240" t="str">
        <f t="shared" ca="1" si="203"/>
        <v>-7.05400315730597+9.51122222286942i</v>
      </c>
      <c r="AG170" s="240" t="str">
        <f t="shared" ca="1" si="204"/>
        <v>10.4433148339985+5.58206807501265i</v>
      </c>
      <c r="AH170" s="240" t="str">
        <f t="shared" ca="1" si="205"/>
        <v>3.98929807634768-11.1493412170467i</v>
      </c>
      <c r="AI170" s="240" t="str">
        <f t="shared" ca="1" si="206"/>
        <v>-11.6140180329713-2.3101718217279i</v>
      </c>
      <c r="AJ170" s="240" t="str">
        <f t="shared" ca="1" si="207"/>
        <v>-0.581037323724992+11.8272864319981i</v>
      </c>
      <c r="AK170" s="240" t="str">
        <f t="shared" ca="1" si="208"/>
        <v>11.7845297973442-1.16067487764476i</v>
      </c>
      <c r="AL170" s="240" t="str">
        <f t="shared" ca="1" si="209"/>
        <v>-2.87726197306989-11.4866736810277i</v>
      </c>
      <c r="AM170" s="240" t="str">
        <f t="shared" ca="1" si="210"/>
        <v>-10.9401657684624+4.53156503590657i</v>
      </c>
      <c r="AN170" s="240" t="str">
        <f t="shared" ca="1" si="211"/>
        <v>6.0877734007241+10.1568363055394i</v>
      </c>
      <c r="AO170" s="240" t="str">
        <f t="shared" ca="1" si="212"/>
        <v>9.15364200953223-7.51219985606177i</v>
      </c>
      <c r="AP170" s="240" t="str">
        <f t="shared" ca="1" si="213"/>
        <v>-8.77400987083017-7.95229900737281i</v>
      </c>
      <c r="AQ170" s="240" t="str">
        <f t="shared" ca="1" si="214"/>
        <v>-6.57881274708669+9.84588906878691i</v>
      </c>
      <c r="AR170" s="240" t="str">
        <f t="shared" ca="1" si="215"/>
        <v>-6.57881274708669+9.84588906878691i</v>
      </c>
      <c r="AS170" s="240" t="str">
        <f t="shared" ca="1" si="216"/>
        <v>3.43742054830083-11.3316569260725i</v>
      </c>
      <c r="AT170" s="240" t="str">
        <f t="shared" ca="1" si="217"/>
        <v>-11.7133831982056-1.73751626412048i</v>
      </c>
      <c r="AU170" s="240" t="str">
        <f t="shared" ca="1" si="218"/>
        <v>2.05994604146107E-13+11.8415500976894i</v>
      </c>
      <c r="AV170" s="240" t="str">
        <f t="shared" ca="1" si="219"/>
        <v>11.7133831982055-1.73751626412089i</v>
      </c>
      <c r="AW170" s="240" t="str">
        <f t="shared" ca="1" si="220"/>
        <v>-3.4374205483001-11.3316569260727i</v>
      </c>
      <c r="AX170" s="240" t="str">
        <f t="shared" ca="1" si="221"/>
        <v>-10.7046345022963+5.06291505837655i</v>
      </c>
      <c r="AY170" s="240" t="str">
        <f t="shared" ca="1" si="222"/>
        <v>6.57881274708702+9.84588906878668i</v>
      </c>
      <c r="AZ170" s="240" t="str">
        <f t="shared" ca="1" si="223"/>
        <v>8.77400987082988-7.95229900737312i</v>
      </c>
      <c r="BA170" s="240" t="str">
        <f t="shared" ca="1" si="224"/>
        <v>-9.15364200953255-7.51219985606139i</v>
      </c>
      <c r="BB170" s="240" t="str">
        <f t="shared" ca="1" si="225"/>
        <v>-6.08777340072367+10.1568363055397i</v>
      </c>
      <c r="BC170" s="240" t="str">
        <f t="shared" ca="1" si="226"/>
        <v>10.9401657684622+4.5315650359072i</v>
      </c>
      <c r="BD170" s="240" t="str">
        <f t="shared" ca="1" si="227"/>
        <v>2.87726197307056-11.4866736810275i</v>
      </c>
      <c r="BE170" s="240" t="str">
        <f t="shared" ca="1" si="228"/>
        <v>-11.7845297973442-1.16067487764427i</v>
      </c>
      <c r="BF170" s="240" t="str">
        <f t="shared" ca="1" si="229"/>
        <v>0.581037323725486+11.8272864319981i</v>
      </c>
      <c r="BG170" s="240" t="str">
        <f t="shared" ca="1" si="230"/>
        <v>11.6140180329712-2.31017182172838i</v>
      </c>
      <c r="BH170" s="240" t="str">
        <f t="shared" ca="1" si="231"/>
        <v>-3.98929807634704-11.1493412170469i</v>
      </c>
      <c r="BI170" s="240" t="str">
        <f t="shared" ca="1" si="232"/>
        <v>-10.4433148339988+5.58206807501201i</v>
      </c>
      <c r="BJ170" s="240" t="str">
        <f t="shared" ca="1" si="233"/>
        <v>7.05400315730634+9.51122222286915i</v>
      </c>
      <c r="BK170" s="240" t="str">
        <f t="shared" ca="1" si="234"/>
        <v>8.37324037383616-8.37324037383664i</v>
      </c>
      <c r="BL170" s="240" t="str">
        <f t="shared" ca="1" si="235"/>
        <v>-9.51122222286958-7.05400315730577i</v>
      </c>
      <c r="BM170" s="240" t="str">
        <f t="shared" ca="1" si="236"/>
        <v>-5.58206807501243+10.4433148339986i</v>
      </c>
      <c r="BN170" s="240" t="str">
        <f t="shared" ca="1" si="237"/>
        <v>11.1493412170468+3.98929807634749i</v>
      </c>
      <c r="BO170" s="240" t="str">
        <f t="shared" ca="1" si="238"/>
        <v>2.31017182172885-11.6140180329711i</v>
      </c>
      <c r="BP170" s="240" t="str">
        <f t="shared" ca="1" si="239"/>
        <v>-11.8272864319981-0.581037323724785i</v>
      </c>
      <c r="BQ170" s="240" t="str">
        <f t="shared" ca="1" si="240"/>
        <v>1.16067487764497+11.7845297973441i</v>
      </c>
      <c r="BR170" s="240" t="str">
        <f t="shared" ca="1" si="241"/>
        <v>11.4866736810276-2.8772619730701i</v>
      </c>
      <c r="BS170" s="240" t="str">
        <f t="shared" ca="1" si="242"/>
        <v>-4.53156503590676-10.9401657684624i</v>
      </c>
      <c r="BT170" s="240" t="str">
        <f t="shared" ca="1" si="243"/>
        <v>-10.1568363055399+6.08777340072327i</v>
      </c>
      <c r="BU170" s="240" t="str">
        <f t="shared" ca="1" si="244"/>
        <v>7.51219985606192+9.1536420095321i</v>
      </c>
      <c r="BV170" s="240" t="str">
        <f t="shared" ca="1" si="245"/>
        <v>7.95229900737441-8.77400987082872i</v>
      </c>
      <c r="BW170" s="240" t="str">
        <f t="shared" ca="1" si="246"/>
        <v>-9.84588906878638-6.57881274708749i</v>
      </c>
      <c r="BX170" s="240" t="str">
        <f t="shared" ca="1" si="247"/>
        <v>-5.06291505837706+10.704634502296i</v>
      </c>
      <c r="BY170" s="240" t="str">
        <f t="shared" ca="1" si="248"/>
        <v>11.3316569260729+3.4374205482995i</v>
      </c>
      <c r="BZ170" s="240" t="str">
        <f t="shared" ca="1" si="249"/>
        <v>1.73751626411912-11.7133831982058i</v>
      </c>
      <c r="CA170" s="240" t="str">
        <f t="shared" ca="1" si="250"/>
        <v>-11.8415500976894+2.76788888086691E-12i</v>
      </c>
      <c r="CB170" s="240" t="str">
        <f t="shared" ca="1" si="251"/>
        <v>1.73751626412459+11.713383198205i</v>
      </c>
      <c r="CC170" s="240" t="str">
        <f t="shared" ca="1" si="252"/>
        <v>11.3316569260713-3.4374205483048i</v>
      </c>
      <c r="CD170" s="240" t="str">
        <f t="shared" ca="1" si="253"/>
        <v>-5.06291505838206-10.7046345022937i</v>
      </c>
      <c r="CE170" s="240" t="str">
        <f t="shared" ca="1" si="254"/>
        <v>-9.84588906878985+6.57881274708229i</v>
      </c>
      <c r="CF170" s="240" t="str">
        <f t="shared" ca="1" si="255"/>
        <v>7.95229900736978+8.77400987083292i</v>
      </c>
      <c r="CG170" s="240" t="str">
        <f t="shared" ca="1" si="256"/>
        <v>7.51219985606402-9.15364200953038i</v>
      </c>
      <c r="CH170" s="240" t="str">
        <f t="shared" ca="1" si="257"/>
        <v>-10.1568363055385-6.08777340072559i</v>
      </c>
      <c r="CI170" s="240" t="str">
        <f t="shared" ca="1" si="258"/>
        <v>-4.53156503590817+10.9401657684618i</v>
      </c>
      <c r="CJ170" s="240" t="str">
        <f t="shared" ca="1" si="259"/>
        <v>11.4866736810275+2.87726197307044i</v>
      </c>
      <c r="CK170" s="240" t="str">
        <f t="shared" ca="1" si="260"/>
        <v>1.16067487764415-11.7845297973442i</v>
      </c>
      <c r="CL170" s="240" t="str">
        <f t="shared" ca="1" si="261"/>
        <v>-11.827286431998+0.581037323726784i</v>
      </c>
      <c r="CM170" s="240" t="str">
        <f t="shared" ca="1" si="262"/>
        <v>2.31017182173098+11.6140180329707i</v>
      </c>
      <c r="CN170" s="240" t="str">
        <f t="shared" ca="1" si="263"/>
        <v>11.1493412170457-3.98929807635049i</v>
      </c>
      <c r="CO170" s="240" t="str">
        <f t="shared" ca="1" si="264"/>
        <v>-5.58206807501642-10.4433148339965i</v>
      </c>
      <c r="CP170" s="240" t="str">
        <f t="shared" ca="1" si="265"/>
        <v>-9.51122222286627+7.05400315731022i</v>
      </c>
      <c r="CQ170" s="240" t="str">
        <f t="shared" ca="1" si="266"/>
        <v>8.37324037383269+8.37324037384011i</v>
      </c>
      <c r="CR170" s="240" t="str">
        <f t="shared" ca="1" si="267"/>
        <v>7.05400315730947-9.51122222286684i</v>
      </c>
      <c r="CS170" s="240" t="str">
        <f t="shared" ca="1" si="268"/>
        <v>-10.4433148339971-5.58206807501529i</v>
      </c>
      <c r="CT170" s="240" t="str">
        <f t="shared" ca="1" si="269"/>
        <v>-3.9892980763496+11.149341217046i</v>
      </c>
      <c r="CU170" s="240" t="str">
        <f t="shared" ca="1" si="270"/>
        <v>11.6140180329709+2.31017182172972i</v>
      </c>
      <c r="CV170" s="240" t="str">
        <f t="shared" ca="1" si="271"/>
        <v>0.58103732372584-11.8272864319981i</v>
      </c>
      <c r="CW170" s="240" t="str">
        <f t="shared" ca="1" si="272"/>
        <v>-11.7845297973441+1.16067487764526i</v>
      </c>
      <c r="CX170" s="240" t="str">
        <f t="shared" ca="1" si="273"/>
        <v>2.87726197307135+11.4866736810273i</v>
      </c>
      <c r="CY170" s="240" t="str">
        <f t="shared" ca="1" si="274"/>
        <v>10.9401657684613-4.5315650359092i</v>
      </c>
      <c r="CZ170" s="240" t="str">
        <f t="shared" ca="1" si="275"/>
        <v>-6.08777340072641-10.1568363055381i</v>
      </c>
      <c r="DA170" s="240" t="str">
        <f t="shared" ca="1" si="276"/>
        <v>-9.15364200952967+7.51219985606488i</v>
      </c>
      <c r="DB170" s="240" t="str">
        <f t="shared" ca="1" si="277"/>
        <v>8.77400987083354+7.95229900736908i</v>
      </c>
      <c r="DC170" s="240" t="str">
        <f t="shared" ca="1" si="278"/>
        <v>6.57881274709116-9.84588906878391i</v>
      </c>
      <c r="DD170" s="240" t="str">
        <f t="shared" ca="1" si="279"/>
        <v>-10.7046345022941-5.06291505838121i</v>
      </c>
      <c r="DE170" s="240" t="str">
        <f t="shared" ca="1" si="280"/>
        <v>-3.43742054830373+11.3316569260716i</v>
      </c>
      <c r="DF170" s="240" t="str">
        <f t="shared" ca="1" si="281"/>
        <v>11.7133831982051+1.73751626412365i</v>
      </c>
      <c r="DG170" s="240" t="str">
        <f t="shared" ca="1" si="282"/>
        <v>1.65377658611586E-12-11.8415500976894i</v>
      </c>
      <c r="DH170" s="240" t="str">
        <f t="shared" ca="1" si="283"/>
        <v>-11.7133831982056+1.73751626412005i</v>
      </c>
      <c r="DI170" s="240" t="str">
        <f t="shared" ca="1" si="284"/>
        <v>3.43742054830057+11.3316569260726i</v>
      </c>
      <c r="DJ170" s="240" t="str">
        <f t="shared" ca="1" si="285"/>
        <v>10.7046345022956-5.06291505837792i</v>
      </c>
      <c r="DK170" s="240" t="str">
        <f t="shared" ca="1" si="286"/>
        <v>-6.57881274708841-9.84588906878576i</v>
      </c>
      <c r="DL170" s="240" t="str">
        <f t="shared" ca="1" si="287"/>
        <v>-8.77400987082808+7.95229900737511i</v>
      </c>
      <c r="DM170" s="240" t="str">
        <f t="shared" ca="1" si="288"/>
        <v>9.15364200953505+7.51219985605834i</v>
      </c>
      <c r="DN170" s="240" t="str">
        <f t="shared" ca="1" si="289"/>
        <v>6.08777340071943-10.1568363055422i</v>
      </c>
      <c r="DO170" s="240" t="str">
        <f t="shared" ca="1" si="290"/>
        <v>-10.9401657684601-4.53156503591225i</v>
      </c>
      <c r="DP170" s="240" t="str">
        <f t="shared" ca="1" si="291"/>
        <v>-2.87726197307489+11.4866736810264i</v>
      </c>
      <c r="DQ170" s="240" t="str">
        <f t="shared" ca="1" si="292"/>
        <v>11.7845297973438+1.16067487764855i</v>
      </c>
      <c r="DR170" s="240" t="str">
        <f t="shared" ca="1" si="293"/>
        <v>-0.5810373237222-11.8272864319982i</v>
      </c>
      <c r="DS170" s="240" t="str">
        <f t="shared" ca="1" si="294"/>
        <v>-11.6140180329716+2.31017182172648i</v>
      </c>
      <c r="DT170" s="240" t="str">
        <f t="shared" ca="1" si="295"/>
        <v>3.98929807634617+11.1493412170472i</v>
      </c>
      <c r="DU170" s="240" t="str">
        <f t="shared" ca="1" si="296"/>
        <v>10.4433148339986-5.58206807501237i</v>
      </c>
      <c r="DV170" s="240" t="str">
        <f t="shared" ca="1" si="297"/>
        <v>-7.05400315730653-9.51122222286901i</v>
      </c>
      <c r="DW170" s="240" t="str">
        <f t="shared" ca="1" si="298"/>
        <v>-8.37324037383503+8.37324037383777i</v>
      </c>
      <c r="DX170" s="240" t="str">
        <f t="shared" ca="1" si="299"/>
        <v>9.51122222287132+7.05400315730341i</v>
      </c>
      <c r="DY170" s="240" t="str">
        <f t="shared" ca="1" si="300"/>
        <v>5.58206807500895-10.4433148340004i</v>
      </c>
      <c r="DZ170" s="240" t="str">
        <f t="shared" ca="1" si="301"/>
        <v>-11.1493412170486-3.98929807634251i</v>
      </c>
      <c r="EA170" s="240" t="str">
        <f t="shared" ca="1" si="302"/>
        <v>-2.31017182172266+11.6140180329723i</v>
      </c>
      <c r="EB170" s="240" t="str">
        <f t="shared" ca="1" si="303"/>
        <v>11.8272864319978+0.581037323730424i</v>
      </c>
      <c r="EC170" s="240" t="str">
        <f t="shared" ca="1" si="304"/>
        <v>-1.16067487764069-11.7845297973446i</v>
      </c>
      <c r="ED170" s="240" t="str">
        <f t="shared" ca="1" si="305"/>
        <v>-11.4866736810284+2.8772619730669i</v>
      </c>
      <c r="EE170" s="240" t="str">
        <f t="shared" ca="1" si="306"/>
        <v>4.53156503590496+10.9401657684631i</v>
      </c>
      <c r="EF170" s="240" t="str">
        <f t="shared" ca="1" si="307"/>
        <v>10.1568363055402-6.08777340072276i</v>
      </c>
      <c r="EG170" s="240" t="str">
        <f t="shared" ca="1" si="308"/>
        <v>-7.51219985606133-9.15364200953259i</v>
      </c>
      <c r="EH170" s="240" t="str">
        <f t="shared" ca="1" si="309"/>
        <v>-7.95229900737223+8.77400987083069i</v>
      </c>
      <c r="EI170" s="240" t="str">
        <f t="shared" ca="1" si="310"/>
        <v>9.84588906878792+6.57881274708518i</v>
      </c>
      <c r="EJ170" s="240" t="str">
        <f t="shared" ca="1" si="311"/>
        <v>5.06291505837441-10.7046345022973i</v>
      </c>
      <c r="EK170" s="240" t="str">
        <f t="shared" ca="1" si="312"/>
        <v>-11.3316569260737-3.43742054829685i</v>
      </c>
      <c r="EL170" s="240" t="str">
        <f t="shared" ca="1" si="313"/>
        <v>-1.73751626411621+11.7133831982062i</v>
      </c>
      <c r="EM170" s="240" t="str">
        <f t="shared" ca="1" si="314"/>
        <v>11.8415500976894-5.53577776173383E-12i</v>
      </c>
      <c r="EN170" s="240"/>
      <c r="EO170" s="240"/>
      <c r="EP170" s="240"/>
    </row>
    <row r="171" spans="1:146" ht="15.75" thickBot="1">
      <c r="A171" s="277">
        <f t="shared" si="181"/>
        <v>1.3867187500000008E-3</v>
      </c>
      <c r="B171" s="276">
        <v>71</v>
      </c>
      <c r="C171" s="248">
        <f t="shared" si="182"/>
        <v>14200</v>
      </c>
      <c r="D171" s="247">
        <f t="shared" si="315"/>
        <v>89221.231361950122</v>
      </c>
      <c r="E171" s="247" t="str">
        <f t="shared" si="316"/>
        <v>89221.2313619501i</v>
      </c>
      <c r="F171" s="247" t="str">
        <f t="shared" si="183"/>
        <v>0.0510900395012805-0.161234871089097i</v>
      </c>
      <c r="G171" s="247" t="str">
        <f t="shared" si="184"/>
        <v>-0.415585789187493+0.749660226081339i</v>
      </c>
      <c r="H171" s="247" t="str">
        <f t="shared" si="180"/>
        <v>0.00516224996124526-0.00400581464359275i</v>
      </c>
      <c r="I171" s="247" t="str">
        <f t="shared" si="317"/>
        <v>-0.00616950942594108+0.00372752910244244i</v>
      </c>
      <c r="J171" s="275" t="str">
        <f ca="1">IMPRODUCT(1/N_FFT2,CH100)</f>
        <v>0.114319368277899+0.0112230406259286i</v>
      </c>
      <c r="K171" s="274" t="str">
        <f t="shared" ca="1" si="318"/>
        <v>-0.00074712863070917+0.000356888117299317i</v>
      </c>
      <c r="N171" s="265">
        <f t="shared" ca="1" si="185"/>
        <v>35.865492951273239</v>
      </c>
      <c r="O171" s="240">
        <f t="shared" ca="1" si="186"/>
        <v>11.865492951273243</v>
      </c>
      <c r="P171" s="240" t="str">
        <f t="shared" ca="1" si="187"/>
        <v>-2.02854708602174-11.6908049208131i</v>
      </c>
      <c r="Q171" s="240" t="str">
        <f t="shared" ca="1" si="188"/>
        <v>-11.1718844687423+3.9973641807809i</v>
      </c>
      <c r="R171" s="240" t="str">
        <f t="shared" ca="1" si="189"/>
        <v>5.84848002559787+10.3240110599949i</v>
      </c>
      <c r="S171" s="240" t="str">
        <f t="shared" ca="1" si="190"/>
        <v>9.17215008563611-7.52738904157879i</v>
      </c>
      <c r="T171" s="240" t="str">
        <f t="shared" ca="1" si="191"/>
        <v>-8.98465623086442-7.75021776403117i</v>
      </c>
      <c r="U171" s="241" t="str">
        <f t="shared" ca="1" si="192"/>
        <v>-6.10008248745522+10.1773727760634i</v>
      </c>
      <c r="V171" s="240" t="str">
        <f t="shared" ca="1" si="193"/>
        <v>11.0704194781622+4.27033201920434i</v>
      </c>
      <c r="W171" s="240" t="str">
        <f t="shared" ca="1" si="194"/>
        <v>2.31484284074408-11.6375008313371i</v>
      </c>
      <c r="X171" s="240" t="str">
        <f t="shared" ca="1" si="195"/>
        <v>-11.861919286636-0.291193774054155i</v>
      </c>
      <c r="Y171" s="240" t="str">
        <f t="shared" ca="1" si="196"/>
        <v>1.74102941038727+11.7370669065522i</v>
      </c>
      <c r="Z171" s="240" t="str">
        <f t="shared" ca="1" si="197"/>
        <v>11.2666199338619-3.72198847964646i</v>
      </c>
      <c r="AA171" s="240" t="str">
        <f t="shared" ca="1" si="198"/>
        <v>-5.59335465806249-10.4644305457032i</v>
      </c>
      <c r="AB171" s="240" t="str">
        <f t="shared" ca="1" si="199"/>
        <v>-9.35411898016457+7.30002610143553i</v>
      </c>
      <c r="AC171" s="240" t="str">
        <f t="shared" ca="1" si="200"/>
        <v>8.79175035513694+7.96837804510207i</v>
      </c>
      <c r="AD171" s="240" t="str">
        <f t="shared" ca="1" si="201"/>
        <v>6.34801048771858-10.0246040233283i</v>
      </c>
      <c r="AE171" s="240" t="str">
        <f t="shared" ca="1" si="202"/>
        <v>-10.9622860808382-4.54072756929718i</v>
      </c>
      <c r="AF171" s="240" t="str">
        <f t="shared" ca="1" si="203"/>
        <v>-2.59974422069663+11.5771867465144i</v>
      </c>
      <c r="AG171" s="240" t="str">
        <f t="shared" ca="1" si="204"/>
        <v>11.8512004453662+0.582212143867257i</v>
      </c>
      <c r="AH171" s="240" t="str">
        <f t="shared" ca="1" si="205"/>
        <v>-1.45246300373714-11.7762589220639i</v>
      </c>
      <c r="AI171" s="240" t="str">
        <f t="shared" ca="1" si="206"/>
        <v>-11.3545688084195+3.44437079182583i</v>
      </c>
      <c r="AJ171" s="240" t="str">
        <f t="shared" ca="1" si="207"/>
        <v>5.33486006282982+10.5985466497411i</v>
      </c>
      <c r="AK171" s="240" t="str">
        <f t="shared" ca="1" si="208"/>
        <v>9.53045330319352-7.06826589853289i</v>
      </c>
      <c r="AL171" s="240" t="str">
        <f t="shared" ca="1" si="209"/>
        <v>-8.59354865774054-8.18173847319509i</v>
      </c>
      <c r="AM171" s="240" t="str">
        <f t="shared" ca="1" si="210"/>
        <v>-6.59211468383155+9.8657968239736i</v>
      </c>
      <c r="AN171" s="240" t="str">
        <f t="shared" ca="1" si="211"/>
        <v>10.8475494122854+4.80838795489102i</v>
      </c>
      <c r="AO171" s="240" t="str">
        <f t="shared" ca="1" si="212"/>
        <v>2.88307961194125-11.5098989972946i</v>
      </c>
      <c r="AP171" s="240" t="str">
        <f t="shared" ca="1" si="213"/>
        <v>-11.8333428840931-0.872879810855165i</v>
      </c>
      <c r="AQ171" s="240" t="str">
        <f t="shared" ca="1" si="214"/>
        <v>1.16302168768461+11.8083573595437i</v>
      </c>
      <c r="AR171" s="240" t="str">
        <f t="shared" ca="1" si="215"/>
        <v>1.16302168768461+11.8083573595437i</v>
      </c>
      <c r="AS171" s="240" t="str">
        <f t="shared" ca="1" si="216"/>
        <v>-5.07315194737741-10.726278585583i</v>
      </c>
      <c r="AT171" s="240" t="str">
        <f t="shared" ca="1" si="217"/>
        <v>-9.70104683751844+6.83224803655344i</v>
      </c>
      <c r="AU171" s="240" t="str">
        <f t="shared" ca="1" si="218"/>
        <v>8.39017052796626+8.39017052796672i</v>
      </c>
      <c r="AV171" s="240" t="str">
        <f t="shared" ca="1" si="219"/>
        <v>6.83224803655399-9.70104683751807i</v>
      </c>
      <c r="AW171" s="240" t="str">
        <f t="shared" ca="1" si="220"/>
        <v>-10.7262785855826-5.07315194737809i</v>
      </c>
      <c r="AX171" s="240" t="str">
        <f t="shared" ca="1" si="221"/>
        <v>-3.16467834383303+11.4356781153017i</v>
      </c>
      <c r="AY171" s="240" t="str">
        <f t="shared" ca="1" si="222"/>
        <v>11.8083573595438+1.16302168768418i</v>
      </c>
      <c r="AZ171" s="240" t="str">
        <f t="shared" ca="1" si="223"/>
        <v>-0.872879810855681-11.833342884093i</v>
      </c>
      <c r="BA171" s="240" t="str">
        <f t="shared" ca="1" si="224"/>
        <v>-11.5098989972945+2.88307961194176i</v>
      </c>
      <c r="BB171" s="240" t="str">
        <f t="shared" ca="1" si="225"/>
        <v>4.80838795489042+10.8475494122857i</v>
      </c>
      <c r="BC171" s="240" t="str">
        <f t="shared" ca="1" si="226"/>
        <v>9.86579682397397-6.592114683831i</v>
      </c>
      <c r="BD171" s="240" t="str">
        <f t="shared" ca="1" si="227"/>
        <v>-8.1817384731946-8.593548657741i</v>
      </c>
      <c r="BE171" s="240" t="str">
        <f t="shared" ca="1" si="228"/>
        <v>-7.06826589853342+9.53045330319311i</v>
      </c>
      <c r="BF171" s="240" t="str">
        <f t="shared" ca="1" si="229"/>
        <v>10.5985466497413+5.33486006282942i</v>
      </c>
      <c r="BG171" s="240" t="str">
        <f t="shared" ca="1" si="230"/>
        <v>3.44437079182541-11.3545688084196i</v>
      </c>
      <c r="BH171" s="240" t="str">
        <f t="shared" ca="1" si="231"/>
        <v>-11.776258922064-1.45246300373671i</v>
      </c>
      <c r="BI171" s="240" t="str">
        <f t="shared" ca="1" si="232"/>
        <v>0.58221214386769+11.8512004453662i</v>
      </c>
      <c r="BJ171" s="240" t="str">
        <f t="shared" ca="1" si="233"/>
        <v>11.5771867465143-2.59974422069704i</v>
      </c>
      <c r="BK171" s="240" t="str">
        <f t="shared" ca="1" si="234"/>
        <v>-4.54072756929653-10.9622860808385i</v>
      </c>
      <c r="BL171" s="240" t="str">
        <f t="shared" ca="1" si="235"/>
        <v>-10.0246040233287+6.34801048771799i</v>
      </c>
      <c r="BM171" s="240" t="str">
        <f t="shared" ca="1" si="236"/>
        <v>7.96837804510154+8.79175035513741i</v>
      </c>
      <c r="BN171" s="240" t="str">
        <f t="shared" ca="1" si="237"/>
        <v>7.30002610143513-9.35411898016489i</v>
      </c>
      <c r="BO171" s="240" t="str">
        <f t="shared" ca="1" si="238"/>
        <v>-10.4644305457034-5.59335465806203i</v>
      </c>
      <c r="BP171" s="240" t="str">
        <f t="shared" ca="1" si="239"/>
        <v>-3.72198847964596+11.266619933862i</v>
      </c>
      <c r="BQ171" s="240" t="str">
        <f t="shared" ca="1" si="240"/>
        <v>11.7370669065522+1.74102941038671i</v>
      </c>
      <c r="BR171" s="240" t="str">
        <f t="shared" ca="1" si="241"/>
        <v>-0.291193774054546-11.861919286636i</v>
      </c>
      <c r="BS171" s="240" t="str">
        <f t="shared" ca="1" si="242"/>
        <v>-11.637500831337+2.31484284074448i</v>
      </c>
      <c r="BT171" s="240" t="str">
        <f t="shared" ca="1" si="243"/>
        <v>4.27033201920363+11.0704194781625i</v>
      </c>
      <c r="BU171" s="240" t="str">
        <f t="shared" ca="1" si="244"/>
        <v>10.1773727760644-6.10008248745357i</v>
      </c>
      <c r="BV171" s="240" t="str">
        <f t="shared" ca="1" si="245"/>
        <v>-7.75021776402918-8.98465623086613i</v>
      </c>
      <c r="BW171" s="240" t="str">
        <f t="shared" ca="1" si="246"/>
        <v>-7.52738904158162+9.17215008563379i</v>
      </c>
      <c r="BX171" s="240" t="str">
        <f t="shared" ca="1" si="247"/>
        <v>10.3240110599927+5.84848002560187i</v>
      </c>
      <c r="BY171" s="240" t="str">
        <f t="shared" ca="1" si="248"/>
        <v>3.99736418078621-11.1718844687404i</v>
      </c>
      <c r="BZ171" s="240" t="str">
        <f t="shared" ca="1" si="249"/>
        <v>-11.690804920814-2.0285470860167i</v>
      </c>
      <c r="CA171" s="240" t="str">
        <f t="shared" ca="1" si="250"/>
        <v>4.05847684782195E-12+11.8654929512732i</v>
      </c>
      <c r="CB171" s="240" t="str">
        <f t="shared" ca="1" si="251"/>
        <v>11.6908049208126-2.0285470860247i</v>
      </c>
      <c r="CC171" s="240" t="str">
        <f t="shared" ca="1" si="252"/>
        <v>-3.99736418078275-11.1718844687416i</v>
      </c>
      <c r="CD171" s="240" t="str">
        <f t="shared" ca="1" si="253"/>
        <v>-10.3240110599945+5.84848002559867i</v>
      </c>
      <c r="CE171" s="240" t="str">
        <f t="shared" ca="1" si="254"/>
        <v>7.52738904157863+9.17215008563623i</v>
      </c>
      <c r="CF171" s="240" t="str">
        <f t="shared" ca="1" si="255"/>
        <v>7.7502177640321-8.98465623086361i</v>
      </c>
      <c r="CG171" s="240" t="str">
        <f t="shared" ca="1" si="256"/>
        <v>-10.1773727760624-6.10008248745686i</v>
      </c>
      <c r="CH171" s="240" t="str">
        <f t="shared" ca="1" si="257"/>
        <v>-4.27033201920722+11.0704194781611i</v>
      </c>
      <c r="CI171" s="240" t="str">
        <f t="shared" ca="1" si="258"/>
        <v>11.6375008313362+2.31484284074827i</v>
      </c>
      <c r="CJ171" s="240" t="str">
        <f t="shared" ca="1" si="259"/>
        <v>0.29119377405958-11.8619192866359i</v>
      </c>
      <c r="CK171" s="240" t="str">
        <f t="shared" ca="1" si="260"/>
        <v>-11.7370669065514+1.7410294103924i</v>
      </c>
      <c r="CL171" s="240" t="str">
        <f t="shared" ca="1" si="261"/>
        <v>3.72198847965032+11.2666199338606i</v>
      </c>
      <c r="CM171" s="240" t="str">
        <f t="shared" ca="1" si="262"/>
        <v>10.4644305457018-5.59335465806502i</v>
      </c>
      <c r="CN171" s="240" t="str">
        <f t="shared" ca="1" si="263"/>
        <v>-7.30002610143687-9.35411898016352i</v>
      </c>
      <c r="CO171" s="240" t="str">
        <f t="shared" ca="1" si="264"/>
        <v>-7.96837804510078+8.7917503551381i</v>
      </c>
      <c r="CP171" s="240" t="str">
        <f t="shared" ca="1" si="265"/>
        <v>10.0246040233286+6.34801048771811i</v>
      </c>
      <c r="CQ171" s="240" t="str">
        <f t="shared" ca="1" si="266"/>
        <v>4.54072756929775-10.962286080838i</v>
      </c>
      <c r="CR171" s="240" t="str">
        <f t="shared" ca="1" si="267"/>
        <v>-11.5771867465141-2.59974422069833i</v>
      </c>
      <c r="CS171" s="240" t="str">
        <f t="shared" ca="1" si="268"/>
        <v>-0.582212143870192+11.8512004453661i</v>
      </c>
      <c r="CT171" s="240" t="str">
        <f t="shared" ca="1" si="269"/>
        <v>11.7762589220644-1.45246300373305i</v>
      </c>
      <c r="CU171" s="240" t="str">
        <f t="shared" ca="1" si="270"/>
        <v>-3.44437079182044-11.3545688084211i</v>
      </c>
      <c r="CV171" s="240" t="str">
        <f t="shared" ca="1" si="271"/>
        <v>-10.5985466497387+5.33486006283456i</v>
      </c>
      <c r="CW171" s="240" t="str">
        <f t="shared" ca="1" si="272"/>
        <v>7.06826589853723+9.53045330319029i</v>
      </c>
      <c r="CX171" s="240" t="str">
        <f t="shared" ca="1" si="273"/>
        <v>8.18173847319227-8.59354865774324i</v>
      </c>
      <c r="CY171" s="240" t="str">
        <f t="shared" ca="1" si="274"/>
        <v>-9.8657968239751-6.59211468382929i</v>
      </c>
      <c r="CZ171" s="240" t="str">
        <f t="shared" ca="1" si="275"/>
        <v>-4.80838795488962+10.847549412286i</v>
      </c>
      <c r="DA171" s="240" t="str">
        <f t="shared" ca="1" si="276"/>
        <v>11.5098989972947+2.88307961194092i</v>
      </c>
      <c r="DB171" s="240" t="str">
        <f t="shared" ca="1" si="277"/>
        <v>0.872879810855995-11.833342884093i</v>
      </c>
      <c r="DC171" s="240" t="str">
        <f t="shared" ca="1" si="278"/>
        <v>-11.8083573595439+1.16302168768269i</v>
      </c>
      <c r="DD171" s="240" t="str">
        <f t="shared" ca="1" si="279"/>
        <v>3.16467834383044+11.4356781153024i</v>
      </c>
      <c r="DE171" s="240" t="str">
        <f t="shared" ca="1" si="280"/>
        <v>10.7262785855843-5.0731519473746i</v>
      </c>
      <c r="DF171" s="240" t="str">
        <f t="shared" ca="1" si="281"/>
        <v>-6.83224803654994-9.70104683752091i</v>
      </c>
      <c r="DG171" s="240" t="str">
        <f t="shared" ca="1" si="282"/>
        <v>-8.39017052797059+8.39017052796239i</v>
      </c>
      <c r="DH171" s="240" t="str">
        <f t="shared" ca="1" si="283"/>
        <v>9.70104683752103+6.83224803654978i</v>
      </c>
      <c r="DI171" s="240" t="str">
        <f t="shared" ca="1" si="284"/>
        <v>5.07315194737442-10.7262785855844i</v>
      </c>
      <c r="DJ171" s="240" t="str">
        <f t="shared" ca="1" si="285"/>
        <v>-11.4356781153024-3.16467834383025i</v>
      </c>
      <c r="DK171" s="240" t="str">
        <f t="shared" ca="1" si="286"/>
        <v>-1.16302168768249+11.8083573595439i</v>
      </c>
      <c r="DL171" s="240" t="str">
        <f t="shared" ca="1" si="287"/>
        <v>11.833342884093-0.872879810856198i</v>
      </c>
      <c r="DM171" s="240" t="str">
        <f t="shared" ca="1" si="288"/>
        <v>-2.88307961194111-11.5098989972947i</v>
      </c>
      <c r="DN171" s="240" t="str">
        <f t="shared" ca="1" si="289"/>
        <v>-10.847549412286+4.80838795488981i</v>
      </c>
      <c r="DO171" s="240" t="str">
        <f t="shared" ca="1" si="290"/>
        <v>6.59211468382947+9.86579682397499i</v>
      </c>
      <c r="DP171" s="240" t="str">
        <f t="shared" ca="1" si="291"/>
        <v>8.59354865774309-8.18173847319242i</v>
      </c>
      <c r="DQ171" s="240" t="str">
        <f t="shared" ca="1" si="292"/>
        <v>-9.53045330319061-7.06826589853679i</v>
      </c>
      <c r="DR171" s="240" t="str">
        <f t="shared" ca="1" si="293"/>
        <v>-5.33486006283409+10.598546649739i</v>
      </c>
      <c r="DS171" s="240" t="str">
        <f t="shared" ca="1" si="294"/>
        <v>11.3545688084212+3.44437079182024i</v>
      </c>
      <c r="DT171" s="240" t="str">
        <f t="shared" ca="1" si="295"/>
        <v>1.45246300373252-11.7762589220645i</v>
      </c>
      <c r="DU171" s="240" t="str">
        <f t="shared" ca="1" si="296"/>
        <v>-11.851200445366+0.582212143870732i</v>
      </c>
      <c r="DV171" s="240" t="str">
        <f t="shared" ca="1" si="297"/>
        <v>2.59974422069854+11.577186746514i</v>
      </c>
      <c r="DW171" s="240" t="str">
        <f t="shared" ca="1" si="298"/>
        <v>10.9622860808379-4.54072756929794i</v>
      </c>
      <c r="DX171" s="240" t="str">
        <f t="shared" ca="1" si="299"/>
        <v>-6.34801048771828-10.0246040233285i</v>
      </c>
      <c r="DY171" s="240" t="str">
        <f t="shared" ca="1" si="300"/>
        <v>-8.79175035513797+7.96837804510094i</v>
      </c>
      <c r="DZ171" s="240" t="str">
        <f t="shared" ca="1" si="301"/>
        <v>9.35411898016364+7.30002610143671i</v>
      </c>
      <c r="EA171" s="240" t="str">
        <f t="shared" ca="1" si="302"/>
        <v>5.59335465806484-10.4644305457019i</v>
      </c>
      <c r="EB171" s="240" t="str">
        <f t="shared" ca="1" si="303"/>
        <v>-11.2666199338607-3.72198847965012i</v>
      </c>
      <c r="EC171" s="240" t="str">
        <f t="shared" ca="1" si="304"/>
        <v>-1.7410294103922+11.7370669065514i</v>
      </c>
      <c r="ED171" s="240" t="str">
        <f t="shared" ca="1" si="305"/>
        <v>11.8619192866359-0.291193774059783i</v>
      </c>
      <c r="EE171" s="240" t="str">
        <f t="shared" ca="1" si="306"/>
        <v>-2.31484284074847-11.6375008313362i</v>
      </c>
      <c r="EF171" s="240" t="str">
        <f t="shared" ca="1" si="307"/>
        <v>-11.070419478161+4.27033201920741i</v>
      </c>
      <c r="EG171" s="240" t="str">
        <f t="shared" ca="1" si="308"/>
        <v>6.10008248745704+10.1773727760623i</v>
      </c>
      <c r="EH171" s="240" t="str">
        <f t="shared" ca="1" si="309"/>
        <v>8.98465623086348-7.75021776403225i</v>
      </c>
      <c r="EI171" s="240" t="str">
        <f t="shared" ca="1" si="310"/>
        <v>-9.17215008563636-7.52738904157848i</v>
      </c>
      <c r="EJ171" s="240" t="str">
        <f t="shared" ca="1" si="311"/>
        <v>-5.84848002559835+10.3240110599947i</v>
      </c>
      <c r="EK171" s="240" t="str">
        <f t="shared" ca="1" si="312"/>
        <v>11.1718844687417+3.99736418078239i</v>
      </c>
      <c r="EL171" s="240" t="str">
        <f t="shared" ca="1" si="313"/>
        <v>2.02854708602433-11.6908049208126i</v>
      </c>
      <c r="EM171" s="240" t="str">
        <f t="shared" ca="1" si="314"/>
        <v>-11.8654929512732-3.68636205619192E-12i</v>
      </c>
      <c r="EN171" s="240"/>
      <c r="EO171" s="240"/>
      <c r="EP171" s="240"/>
    </row>
    <row r="172" spans="1:146" ht="15.75" thickBot="1">
      <c r="A172" s="277">
        <f t="shared" si="181"/>
        <v>1.4062500000000008E-3</v>
      </c>
      <c r="B172" s="276">
        <v>72</v>
      </c>
      <c r="C172" s="248">
        <f t="shared" si="182"/>
        <v>14400</v>
      </c>
      <c r="D172" s="247">
        <f t="shared" si="315"/>
        <v>90477.86842338604</v>
      </c>
      <c r="E172" s="247" t="str">
        <f t="shared" si="316"/>
        <v>90477.868423386i</v>
      </c>
      <c r="F172" s="247" t="str">
        <f t="shared" si="183"/>
        <v>0.0504545578379174-0.159835903477796i</v>
      </c>
      <c r="G172" s="247" t="str">
        <f t="shared" si="184"/>
        <v>-0.406678497544305+0.744180185198468i</v>
      </c>
      <c r="H172" s="247" t="str">
        <f t="shared" si="180"/>
        <v>0.00515791980920786-0.00395073924767302i</v>
      </c>
      <c r="I172" s="247" t="str">
        <f t="shared" si="317"/>
        <v>-0.00614002589425974+0.0036836601071178i</v>
      </c>
      <c r="J172" s="275" t="str">
        <f ca="1">IMPRODUCT(1/N_FFT2,CI100)</f>
        <v>0.0694290743315816-0.000944134486102402i</v>
      </c>
      <c r="K172" s="274" t="str">
        <f t="shared" ca="1" si="318"/>
        <v>-0.000422818443668186+0.000261550121581696i</v>
      </c>
      <c r="N172" s="265">
        <f t="shared" ca="1" si="185"/>
        <v>35.883427397870818</v>
      </c>
      <c r="O172" s="240">
        <f t="shared" ca="1" si="186"/>
        <v>11.883427397870816</v>
      </c>
      <c r="P172" s="240" t="str">
        <f t="shared" ca="1" si="187"/>
        <v>-2.31834167770591-11.6550906725722i</v>
      </c>
      <c r="Q172" s="240" t="str">
        <f t="shared" ca="1" si="188"/>
        <v>-10.9788553489767+4.54759078487858i</v>
      </c>
      <c r="R172" s="240" t="str">
        <f t="shared" ca="1" si="189"/>
        <v>6.60207852850666+9.88070877133307i</v>
      </c>
      <c r="S172" s="240" t="str">
        <f t="shared" ca="1" si="190"/>
        <v>8.4028520967725-8.40285209677242i</v>
      </c>
      <c r="T172" s="240" t="str">
        <f t="shared" ca="1" si="191"/>
        <v>-9.88070877133307-6.60207852850665i</v>
      </c>
      <c r="U172" s="241" t="str">
        <f t="shared" ca="1" si="192"/>
        <v>-4.54759078487803+10.9788553489769i</v>
      </c>
      <c r="V172" s="240" t="str">
        <f t="shared" ca="1" si="193"/>
        <v>11.6550906725721+2.31834167770603i</v>
      </c>
      <c r="W172" s="240" t="str">
        <f t="shared" ca="1" si="194"/>
        <v>-3.52304994851327E-13-11.8834273978708i</v>
      </c>
      <c r="X172" s="240" t="str">
        <f t="shared" ca="1" si="195"/>
        <v>-11.6550906725722+2.31834167770557i</v>
      </c>
      <c r="Y172" s="240" t="str">
        <f t="shared" ca="1" si="196"/>
        <v>4.54759078487871+10.9788553489766i</v>
      </c>
      <c r="Z172" s="240" t="str">
        <f t="shared" ca="1" si="197"/>
        <v>9.88070877133339-6.60207852850616i</v>
      </c>
      <c r="AA172" s="240" t="str">
        <f t="shared" ca="1" si="198"/>
        <v>-8.40285209677242-8.4028520967725i</v>
      </c>
      <c r="AB172" s="240" t="str">
        <f t="shared" ca="1" si="199"/>
        <v>-6.60207852850623+9.88070877133335i</v>
      </c>
      <c r="AC172" s="240" t="str">
        <f t="shared" ca="1" si="200"/>
        <v>10.9788553489766+4.54759078487878i</v>
      </c>
      <c r="AD172" s="240" t="str">
        <f t="shared" ca="1" si="201"/>
        <v>2.31834167770567-11.6550906725722i</v>
      </c>
      <c r="AE172" s="240" t="str">
        <f t="shared" ca="1" si="202"/>
        <v>-11.8834273978708-4.775056321859E-13i</v>
      </c>
      <c r="AF172" s="240" t="str">
        <f t="shared" ca="1" si="203"/>
        <v>2.31834167770594+11.6550906725722i</v>
      </c>
      <c r="AG172" s="240" t="str">
        <f t="shared" ca="1" si="204"/>
        <v>10.9788553489765-4.54759078487903i</v>
      </c>
      <c r="AH172" s="240" t="str">
        <f t="shared" ca="1" si="205"/>
        <v>-6.60207852850646-9.8807087713332i</v>
      </c>
      <c r="AI172" s="240" t="str">
        <f t="shared" ca="1" si="206"/>
        <v>-8.40285209677223+8.40285209677269i</v>
      </c>
      <c r="AJ172" s="240" t="str">
        <f t="shared" ca="1" si="207"/>
        <v>9.88070877133286+6.60207852850696i</v>
      </c>
      <c r="AK172" s="240" t="str">
        <f t="shared" ca="1" si="208"/>
        <v>4.54759078487846-10.9788553489767i</v>
      </c>
      <c r="AL172" s="240" t="str">
        <f t="shared" ca="1" si="209"/>
        <v>-11.655090672572-2.31834167770644i</v>
      </c>
      <c r="AM172" s="240" t="str">
        <f t="shared" ca="1" si="210"/>
        <v>-1.25200637334573E-13+11.8834273978708i</v>
      </c>
      <c r="AN172" s="240" t="str">
        <f t="shared" ca="1" si="211"/>
        <v>11.6550906725721-2.31834167770629i</v>
      </c>
      <c r="AO172" s="240" t="str">
        <f t="shared" ca="1" si="212"/>
        <v>-4.54759078487831-10.9788553489768i</v>
      </c>
      <c r="AP172" s="240" t="str">
        <f t="shared" ca="1" si="213"/>
        <v>-9.88070877133299+6.60207852850675i</v>
      </c>
      <c r="AQ172" s="240" t="str">
        <f t="shared" ca="1" si="214"/>
        <v>8.40285209677211+8.40285209677281i</v>
      </c>
      <c r="AR172" s="240" t="str">
        <f t="shared" ca="1" si="215"/>
        <v>8.40285209677211+8.40285209677281i</v>
      </c>
      <c r="AS172" s="240" t="str">
        <f t="shared" ca="1" si="216"/>
        <v>-10.9788553489769-4.54759078487813i</v>
      </c>
      <c r="AT172" s="240" t="str">
        <f t="shared" ca="1" si="217"/>
        <v>-2.3183416777061+11.6550906725721i</v>
      </c>
      <c r="AU172" s="240" t="str">
        <f t="shared" ca="1" si="218"/>
        <v>11.8834273978708-2.27104357516754E-13i</v>
      </c>
      <c r="AV172" s="240" t="str">
        <f t="shared" ca="1" si="219"/>
        <v>-2.31834167770547-11.6550906725722i</v>
      </c>
      <c r="AW172" s="240" t="str">
        <f t="shared" ca="1" si="220"/>
        <v>-10.9788553489767+4.54759078487863i</v>
      </c>
      <c r="AX172" s="240" t="str">
        <f t="shared" ca="1" si="221"/>
        <v>6.60207852850607+9.88070877133346i</v>
      </c>
      <c r="AY172" s="240" t="str">
        <f t="shared" ca="1" si="222"/>
        <v>8.40285209677256-8.40285209677236i</v>
      </c>
      <c r="AZ172" s="240" t="str">
        <f t="shared" ca="1" si="223"/>
        <v>-9.88070877133326-6.60207852850637i</v>
      </c>
      <c r="BA172" s="240" t="str">
        <f t="shared" ca="1" si="224"/>
        <v>-4.5475907848789+10.9788553489766i</v>
      </c>
      <c r="BB172" s="240" t="str">
        <f t="shared" ca="1" si="225"/>
        <v>11.6550906725722+2.31834167770575i</v>
      </c>
      <c r="BC172" s="240" t="str">
        <f t="shared" ca="1" si="226"/>
        <v>5.18269439385576E-13-11.8834273978708i</v>
      </c>
      <c r="BD172" s="240" t="str">
        <f t="shared" ca="1" si="227"/>
        <v>-11.6550906725722+2.3183416777059i</v>
      </c>
      <c r="BE172" s="240" t="str">
        <f t="shared" ca="1" si="228"/>
        <v>4.54759078487887+10.9788553489766i</v>
      </c>
      <c r="BF172" s="240" t="str">
        <f t="shared" ca="1" si="229"/>
        <v>9.88070877133327-6.60207852850635i</v>
      </c>
      <c r="BG172" s="240" t="str">
        <f t="shared" ca="1" si="230"/>
        <v>-8.40285209677261-8.40285209677231i</v>
      </c>
      <c r="BH172" s="240" t="str">
        <f t="shared" ca="1" si="231"/>
        <v>-6.60207852850699+9.88070877133284i</v>
      </c>
      <c r="BI172" s="240" t="str">
        <f t="shared" ca="1" si="232"/>
        <v>10.9788553489767+4.5475907848785i</v>
      </c>
      <c r="BJ172" s="240" t="str">
        <f t="shared" ca="1" si="233"/>
        <v>2.31834167770549-11.6550906725722i</v>
      </c>
      <c r="BK172" s="240" t="str">
        <f t="shared" ca="1" si="234"/>
        <v>-11.8834273978708-2.50401274669146E-13i</v>
      </c>
      <c r="BL172" s="240" t="str">
        <f t="shared" ca="1" si="235"/>
        <v>2.31834167770616+11.6550906725721i</v>
      </c>
      <c r="BM172" s="240" t="str">
        <f t="shared" ca="1" si="236"/>
        <v>10.9788553489769-4.54759078487819i</v>
      </c>
      <c r="BN172" s="240" t="str">
        <f t="shared" ca="1" si="237"/>
        <v>-6.60207852850672-9.88070877133302i</v>
      </c>
      <c r="BO172" s="240" t="str">
        <f t="shared" ca="1" si="238"/>
        <v>-8.40285209677285+8.40285209677208i</v>
      </c>
      <c r="BP172" s="240" t="str">
        <f t="shared" ca="1" si="239"/>
        <v>9.88070877133298+6.60207852850677i</v>
      </c>
      <c r="BQ172" s="240" t="str">
        <f t="shared" ca="1" si="240"/>
        <v>4.54759078487825-10.9788553489768i</v>
      </c>
      <c r="BR172" s="240" t="str">
        <f t="shared" ca="1" si="241"/>
        <v>-11.6550906725721-2.31834167770623i</v>
      </c>
      <c r="BS172" s="240" t="str">
        <f t="shared" ca="1" si="242"/>
        <v>1.86340550317077E-13+11.8834273978708i</v>
      </c>
      <c r="BT172" s="240" t="str">
        <f t="shared" ca="1" si="243"/>
        <v>11.6550906725716-2.31834167770891i</v>
      </c>
      <c r="BU172" s="240" t="str">
        <f t="shared" ca="1" si="244"/>
        <v>-4.54759078487844-10.9788553489768i</v>
      </c>
      <c r="BV172" s="240" t="str">
        <f t="shared" ca="1" si="245"/>
        <v>-9.88070877133485+6.602078528504i</v>
      </c>
      <c r="BW172" s="240" t="str">
        <f t="shared" ca="1" si="246"/>
        <v>8.40285209677645+8.40285209676848i</v>
      </c>
      <c r="BX172" s="240" t="str">
        <f t="shared" ca="1" si="247"/>
        <v>6.60207852850444-9.88070877133454i</v>
      </c>
      <c r="BY172" s="240" t="str">
        <f t="shared" ca="1" si="248"/>
        <v>-10.9788553489765-4.54759078487893i</v>
      </c>
      <c r="BZ172" s="240" t="str">
        <f t="shared" ca="1" si="249"/>
        <v>-2.31834167770944+11.6550906725715i</v>
      </c>
      <c r="CA172" s="240" t="str">
        <f t="shared" ca="1" si="250"/>
        <v>11.8834273978708-5.35154486285751E-12i</v>
      </c>
      <c r="CB172" s="240" t="str">
        <f t="shared" ca="1" si="251"/>
        <v>-2.31834167770801-11.6550906725717i</v>
      </c>
      <c r="CC172" s="240" t="str">
        <f t="shared" ca="1" si="252"/>
        <v>-10.978855348977+4.54759078487775i</v>
      </c>
      <c r="CD172" s="240" t="str">
        <f t="shared" ca="1" si="253"/>
        <v>6.60207852850337+9.88070877133526i</v>
      </c>
      <c r="CE172" s="240" t="str">
        <f t="shared" ca="1" si="254"/>
        <v>8.402852096769-8.40285209677593i</v>
      </c>
      <c r="CF172" s="240" t="str">
        <f t="shared" ca="1" si="255"/>
        <v>-9.88070877133404-6.6020785285052i</v>
      </c>
      <c r="CG172" s="240" t="str">
        <f t="shared" ca="1" si="256"/>
        <v>-4.54759078487978+10.9788553489762i</v>
      </c>
      <c r="CH172" s="240" t="str">
        <f t="shared" ca="1" si="257"/>
        <v>11.6550906725713+2.31834167771017i</v>
      </c>
      <c r="CI172" s="240" t="str">
        <f t="shared" ca="1" si="258"/>
        <v>-4.43729740568538E-12-11.8834273978708i</v>
      </c>
      <c r="CJ172" s="240" t="str">
        <f t="shared" ca="1" si="259"/>
        <v>-11.6550906725719+2.31834167770729i</v>
      </c>
      <c r="CK172" s="240" t="str">
        <f t="shared" ca="1" si="260"/>
        <v>4.5475907848769+10.9788553489774i</v>
      </c>
      <c r="CL172" s="240" t="str">
        <f t="shared" ca="1" si="261"/>
        <v>9.88070877133567-6.60207852850275i</v>
      </c>
      <c r="CM172" s="240" t="str">
        <f t="shared" ca="1" si="262"/>
        <v>-8.40285209677527-8.40285209676965i</v>
      </c>
      <c r="CN172" s="240" t="str">
        <f t="shared" ca="1" si="263"/>
        <v>-6.60207852850569+9.88070877133372i</v>
      </c>
      <c r="CO172" s="240" t="str">
        <f t="shared" ca="1" si="264"/>
        <v>10.9788553489759+4.54759078488047i</v>
      </c>
      <c r="CP172" s="240" t="str">
        <f t="shared" ca="1" si="265"/>
        <v>2.31834167771107-11.6550906725711i</v>
      </c>
      <c r="CQ172" s="240" t="str">
        <f t="shared" ca="1" si="266"/>
        <v>-11.8834273978708+3.69192360878306E-12i</v>
      </c>
      <c r="CR172" s="240" t="str">
        <f t="shared" ca="1" si="267"/>
        <v>2.31834167770638+11.6550906725721i</v>
      </c>
      <c r="CS172" s="240" t="str">
        <f t="shared" ca="1" si="268"/>
        <v>10.9788553489777-4.54759078487606i</v>
      </c>
      <c r="CT172" s="240" t="str">
        <f t="shared" ca="1" si="269"/>
        <v>-6.60207852850199-9.88070877133618i</v>
      </c>
      <c r="CU172" s="240" t="str">
        <f t="shared" ca="1" si="270"/>
        <v>-8.40285209677029+8.40285209677463i</v>
      </c>
      <c r="CV172" s="240" t="str">
        <f t="shared" ca="1" si="271"/>
        <v>9.88070877133321+6.60207852850645i</v>
      </c>
      <c r="CW172" s="240" t="str">
        <f t="shared" ca="1" si="272"/>
        <v>4.54759078488131-10.9788553489756i</v>
      </c>
      <c r="CX172" s="240" t="str">
        <f t="shared" ca="1" si="273"/>
        <v>-11.655090672571-2.31834167771197i</v>
      </c>
      <c r="CY172" s="240" t="str">
        <f t="shared" ca="1" si="274"/>
        <v>2.77767615161093E-12+11.8834273978708i</v>
      </c>
      <c r="CZ172" s="240" t="str">
        <f t="shared" ca="1" si="275"/>
        <v>11.6550906725722-2.31834167770549i</v>
      </c>
      <c r="DA172" s="240" t="str">
        <f t="shared" ca="1" si="276"/>
        <v>-4.54759078487552-10.978855348978i</v>
      </c>
      <c r="DB172" s="240" t="str">
        <f t="shared" ca="1" si="277"/>
        <v>-9.88070877133012+6.60207852851106i</v>
      </c>
      <c r="DC172" s="240" t="str">
        <f t="shared" ca="1" si="278"/>
        <v>8.40285209677423+8.4028520967707i</v>
      </c>
      <c r="DD172" s="240" t="str">
        <f t="shared" ca="1" si="279"/>
        <v>6.60207852850721-9.8807087713327i</v>
      </c>
      <c r="DE172" s="240" t="str">
        <f t="shared" ca="1" si="280"/>
        <v>-10.9788553489752-4.54759078488215i</v>
      </c>
      <c r="DF172" s="240" t="str">
        <f t="shared" ca="1" si="281"/>
        <v>-2.31834167770094+11.6550906725731i</v>
      </c>
      <c r="DG172" s="240" t="str">
        <f t="shared" ca="1" si="282"/>
        <v>11.8834273978708-1.86342869443881E-12i</v>
      </c>
      <c r="DH172" s="240" t="str">
        <f t="shared" ca="1" si="283"/>
        <v>-2.31834167770492-11.6550906725724i</v>
      </c>
      <c r="DI172" s="240" t="str">
        <f t="shared" ca="1" si="284"/>
        <v>-10.9788553489783+4.54759078487468i</v>
      </c>
      <c r="DJ172" s="240" t="str">
        <f t="shared" ca="1" si="285"/>
        <v>6.60207852851058+9.88070877133044i</v>
      </c>
      <c r="DK172" s="240" t="str">
        <f t="shared" ca="1" si="286"/>
        <v>8.40285209677135-8.40285209677358i</v>
      </c>
      <c r="DL172" s="240" t="str">
        <f t="shared" ca="1" si="287"/>
        <v>-9.88070877133219-6.60207852850797i</v>
      </c>
      <c r="DM172" s="240" t="str">
        <f t="shared" ca="1" si="288"/>
        <v>-4.54759078488269+10.978855348975i</v>
      </c>
      <c r="DN172" s="240" t="str">
        <f t="shared" ca="1" si="289"/>
        <v>11.655090672573+2.31834167770183i</v>
      </c>
      <c r="DO172" s="240" t="str">
        <f t="shared" ca="1" si="290"/>
        <v>-1.28692855780628E-12-11.8834273978708i</v>
      </c>
      <c r="DP172" s="240" t="str">
        <f t="shared" ca="1" si="291"/>
        <v>-11.6550906725725+2.31834167770403i</v>
      </c>
      <c r="DQ172" s="240" t="str">
        <f t="shared" ca="1" si="292"/>
        <v>4.54759078487384+10.9788553489787i</v>
      </c>
      <c r="DR172" s="240" t="str">
        <f t="shared" ca="1" si="293"/>
        <v>9.88070877133095-6.60207852850982i</v>
      </c>
      <c r="DS172" s="240" t="str">
        <f t="shared" ca="1" si="294"/>
        <v>-8.40285209677293-8.40285209677199i</v>
      </c>
      <c r="DT172" s="240" t="str">
        <f t="shared" ca="1" si="295"/>
        <v>-6.60207852850844+9.88070877133188i</v>
      </c>
      <c r="DU172" s="240" t="str">
        <f t="shared" ca="1" si="296"/>
        <v>10.9788553489746+4.54759078488353i</v>
      </c>
      <c r="DV172" s="240" t="str">
        <f t="shared" ca="1" si="297"/>
        <v>2.31834167770273-11.6550906725728i</v>
      </c>
      <c r="DW172" s="240" t="str">
        <f t="shared" ca="1" si="298"/>
        <v>-11.8834273978708+3.72681100634154E-13i</v>
      </c>
      <c r="DX172" s="240" t="str">
        <f t="shared" ca="1" si="299"/>
        <v>2.31834167770313+11.6550906725727i</v>
      </c>
      <c r="DY172" s="240" t="str">
        <f t="shared" ca="1" si="300"/>
        <v>10.9788553489789-4.5475907848733i</v>
      </c>
      <c r="DZ172" s="240" t="str">
        <f t="shared" ca="1" si="301"/>
        <v>-6.60207852850906-9.88070877133146i</v>
      </c>
      <c r="EA172" s="240" t="str">
        <f t="shared" ca="1" si="302"/>
        <v>-8.40285209677265+8.40285209677228i</v>
      </c>
      <c r="EB172" s="240" t="str">
        <f t="shared" ca="1" si="303"/>
        <v>9.88070877133137+6.6020785285092i</v>
      </c>
      <c r="EC172" s="240" t="str">
        <f t="shared" ca="1" si="304"/>
        <v>4.54759078487346-10.9788553489788i</v>
      </c>
      <c r="ED172" s="240" t="str">
        <f t="shared" ca="1" si="305"/>
        <v>-11.6550906725727-2.31834167770329i</v>
      </c>
      <c r="EE172" s="240" t="str">
        <f t="shared" ca="1" si="306"/>
        <v>-5.41566356537968E-13+11.8834273978708i</v>
      </c>
      <c r="EF172" s="240" t="str">
        <f t="shared" ca="1" si="307"/>
        <v>11.6550906725729-2.31834167770224i</v>
      </c>
      <c r="EG172" s="240" t="str">
        <f t="shared" ca="1" si="308"/>
        <v>-4.54759078488338-10.9788553489747i</v>
      </c>
      <c r="EH172" s="240" t="str">
        <f t="shared" ca="1" si="309"/>
        <v>-9.88070877133196+6.6020785285083i</v>
      </c>
      <c r="EI172" s="240" t="str">
        <f t="shared" ca="1" si="310"/>
        <v>8.40285209677187+8.40285209677305i</v>
      </c>
      <c r="EJ172" s="240" t="str">
        <f t="shared" ca="1" si="311"/>
        <v>6.60207852850996-9.88070877133086i</v>
      </c>
      <c r="EK172" s="240" t="str">
        <f t="shared" ca="1" si="312"/>
        <v>-10.9788553489786-4.54759078487399i</v>
      </c>
      <c r="EL172" s="240" t="str">
        <f t="shared" ca="1" si="313"/>
        <v>-2.3183416777042+11.6550906725725i</v>
      </c>
      <c r="EM172" s="240" t="str">
        <f t="shared" ca="1" si="314"/>
        <v>11.8834273978708+1.45581381371009E-12i</v>
      </c>
      <c r="EN172" s="240"/>
      <c r="EO172" s="240"/>
      <c r="EP172" s="240"/>
    </row>
    <row r="173" spans="1:146" ht="15.75" thickBot="1">
      <c r="A173" s="277">
        <f t="shared" si="181"/>
        <v>1.4257812500000008E-3</v>
      </c>
      <c r="B173" s="276">
        <v>73</v>
      </c>
      <c r="C173" s="248">
        <f t="shared" si="182"/>
        <v>14600</v>
      </c>
      <c r="D173" s="247">
        <f t="shared" si="315"/>
        <v>91734.505484821959</v>
      </c>
      <c r="E173" s="247" t="str">
        <f t="shared" si="316"/>
        <v>91734.505484822i</v>
      </c>
      <c r="F173" s="247" t="str">
        <f t="shared" si="183"/>
        <v>0.0498239197815463-0.158474371546067i</v>
      </c>
      <c r="G173" s="247" t="str">
        <f t="shared" si="184"/>
        <v>-0.398022098850262+0.738712585483596i</v>
      </c>
      <c r="H173" s="247" t="str">
        <f t="shared" si="180"/>
        <v>0.00515375512478808-0.00389716604992358i</v>
      </c>
      <c r="I173" s="247" t="str">
        <f t="shared" si="317"/>
        <v>-0.00611167264436432+0.00364073090714014i</v>
      </c>
      <c r="J173" s="275" t="str">
        <f ca="1">IMPRODUCT(1/N_FFT2,CJ100)</f>
        <v>-0.0174213137170356-0.0112263444714833i</v>
      </c>
      <c r="K173" s="274" t="str">
        <f t="shared" ca="1" si="318"/>
        <v>0.000147345465764826+5.18542710997912E-06i</v>
      </c>
      <c r="N173" s="265">
        <f t="shared" ca="1" si="185"/>
        <v>35.897351686283137</v>
      </c>
      <c r="O173" s="240">
        <f t="shared" ca="1" si="186"/>
        <v>11.897351686283137</v>
      </c>
      <c r="P173" s="240" t="str">
        <f t="shared" ca="1" si="187"/>
        <v>-2.60672450904708-11.6082713821239i</v>
      </c>
      <c r="Q173" s="240" t="str">
        <f t="shared" ca="1" si="188"/>
        <v>-10.7550785409241+5.08677331180173i</v>
      </c>
      <c r="R173" s="240" t="str">
        <f t="shared" ca="1" si="189"/>
        <v>7.3196266016491+9.37923470009866i</v>
      </c>
      <c r="S173" s="240" t="str">
        <f t="shared" ca="1" si="190"/>
        <v>7.547600009111-9.19677722082968i</v>
      </c>
      <c r="T173" s="240" t="str">
        <f t="shared" ca="1" si="191"/>
        <v>-10.6270036460576-5.34918411103818i</v>
      </c>
      <c r="U173" s="241" t="str">
        <f t="shared" ca="1" si="192"/>
        <v>-2.89082065310517+11.5408029659415i</v>
      </c>
      <c r="V173" s="240" t="str">
        <f t="shared" ca="1" si="193"/>
        <v>11.8937684263905+0.291975626550567i</v>
      </c>
      <c r="W173" s="240" t="str">
        <f t="shared" ca="1" si="194"/>
        <v>-2.32105817161573-11.6687474096871i</v>
      </c>
      <c r="X173" s="240" t="str">
        <f t="shared" ca="1" si="195"/>
        <v>-10.8766749786357+4.82129843052929i</v>
      </c>
      <c r="Y173" s="240" t="str">
        <f t="shared" ca="1" si="196"/>
        <v>7.08724412482085+9.55604247909648i</v>
      </c>
      <c r="Z173" s="240" t="str">
        <f t="shared" ca="1" si="197"/>
        <v>7.77102702455062-9.0087799468523i</v>
      </c>
      <c r="AA173" s="240" t="str">
        <f t="shared" ca="1" si="198"/>
        <v>-10.4925274415636-5.60837276178567i</v>
      </c>
      <c r="AB173" s="240" t="str">
        <f t="shared" ca="1" si="199"/>
        <v>-3.17317547489695+11.4663828015908i</v>
      </c>
      <c r="AC173" s="240" t="str">
        <f t="shared" ca="1" si="200"/>
        <v>11.8830208051345+0.583775377901371i</v>
      </c>
      <c r="AD173" s="240" t="str">
        <f t="shared" ca="1" si="201"/>
        <v>-2.03399371553211-11.7221946201332i</v>
      </c>
      <c r="AE173" s="240" t="str">
        <f t="shared" ca="1" si="202"/>
        <v>-10.9917197140455+4.55291937936183i</v>
      </c>
      <c r="AF173" s="240" t="str">
        <f t="shared" ca="1" si="203"/>
        <v>6.85059255714082+9.72709405542842i</v>
      </c>
      <c r="AG173" s="240" t="str">
        <f t="shared" ca="1" si="204"/>
        <v>7.98977306388789-8.81535612069506i</v>
      </c>
      <c r="AH173" s="240" t="str">
        <f t="shared" ca="1" si="205"/>
        <v>-10.3517309308799-5.86418313849147i</v>
      </c>
      <c r="AI173" s="240" t="str">
        <f t="shared" ca="1" si="206"/>
        <v>-3.45361889443528+11.385055716996i</v>
      </c>
      <c r="AJ173" s="240" t="str">
        <f t="shared" ca="1" si="207"/>
        <v>11.8651152964803+0.875223484793295i</v>
      </c>
      <c r="AK173" s="240" t="str">
        <f t="shared" ca="1" si="208"/>
        <v>-1.74570405769022-11.7685808188612i</v>
      </c>
      <c r="AL173" s="240" t="str">
        <f t="shared" ca="1" si="209"/>
        <v>-11.1001434485064+4.28179781980484i</v>
      </c>
      <c r="AM173" s="240" t="str">
        <f t="shared" ca="1" si="210"/>
        <v>6.6098144486645+9.89228639402086i</v>
      </c>
      <c r="AN173" s="240" t="str">
        <f t="shared" ca="1" si="211"/>
        <v>8.20370636268834-8.61662225363809i</v>
      </c>
      <c r="AO173" s="240" t="str">
        <f t="shared" ca="1" si="212"/>
        <v>-10.2046989245603-6.11646115054957i</v>
      </c>
      <c r="AP173" s="240" t="str">
        <f t="shared" ca="1" si="213"/>
        <v>-3.73198198309076+11.296870700552i</v>
      </c>
      <c r="AQ173" s="240" t="str">
        <f t="shared" ca="1" si="214"/>
        <v>11.8400626860367+1.16614438978469i</v>
      </c>
      <c r="AR173" s="240" t="str">
        <f t="shared" ca="1" si="215"/>
        <v>11.8400626860367+1.16614438978469i</v>
      </c>
      <c r="AS173" s="240" t="str">
        <f t="shared" ca="1" si="216"/>
        <v>-11.201880871615+4.00809706534795i</v>
      </c>
      <c r="AT173" s="240" t="str">
        <f t="shared" ca="1" si="217"/>
        <v>6.36505483512128+10.0515199891859i</v>
      </c>
      <c r="AU173" s="240" t="str">
        <f t="shared" ca="1" si="218"/>
        <v>8.41269805553223-8.41269805553179i</v>
      </c>
      <c r="AV173" s="240" t="str">
        <f t="shared" ca="1" si="219"/>
        <v>-10.0515199891862-6.3650548351208i</v>
      </c>
      <c r="AW173" s="240" t="str">
        <f t="shared" ca="1" si="220"/>
        <v>-4.00809706534742+11.2018808716152i</v>
      </c>
      <c r="AX173" s="240" t="str">
        <f t="shared" ca="1" si="221"/>
        <v>11.8078780645594+1.45636285300063i</v>
      </c>
      <c r="AY173" s="240" t="str">
        <f t="shared" ca="1" si="222"/>
        <v>-1.16614438978407-11.8400626860367i</v>
      </c>
      <c r="AZ173" s="240" t="str">
        <f t="shared" ca="1" si="223"/>
        <v>-11.2968707005518+3.73198198309137i</v>
      </c>
      <c r="BA173" s="240" t="str">
        <f t="shared" ca="1" si="224"/>
        <v>6.11646115054997+10.2046989245601i</v>
      </c>
      <c r="BB173" s="240" t="str">
        <f t="shared" ca="1" si="225"/>
        <v>8.61662225363852-8.20370636268789i</v>
      </c>
      <c r="BC173" s="240" t="str">
        <f t="shared" ca="1" si="226"/>
        <v>-9.89228639402117-6.60981444866403i</v>
      </c>
      <c r="BD173" s="240" t="str">
        <f t="shared" ca="1" si="227"/>
        <v>-4.2817978198044+11.1001434485065i</v>
      </c>
      <c r="BE173" s="240" t="str">
        <f t="shared" ca="1" si="228"/>
        <v>11.7685808188611+1.74570405769084i</v>
      </c>
      <c r="BF173" s="240" t="str">
        <f t="shared" ca="1" si="229"/>
        <v>-0.875223484792673-11.8651152964803i</v>
      </c>
      <c r="BG173" s="240" t="str">
        <f t="shared" ca="1" si="230"/>
        <v>-11.3850557169958+3.45361889443589i</v>
      </c>
      <c r="BH173" s="240" t="str">
        <f t="shared" ca="1" si="231"/>
        <v>5.86418313849085+10.3517309308803i</v>
      </c>
      <c r="BI173" s="240" t="str">
        <f t="shared" ca="1" si="232"/>
        <v>8.81535612069547-7.98977306388743i</v>
      </c>
      <c r="BJ173" s="240" t="str">
        <f t="shared" ca="1" si="233"/>
        <v>-9.72709405542877-6.85059255714034i</v>
      </c>
      <c r="BK173" s="240" t="str">
        <f t="shared" ca="1" si="234"/>
        <v>-4.55291937936139+10.9917197140456i</v>
      </c>
      <c r="BL173" s="240" t="str">
        <f t="shared" ca="1" si="235"/>
        <v>11.7221946201331+2.03399371553277i</v>
      </c>
      <c r="BM173" s="240" t="str">
        <f t="shared" ca="1" si="236"/>
        <v>-0.583775377900749-11.8830208051346i</v>
      </c>
      <c r="BN173" s="240" t="str">
        <f t="shared" ca="1" si="237"/>
        <v>-11.4663828015906+3.17317547489754i</v>
      </c>
      <c r="BO173" s="240" t="str">
        <f t="shared" ca="1" si="238"/>
        <v>5.60837276178504+10.4925274415639i</v>
      </c>
      <c r="BP173" s="240" t="str">
        <f t="shared" ca="1" si="239"/>
        <v>9.00877994685271-7.77102702455015i</v>
      </c>
      <c r="BQ173" s="240" t="str">
        <f t="shared" ca="1" si="240"/>
        <v>-9.55604247909684-7.08724412482037i</v>
      </c>
      <c r="BR173" s="240" t="str">
        <f t="shared" ca="1" si="241"/>
        <v>-4.82129843052871+10.876674978636i</v>
      </c>
      <c r="BS173" s="240" t="str">
        <f t="shared" ca="1" si="242"/>
        <v>11.668747409687+2.32105817161639i</v>
      </c>
      <c r="BT173" s="240" t="str">
        <f t="shared" ca="1" si="243"/>
        <v>-0.291975626545211-11.8937684263907i</v>
      </c>
      <c r="BU173" s="240" t="str">
        <f t="shared" ca="1" si="244"/>
        <v>-11.5408029659411+2.89082065310692i</v>
      </c>
      <c r="BV173" s="240" t="str">
        <f t="shared" ca="1" si="245"/>
        <v>5.34918411103492+10.6270036460592i</v>
      </c>
      <c r="BW173" s="240" t="str">
        <f t="shared" ca="1" si="246"/>
        <v>9.19677722082769-7.54760000911343i</v>
      </c>
      <c r="BX173" s="240" t="str">
        <f t="shared" ca="1" si="247"/>
        <v>-9.3792347000975-7.3196266016506i</v>
      </c>
      <c r="BY173" s="240" t="str">
        <f t="shared" ca="1" si="248"/>
        <v>-5.08677331179731+10.7550785409262i</v>
      </c>
      <c r="BZ173" s="240" t="str">
        <f t="shared" ca="1" si="249"/>
        <v>11.6082713821239+2.60672450904738i</v>
      </c>
      <c r="CA173" s="240" t="str">
        <f t="shared" ca="1" si="250"/>
        <v>5.3578219321397E-12-11.8973516862831i</v>
      </c>
      <c r="CB173" s="240" t="str">
        <f t="shared" ca="1" si="251"/>
        <v>-11.6082713821236+2.60672450904848i</v>
      </c>
      <c r="CC173" s="240" t="str">
        <f t="shared" ca="1" si="252"/>
        <v>5.08677331179832+10.7550785409257i</v>
      </c>
      <c r="CD173" s="240" t="str">
        <f t="shared" ca="1" si="253"/>
        <v>9.37923470009681-7.31962660165148i</v>
      </c>
      <c r="CE173" s="240" t="str">
        <f t="shared" ca="1" si="254"/>
        <v>-9.1967772208284-7.54760000911257i</v>
      </c>
      <c r="CF173" s="240" t="str">
        <f t="shared" ca="1" si="255"/>
        <v>-5.34918411103392+10.6270036460597i</v>
      </c>
      <c r="CG173" s="240" t="str">
        <f t="shared" ca="1" si="256"/>
        <v>11.5408029659414+2.89082065310583i</v>
      </c>
      <c r="CH173" s="240" t="str">
        <f t="shared" ca="1" si="257"/>
        <v>0.291975626555924-11.8937684263904i</v>
      </c>
      <c r="CI173" s="240" t="str">
        <f t="shared" ca="1" si="258"/>
        <v>-11.6687474096868+2.32105817161749i</v>
      </c>
      <c r="CJ173" s="240" t="str">
        <f t="shared" ca="1" si="259"/>
        <v>4.82129843052556+10.8766749786374i</v>
      </c>
      <c r="CK173" s="240" t="str">
        <f t="shared" ca="1" si="260"/>
        <v>9.55604247909466-7.08724412482331i</v>
      </c>
      <c r="CL173" s="240" t="str">
        <f t="shared" ca="1" si="261"/>
        <v>-9.00877994685101-7.77102702455211i</v>
      </c>
      <c r="CM173" s="240" t="str">
        <f t="shared" ca="1" si="262"/>
        <v>-5.60837276178107+10.492527441566i</v>
      </c>
      <c r="CN173" s="240" t="str">
        <f t="shared" ca="1" si="263"/>
        <v>11.4663828015906+3.1731754748976i</v>
      </c>
      <c r="CO173" s="240" t="str">
        <f t="shared" ca="1" si="264"/>
        <v>0.583775377906722-11.8830208051343i</v>
      </c>
      <c r="CP173" s="240" t="str">
        <f t="shared" ca="1" si="265"/>
        <v>-11.7221946201329+2.03399371553387i</v>
      </c>
      <c r="CQ173" s="240" t="str">
        <f t="shared" ca="1" si="266"/>
        <v>4.55291937935804+10.991719714047i</v>
      </c>
      <c r="CR173" s="240" t="str">
        <f t="shared" ca="1" si="267"/>
        <v>9.72709405542666-6.85059255714332i</v>
      </c>
      <c r="CS173" s="240" t="str">
        <f t="shared" ca="1" si="268"/>
        <v>-8.81535612069372-7.98977306388935i</v>
      </c>
      <c r="CT173" s="240" t="str">
        <f t="shared" ca="1" si="269"/>
        <v>-5.86418313848693+10.3517309308825i</v>
      </c>
      <c r="CU173" s="240" t="str">
        <f t="shared" ca="1" si="270"/>
        <v>11.3850557169958+3.45361889443596i</v>
      </c>
      <c r="CV173" s="240" t="str">
        <f t="shared" ca="1" si="271"/>
        <v>0.875223484798639-11.8651152964799i</v>
      </c>
      <c r="CW173" s="240" t="str">
        <f t="shared" ca="1" si="272"/>
        <v>-11.768580818861+1.74570405769195i</v>
      </c>
      <c r="CX173" s="240" t="str">
        <f t="shared" ca="1" si="273"/>
        <v>4.28179781980103+11.1001434485078i</v>
      </c>
      <c r="CY173" s="240" t="str">
        <f t="shared" ca="1" si="274"/>
        <v>9.89228639401914-6.60981444866707i</v>
      </c>
      <c r="CZ173" s="240" t="str">
        <f t="shared" ca="1" si="275"/>
        <v>-8.61662225363672-8.20370636268977i</v>
      </c>
      <c r="DA173" s="240" t="str">
        <f t="shared" ca="1" si="276"/>
        <v>-6.1164611505461+10.2046989245624i</v>
      </c>
      <c r="DB173" s="240" t="str">
        <f t="shared" ca="1" si="277"/>
        <v>11.2968707005518+3.73198198309143i</v>
      </c>
      <c r="DC173" s="240" t="str">
        <f t="shared" ca="1" si="278"/>
        <v>1.16614438979003-11.8400626860362i</v>
      </c>
      <c r="DD173" s="240" t="str">
        <f t="shared" ca="1" si="279"/>
        <v>-11.8078780645593+1.45636285300175i</v>
      </c>
      <c r="DE173" s="240" t="str">
        <f t="shared" ca="1" si="280"/>
        <v>4.0080970653441+11.2018808716163i</v>
      </c>
      <c r="DF173" s="240" t="str">
        <f t="shared" ca="1" si="281"/>
        <v>10.0515199891843-6.36505483512382i</v>
      </c>
      <c r="DG173" s="240" t="str">
        <f t="shared" ca="1" si="282"/>
        <v>-8.4126980555304-8.41269805553364i</v>
      </c>
      <c r="DH173" s="240" t="str">
        <f t="shared" ca="1" si="283"/>
        <v>-6.3650548351174+10.0515199891883i</v>
      </c>
      <c r="DI173" s="240" t="str">
        <f t="shared" ca="1" si="284"/>
        <v>11.2018808716149+4.0080970653481i</v>
      </c>
      <c r="DJ173" s="240" t="str">
        <f t="shared" ca="1" si="285"/>
        <v>1.45636285300595-11.8078780645588i</v>
      </c>
      <c r="DK173" s="240" t="str">
        <f t="shared" ca="1" si="286"/>
        <v>-11.8400626860366+1.16614438978581i</v>
      </c>
      <c r="DL173" s="240" t="str">
        <f t="shared" ca="1" si="287"/>
        <v>3.73198198308741+11.2968707005531i</v>
      </c>
      <c r="DM173" s="240" t="str">
        <f t="shared" ca="1" si="288"/>
        <v>10.2046989245585-6.11646115055262i</v>
      </c>
      <c r="DN173" s="240" t="str">
        <f t="shared" ca="1" si="289"/>
        <v>-8.20370636268645-8.61662225363989i</v>
      </c>
      <c r="DO173" s="240" t="str">
        <f t="shared" ca="1" si="290"/>
        <v>-6.60981444866075+9.89228639402337i</v>
      </c>
      <c r="DP173" s="240" t="str">
        <f t="shared" ca="1" si="291"/>
        <v>11.1001434485063+4.28179781980498i</v>
      </c>
      <c r="DQ173" s="240" t="str">
        <f t="shared" ca="1" si="292"/>
        <v>1.74570405769613-11.7685808188603i</v>
      </c>
      <c r="DR173" s="240" t="str">
        <f t="shared" ca="1" si="293"/>
        <v>-11.8651152964802+0.875223484794411i</v>
      </c>
      <c r="DS173" s="240" t="str">
        <f t="shared" ca="1" si="294"/>
        <v>3.4536188944319+11.3850557169971i</v>
      </c>
      <c r="DT173" s="240" t="str">
        <f t="shared" ca="1" si="295"/>
        <v>10.3517309308788-5.86418313849355i</v>
      </c>
      <c r="DU173" s="240" t="str">
        <f t="shared" ca="1" si="296"/>
        <v>-7.98977306388596-8.81535612069679i</v>
      </c>
      <c r="DV173" s="240" t="str">
        <f t="shared" ca="1" si="297"/>
        <v>-6.85059255713711+9.72709405543104i</v>
      </c>
      <c r="DW173" s="240" t="str">
        <f t="shared" ca="1" si="298"/>
        <v>10.9917197140454+4.55291937936196i</v>
      </c>
      <c r="DX173" s="240" t="str">
        <f t="shared" ca="1" si="299"/>
        <v>2.03399371553805-11.7221946201322i</v>
      </c>
      <c r="DY173" s="240" t="str">
        <f t="shared" ca="1" si="300"/>
        <v>-11.8830208051345+0.583775377902489i</v>
      </c>
      <c r="DZ173" s="240" t="str">
        <f t="shared" ca="1" si="301"/>
        <v>3.17317547489352+11.4663828015917i</v>
      </c>
      <c r="EA173" s="240" t="str">
        <f t="shared" ca="1" si="302"/>
        <v>10.4925274415625-5.60837276178777i</v>
      </c>
      <c r="EB173" s="240" t="str">
        <f t="shared" ca="1" si="303"/>
        <v>-7.77102702454865-9.008779946854i</v>
      </c>
      <c r="EC173" s="240" t="str">
        <f t="shared" ca="1" si="304"/>
        <v>-7.08724412481721+9.5560424790992i</v>
      </c>
      <c r="ED173" s="240" t="str">
        <f t="shared" ca="1" si="305"/>
        <v>10.8766749786356+4.82129843052943i</v>
      </c>
      <c r="EE173" s="240" t="str">
        <f t="shared" ca="1" si="306"/>
        <v>2.32105817162164-11.668747409686i</v>
      </c>
      <c r="EF173" s="240" t="str">
        <f t="shared" ca="1" si="307"/>
        <v>-11.8937684263905+0.291975626551686i</v>
      </c>
      <c r="EG173" s="240" t="str">
        <f t="shared" ca="1" si="308"/>
        <v>2.89082065310172+11.5408029659424i</v>
      </c>
      <c r="EH173" s="240" t="str">
        <f t="shared" ca="1" si="309"/>
        <v>10.6270036460562-5.34918411104086i</v>
      </c>
      <c r="EI173" s="240" t="str">
        <f t="shared" ca="1" si="310"/>
        <v>-7.54760000910916-9.1967772208312i</v>
      </c>
      <c r="EJ173" s="240" t="str">
        <f t="shared" ca="1" si="311"/>
        <v>-7.31962660164563+9.37923470010138i</v>
      </c>
      <c r="EK173" s="240" t="str">
        <f t="shared" ca="1" si="312"/>
        <v>10.7550785409238+5.0867733118023i</v>
      </c>
      <c r="EL173" s="240" t="str">
        <f t="shared" ca="1" si="313"/>
        <v>2.60672450905261-11.6082713821227i</v>
      </c>
      <c r="EM173" s="240" t="str">
        <f t="shared" ca="1" si="314"/>
        <v>-11.8973516862831+1.11936367738092E-12i</v>
      </c>
      <c r="EN173" s="240"/>
      <c r="EO173" s="240"/>
      <c r="EP173" s="240"/>
    </row>
    <row r="174" spans="1:146" ht="15.75" thickBot="1">
      <c r="A174" s="277">
        <f t="shared" si="181"/>
        <v>1.4453125000000009E-3</v>
      </c>
      <c r="B174" s="276">
        <v>74</v>
      </c>
      <c r="C174" s="248">
        <f t="shared" si="182"/>
        <v>14800</v>
      </c>
      <c r="D174" s="247">
        <f t="shared" si="315"/>
        <v>92991.142546257877</v>
      </c>
      <c r="E174" s="247" t="str">
        <f t="shared" si="316"/>
        <v>92991.1425462579i</v>
      </c>
      <c r="F174" s="247" t="str">
        <f t="shared" si="183"/>
        <v>0.0491980051180201-0.157148510877905i</v>
      </c>
      <c r="G174" s="247" t="str">
        <f t="shared" si="184"/>
        <v>-0.389608512079242+0.733261290989608i</v>
      </c>
      <c r="H174" s="247" t="str">
        <f t="shared" si="180"/>
        <v>0.00514974711921121-0.00384503433048421i</v>
      </c>
      <c r="I174" s="247" t="str">
        <f t="shared" si="317"/>
        <v>-0.00608439208991534+0.00359871802083702i</v>
      </c>
      <c r="J174" s="275" t="str">
        <f ca="1">IMPRODUCT(1/N_FFT2,CK100)</f>
        <v>0.0240209687158306+0.00091052822663077i</v>
      </c>
      <c r="K174" s="274" t="str">
        <f t="shared" ca="1" si="318"/>
        <v>-0.00014942972638436+0.000080904682255865i</v>
      </c>
      <c r="N174" s="265">
        <f t="shared" ca="1" si="185"/>
        <v>35.908466782720318</v>
      </c>
      <c r="O174" s="240">
        <f t="shared" ca="1" si="186"/>
        <v>11.908466782720316</v>
      </c>
      <c r="P174" s="240" t="str">
        <f t="shared" ca="1" si="187"/>
        <v>-2.89352140123744-11.5515849568678i</v>
      </c>
      <c r="Q174" s="240" t="str">
        <f t="shared" ca="1" si="188"/>
        <v>-10.5023300814671+5.61361238197516i</v>
      </c>
      <c r="R174" s="240" t="str">
        <f t="shared" ca="1" si="189"/>
        <v>7.99723750643411+8.82359186390874i</v>
      </c>
      <c r="S174" s="240" t="str">
        <f t="shared" ca="1" si="190"/>
        <v>6.61598966538208-9.90152825894622i</v>
      </c>
      <c r="T174" s="240" t="str">
        <f t="shared" ca="1" si="191"/>
        <v>-11.2123462246995-4.01184162855672i</v>
      </c>
      <c r="U174" s="241" t="str">
        <f t="shared" ca="1" si="192"/>
        <v>-1.16723385975175+11.8511242602465i</v>
      </c>
      <c r="V174" s="240" t="str">
        <f t="shared" ca="1" si="193"/>
        <v>11.7795756111628-1.74733498106454i</v>
      </c>
      <c r="W174" s="240" t="str">
        <f t="shared" ca="1" si="194"/>
        <v>-4.55717294261714-11.0019887241458i</v>
      </c>
      <c r="X174" s="240" t="str">
        <f t="shared" ca="1" si="195"/>
        <v>-9.564970208268+7.09386538003779i</v>
      </c>
      <c r="Y174" s="240" t="str">
        <f t="shared" ca="1" si="196"/>
        <v>9.2053693065658+7.55465135164355i</v>
      </c>
      <c r="Z174" s="240" t="str">
        <f t="shared" ca="1" si="197"/>
        <v>5.09152562789731-10.7651264690954i</v>
      </c>
      <c r="AA174" s="240" t="str">
        <f t="shared" ca="1" si="198"/>
        <v>-11.6796489326629-2.32322661935915i</v>
      </c>
      <c r="AB174" s="240" t="str">
        <f t="shared" ca="1" si="199"/>
        <v>0.58432076983351+11.8941225129513i</v>
      </c>
      <c r="AC174" s="240" t="str">
        <f t="shared" ca="1" si="200"/>
        <v>11.3956922011122-3.45684543661759i</v>
      </c>
      <c r="AD174" s="240" t="str">
        <f t="shared" ca="1" si="201"/>
        <v>-6.12217545213045-10.214232660777i</v>
      </c>
      <c r="AE174" s="240" t="str">
        <f t="shared" ca="1" si="202"/>
        <v>-8.42055761559617+8.4205576155964i</v>
      </c>
      <c r="AF174" s="240" t="str">
        <f t="shared" ca="1" si="203"/>
        <v>10.2142326607772+6.12217545213021i</v>
      </c>
      <c r="AG174" s="240" t="str">
        <f t="shared" ca="1" si="204"/>
        <v>3.45684543661732-11.3956922011123i</v>
      </c>
      <c r="AH174" s="240" t="str">
        <f t="shared" ca="1" si="205"/>
        <v>-11.8941225129513-0.584320769833178i</v>
      </c>
      <c r="AI174" s="240" t="str">
        <f t="shared" ca="1" si="206"/>
        <v>2.32322661935947+11.6796489326629i</v>
      </c>
      <c r="AJ174" s="240" t="str">
        <f t="shared" ca="1" si="207"/>
        <v>10.7651264690953-5.09152562789757i</v>
      </c>
      <c r="AK174" s="240" t="str">
        <f t="shared" ca="1" si="208"/>
        <v>-7.55465135164377-9.20536930656561i</v>
      </c>
      <c r="AL174" s="240" t="str">
        <f t="shared" ca="1" si="209"/>
        <v>-7.09386538003759+9.56497020826815i</v>
      </c>
      <c r="AM174" s="240" t="str">
        <f t="shared" ca="1" si="210"/>
        <v>11.0019887241459+4.55717294261683i</v>
      </c>
      <c r="AN174" s="240" t="str">
        <f t="shared" ca="1" si="211"/>
        <v>1.74733498106423-11.7795756111628i</v>
      </c>
      <c r="AO174" s="240" t="str">
        <f t="shared" ca="1" si="212"/>
        <v>-11.8511242602464+1.16723385975204i</v>
      </c>
      <c r="AP174" s="240" t="str">
        <f t="shared" ca="1" si="213"/>
        <v>4.01184162855697+11.2123462246994i</v>
      </c>
      <c r="AQ174" s="240" t="str">
        <f t="shared" ca="1" si="214"/>
        <v>9.90152825894604-6.61598966538235i</v>
      </c>
      <c r="AR174" s="240" t="str">
        <f t="shared" ca="1" si="215"/>
        <v>9.90152825894604-6.61598966538235i</v>
      </c>
      <c r="AS174" s="240" t="str">
        <f t="shared" ca="1" si="216"/>
        <v>-5.61361238197491+10.5023300814672i</v>
      </c>
      <c r="AT174" s="240" t="str">
        <f t="shared" ca="1" si="217"/>
        <v>11.5515849568678+2.89352140123718i</v>
      </c>
      <c r="AU174" s="240" t="str">
        <f t="shared" ca="1" si="218"/>
        <v>-3.32621835669867E-13-11.9084667827203i</v>
      </c>
      <c r="AV174" s="240" t="str">
        <f t="shared" ca="1" si="219"/>
        <v>-11.5515849568677+2.89352140123774i</v>
      </c>
      <c r="AW174" s="240" t="str">
        <f t="shared" ca="1" si="220"/>
        <v>5.61361238197542+10.5023300814669i</v>
      </c>
      <c r="AX174" s="240" t="str">
        <f t="shared" ca="1" si="221"/>
        <v>8.82359186390856-7.99723750643431i</v>
      </c>
      <c r="AY174" s="240" t="str">
        <f t="shared" ca="1" si="222"/>
        <v>-9.90152825894636-6.61598966538188i</v>
      </c>
      <c r="AZ174" s="240" t="str">
        <f t="shared" ca="1" si="223"/>
        <v>-4.01184162855642+11.2123462246996i</v>
      </c>
      <c r="BA174" s="240" t="str">
        <f t="shared" ca="1" si="224"/>
        <v>11.8511242602465+1.16723385975137i</v>
      </c>
      <c r="BB174" s="240" t="str">
        <f t="shared" ca="1" si="225"/>
        <v>-1.7473349810648-11.7795756111628i</v>
      </c>
      <c r="BC174" s="240" t="str">
        <f t="shared" ca="1" si="226"/>
        <v>-11.0019887241457+4.55717294261745i</v>
      </c>
      <c r="BD174" s="240" t="str">
        <f t="shared" ca="1" si="227"/>
        <v>7.093865380038+9.56497020826785i</v>
      </c>
      <c r="BE174" s="240" t="str">
        <f t="shared" ca="1" si="228"/>
        <v>7.55465135164332-9.20536930656598i</v>
      </c>
      <c r="BF174" s="240" t="str">
        <f t="shared" ca="1" si="229"/>
        <v>-10.7651264690955-5.09152562789698i</v>
      </c>
      <c r="BG174" s="240" t="str">
        <f t="shared" ca="1" si="230"/>
        <v>-2.32322661935891+11.679648932663i</v>
      </c>
      <c r="BH174" s="240" t="str">
        <f t="shared" ca="1" si="231"/>
        <v>11.8941225129513-0.584320769833842i</v>
      </c>
      <c r="BI174" s="240" t="str">
        <f t="shared" ca="1" si="232"/>
        <v>-3.45684543661779-11.3956922011121i</v>
      </c>
      <c r="BJ174" s="240" t="str">
        <f t="shared" ca="1" si="233"/>
        <v>-10.2142326607769+6.1221754521307i</v>
      </c>
      <c r="BK174" s="240" t="str">
        <f t="shared" ca="1" si="234"/>
        <v>8.42055761559664+8.42055761559593i</v>
      </c>
      <c r="BL174" s="240" t="str">
        <f t="shared" ca="1" si="235"/>
        <v>6.12217545213-10.2142326607773i</v>
      </c>
      <c r="BM174" s="240" t="str">
        <f t="shared" ca="1" si="236"/>
        <v>-11.3956922011124-3.456845436617i</v>
      </c>
      <c r="BN174" s="240" t="str">
        <f t="shared" ca="1" si="237"/>
        <v>-0.584320769834028+11.8941225129513i</v>
      </c>
      <c r="BO174" s="240" t="str">
        <f t="shared" ca="1" si="238"/>
        <v>11.6796489326628-2.32322661935972i</v>
      </c>
      <c r="BP174" s="240" t="str">
        <f t="shared" ca="1" si="239"/>
        <v>-5.09152562789787-10.7651264690951i</v>
      </c>
      <c r="BQ174" s="240" t="str">
        <f t="shared" ca="1" si="240"/>
        <v>-9.20536930656545+7.55465135164396i</v>
      </c>
      <c r="BR174" s="240" t="str">
        <f t="shared" ca="1" si="241"/>
        <v>9.56497020826834+7.09386538003733i</v>
      </c>
      <c r="BS174" s="240" t="str">
        <f t="shared" ca="1" si="242"/>
        <v>4.55717294261215-11.0019887241479i</v>
      </c>
      <c r="BT174" s="240" t="str">
        <f t="shared" ca="1" si="243"/>
        <v>-11.7795756111625-1.74733498106633i</v>
      </c>
      <c r="BU174" s="240" t="str">
        <f t="shared" ca="1" si="244"/>
        <v>1.16723385975472+11.8511242602462i</v>
      </c>
      <c r="BV174" s="240" t="str">
        <f t="shared" ca="1" si="245"/>
        <v>11.2123462247009-4.01184162855274i</v>
      </c>
      <c r="BW174" s="240" t="str">
        <f t="shared" ca="1" si="246"/>
        <v>-6.61598966538257-9.9015282589459i</v>
      </c>
      <c r="BX174" s="240" t="str">
        <f t="shared" ca="1" si="247"/>
        <v>-7.99723750643012+8.82359186391236i</v>
      </c>
      <c r="BY174" s="240" t="str">
        <f t="shared" ca="1" si="248"/>
        <v>10.5023300814662+5.61361238197678i</v>
      </c>
      <c r="BZ174" s="240" t="str">
        <f t="shared" ca="1" si="249"/>
        <v>2.89352140123456-11.5515849568685i</v>
      </c>
      <c r="CA174" s="240" t="str">
        <f t="shared" ca="1" si="250"/>
        <v>-11.9084667827203-4.24241157723164E-12i</v>
      </c>
      <c r="CB174" s="240" t="str">
        <f t="shared" ca="1" si="251"/>
        <v>2.89352140123797+11.5515849568676i</v>
      </c>
      <c r="CC174" s="240" t="str">
        <f t="shared" ca="1" si="252"/>
        <v>10.5023300814646-5.61361238197989i</v>
      </c>
      <c r="CD174" s="240" t="str">
        <f t="shared" ca="1" si="253"/>
        <v>-7.99723750643274-8.82359186390999i</v>
      </c>
      <c r="CE174" s="240" t="str">
        <f t="shared" ca="1" si="254"/>
        <v>-6.61598966537963+9.90152825894786i</v>
      </c>
      <c r="CF174" s="240" t="str">
        <f t="shared" ca="1" si="255"/>
        <v>11.2123462246981+4.01184162856058i</v>
      </c>
      <c r="CG174" s="240" t="str">
        <f t="shared" ca="1" si="256"/>
        <v>1.16723385975121-11.8511242602465i</v>
      </c>
      <c r="CH174" s="240" t="str">
        <f t="shared" ca="1" si="257"/>
        <v>-11.779575611162+1.74733498106982i</v>
      </c>
      <c r="CI174" s="240" t="str">
        <f t="shared" ca="1" si="258"/>
        <v>4.55717294261542+11.0019887241465i</v>
      </c>
      <c r="CJ174" s="240" t="str">
        <f t="shared" ca="1" si="259"/>
        <v>9.56497020826614-7.09386538004031i</v>
      </c>
      <c r="CK174" s="240" t="str">
        <f t="shared" ca="1" si="260"/>
        <v>-9.20536930656318-7.55465135164672i</v>
      </c>
      <c r="CL174" s="240" t="str">
        <f t="shared" ca="1" si="261"/>
        <v>-5.09152562789682+10.7651264690956i</v>
      </c>
      <c r="CM174" s="240" t="str">
        <f t="shared" ca="1" si="262"/>
        <v>11.679648932664+2.32322661935377i</v>
      </c>
      <c r="CN174" s="240" t="str">
        <f t="shared" ca="1" si="263"/>
        <v>-0.584320769831808-11.8941225129514i</v>
      </c>
      <c r="CO174" s="240" t="str">
        <f t="shared" ca="1" si="264"/>
        <v>-11.3956922011113+3.45684543662038i</v>
      </c>
      <c r="CP174" s="240" t="str">
        <f t="shared" ca="1" si="265"/>
        <v>6.12217545212678+10.2142326607792i</v>
      </c>
      <c r="CQ174" s="240" t="str">
        <f t="shared" ca="1" si="266"/>
        <v>8.42055761559569-8.42055761559687i</v>
      </c>
      <c r="CR174" s="240" t="str">
        <f t="shared" ca="1" si="267"/>
        <v>-10.2142326607799-6.12217545212564i</v>
      </c>
      <c r="CS174" s="240" t="str">
        <f t="shared" ca="1" si="268"/>
        <v>-3.4568454366191+11.3956922011117i</v>
      </c>
      <c r="CT174" s="240" t="str">
        <f t="shared" ca="1" si="269"/>
        <v>11.8941225129514+0.584320769830147i</v>
      </c>
      <c r="CU174" s="240" t="str">
        <f t="shared" ca="1" si="270"/>
        <v>-2.3232266193554-11.6796489326637i</v>
      </c>
      <c r="CV174" s="240" t="str">
        <f t="shared" ca="1" si="271"/>
        <v>-10.765126469095+5.09152562789802i</v>
      </c>
      <c r="CW174" s="240" t="str">
        <f t="shared" ca="1" si="272"/>
        <v>7.55465135164801+9.20536930656213i</v>
      </c>
      <c r="CX174" s="240" t="str">
        <f t="shared" ca="1" si="273"/>
        <v>7.09386538003896-9.56497020826713i</v>
      </c>
      <c r="CY174" s="240" t="str">
        <f t="shared" ca="1" si="274"/>
        <v>-11.001988724147-4.55717294261419i</v>
      </c>
      <c r="CZ174" s="240" t="str">
        <f t="shared" ca="1" si="275"/>
        <v>-1.74733498106851+11.7795756111622i</v>
      </c>
      <c r="DA174" s="240" t="str">
        <f t="shared" ca="1" si="276"/>
        <v>11.8511242602464-1.1672338597527i</v>
      </c>
      <c r="DB174" s="240" t="str">
        <f t="shared" ca="1" si="277"/>
        <v>-4.01184162856198-11.2123462246976i</v>
      </c>
      <c r="DC174" s="240" t="str">
        <f t="shared" ca="1" si="278"/>
        <v>-9.90152825894712+6.61598966538074i</v>
      </c>
      <c r="DD174" s="240" t="str">
        <f t="shared" ca="1" si="279"/>
        <v>8.82359186391099+7.99723750643163i</v>
      </c>
      <c r="DE174" s="240" t="str">
        <f t="shared" ca="1" si="280"/>
        <v>5.61361238197858-10.5023300814653i</v>
      </c>
      <c r="DF174" s="240" t="str">
        <f t="shared" ca="1" si="281"/>
        <v>-11.551584956868-2.89352140123669i</v>
      </c>
      <c r="DG174" s="240" t="str">
        <f t="shared" ca="1" si="282"/>
        <v>5.73629126425093E-12+11.9084667827203i</v>
      </c>
      <c r="DH174" s="240" t="str">
        <f t="shared" ca="1" si="283"/>
        <v>11.5515849568681-2.893521401236i</v>
      </c>
      <c r="DI174" s="240" t="str">
        <f t="shared" ca="1" si="284"/>
        <v>-5.61361238197795-10.5023300814656i</v>
      </c>
      <c r="DJ174" s="240" t="str">
        <f t="shared" ca="1" si="285"/>
        <v>-8.82359186391124+7.99723750643136i</v>
      </c>
      <c r="DK174" s="240" t="str">
        <f t="shared" ca="1" si="286"/>
        <v>9.90152825894673+6.61598966538133i</v>
      </c>
      <c r="DL174" s="240" t="str">
        <f t="shared" ca="1" si="287"/>
        <v>4.01184162855149-11.2123462247013i</v>
      </c>
      <c r="DM174" s="240" t="str">
        <f t="shared" ca="1" si="288"/>
        <v>-11.8511242602463-1.16723385975307i</v>
      </c>
      <c r="DN174" s="240" t="str">
        <f t="shared" ca="1" si="289"/>
        <v>1.7473349810678+11.7795756111623i</v>
      </c>
      <c r="DO174" s="240" t="str">
        <f t="shared" ca="1" si="290"/>
        <v>11.0019887241473-4.55717294261353i</v>
      </c>
      <c r="DP174" s="240" t="str">
        <f t="shared" ca="1" si="291"/>
        <v>-7.09386538003839-9.56497020826755i</v>
      </c>
      <c r="DQ174" s="240" t="str">
        <f t="shared" ca="1" si="292"/>
        <v>-7.55465135163914+9.20536930656941i</v>
      </c>
      <c r="DR174" s="240" t="str">
        <f t="shared" ca="1" si="293"/>
        <v>10.7651264690947+5.09152562789867i</v>
      </c>
      <c r="DS174" s="240" t="str">
        <f t="shared" ca="1" si="294"/>
        <v>2.3232266193561-11.6796489326635i</v>
      </c>
      <c r="DT174" s="240" t="str">
        <f t="shared" ca="1" si="295"/>
        <v>-11.8941225129515+0.584320769829773i</v>
      </c>
      <c r="DU174" s="240" t="str">
        <f t="shared" ca="1" si="296"/>
        <v>3.45684543661842+11.3956922011119i</v>
      </c>
      <c r="DV174" s="240" t="str">
        <f t="shared" ca="1" si="297"/>
        <v>10.2142326607742-6.12217545213519i</v>
      </c>
      <c r="DW174" s="240" t="str">
        <f t="shared" ca="1" si="298"/>
        <v>-8.42055761559543-8.42055761559713i</v>
      </c>
      <c r="DX174" s="240" t="str">
        <f t="shared" ca="1" si="299"/>
        <v>-6.12217545212739+10.2142326607789i</v>
      </c>
      <c r="DY174" s="240" t="str">
        <f t="shared" ca="1" si="300"/>
        <v>11.3956922011111+3.45684543662106i</v>
      </c>
      <c r="DZ174" s="240" t="str">
        <f t="shared" ca="1" si="301"/>
        <v>0.584320769832181-11.8941225129513i</v>
      </c>
      <c r="EA174" s="240" t="str">
        <f t="shared" ca="1" si="302"/>
        <v>-11.6796489326618+2.32322661936502i</v>
      </c>
      <c r="EB174" s="240" t="str">
        <f t="shared" ca="1" si="303"/>
        <v>5.09152562789618+10.7651264690959i</v>
      </c>
      <c r="EC174" s="240" t="str">
        <f t="shared" ca="1" si="304"/>
        <v>9.20536930656342-7.55465135164644i</v>
      </c>
      <c r="ED174" s="240" t="str">
        <f t="shared" ca="1" si="305"/>
        <v>-9.56497020826592-7.0938653800406i</v>
      </c>
      <c r="EE174" s="240" t="str">
        <f t="shared" ca="1" si="306"/>
        <v>-4.55717294261607+11.0019887241462i</v>
      </c>
      <c r="EF174" s="240" t="str">
        <f t="shared" ca="1" si="307"/>
        <v>11.7795756111637+1.74733498105847i</v>
      </c>
      <c r="EG174" s="240" t="str">
        <f t="shared" ca="1" si="308"/>
        <v>-1.16723385975067-11.8511242602466i</v>
      </c>
      <c r="EH174" s="240" t="str">
        <f t="shared" ca="1" si="309"/>
        <v>-11.2123462246983+4.01184162856007i</v>
      </c>
      <c r="EI174" s="240" t="str">
        <f t="shared" ca="1" si="310"/>
        <v>6.61598966537904+9.90152825894826i</v>
      </c>
      <c r="EJ174" s="240" t="str">
        <f t="shared" ca="1" si="311"/>
        <v>7.99723750643315-8.82359186390962i</v>
      </c>
      <c r="EK174" s="240" t="str">
        <f t="shared" ca="1" si="312"/>
        <v>-10.5023300814699-5.61361238196992i</v>
      </c>
      <c r="EL174" s="240" t="str">
        <f t="shared" ca="1" si="313"/>
        <v>-2.89352140123866+11.5515849568675i</v>
      </c>
      <c r="EM174" s="240" t="str">
        <f t="shared" ca="1" si="314"/>
        <v>11.9084667827203-3.69970022130013E-12i</v>
      </c>
      <c r="EN174" s="240"/>
      <c r="EO174" s="240"/>
      <c r="EP174" s="240"/>
    </row>
    <row r="175" spans="1:146" ht="15.75" thickBot="1">
      <c r="A175" s="277">
        <f t="shared" si="181"/>
        <v>1.4648437500000009E-3</v>
      </c>
      <c r="B175" s="276">
        <v>75</v>
      </c>
      <c r="C175" s="248">
        <f t="shared" si="182"/>
        <v>15000</v>
      </c>
      <c r="D175" s="247">
        <f t="shared" si="315"/>
        <v>94247.779607693796</v>
      </c>
      <c r="E175" s="247" t="str">
        <f t="shared" si="316"/>
        <v>94247.7796076938i</v>
      </c>
      <c r="F175" s="247" t="str">
        <f t="shared" si="183"/>
        <v>0.0485767075565767-0.155856657150201i</v>
      </c>
      <c r="G175" s="247" t="str">
        <f t="shared" si="184"/>
        <v>-0.381429906144557+0.727829826389295i</v>
      </c>
      <c r="H175" s="247" t="str">
        <f t="shared" si="180"/>
        <v>0.00514588758738698-0.00379428659087594i</v>
      </c>
      <c r="I175" s="247" t="str">
        <f t="shared" si="317"/>
        <v>-0.00605813014066405+0.00355759818192161i</v>
      </c>
      <c r="J175" s="275" t="str">
        <f ca="1">IMPRODUCT(1/N_FFT2,CL100)</f>
        <v>0.107578021821128+0.0112295307899393i</v>
      </c>
      <c r="K175" s="274" t="str">
        <f t="shared" ca="1" si="318"/>
        <v>-0.000691671814789711+0.000314689415901522i</v>
      </c>
      <c r="N175" s="265">
        <f t="shared" ca="1" si="185"/>
        <v>35.917537759458085</v>
      </c>
      <c r="O175" s="240">
        <f t="shared" ca="1" si="186"/>
        <v>11.917537759458089</v>
      </c>
      <c r="P175" s="240" t="str">
        <f t="shared" ca="1" si="187"/>
        <v>-3.1785593581363-11.4858376557791i</v>
      </c>
      <c r="Q175" s="240" t="str">
        <f t="shared" ca="1" si="188"/>
        <v>-10.2220130970457+6.12683886616376i</v>
      </c>
      <c r="R175" s="240" t="str">
        <f t="shared" ca="1" si="189"/>
        <v>8.6312419582515+8.21762547858128i</v>
      </c>
      <c r="S175" s="240" t="str">
        <f t="shared" ca="1" si="190"/>
        <v>5.61788841080913-10.5103299687406i</v>
      </c>
      <c r="T175" s="240" t="str">
        <f t="shared" ca="1" si="191"/>
        <v>-11.6279669767179-2.61114730271356i</v>
      </c>
      <c r="U175" s="241" t="str">
        <f t="shared" ca="1" si="192"/>
        <v>0.5847658615656+11.9031825633003i</v>
      </c>
      <c r="V175" s="240" t="str">
        <f t="shared" ca="1" si="193"/>
        <v>11.316037945887-3.73831398565647i</v>
      </c>
      <c r="W175" s="240" t="str">
        <f t="shared" ca="1" si="194"/>
        <v>-6.62102923004247-9.90907050045727i</v>
      </c>
      <c r="X175" s="240" t="str">
        <f t="shared" ca="1" si="195"/>
        <v>-7.78421201935444+9.02406502003655i</v>
      </c>
      <c r="Y175" s="240" t="str">
        <f t="shared" ca="1" si="196"/>
        <v>10.7733265349445+5.09540397020396i</v>
      </c>
      <c r="Z175" s="240" t="str">
        <f t="shared" ca="1" si="197"/>
        <v>2.03744476472874-11.7420835067201i</v>
      </c>
      <c r="AA175" s="240" t="str">
        <f t="shared" ca="1" si="198"/>
        <v>-11.8601515577519+1.16812297095125i</v>
      </c>
      <c r="AB175" s="240" t="str">
        <f t="shared" ca="1" si="199"/>
        <v>4.28906268734723+11.1189769094155i</v>
      </c>
      <c r="AC175" s="240" t="str">
        <f t="shared" ca="1" si="200"/>
        <v>9.57225608510152-7.09926895457175i</v>
      </c>
      <c r="AD175" s="240" t="str">
        <f t="shared" ca="1" si="201"/>
        <v>-9.39514831877366-7.33204571155647i</v>
      </c>
      <c r="AE175" s="240" t="str">
        <f t="shared" ca="1" si="202"/>
        <v>-4.56064425513012+11.0103692138937i</v>
      </c>
      <c r="AF175" s="240" t="str">
        <f t="shared" ca="1" si="203"/>
        <v>11.8279123290695+1.4588338438472i</v>
      </c>
      <c r="AG175" s="240" t="str">
        <f t="shared" ca="1" si="204"/>
        <v>-1.74866596978559-11.7885484082742i</v>
      </c>
      <c r="AH175" s="240" t="str">
        <f t="shared" ca="1" si="205"/>
        <v>-10.8951292836619+4.82947866134669i</v>
      </c>
      <c r="AI175" s="240" t="str">
        <f t="shared" ca="1" si="206"/>
        <v>7.56040591836698+9.21238126640614i</v>
      </c>
      <c r="AJ175" s="240" t="str">
        <f t="shared" ca="1" si="207"/>
        <v>6.86221586342703-9.74359788229378i</v>
      </c>
      <c r="AK175" s="240" t="str">
        <f t="shared" ca="1" si="208"/>
        <v>-11.2208869490122-4.01489754858039i</v>
      </c>
      <c r="AL175" s="240" t="str">
        <f t="shared" ca="1" si="209"/>
        <v>-0.876708464457057+11.8852466746155i</v>
      </c>
      <c r="AM175" s="240" t="str">
        <f t="shared" ca="1" si="210"/>
        <v>11.6885456131261-2.32499627913244i</v>
      </c>
      <c r="AN175" s="240" t="str">
        <f t="shared" ca="1" si="211"/>
        <v>-5.35825999823854-10.6450343371633i</v>
      </c>
      <c r="AO175" s="240" t="str">
        <f t="shared" ca="1" si="212"/>
        <v>-8.83031301433073+8.0033292020915i</v>
      </c>
      <c r="AP175" s="240" t="str">
        <f t="shared" ca="1" si="213"/>
        <v>10.0685742650763+6.37585433622445i</v>
      </c>
      <c r="AQ175" s="240" t="str">
        <f t="shared" ca="1" si="214"/>
        <v>3.45947860217268-11.4043725846369i</v>
      </c>
      <c r="AR175" s="240" t="str">
        <f t="shared" ca="1" si="215"/>
        <v>3.45947860217268-11.4043725846369i</v>
      </c>
      <c r="AS175" s="240" t="str">
        <f t="shared" ca="1" si="216"/>
        <v>2.89572546879723+11.5603840878004i</v>
      </c>
      <c r="AT175" s="240" t="str">
        <f t="shared" ca="1" si="217"/>
        <v>10.3692945705517-5.87413281746652i</v>
      </c>
      <c r="AU175" s="240" t="str">
        <f t="shared" ca="1" si="218"/>
        <v>-8.42697176475934-8.42697176475976i</v>
      </c>
      <c r="AV175" s="240" t="str">
        <f t="shared" ca="1" si="219"/>
        <v>-5.87413281746702+10.3692945705514i</v>
      </c>
      <c r="AW175" s="240" t="str">
        <f t="shared" ca="1" si="220"/>
        <v>11.5603840878005+2.89572546879665i</v>
      </c>
      <c r="AX175" s="240" t="str">
        <f t="shared" ca="1" si="221"/>
        <v>-0.292471017584896-11.9139484198977i</v>
      </c>
      <c r="AY175" s="240" t="str">
        <f t="shared" ca="1" si="222"/>
        <v>-11.4043725846371+3.4594786021722i</v>
      </c>
      <c r="AZ175" s="240" t="str">
        <f t="shared" ca="1" si="223"/>
        <v>6.37585433622496+10.068574265076i</v>
      </c>
      <c r="BA175" s="240" t="str">
        <f t="shared" ca="1" si="224"/>
        <v>8.00332920209187-8.8303130143304i</v>
      </c>
      <c r="BB175" s="240" t="str">
        <f t="shared" ca="1" si="225"/>
        <v>-10.6450343371631-5.35825999823907i</v>
      </c>
      <c r="BC175" s="240" t="str">
        <f t="shared" ca="1" si="226"/>
        <v>-2.32499627913176+11.6885456131262i</v>
      </c>
      <c r="BD175" s="240" t="str">
        <f t="shared" ca="1" si="227"/>
        <v>11.8852466746155-0.876708464456474i</v>
      </c>
      <c r="BE175" s="240" t="str">
        <f t="shared" ca="1" si="228"/>
        <v>-4.01489754857991-11.2208869490124i</v>
      </c>
      <c r="BF175" s="240" t="str">
        <f t="shared" ca="1" si="229"/>
        <v>-9.74359788229343+6.86221586342752i</v>
      </c>
      <c r="BG175" s="240" t="str">
        <f t="shared" ca="1" si="230"/>
        <v>9.21238126640583+7.56040591836736i</v>
      </c>
      <c r="BH175" s="240" t="str">
        <f t="shared" ca="1" si="231"/>
        <v>4.82947866134721-10.8951292836616i</v>
      </c>
      <c r="BI175" s="240" t="str">
        <f t="shared" ca="1" si="232"/>
        <v>-11.7885484082743-1.74866596978491i</v>
      </c>
      <c r="BJ175" s="240" t="str">
        <f t="shared" ca="1" si="233"/>
        <v>1.45883384384776+11.8279123290695i</v>
      </c>
      <c r="BK175" s="240" t="str">
        <f t="shared" ca="1" si="234"/>
        <v>11.0103692138939-4.56064425512962i</v>
      </c>
      <c r="BL175" s="240" t="str">
        <f t="shared" ca="1" si="235"/>
        <v>-7.33204571155599-9.39514831877405i</v>
      </c>
      <c r="BM175" s="240" t="str">
        <f t="shared" ca="1" si="236"/>
        <v>-7.09926895457124+9.5722560851019i</v>
      </c>
      <c r="BN175" s="240" t="str">
        <f t="shared" ca="1" si="237"/>
        <v>11.1189769094153+4.28906268734782i</v>
      </c>
      <c r="BO175" s="240" t="str">
        <f t="shared" ca="1" si="238"/>
        <v>1.16812297095179-11.8601515577519i</v>
      </c>
      <c r="BP175" s="240" t="str">
        <f t="shared" ca="1" si="239"/>
        <v>-11.74208350672+2.03744476472929i</v>
      </c>
      <c r="BQ175" s="240" t="str">
        <f t="shared" ca="1" si="240"/>
        <v>5.09540397020347+10.7733265349447i</v>
      </c>
      <c r="BR175" s="240" t="str">
        <f t="shared" ca="1" si="241"/>
        <v>9.02406502003928-7.78421201935127i</v>
      </c>
      <c r="BS175" s="240" t="str">
        <f t="shared" ca="1" si="242"/>
        <v>-9.90907050045696-6.62102923004294i</v>
      </c>
      <c r="BT175" s="240" t="str">
        <f t="shared" ca="1" si="243"/>
        <v>-3.73831398565468+11.3160379458876i</v>
      </c>
      <c r="BU175" s="240" t="str">
        <f t="shared" ca="1" si="244"/>
        <v>11.9031825633005+0.584765861561425i</v>
      </c>
      <c r="BV175" s="240" t="str">
        <f t="shared" ca="1" si="245"/>
        <v>-2.61114730270887-11.6279669767189i</v>
      </c>
      <c r="BW175" s="240" t="str">
        <f t="shared" ca="1" si="246"/>
        <v>-10.5103299687415+5.61788841080737i</v>
      </c>
      <c r="BX175" s="240" t="str">
        <f t="shared" ca="1" si="247"/>
        <v>8.21762547858187+8.63124195825094i</v>
      </c>
      <c r="BY175" s="240" t="str">
        <f t="shared" ca="1" si="248"/>
        <v>6.12683886616079-10.2220130970475i</v>
      </c>
      <c r="BZ175" s="240" t="str">
        <f t="shared" ca="1" si="249"/>
        <v>-11.4858376557776-3.17855935814168i</v>
      </c>
      <c r="CA175" s="240" t="str">
        <f t="shared" ca="1" si="250"/>
        <v>-2.95501538361809E-12+11.9175377594581i</v>
      </c>
      <c r="CB175" s="240" t="str">
        <f t="shared" ca="1" si="251"/>
        <v>11.4858376557792-3.17855935813615i</v>
      </c>
      <c r="CC175" s="240" t="str">
        <f t="shared" ca="1" si="252"/>
        <v>-6.12683886616589-10.2220130970445i</v>
      </c>
      <c r="CD175" s="240" t="str">
        <f t="shared" ca="1" si="253"/>
        <v>-8.21762547857745+8.63124195825515i</v>
      </c>
      <c r="CE175" s="240" t="str">
        <f t="shared" ca="1" si="254"/>
        <v>10.5103299687387+5.61788841081259i</v>
      </c>
      <c r="CF175" s="240" t="str">
        <f t="shared" ca="1" si="255"/>
        <v>2.61114730271464-11.6279669767176i</v>
      </c>
      <c r="CG175" s="240" t="str">
        <f t="shared" ca="1" si="256"/>
        <v>-11.9031825633002+0.584765861567362i</v>
      </c>
      <c r="CH175" s="240" t="str">
        <f t="shared" ca="1" si="257"/>
        <v>3.73831398566048+11.3160379458857i</v>
      </c>
      <c r="CI175" s="240" t="str">
        <f t="shared" ca="1" si="258"/>
        <v>9.90907050046014-6.62102923003816i</v>
      </c>
      <c r="CJ175" s="240" t="str">
        <f t="shared" ca="1" si="259"/>
        <v>-9.02406502003531-7.78421201935587i</v>
      </c>
      <c r="CK175" s="240" t="str">
        <f t="shared" ca="1" si="260"/>
        <v>-5.09540397020344+10.7733265349447i</v>
      </c>
      <c r="CL175" s="240" t="str">
        <f t="shared" ca="1" si="261"/>
        <v>11.7420835067206+2.03744476472576i</v>
      </c>
      <c r="CM175" s="240" t="str">
        <f t="shared" ca="1" si="262"/>
        <v>-1.16812297094607-11.8601515577524i</v>
      </c>
      <c r="CN175" s="240" t="str">
        <f t="shared" ca="1" si="263"/>
        <v>-11.1189769094166+4.28906268734436i</v>
      </c>
      <c r="CO175" s="240" t="str">
        <f t="shared" ca="1" si="264"/>
        <v>7.09926895457125+9.57225608510189i</v>
      </c>
      <c r="CP175" s="240" t="str">
        <f t="shared" ca="1" si="265"/>
        <v>7.3320457115541-9.39514831877552i</v>
      </c>
      <c r="CQ175" s="240" t="str">
        <f t="shared" ca="1" si="266"/>
        <v>-11.0103692138958-4.56064425512506i</v>
      </c>
      <c r="CR175" s="240" t="str">
        <f t="shared" ca="1" si="267"/>
        <v>-1.45883384385144+11.827912329069i</v>
      </c>
      <c r="CS175" s="240" t="str">
        <f t="shared" ca="1" si="268"/>
        <v>11.7885484082744-1.74866596978375i</v>
      </c>
      <c r="CT175" s="240" t="str">
        <f t="shared" ca="1" si="269"/>
        <v>-4.82947866134832-10.8951292836611i</v>
      </c>
      <c r="CU175" s="240" t="str">
        <f t="shared" ca="1" si="270"/>
        <v>-9.21238126640345+7.56040591837026i</v>
      </c>
      <c r="CV175" s="240" t="str">
        <f t="shared" ca="1" si="271"/>
        <v>9.74359788229062+6.86221586343153i</v>
      </c>
      <c r="CW175" s="240" t="str">
        <f t="shared" ca="1" si="272"/>
        <v>4.01489754858213-11.2208869490116i</v>
      </c>
      <c r="CX175" s="240" t="str">
        <f t="shared" ca="1" si="273"/>
        <v>-11.8852466746155-0.876708464456457i</v>
      </c>
      <c r="CY175" s="240" t="str">
        <f t="shared" ca="1" si="274"/>
        <v>2.32499627913543+11.6885456131255i</v>
      </c>
      <c r="CZ175" s="240" t="str">
        <f t="shared" ca="1" si="275"/>
        <v>10.6450343371658-5.35825999823363i</v>
      </c>
      <c r="DA175" s="240" t="str">
        <f t="shared" ca="1" si="276"/>
        <v>-8.00332920208925-8.83031301433278i</v>
      </c>
      <c r="DB175" s="240" t="str">
        <f t="shared" ca="1" si="277"/>
        <v>-6.37585433622493+10.068574265076i</v>
      </c>
      <c r="DC175" s="240" t="str">
        <f t="shared" ca="1" si="278"/>
        <v>11.4043725846378+3.45947860216975i</v>
      </c>
      <c r="DD175" s="240" t="str">
        <f t="shared" ca="1" si="279"/>
        <v>0.292471017579969-11.9139484198978i</v>
      </c>
      <c r="DE175" s="240" t="str">
        <f t="shared" ca="1" si="280"/>
        <v>-11.5603840878014+2.89572546879314i</v>
      </c>
      <c r="DF175" s="240" t="str">
        <f t="shared" ca="1" si="281"/>
        <v>5.87413281746601+10.369294570552i</v>
      </c>
      <c r="DG175" s="240" t="str">
        <f t="shared" ca="1" si="282"/>
        <v>8.42697176475843-8.42697176476066i</v>
      </c>
      <c r="DH175" s="240" t="str">
        <f t="shared" ca="1" si="283"/>
        <v>-10.3692945705535-5.87413281746326i</v>
      </c>
      <c r="DI175" s="240" t="str">
        <f t="shared" ca="1" si="284"/>
        <v>-2.89572546880191+11.5603840877992i</v>
      </c>
      <c r="DJ175" s="240" t="str">
        <f t="shared" ca="1" si="285"/>
        <v>11.9139484198977-0.292471017583127i</v>
      </c>
      <c r="DK175" s="240" t="str">
        <f t="shared" ca="1" si="286"/>
        <v>-3.45947860217278-11.4043725846369i</v>
      </c>
      <c r="DL175" s="240" t="str">
        <f t="shared" ca="1" si="287"/>
        <v>-10.0685742650743+6.3758543362276i</v>
      </c>
      <c r="DM175" s="240" t="str">
        <f t="shared" ca="1" si="288"/>
        <v>8.83031301432671+8.00332920209594i</v>
      </c>
      <c r="DN175" s="240" t="str">
        <f t="shared" ca="1" si="289"/>
        <v>5.3582599982417-10.6450343371617i</v>
      </c>
      <c r="DO175" s="240" t="str">
        <f t="shared" ca="1" si="290"/>
        <v>-11.6885456131261-2.32499627913233i</v>
      </c>
      <c r="DP175" s="240" t="str">
        <f t="shared" ca="1" si="291"/>
        <v>0.876708464459607+11.8852466746153i</v>
      </c>
      <c r="DQ175" s="240" t="str">
        <f t="shared" ca="1" si="292"/>
        <v>11.2208869490105-4.01489754858511i</v>
      </c>
      <c r="DR175" s="240" t="str">
        <f t="shared" ca="1" si="293"/>
        <v>-6.86221586342414-9.74359788229581i</v>
      </c>
      <c r="DS175" s="240" t="str">
        <f t="shared" ca="1" si="294"/>
        <v>-7.56040591836782+9.21238126640545i</v>
      </c>
      <c r="DT175" s="240" t="str">
        <f t="shared" ca="1" si="295"/>
        <v>10.8951292836624+4.82947866134543i</v>
      </c>
      <c r="DU175" s="240" t="str">
        <f t="shared" ca="1" si="296"/>
        <v>1.74866596978063-11.7885484082749i</v>
      </c>
      <c r="DV175" s="240" t="str">
        <f t="shared" ca="1" si="297"/>
        <v>-11.8279123290701+1.45883384384247i</v>
      </c>
      <c r="DW175" s="240" t="str">
        <f t="shared" ca="1" si="298"/>
        <v>4.56064425512798+11.0103692138946i</v>
      </c>
      <c r="DX175" s="240" t="str">
        <f t="shared" ca="1" si="299"/>
        <v>9.39514831877358-7.33204571155659i</v>
      </c>
      <c r="DY175" s="240" t="str">
        <f t="shared" ca="1" si="300"/>
        <v>-9.57225608510377-7.09926895456872i</v>
      </c>
      <c r="DZ175" s="240" t="str">
        <f t="shared" ca="1" si="301"/>
        <v>-4.28906268734173+11.1189769094176i</v>
      </c>
      <c r="EA175" s="240" t="str">
        <f t="shared" ca="1" si="302"/>
        <v>11.8601515577516+1.16812297095473i</v>
      </c>
      <c r="EB175" s="240" t="str">
        <f t="shared" ca="1" si="303"/>
        <v>-2.03744476472887-11.7420835067201i</v>
      </c>
      <c r="EC175" s="240" t="str">
        <f t="shared" ca="1" si="304"/>
        <v>-10.7733265349434+5.0954039702063i</v>
      </c>
      <c r="ED175" s="240" t="str">
        <f t="shared" ca="1" si="305"/>
        <v>7.78421201935801+9.02406502003346i</v>
      </c>
      <c r="EE175" s="240" t="str">
        <f t="shared" ca="1" si="306"/>
        <v>6.6210292300454-9.90907050045532i</v>
      </c>
      <c r="EF175" s="240" t="str">
        <f t="shared" ca="1" si="307"/>
        <v>-11.3160379458867-3.73831398565748i</v>
      </c>
      <c r="EG175" s="240" t="str">
        <f t="shared" ca="1" si="308"/>
        <v>-0.584765861564208+11.9031825633004i</v>
      </c>
      <c r="EH175" s="240" t="str">
        <f t="shared" ca="1" si="309"/>
        <v>11.627966976717-2.61114730271756i</v>
      </c>
      <c r="EI175" s="240" t="str">
        <f t="shared" ca="1" si="310"/>
        <v>-5.61788841080477-10.5103299687429i</v>
      </c>
      <c r="EJ175" s="240" t="str">
        <f t="shared" ca="1" si="311"/>
        <v>-8.63124195825297+8.21762547857973i</v>
      </c>
      <c r="EK175" s="240" t="str">
        <f t="shared" ca="1" si="312"/>
        <v>10.2220130970461+6.12683886616319i</v>
      </c>
      <c r="EL175" s="240" t="str">
        <f t="shared" ca="1" si="313"/>
        <v>3.17855935813327-11.48583765578i</v>
      </c>
      <c r="EM175" s="240" t="str">
        <f t="shared" ca="1" si="314"/>
        <v>-11.9175377594581-5.91003076723617E-12i</v>
      </c>
      <c r="EN175" s="240"/>
      <c r="EO175" s="240"/>
      <c r="EP175" s="240"/>
    </row>
    <row r="176" spans="1:146" ht="15.75" thickBot="1">
      <c r="A176" s="277">
        <f t="shared" si="181"/>
        <v>1.4843750000000009E-3</v>
      </c>
      <c r="B176" s="276">
        <v>76</v>
      </c>
      <c r="C176" s="248">
        <f t="shared" si="182"/>
        <v>15200</v>
      </c>
      <c r="D176" s="247">
        <f t="shared" si="315"/>
        <v>95504.416669129714</v>
      </c>
      <c r="E176" s="247" t="str">
        <f t="shared" si="316"/>
        <v>95504.4166691297i</v>
      </c>
      <c r="F176" s="247" t="str">
        <f t="shared" si="183"/>
        <v>0.0479599333366536-0.154597239601636i</v>
      </c>
      <c r="G176" s="247" t="str">
        <f t="shared" si="184"/>
        <v>-0.373478696226956+0.722421401235652i</v>
      </c>
      <c r="H176" s="247" t="str">
        <f t="shared" si="180"/>
        <v>0.00514216886210548-0.00374486834365435i</v>
      </c>
      <c r="I176" s="247" t="str">
        <f t="shared" si="317"/>
        <v>-0.00603283596703926+0.00351734840618712i</v>
      </c>
      <c r="J176" s="275" t="str">
        <f ca="1">IMPRODUCT(1/N_FFT2,CM100)</f>
        <v>0.0694363825818211-0.000876909668648555i</v>
      </c>
      <c r="K176" s="274" t="str">
        <f t="shared" ca="1" si="318"/>
        <v>-0.000415813909435318+0.000249522201794435i</v>
      </c>
      <c r="N176" s="265">
        <f t="shared" ca="1" si="185"/>
        <v>35.925075023000502</v>
      </c>
      <c r="O176" s="240">
        <f t="shared" ca="1" si="186"/>
        <v>11.925075023000506</v>
      </c>
      <c r="P176" s="240" t="str">
        <f t="shared" ca="1" si="187"/>
        <v>-3.46166655428696-11.4115852961419i</v>
      </c>
      <c r="Q176" s="240" t="str">
        <f t="shared" ca="1" si="188"/>
        <v>-9.91533750605299+6.62521670930464i</v>
      </c>
      <c r="R176" s="240" t="str">
        <f t="shared" ca="1" si="189"/>
        <v>9.21820764991428+7.56518750773915i</v>
      </c>
      <c r="S176" s="240" t="str">
        <f t="shared" ca="1" si="190"/>
        <v>4.56352864101303-11.0173327374117i</v>
      </c>
      <c r="T176" s="240" t="str">
        <f t="shared" ca="1" si="191"/>
        <v>-11.8676525273102-1.16886175196996i</v>
      </c>
      <c r="U176" s="241" t="str">
        <f t="shared" ca="1" si="192"/>
        <v>2.32646672630321+11.6959380502632i</v>
      </c>
      <c r="V176" s="240" t="str">
        <f t="shared" ca="1" si="193"/>
        <v>10.5169772417335-5.62144145224789i</v>
      </c>
      <c r="W176" s="240" t="str">
        <f t="shared" ca="1" si="194"/>
        <v>-8.43230141492183-8.43230141492213i</v>
      </c>
      <c r="X176" s="240" t="str">
        <f t="shared" ca="1" si="195"/>
        <v>-5.62144145224721+10.5169772417338i</v>
      </c>
      <c r="Y176" s="240" t="str">
        <f t="shared" ca="1" si="196"/>
        <v>11.6959380502631+2.32646672630362i</v>
      </c>
      <c r="Z176" s="240" t="str">
        <f t="shared" ca="1" si="197"/>
        <v>-1.16886175196952-11.8676525273103i</v>
      </c>
      <c r="AA176" s="240" t="str">
        <f t="shared" ca="1" si="198"/>
        <v>-11.0173327374116+4.56352864101329i</v>
      </c>
      <c r="AB176" s="240" t="str">
        <f t="shared" ca="1" si="199"/>
        <v>7.565187507739+9.21820764991439i</v>
      </c>
      <c r="AC176" s="240" t="str">
        <f t="shared" ca="1" si="200"/>
        <v>6.62521670930417-9.91533750605329i</v>
      </c>
      <c r="AD176" s="240" t="str">
        <f t="shared" ca="1" si="201"/>
        <v>-11.4115852961419-3.46166655428691i</v>
      </c>
      <c r="AE176" s="240" t="str">
        <f t="shared" ca="1" si="202"/>
        <v>-4.16360070849036E-13+11.9250750230005i</v>
      </c>
      <c r="AF176" s="240" t="str">
        <f t="shared" ca="1" si="203"/>
        <v>11.4115852961418-3.46166655428725i</v>
      </c>
      <c r="AG176" s="240" t="str">
        <f t="shared" ca="1" si="204"/>
        <v>-6.62521670930447-9.9153375060531i</v>
      </c>
      <c r="AH176" s="240" t="str">
        <f t="shared" ca="1" si="205"/>
        <v>-7.56518750773873+9.21820764991462i</v>
      </c>
      <c r="AI176" s="240" t="str">
        <f t="shared" ca="1" si="206"/>
        <v>11.0173327374118+4.56352864101295i</v>
      </c>
      <c r="AJ176" s="240" t="str">
        <f t="shared" ca="1" si="207"/>
        <v>1.16886175197035-11.8676525273102i</v>
      </c>
      <c r="AK176" s="240" t="str">
        <f t="shared" ca="1" si="208"/>
        <v>-11.6959380502631+2.32646672630392i</v>
      </c>
      <c r="AL176" s="240" t="str">
        <f t="shared" ca="1" si="209"/>
        <v>5.62144145224748+10.5169772417337i</v>
      </c>
      <c r="AM176" s="240" t="str">
        <f t="shared" ca="1" si="210"/>
        <v>8.43230141492244-8.43230141492152i</v>
      </c>
      <c r="AN176" s="240" t="str">
        <f t="shared" ca="1" si="211"/>
        <v>-10.5169772417336-5.62144145224758i</v>
      </c>
      <c r="AO176" s="240" t="str">
        <f t="shared" ca="1" si="212"/>
        <v>-2.32646672630402+11.695938050263i</v>
      </c>
      <c r="AP176" s="240" t="str">
        <f t="shared" ca="1" si="213"/>
        <v>11.8676525273102-1.16886175197033i</v>
      </c>
      <c r="AQ176" s="240" t="str">
        <f t="shared" ca="1" si="214"/>
        <v>-4.56352864101286-11.0173327374118i</v>
      </c>
      <c r="AR176" s="240" t="str">
        <f t="shared" ca="1" si="215"/>
        <v>-4.56352864101286-11.0173327374118i</v>
      </c>
      <c r="AS176" s="240" t="str">
        <f t="shared" ca="1" si="216"/>
        <v>9.91533750605304+6.62521670930457i</v>
      </c>
      <c r="AT176" s="240" t="str">
        <f t="shared" ca="1" si="217"/>
        <v>3.46166655428731-11.4115852961418i</v>
      </c>
      <c r="AU176" s="240" t="str">
        <f t="shared" ca="1" si="218"/>
        <v>-11.9250750230005+3.53538418640137E-13i</v>
      </c>
      <c r="AV176" s="240" t="str">
        <f t="shared" ca="1" si="219"/>
        <v>3.46166655428685+11.4115852961419i</v>
      </c>
      <c r="AW176" s="240" t="str">
        <f t="shared" ca="1" si="220"/>
        <v>9.91533750605265-6.62521670930515i</v>
      </c>
      <c r="AX176" s="240" t="str">
        <f t="shared" ca="1" si="221"/>
        <v>-9.21820764991438-7.56518750773903i</v>
      </c>
      <c r="AY176" s="240" t="str">
        <f t="shared" ca="1" si="222"/>
        <v>-4.56352864101338+11.0173327374116i</v>
      </c>
      <c r="AZ176" s="240" t="str">
        <f t="shared" ca="1" si="223"/>
        <v>11.8676525273102+1.16886175196954i</v>
      </c>
      <c r="BA176" s="240" t="str">
        <f t="shared" ca="1" si="224"/>
        <v>-2.32646672630356-11.6959380502631i</v>
      </c>
      <c r="BB176" s="240" t="str">
        <f t="shared" ca="1" si="225"/>
        <v>-10.5169772417339+5.62144145224708i</v>
      </c>
      <c r="BC176" s="240" t="str">
        <f t="shared" ca="1" si="226"/>
        <v>8.4323014149221+8.43230141492187i</v>
      </c>
      <c r="BD176" s="240" t="str">
        <f t="shared" ca="1" si="227"/>
        <v>5.62144145224797-10.5169772417334i</v>
      </c>
      <c r="BE176" s="240" t="str">
        <f t="shared" ca="1" si="228"/>
        <v>-11.6959380502632-2.32646672630322i</v>
      </c>
      <c r="BF176" s="240" t="str">
        <f t="shared" ca="1" si="229"/>
        <v>1.16886175196987+11.8676525273102i</v>
      </c>
      <c r="BG176" s="240" t="str">
        <f t="shared" ca="1" si="230"/>
        <v>11.017332737412-4.56352864101244i</v>
      </c>
      <c r="BH176" s="240" t="str">
        <f t="shared" ca="1" si="231"/>
        <v>-7.56518750773928-9.21820764991416i</v>
      </c>
      <c r="BI176" s="240" t="str">
        <f t="shared" ca="1" si="232"/>
        <v>-6.62521670930494+9.91533750605279i</v>
      </c>
      <c r="BJ176" s="240" t="str">
        <f t="shared" ca="1" si="233"/>
        <v>11.411585296142+3.46166655428653i</v>
      </c>
      <c r="BK176" s="240" t="str">
        <f t="shared" ca="1" si="234"/>
        <v>1.05188029363835E-13-11.9250750230005i</v>
      </c>
      <c r="BL176" s="240" t="str">
        <f t="shared" ca="1" si="235"/>
        <v>-11.411585296142+3.46166655428649i</v>
      </c>
      <c r="BM176" s="240" t="str">
        <f t="shared" ca="1" si="236"/>
        <v>6.62521670930477+9.9153375060529i</v>
      </c>
      <c r="BN176" s="240" t="str">
        <f t="shared" ca="1" si="237"/>
        <v>7.56518750773944-9.21820764991403i</v>
      </c>
      <c r="BO176" s="240" t="str">
        <f t="shared" ca="1" si="238"/>
        <v>-11.0173327374119-4.56352864101263i</v>
      </c>
      <c r="BP176" s="240" t="str">
        <f t="shared" ca="1" si="239"/>
        <v>-1.16886175197008+11.8676525273102i</v>
      </c>
      <c r="BQ176" s="240" t="str">
        <f t="shared" ca="1" si="240"/>
        <v>11.6959380502625-2.32646672630668i</v>
      </c>
      <c r="BR176" s="240" t="str">
        <f t="shared" ca="1" si="241"/>
        <v>-5.62144145225093-10.5169772417318i</v>
      </c>
      <c r="BS176" s="240" t="str">
        <f t="shared" ca="1" si="242"/>
        <v>-8.43230141491877+8.4323014149252i</v>
      </c>
      <c r="BT176" s="240" t="str">
        <f t="shared" ca="1" si="243"/>
        <v>10.516977241736+5.62144145224307i</v>
      </c>
      <c r="BU176" s="240" t="str">
        <f t="shared" ca="1" si="244"/>
        <v>2.32646672629794-11.6959380502643i</v>
      </c>
      <c r="BV176" s="240" t="str">
        <f t="shared" ca="1" si="245"/>
        <v>-11.8676525273107+1.16886175196478i</v>
      </c>
      <c r="BW176" s="240" t="str">
        <f t="shared" ca="1" si="246"/>
        <v>4.5635286410088+11.0173327374135i</v>
      </c>
      <c r="BX176" s="240" t="str">
        <f t="shared" ca="1" si="247"/>
        <v>9.21820764991677-7.5651875077361i</v>
      </c>
      <c r="BY176" s="240" t="str">
        <f t="shared" ca="1" si="248"/>
        <v>-9.91533750605126-6.62521670930723i</v>
      </c>
      <c r="BZ176" s="240" t="str">
        <f t="shared" ca="1" si="249"/>
        <v>-3.46166655428932+11.4115852961412i</v>
      </c>
      <c r="CA176" s="240" t="str">
        <f t="shared" ca="1" si="250"/>
        <v>11.9250750230005+1.66544028339615E-12i</v>
      </c>
      <c r="CB176" s="240" t="str">
        <f t="shared" ca="1" si="251"/>
        <v>-3.46166655428597-11.4115852961422i</v>
      </c>
      <c r="CC176" s="240" t="str">
        <f t="shared" ca="1" si="252"/>
        <v>-9.91533750605311+6.62521670930446i</v>
      </c>
      <c r="CD176" s="240" t="str">
        <f t="shared" ca="1" si="253"/>
        <v>9.21820764991455+7.56518750773881i</v>
      </c>
      <c r="CE176" s="240" t="str">
        <f t="shared" ca="1" si="254"/>
        <v>4.56352864101188-11.0173327374122i</v>
      </c>
      <c r="CF176" s="240" t="str">
        <f t="shared" ca="1" si="255"/>
        <v>-11.8676525273104-1.16886175196826i</v>
      </c>
      <c r="CG176" s="240" t="str">
        <f t="shared" ca="1" si="256"/>
        <v>2.32646672630631+11.6959380502626i</v>
      </c>
      <c r="CH176" s="240" t="str">
        <f t="shared" ca="1" si="257"/>
        <v>10.516977241732-5.6214414522506i</v>
      </c>
      <c r="CI176" s="240" t="str">
        <f t="shared" ca="1" si="258"/>
        <v>-8.4323014149248-8.43230141491916i</v>
      </c>
      <c r="CJ176" s="240" t="str">
        <f t="shared" ca="1" si="259"/>
        <v>-5.62144145224356+10.5169772417358i</v>
      </c>
      <c r="CK176" s="240" t="str">
        <f t="shared" ca="1" si="260"/>
        <v>11.6959380502642+2.32646672629814i</v>
      </c>
      <c r="CL176" s="240" t="str">
        <f t="shared" ca="1" si="261"/>
        <v>-1.16886175196441-11.8676525273108i</v>
      </c>
      <c r="CM176" s="240" t="str">
        <f t="shared" ca="1" si="262"/>
        <v>-11.0173327374136+4.56352864100846i</v>
      </c>
      <c r="CN176" s="240" t="str">
        <f t="shared" ca="1" si="263"/>
        <v>7.56518750773582+9.218207649917i</v>
      </c>
      <c r="CO176" s="240" t="str">
        <f t="shared" ca="1" si="264"/>
        <v>6.62521670930768-9.91533750605095i</v>
      </c>
      <c r="CP176" s="240" t="str">
        <f t="shared" ca="1" si="265"/>
        <v>-11.4115852961411-3.46166655428952i</v>
      </c>
      <c r="CQ176" s="240" t="str">
        <f t="shared" ca="1" si="266"/>
        <v>-2.03943397709024E-12+11.9250750230005i</v>
      </c>
      <c r="CR176" s="240" t="str">
        <f t="shared" ca="1" si="267"/>
        <v>11.4115852961423-3.46166655428561i</v>
      </c>
      <c r="CS176" s="240" t="str">
        <f t="shared" ca="1" si="268"/>
        <v>-6.62521670930401-9.91533750605341i</v>
      </c>
      <c r="CT176" s="240" t="str">
        <f t="shared" ca="1" si="269"/>
        <v>-7.56518750773923+9.2182076499142i</v>
      </c>
      <c r="CU176" s="240" t="str">
        <f t="shared" ca="1" si="270"/>
        <v>11.0173327374121+4.56352864101223i</v>
      </c>
      <c r="CV176" s="240" t="str">
        <f t="shared" ca="1" si="271"/>
        <v>1.16886175196847-11.8676525273103i</v>
      </c>
      <c r="CW176" s="240" t="str">
        <f t="shared" ca="1" si="272"/>
        <v>-11.6959380502627+2.32646672630578i</v>
      </c>
      <c r="CX176" s="240" t="str">
        <f t="shared" ca="1" si="273"/>
        <v>5.62144145225012+10.5169772417323i</v>
      </c>
      <c r="CY176" s="240" t="str">
        <f t="shared" ca="1" si="274"/>
        <v>8.43230141491954-8.43230141492442i</v>
      </c>
      <c r="CZ176" s="240" t="str">
        <f t="shared" ca="1" si="275"/>
        <v>-10.5169772417357-5.62144145224374i</v>
      </c>
      <c r="DA176" s="240" t="str">
        <f t="shared" ca="1" si="276"/>
        <v>-2.32646672629868+11.6959380502641i</v>
      </c>
      <c r="DB176" s="240" t="str">
        <f t="shared" ca="1" si="277"/>
        <v>11.8676525273096-1.16886175197567i</v>
      </c>
      <c r="DC176" s="240" t="str">
        <f t="shared" ca="1" si="278"/>
        <v>-4.56352864100796-11.0173327374138i</v>
      </c>
      <c r="DD176" s="240" t="str">
        <f t="shared" ca="1" si="279"/>
        <v>-9.21820764991735+7.5651875077354i</v>
      </c>
      <c r="DE176" s="240" t="str">
        <f t="shared" ca="1" si="280"/>
        <v>9.91533750605085+6.62521670930785i</v>
      </c>
      <c r="DF176" s="240" t="str">
        <f t="shared" ca="1" si="281"/>
        <v>3.46166655429004-11.4115852961409i</v>
      </c>
      <c r="DG176" s="240" t="str">
        <f t="shared" ca="1" si="282"/>
        <v>-11.9250750230005-2.58289317940409E-12i</v>
      </c>
      <c r="DH176" s="240" t="str">
        <f t="shared" ca="1" si="283"/>
        <v>3.4616665542851+11.4115852961424i</v>
      </c>
      <c r="DI176" s="240" t="str">
        <f t="shared" ca="1" si="284"/>
        <v>9.91533750605353-6.62521670930384i</v>
      </c>
      <c r="DJ176" s="240" t="str">
        <f t="shared" ca="1" si="285"/>
        <v>-9.21820764991407-7.5651875077394i</v>
      </c>
      <c r="DK176" s="240" t="str">
        <f t="shared" ca="1" si="286"/>
        <v>-4.56352864101273+11.0173327374119i</v>
      </c>
      <c r="DL176" s="240" t="str">
        <f t="shared" ca="1" si="287"/>
        <v>11.8676525273103+1.16886175196901i</v>
      </c>
      <c r="DM176" s="240" t="str">
        <f t="shared" ca="1" si="288"/>
        <v>-2.32646672630524-11.6959380502628i</v>
      </c>
      <c r="DN176" s="240" t="str">
        <f t="shared" ca="1" si="289"/>
        <v>-10.5169772417324+5.62144145224994i</v>
      </c>
      <c r="DO176" s="240" t="str">
        <f t="shared" ca="1" si="290"/>
        <v>8.43230141492428+8.43230141491969i</v>
      </c>
      <c r="DP176" s="240" t="str">
        <f t="shared" ca="1" si="291"/>
        <v>5.62144145224422-10.5169772417354i</v>
      </c>
      <c r="DQ176" s="240" t="str">
        <f t="shared" ca="1" si="292"/>
        <v>-11.695938050264-2.32646672629921i</v>
      </c>
      <c r="DR176" s="240" t="str">
        <f t="shared" ca="1" si="293"/>
        <v>1.16886175197513+11.8676525273097i</v>
      </c>
      <c r="DS176" s="240" t="str">
        <f t="shared" ca="1" si="294"/>
        <v>11.0173327374139-4.56352864100777i</v>
      </c>
      <c r="DT176" s="240" t="str">
        <f t="shared" ca="1" si="295"/>
        <v>-7.56518750773525-9.21820764991748i</v>
      </c>
      <c r="DU176" s="240" t="str">
        <f t="shared" ca="1" si="296"/>
        <v>-6.6252167093083+9.91533750605055i</v>
      </c>
      <c r="DV176" s="240" t="str">
        <f t="shared" ca="1" si="297"/>
        <v>11.4115852961408+3.46166655429056i</v>
      </c>
      <c r="DW176" s="240" t="str">
        <f t="shared" ca="1" si="298"/>
        <v>3.12635238171793E-12-11.9250750230005i</v>
      </c>
      <c r="DX176" s="240" t="str">
        <f t="shared" ca="1" si="299"/>
        <v>-11.4115852961425+3.4616665542849i</v>
      </c>
      <c r="DY176" s="240" t="str">
        <f t="shared" ca="1" si="300"/>
        <v>6.62521670930339+9.91533750605383i</v>
      </c>
      <c r="DZ176" s="240" t="str">
        <f t="shared" ca="1" si="301"/>
        <v>7.56518750773981-9.21820764991372i</v>
      </c>
      <c r="EA176" s="240" t="str">
        <f t="shared" ca="1" si="302"/>
        <v>-11.0173327374116-4.56352864101323i</v>
      </c>
      <c r="EB176" s="240" t="str">
        <f t="shared" ca="1" si="303"/>
        <v>-1.16886175196921+11.8676525273103i</v>
      </c>
      <c r="EC176" s="240" t="str">
        <f t="shared" ca="1" si="304"/>
        <v>11.6959380502628-2.32646672630505i</v>
      </c>
      <c r="ED176" s="240" t="str">
        <f t="shared" ca="1" si="305"/>
        <v>-5.62144145224946-10.5169772417326i</v>
      </c>
      <c r="EE176" s="240" t="str">
        <f t="shared" ca="1" si="306"/>
        <v>-8.43230141492007+8.4323014149239i</v>
      </c>
      <c r="EF176" s="240" t="str">
        <f t="shared" ca="1" si="307"/>
        <v>10.5169772417352+5.62144145224469i</v>
      </c>
      <c r="EG176" s="240" t="str">
        <f t="shared" ca="1" si="308"/>
        <v>2.32646672629941-11.695938050264i</v>
      </c>
      <c r="EH176" s="240" t="str">
        <f t="shared" ca="1" si="309"/>
        <v>-11.8676525273097+1.16886175197493i</v>
      </c>
      <c r="EI176" s="240" t="str">
        <f t="shared" ca="1" si="310"/>
        <v>4.56352864101823+11.0173327374096i</v>
      </c>
      <c r="EJ176" s="240" t="str">
        <f t="shared" ca="1" si="311"/>
        <v>9.21820764991783-7.56518750773482i</v>
      </c>
      <c r="EK176" s="240" t="str">
        <f t="shared" ca="1" si="312"/>
        <v>-9.91533750605024-6.62521670930875i</v>
      </c>
      <c r="EL176" s="240" t="str">
        <f t="shared" ca="1" si="313"/>
        <v>-3.46166655429075+11.4115852961407i</v>
      </c>
      <c r="EM176" s="240" t="str">
        <f t="shared" ca="1" si="314"/>
        <v>11.9250750230005+3.3308805667923E-12i</v>
      </c>
      <c r="EN176" s="240"/>
      <c r="EO176" s="240"/>
      <c r="EP176" s="240"/>
    </row>
    <row r="177" spans="1:146" ht="15.75" thickBot="1">
      <c r="A177" s="277">
        <f t="shared" si="181"/>
        <v>1.5039062500000009E-3</v>
      </c>
      <c r="B177" s="276">
        <v>77</v>
      </c>
      <c r="C177" s="248">
        <f t="shared" si="182"/>
        <v>15400</v>
      </c>
      <c r="D177" s="247">
        <f t="shared" si="315"/>
        <v>96761.053730565633</v>
      </c>
      <c r="E177" s="247" t="str">
        <f t="shared" si="316"/>
        <v>96761.0537305656i</v>
      </c>
      <c r="F177" s="247" t="str">
        <f t="shared" si="183"/>
        <v>0.0473475999650756-0.153368774997393i</v>
      </c>
      <c r="G177" s="247" t="str">
        <f t="shared" si="184"/>
        <v>-0.365747539554443+0.717038932616418i</v>
      </c>
      <c r="H177" s="247" t="str">
        <f t="shared" si="180"/>
        <v>0.00513858377235876-0.00369672791830831i</v>
      </c>
      <c r="I177" s="247" t="str">
        <f t="shared" si="317"/>
        <v>-0.00600846178127307+0.00347794604639535i</v>
      </c>
      <c r="J177" s="275" t="str">
        <f ca="1">IMPRODUCT(1/N_FFT2,CN100)</f>
        <v>-0.0109618494061329-0.0112325995294877i</v>
      </c>
      <c r="K177" s="274" t="str">
        <f t="shared" ca="1" si="318"/>
        <v>0.000104930228333144+0.0000293659241740316i</v>
      </c>
      <c r="N177" s="265">
        <f t="shared" ca="1" si="185"/>
        <v>35.931432094447935</v>
      </c>
      <c r="O177" s="240">
        <f t="shared" ca="1" si="186"/>
        <v>11.931432094447935</v>
      </c>
      <c r="P177" s="240" t="str">
        <f t="shared" ca="1" si="187"/>
        <v>-3.74267238483761-11.3292310085105i</v>
      </c>
      <c r="Q177" s="240" t="str">
        <f t="shared" ca="1" si="188"/>
        <v>-9.58341611961047+7.10754580026133i</v>
      </c>
      <c r="R177" s="240" t="str">
        <f t="shared" ca="1" si="189"/>
        <v>9.75495767957003+6.8702163353289i</v>
      </c>
      <c r="S177" s="240" t="str">
        <f t="shared" ca="1" si="190"/>
        <v>3.46351191472036-11.4176686342271i</v>
      </c>
      <c r="T177" s="240" t="str">
        <f t="shared" ca="1" si="191"/>
        <v>-11.9278385701736+0.292812001635462i</v>
      </c>
      <c r="U177" s="241" t="str">
        <f t="shared" ca="1" si="192"/>
        <v>4.01957840905823+11.2339690776615i</v>
      </c>
      <c r="V177" s="240" t="str">
        <f t="shared" ca="1" si="193"/>
        <v>9.40610186812725-7.34059394537223i</v>
      </c>
      <c r="W177" s="240" t="str">
        <f t="shared" ca="1" si="194"/>
        <v>-9.9206232177849-6.62874850896981i</v>
      </c>
      <c r="X177" s="240" t="str">
        <f t="shared" ca="1" si="195"/>
        <v>-3.18226515453458+11.4992286832925i</v>
      </c>
      <c r="Y177" s="240" t="str">
        <f t="shared" ca="1" si="196"/>
        <v>11.9170601619552-0.585447624270085i</v>
      </c>
      <c r="Z177" s="240" t="str">
        <f t="shared" ca="1" si="197"/>
        <v>-4.29406318954596-11.1319402239057i</v>
      </c>
      <c r="AA177" s="240" t="str">
        <f t="shared" ca="1" si="198"/>
        <v>-9.22312173259606+7.56922039117215i</v>
      </c>
      <c r="AB177" s="240" t="str">
        <f t="shared" ca="1" si="199"/>
        <v>10.0803129435289+6.38328777237445i</v>
      </c>
      <c r="AC177" s="240" t="str">
        <f t="shared" ca="1" si="200"/>
        <v>2.89910151681299-11.5738620269828i</v>
      </c>
      <c r="AD177" s="240" t="str">
        <f t="shared" ca="1" si="201"/>
        <v>-11.8991033623028+0.877730595146531i</v>
      </c>
      <c r="AE177" s="240" t="str">
        <f t="shared" ca="1" si="202"/>
        <v>4.56596138693475+11.0232059056085i</v>
      </c>
      <c r="AF177" s="240" t="str">
        <f t="shared" ca="1" si="203"/>
        <v>9.03458593340713-7.79328742164077i</v>
      </c>
      <c r="AG177" s="240" t="str">
        <f t="shared" ca="1" si="204"/>
        <v>-10.2339306656836-6.13398198191052i</v>
      </c>
      <c r="AH177" s="240" t="str">
        <f t="shared" ca="1" si="205"/>
        <v>-2.61419156874092+11.6415237089629i</v>
      </c>
      <c r="AI177" s="240" t="str">
        <f t="shared" ca="1" si="206"/>
        <v>11.873978987721-1.16948485393415i</v>
      </c>
      <c r="AJ177" s="240" t="str">
        <f t="shared" ca="1" si="207"/>
        <v>-4.83510921991525-10.9078316202586i</v>
      </c>
      <c r="AK177" s="240" t="str">
        <f t="shared" ca="1" si="208"/>
        <v>-8.84060803747764+8.01266006717544i</v>
      </c>
      <c r="AL177" s="240" t="str">
        <f t="shared" ca="1" si="209"/>
        <v>10.381383850676+5.8809813100661i</v>
      </c>
      <c r="AM177" s="240" t="str">
        <f t="shared" ca="1" si="210"/>
        <v>2.3277069294199-11.7021729723651i</v>
      </c>
      <c r="AN177" s="240" t="str">
        <f t="shared" ca="1" si="211"/>
        <v>-11.8417021721937+1.46053465877556i</v>
      </c>
      <c r="AO177" s="240" t="str">
        <f t="shared" ca="1" si="212"/>
        <v>5.10134456389922+10.7858868650101i</v>
      </c>
      <c r="AP177" s="240" t="str">
        <f t="shared" ca="1" si="213"/>
        <v>8.64130488983719-8.22720618589919i</v>
      </c>
      <c r="AQ177" s="240" t="str">
        <f t="shared" ca="1" si="214"/>
        <v>-10.5225836782222-5.62443815498351i</v>
      </c>
      <c r="AR177" s="240" t="str">
        <f t="shared" ca="1" si="215"/>
        <v>-10.5225836782222-5.62443815498351i</v>
      </c>
      <c r="AS177" s="240" t="str">
        <f t="shared" ca="1" si="216"/>
        <v>11.8022923580678-1.75070469215027i</v>
      </c>
      <c r="AT177" s="240" t="str">
        <f t="shared" ca="1" si="217"/>
        <v>-5.36450704866829-10.657445094825i</v>
      </c>
      <c r="AU177" s="240" t="str">
        <f t="shared" ca="1" si="218"/>
        <v>-8.43679654325114+8.43679654325075i</v>
      </c>
      <c r="AV177" s="240" t="str">
        <f t="shared" ca="1" si="219"/>
        <v>10.6574450948248+5.36450704866871i</v>
      </c>
      <c r="AW177" s="240" t="str">
        <f t="shared" ca="1" si="220"/>
        <v>1.75070469215072-11.8022923580677i</v>
      </c>
      <c r="AX177" s="240" t="str">
        <f t="shared" ca="1" si="221"/>
        <v>-11.7557732843415+2.03982016648148i</v>
      </c>
      <c r="AY177" s="240" t="str">
        <f t="shared" ca="1" si="222"/>
        <v>5.62443815498423+10.5225836782218i</v>
      </c>
      <c r="AZ177" s="240" t="str">
        <f t="shared" ca="1" si="223"/>
        <v>8.22720618589867-8.64130488983769i</v>
      </c>
      <c r="BA177" s="240" t="str">
        <f t="shared" ca="1" si="224"/>
        <v>-10.7858868650104-5.10134456389856i</v>
      </c>
      <c r="BB177" s="240" t="str">
        <f t="shared" ca="1" si="225"/>
        <v>-1.46053465877492+11.8417021721938i</v>
      </c>
      <c r="BC177" s="240" t="str">
        <f t="shared" ca="1" si="226"/>
        <v>11.7021729723652-2.32770692941946i</v>
      </c>
      <c r="BD177" s="240" t="str">
        <f t="shared" ca="1" si="227"/>
        <v>-5.88098131006569-10.3813838506762i</v>
      </c>
      <c r="BE177" s="240" t="str">
        <f t="shared" ca="1" si="228"/>
        <v>-8.01266006717585+8.84060803747727i</v>
      </c>
      <c r="BF177" s="240" t="str">
        <f t="shared" ca="1" si="229"/>
        <v>10.9078316202584+4.83510921991567i</v>
      </c>
      <c r="BG177" s="240" t="str">
        <f t="shared" ca="1" si="230"/>
        <v>1.1694848539346-11.873978987721i</v>
      </c>
      <c r="BH177" s="240" t="str">
        <f t="shared" ca="1" si="231"/>
        <v>-11.6415237089628+2.61419156874154i</v>
      </c>
      <c r="BI177" s="240" t="str">
        <f t="shared" ca="1" si="232"/>
        <v>6.13398198191021+10.2339306656838i</v>
      </c>
      <c r="BJ177" s="240" t="str">
        <f t="shared" ca="1" si="233"/>
        <v>7.79328742164022-9.0345859334076i</v>
      </c>
      <c r="BK177" s="240" t="str">
        <f t="shared" ca="1" si="234"/>
        <v>-11.0232059056088-4.56596138693415i</v>
      </c>
      <c r="BL177" s="240" t="str">
        <f t="shared" ca="1" si="235"/>
        <v>-0.877730595146947+11.8991033623028i</v>
      </c>
      <c r="BM177" s="240" t="str">
        <f t="shared" ca="1" si="236"/>
        <v>11.5738620269829-2.89910151681255i</v>
      </c>
      <c r="BN177" s="240" t="str">
        <f t="shared" ca="1" si="237"/>
        <v>-6.38328777237404-10.0803129435292i</v>
      </c>
      <c r="BO177" s="240" t="str">
        <f t="shared" ca="1" si="238"/>
        <v>-7.56922039117247+9.2231217325958i</v>
      </c>
      <c r="BP177" s="240" t="str">
        <f t="shared" ca="1" si="239"/>
        <v>11.1319402239063+4.29406318954417i</v>
      </c>
      <c r="BQ177" s="240" t="str">
        <f t="shared" ca="1" si="240"/>
        <v>0.5854476242694-11.9170601619552i</v>
      </c>
      <c r="BR177" s="240" t="str">
        <f t="shared" ca="1" si="241"/>
        <v>-11.4992286832926+3.18226515453422i</v>
      </c>
      <c r="BS177" s="240" t="str">
        <f t="shared" ca="1" si="242"/>
        <v>6.62874850896845+9.92062321778581i</v>
      </c>
      <c r="BT177" s="240" t="str">
        <f t="shared" ca="1" si="243"/>
        <v>7.3405939453745-9.40610186812547i</v>
      </c>
      <c r="BU177" s="240" t="str">
        <f t="shared" ca="1" si="244"/>
        <v>-11.2339690776601-4.01957840906212i</v>
      </c>
      <c r="BV177" s="240" t="str">
        <f t="shared" ca="1" si="245"/>
        <v>-0.292812001641239+11.9278385701734i</v>
      </c>
      <c r="BW177" s="240" t="str">
        <f t="shared" ca="1" si="246"/>
        <v>11.4176686342257-3.46351191472487i</v>
      </c>
      <c r="BX177" s="240" t="str">
        <f t="shared" ca="1" si="247"/>
        <v>-6.8702163353318-9.75495767956799i</v>
      </c>
      <c r="BY177" s="240" t="str">
        <f t="shared" ca="1" si="248"/>
        <v>-7.10754580025959+9.58341611961177i</v>
      </c>
      <c r="BZ177" s="240" t="str">
        <f t="shared" ca="1" si="249"/>
        <v>11.3292310085108+3.74267238483685i</v>
      </c>
      <c r="CA177" s="240" t="str">
        <f t="shared" ca="1" si="250"/>
        <v>5.43751499152817E-13-11.9314320944479i</v>
      </c>
      <c r="CB177" s="240" t="str">
        <f t="shared" ca="1" si="251"/>
        <v>-11.3292310085111+3.74267238483598i</v>
      </c>
      <c r="CC177" s="240" t="str">
        <f t="shared" ca="1" si="252"/>
        <v>7.10754580025885+9.58341611961231i</v>
      </c>
      <c r="CD177" s="240" t="str">
        <f t="shared" ca="1" si="253"/>
        <v>6.87021633533253-9.75495767956746i</v>
      </c>
      <c r="CE177" s="240" t="str">
        <f t="shared" ca="1" si="254"/>
        <v>-11.4176686342254-3.46351191472575i</v>
      </c>
      <c r="CF177" s="240" t="str">
        <f t="shared" ca="1" si="255"/>
        <v>0.292812001640491+11.9278385701735i</v>
      </c>
      <c r="CG177" s="240" t="str">
        <f t="shared" ca="1" si="256"/>
        <v>11.2339690776605-4.0195784090611i</v>
      </c>
      <c r="CH177" s="240" t="str">
        <f t="shared" ca="1" si="257"/>
        <v>-7.34059394537377-9.40610186812604i</v>
      </c>
      <c r="CI177" s="240" t="str">
        <f t="shared" ca="1" si="258"/>
        <v>-6.62874850896907+9.9206232177854i</v>
      </c>
      <c r="CJ177" s="240" t="str">
        <f t="shared" ca="1" si="259"/>
        <v>11.4992286832924+3.1822651545351i</v>
      </c>
      <c r="CK177" s="240" t="str">
        <f t="shared" ca="1" si="260"/>
        <v>-0.585447624268484-11.9170601619552i</v>
      </c>
      <c r="CL177" s="240" t="str">
        <f t="shared" ca="1" si="261"/>
        <v>-11.1319402239067+4.29406318954316i</v>
      </c>
      <c r="CM177" s="240" t="str">
        <f t="shared" ca="1" si="262"/>
        <v>7.56922039116901+9.22312173259864i</v>
      </c>
      <c r="CN177" s="240" t="str">
        <f t="shared" ca="1" si="263"/>
        <v>6.38328777237882-10.0803129435262i</v>
      </c>
      <c r="CO177" s="240" t="str">
        <f t="shared" ca="1" si="264"/>
        <v>-11.5738620269842-2.89910151680751i</v>
      </c>
      <c r="CP177" s="240" t="str">
        <f t="shared" ca="1" si="265"/>
        <v>0.877730595150766+11.8991033623025i</v>
      </c>
      <c r="CQ177" s="240" t="str">
        <f t="shared" ca="1" si="266"/>
        <v>11.0232059056078-4.5659613869366i</v>
      </c>
      <c r="CR177" s="240" t="str">
        <f t="shared" ca="1" si="267"/>
        <v>-7.7932874216412-9.03458593340677i</v>
      </c>
      <c r="CS177" s="240" t="str">
        <f t="shared" ca="1" si="268"/>
        <v>-6.13398198191099+10.2339306656833i</v>
      </c>
      <c r="CT177" s="240" t="str">
        <f t="shared" ca="1" si="269"/>
        <v>11.6415237089626+2.61419156874244i</v>
      </c>
      <c r="CU177" s="240" t="str">
        <f t="shared" ca="1" si="270"/>
        <v>-1.16948485393116-11.8739789877213i</v>
      </c>
      <c r="CV177" s="240" t="str">
        <f t="shared" ca="1" si="271"/>
        <v>-10.9078316202602+4.83510921991157i</v>
      </c>
      <c r="CW177" s="240" t="str">
        <f t="shared" ca="1" si="272"/>
        <v>8.01266006717165+8.84060803748108i</v>
      </c>
      <c r="CX177" s="240" t="str">
        <f t="shared" ca="1" si="273"/>
        <v>5.88098131006148-10.3813838506786i</v>
      </c>
      <c r="CY177" s="240" t="str">
        <f t="shared" ca="1" si="274"/>
        <v>-11.702172972366-2.3277069294157i</v>
      </c>
      <c r="CZ177" s="240" t="str">
        <f t="shared" ca="1" si="275"/>
        <v>1.46053465877754+11.8417021721935i</v>
      </c>
      <c r="DA177" s="240" t="str">
        <f t="shared" ca="1" si="276"/>
        <v>10.7858868650099-5.10134456389972i</v>
      </c>
      <c r="DB177" s="240" t="str">
        <f t="shared" ca="1" si="277"/>
        <v>-8.22720618589887-8.64130488983751i</v>
      </c>
      <c r="DC177" s="240" t="str">
        <f t="shared" ca="1" si="278"/>
        <v>-5.6244381549849+10.5225836782214i</v>
      </c>
      <c r="DD177" s="240" t="str">
        <f t="shared" ca="1" si="279"/>
        <v>11.7557732843409+2.0398201664849i</v>
      </c>
      <c r="DE177" s="240" t="str">
        <f t="shared" ca="1" si="280"/>
        <v>-1.75070469214629-11.8022923580684i</v>
      </c>
      <c r="DF177" s="240" t="str">
        <f t="shared" ca="1" si="281"/>
        <v>-10.6574450948273+5.36450704866372i</v>
      </c>
      <c r="DG177" s="240" t="str">
        <f t="shared" ca="1" si="282"/>
        <v>8.43679654325457+8.43679654324733i</v>
      </c>
      <c r="DH177" s="240" t="str">
        <f t="shared" ca="1" si="283"/>
        <v>5.36450704866487-10.6574450948268i</v>
      </c>
      <c r="DI177" s="240" t="str">
        <f t="shared" ca="1" si="284"/>
        <v>-11.8022923580682-1.75070469214757i</v>
      </c>
      <c r="DJ177" s="240" t="str">
        <f t="shared" ca="1" si="285"/>
        <v>2.03982016648329+11.7557732843412i</v>
      </c>
      <c r="DK177" s="240" t="str">
        <f t="shared" ca="1" si="286"/>
        <v>10.5225836782221-5.62443815498375i</v>
      </c>
      <c r="DL177" s="240" t="str">
        <f t="shared" ca="1" si="287"/>
        <v>-8.64130488983662-8.2272061858998i</v>
      </c>
      <c r="DM177" s="240" t="str">
        <f t="shared" ca="1" si="288"/>
        <v>-5.1013445639012+10.7858868650092i</v>
      </c>
      <c r="DN177" s="240" t="str">
        <f t="shared" ca="1" si="289"/>
        <v>11.8417021721933+1.46053465877883i</v>
      </c>
      <c r="DO177" s="240" t="str">
        <f t="shared" ca="1" si="290"/>
        <v>-2.32770692941444-11.7021729723662i</v>
      </c>
      <c r="DP177" s="240" t="str">
        <f t="shared" ca="1" si="291"/>
        <v>-10.3813838506735+5.88098131007039i</v>
      </c>
      <c r="DQ177" s="240" t="str">
        <f t="shared" ca="1" si="292"/>
        <v>8.84060803748021+8.01266006717261i</v>
      </c>
      <c r="DR177" s="240" t="str">
        <f t="shared" ca="1" si="293"/>
        <v>4.83510921991275-10.9078316202597i</v>
      </c>
      <c r="DS177" s="240" t="str">
        <f t="shared" ca="1" si="294"/>
        <v>-11.8739789877212-1.16948485393278i</v>
      </c>
      <c r="DT177" s="240" t="str">
        <f t="shared" ca="1" si="295"/>
        <v>2.61419156874118+11.6415237089629i</v>
      </c>
      <c r="DU177" s="240" t="str">
        <f t="shared" ca="1" si="296"/>
        <v>10.233930665684-6.13398198190988i</v>
      </c>
      <c r="DV177" s="240" t="str">
        <f t="shared" ca="1" si="297"/>
        <v>-9.03458593340569-7.79328742164243i</v>
      </c>
      <c r="DW177" s="240" t="str">
        <f t="shared" ca="1" si="298"/>
        <v>-4.56596138693779+11.0232059056073i</v>
      </c>
      <c r="DX177" s="240" t="str">
        <f t="shared" ca="1" si="299"/>
        <v>11.8991033623024+0.877730595152392i</v>
      </c>
      <c r="DY177" s="240" t="str">
        <f t="shared" ca="1" si="300"/>
        <v>-2.89910151681778-11.5738620269816i</v>
      </c>
      <c r="DZ177" s="240" t="str">
        <f t="shared" ca="1" si="301"/>
        <v>-10.0803129435269+6.38328777237772i</v>
      </c>
      <c r="EA177" s="240" t="str">
        <f t="shared" ca="1" si="302"/>
        <v>9.22312173259783+7.56922039117002i</v>
      </c>
      <c r="EB177" s="240" t="str">
        <f t="shared" ca="1" si="303"/>
        <v>4.29406318954468-11.1319402239061i</v>
      </c>
      <c r="EC177" s="240" t="str">
        <f t="shared" ca="1" si="304"/>
        <v>-11.9170601619552-0.585447624269773i</v>
      </c>
      <c r="ED177" s="240" t="str">
        <f t="shared" ca="1" si="305"/>
        <v>3.18226515453353+11.4992286832928i</v>
      </c>
      <c r="EE177" s="240" t="str">
        <f t="shared" ca="1" si="306"/>
        <v>9.92062321778612-6.62874850896799i</v>
      </c>
      <c r="EF177" s="240" t="str">
        <f t="shared" ca="1" si="307"/>
        <v>-9.40610186812524-7.34059394537478i</v>
      </c>
      <c r="EG177" s="240" t="str">
        <f t="shared" ca="1" si="308"/>
        <v>-4.01957840906264+11.2339690776599i</v>
      </c>
      <c r="EH177" s="240" t="str">
        <f t="shared" ca="1" si="309"/>
        <v>11.9278385701737+0.292812001629917i</v>
      </c>
      <c r="EI177" s="240" t="str">
        <f t="shared" ca="1" si="310"/>
        <v>-3.46351191472451-11.4176686342258i</v>
      </c>
      <c r="EJ177" s="240" t="str">
        <f t="shared" ca="1" si="311"/>
        <v>-9.75495767956839+6.87021633533121i</v>
      </c>
      <c r="EK177" s="240" t="str">
        <f t="shared" ca="1" si="312"/>
        <v>9.58341611961143+7.10754580026002i</v>
      </c>
      <c r="EL177" s="240" t="str">
        <f t="shared" ca="1" si="313"/>
        <v>3.7426723848372-11.3292310085106i</v>
      </c>
      <c r="EM177" s="240" t="str">
        <f t="shared" ca="1" si="314"/>
        <v>-11.9314320944479-1.08750299830564E-12i</v>
      </c>
      <c r="EN177" s="240"/>
      <c r="EO177" s="240"/>
      <c r="EP177" s="240"/>
    </row>
    <row r="178" spans="1:146" ht="15.75" thickBot="1">
      <c r="A178" s="277">
        <f t="shared" si="181"/>
        <v>1.5234375000000009E-3</v>
      </c>
      <c r="B178" s="276">
        <v>78</v>
      </c>
      <c r="C178" s="248">
        <f t="shared" si="182"/>
        <v>15600</v>
      </c>
      <c r="D178" s="247">
        <f t="shared" si="315"/>
        <v>98017.690792001551</v>
      </c>
      <c r="E178" s="247" t="str">
        <f t="shared" si="316"/>
        <v>98017.6907920016i</v>
      </c>
      <c r="F178" s="247" t="str">
        <f t="shared" si="183"/>
        <v>0.0467396350706832-0.152169862046035i</v>
      </c>
      <c r="G178" s="247" t="str">
        <f t="shared" si="184"/>
        <v>-0.358229330731398+0.711685066297233i</v>
      </c>
      <c r="H178" s="247" t="str">
        <f t="shared" si="180"/>
        <v>0.00513512560536984-0.0036498162819602i</v>
      </c>
      <c r="I178" s="247" t="str">
        <f t="shared" si="317"/>
        <v>-0.00598496263395827+0.00343936883696455i</v>
      </c>
      <c r="J178" s="275" t="str">
        <f ca="1">IMPRODUCT(1/N_FFT2,CO100)</f>
        <v>0.0240139302456392+0.000843279266114391i</v>
      </c>
      <c r="K178" s="274" t="str">
        <f t="shared" ca="1" si="318"/>
        <v>-0.000146622823643363+0.0000775457684422056i</v>
      </c>
      <c r="N178" s="265">
        <f t="shared" ca="1" si="185"/>
        <v>35.936861563030533</v>
      </c>
      <c r="O178" s="240">
        <f t="shared" ca="1" si="186"/>
        <v>11.936861563030535</v>
      </c>
      <c r="P178" s="240" t="str">
        <f t="shared" ca="1" si="187"/>
        <v>-4.02140754193258-11.2390811615827i</v>
      </c>
      <c r="Q178" s="240" t="str">
        <f t="shared" ca="1" si="188"/>
        <v>-9.22731876856646+7.57266480957772i</v>
      </c>
      <c r="R178" s="240" t="str">
        <f t="shared" ca="1" si="189"/>
        <v>10.2385876762239+6.1367732866086i</v>
      </c>
      <c r="S178" s="240" t="str">
        <f t="shared" ca="1" si="190"/>
        <v>2.32876616619359-11.7074981152314i</v>
      </c>
      <c r="T178" s="240" t="str">
        <f t="shared" ca="1" si="191"/>
        <v>-11.8076630608513+1.75150136065143i</v>
      </c>
      <c r="U178" s="241" t="str">
        <f t="shared" ca="1" si="192"/>
        <v>5.62699758875648+10.5273720420191i</v>
      </c>
      <c r="V178" s="240" t="str">
        <f t="shared" ca="1" si="193"/>
        <v>8.01630627542201-8.84463100833413i</v>
      </c>
      <c r="W178" s="240" t="str">
        <f t="shared" ca="1" si="194"/>
        <v>-11.0282220805044-4.56803915460789i</v>
      </c>
      <c r="X178" s="240" t="str">
        <f t="shared" ca="1" si="195"/>
        <v>-0.585714035666516+11.9224830905051i</v>
      </c>
      <c r="Y178" s="240" t="str">
        <f t="shared" ca="1" si="196"/>
        <v>11.4228643117153-3.4650880062555i</v>
      </c>
      <c r="Z178" s="240" t="str">
        <f t="shared" ca="1" si="197"/>
        <v>-7.11078013091993-9.58777710966782i</v>
      </c>
      <c r="AA178" s="240" t="str">
        <f t="shared" ca="1" si="198"/>
        <v>-6.63176496009522+9.92513765592241i</v>
      </c>
      <c r="AB178" s="240" t="str">
        <f t="shared" ca="1" si="199"/>
        <v>11.5791287811962+2.90042077006603i</v>
      </c>
      <c r="AC178" s="240" t="str">
        <f t="shared" ca="1" si="200"/>
        <v>-1.17001703491781-11.8793823119284i</v>
      </c>
      <c r="AD178" s="240" t="str">
        <f t="shared" ca="1" si="201"/>
        <v>-10.7907950464764+5.10366596084581i</v>
      </c>
      <c r="AE178" s="240" t="str">
        <f t="shared" ca="1" si="202"/>
        <v>8.44063575730408+8.4406357573038i</v>
      </c>
      <c r="AF178" s="240" t="str">
        <f t="shared" ca="1" si="203"/>
        <v>5.10366596084552-10.7907950464765i</v>
      </c>
      <c r="AG178" s="240" t="str">
        <f t="shared" ca="1" si="204"/>
        <v>-11.8793823119283-1.17001703491862i</v>
      </c>
      <c r="AH178" s="240" t="str">
        <f t="shared" ca="1" si="205"/>
        <v>2.90042077006521+11.5791287811964i</v>
      </c>
      <c r="AI178" s="240" t="str">
        <f t="shared" ca="1" si="206"/>
        <v>9.92513765592217-6.63176496009557i</v>
      </c>
      <c r="AJ178" s="240" t="str">
        <f t="shared" ca="1" si="207"/>
        <v>-9.58777710966805-7.11078013091963i</v>
      </c>
      <c r="AK178" s="240" t="str">
        <f t="shared" ca="1" si="208"/>
        <v>-3.46508800625509+11.4228643117155i</v>
      </c>
      <c r="AL178" s="240" t="str">
        <f t="shared" ca="1" si="209"/>
        <v>11.9224830905051-0.585714035665705i</v>
      </c>
      <c r="AM178" s="240" t="str">
        <f t="shared" ca="1" si="210"/>
        <v>-4.56803915460719-11.0282220805047i</v>
      </c>
      <c r="AN178" s="240" t="str">
        <f t="shared" ca="1" si="211"/>
        <v>-8.84463100833388+8.01630627542228i</v>
      </c>
      <c r="AO178" s="240" t="str">
        <f t="shared" ca="1" si="212"/>
        <v>10.5273720420192+5.62699758875616i</v>
      </c>
      <c r="AP178" s="240" t="str">
        <f t="shared" ca="1" si="213"/>
        <v>1.75150136065104-11.8076630608513i</v>
      </c>
      <c r="AQ178" s="240" t="str">
        <f t="shared" ca="1" si="214"/>
        <v>-11.7074981152316+2.328766166193i</v>
      </c>
      <c r="AR178" s="240" t="str">
        <f t="shared" ca="1" si="215"/>
        <v>-11.7074981152316+2.328766166193i</v>
      </c>
      <c r="AS178" s="240" t="str">
        <f t="shared" ca="1" si="216"/>
        <v>7.57266480957781-9.22731876856639i</v>
      </c>
      <c r="AT178" s="240" t="str">
        <f t="shared" ca="1" si="217"/>
        <v>-11.2390811615828-4.02140754193242i</v>
      </c>
      <c r="AU178" s="240" t="str">
        <f t="shared" ca="1" si="218"/>
        <v>3.74360754265012E-13+11.9368615630305i</v>
      </c>
      <c r="AV178" s="240" t="str">
        <f t="shared" ca="1" si="219"/>
        <v>11.2390811615829-4.021407541932i</v>
      </c>
      <c r="AW178" s="240" t="str">
        <f t="shared" ca="1" si="220"/>
        <v>-7.5726648095774-9.22731876856673i</v>
      </c>
      <c r="AX178" s="240" t="str">
        <f t="shared" ca="1" si="221"/>
        <v>-6.13677328660863+10.2385876762238i</v>
      </c>
      <c r="AY178" s="240" t="str">
        <f t="shared" ca="1" si="222"/>
        <v>11.7074981152315+2.32876616619342i</v>
      </c>
      <c r="AZ178" s="240" t="str">
        <f t="shared" ca="1" si="223"/>
        <v>-1.75150136065178-11.8076630608512i</v>
      </c>
      <c r="BA178" s="240" t="str">
        <f t="shared" ca="1" si="224"/>
        <v>-10.5273720420195+5.6269975887557i</v>
      </c>
      <c r="BB178" s="240" t="str">
        <f t="shared" ca="1" si="225"/>
        <v>8.84463100833364+8.01630627542254i</v>
      </c>
      <c r="BC178" s="240" t="str">
        <f t="shared" ca="1" si="226"/>
        <v>4.56803915460751-11.0282220805046i</v>
      </c>
      <c r="BD178" s="240" t="str">
        <f t="shared" ca="1" si="227"/>
        <v>-11.9224830905051-0.585714035666143i</v>
      </c>
      <c r="BE178" s="240" t="str">
        <f t="shared" ca="1" si="228"/>
        <v>3.46508800625581+11.4228643117152i</v>
      </c>
      <c r="BF178" s="240" t="str">
        <f t="shared" ca="1" si="229"/>
        <v>9.58777710966765-7.11078013092016i</v>
      </c>
      <c r="BG178" s="240" t="str">
        <f t="shared" ca="1" si="230"/>
        <v>-9.92513765592198-6.63176496009587i</v>
      </c>
      <c r="BH178" s="240" t="str">
        <f t="shared" ca="1" si="231"/>
        <v>-2.90042077006562+11.5791287811963i</v>
      </c>
      <c r="BI178" s="240" t="str">
        <f t="shared" ca="1" si="232"/>
        <v>11.8793823119284-1.17001703491818i</v>
      </c>
      <c r="BJ178" s="240" t="str">
        <f t="shared" ca="1" si="233"/>
        <v>-5.10366596084611-10.7907950464763i</v>
      </c>
      <c r="BK178" s="240" t="str">
        <f t="shared" ca="1" si="234"/>
        <v>-8.44063575730433+8.44063575730355i</v>
      </c>
      <c r="BL178" s="240" t="str">
        <f t="shared" ca="1" si="235"/>
        <v>10.7907950464762+5.10366596084617i</v>
      </c>
      <c r="BM178" s="240" t="str">
        <f t="shared" ca="1" si="236"/>
        <v>1.17001703491825-11.8793823119284i</v>
      </c>
      <c r="BN178" s="240" t="str">
        <f t="shared" ca="1" si="237"/>
        <v>-11.5791287811963+2.90042077006556i</v>
      </c>
      <c r="BO178" s="240" t="str">
        <f t="shared" ca="1" si="238"/>
        <v>6.63176496009581+9.92513765592202i</v>
      </c>
      <c r="BP178" s="240" t="str">
        <f t="shared" ca="1" si="239"/>
        <v>7.1107801309183-9.58777710966902i</v>
      </c>
      <c r="BQ178" s="240" t="str">
        <f t="shared" ca="1" si="240"/>
        <v>-11.4228643117149-3.46508800625702i</v>
      </c>
      <c r="BR178" s="240" t="str">
        <f t="shared" ca="1" si="241"/>
        <v>0.585714035661335+11.9224830905053i</v>
      </c>
      <c r="BS178" s="240" t="str">
        <f t="shared" ca="1" si="242"/>
        <v>11.0282220805032-4.56803915461074i</v>
      </c>
      <c r="BT178" s="240" t="str">
        <f t="shared" ca="1" si="243"/>
        <v>-8.01630627542261-8.84463100833357i</v>
      </c>
      <c r="BU178" s="240" t="str">
        <f t="shared" ca="1" si="244"/>
        <v>-5.6269975887589+10.5273720420178i</v>
      </c>
      <c r="BV178" s="240" t="str">
        <f t="shared" ca="1" si="245"/>
        <v>11.8076630608521+1.75150136064597i</v>
      </c>
      <c r="BW178" s="240" t="str">
        <f t="shared" ca="1" si="246"/>
        <v>-2.32876616619569-11.707498115231i</v>
      </c>
      <c r="BX178" s="240" t="str">
        <f t="shared" ca="1" si="247"/>
        <v>-10.2385876762245+6.13677328660756i</v>
      </c>
      <c r="BY178" s="240" t="str">
        <f t="shared" ca="1" si="248"/>
        <v>9.22731876856356+7.57266480958125i</v>
      </c>
      <c r="BZ178" s="240" t="str">
        <f t="shared" ca="1" si="249"/>
        <v>4.02140754192872-11.2390811615841i</v>
      </c>
      <c r="CA178" s="240" t="str">
        <f t="shared" ca="1" si="250"/>
        <v>-11.9368615630305+7.48721508530024E-13i</v>
      </c>
      <c r="CB178" s="240" t="str">
        <f t="shared" ca="1" si="251"/>
        <v>4.02140754193012+11.2390811615836i</v>
      </c>
      <c r="CC178" s="240" t="str">
        <f t="shared" ca="1" si="252"/>
        <v>9.22731876857026-7.5726648095731i</v>
      </c>
      <c r="CD178" s="240" t="str">
        <f t="shared" ca="1" si="253"/>
        <v>-10.2385876762252-6.13677328660642i</v>
      </c>
      <c r="CE178" s="240" t="str">
        <f t="shared" ca="1" si="254"/>
        <v>-2.32876616619439+11.7074981152313i</v>
      </c>
      <c r="CF178" s="240" t="str">
        <f t="shared" ca="1" si="255"/>
        <v>11.8076630608518-1.75150136064762i</v>
      </c>
      <c r="CG178" s="240" t="str">
        <f t="shared" ca="1" si="256"/>
        <v>-5.62699758876037-10.527372042017i</v>
      </c>
      <c r="CH178" s="240" t="str">
        <f t="shared" ca="1" si="257"/>
        <v>-8.01630627542138+8.84463100833469i</v>
      </c>
      <c r="CI178" s="240" t="str">
        <f t="shared" ca="1" si="258"/>
        <v>11.0282220805038+4.56803915460936i</v>
      </c>
      <c r="CJ178" s="240" t="str">
        <f t="shared" ca="1" si="259"/>
        <v>0.585714035671698-11.9224830905048i</v>
      </c>
      <c r="CK178" s="240" t="str">
        <f t="shared" ca="1" si="260"/>
        <v>-11.4228643117144+3.46508800625845i</v>
      </c>
      <c r="CL178" s="240" t="str">
        <f t="shared" ca="1" si="261"/>
        <v>7.11078013091951+9.58777710966813i</v>
      </c>
      <c r="CM178" s="240" t="str">
        <f t="shared" ca="1" si="262"/>
        <v>6.63176496009866-9.92513765592011i</v>
      </c>
      <c r="CN178" s="240" t="str">
        <f t="shared" ca="1" si="263"/>
        <v>-11.5791287811975-2.90042077006049i</v>
      </c>
      <c r="CO178" s="240" t="str">
        <f t="shared" ca="1" si="264"/>
        <v>1.17001703491991+11.8793823119282i</v>
      </c>
      <c r="CP178" s="240" t="str">
        <f t="shared" ca="1" si="265"/>
        <v>10.790795046477-5.10366596084447i</v>
      </c>
      <c r="CQ178" s="240" t="str">
        <f t="shared" ca="1" si="266"/>
        <v>-8.44063575730046-8.44063575730742i</v>
      </c>
      <c r="CR178" s="240" t="str">
        <f t="shared" ca="1" si="267"/>
        <v>-5.10366596084262+10.7907950464779i</v>
      </c>
      <c r="CS178" s="240" t="str">
        <f t="shared" ca="1" si="268"/>
        <v>11.8793823119284+1.17001703491788i</v>
      </c>
      <c r="CT178" s="240" t="str">
        <f t="shared" ca="1" si="269"/>
        <v>-2.90042077006247-11.5791287811971i</v>
      </c>
      <c r="CU178" s="240" t="str">
        <f t="shared" ca="1" si="270"/>
        <v>-9.92513765591917+6.63176496010007i</v>
      </c>
      <c r="CV178" s="240" t="str">
        <f t="shared" ca="1" si="271"/>
        <v>9.58777710966914+7.11078013091814i</v>
      </c>
      <c r="CW178" s="240" t="str">
        <f t="shared" ca="1" si="272"/>
        <v>3.46508800625681-11.4228643117149i</v>
      </c>
      <c r="CX178" s="240" t="str">
        <f t="shared" ca="1" si="273"/>
        <v>-11.9224830905053+0.585714035661539i</v>
      </c>
      <c r="CY178" s="240" t="str">
        <f t="shared" ca="1" si="274"/>
        <v>4.56803915461125+11.028222080503i</v>
      </c>
      <c r="CZ178" s="240" t="str">
        <f t="shared" ca="1" si="275"/>
        <v>8.84463100833332-8.0163062754229i</v>
      </c>
      <c r="DA178" s="240" t="str">
        <f t="shared" ca="1" si="276"/>
        <v>-10.5273720420179-5.62699758875857i</v>
      </c>
      <c r="DB178" s="240" t="str">
        <f t="shared" ca="1" si="277"/>
        <v>-1.75150136065734+11.8076630608504i</v>
      </c>
      <c r="DC178" s="240" t="str">
        <f t="shared" ca="1" si="278"/>
        <v>11.707498115231-2.32876616619606i</v>
      </c>
      <c r="DD178" s="240" t="str">
        <f t="shared" ca="1" si="279"/>
        <v>-6.13677328660788-10.2385876762243i</v>
      </c>
      <c r="DE178" s="240" t="str">
        <f t="shared" ca="1" si="280"/>
        <v>-7.57266480958097+9.2273187685638i</v>
      </c>
      <c r="DF178" s="240" t="str">
        <f t="shared" ca="1" si="281"/>
        <v>11.2390811615842+4.02140754192851i</v>
      </c>
      <c r="DG178" s="240" t="str">
        <f t="shared" ca="1" si="282"/>
        <v>-1.29271526822274E-12-11.9368615630305i</v>
      </c>
      <c r="DH178" s="240" t="str">
        <f t="shared" ca="1" si="283"/>
        <v>-11.2390811615834+4.02140754193064i</v>
      </c>
      <c r="DI178" s="240" t="str">
        <f t="shared" ca="1" si="284"/>
        <v>7.57266480957352+9.22731876856991i</v>
      </c>
      <c r="DJ178" s="240" t="str">
        <f t="shared" ca="1" si="285"/>
        <v>6.13677328660595-10.2385876762254i</v>
      </c>
      <c r="DK178" s="240" t="str">
        <f t="shared" ca="1" si="286"/>
        <v>-11.7074981152314-2.32876616619385i</v>
      </c>
      <c r="DL178" s="240" t="str">
        <f t="shared" ca="1" si="287"/>
        <v>1.75150136064783+11.8076630608518i</v>
      </c>
      <c r="DM178" s="240" t="str">
        <f t="shared" ca="1" si="288"/>
        <v>10.5273720420169-5.62699758876055i</v>
      </c>
      <c r="DN178" s="240" t="str">
        <f t="shared" ca="1" si="289"/>
        <v>-8.84463100833483-8.01630627542123i</v>
      </c>
      <c r="DO178" s="240" t="str">
        <f t="shared" ca="1" si="290"/>
        <v>-4.56803915460917+11.0282220805039i</v>
      </c>
      <c r="DP178" s="240" t="str">
        <f t="shared" ca="1" si="291"/>
        <v>11.9224830905048+0.585714035671494i</v>
      </c>
      <c r="DQ178" s="240" t="str">
        <f t="shared" ca="1" si="292"/>
        <v>-3.46508800625896-11.4228643117143i</v>
      </c>
      <c r="DR178" s="240" t="str">
        <f t="shared" ca="1" si="293"/>
        <v>-9.58777710966781+7.11078013091994i</v>
      </c>
      <c r="DS178" s="240" t="str">
        <f t="shared" ca="1" si="294"/>
        <v>9.92513765592042+6.63176496009821i</v>
      </c>
      <c r="DT178" s="240" t="str">
        <f t="shared" ca="1" si="295"/>
        <v>2.90042077006029-11.5791287811976i</v>
      </c>
      <c r="DU178" s="240" t="str">
        <f t="shared" ca="1" si="296"/>
        <v>-11.8793823119282+1.17001703492011i</v>
      </c>
      <c r="DV178" s="240" t="str">
        <f t="shared" ca="1" si="297"/>
        <v>5.10366596084465+10.790795046477i</v>
      </c>
      <c r="DW178" s="240" t="str">
        <f t="shared" ca="1" si="298"/>
        <v>8.44063575730728-8.4406357573006i</v>
      </c>
      <c r="DX178" s="240" t="str">
        <f t="shared" ca="1" si="299"/>
        <v>-10.790795046478-5.10366596084242i</v>
      </c>
      <c r="DY178" s="240" t="str">
        <f t="shared" ca="1" si="300"/>
        <v>-1.17001703491733+11.8793823119285i</v>
      </c>
      <c r="DZ178" s="240" t="str">
        <f t="shared" ca="1" si="301"/>
        <v>11.5791287811969-2.900420770063i</v>
      </c>
      <c r="EA178" s="240" t="str">
        <f t="shared" ca="1" si="302"/>
        <v>-6.63176496010052-9.92513765591887i</v>
      </c>
      <c r="EB178" s="240" t="str">
        <f t="shared" ca="1" si="303"/>
        <v>-7.11078013091771+9.58777710966947i</v>
      </c>
      <c r="EC178" s="240" t="str">
        <f t="shared" ca="1" si="304"/>
        <v>11.4228643117151+3.4650880062563i</v>
      </c>
      <c r="ED178" s="240" t="str">
        <f t="shared" ca="1" si="305"/>
        <v>-0.585714035662082-11.9224830905053i</v>
      </c>
      <c r="EE178" s="240" t="str">
        <f t="shared" ca="1" si="306"/>
        <v>-11.0282220805029+4.56803915461144i</v>
      </c>
      <c r="EF178" s="240" t="str">
        <f t="shared" ca="1" si="307"/>
        <v>8.01630627542304+8.84463100833318i</v>
      </c>
      <c r="EG178" s="240" t="str">
        <f t="shared" ca="1" si="308"/>
        <v>5.62699758875839-10.527372042018i</v>
      </c>
      <c r="EH178" s="240" t="str">
        <f t="shared" ca="1" si="309"/>
        <v>-11.8076630608504-1.75150136065715i</v>
      </c>
      <c r="EI178" s="240" t="str">
        <f t="shared" ca="1" si="310"/>
        <v>2.3287661661966+11.7074981152308i</v>
      </c>
      <c r="EJ178" s="240" t="str">
        <f t="shared" ca="1" si="311"/>
        <v>10.238587676224-6.13677328660834i</v>
      </c>
      <c r="EK178" s="240" t="str">
        <f t="shared" ca="1" si="312"/>
        <v>-9.22731876856415-7.57266480958055i</v>
      </c>
      <c r="EL178" s="240" t="str">
        <f t="shared" ca="1" si="313"/>
        <v>-4.02140754192801+11.2390811615844i</v>
      </c>
      <c r="EM178" s="240" t="str">
        <f t="shared" ca="1" si="314"/>
        <v>11.9368615630305-1.49744301706005E-12i</v>
      </c>
      <c r="EN178" s="240"/>
      <c r="EO178" s="240"/>
      <c r="EP178" s="240"/>
    </row>
    <row r="179" spans="1:146" ht="15.75" thickBot="1">
      <c r="A179" s="277">
        <f t="shared" si="181"/>
        <v>1.5429687500000009E-3</v>
      </c>
      <c r="B179" s="276">
        <v>79</v>
      </c>
      <c r="C179" s="248">
        <f t="shared" si="182"/>
        <v>15800</v>
      </c>
      <c r="D179" s="247">
        <f t="shared" si="315"/>
        <v>99274.327853437469</v>
      </c>
      <c r="E179" s="247" t="str">
        <f t="shared" si="316"/>
        <v>99274.3278534375i</v>
      </c>
      <c r="F179" s="247" t="str">
        <f t="shared" si="183"/>
        <v>0.0461359753648779-0.150999176229257i</v>
      </c>
      <c r="G179" s="247" t="str">
        <f t="shared" si="184"/>
        <v>-0.350917196702733+0.706362196443639i</v>
      </c>
      <c r="H179" s="247" t="str">
        <f t="shared" si="180"/>
        <v>0.00513178807195723-0.0036040868735692i</v>
      </c>
      <c r="I179" s="247" t="str">
        <f t="shared" si="317"/>
        <v>-0.00596229622498207+0.0034015949298572i</v>
      </c>
      <c r="J179" s="275" t="str">
        <f ca="1">IMPRODUCT(1/N_FFT2,CP100)</f>
        <v>0.101376495618505+0.0112355506419983i</v>
      </c>
      <c r="K179" s="274" t="str">
        <f t="shared" ca="1" si="318"/>
        <v>-0.000642655489226099+0.000277852092324216i</v>
      </c>
      <c r="N179" s="265">
        <f t="shared" ca="1" si="185"/>
        <v>35.941548692608549</v>
      </c>
      <c r="O179" s="240">
        <f t="shared" ca="1" si="186"/>
        <v>11.941548692608553</v>
      </c>
      <c r="P179" s="240" t="str">
        <f t="shared" ca="1" si="187"/>
        <v>-4.29770410301069-11.1413789371382i</v>
      </c>
      <c r="Q179" s="240" t="str">
        <f t="shared" ca="1" si="188"/>
        <v>-8.84810394226936+8.01945395926297i</v>
      </c>
      <c r="R179" s="240" t="str">
        <f t="shared" ca="1" si="189"/>
        <v>10.6664814861475+5.36905558581898i</v>
      </c>
      <c r="S179" s="240" t="str">
        <f t="shared" ca="1" si="190"/>
        <v>1.17047645395571-11.8840468716964i</v>
      </c>
      <c r="T179" s="240" t="str">
        <f t="shared" ca="1" si="191"/>
        <v>-11.508978818467+3.18496338032637i</v>
      </c>
      <c r="U179" s="241" t="str">
        <f t="shared" ca="1" si="192"/>
        <v>7.11357225074941+9.59154184744605i</v>
      </c>
      <c r="V179" s="240" t="str">
        <f t="shared" ca="1" si="193"/>
        <v>6.38870012831098-10.0888599875536i</v>
      </c>
      <c r="W179" s="240" t="str">
        <f t="shared" ca="1" si="194"/>
        <v>-11.7120951829289-2.32968057981232i</v>
      </c>
      <c r="X179" s="240" t="str">
        <f t="shared" ca="1" si="195"/>
        <v>2.04154971921199+11.765740942326i</v>
      </c>
      <c r="Y179" s="240" t="str">
        <f t="shared" ca="1" si="196"/>
        <v>10.2426079613617-6.13918295278699i</v>
      </c>
      <c r="Z179" s="240" t="str">
        <f t="shared" ca="1" si="197"/>
        <v>-9.41407725214744-7.34681799614916i</v>
      </c>
      <c r="AA179" s="240" t="str">
        <f t="shared" ca="1" si="198"/>
        <v>-3.46644860815238+11.4273496150673i</v>
      </c>
      <c r="AB179" s="240" t="str">
        <f t="shared" ca="1" si="199"/>
        <v>11.9091925491024-0.878474818276431i</v>
      </c>
      <c r="AC179" s="240" t="str">
        <f t="shared" ca="1" si="200"/>
        <v>-5.10566996697045-10.7950321614304i</v>
      </c>
      <c r="AD179" s="240" t="str">
        <f t="shared" ca="1" si="201"/>
        <v>-8.23418199050515+8.64863180654498i</v>
      </c>
      <c r="AE179" s="240" t="str">
        <f t="shared" ca="1" si="202"/>
        <v>11.0325524235879+4.56983284144237i</v>
      </c>
      <c r="AF179" s="240" t="str">
        <f t="shared" ca="1" si="203"/>
        <v>0.293060275382307-11.937952121404i</v>
      </c>
      <c r="AG179" s="240" t="str">
        <f t="shared" ca="1" si="204"/>
        <v>-11.2434943006197+4.02298658832882i</v>
      </c>
      <c r="AH179" s="240" t="str">
        <f t="shared" ca="1" si="205"/>
        <v>7.79989530882248+9.0422463110308i</v>
      </c>
      <c r="AI179" s="240" t="str">
        <f t="shared" ca="1" si="206"/>
        <v>5.62920708634452-10.5315057212627i</v>
      </c>
      <c r="AJ179" s="240" t="str">
        <f t="shared" ca="1" si="207"/>
        <v>-11.851742688828-1.46177303838607i</v>
      </c>
      <c r="AK179" s="240" t="str">
        <f t="shared" ca="1" si="208"/>
        <v>2.90155964965346+11.5836754433748i</v>
      </c>
      <c r="AL179" s="240" t="str">
        <f t="shared" ca="1" si="209"/>
        <v>9.76322885658662-6.87604155541947i</v>
      </c>
      <c r="AM179" s="240" t="str">
        <f t="shared" ca="1" si="210"/>
        <v>-9.92903486173513-6.63436898976756i</v>
      </c>
      <c r="AN179" s="240" t="str">
        <f t="shared" ca="1" si="211"/>
        <v>-2.61640812794375+11.6513944953371i</v>
      </c>
      <c r="AO179" s="240" t="str">
        <f t="shared" ca="1" si="212"/>
        <v>11.812299459329-1.75218910539808i</v>
      </c>
      <c r="AP179" s="240" t="str">
        <f t="shared" ca="1" si="213"/>
        <v>-5.88596776301103-10.3901861711297i</v>
      </c>
      <c r="AQ179" s="240" t="str">
        <f t="shared" ca="1" si="214"/>
        <v>-7.57563829310414+9.23094196872644i</v>
      </c>
      <c r="AR179" s="240" t="str">
        <f t="shared" ca="1" si="215"/>
        <v>-7.57563829310414+9.23094196872644i</v>
      </c>
      <c r="AS179" s="240" t="str">
        <f t="shared" ca="1" si="216"/>
        <v>-0.585944022213722-11.9271645742302i</v>
      </c>
      <c r="AT179" s="240" t="str">
        <f t="shared" ca="1" si="217"/>
        <v>-10.9170803129913+4.83920888344759i</v>
      </c>
      <c r="AU179" s="240" t="str">
        <f t="shared" ca="1" si="218"/>
        <v>8.44395005841275+8.44395005841297i</v>
      </c>
      <c r="AV179" s="240" t="str">
        <f t="shared" ca="1" si="219"/>
        <v>4.83920888344689-10.9170803129916i</v>
      </c>
      <c r="AW179" s="240" t="str">
        <f t="shared" ca="1" si="220"/>
        <v>-11.9271645742302-0.58594402221414i</v>
      </c>
      <c r="AX179" s="240" t="str">
        <f t="shared" ca="1" si="221"/>
        <v>3.74584577695589+11.3388370035557i</v>
      </c>
      <c r="AY179" s="240" t="str">
        <f t="shared" ca="1" si="222"/>
        <v>9.2309419687267-7.57563829310382i</v>
      </c>
      <c r="AZ179" s="240" t="str">
        <f t="shared" ca="1" si="223"/>
        <v>-10.3901861711301-5.88596776301045i</v>
      </c>
      <c r="BA179" s="240" t="str">
        <f t="shared" ca="1" si="224"/>
        <v>-1.75218910539842+11.812299459329i</v>
      </c>
      <c r="BB179" s="240" t="str">
        <f t="shared" ca="1" si="225"/>
        <v>11.6513944953369-2.61640812794458i</v>
      </c>
      <c r="BC179" s="240" t="str">
        <f t="shared" ca="1" si="226"/>
        <v>-6.63436898976729-9.92903486173532i</v>
      </c>
      <c r="BD179" s="240" t="str">
        <f t="shared" ca="1" si="227"/>
        <v>-6.87604155541878+9.76322885658711i</v>
      </c>
      <c r="BE179" s="240" t="str">
        <f t="shared" ca="1" si="228"/>
        <v>11.5836754433747+2.90155964965386i</v>
      </c>
      <c r="BF179" s="240" t="str">
        <f t="shared" ca="1" si="229"/>
        <v>-1.46177303838684-11.8517426888279i</v>
      </c>
      <c r="BG179" s="240" t="str">
        <f t="shared" ca="1" si="230"/>
        <v>-10.5315057212629+5.62920708634415i</v>
      </c>
      <c r="BH179" s="240" t="str">
        <f t="shared" ca="1" si="231"/>
        <v>9.0422463110313+7.7998953088219i</v>
      </c>
      <c r="BI179" s="240" t="str">
        <f t="shared" ca="1" si="232"/>
        <v>4.0229865883293-11.2434943006195i</v>
      </c>
      <c r="BJ179" s="240" t="str">
        <f t="shared" ca="1" si="233"/>
        <v>-11.937952121404+0.293060275383161i</v>
      </c>
      <c r="BK179" s="240" t="str">
        <f t="shared" ca="1" si="234"/>
        <v>4.56983284144206+11.0325524235881i</v>
      </c>
      <c r="BL179" s="240" t="str">
        <f t="shared" ca="1" si="235"/>
        <v>8.64863180654443-8.23418199050574i</v>
      </c>
      <c r="BM179" s="240" t="str">
        <f t="shared" ca="1" si="236"/>
        <v>-10.7950321614302-5.10566996697079i</v>
      </c>
      <c r="BN179" s="240" t="str">
        <f t="shared" ca="1" si="237"/>
        <v>-0.878474818275663+11.9091925491024i</v>
      </c>
      <c r="BO179" s="240" t="str">
        <f t="shared" ca="1" si="238"/>
        <v>11.4273496150688-3.46644860814743i</v>
      </c>
      <c r="BP179" s="240" t="str">
        <f t="shared" ca="1" si="239"/>
        <v>-7.34681799615066-9.41407725214626i</v>
      </c>
      <c r="BQ179" s="240" t="str">
        <f t="shared" ca="1" si="240"/>
        <v>-6.13918295279044+10.2426079613597i</v>
      </c>
      <c r="BR179" s="240" t="str">
        <f t="shared" ca="1" si="241"/>
        <v>11.7657409423266+2.0415497192088i</v>
      </c>
      <c r="BS179" s="240" t="str">
        <f t="shared" ca="1" si="242"/>
        <v>-2.32968057980966-11.7120951829294i</v>
      </c>
      <c r="BT179" s="240" t="str">
        <f t="shared" ca="1" si="243"/>
        <v>-10.0888599875513+6.3887001283147i</v>
      </c>
      <c r="BU179" s="240" t="str">
        <f t="shared" ca="1" si="244"/>
        <v>9.59154184744512+7.11357225075067i</v>
      </c>
      <c r="BV179" s="240" t="str">
        <f t="shared" ca="1" si="245"/>
        <v>3.1849633803216-11.5089788184683i</v>
      </c>
      <c r="BW179" s="240" t="str">
        <f t="shared" ca="1" si="246"/>
        <v>-11.8840468716964+1.1704764539553i</v>
      </c>
      <c r="BX179" s="240" t="str">
        <f t="shared" ca="1" si="247"/>
        <v>5.36905558581381+10.6664814861501i</v>
      </c>
      <c r="BY179" s="240" t="str">
        <f t="shared" ca="1" si="248"/>
        <v>8.01945395926244-8.84810394226985i</v>
      </c>
      <c r="BZ179" s="240" t="str">
        <f t="shared" ca="1" si="249"/>
        <v>-11.1413789371365-4.29770410301502i</v>
      </c>
      <c r="CA179" s="240" t="str">
        <f t="shared" ca="1" si="250"/>
        <v>2.04224354639813E-12+11.9415486926086i</v>
      </c>
      <c r="CB179" s="240" t="str">
        <f t="shared" ca="1" si="251"/>
        <v>11.1413789371394-4.29770410300759i</v>
      </c>
      <c r="CC179" s="240" t="str">
        <f t="shared" ca="1" si="252"/>
        <v>-8.01945395926534-8.84810394226721i</v>
      </c>
      <c r="CD179" s="240" t="str">
        <f t="shared" ca="1" si="253"/>
        <v>-5.36905558582107+10.6664814861464i</v>
      </c>
      <c r="CE179" s="240" t="str">
        <f t="shared" ca="1" si="254"/>
        <v>11.8840468716968+1.1704764539514i</v>
      </c>
      <c r="CF179" s="240" t="str">
        <f t="shared" ca="1" si="255"/>
        <v>-3.18496338032554-11.5089788184672i</v>
      </c>
      <c r="CG179" s="240" t="str">
        <f t="shared" ca="1" si="256"/>
        <v>-9.59154184744279+7.11357225075382i</v>
      </c>
      <c r="CH179" s="240" t="str">
        <f t="shared" ca="1" si="257"/>
        <v>10.0888599875534+6.38870012831125i</v>
      </c>
      <c r="CI179" s="240" t="str">
        <f t="shared" ca="1" si="258"/>
        <v>2.32968057981747-11.7120951829279i</v>
      </c>
      <c r="CJ179" s="240" t="str">
        <f t="shared" ca="1" si="259"/>
        <v>-11.7657409423259+2.04154971921282i</v>
      </c>
      <c r="CK179" s="240" t="str">
        <f t="shared" ca="1" si="260"/>
        <v>6.13918295278347+10.2426079613638i</v>
      </c>
      <c r="CL179" s="240" t="str">
        <f t="shared" ca="1" si="261"/>
        <v>7.34681799614758-9.41407725214867i</v>
      </c>
      <c r="CM179" s="240" t="str">
        <f t="shared" ca="1" si="262"/>
        <v>-11.4273496150666-3.4664486081549i</v>
      </c>
      <c r="CN179" s="240" t="str">
        <f t="shared" ca="1" si="263"/>
        <v>0.878474818279568+11.9091925491021i</v>
      </c>
      <c r="CO179" s="240" t="str">
        <f t="shared" ca="1" si="264"/>
        <v>10.795032161431-5.10566996696911i</v>
      </c>
      <c r="CP179" s="240" t="str">
        <f t="shared" ca="1" si="265"/>
        <v>-8.64863180654794-8.23418199050205i</v>
      </c>
      <c r="CQ179" s="240" t="str">
        <f t="shared" ca="1" si="266"/>
        <v>-4.56983284144268+11.0325524235878i</v>
      </c>
      <c r="CR179" s="240" t="str">
        <f t="shared" ca="1" si="267"/>
        <v>11.9379521214038+0.293060275388748i</v>
      </c>
      <c r="CS179" s="240" t="str">
        <f t="shared" ca="1" si="268"/>
        <v>-4.02298658832963-11.2434943006194i</v>
      </c>
      <c r="CT179" s="240" t="str">
        <f t="shared" ca="1" si="269"/>
        <v>-9.04224631103429+7.79989530881843i</v>
      </c>
      <c r="CU179" s="240" t="str">
        <f t="shared" ca="1" si="270"/>
        <v>10.5315057212637+5.6292070863428i</v>
      </c>
      <c r="CV179" s="240" t="str">
        <f t="shared" ca="1" si="271"/>
        <v>1.46177303838986-11.8517426888276i</v>
      </c>
      <c r="CW179" s="240" t="str">
        <f t="shared" ca="1" si="272"/>
        <v>-11.583675443374+2.90155964965652i</v>
      </c>
      <c r="CX179" s="240" t="str">
        <f t="shared" ca="1" si="273"/>
        <v>6.87604155541726+9.76322885658817i</v>
      </c>
      <c r="CY179" s="240" t="str">
        <f t="shared" ca="1" si="274"/>
        <v>6.63436898976403-9.92903486173749i</v>
      </c>
      <c r="CZ179" s="240" t="str">
        <f t="shared" ca="1" si="275"/>
        <v>-11.6513944953367-2.61640812794523i</v>
      </c>
      <c r="DA179" s="240" t="str">
        <f t="shared" ca="1" si="276"/>
        <v>1.75218910540346+11.8122994593282i</v>
      </c>
      <c r="DB179" s="240" t="str">
        <f t="shared" ca="1" si="277"/>
        <v>10.3901861711299-5.88596776301074i</v>
      </c>
      <c r="DC179" s="240" t="str">
        <f t="shared" ca="1" si="278"/>
        <v>-9.23094196872306-7.57563829310827i</v>
      </c>
      <c r="DD179" s="240" t="str">
        <f t="shared" ca="1" si="279"/>
        <v>-3.74584577695443+11.3388370035561i</v>
      </c>
      <c r="DE179" s="240" t="str">
        <f t="shared" ca="1" si="280"/>
        <v>11.9271645742304-0.585944022209914i</v>
      </c>
      <c r="DF179" s="240" t="str">
        <f t="shared" ca="1" si="281"/>
        <v>-4.83920888344939-10.9170803129905i</v>
      </c>
      <c r="DG179" s="240" t="str">
        <f t="shared" ca="1" si="282"/>
        <v>-8.44395005841489+8.44395005841082i</v>
      </c>
      <c r="DH179" s="240" t="str">
        <f t="shared" ca="1" si="283"/>
        <v>10.9170803129929+4.8392088834441i</v>
      </c>
      <c r="DI179" s="240" t="str">
        <f t="shared" ca="1" si="284"/>
        <v>0.585944022215659-11.9271645742302i</v>
      </c>
      <c r="DJ179" s="240" t="str">
        <f t="shared" ca="1" si="285"/>
        <v>-11.3388370035543+3.74584577695992i</v>
      </c>
      <c r="DK179" s="240" t="str">
        <f t="shared" ca="1" si="286"/>
        <v>7.57563829310356+9.23094196872692i</v>
      </c>
      <c r="DL179" s="240" t="str">
        <f t="shared" ca="1" si="287"/>
        <v>5.88596776301605-10.3901861711269i</v>
      </c>
      <c r="DM179" s="240" t="str">
        <f t="shared" ca="1" si="288"/>
        <v>-11.8122994593291-1.75218910539774i</v>
      </c>
      <c r="DN179" s="240" t="str">
        <f t="shared" ca="1" si="289"/>
        <v>2.61640812793962+11.651394495338i</v>
      </c>
      <c r="DO179" s="240" t="str">
        <f t="shared" ca="1" si="290"/>
        <v>9.92903486173428-6.63436898976884i</v>
      </c>
      <c r="DP179" s="240" t="str">
        <f t="shared" ca="1" si="291"/>
        <v>-9.76322885658486-6.87604155542196i</v>
      </c>
      <c r="DQ179" s="240" t="str">
        <f t="shared" ca="1" si="292"/>
        <v>-2.9015596496509+11.5836754433754i</v>
      </c>
      <c r="DR179" s="240" t="str">
        <f t="shared" ca="1" si="293"/>
        <v>11.8517426888283-1.46177303838414i</v>
      </c>
      <c r="DS179" s="240" t="str">
        <f t="shared" ca="1" si="294"/>
        <v>-5.6292070863482-10.5315057212608i</v>
      </c>
      <c r="DT179" s="240" t="str">
        <f t="shared" ca="1" si="295"/>
        <v>-7.79989530882304+9.04224631103031i</v>
      </c>
      <c r="DU179" s="240" t="str">
        <f t="shared" ca="1" si="296"/>
        <v>11.2434943006215+4.02298658832386i</v>
      </c>
      <c r="DV179" s="240" t="str">
        <f t="shared" ca="1" si="297"/>
        <v>-0.293060275382659-11.937952121404i</v>
      </c>
      <c r="DW179" s="240" t="str">
        <f t="shared" ca="1" si="298"/>
        <v>-11.03255242359+4.56983284143736i</v>
      </c>
      <c r="DX179" s="240" t="str">
        <f t="shared" ca="1" si="299"/>
        <v>8.23418199050624+8.64863180654396i</v>
      </c>
      <c r="DY179" s="240" t="str">
        <f t="shared" ca="1" si="300"/>
        <v>5.10566996697431-10.7950321614286i</v>
      </c>
      <c r="DZ179" s="240" t="str">
        <f t="shared" ca="1" si="301"/>
        <v>-11.9091925491026-0.878474818273795i</v>
      </c>
      <c r="EA179" s="240" t="str">
        <f t="shared" ca="1" si="302"/>
        <v>3.46644860814939+11.4273496150682i</v>
      </c>
      <c r="EB179" s="240" t="str">
        <f t="shared" ca="1" si="303"/>
        <v>9.4140772521449-7.34681799615241i</v>
      </c>
      <c r="EC179" s="240" t="str">
        <f t="shared" ca="1" si="304"/>
        <v>-10.2426079613607-6.13918295278869i</v>
      </c>
      <c r="ED179" s="240" t="str">
        <f t="shared" ca="1" si="305"/>
        <v>-2.04154971920679+11.7657409423269i</v>
      </c>
      <c r="EE179" s="240" t="str">
        <f t="shared" ca="1" si="306"/>
        <v>11.7120951829291-2.3296805798115i</v>
      </c>
      <c r="EF179" s="240" t="str">
        <f t="shared" ca="1" si="307"/>
        <v>-6.38870012831642-10.0888599875502i</v>
      </c>
      <c r="EG179" s="240" t="str">
        <f t="shared" ca="1" si="308"/>
        <v>-7.11357225074916+9.59154184744624i</v>
      </c>
      <c r="EH179" s="240" t="str">
        <f t="shared" ca="1" si="309"/>
        <v>11.5089788184656+3.18496338033108i</v>
      </c>
      <c r="EI179" s="240" t="str">
        <f t="shared" ca="1" si="310"/>
        <v>-1.17047645395716-11.8840468716962i</v>
      </c>
      <c r="EJ179" s="240" t="str">
        <f t="shared" ca="1" si="311"/>
        <v>-10.6664814861492+5.36905558581563i</v>
      </c>
      <c r="EK179" s="240" t="str">
        <f t="shared" ca="1" si="312"/>
        <v>8.84810394227133+8.01945395926079i</v>
      </c>
      <c r="EL179" s="240" t="str">
        <f t="shared" ca="1" si="313"/>
        <v>4.29770410301312-11.1413789371372i</v>
      </c>
      <c r="EM179" s="240" t="str">
        <f t="shared" ca="1" si="314"/>
        <v>-11.9415486926086+4.08448709279624E-12i</v>
      </c>
      <c r="EN179" s="240"/>
      <c r="EO179" s="240"/>
      <c r="EP179" s="240"/>
    </row>
    <row r="180" spans="1:146" ht="15.75" thickBot="1">
      <c r="A180" s="277">
        <f t="shared" si="181"/>
        <v>1.562500000000001E-3</v>
      </c>
      <c r="B180" s="276">
        <v>80</v>
      </c>
      <c r="C180" s="248">
        <f t="shared" si="182"/>
        <v>16000</v>
      </c>
      <c r="D180" s="247">
        <f t="shared" si="315"/>
        <v>100530.96491487337</v>
      </c>
      <c r="E180" s="247" t="str">
        <f t="shared" si="316"/>
        <v>100530.964914873i</v>
      </c>
      <c r="F180" s="247" t="str">
        <f t="shared" si="183"/>
        <v>0.0455365656978275-0.14985546500912i</v>
      </c>
      <c r="G180" s="247" t="str">
        <f t="shared" si="184"/>
        <v>-0.343804491428447+0.701072484008849i</v>
      </c>
      <c r="H180" s="247" t="str">
        <f t="shared" si="180"/>
        <v>0.00512856527490501-0.00355949545046651i</v>
      </c>
      <c r="I180" s="247" t="str">
        <f t="shared" si="317"/>
        <v>-0.00594042272783857+0.00336460292288773i</v>
      </c>
      <c r="J180" s="275" t="str">
        <f ca="1">IMPRODUCT(1/N_FFT2,CQ100)</f>
        <v>0.069443151170598-0.000809637472281i</v>
      </c>
      <c r="K180" s="274" t="str">
        <f t="shared" ca="1" si="318"/>
        <v>-0.000409797564900834+0.000238458218244776i</v>
      </c>
      <c r="N180" s="265">
        <f t="shared" ca="1" si="185"/>
        <v>35.945632441647717</v>
      </c>
      <c r="O180" s="240">
        <f t="shared" ca="1" si="186"/>
        <v>11.945632441647716</v>
      </c>
      <c r="P180" s="240" t="str">
        <f t="shared" ca="1" si="187"/>
        <v>-4.57139562454151-11.0363253157412i</v>
      </c>
      <c r="Q180" s="240" t="str">
        <f t="shared" ca="1" si="188"/>
        <v>-8.44683770505113+8.4468377050511i</v>
      </c>
      <c r="R180" s="240" t="str">
        <f t="shared" ca="1" si="189"/>
        <v>11.0363253157411+4.57139562454154i</v>
      </c>
      <c r="S180" s="240" t="str">
        <f t="shared" ca="1" si="190"/>
        <v>3.54883521152214E-14-11.9456324416477i</v>
      </c>
      <c r="T180" s="240" t="str">
        <f t="shared" ca="1" si="191"/>
        <v>-11.0363253157412+4.57139562454148i</v>
      </c>
      <c r="U180" s="241" t="str">
        <f t="shared" ca="1" si="192"/>
        <v>8.44683770505091+8.44683770505132i</v>
      </c>
      <c r="V180" s="240" t="str">
        <f t="shared" ca="1" si="193"/>
        <v>4.57139562454202-11.0363253157409i</v>
      </c>
      <c r="W180" s="240" t="str">
        <f t="shared" ca="1" si="194"/>
        <v>-11.9456324416477+3.9585682532057E-13i</v>
      </c>
      <c r="X180" s="240" t="str">
        <f t="shared" ca="1" si="195"/>
        <v>4.57139562454167+11.0363253157411i</v>
      </c>
      <c r="Y180" s="240" t="str">
        <f t="shared" ca="1" si="196"/>
        <v>8.44683770505117-8.44683770505106i</v>
      </c>
      <c r="Z180" s="240" t="str">
        <f t="shared" ca="1" si="197"/>
        <v>-11.036325315741-4.57139562454183i</v>
      </c>
      <c r="AA180" s="240" t="str">
        <f t="shared" ca="1" si="198"/>
        <v>-5.83908438841019E-13+11.9456324416477i</v>
      </c>
      <c r="AB180" s="240" t="str">
        <f t="shared" ca="1" si="199"/>
        <v>11.036325315741-4.57139562454184i</v>
      </c>
      <c r="AC180" s="240" t="str">
        <f t="shared" ca="1" si="200"/>
        <v>-8.44683770505119-8.44683770505104i</v>
      </c>
      <c r="AD180" s="240" t="str">
        <f t="shared" ca="1" si="201"/>
        <v>-4.57139562454165+11.0363253157411i</v>
      </c>
      <c r="AE180" s="240" t="str">
        <f t="shared" ca="1" si="202"/>
        <v>11.9456324416477+3.96589879125074E-13i</v>
      </c>
      <c r="AF180" s="240" t="str">
        <f t="shared" ca="1" si="203"/>
        <v>-4.57139562454206-11.0363253157409i</v>
      </c>
      <c r="AG180" s="240" t="str">
        <f t="shared" ca="1" si="204"/>
        <v>-8.44683770505088+8.44683770505135i</v>
      </c>
      <c r="AH180" s="240" t="str">
        <f t="shared" ca="1" si="205"/>
        <v>11.0363253157412+4.57139562454144i</v>
      </c>
      <c r="AI180" s="240" t="str">
        <f t="shared" ca="1" si="206"/>
        <v>1.66831907631765E-13-11.9456324416477i</v>
      </c>
      <c r="AJ180" s="240" t="str">
        <f t="shared" ca="1" si="207"/>
        <v>-11.0363253157413+4.57139562454114i</v>
      </c>
      <c r="AK180" s="240" t="str">
        <f t="shared" ca="1" si="208"/>
        <v>8.44683770505148+8.44683770505075i</v>
      </c>
      <c r="AL180" s="240" t="str">
        <f t="shared" ca="1" si="209"/>
        <v>4.57139562454127-11.0363253157412i</v>
      </c>
      <c r="AM180" s="240" t="str">
        <f t="shared" ca="1" si="210"/>
        <v>-11.9456324416477+2.04866520841784E-14i</v>
      </c>
      <c r="AN180" s="240" t="str">
        <f t="shared" ca="1" si="211"/>
        <v>4.5713956245413+11.0363253157412i</v>
      </c>
      <c r="AO180" s="240" t="str">
        <f t="shared" ca="1" si="212"/>
        <v>8.44683770505145-8.44683770505077i</v>
      </c>
      <c r="AP180" s="240" t="str">
        <f t="shared" ca="1" si="213"/>
        <v>-11.0363253157413-4.57139562454109i</v>
      </c>
      <c r="AQ180" s="240" t="str">
        <f t="shared" ca="1" si="214"/>
        <v>2.07805211800123E-13+11.9456324416477i</v>
      </c>
      <c r="AR180" s="240" t="str">
        <f t="shared" ca="1" si="215"/>
        <v>2.07805211800123E-13+11.9456324416477i</v>
      </c>
      <c r="AS180" s="240" t="str">
        <f t="shared" ca="1" si="216"/>
        <v>-8.44683770505091-8.44683770505132i</v>
      </c>
      <c r="AT180" s="240" t="str">
        <f t="shared" ca="1" si="217"/>
        <v>-4.57139562454202+11.0363253157409i</v>
      </c>
      <c r="AU180" s="240" t="str">
        <f t="shared" ca="1" si="218"/>
        <v>11.9456324416477-3.95123771516067E-13i</v>
      </c>
      <c r="AV180" s="240" t="str">
        <f t="shared" ca="1" si="219"/>
        <v>-4.57139562454173-11.0363253157411i</v>
      </c>
      <c r="AW180" s="240" t="str">
        <f t="shared" ca="1" si="220"/>
        <v>-8.44683770505113+8.4468377050511i</v>
      </c>
      <c r="AX180" s="240" t="str">
        <f t="shared" ca="1" si="221"/>
        <v>11.036325315741+4.57139562454177i</v>
      </c>
      <c r="AY180" s="240" t="str">
        <f t="shared" ca="1" si="222"/>
        <v>5.20982374979476E-13-11.9456324416477i</v>
      </c>
      <c r="AZ180" s="240" t="str">
        <f t="shared" ca="1" si="223"/>
        <v>-11.036325315741+4.5713956245419i</v>
      </c>
      <c r="BA180" s="240" t="str">
        <f t="shared" ca="1" si="224"/>
        <v>8.44683770505123+8.446837705051i</v>
      </c>
      <c r="BB180" s="240" t="str">
        <f t="shared" ca="1" si="225"/>
        <v>4.57139562454159-11.0363253157411i</v>
      </c>
      <c r="BC180" s="240" t="str">
        <f t="shared" ca="1" si="226"/>
        <v>-11.9456324416477-3.33663815263532E-13i</v>
      </c>
      <c r="BD180" s="240" t="str">
        <f t="shared" ca="1" si="227"/>
        <v>4.57139562454098+11.0363253157414i</v>
      </c>
      <c r="BE180" s="240" t="str">
        <f t="shared" ca="1" si="228"/>
        <v>8.44683770505087-8.44683770505136i</v>
      </c>
      <c r="BF180" s="240" t="str">
        <f t="shared" ca="1" si="229"/>
        <v>-11.0363253157412-4.57139562454142i</v>
      </c>
      <c r="BG180" s="240" t="str">
        <f t="shared" ca="1" si="230"/>
        <v>-1.46345255547588E-13+11.9456324416477i</v>
      </c>
      <c r="BH180" s="240" t="str">
        <f t="shared" ca="1" si="231"/>
        <v>11.0363253157413-4.57139562454115i</v>
      </c>
      <c r="BI180" s="240" t="str">
        <f t="shared" ca="1" si="232"/>
        <v>-8.44683770505065-8.44683770505157i</v>
      </c>
      <c r="BJ180" s="240" t="str">
        <f t="shared" ca="1" si="233"/>
        <v>-4.57139562454124+11.0363253157413i</v>
      </c>
      <c r="BK180" s="240" t="str">
        <f t="shared" ca="1" si="234"/>
        <v>11.9456324416477-4.09733041683568E-14i</v>
      </c>
      <c r="BL180" s="240" t="str">
        <f t="shared" ca="1" si="235"/>
        <v>-4.57139562454133-11.0363253157412i</v>
      </c>
      <c r="BM180" s="240" t="str">
        <f t="shared" ca="1" si="236"/>
        <v>-8.44683770505144+8.44683770505079i</v>
      </c>
      <c r="BN180" s="240" t="str">
        <f t="shared" ca="1" si="237"/>
        <v>11.0363253157427+4.57139562453778i</v>
      </c>
      <c r="BO180" s="240" t="str">
        <f t="shared" ca="1" si="238"/>
        <v>3.33661872541435E-12-11.9456324416477i</v>
      </c>
      <c r="BP180" s="240" t="str">
        <f t="shared" ca="1" si="239"/>
        <v>-11.0363253157407+4.57139562454259i</v>
      </c>
      <c r="BQ180" s="240" t="str">
        <f t="shared" ca="1" si="240"/>
        <v>8.44683770505512+8.44683770504711i</v>
      </c>
      <c r="BR180" s="240" t="str">
        <f t="shared" ca="1" si="241"/>
        <v>4.5713956245431-11.0363253157405i</v>
      </c>
      <c r="BS180" s="240" t="str">
        <f t="shared" ca="1" si="242"/>
        <v>-11.9456324416477+2.79221748313267E-12i</v>
      </c>
      <c r="BT180" s="240" t="str">
        <f t="shared" ca="1" si="243"/>
        <v>4.57139562453728+11.0363253157429i</v>
      </c>
      <c r="BU180" s="240" t="str">
        <f t="shared" ca="1" si="244"/>
        <v>8.44683770505118-8.44683770505105i</v>
      </c>
      <c r="BV180" s="240" t="str">
        <f t="shared" ca="1" si="245"/>
        <v>-11.0363253157428-4.57139562453743i</v>
      </c>
      <c r="BW180" s="240" t="str">
        <f t="shared" ca="1" si="246"/>
        <v>-2.96198160598246E-12+11.9456324416477i</v>
      </c>
      <c r="BX180" s="240" t="str">
        <f t="shared" ca="1" si="247"/>
        <v>11.0363253157406-4.57139562454294i</v>
      </c>
      <c r="BY180" s="240" t="str">
        <f t="shared" ca="1" si="248"/>
        <v>-8.44683770504699-8.44683770505524i</v>
      </c>
      <c r="BZ180" s="240" t="str">
        <f t="shared" ca="1" si="249"/>
        <v>-4.57139562454275+11.0363253157406i</v>
      </c>
      <c r="CA180" s="240" t="str">
        <f t="shared" ca="1" si="250"/>
        <v>11.9456324416477-3.16685460256457E-12i</v>
      </c>
      <c r="CB180" s="240" t="str">
        <f t="shared" ca="1" si="251"/>
        <v>-4.57139562453762-11.0363253157428i</v>
      </c>
      <c r="CC180" s="240" t="str">
        <f t="shared" ca="1" si="252"/>
        <v>-8.44683770505079+8.44683770505144i</v>
      </c>
      <c r="CD180" s="240" t="str">
        <f t="shared" ca="1" si="253"/>
        <v>11.0363253157431+4.57139562453693i</v>
      </c>
      <c r="CE180" s="240" t="str">
        <f t="shared" ca="1" si="254"/>
        <v>2.41758683944111E-12-11.9456324416477i</v>
      </c>
      <c r="CF180" s="240" t="str">
        <f t="shared" ca="1" si="255"/>
        <v>-11.0363253157404+4.57139562454344i</v>
      </c>
      <c r="CG180" s="240" t="str">
        <f t="shared" ca="1" si="256"/>
        <v>8.44683770504737+8.44683770505486i</v>
      </c>
      <c r="CH180" s="240" t="str">
        <f t="shared" ca="1" si="257"/>
        <v>4.57139562454225-11.0363253157408i</v>
      </c>
      <c r="CI180" s="240" t="str">
        <f t="shared" ca="1" si="258"/>
        <v>-11.9456324416477+3.71124936910592E-12i</v>
      </c>
      <c r="CJ180" s="240" t="str">
        <f t="shared" ca="1" si="259"/>
        <v>4.57139562453813+11.0363253157426i</v>
      </c>
      <c r="CK180" s="240" t="str">
        <f t="shared" ca="1" si="260"/>
        <v>8.44683770505052-8.4468377050517i</v>
      </c>
      <c r="CL180" s="240" t="str">
        <f t="shared" ca="1" si="261"/>
        <v>-11.0363253157432-4.57139562453658i</v>
      </c>
      <c r="CM180" s="240" t="str">
        <f t="shared" ca="1" si="262"/>
        <v>-2.04294972000922E-12+11.9456324416477i</v>
      </c>
      <c r="CN180" s="240" t="str">
        <f t="shared" ca="1" si="263"/>
        <v>11.0363253157402-4.57139562454379i</v>
      </c>
      <c r="CO180" s="240" t="str">
        <f t="shared" ca="1" si="264"/>
        <v>-8.44683770504763-8.4468377050546i</v>
      </c>
      <c r="CP180" s="240" t="str">
        <f t="shared" ca="1" si="265"/>
        <v>-4.5713956245419+11.036325315741i</v>
      </c>
      <c r="CQ180" s="240" t="str">
        <f t="shared" ca="1" si="266"/>
        <v>11.9456324416477-4.0858864885378E-12i</v>
      </c>
      <c r="CR180" s="240" t="str">
        <f t="shared" ca="1" si="267"/>
        <v>-4.57139562453847-11.0363253157424i</v>
      </c>
      <c r="CS180" s="240" t="str">
        <f t="shared" ca="1" si="268"/>
        <v>-8.44683770505026+8.44683770505197i</v>
      </c>
      <c r="CT180" s="240" t="str">
        <f t="shared" ca="1" si="269"/>
        <v>11.0363253157433+4.57139562453624i</v>
      </c>
      <c r="CU180" s="240" t="str">
        <f t="shared" ca="1" si="270"/>
        <v>1.66831260057733E-12-11.9456324416477i</v>
      </c>
      <c r="CV180" s="240" t="str">
        <f t="shared" ca="1" si="271"/>
        <v>-11.0363253157401+4.57139562454413i</v>
      </c>
      <c r="CW180" s="240" t="str">
        <f t="shared" ca="1" si="272"/>
        <v>8.4468377050479+8.44683770505433i</v>
      </c>
      <c r="CX180" s="240" t="str">
        <f t="shared" ca="1" si="273"/>
        <v>4.57139562454155-11.0363253157411i</v>
      </c>
      <c r="CY180" s="240" t="str">
        <f t="shared" ca="1" si="274"/>
        <v>-11.9456324416477+4.46052360796969E-12i</v>
      </c>
      <c r="CZ180" s="240" t="str">
        <f t="shared" ca="1" si="275"/>
        <v>4.57139562453882+11.0363253157423i</v>
      </c>
      <c r="DA180" s="240" t="str">
        <f t="shared" ca="1" si="276"/>
        <v>8.44683770505-8.44683770505223i</v>
      </c>
      <c r="DB180" s="240" t="str">
        <f t="shared" ca="1" si="277"/>
        <v>-11.0363253157389-4.57139562454687i</v>
      </c>
      <c r="DC180" s="240" t="str">
        <f t="shared" ca="1" si="278"/>
        <v>-1.29367548114545E-12+11.9456324416477i</v>
      </c>
      <c r="DD180" s="240" t="str">
        <f t="shared" ca="1" si="279"/>
        <v>11.0363253157399-4.57139562454448i</v>
      </c>
      <c r="DE180" s="240" t="str">
        <f t="shared" ca="1" si="280"/>
        <v>-8.44683770504817-8.44683770505406i</v>
      </c>
      <c r="DF180" s="240" t="str">
        <f t="shared" ca="1" si="281"/>
        <v>-4.57139562454121+11.0363253157413i</v>
      </c>
      <c r="DG180" s="240" t="str">
        <f t="shared" ca="1" si="282"/>
        <v>11.9456324416477-4.83516072740157E-12i</v>
      </c>
      <c r="DH180" s="240" t="str">
        <f t="shared" ca="1" si="283"/>
        <v>-4.57139562453917-11.0363253157421i</v>
      </c>
      <c r="DI180" s="240" t="str">
        <f t="shared" ca="1" si="284"/>
        <v>-8.44683770504973+8.44683770505249i</v>
      </c>
      <c r="DJ180" s="240" t="str">
        <f t="shared" ca="1" si="285"/>
        <v>11.0363253157391+4.57139562454652i</v>
      </c>
      <c r="DK180" s="240" t="str">
        <f t="shared" ca="1" si="286"/>
        <v>9.19038361713558E-13-11.9456324416477i</v>
      </c>
      <c r="DL180" s="240" t="str">
        <f t="shared" ca="1" si="287"/>
        <v>-11.0363253157398+4.57139562454483i</v>
      </c>
      <c r="DM180" s="240" t="str">
        <f t="shared" ca="1" si="288"/>
        <v>8.44683770504843+8.4468377050538i</v>
      </c>
      <c r="DN180" s="240" t="str">
        <f t="shared" ca="1" si="289"/>
        <v>4.57139562454086-11.0363253157414i</v>
      </c>
      <c r="DO180" s="240" t="str">
        <f t="shared" ca="1" si="290"/>
        <v>-11.9456324416477+5.20979784683347E-12i</v>
      </c>
      <c r="DP180" s="240" t="str">
        <f t="shared" ca="1" si="291"/>
        <v>4.57139562453951+11.036325315742i</v>
      </c>
      <c r="DQ180" s="240" t="str">
        <f t="shared" ca="1" si="292"/>
        <v>8.44683770504946-8.44683770505277i</v>
      </c>
      <c r="DR180" s="240" t="str">
        <f t="shared" ca="1" si="293"/>
        <v>-11.0363253157392-4.57139562454618i</v>
      </c>
      <c r="DS180" s="240" t="str">
        <f t="shared" ca="1" si="294"/>
        <v>-5.4440124228167E-13+11.9456324416477i</v>
      </c>
      <c r="DT180" s="240" t="str">
        <f t="shared" ca="1" si="295"/>
        <v>11.0363253157396-4.57139562454517i</v>
      </c>
      <c r="DU180" s="240" t="str">
        <f t="shared" ca="1" si="296"/>
        <v>-8.4468377050487-8.44683770505353i</v>
      </c>
      <c r="DV180" s="240" t="str">
        <f t="shared" ca="1" si="297"/>
        <v>-4.57139562454052+11.0363253157416i</v>
      </c>
      <c r="DW180" s="240" t="str">
        <f t="shared" ca="1" si="298"/>
        <v>11.9456324416477-5.58443496626536E-12i</v>
      </c>
      <c r="DX180" s="240" t="str">
        <f t="shared" ca="1" si="299"/>
        <v>-4.57139562453986-11.0363253157418i</v>
      </c>
      <c r="DY180" s="240" t="str">
        <f t="shared" ca="1" si="300"/>
        <v>-8.4468377050492+8.44683770505303i</v>
      </c>
      <c r="DZ180" s="240" t="str">
        <f t="shared" ca="1" si="301"/>
        <v>11.0363253157394+4.57139562454583i</v>
      </c>
      <c r="EA180" s="240" t="str">
        <f t="shared" ca="1" si="302"/>
        <v>1.69764122849781E-13-11.9456324416477i</v>
      </c>
      <c r="EB180" s="240" t="str">
        <f t="shared" ca="1" si="303"/>
        <v>-11.0363253157395+4.57139562454552i</v>
      </c>
      <c r="EC180" s="240" t="str">
        <f t="shared" ca="1" si="304"/>
        <v>8.44683770504896+8.44683770505327i</v>
      </c>
      <c r="ED180" s="240" t="str">
        <f t="shared" ca="1" si="305"/>
        <v>4.57139562454017-11.0363253157417i</v>
      </c>
      <c r="EE180" s="240" t="str">
        <f t="shared" ca="1" si="306"/>
        <v>-11.9456324416477-5.92396321196492E-12i</v>
      </c>
      <c r="EF180" s="240" t="str">
        <f t="shared" ca="1" si="307"/>
        <v>4.5713956245402+11.0363253157417i</v>
      </c>
      <c r="EG180" s="240" t="str">
        <f t="shared" ca="1" si="308"/>
        <v>8.44683770504894-8.44683770505329i</v>
      </c>
      <c r="EH180" s="240" t="str">
        <f t="shared" ca="1" si="309"/>
        <v>-11.0363253157395-4.57139562454548i</v>
      </c>
      <c r="EI180" s="240" t="str">
        <f t="shared" ca="1" si="310"/>
        <v>2.04872996582107E-13+11.9456324416477i</v>
      </c>
      <c r="EJ180" s="240" t="str">
        <f t="shared" ca="1" si="311"/>
        <v>11.0363253157394-4.57139562454587i</v>
      </c>
      <c r="EK180" s="240" t="str">
        <f t="shared" ca="1" si="312"/>
        <v>-8.44683770504922-8.44683770505301i</v>
      </c>
      <c r="EL180" s="240" t="str">
        <f t="shared" ca="1" si="313"/>
        <v>-4.57139562453982+11.0363253157418i</v>
      </c>
      <c r="EM180" s="240" t="str">
        <f t="shared" ca="1" si="314"/>
        <v>11.9456324416477+5.54932609253303E-12i</v>
      </c>
      <c r="EN180" s="240"/>
      <c r="EO180" s="240"/>
      <c r="EP180" s="240"/>
    </row>
    <row r="181" spans="1:146" ht="15.75" thickBot="1">
      <c r="A181" s="277">
        <f t="shared" si="181"/>
        <v>1.582031250000001E-3</v>
      </c>
      <c r="B181" s="276">
        <v>81</v>
      </c>
      <c r="C181" s="248">
        <f t="shared" si="182"/>
        <v>16200</v>
      </c>
      <c r="D181" s="247">
        <f t="shared" si="315"/>
        <v>101787.60197630929</v>
      </c>
      <c r="E181" s="247" t="str">
        <f t="shared" si="316"/>
        <v>101787.601976309i</v>
      </c>
      <c r="F181" s="247" t="str">
        <f t="shared" si="183"/>
        <v>0.0449413582011704-0.148737543380792i</v>
      </c>
      <c r="G181" s="247" t="str">
        <f t="shared" si="184"/>
        <v>-0.336884790334417+0.695817873869853i</v>
      </c>
      <c r="H181" s="247" t="str">
        <f t="shared" si="180"/>
        <v>0.00512545168004442-0.00351599994616709i</v>
      </c>
      <c r="I181" s="247" t="str">
        <f t="shared" si="317"/>
        <v>-0.00591930462637837+0.00332837188151475i</v>
      </c>
      <c r="J181" s="275" t="str">
        <f ca="1">IMPRODUCT(1/N_FFT2,CR100)</f>
        <v>-0.00499661423470211-0.0112383840798363i</v>
      </c>
      <c r="K181" s="274" t="str">
        <f t="shared" ca="1" si="318"/>
        <v>0.0000669820033206904+0.0000498928285552332i</v>
      </c>
      <c r="N181" s="265">
        <f t="shared" ca="1" si="185"/>
        <v>35.949219072128756</v>
      </c>
      <c r="O181" s="240">
        <f t="shared" ca="1" si="186"/>
        <v>11.949219072128756</v>
      </c>
      <c r="P181" s="240" t="str">
        <f t="shared" ca="1" si="187"/>
        <v>-4.84231723812293-10.9240926487788i</v>
      </c>
      <c r="Q181" s="240" t="str">
        <f t="shared" ca="1" si="188"/>
        <v>-8.02460507131686+8.85378731860673i</v>
      </c>
      <c r="R181" s="240" t="str">
        <f t="shared" ca="1" si="189"/>
        <v>11.346120245066+3.74825183495301i</v>
      </c>
      <c r="S181" s="240" t="str">
        <f t="shared" ca="1" si="190"/>
        <v>-1.17122828262146-11.8916803162427i</v>
      </c>
      <c r="T181" s="240" t="str">
        <f t="shared" ca="1" si="191"/>
        <v>-10.3968600685674+5.88974847920987i</v>
      </c>
      <c r="U181" s="241" t="str">
        <f t="shared" ca="1" si="192"/>
        <v>9.59770275404565+7.11814149049527i</v>
      </c>
      <c r="V181" s="240" t="str">
        <f t="shared" ca="1" si="193"/>
        <v>2.61808871760998-11.6588785009729i</v>
      </c>
      <c r="W181" s="240" t="str">
        <f t="shared" ca="1" si="194"/>
        <v>-11.7196181782575+2.33117699662253i</v>
      </c>
      <c r="X181" s="240" t="str">
        <f t="shared" ca="1" si="195"/>
        <v>6.88045822277789+9.76950004239387i</v>
      </c>
      <c r="Y181" s="240" t="str">
        <f t="shared" ca="1" si="196"/>
        <v>6.14312631594747-10.2491870653257i</v>
      </c>
      <c r="Z181" s="240" t="str">
        <f t="shared" ca="1" si="197"/>
        <v>-11.8593553835244-1.46271197472267i</v>
      </c>
      <c r="AA181" s="240" t="str">
        <f t="shared" ca="1" si="198"/>
        <v>3.46867520179584+11.4346897106206i</v>
      </c>
      <c r="AB181" s="240" t="str">
        <f t="shared" ca="1" si="199"/>
        <v>9.04805439025976-7.80490539241999i</v>
      </c>
      <c r="AC181" s="240" t="str">
        <f t="shared" ca="1" si="200"/>
        <v>-10.801966102391-5.10894947680263i</v>
      </c>
      <c r="AD181" s="240" t="str">
        <f t="shared" ca="1" si="201"/>
        <v>-0.293248515919052+11.9456201907493i</v>
      </c>
      <c r="AE181" s="240" t="str">
        <f t="shared" ca="1" si="202"/>
        <v>11.0396389302331-4.57276816860511i</v>
      </c>
      <c r="AF181" s="240" t="str">
        <f t="shared" ca="1" si="203"/>
        <v>-8.65418705653688-8.23947102817864i</v>
      </c>
      <c r="AG181" s="240" t="str">
        <f t="shared" ca="1" si="204"/>
        <v>-4.02557066136142+11.2507163009344i</v>
      </c>
      <c r="AH181" s="240" t="str">
        <f t="shared" ca="1" si="205"/>
        <v>11.916842145397-0.879039086397626i</v>
      </c>
      <c r="AI181" s="240" t="str">
        <f t="shared" ca="1" si="206"/>
        <v>-5.63282287822027-10.5382703920674i</v>
      </c>
      <c r="AJ181" s="240" t="str">
        <f t="shared" ca="1" si="207"/>
        <v>-7.35153705594222+9.42012416844035i</v>
      </c>
      <c r="AK181" s="240" t="str">
        <f t="shared" ca="1" si="208"/>
        <v>11.5911159512332+2.90342339984943i</v>
      </c>
      <c r="AL181" s="240" t="str">
        <f t="shared" ca="1" si="209"/>
        <v>-2.04286106178179-11.773298395776i</v>
      </c>
      <c r="AM181" s="240" t="str">
        <f t="shared" ca="1" si="210"/>
        <v>-9.93541254922098+6.63863042430499i</v>
      </c>
      <c r="AN181" s="240" t="str">
        <f t="shared" ca="1" si="211"/>
        <v>10.0953403350379+6.39280376309815i</v>
      </c>
      <c r="AO181" s="240" t="str">
        <f t="shared" ca="1" si="212"/>
        <v>1.75331458382411-11.819886818573i</v>
      </c>
      <c r="AP181" s="240" t="str">
        <f t="shared" ca="1" si="213"/>
        <v>-11.5163713466639+3.18700916839962i</v>
      </c>
      <c r="AQ181" s="240" t="str">
        <f t="shared" ca="1" si="214"/>
        <v>7.58050433035815+9.23687125227731i</v>
      </c>
      <c r="AR181" s="240" t="str">
        <f t="shared" ca="1" si="215"/>
        <v>7.58050433035815+9.23687125227731i</v>
      </c>
      <c r="AS181" s="240" t="str">
        <f t="shared" ca="1" si="216"/>
        <v>-11.9348257144424-0.586320389898572i</v>
      </c>
      <c r="AT181" s="240" t="str">
        <f t="shared" ca="1" si="217"/>
        <v>4.3004646345281+11.1485353459949i</v>
      </c>
      <c r="AU181" s="240" t="str">
        <f t="shared" ca="1" si="218"/>
        <v>8.44937383578597-8.44937383578577i</v>
      </c>
      <c r="AV181" s="240" t="str">
        <f t="shared" ca="1" si="219"/>
        <v>-11.1485353459948-4.30046463452846i</v>
      </c>
      <c r="AW181" s="240" t="str">
        <f t="shared" ca="1" si="220"/>
        <v>0.586320389898195+11.9348257144424i</v>
      </c>
      <c r="AX181" s="240" t="str">
        <f t="shared" ca="1" si="221"/>
        <v>10.6733328555343-5.37250427535411i</v>
      </c>
      <c r="AY181" s="240" t="str">
        <f t="shared" ca="1" si="222"/>
        <v>-9.23687125227707-7.58050433035843i</v>
      </c>
      <c r="AZ181" s="240" t="str">
        <f t="shared" ca="1" si="223"/>
        <v>-3.18700916839876+11.5163713466642i</v>
      </c>
      <c r="BA181" s="240" t="str">
        <f t="shared" ca="1" si="224"/>
        <v>11.8198868185728-1.75331458382499i</v>
      </c>
      <c r="BB181" s="240" t="str">
        <f t="shared" ca="1" si="225"/>
        <v>-6.3928037630979-10.0953403350381i</v>
      </c>
      <c r="BC181" s="240" t="str">
        <f t="shared" ca="1" si="226"/>
        <v>-6.63863042430523+9.93541254922082i</v>
      </c>
      <c r="BD181" s="240" t="str">
        <f t="shared" ca="1" si="227"/>
        <v>11.7732983957759+2.04286106178208i</v>
      </c>
      <c r="BE181" s="240" t="str">
        <f t="shared" ca="1" si="228"/>
        <v>-2.90342339984914-11.5911159512333i</v>
      </c>
      <c r="BF181" s="240" t="str">
        <f t="shared" ca="1" si="229"/>
        <v>-9.42012416844047+7.35153705594205i</v>
      </c>
      <c r="BG181" s="240" t="str">
        <f t="shared" ca="1" si="230"/>
        <v>10.5382703920672+5.63282287822061i</v>
      </c>
      <c r="BH181" s="240" t="str">
        <f t="shared" ca="1" si="231"/>
        <v>0.879039086398003-11.916842145397i</v>
      </c>
      <c r="BI181" s="240" t="str">
        <f t="shared" ca="1" si="232"/>
        <v>-11.2507163009346+4.02557066136106i</v>
      </c>
      <c r="BJ181" s="240" t="str">
        <f t="shared" ca="1" si="233"/>
        <v>8.23947102817837+8.65418705653714i</v>
      </c>
      <c r="BK181" s="240" t="str">
        <f t="shared" ca="1" si="234"/>
        <v>4.57276816860432-11.0396389302334i</v>
      </c>
      <c r="BL181" s="240" t="str">
        <f t="shared" ca="1" si="235"/>
        <v>-11.9456201907493+0.293248515919906i</v>
      </c>
      <c r="BM181" s="240" t="str">
        <f t="shared" ca="1" si="236"/>
        <v>5.10894947680343+10.8019661023906i</v>
      </c>
      <c r="BN181" s="240" t="str">
        <f t="shared" ca="1" si="237"/>
        <v>7.8049053924229-9.04805439025725i</v>
      </c>
      <c r="BO181" s="240" t="str">
        <f t="shared" ca="1" si="238"/>
        <v>-11.4346897106202-3.46867520179726i</v>
      </c>
      <c r="BP181" s="240" t="str">
        <f t="shared" ca="1" si="239"/>
        <v>1.46271197472356+11.8593553835243i</v>
      </c>
      <c r="BQ181" s="240" t="str">
        <f t="shared" ca="1" si="240"/>
        <v>10.249187065324-6.14312631595032i</v>
      </c>
      <c r="BR181" s="240" t="str">
        <f t="shared" ca="1" si="241"/>
        <v>-9.76950004239714-6.88045822277324i</v>
      </c>
      <c r="BS181" s="240" t="str">
        <f t="shared" ca="1" si="242"/>
        <v>-2.33117699662642+11.7196181782567i</v>
      </c>
      <c r="BT181" s="240" t="str">
        <f t="shared" ca="1" si="243"/>
        <v>11.6588785009733-2.61808871760842i</v>
      </c>
      <c r="BU181" s="240" t="str">
        <f t="shared" ca="1" si="244"/>
        <v>-7.11814149049591-9.59770275404517i</v>
      </c>
      <c r="BV181" s="240" t="str">
        <f t="shared" ca="1" si="245"/>
        <v>-5.88974847920656+10.3968600685692i</v>
      </c>
      <c r="BW181" s="240" t="str">
        <f t="shared" ca="1" si="246"/>
        <v>11.8916803162421+1.17122828262701i</v>
      </c>
      <c r="BX181" s="240" t="str">
        <f t="shared" ca="1" si="247"/>
        <v>-3.7482518349501-11.346120245067i</v>
      </c>
      <c r="BY181" s="240" t="str">
        <f t="shared" ca="1" si="248"/>
        <v>-8.8537873186071+8.02460507131645i</v>
      </c>
      <c r="BZ181" s="240" t="str">
        <f t="shared" ca="1" si="249"/>
        <v>10.9240926487796+4.84231723812115i</v>
      </c>
      <c r="CA181" s="240" t="str">
        <f t="shared" ca="1" si="250"/>
        <v>-4.46186415867053E-12-11.9492190721288i</v>
      </c>
      <c r="CB181" s="240" t="str">
        <f t="shared" ca="1" si="251"/>
        <v>-10.9240926487808+4.84231723811844i</v>
      </c>
      <c r="CC181" s="240" t="str">
        <f t="shared" ca="1" si="252"/>
        <v>8.853787318605+8.02460507131878i</v>
      </c>
      <c r="CD181" s="240" t="str">
        <f t="shared" ca="1" si="253"/>
        <v>3.74825183495291-11.346120245066i</v>
      </c>
      <c r="CE181" s="240" t="str">
        <f t="shared" ca="1" si="254"/>
        <v>-11.8916803162424+1.17122828262389i</v>
      </c>
      <c r="CF181" s="240" t="str">
        <f t="shared" ca="1" si="255"/>
        <v>5.88974847921433+10.3968600685648i</v>
      </c>
      <c r="CG181" s="240" t="str">
        <f t="shared" ca="1" si="256"/>
        <v>7.11814149049844-9.5977027540433i</v>
      </c>
      <c r="CH181" s="240" t="str">
        <f t="shared" ca="1" si="257"/>
        <v>-11.6588785009726-2.61808871761131i</v>
      </c>
      <c r="CI181" s="240" t="str">
        <f t="shared" ca="1" si="258"/>
        <v>2.33117699662335+11.7196181782573i</v>
      </c>
      <c r="CJ181" s="240" t="str">
        <f t="shared" ca="1" si="259"/>
        <v>9.7695000423919-6.88045822278067i</v>
      </c>
      <c r="CK181" s="240" t="str">
        <f t="shared" ca="1" si="260"/>
        <v>-10.2491870653286-6.14312631594266i</v>
      </c>
      <c r="CL181" s="240" t="str">
        <f t="shared" ca="1" si="261"/>
        <v>-1.46271197472667+11.8593553835239i</v>
      </c>
      <c r="CM181" s="240" t="str">
        <f t="shared" ca="1" si="262"/>
        <v>11.434689710621-3.46867520179442i</v>
      </c>
      <c r="CN181" s="240" t="str">
        <f t="shared" ca="1" si="263"/>
        <v>-7.80490539242054-9.0480543902593i</v>
      </c>
      <c r="CO181" s="240" t="str">
        <f t="shared" ca="1" si="264"/>
        <v>-5.10894947679967+10.8019661023924i</v>
      </c>
      <c r="CP181" s="240" t="str">
        <f t="shared" ca="1" si="265"/>
        <v>11.9456201907494+0.293248515913532i</v>
      </c>
      <c r="CQ181" s="240" t="str">
        <f t="shared" ca="1" si="266"/>
        <v>-4.57276816860158-11.0396389302345i</v>
      </c>
      <c r="CR181" s="240" t="str">
        <f t="shared" ca="1" si="267"/>
        <v>-8.23947102817892+8.65418705653662i</v>
      </c>
      <c r="CS181" s="240" t="str">
        <f t="shared" ca="1" si="268"/>
        <v>11.2507163009352+4.02557066135937i</v>
      </c>
      <c r="CT181" s="240" t="str">
        <f t="shared" ca="1" si="269"/>
        <v>-0.879039086401991-11.9168421453967i</v>
      </c>
      <c r="CU181" s="240" t="str">
        <f t="shared" ca="1" si="270"/>
        <v>-10.5382703920697+5.63282287821589i</v>
      </c>
      <c r="CV181" s="240" t="str">
        <f t="shared" ca="1" si="271"/>
        <v>9.42012416843866+7.3515370559444i</v>
      </c>
      <c r="CW181" s="240" t="str">
        <f t="shared" ca="1" si="272"/>
        <v>2.90342339984955-11.5911159512332i</v>
      </c>
      <c r="CX181" s="240" t="str">
        <f t="shared" ca="1" si="273"/>
        <v>-11.7732983957756+2.04286106178385i</v>
      </c>
      <c r="CY181" s="240" t="str">
        <f t="shared" ca="1" si="274"/>
        <v>6.63863042430884+9.93541254921841i</v>
      </c>
      <c r="CZ181" s="240" t="str">
        <f t="shared" ca="1" si="275"/>
        <v>6.39280376310242-10.0953403350352i</v>
      </c>
      <c r="DA181" s="240" t="str">
        <f t="shared" ca="1" si="276"/>
        <v>-11.8198868185726-1.75331458382691i</v>
      </c>
      <c r="DB181" s="240" t="str">
        <f t="shared" ca="1" si="277"/>
        <v>3.18700916839933+11.516371346664i</v>
      </c>
      <c r="DC181" s="240" t="str">
        <f t="shared" ca="1" si="278"/>
        <v>9.23687125227529-7.58050433036061i</v>
      </c>
      <c r="DD181" s="240" t="str">
        <f t="shared" ca="1" si="279"/>
        <v>-10.6733328555367-5.37250427534933i</v>
      </c>
      <c r="DE181" s="240" t="str">
        <f t="shared" ca="1" si="280"/>
        <v>-0.586320389902511+11.9348257144422i</v>
      </c>
      <c r="DF181" s="240" t="str">
        <f t="shared" ca="1" si="281"/>
        <v>11.1485353459954-4.3004646345268i</v>
      </c>
      <c r="DG181" s="240" t="str">
        <f t="shared" ca="1" si="282"/>
        <v>-8.44937383578634-8.4493738357854i</v>
      </c>
      <c r="DH181" s="240" t="str">
        <f t="shared" ca="1" si="283"/>
        <v>-4.30046463452525+11.148535345996i</v>
      </c>
      <c r="DI181" s="240" t="str">
        <f t="shared" ca="1" si="284"/>
        <v>11.9348257144421-0.586320389903839i</v>
      </c>
      <c r="DJ181" s="240" t="str">
        <f t="shared" ca="1" si="285"/>
        <v>-5.37250427535051-10.6733328555361i</v>
      </c>
      <c r="DK181" s="240" t="str">
        <f t="shared" ca="1" si="286"/>
        <v>-7.58050433035958+9.23687125227612i</v>
      </c>
      <c r="DL181" s="240" t="str">
        <f t="shared" ca="1" si="287"/>
        <v>11.5163713466644+3.18700916839805i</v>
      </c>
      <c r="DM181" s="240" t="str">
        <f t="shared" ca="1" si="288"/>
        <v>-1.75331458382823-11.8198868185724i</v>
      </c>
      <c r="DN181" s="240" t="str">
        <f t="shared" ca="1" si="289"/>
        <v>-10.0953403350409+6.39280376309349i</v>
      </c>
      <c r="DO181" s="240" t="str">
        <f t="shared" ca="1" si="290"/>
        <v>9.93541254921934+6.63863042430745i</v>
      </c>
      <c r="DP181" s="240" t="str">
        <f t="shared" ca="1" si="291"/>
        <v>2.04286106178253-11.7732983957759i</v>
      </c>
      <c r="DQ181" s="240" t="str">
        <f t="shared" ca="1" si="292"/>
        <v>-11.5911159512327+2.90342339985116i</v>
      </c>
      <c r="DR181" s="240" t="str">
        <f t="shared" ca="1" si="293"/>
        <v>7.35153705594544+9.42012416843783i</v>
      </c>
      <c r="DS181" s="240" t="str">
        <f t="shared" ca="1" si="294"/>
        <v>5.63282287822491-10.5382703920649i</v>
      </c>
      <c r="DT181" s="240" t="str">
        <f t="shared" ca="1" si="295"/>
        <v>-11.9168421453968-0.879039086400665i</v>
      </c>
      <c r="DU181" s="240" t="str">
        <f t="shared" ca="1" si="296"/>
        <v>4.02557066136095+11.2507163009346i</v>
      </c>
      <c r="DV181" s="240" t="str">
        <f t="shared" ca="1" si="297"/>
        <v>8.6541870565357-8.23947102817987i</v>
      </c>
      <c r="DW181" s="240" t="str">
        <f t="shared" ca="1" si="298"/>
        <v>-11.0396389302352-4.57276816860004i</v>
      </c>
      <c r="DX181" s="240" t="str">
        <f t="shared" ca="1" si="299"/>
        <v>0.293248515914861+11.9456201907494i</v>
      </c>
      <c r="DY181" s="240" t="str">
        <f t="shared" ca="1" si="300"/>
        <v>10.8019661023918-5.10894947680087i</v>
      </c>
      <c r="DZ181" s="240" t="str">
        <f t="shared" ca="1" si="301"/>
        <v>-9.04805439026016-7.80490539241952i</v>
      </c>
      <c r="EA181" s="240" t="str">
        <f t="shared" ca="1" si="302"/>
        <v>-3.46867520179315+11.4346897106214i</v>
      </c>
      <c r="EB181" s="240" t="str">
        <f t="shared" ca="1" si="303"/>
        <v>11.8593553835237-1.46271197472798i</v>
      </c>
      <c r="EC181" s="240" t="str">
        <f t="shared" ca="1" si="304"/>
        <v>-6.14312631594381-10.2491870653279i</v>
      </c>
      <c r="ED181" s="240" t="str">
        <f t="shared" ca="1" si="305"/>
        <v>-6.88045822277931+9.76950004239287i</v>
      </c>
      <c r="EE181" s="240" t="str">
        <f t="shared" ca="1" si="306"/>
        <v>11.7196181782576+2.33117699662204i</v>
      </c>
      <c r="EF181" s="240" t="str">
        <f t="shared" ca="1" si="307"/>
        <v>-2.61808871761294-11.6588785009723i</v>
      </c>
      <c r="EG181" s="240" t="str">
        <f t="shared" ca="1" si="308"/>
        <v>-9.59770275404252+7.1181414904995i</v>
      </c>
      <c r="EH181" s="240" t="str">
        <f t="shared" ca="1" si="309"/>
        <v>10.3968600685657+5.88974847921287i</v>
      </c>
      <c r="EI181" s="240" t="str">
        <f t="shared" ca="1" si="310"/>
        <v>1.17122828262257-11.8916803162426i</v>
      </c>
      <c r="EJ181" s="240" t="str">
        <f t="shared" ca="1" si="311"/>
        <v>-11.3461202450655+3.7482518349545i</v>
      </c>
      <c r="EK181" s="240" t="str">
        <f t="shared" ca="1" si="312"/>
        <v>8.02460507131976+8.8537873186041i</v>
      </c>
      <c r="EL181" s="240" t="str">
        <f t="shared" ca="1" si="313"/>
        <v>4.84231723812809-10.9240926487765i</v>
      </c>
      <c r="EM181" s="240" t="str">
        <f t="shared" ca="1" si="314"/>
        <v>-11.9492190721288-2.96287481624891E-12i</v>
      </c>
      <c r="EN181" s="240"/>
      <c r="EO181" s="240"/>
      <c r="EP181" s="240"/>
    </row>
    <row r="182" spans="1:146" ht="15.75" thickBot="1">
      <c r="A182" s="277">
        <f t="shared" si="181"/>
        <v>1.601562500000001E-3</v>
      </c>
      <c r="B182" s="276">
        <v>82</v>
      </c>
      <c r="C182" s="248">
        <f t="shared" si="182"/>
        <v>16400</v>
      </c>
      <c r="D182" s="247">
        <f t="shared" si="315"/>
        <v>103044.23903774521</v>
      </c>
      <c r="E182" s="247" t="str">
        <f t="shared" si="316"/>
        <v>103044.239037745i</v>
      </c>
      <c r="F182" s="247" t="str">
        <f t="shared" si="183"/>
        <v>0.0443503115090426-0.147644289741966i</v>
      </c>
      <c r="G182" s="247" t="str">
        <f t="shared" si="184"/>
        <v>-0.330151884597035+0.690600110790826i</v>
      </c>
      <c r="H182" s="247" t="str">
        <f t="shared" si="180"/>
        <v>0.0051224420897849-0.00347356033850351i</v>
      </c>
      <c r="I182" s="247" t="str">
        <f t="shared" si="317"/>
        <v>-0.00589890656311099+0.00329288135504336i</v>
      </c>
      <c r="J182" s="275" t="str">
        <f ca="1">IMPRODUCT(1/N_FFT2,CS100)</f>
        <v>0.0240074316359413+0.000775984741600434i</v>
      </c>
      <c r="K182" s="274" t="str">
        <f t="shared" ca="1" si="318"/>
        <v>-0.000144172821728107+0.0000744761625313684i</v>
      </c>
      <c r="N182" s="265">
        <f t="shared" ca="1" si="185"/>
        <v>35.952391226091187</v>
      </c>
      <c r="O182" s="240">
        <f t="shared" ca="1" si="186"/>
        <v>11.952391226091187</v>
      </c>
      <c r="P182" s="240" t="str">
        <f t="shared" ca="1" si="187"/>
        <v>-5.11030574738669-10.804833695609i</v>
      </c>
      <c r="Q182" s="240" t="str">
        <f t="shared" ca="1" si="188"/>
        <v>-7.58251672352875+9.23932336044954i</v>
      </c>
      <c r="R182" s="240" t="str">
        <f t="shared" ca="1" si="189"/>
        <v>11.5941930397167+2.90419417038988i</v>
      </c>
      <c r="S182" s="240" t="str">
        <f t="shared" ca="1" si="190"/>
        <v>-2.33179585316082-11.722729380171i</v>
      </c>
      <c r="T182" s="240" t="str">
        <f t="shared" ca="1" si="191"/>
        <v>-9.60025065199966+7.12003114040392i</v>
      </c>
      <c r="U182" s="241" t="str">
        <f t="shared" ca="1" si="192"/>
        <v>10.5410679821007+5.63431822124674i</v>
      </c>
      <c r="V182" s="240" t="str">
        <f t="shared" ca="1" si="193"/>
        <v>0.586476040116075-11.9379940474064i</v>
      </c>
      <c r="W182" s="240" t="str">
        <f t="shared" ca="1" si="194"/>
        <v>-11.0425696183531+4.57398209937106i</v>
      </c>
      <c r="X182" s="240" t="str">
        <f t="shared" ca="1" si="195"/>
        <v>8.85613772965541+8.02673535971604i</v>
      </c>
      <c r="Y182" s="240" t="str">
        <f t="shared" ca="1" si="196"/>
        <v>3.46959602948509-11.4377252726984i</v>
      </c>
      <c r="Z182" s="240" t="str">
        <f t="shared" ca="1" si="197"/>
        <v>-11.8230246387585+1.75378003548076i</v>
      </c>
      <c r="AA182" s="240" t="str">
        <f t="shared" ca="1" si="198"/>
        <v>6.64039277862057+9.93805009884663i</v>
      </c>
      <c r="AB182" s="240" t="str">
        <f t="shared" ca="1" si="199"/>
        <v>6.14475712900442-10.2519079125347i</v>
      </c>
      <c r="AC182" s="240" t="str">
        <f t="shared" ca="1" si="200"/>
        <v>-11.8948371954168-1.17153920808109i</v>
      </c>
      <c r="AD182" s="240" t="str">
        <f t="shared" ca="1" si="201"/>
        <v>4.02663932784409+11.2537030236719i</v>
      </c>
      <c r="AE182" s="240" t="str">
        <f t="shared" ca="1" si="202"/>
        <v>8.45161688736352-8.45161688736382i</v>
      </c>
      <c r="AF182" s="240" t="str">
        <f t="shared" ca="1" si="203"/>
        <v>-11.2537030236716-4.02663932784478i</v>
      </c>
      <c r="AG182" s="240" t="str">
        <f t="shared" ca="1" si="204"/>
        <v>1.17153920808159+11.8948371954167i</v>
      </c>
      <c r="AH182" s="240" t="str">
        <f t="shared" ca="1" si="205"/>
        <v>10.2519079125344-6.14475712900482i</v>
      </c>
      <c r="AI182" s="240" t="str">
        <f t="shared" ca="1" si="206"/>
        <v>-9.93805009884622-6.64039277862117i</v>
      </c>
      <c r="AJ182" s="240" t="str">
        <f t="shared" ca="1" si="207"/>
        <v>-1.75378003548035+11.8230246387586i</v>
      </c>
      <c r="AK182" s="240" t="str">
        <f t="shared" ca="1" si="208"/>
        <v>11.4377252726986-3.46959602948439i</v>
      </c>
      <c r="AL182" s="240" t="str">
        <f t="shared" ca="1" si="209"/>
        <v>-8.02673535971641-8.85613772965506i</v>
      </c>
      <c r="AM182" s="240" t="str">
        <f t="shared" ca="1" si="210"/>
        <v>-4.57398209937068+11.0425696183533i</v>
      </c>
      <c r="AN182" s="240" t="str">
        <f t="shared" ca="1" si="211"/>
        <v>11.9379940474065-0.586476040115345i</v>
      </c>
      <c r="AO182" s="240" t="str">
        <f t="shared" ca="1" si="212"/>
        <v>-5.63431822124716-10.5410679821005i</v>
      </c>
      <c r="AP182" s="240" t="str">
        <f t="shared" ca="1" si="213"/>
        <v>-7.12003114040453+9.60025065199922i</v>
      </c>
      <c r="AQ182" s="240" t="str">
        <f t="shared" ca="1" si="214"/>
        <v>11.7227293801709+2.33179585316106i</v>
      </c>
      <c r="AR182" s="240" t="str">
        <f t="shared" ca="1" si="215"/>
        <v>11.7227293801709+2.33179585316106i</v>
      </c>
      <c r="AS182" s="240" t="str">
        <f t="shared" ca="1" si="216"/>
        <v>-9.23932336044985+7.58251672352835i</v>
      </c>
      <c r="AT182" s="240" t="str">
        <f t="shared" ca="1" si="217"/>
        <v>10.804833695609+5.11030574738669i</v>
      </c>
      <c r="AU182" s="240" t="str">
        <f t="shared" ca="1" si="218"/>
        <v>-4.15846869966374E-13-11.9523912260912i</v>
      </c>
      <c r="AV182" s="240" t="str">
        <f t="shared" ca="1" si="219"/>
        <v>-10.8048336956091+5.11030574738645i</v>
      </c>
      <c r="AW182" s="240" t="str">
        <f t="shared" ca="1" si="220"/>
        <v>9.23932336044968+7.58251672352857i</v>
      </c>
      <c r="AX182" s="240" t="str">
        <f t="shared" ca="1" si="221"/>
        <v>2.90419417039031-11.5941930397166i</v>
      </c>
      <c r="AY182" s="240" t="str">
        <f t="shared" ca="1" si="222"/>
        <v>-11.722729380171+2.33179585316087i</v>
      </c>
      <c r="AZ182" s="240" t="str">
        <f t="shared" ca="1" si="223"/>
        <v>7.12003114040424+9.60025065199943i</v>
      </c>
      <c r="BA182" s="240" t="str">
        <f t="shared" ca="1" si="224"/>
        <v>5.6343182212474-10.5410679821003i</v>
      </c>
      <c r="BB182" s="240" t="str">
        <f t="shared" ca="1" si="225"/>
        <v>-11.9379940474065-0.586476040115617i</v>
      </c>
      <c r="BC182" s="240" t="str">
        <f t="shared" ca="1" si="226"/>
        <v>4.57398209937042+11.0425696183534i</v>
      </c>
      <c r="BD182" s="240" t="str">
        <f t="shared" ca="1" si="227"/>
        <v>8.02673535971654-8.85613772965494i</v>
      </c>
      <c r="BE182" s="240" t="str">
        <f t="shared" ca="1" si="228"/>
        <v>-11.4377252726985-3.46959602948473i</v>
      </c>
      <c r="BF182" s="240" t="str">
        <f t="shared" ca="1" si="229"/>
        <v>1.75378003548+11.8230246387586i</v>
      </c>
      <c r="BG182" s="240" t="str">
        <f t="shared" ca="1" si="230"/>
        <v>9.93805009884637-6.64039277862095i</v>
      </c>
      <c r="BH182" s="240" t="str">
        <f t="shared" ca="1" si="231"/>
        <v>-10.2519079125349-6.14475712900403i</v>
      </c>
      <c r="BI182" s="240" t="str">
        <f t="shared" ca="1" si="232"/>
        <v>-1.17153920808178+11.8948371954167i</v>
      </c>
      <c r="BJ182" s="240" t="str">
        <f t="shared" ca="1" si="233"/>
        <v>11.2537030236717-4.0266393278446i</v>
      </c>
      <c r="BK182" s="240" t="str">
        <f t="shared" ca="1" si="234"/>
        <v>-8.45161688736327-8.45161688736407i</v>
      </c>
      <c r="BL182" s="240" t="str">
        <f t="shared" ca="1" si="235"/>
        <v>-4.02663932784439+11.2537030236717i</v>
      </c>
      <c r="BM182" s="240" t="str">
        <f t="shared" ca="1" si="236"/>
        <v>11.8948371954168-1.17153920808082i</v>
      </c>
      <c r="BN182" s="240" t="str">
        <f t="shared" ca="1" si="237"/>
        <v>-6.14475712900422-10.2519079125348i</v>
      </c>
      <c r="BO182" s="240" t="str">
        <f t="shared" ca="1" si="238"/>
        <v>-6.64039277862076+9.9380500988465i</v>
      </c>
      <c r="BP182" s="240" t="str">
        <f t="shared" ca="1" si="239"/>
        <v>11.8230246387587+1.75378003547977i</v>
      </c>
      <c r="BQ182" s="240" t="str">
        <f t="shared" ca="1" si="240"/>
        <v>-3.46959602948592-11.4377252726981i</v>
      </c>
      <c r="BR182" s="240" t="str">
        <f t="shared" ca="1" si="241"/>
        <v>-8.85613772965399+8.02673535971759i</v>
      </c>
      <c r="BS182" s="240" t="str">
        <f t="shared" ca="1" si="242"/>
        <v>11.0425696183539+4.57398209936911i</v>
      </c>
      <c r="BT182" s="240" t="str">
        <f t="shared" ca="1" si="243"/>
        <v>-0.58647604011822-11.9379940474063i</v>
      </c>
      <c r="BU182" s="240" t="str">
        <f t="shared" ca="1" si="244"/>
        <v>-10.5410679820991+5.6343182212497i</v>
      </c>
      <c r="BV182" s="240" t="str">
        <f t="shared" ca="1" si="245"/>
        <v>9.60025065200169+7.12003114040119i</v>
      </c>
      <c r="BW182" s="240" t="str">
        <f t="shared" ca="1" si="246"/>
        <v>2.33179585315716-11.7227293801717i</v>
      </c>
      <c r="BX182" s="240" t="str">
        <f t="shared" ca="1" si="247"/>
        <v>-11.5941930397157+2.90419417039399i</v>
      </c>
      <c r="BY182" s="240" t="str">
        <f t="shared" ca="1" si="248"/>
        <v>7.58251672353242+9.23932336044651i</v>
      </c>
      <c r="BZ182" s="240" t="str">
        <f t="shared" ca="1" si="249"/>
        <v>5.11030574738194-10.8048336956113i</v>
      </c>
      <c r="CA182" s="240" t="str">
        <f t="shared" ca="1" si="250"/>
        <v>-11.9523912260912+5.58759720590338E-12i</v>
      </c>
      <c r="CB182" s="240" t="str">
        <f t="shared" ca="1" si="251"/>
        <v>5.11030574738145+10.8048336956115i</v>
      </c>
      <c r="CC182" s="240" t="str">
        <f t="shared" ca="1" si="252"/>
        <v>7.58251672353285-9.23932336044618i</v>
      </c>
      <c r="CD182" s="240" t="str">
        <f t="shared" ca="1" si="253"/>
        <v>-11.5941930397155-2.90419417039452i</v>
      </c>
      <c r="CE182" s="240" t="str">
        <f t="shared" ca="1" si="254"/>
        <v>2.33179585315662+11.7227293801718i</v>
      </c>
      <c r="CF182" s="240" t="str">
        <f t="shared" ca="1" si="255"/>
        <v>9.60025065200192-7.1200311404009i</v>
      </c>
      <c r="CG182" s="240" t="str">
        <f t="shared" ca="1" si="256"/>
        <v>-10.5410679820989-5.63431822125003i</v>
      </c>
      <c r="CH182" s="240" t="str">
        <f t="shared" ca="1" si="257"/>
        <v>-0.586476040118594+11.9379940474063i</v>
      </c>
      <c r="CI182" s="240" t="str">
        <f t="shared" ca="1" si="258"/>
        <v>11.0425696183542-4.57398209936845i</v>
      </c>
      <c r="CJ182" s="240" t="str">
        <f t="shared" ca="1" si="259"/>
        <v>-8.85613772965351-8.02673535971812i</v>
      </c>
      <c r="CK182" s="240" t="str">
        <f t="shared" ca="1" si="260"/>
        <v>-3.4695960294866+11.4377252726979i</v>
      </c>
      <c r="CL182" s="240" t="str">
        <f t="shared" ca="1" si="261"/>
        <v>11.8230246387587-1.75378003547923i</v>
      </c>
      <c r="CM182" s="240" t="str">
        <f t="shared" ca="1" si="262"/>
        <v>-6.64039277862031-9.9380500988468i</v>
      </c>
      <c r="CN182" s="240" t="str">
        <f t="shared" ca="1" si="263"/>
        <v>-6.1447571290047+10.2519079125345i</v>
      </c>
      <c r="CO182" s="240" t="str">
        <f t="shared" ca="1" si="264"/>
        <v>11.8948371954167+1.17153920808136i</v>
      </c>
      <c r="CP182" s="240" t="str">
        <f t="shared" ca="1" si="265"/>
        <v>-4.026639327845-11.2537030236715i</v>
      </c>
      <c r="CQ182" s="240" t="str">
        <f t="shared" ca="1" si="266"/>
        <v>-8.45161688736282+8.45161688736452i</v>
      </c>
      <c r="CR182" s="240" t="str">
        <f t="shared" ca="1" si="267"/>
        <v>11.2537030236723+4.02663932784272i</v>
      </c>
      <c r="CS182" s="240" t="str">
        <f t="shared" ca="1" si="268"/>
        <v>-1.17153920808377-11.8948371954165i</v>
      </c>
      <c r="CT182" s="240" t="str">
        <f t="shared" ca="1" si="269"/>
        <v>-10.2519079125333+6.14475712900676i</v>
      </c>
      <c r="CU182" s="240" t="str">
        <f t="shared" ca="1" si="270"/>
        <v>9.93805009884815+6.6403927786183i</v>
      </c>
      <c r="CV182" s="240" t="str">
        <f t="shared" ca="1" si="271"/>
        <v>1.75378003547718-11.823024638759i</v>
      </c>
      <c r="CW182" s="240" t="str">
        <f t="shared" ca="1" si="272"/>
        <v>-11.4377252726973+3.4695960294886i</v>
      </c>
      <c r="CX182" s="240" t="str">
        <f t="shared" ca="1" si="273"/>
        <v>8.02673535971966+8.85613772965211i</v>
      </c>
      <c r="CY182" s="240" t="str">
        <f t="shared" ca="1" si="274"/>
        <v>4.57398209936653-11.042569618355i</v>
      </c>
      <c r="CZ182" s="240" t="str">
        <f t="shared" ca="1" si="275"/>
        <v>-11.9379940474062+0.58647604012101i</v>
      </c>
      <c r="DA182" s="240" t="str">
        <f t="shared" ca="1" si="276"/>
        <v>5.63431822125217+10.5410679820978i</v>
      </c>
      <c r="DB182" s="240" t="str">
        <f t="shared" ca="1" si="277"/>
        <v>7.1200311404085-9.60025065199627i</v>
      </c>
      <c r="DC182" s="240" t="str">
        <f t="shared" ca="1" si="278"/>
        <v>-11.72272938017-2.3317958531659i</v>
      </c>
      <c r="DD182" s="240" t="str">
        <f t="shared" ca="1" si="279"/>
        <v>2.90419417038532+11.5941930397178i</v>
      </c>
      <c r="DE182" s="240" t="str">
        <f t="shared" ca="1" si="280"/>
        <v>9.23932336045239-7.58251672352526i</v>
      </c>
      <c r="DF182" s="240" t="str">
        <f t="shared" ca="1" si="281"/>
        <v>-10.8048336956073-5.11030574739032i</v>
      </c>
      <c r="DG182" s="240" t="str">
        <f t="shared" ca="1" si="282"/>
        <v>-3.50836285607151E-12+11.9523912260912i</v>
      </c>
      <c r="DH182" s="240" t="str">
        <f t="shared" ca="1" si="283"/>
        <v>10.8048336956103-5.11030574738398i</v>
      </c>
      <c r="DI182" s="240" t="str">
        <f t="shared" ca="1" si="284"/>
        <v>-9.23932336044795-7.58251672353068i</v>
      </c>
      <c r="DJ182" s="240" t="str">
        <f t="shared" ca="1" si="285"/>
        <v>-2.9041941703918+11.5941930397162i</v>
      </c>
      <c r="DK182" s="240" t="str">
        <f t="shared" ca="1" si="286"/>
        <v>11.7227293801713-2.33179585315935i</v>
      </c>
      <c r="DL182" s="240" t="str">
        <f t="shared" ca="1" si="287"/>
        <v>-7.12003114040313-9.60025065200024i</v>
      </c>
      <c r="DM182" s="240" t="str">
        <f t="shared" ca="1" si="288"/>
        <v>-5.63431822124756+10.5410679821003i</v>
      </c>
      <c r="DN182" s="240" t="str">
        <f t="shared" ca="1" si="289"/>
        <v>11.9379940474064+0.586476040115804i</v>
      </c>
      <c r="DO182" s="240" t="str">
        <f t="shared" ca="1" si="290"/>
        <v>-4.57398209937134-11.042569618353i</v>
      </c>
      <c r="DP182" s="240" t="str">
        <f t="shared" ca="1" si="291"/>
        <v>-8.0267353597158+8.85613772965561i</v>
      </c>
      <c r="DQ182" s="240" t="str">
        <f t="shared" ca="1" si="292"/>
        <v>11.4377252726988+3.4695960294836i</v>
      </c>
      <c r="DR182" s="240" t="str">
        <f t="shared" ca="1" si="293"/>
        <v>-1.753780035482-11.8230246387583i</v>
      </c>
      <c r="DS182" s="240" t="str">
        <f t="shared" ca="1" si="294"/>
        <v>-9.93805009884524+6.64039277862262i</v>
      </c>
      <c r="DT182" s="240" t="str">
        <f t="shared" ca="1" si="295"/>
        <v>10.2519079125359+6.14475712900229i</v>
      </c>
      <c r="DU182" s="240" t="str">
        <f t="shared" ca="1" si="296"/>
        <v>1.17153920807858-11.894837195417i</v>
      </c>
      <c r="DV182" s="240" t="str">
        <f t="shared" ca="1" si="297"/>
        <v>-11.2537030236706+4.02663932784763i</v>
      </c>
      <c r="DW182" s="240" t="str">
        <f t="shared" ca="1" si="298"/>
        <v>8.4516168873665+8.45161688736084i</v>
      </c>
      <c r="DX182" s="240" t="str">
        <f t="shared" ca="1" si="299"/>
        <v>4.02663932784009-11.2537030236733i</v>
      </c>
      <c r="DY182" s="240" t="str">
        <f t="shared" ca="1" si="300"/>
        <v>-11.8948371954162+1.17153920808655i</v>
      </c>
      <c r="DZ182" s="240" t="str">
        <f t="shared" ca="1" si="301"/>
        <v>6.14475712900917+10.2519079125318i</v>
      </c>
      <c r="EA182" s="240" t="str">
        <f t="shared" ca="1" si="302"/>
        <v>6.64039277862614-9.9380500988429i</v>
      </c>
      <c r="EB182" s="240" t="str">
        <f t="shared" ca="1" si="303"/>
        <v>-11.8230246387577-1.75378003548618i</v>
      </c>
      <c r="EC182" s="240" t="str">
        <f t="shared" ca="1" si="304"/>
        <v>3.4695960294799+11.4377252726999i</v>
      </c>
      <c r="ED182" s="240" t="str">
        <f t="shared" ca="1" si="305"/>
        <v>8.85613772965822-8.02673535971292i</v>
      </c>
      <c r="EE182" s="240" t="str">
        <f t="shared" ca="1" si="306"/>
        <v>-11.0425696183515-4.57398209937493i</v>
      </c>
      <c r="EF182" s="240" t="str">
        <f t="shared" ca="1" si="307"/>
        <v>0.586476040111926+11.9379940474066i</v>
      </c>
      <c r="EG182" s="240" t="str">
        <f t="shared" ca="1" si="308"/>
        <v>10.5410679821021-5.63431822124415i</v>
      </c>
      <c r="EH182" s="240" t="str">
        <f t="shared" ca="1" si="309"/>
        <v>-9.60025065199794-7.12003114040625i</v>
      </c>
      <c r="EI182" s="240" t="str">
        <f t="shared" ca="1" si="310"/>
        <v>-2.33179585316317+11.7227293801705i</v>
      </c>
      <c r="EJ182" s="240" t="str">
        <f t="shared" ca="1" si="311"/>
        <v>11.5941930397171-2.90419417038804i</v>
      </c>
      <c r="EK182" s="240" t="str">
        <f t="shared" ca="1" si="312"/>
        <v>-7.58251672352768-9.23932336045041i</v>
      </c>
      <c r="EL182" s="240" t="str">
        <f t="shared" ca="1" si="313"/>
        <v>-5.11030574738749+10.8048336956086i</v>
      </c>
      <c r="EM182" s="240" t="str">
        <f t="shared" ca="1" si="314"/>
        <v>11.9523912260912+3.74856862693349E-13i</v>
      </c>
      <c r="EN182" s="240"/>
      <c r="EO182" s="240"/>
      <c r="EP182" s="240"/>
    </row>
    <row r="183" spans="1:146" ht="15.75" thickBot="1">
      <c r="A183" s="277">
        <f t="shared" si="181"/>
        <v>1.621093750000001E-3</v>
      </c>
      <c r="B183" s="276">
        <v>83</v>
      </c>
      <c r="C183" s="248">
        <f t="shared" si="182"/>
        <v>16600</v>
      </c>
      <c r="D183" s="247">
        <f t="shared" si="315"/>
        <v>104300.87609918113</v>
      </c>
      <c r="E183" s="247" t="str">
        <f t="shared" si="316"/>
        <v>104300.876099181i</v>
      </c>
      <c r="F183" s="247" t="str">
        <f t="shared" si="183"/>
        <v>0.0437633900500938-0.14657464205282i</v>
      </c>
      <c r="G183" s="247" t="str">
        <f t="shared" si="184"/>
        <v>-0.323599775311691+0.685420754288411i</v>
      </c>
      <c r="H183" s="247" t="str">
        <f t="shared" si="180"/>
        <v>0.00511953161886112-0.00343213852721923i</v>
      </c>
      <c r="I183" s="247" t="str">
        <f t="shared" si="317"/>
        <v>-0.00587919519823185+0.00325811138804457i</v>
      </c>
      <c r="J183" s="275" t="str">
        <f ca="1">IMPRODUCT(1/N_FFT2,CT100)</f>
        <v>0.0956279153956234+0.011241099798007i</v>
      </c>
      <c r="K183" s="274" t="str">
        <f t="shared" ca="1" si="318"/>
        <v>-0.000598839936276903+0.000245477780210156i</v>
      </c>
      <c r="N183" s="265">
        <f t="shared" ca="1" si="185"/>
        <v>35.955214137971069</v>
      </c>
      <c r="O183" s="240">
        <f t="shared" ca="1" si="186"/>
        <v>11.955214137971071</v>
      </c>
      <c r="P183" s="240" t="str">
        <f t="shared" ca="1" si="187"/>
        <v>-5.3751997248787-10.678687794032i</v>
      </c>
      <c r="Q183" s="240" t="str">
        <f t="shared" ca="1" si="188"/>
        <v>-7.12171274704751+9.60251803608223i</v>
      </c>
      <c r="R183" s="240" t="str">
        <f t="shared" ca="1" si="189"/>
        <v>11.7792052001151+2.04388598956145i</v>
      </c>
      <c r="S183" s="240" t="str">
        <f t="shared" ca="1" si="190"/>
        <v>-3.47041547754896-11.4404266309405i</v>
      </c>
      <c r="T183" s="240" t="str">
        <f t="shared" ca="1" si="191"/>
        <v>-8.65852896548534+8.24360486914523i</v>
      </c>
      <c r="U183" s="241" t="str">
        <f t="shared" ca="1" si="192"/>
        <v>11.2563609195989+4.02759033821354i</v>
      </c>
      <c r="V183" s="240" t="str">
        <f t="shared" ca="1" si="193"/>
        <v>-1.46344583478-11.8653053636815i</v>
      </c>
      <c r="W183" s="240" t="str">
        <f t="shared" ca="1" si="194"/>
        <v>-9.9403972642924+6.6419611044323i</v>
      </c>
      <c r="X183" s="240" t="str">
        <f t="shared" ca="1" si="195"/>
        <v>10.4020762973677+5.89270343632573i</v>
      </c>
      <c r="Y183" s="240" t="str">
        <f t="shared" ca="1" si="196"/>
        <v>0.586614553836685-11.9408135589653i</v>
      </c>
      <c r="Z183" s="240" t="str">
        <f t="shared" ca="1" si="197"/>
        <v>-10.9295733964581+4.84474668648193i</v>
      </c>
      <c r="AA183" s="240" t="str">
        <f t="shared" ca="1" si="198"/>
        <v>9.24150550084179+7.5843075598669i</v>
      </c>
      <c r="AB183" s="240" t="str">
        <f t="shared" ca="1" si="199"/>
        <v>2.61940224397054-11.6647278994851i</v>
      </c>
      <c r="AC183" s="240" t="str">
        <f t="shared" ca="1" si="200"/>
        <v>-11.5969313524653+2.90488008202575i</v>
      </c>
      <c r="AD183" s="240" t="str">
        <f t="shared" ca="1" si="201"/>
        <v>7.80882120661998+9.05259390715089i</v>
      </c>
      <c r="AE183" s="240" t="str">
        <f t="shared" ca="1" si="202"/>
        <v>4.57506238097848-11.045177648861i</v>
      </c>
      <c r="AF183" s="240" t="str">
        <f t="shared" ca="1" si="203"/>
        <v>-11.9228209673487+0.879480110799941i</v>
      </c>
      <c r="AG183" s="240" t="str">
        <f t="shared" ca="1" si="204"/>
        <v>6.14620839574885+10.2543292048173i</v>
      </c>
      <c r="AH183" s="240" t="str">
        <f t="shared" ca="1" si="205"/>
        <v>6.39601110905512-10.1004052877886i</v>
      </c>
      <c r="AI183" s="240" t="str">
        <f t="shared" ca="1" si="206"/>
        <v>-11.8976465142043-1.17181590183181i</v>
      </c>
      <c r="AJ183" s="240" t="str">
        <f t="shared" ca="1" si="207"/>
        <v>4.3026222289691+11.1541286992541i</v>
      </c>
      <c r="AK183" s="240" t="str">
        <f t="shared" ca="1" si="208"/>
        <v>8.02863111146809-8.85822936938924i</v>
      </c>
      <c r="AL183" s="240" t="str">
        <f t="shared" ca="1" si="209"/>
        <v>-11.5221492476357-3.18860812894146i</v>
      </c>
      <c r="AM183" s="240" t="str">
        <f t="shared" ca="1" si="210"/>
        <v>2.33234657594908+11.7254980505905i</v>
      </c>
      <c r="AN183" s="240" t="str">
        <f t="shared" ca="1" si="211"/>
        <v>9.42485035718052-7.35522540983604i</v>
      </c>
      <c r="AO183" s="240" t="str">
        <f t="shared" ca="1" si="212"/>
        <v>-10.8073855777237-5.1115126977395i</v>
      </c>
      <c r="AP183" s="240" t="str">
        <f t="shared" ca="1" si="213"/>
        <v>0.293395642200879+11.9516134509898i</v>
      </c>
      <c r="AQ183" s="240" t="str">
        <f t="shared" ca="1" si="214"/>
        <v>10.5435575681147-5.63564893269574i</v>
      </c>
      <c r="AR183" s="240" t="str">
        <f t="shared" ca="1" si="215"/>
        <v>10.5435575681147-5.63564893269574i</v>
      </c>
      <c r="AS183" s="240" t="str">
        <f t="shared" ca="1" si="216"/>
        <v>-1.75419424268051+11.8258169968797i</v>
      </c>
      <c r="AT183" s="240" t="str">
        <f t="shared" ca="1" si="217"/>
        <v>11.3518127290277-3.75013237764047i</v>
      </c>
      <c r="AU183" s="240" t="str">
        <f t="shared" ca="1" si="218"/>
        <v>-8.45361298749654-8.45361298749672i</v>
      </c>
      <c r="AV183" s="240" t="str">
        <f t="shared" ca="1" si="219"/>
        <v>-3.75013237764062+11.3518127290277i</v>
      </c>
      <c r="AW183" s="240" t="str">
        <f t="shared" ca="1" si="220"/>
        <v>11.8258169968798-1.75419424268034i</v>
      </c>
      <c r="AX183" s="240" t="str">
        <f t="shared" ca="1" si="221"/>
        <v>-6.8839102307981-9.7744015171803i</v>
      </c>
      <c r="AY183" s="240" t="str">
        <f t="shared" ca="1" si="222"/>
        <v>-5.63564893269596+10.5435575681146i</v>
      </c>
      <c r="AZ183" s="240" t="str">
        <f t="shared" ca="1" si="223"/>
        <v>11.9516134509898+0.293395642199856i</v>
      </c>
      <c r="BA183" s="240" t="str">
        <f t="shared" ca="1" si="224"/>
        <v>-5.1115126977392-10.8073855777239i</v>
      </c>
      <c r="BB183" s="240" t="str">
        <f t="shared" ca="1" si="225"/>
        <v>-7.35522540983624+9.42485035718036i</v>
      </c>
      <c r="BC183" s="240" t="str">
        <f t="shared" ca="1" si="226"/>
        <v>11.7254980505907+2.33234657594808i</v>
      </c>
      <c r="BD183" s="240" t="str">
        <f t="shared" ca="1" si="227"/>
        <v>-3.18860812894131-11.5221492476357i</v>
      </c>
      <c r="BE183" s="240" t="str">
        <f t="shared" ca="1" si="228"/>
        <v>-8.85822936938942+8.0286311114679i</v>
      </c>
      <c r="BF183" s="240" t="str">
        <f t="shared" ca="1" si="229"/>
        <v>11.1541286992544+4.30262222896823i</v>
      </c>
      <c r="BG183" s="240" t="str">
        <f t="shared" ca="1" si="230"/>
        <v>-1.17181590183164-11.8976465142043i</v>
      </c>
      <c r="BH183" s="240" t="str">
        <f t="shared" ca="1" si="231"/>
        <v>-10.1004052877887+6.39601110905483i</v>
      </c>
      <c r="BI183" s="240" t="str">
        <f t="shared" ca="1" si="232"/>
        <v>10.2543292048172+6.14620839574908i</v>
      </c>
      <c r="BJ183" s="240" t="str">
        <f t="shared" ca="1" si="233"/>
        <v>0.879480110800193-11.9228209673487i</v>
      </c>
      <c r="BK183" s="240" t="str">
        <f t="shared" ca="1" si="234"/>
        <v>-11.0451776488611+4.57506238097832i</v>
      </c>
      <c r="BL183" s="240" t="str">
        <f t="shared" ca="1" si="235"/>
        <v>9.0525939071507+7.80882120662021i</v>
      </c>
      <c r="BM183" s="240" t="str">
        <f t="shared" ca="1" si="236"/>
        <v>2.90488008202139-11.5969313524664i</v>
      </c>
      <c r="BN183" s="240" t="str">
        <f t="shared" ca="1" si="237"/>
        <v>-11.6647278994843+2.61940224397381i</v>
      </c>
      <c r="BO183" s="240" t="str">
        <f t="shared" ca="1" si="238"/>
        <v>7.58430755986865+9.24150550084036i</v>
      </c>
      <c r="BP183" s="240" t="str">
        <f t="shared" ca="1" si="239"/>
        <v>4.84474668648216-10.9295733964581i</v>
      </c>
      <c r="BQ183" s="240" t="str">
        <f t="shared" ca="1" si="240"/>
        <v>-11.9408135589654+0.586614553835288i</v>
      </c>
      <c r="BR183" s="240" t="str">
        <f t="shared" ca="1" si="241"/>
        <v>5.89270343632352+10.4020762973689i</v>
      </c>
      <c r="BS183" s="240" t="str">
        <f t="shared" ca="1" si="242"/>
        <v>6.64196110443551-9.94039726429026i</v>
      </c>
      <c r="BT183" s="240" t="str">
        <f t="shared" ca="1" si="243"/>
        <v>-11.8653053636807-1.46344583478616i</v>
      </c>
      <c r="BU183" s="240" t="str">
        <f t="shared" ca="1" si="244"/>
        <v>4.02759033821784+11.2563609195973i</v>
      </c>
      <c r="BV183" s="240" t="str">
        <f t="shared" ca="1" si="245"/>
        <v>8.24360486914274-8.65852896548769i</v>
      </c>
      <c r="BW183" s="240" t="str">
        <f t="shared" ca="1" si="246"/>
        <v>-11.4404266309408-3.47041547754774i</v>
      </c>
      <c r="BX183" s="240" t="str">
        <f t="shared" ca="1" si="247"/>
        <v>2.04388598956111+11.7792052001151i</v>
      </c>
      <c r="BY183" s="240" t="str">
        <f t="shared" ca="1" si="248"/>
        <v>9.60251803608333-7.12171274704602i</v>
      </c>
      <c r="BZ183" s="240" t="str">
        <f t="shared" ca="1" si="249"/>
        <v>-10.6786877940305-5.37519972488169i</v>
      </c>
      <c r="CA183" s="240" t="str">
        <f t="shared" ca="1" si="250"/>
        <v>-5.00894193664805E-12+11.9552141379711i</v>
      </c>
      <c r="CB183" s="240" t="str">
        <f t="shared" ca="1" si="251"/>
        <v>10.6786877940295-5.37519972488367i</v>
      </c>
      <c r="CC183" s="240" t="str">
        <f t="shared" ca="1" si="252"/>
        <v>-9.60251803608455-7.12171274704438i</v>
      </c>
      <c r="CD183" s="240" t="str">
        <f t="shared" ca="1" si="253"/>
        <v>-2.04388598955926+11.7792052001154i</v>
      </c>
      <c r="CE183" s="240" t="str">
        <f t="shared" ca="1" si="254"/>
        <v>11.4404266309402-3.4704154775497i</v>
      </c>
      <c r="CF183" s="240" t="str">
        <f t="shared" ca="1" si="255"/>
        <v>-8.24360486914422-8.65852896548628i</v>
      </c>
      <c r="CG183" s="240" t="str">
        <f t="shared" ca="1" si="256"/>
        <v>-4.02759033821608+11.2563609195979i</v>
      </c>
      <c r="CH183" s="240" t="str">
        <f t="shared" ca="1" si="257"/>
        <v>11.8653053636819-1.46344583477638i</v>
      </c>
      <c r="CI183" s="240" t="str">
        <f t="shared" ca="1" si="258"/>
        <v>-6.64196110442718-9.94039726429582i</v>
      </c>
      <c r="CJ183" s="240" t="str">
        <f t="shared" ca="1" si="259"/>
        <v>-5.89270343632188+10.4020762973699i</v>
      </c>
      <c r="CK183" s="240" t="str">
        <f t="shared" ca="1" si="260"/>
        <v>11.9408135589655+0.586614553833246i</v>
      </c>
      <c r="CL183" s="240" t="str">
        <f t="shared" ca="1" si="261"/>
        <v>-4.84474668648388-10.9295733964573i</v>
      </c>
      <c r="CM183" s="240" t="str">
        <f t="shared" ca="1" si="262"/>
        <v>-7.58430755986719+9.24150550084155i</v>
      </c>
      <c r="CN183" s="240" t="str">
        <f t="shared" ca="1" si="263"/>
        <v>11.6647278994848+2.61940224397183i</v>
      </c>
      <c r="CO183" s="240" t="str">
        <f t="shared" ca="1" si="264"/>
        <v>-2.90488008202321-11.596931352466i</v>
      </c>
      <c r="CP183" s="240" t="str">
        <f t="shared" ca="1" si="265"/>
        <v>-9.05259390715424+7.80882120661609i</v>
      </c>
      <c r="CQ183" s="240" t="str">
        <f t="shared" ca="1" si="266"/>
        <v>11.0451776488632+4.57506238097314i</v>
      </c>
      <c r="CR183" s="240" t="str">
        <f t="shared" ca="1" si="267"/>
        <v>-0.879480110804434-11.9228209673484i</v>
      </c>
      <c r="CS183" s="240" t="str">
        <f t="shared" ca="1" si="268"/>
        <v>-10.2543292048162+6.14620839575083i</v>
      </c>
      <c r="CT183" s="240" t="str">
        <f t="shared" ca="1" si="269"/>
        <v>10.1004052877891+6.39601110905426i</v>
      </c>
      <c r="CU183" s="240" t="str">
        <f t="shared" ca="1" si="270"/>
        <v>1.17181590183215-11.8976465142043i</v>
      </c>
      <c r="CV183" s="240" t="str">
        <f t="shared" ca="1" si="271"/>
        <v>-11.154128699255+4.3026222289668i</v>
      </c>
      <c r="CW183" s="240" t="str">
        <f t="shared" ca="1" si="272"/>
        <v>8.85822936938668+8.02863111147091i</v>
      </c>
      <c r="CX183" s="240" t="str">
        <f t="shared" ca="1" si="273"/>
        <v>3.18860812894637-11.5221492476343i</v>
      </c>
      <c r="CY183" s="240" t="str">
        <f t="shared" ca="1" si="274"/>
        <v>-11.7254980505896+2.33234657595358i</v>
      </c>
      <c r="CZ183" s="240" t="str">
        <f t="shared" ca="1" si="275"/>
        <v>7.35522540983865+9.42485035717847i</v>
      </c>
      <c r="DA183" s="240" t="str">
        <f t="shared" ca="1" si="276"/>
        <v>5.11151269773766-10.8073855777246i</v>
      </c>
      <c r="DB183" s="240" t="str">
        <f t="shared" ca="1" si="277"/>
        <v>-11.9516134509898+0.293395642200711i</v>
      </c>
      <c r="DC183" s="240" t="str">
        <f t="shared" ca="1" si="278"/>
        <v>5.63564893269448+10.5435575681154i</v>
      </c>
      <c r="DD183" s="240" t="str">
        <f t="shared" ca="1" si="279"/>
        <v>6.8839102308006-9.77440151717854i</v>
      </c>
      <c r="DE183" s="240" t="str">
        <f t="shared" ca="1" si="280"/>
        <v>-11.8258169968792-1.7541942426842i</v>
      </c>
      <c r="DF183" s="240" t="str">
        <f t="shared" ca="1" si="281"/>
        <v>3.7501323776458+11.351812729026i</v>
      </c>
      <c r="DG183" s="240" t="str">
        <f t="shared" ca="1" si="282"/>
        <v>8.45361298749341-8.45361298749985i</v>
      </c>
      <c r="DH183" s="240" t="str">
        <f t="shared" ca="1" si="283"/>
        <v>-11.3518127290287-3.75013237763748i</v>
      </c>
      <c r="DI183" s="240" t="str">
        <f t="shared" ca="1" si="284"/>
        <v>1.75419424268111+11.8258169968797i</v>
      </c>
      <c r="DJ183" s="240" t="str">
        <f t="shared" ca="1" si="285"/>
        <v>9.77440151718035-6.88391023079804i</v>
      </c>
      <c r="DK183" s="240" t="str">
        <f t="shared" ca="1" si="286"/>
        <v>-10.5435575681139-5.63564893269724i</v>
      </c>
      <c r="DL183" s="240" t="str">
        <f t="shared" ca="1" si="287"/>
        <v>-0.293395642203845+11.9516134509898i</v>
      </c>
      <c r="DM183" s="240" t="str">
        <f t="shared" ca="1" si="288"/>
        <v>10.807385577726-5.11151269773483i</v>
      </c>
      <c r="DN183" s="240" t="str">
        <f t="shared" ca="1" si="289"/>
        <v>-9.42485035718386-7.35522540983176i</v>
      </c>
      <c r="DO183" s="240" t="str">
        <f t="shared" ca="1" si="290"/>
        <v>-2.33234657594466+11.7254980505914i</v>
      </c>
      <c r="DP183" s="240" t="str">
        <f t="shared" ca="1" si="291"/>
        <v>11.5221492476352-3.18860812894335i</v>
      </c>
      <c r="DQ183" s="240" t="str">
        <f t="shared" ca="1" si="292"/>
        <v>-8.02863111146859-8.85822936938879i</v>
      </c>
      <c r="DR183" s="240" t="str">
        <f t="shared" ca="1" si="293"/>
        <v>-4.30262222896941+11.154128699254i</v>
      </c>
      <c r="DS183" s="240" t="str">
        <f t="shared" ca="1" si="294"/>
        <v>11.8976465142046-1.17181590182903i</v>
      </c>
      <c r="DT183" s="240" t="str">
        <f t="shared" ca="1" si="295"/>
        <v>-6.3960111090516-10.1004052877908i</v>
      </c>
      <c r="DU183" s="240" t="str">
        <f t="shared" ca="1" si="296"/>
        <v>-6.14620839575323+10.2543292048147i</v>
      </c>
      <c r="DV183" s="240" t="str">
        <f t="shared" ca="1" si="297"/>
        <v>11.922820967349+0.879480110795699i</v>
      </c>
      <c r="DW183" s="240" t="str">
        <f t="shared" ca="1" si="298"/>
        <v>-4.57506238098123-11.0451776488599i</v>
      </c>
      <c r="DX183" s="240" t="str">
        <f t="shared" ca="1" si="299"/>
        <v>-7.80882120661846+9.0525939071522i</v>
      </c>
      <c r="DY183" s="240" t="str">
        <f t="shared" ca="1" si="300"/>
        <v>11.5969313524652+2.90488008202624i</v>
      </c>
      <c r="DZ183" s="240" t="str">
        <f t="shared" ca="1" si="301"/>
        <v>-2.61940224396877-11.6647278994855i</v>
      </c>
      <c r="EA183" s="240" t="str">
        <f t="shared" ca="1" si="302"/>
        <v>-9.24150550084354+7.58430755986478i</v>
      </c>
      <c r="EB183" s="240" t="str">
        <f t="shared" ca="1" si="303"/>
        <v>10.929573396456+4.84474668648673i</v>
      </c>
      <c r="EC183" s="240" t="str">
        <f t="shared" ca="1" si="304"/>
        <v>-0.586614553830115-11.9408135589657i</v>
      </c>
      <c r="ED183" s="240" t="str">
        <f t="shared" ca="1" si="305"/>
        <v>-10.4020762973655+5.89270343632951i</v>
      </c>
      <c r="EE183" s="240" t="str">
        <f t="shared" ca="1" si="306"/>
        <v>9.94039726429407+6.64196110442978i</v>
      </c>
      <c r="EF183" s="240" t="str">
        <f t="shared" ca="1" si="307"/>
        <v>1.46344583477915-11.8653053636816i</v>
      </c>
      <c r="EG183" s="240" t="str">
        <f t="shared" ca="1" si="308"/>
        <v>-11.256360919599+4.02759033821313i</v>
      </c>
      <c r="EH183" s="240" t="str">
        <f t="shared" ca="1" si="309"/>
        <v>8.65852896548412+8.24360486914649i</v>
      </c>
      <c r="EI183" s="240" t="str">
        <f t="shared" ca="1" si="310"/>
        <v>3.47041547755237-11.4404266309394i</v>
      </c>
      <c r="EJ183" s="240" t="str">
        <f t="shared" ca="1" si="311"/>
        <v>-11.779205200116+2.04388598955618i</v>
      </c>
      <c r="EK183" s="240" t="str">
        <f t="shared" ca="1" si="312"/>
        <v>7.12171274705141+9.60251803607932i</v>
      </c>
      <c r="EL183" s="240" t="str">
        <f t="shared" ca="1" si="313"/>
        <v>5.37519972487585-10.6786877940334i</v>
      </c>
      <c r="EM183" s="240" t="str">
        <f t="shared" ca="1" si="314"/>
        <v>-11.9552141379711+2.21447053338008E-12i</v>
      </c>
      <c r="EN183" s="240"/>
      <c r="EO183" s="240"/>
      <c r="EP183" s="240"/>
    </row>
    <row r="184" spans="1:146" ht="15.75" thickBot="1">
      <c r="A184" s="277">
        <f t="shared" si="181"/>
        <v>1.640625000000001E-3</v>
      </c>
      <c r="B184" s="276">
        <v>84</v>
      </c>
      <c r="C184" s="248">
        <f t="shared" si="182"/>
        <v>16800</v>
      </c>
      <c r="D184" s="247">
        <f t="shared" si="315"/>
        <v>105557.51316061705</v>
      </c>
      <c r="E184" s="247" t="str">
        <f t="shared" si="316"/>
        <v>105557.513160617i</v>
      </c>
      <c r="F184" s="247" t="str">
        <f t="shared" si="183"/>
        <v>0.0431805634039123-0.14552759426286i</v>
      </c>
      <c r="G184" s="247" t="str">
        <f t="shared" si="184"/>
        <v>-0.317222667588574+0.680281192469918i</v>
      </c>
      <c r="H184" s="247" t="str">
        <f t="shared" si="180"/>
        <v>0.00511671567208623-0.00339169822023945i</v>
      </c>
      <c r="I184" s="247" t="str">
        <f t="shared" si="317"/>
        <v>-0.00586013907859866+0.00322404252769299i</v>
      </c>
      <c r="J184" s="275" t="str">
        <f ca="1">IMPRODUCT(1/N_FFT2,CU100)</f>
        <v>0.0694493797079188-0.00074232152799332i</v>
      </c>
      <c r="K184" s="274" t="str">
        <f t="shared" ca="1" si="318"/>
        <v>-0.000404589747835339+0.000228257861095307i</v>
      </c>
      <c r="N184" s="265">
        <f t="shared" ca="1" si="185"/>
        <v>35.957739984355108</v>
      </c>
      <c r="O184" s="240">
        <f t="shared" ca="1" si="186"/>
        <v>11.957739984355106</v>
      </c>
      <c r="P184" s="240" t="str">
        <f t="shared" ca="1" si="187"/>
        <v>-5.63683960843873-10.5457851657513i</v>
      </c>
      <c r="Q184" s="240" t="str">
        <f t="shared" ca="1" si="188"/>
        <v>-6.64336438949601+9.94249742880636i</v>
      </c>
      <c r="R184" s="240" t="str">
        <f t="shared" ca="1" si="189"/>
        <v>11.9001601979476+1.17206347807088i</v>
      </c>
      <c r="S184" s="240" t="str">
        <f t="shared" ca="1" si="190"/>
        <v>-4.57602898054231-11.0475112266375i</v>
      </c>
      <c r="T184" s="240" t="str">
        <f t="shared" ca="1" si="191"/>
        <v>-7.58590993985005+9.2434580065i</v>
      </c>
      <c r="U184" s="241" t="str">
        <f t="shared" ca="1" si="192"/>
        <v>11.7279753635446+2.3328393441331i</v>
      </c>
      <c r="V184" s="240" t="str">
        <f t="shared" ca="1" si="193"/>
        <v>-3.47114869205117-11.4428437152273i</v>
      </c>
      <c r="W184" s="240" t="str">
        <f t="shared" ca="1" si="194"/>
        <v>-8.45539903060313+8.4553990306029i</v>
      </c>
      <c r="X184" s="240" t="str">
        <f t="shared" ca="1" si="195"/>
        <v>11.4428437152272+3.4711486920515i</v>
      </c>
      <c r="Y184" s="240" t="str">
        <f t="shared" ca="1" si="196"/>
        <v>-2.33283934413276-11.7279753635447i</v>
      </c>
      <c r="Z184" s="240" t="str">
        <f t="shared" ca="1" si="197"/>
        <v>-9.24345800650022+7.58590993984978i</v>
      </c>
      <c r="AA184" s="240" t="str">
        <f t="shared" ca="1" si="198"/>
        <v>11.0475112266374+4.57602898054252i</v>
      </c>
      <c r="AB184" s="240" t="str">
        <f t="shared" ca="1" si="199"/>
        <v>-1.17206347807064-11.9001601979477i</v>
      </c>
      <c r="AC184" s="240" t="str">
        <f t="shared" ca="1" si="200"/>
        <v>-9.94249742880655+6.64336438949574i</v>
      </c>
      <c r="AD184" s="240" t="str">
        <f t="shared" ca="1" si="201"/>
        <v>10.5457851657512+5.63683960843904i</v>
      </c>
      <c r="AE184" s="240" t="str">
        <f t="shared" ca="1" si="202"/>
        <v>3.34000705074019E-13-11.9577399843551i</v>
      </c>
      <c r="AF184" s="240" t="str">
        <f t="shared" ca="1" si="203"/>
        <v>-10.5457851657515+5.63683960843842i</v>
      </c>
      <c r="AG184" s="240" t="str">
        <f t="shared" ca="1" si="204"/>
        <v>9.94249742880615+6.64336438949633i</v>
      </c>
      <c r="AH184" s="240" t="str">
        <f t="shared" ca="1" si="205"/>
        <v>1.17206347807131-11.9001601979476i</v>
      </c>
      <c r="AI184" s="240" t="str">
        <f t="shared" ca="1" si="206"/>
        <v>-11.0475112266377+4.57602898054191i</v>
      </c>
      <c r="AJ184" s="240" t="str">
        <f t="shared" ca="1" si="207"/>
        <v>9.24345800649978+7.58590993985033i</v>
      </c>
      <c r="AK184" s="240" t="str">
        <f t="shared" ca="1" si="208"/>
        <v>2.33283934413346-11.7279753635445i</v>
      </c>
      <c r="AL184" s="240" t="str">
        <f t="shared" ca="1" si="209"/>
        <v>-11.4428437152274+3.47114869205087i</v>
      </c>
      <c r="AM184" s="240" t="str">
        <f t="shared" ca="1" si="210"/>
        <v>8.45539903060266+8.45539903060337i</v>
      </c>
      <c r="AN184" s="240" t="str">
        <f t="shared" ca="1" si="211"/>
        <v>3.47114869205182-11.4428437152271i</v>
      </c>
      <c r="AO184" s="240" t="str">
        <f t="shared" ca="1" si="212"/>
        <v>-11.7279753635448+2.33283934413239i</v>
      </c>
      <c r="AP184" s="240" t="str">
        <f t="shared" ca="1" si="213"/>
        <v>7.58590993984949+9.24345800650046i</v>
      </c>
      <c r="AQ184" s="240" t="str">
        <f t="shared" ca="1" si="214"/>
        <v>4.57602898054173-11.0475112266377i</v>
      </c>
      <c r="AR184" s="240" t="str">
        <f t="shared" ca="1" si="215"/>
        <v>4.57602898054173-11.0475112266377i</v>
      </c>
      <c r="AS184" s="240" t="str">
        <f t="shared" ca="1" si="216"/>
        <v>6.64336438949543+9.94249742880675i</v>
      </c>
      <c r="AT184" s="240" t="str">
        <f t="shared" ca="1" si="217"/>
        <v>5.63683960843826-10.5457851657516i</v>
      </c>
      <c r="AU184" s="240" t="str">
        <f t="shared" ca="1" si="218"/>
        <v>-11.9577399843551+5.21506529330788E-13i</v>
      </c>
      <c r="AV184" s="240" t="str">
        <f t="shared" ca="1" si="219"/>
        <v>5.63683960843925+10.5457851657511i</v>
      </c>
      <c r="AW184" s="240" t="str">
        <f t="shared" ca="1" si="220"/>
        <v>6.64336438949562-9.94249742880663i</v>
      </c>
      <c r="AX184" s="240" t="str">
        <f t="shared" ca="1" si="221"/>
        <v>-11.9001601979477-1.17206347807045i</v>
      </c>
      <c r="AY184" s="240" t="str">
        <f t="shared" ca="1" si="222"/>
        <v>4.57602898054261+11.0475112266374i</v>
      </c>
      <c r="AZ184" s="240" t="str">
        <f t="shared" ca="1" si="223"/>
        <v>7.58590993984967-9.24345800650032i</v>
      </c>
      <c r="BA184" s="240" t="str">
        <f t="shared" ca="1" si="224"/>
        <v>-11.7279753635447-2.33283934413254i</v>
      </c>
      <c r="BB184" s="240" t="str">
        <f t="shared" ca="1" si="225"/>
        <v>3.4711486920516+11.4428437152271i</v>
      </c>
      <c r="BC184" s="240" t="str">
        <f t="shared" ca="1" si="226"/>
        <v>8.45539903060277-8.45539903060326i</v>
      </c>
      <c r="BD184" s="240" t="str">
        <f t="shared" ca="1" si="227"/>
        <v>-11.4428437152273-3.47114869205108i</v>
      </c>
      <c r="BE184" s="240" t="str">
        <f t="shared" ca="1" si="228"/>
        <v>2.33283934413323+11.7279753635446i</v>
      </c>
      <c r="BF184" s="240" t="str">
        <f t="shared" ca="1" si="229"/>
        <v>9.24345800649986-7.58590993985022i</v>
      </c>
      <c r="BG184" s="240" t="str">
        <f t="shared" ca="1" si="230"/>
        <v>-11.0475112266376-4.57602898054211i</v>
      </c>
      <c r="BH184" s="240" t="str">
        <f t="shared" ca="1" si="231"/>
        <v>1.17206347807116+11.9001601979476i</v>
      </c>
      <c r="BI184" s="240" t="str">
        <f t="shared" ca="1" si="232"/>
        <v>9.94249742880624-6.64336438949621i</v>
      </c>
      <c r="BJ184" s="240" t="str">
        <f t="shared" ca="1" si="233"/>
        <v>-10.5457851657514-5.63683960843863i</v>
      </c>
      <c r="BK184" s="240" t="str">
        <f t="shared" ca="1" si="234"/>
        <v>1.8750582425677E-13+11.9577399843551i</v>
      </c>
      <c r="BL184" s="240" t="str">
        <f t="shared" ca="1" si="235"/>
        <v>10.5457851657501-5.63683960844105i</v>
      </c>
      <c r="BM184" s="240" t="str">
        <f t="shared" ca="1" si="236"/>
        <v>-9.94249742880578-6.64336438949689i</v>
      </c>
      <c r="BN184" s="240" t="str">
        <f t="shared" ca="1" si="237"/>
        <v>-1.17206347807552+11.9001601979472i</v>
      </c>
      <c r="BO184" s="240" t="str">
        <f t="shared" ca="1" si="238"/>
        <v>11.0475112266361-4.5760289805456i</v>
      </c>
      <c r="BP184" s="240" t="str">
        <f t="shared" ca="1" si="239"/>
        <v>-9.2434580065001-7.58590993984992i</v>
      </c>
      <c r="BQ184" s="240" t="str">
        <f t="shared" ca="1" si="240"/>
        <v>-2.33283934413653+11.7279753635439i</v>
      </c>
      <c r="BR184" s="240" t="str">
        <f t="shared" ca="1" si="241"/>
        <v>11.4428437152259-3.47114869205583i</v>
      </c>
      <c r="BS184" s="240" t="str">
        <f t="shared" ca="1" si="242"/>
        <v>-8.45539903060387-8.45539903060216i</v>
      </c>
      <c r="BT184" s="240" t="str">
        <f t="shared" ca="1" si="243"/>
        <v>-3.47114869205368+11.4428437152265i</v>
      </c>
      <c r="BU184" s="240" t="str">
        <f t="shared" ca="1" si="244"/>
        <v>11.7279753635458-2.33283934412707i</v>
      </c>
      <c r="BV184" s="240" t="str">
        <f t="shared" ca="1" si="245"/>
        <v>-7.5859099398518-9.24345800649857i</v>
      </c>
      <c r="BW184" s="240" t="str">
        <f t="shared" ca="1" si="246"/>
        <v>-4.57602898054352+11.047511226637i</v>
      </c>
      <c r="BX184" s="240" t="str">
        <f t="shared" ca="1" si="247"/>
        <v>11.9001601979481-1.17206347806609i</v>
      </c>
      <c r="BY184" s="240" t="str">
        <f t="shared" ca="1" si="248"/>
        <v>-6.6433643894989-9.94249742880443i</v>
      </c>
      <c r="BZ184" s="240" t="str">
        <f t="shared" ca="1" si="249"/>
        <v>-5.63683960843893+10.5457851657513i</v>
      </c>
      <c r="CA184" s="240" t="str">
        <f t="shared" ca="1" si="250"/>
        <v>11.9577399843551+3.71501869925372E-12i</v>
      </c>
      <c r="CB184" s="240" t="str">
        <f t="shared" ca="1" si="251"/>
        <v>-5.63683960844286-10.5457851657491i</v>
      </c>
      <c r="CC184" s="240" t="str">
        <f t="shared" ca="1" si="252"/>
        <v>-6.64336438949505+9.94249742880701i</v>
      </c>
      <c r="CD184" s="240" t="str">
        <f t="shared" ca="1" si="253"/>
        <v>11.9001601979474+1.17206347807366i</v>
      </c>
      <c r="CE184" s="240" t="str">
        <f t="shared" ca="1" si="254"/>
        <v>-4.57602898054749-11.0475112266354i</v>
      </c>
      <c r="CF184" s="240" t="str">
        <f t="shared" ca="1" si="255"/>
        <v>-7.58590993984834+9.24345800650141i</v>
      </c>
      <c r="CG184" s="240" t="str">
        <f t="shared" ca="1" si="256"/>
        <v>11.7279753635444+2.33283934413437i</v>
      </c>
      <c r="CH184" s="240" t="str">
        <f t="shared" ca="1" si="257"/>
        <v>-3.47114869204625-11.4428437152288i</v>
      </c>
      <c r="CI184" s="240" t="str">
        <f t="shared" ca="1" si="258"/>
        <v>-8.45539903060083+8.4553990306052i</v>
      </c>
      <c r="CJ184" s="240" t="str">
        <f t="shared" ca="1" si="259"/>
        <v>11.4428437152271+3.47114869205173i</v>
      </c>
      <c r="CK184" s="240" t="str">
        <f t="shared" ca="1" si="260"/>
        <v>-2.33283934412908-11.7279753635454i</v>
      </c>
      <c r="CL184" s="240" t="str">
        <f t="shared" ca="1" si="261"/>
        <v>-9.24345800649727+7.58590993985338i</v>
      </c>
      <c r="CM184" s="240" t="str">
        <f t="shared" ca="1" si="262"/>
        <v>11.0475112266379+4.57602898054148i</v>
      </c>
      <c r="CN184" s="240" t="str">
        <f t="shared" ca="1" si="263"/>
        <v>-1.17206347806796-11.9001601979479i</v>
      </c>
      <c r="CO184" s="240" t="str">
        <f t="shared" ca="1" si="264"/>
        <v>-9.94249742880339+6.64336438950045i</v>
      </c>
      <c r="CP184" s="240" t="str">
        <f t="shared" ca="1" si="265"/>
        <v>10.5457851657522+5.63683960843712i</v>
      </c>
      <c r="CQ184" s="240" t="str">
        <f t="shared" ca="1" si="266"/>
        <v>1.67000352537009E-12-11.9577399843551i</v>
      </c>
      <c r="CR184" s="240" t="str">
        <f t="shared" ca="1" si="267"/>
        <v>-10.5457851657538+5.63683960843417i</v>
      </c>
      <c r="CS184" s="240" t="str">
        <f t="shared" ca="1" si="268"/>
        <v>9.94249742880815+6.64336438949335i</v>
      </c>
      <c r="CT184" s="240" t="str">
        <f t="shared" ca="1" si="269"/>
        <v>1.17206347807162-11.9001601979476i</v>
      </c>
      <c r="CU184" s="240" t="str">
        <f t="shared" ca="1" si="270"/>
        <v>-11.0475112266391+4.57602898053839i</v>
      </c>
      <c r="CV184" s="240" t="str">
        <f t="shared" ca="1" si="271"/>
        <v>9.2434580065027+7.58590993984676i</v>
      </c>
      <c r="CW184" s="240" t="str">
        <f t="shared" ca="1" si="272"/>
        <v>2.33283934413236-11.7279753635448i</v>
      </c>
      <c r="CX184" s="240" t="str">
        <f t="shared" ca="1" si="273"/>
        <v>-11.4428437152282+3.4711486920482i</v>
      </c>
      <c r="CY184" s="240" t="str">
        <f t="shared" ca="1" si="274"/>
        <v>8.45539903060664+8.45539903059939i</v>
      </c>
      <c r="CZ184" s="240" t="str">
        <f t="shared" ca="1" si="275"/>
        <v>3.47114869204977-11.4428437152277i</v>
      </c>
      <c r="DA184" s="240" t="str">
        <f t="shared" ca="1" si="276"/>
        <v>-11.727975363545+2.33283934413109i</v>
      </c>
      <c r="DB184" s="240" t="str">
        <f t="shared" ca="1" si="277"/>
        <v>7.58590993984576+9.24345800650352i</v>
      </c>
      <c r="DC184" s="240" t="str">
        <f t="shared" ca="1" si="278"/>
        <v>4.57602898053959-11.0475112266386i</v>
      </c>
      <c r="DD184" s="240" t="str">
        <f t="shared" ca="1" si="279"/>
        <v>-11.9001601979477+1.17206347806999i</v>
      </c>
      <c r="DE184" s="240" t="str">
        <f t="shared" ca="1" si="280"/>
        <v>6.64336438949227+9.94249742880887i</v>
      </c>
      <c r="DF184" s="240" t="str">
        <f t="shared" ca="1" si="281"/>
        <v>5.63683960843531-10.5457851657532i</v>
      </c>
      <c r="DG184" s="240" t="str">
        <f t="shared" ca="1" si="282"/>
        <v>-11.9577399843551+3.75011648513539E-13i</v>
      </c>
      <c r="DH184" s="240" t="str">
        <f t="shared" ca="1" si="283"/>
        <v>5.63683960843597+10.5457851657528i</v>
      </c>
      <c r="DI184" s="240" t="str">
        <f t="shared" ca="1" si="284"/>
        <v>6.64336438949164-9.94249742880929i</v>
      </c>
      <c r="DJ184" s="240" t="str">
        <f t="shared" ca="1" si="285"/>
        <v>-11.9001601979478-1.17206347806959i</v>
      </c>
      <c r="DK184" s="240" t="str">
        <f t="shared" ca="1" si="286"/>
        <v>4.57602898054028+11.0475112266383i</v>
      </c>
      <c r="DL184" s="240" t="str">
        <f t="shared" ca="1" si="287"/>
        <v>7.58590993985438-9.24345800649646i</v>
      </c>
      <c r="DM184" s="240" t="str">
        <f t="shared" ca="1" si="288"/>
        <v>-11.7279753635452-2.33283934413035i</v>
      </c>
      <c r="DN184" s="240" t="str">
        <f t="shared" ca="1" si="289"/>
        <v>3.47114869205016+11.4428437152276i</v>
      </c>
      <c r="DO184" s="240" t="str">
        <f t="shared" ca="1" si="290"/>
        <v>8.45539903060636-8.45539903059967i</v>
      </c>
      <c r="DP184" s="240" t="str">
        <f t="shared" ca="1" si="291"/>
        <v>-11.4428437152283-3.47114869204781i</v>
      </c>
      <c r="DQ184" s="240" t="str">
        <f t="shared" ca="1" si="292"/>
        <v>2.33283934413309+11.7279753635446i</v>
      </c>
      <c r="DR184" s="240" t="str">
        <f t="shared" ca="1" si="293"/>
        <v>9.24345800650222-7.58590993984735i</v>
      </c>
      <c r="DS184" s="240" t="str">
        <f t="shared" ca="1" si="294"/>
        <v>-11.0475112266394-4.5760289805377i</v>
      </c>
      <c r="DT184" s="240" t="str">
        <f t="shared" ca="1" si="295"/>
        <v>1.17206347807203+11.9001601979475i</v>
      </c>
      <c r="DU184" s="240" t="str">
        <f t="shared" ca="1" si="296"/>
        <v>9.94249742880773-6.64336438949397i</v>
      </c>
      <c r="DV184" s="240" t="str">
        <f t="shared" ca="1" si="297"/>
        <v>-10.5457851657485-5.63683960844399i</v>
      </c>
      <c r="DW184" s="240" t="str">
        <f t="shared" ca="1" si="298"/>
        <v>2.42002682239717E-12+11.9577399843551i</v>
      </c>
      <c r="DX184" s="240" t="str">
        <f t="shared" ca="1" si="299"/>
        <v>10.5457851657519-5.63683960843778i</v>
      </c>
      <c r="DY184" s="240" t="str">
        <f t="shared" ca="1" si="300"/>
        <v>-9.94249742880362-6.64336438950012i</v>
      </c>
      <c r="DZ184" s="240" t="str">
        <f t="shared" ca="1" si="301"/>
        <v>-1.17206347806755+11.900160197948i</v>
      </c>
      <c r="EA184" s="240" t="str">
        <f t="shared" ca="1" si="302"/>
        <v>11.0475112266376-4.57602898054217i</v>
      </c>
      <c r="EB184" s="240" t="str">
        <f t="shared" ca="1" si="303"/>
        <v>-9.24345800649775-7.5859099398528i</v>
      </c>
      <c r="EC184" s="240" t="str">
        <f t="shared" ca="1" si="304"/>
        <v>-2.33283934412834+11.7279753635456i</v>
      </c>
      <c r="ED184" s="240" t="str">
        <f t="shared" ca="1" si="305"/>
        <v>11.442843715227-3.47114869205211i</v>
      </c>
      <c r="EE184" s="240" t="str">
        <f t="shared" ca="1" si="306"/>
        <v>-8.45539903060112-8.45539903060491i</v>
      </c>
      <c r="EF184" s="240" t="str">
        <f t="shared" ca="1" si="307"/>
        <v>-3.47114869204586+11.4428437152289i</v>
      </c>
      <c r="EG184" s="240" t="str">
        <f t="shared" ca="1" si="308"/>
        <v>11.7279753635442-2.3328393441351i</v>
      </c>
      <c r="EH184" s="240" t="str">
        <f t="shared" ca="1" si="309"/>
        <v>-7.58590993984893-9.24345800650093i</v>
      </c>
      <c r="EI184" s="240" t="str">
        <f t="shared" ca="1" si="310"/>
        <v>-4.57602898054711+11.0475112266355i</v>
      </c>
      <c r="EJ184" s="240" t="str">
        <f t="shared" ca="1" si="311"/>
        <v>11.9001601979473-1.17206347807406i</v>
      </c>
      <c r="EK184" s="240" t="str">
        <f t="shared" ca="1" si="312"/>
        <v>-6.64336438949567-9.9424974288066i</v>
      </c>
      <c r="EL184" s="240" t="str">
        <f t="shared" ca="1" si="313"/>
        <v>-5.6368396084422+10.5457851657495i</v>
      </c>
      <c r="EM184" s="240" t="str">
        <f t="shared" ca="1" si="314"/>
        <v>11.9577399843551-4.12518258500115E-12i</v>
      </c>
      <c r="EN184" s="240"/>
      <c r="EO184" s="240"/>
      <c r="EP184" s="240"/>
    </row>
    <row r="185" spans="1:146" ht="15.75" thickBot="1">
      <c r="A185" s="277">
        <f t="shared" si="181"/>
        <v>1.660156250000001E-3</v>
      </c>
      <c r="B185" s="276">
        <v>85</v>
      </c>
      <c r="C185" s="248">
        <f t="shared" si="182"/>
        <v>17000</v>
      </c>
      <c r="D185" s="247">
        <f t="shared" si="315"/>
        <v>106814.15022205297</v>
      </c>
      <c r="E185" s="247" t="str">
        <f t="shared" si="316"/>
        <v>106814.150222053i</v>
      </c>
      <c r="F185" s="247" t="str">
        <f t="shared" si="183"/>
        <v>0.0426018057159772-0.144502192983201i</v>
      </c>
      <c r="G185" s="247" t="str">
        <f t="shared" si="184"/>
        <v>-0.311014964613254+0.675182654911204i</v>
      </c>
      <c r="H185" s="247" t="str">
        <f t="shared" si="180"/>
        <v>0.00511398992392515-0.00335220482791115i</v>
      </c>
      <c r="I185" s="247" t="str">
        <f t="shared" si="317"/>
        <v>-0.00584170851593561+0.00319065582763279i</v>
      </c>
      <c r="J185" s="275" t="str">
        <f ca="1">IMPRODUCT(1/N_FFT2,CV100)</f>
        <v>0.000553181576052125-0.0112436977527375i</v>
      </c>
      <c r="K185" s="274" t="str">
        <f t="shared" ca="1" si="318"/>
        <v>0.0000326432442352312+0.0000674474169321425i</v>
      </c>
      <c r="N185" s="265">
        <f t="shared" ca="1" si="185"/>
        <v>35.960010991562598</v>
      </c>
      <c r="O185" s="240">
        <f t="shared" ca="1" si="186"/>
        <v>11.960010991562598</v>
      </c>
      <c r="P185" s="240" t="str">
        <f t="shared" ca="1" si="187"/>
        <v>-5.89506779678953-10.4062499772758i</v>
      </c>
      <c r="Q185" s="240" t="str">
        <f t="shared" ca="1" si="188"/>
        <v>-6.14867447134348+10.2584436033809i</v>
      </c>
      <c r="R185" s="240" t="str">
        <f t="shared" ca="1" si="189"/>
        <v>11.9564088598587+0.29351336288044i</v>
      </c>
      <c r="S185" s="240" t="str">
        <f t="shared" ca="1" si="190"/>
        <v>-5.63791015382569-10.5477880152991i</v>
      </c>
      <c r="T185" s="240" t="str">
        <f t="shared" ca="1" si="191"/>
        <v>-6.39857741430911+10.1044579266476i</v>
      </c>
      <c r="U185" s="241" t="str">
        <f t="shared" ca="1" si="192"/>
        <v>11.9456046345366+0.58684992428672i</v>
      </c>
      <c r="V185" s="240" t="str">
        <f t="shared" ca="1" si="193"/>
        <v>-5.37735644460011-10.6829724602292i</v>
      </c>
      <c r="W185" s="240" t="str">
        <f t="shared" ca="1" si="194"/>
        <v>-6.64462609349919+9.9443857022889i</v>
      </c>
      <c r="X185" s="240" t="str">
        <f t="shared" ca="1" si="195"/>
        <v>11.9276048236576+0.879832989242095i</v>
      </c>
      <c r="Y185" s="240" t="str">
        <f t="shared" ca="1" si="196"/>
        <v>-5.11356361692453-10.8117218820114i</v>
      </c>
      <c r="Z185" s="240" t="str">
        <f t="shared" ca="1" si="197"/>
        <v>-6.88667229838913+9.77832335182765i</v>
      </c>
      <c r="AA185" s="240" t="str">
        <f t="shared" ca="1" si="198"/>
        <v>11.9024202696347+1.17228607570266i</v>
      </c>
      <c r="AB185" s="240" t="str">
        <f t="shared" ca="1" si="199"/>
        <v>-4.84669056973454-10.9339587268082i</v>
      </c>
      <c r="AC185" s="240" t="str">
        <f t="shared" ca="1" si="200"/>
        <v>-7.12457022939579+9.6063709050143i</v>
      </c>
      <c r="AD185" s="240" t="str">
        <f t="shared" ca="1" si="201"/>
        <v>11.8700661427015+1.46403302086701i</v>
      </c>
      <c r="AE185" s="240" t="str">
        <f t="shared" ca="1" si="202"/>
        <v>-4.57689805737592-11.0496093637145i</v>
      </c>
      <c r="AF185" s="240" t="str">
        <f t="shared" ca="1" si="203"/>
        <v>-7.35817658570105+9.42863193957315i</v>
      </c>
      <c r="AG185" s="240" t="str">
        <f t="shared" ca="1" si="204"/>
        <v>11.8305619317743+1.75489808728326i</v>
      </c>
      <c r="AH185" s="240" t="str">
        <f t="shared" ca="1" si="205"/>
        <v>-4.30434859276764-11.1586041291121i</v>
      </c>
      <c r="AI185" s="240" t="str">
        <f t="shared" ca="1" si="206"/>
        <v>-7.58735065157107+9.24521351881081i</v>
      </c>
      <c r="AJ185" s="240" t="str">
        <f t="shared" ca="1" si="207"/>
        <v>11.7839314327126+2.04470606871166i</v>
      </c>
      <c r="AK185" s="240" t="str">
        <f t="shared" ca="1" si="208"/>
        <v>-4.02920634951703-11.2608773686294i</v>
      </c>
      <c r="AL185" s="240" t="str">
        <f t="shared" ca="1" si="209"/>
        <v>-7.81195438111698+9.05622612712632i</v>
      </c>
      <c r="AM185" s="240" t="str">
        <f t="shared" ca="1" si="210"/>
        <v>11.7302027339854+2.33328239566072i</v>
      </c>
      <c r="AN185" s="240" t="str">
        <f t="shared" ca="1" si="211"/>
        <v>-3.7516370630232-11.3563674766912i</v>
      </c>
      <c r="AO185" s="240" t="str">
        <f t="shared" ca="1" si="212"/>
        <v>-8.03185248145241+8.86178360345619i</v>
      </c>
      <c r="AP185" s="240" t="str">
        <f t="shared" ca="1" si="213"/>
        <v>11.6694081997517+2.6204532405417i</v>
      </c>
      <c r="AQ185" s="240" t="str">
        <f t="shared" ca="1" si="214"/>
        <v>-3.47180793064535-11.4450169336269i</v>
      </c>
      <c r="AR185" s="240" t="str">
        <f t="shared" ca="1" si="215"/>
        <v>-3.47180793064535-11.4450169336269i</v>
      </c>
      <c r="AS185" s="240" t="str">
        <f t="shared" ca="1" si="216"/>
        <v>11.6015844503661+2.90604562237448i</v>
      </c>
      <c r="AT185" s="240" t="str">
        <f t="shared" ca="1" si="217"/>
        <v>-3.18988751098933-11.5267723403185i</v>
      </c>
      <c r="AU185" s="240" t="str">
        <f t="shared" ca="1" si="218"/>
        <v>-8.45700487519957+8.45700487519954i</v>
      </c>
      <c r="AV185" s="240" t="str">
        <f t="shared" ca="1" si="219"/>
        <v>11.5267723403185+3.18988751098953i</v>
      </c>
      <c r="AW185" s="240" t="str">
        <f t="shared" ca="1" si="220"/>
        <v>-2.90604562237436-11.6015844503661i</v>
      </c>
      <c r="AX185" s="240" t="str">
        <f t="shared" ca="1" si="221"/>
        <v>-8.66200307270691+8.24691249418315i</v>
      </c>
      <c r="AY185" s="240" t="str">
        <f t="shared" ca="1" si="222"/>
        <v>11.4450169336268+3.47180793064547i</v>
      </c>
      <c r="AZ185" s="240" t="str">
        <f t="shared" ca="1" si="223"/>
        <v>-2.6204532405415-11.6694081997518i</v>
      </c>
      <c r="BA185" s="240" t="str">
        <f t="shared" ca="1" si="224"/>
        <v>-8.86178360345627+8.03185248145232i</v>
      </c>
      <c r="BB185" s="240" t="str">
        <f t="shared" ca="1" si="225"/>
        <v>11.3563674766911+3.7516370630234i</v>
      </c>
      <c r="BC185" s="240" t="str">
        <f t="shared" ca="1" si="226"/>
        <v>-2.3332823956606-11.7302027339854i</v>
      </c>
      <c r="BD185" s="240" t="str">
        <f t="shared" ca="1" si="227"/>
        <v>-9.05622612712646+7.81195438111681i</v>
      </c>
      <c r="BE185" s="240" t="str">
        <f t="shared" ca="1" si="228"/>
        <v>11.2608773686294+4.02920634951715i</v>
      </c>
      <c r="BF185" s="240" t="str">
        <f t="shared" ca="1" si="229"/>
        <v>-2.04470606871144-11.7839314327126i</v>
      </c>
      <c r="BG185" s="240" t="str">
        <f t="shared" ca="1" si="230"/>
        <v>-9.24521351881089+7.58735065157096i</v>
      </c>
      <c r="BH185" s="240" t="str">
        <f t="shared" ca="1" si="231"/>
        <v>11.158604129112+4.30434859276783i</v>
      </c>
      <c r="BI185" s="240" t="str">
        <f t="shared" ca="1" si="232"/>
        <v>-1.75489808728315-11.8305619317743i</v>
      </c>
      <c r="BJ185" s="240" t="str">
        <f t="shared" ca="1" si="233"/>
        <v>-9.42863193957317+7.35817658570102i</v>
      </c>
      <c r="BK185" s="240" t="str">
        <f t="shared" ca="1" si="234"/>
        <v>11.0496093637163+4.57689805737163i</v>
      </c>
      <c r="BL185" s="240" t="str">
        <f t="shared" ca="1" si="235"/>
        <v>-1.46403302086558-11.8700661427017i</v>
      </c>
      <c r="BM185" s="240" t="str">
        <f t="shared" ca="1" si="236"/>
        <v>-9.60637090501158+7.12457022939947i</v>
      </c>
      <c r="BN185" s="240" t="str">
        <f t="shared" ca="1" si="237"/>
        <v>10.9339587268077+4.8466905697357i</v>
      </c>
      <c r="BO185" s="240" t="str">
        <f t="shared" ca="1" si="238"/>
        <v>-1.17228607570842-11.9024202696342i</v>
      </c>
      <c r="BP185" s="240" t="str">
        <f t="shared" ca="1" si="239"/>
        <v>-9.77832335182769+6.88667229838908i</v>
      </c>
      <c r="BQ185" s="240" t="str">
        <f t="shared" ca="1" si="240"/>
        <v>10.8117218820088+5.11356361693006i</v>
      </c>
      <c r="BR185" s="240" t="str">
        <f t="shared" ca="1" si="241"/>
        <v>-0.879832989242012-11.9276048236576i</v>
      </c>
      <c r="BS185" s="240" t="str">
        <f t="shared" ca="1" si="242"/>
        <v>-9.94438570229164+6.64462609349509i</v>
      </c>
      <c r="BT185" s="240" t="str">
        <f t="shared" ca="1" si="243"/>
        <v>10.6829724602297+5.37735644459915i</v>
      </c>
      <c r="BU185" s="240" t="str">
        <f t="shared" ca="1" si="244"/>
        <v>-0.586849924281776-11.9456046345369i</v>
      </c>
      <c r="BV185" s="240" t="str">
        <f t="shared" ca="1" si="245"/>
        <v>-10.1044579266464+6.39857741431103i</v>
      </c>
      <c r="BW185" s="240" t="str">
        <f t="shared" ca="1" si="246"/>
        <v>10.5477880152973+5.63791015382912i</v>
      </c>
      <c r="BX185" s="240" t="str">
        <f t="shared" ca="1" si="247"/>
        <v>-0.293513362882937-11.9564088598587i</v>
      </c>
      <c r="BY185" s="240" t="str">
        <f t="shared" ca="1" si="248"/>
        <v>-10.2584436033826+6.14867447134064i</v>
      </c>
      <c r="BZ185" s="240" t="str">
        <f t="shared" ca="1" si="249"/>
        <v>10.4062499772773+5.89506779678699i</v>
      </c>
      <c r="CA185" s="240" t="str">
        <f t="shared" ca="1" si="250"/>
        <v>2.42049680617701E-12-11.9600109915626i</v>
      </c>
      <c r="CB185" s="240" t="str">
        <f t="shared" ca="1" si="251"/>
        <v>-10.406249977274+5.89506779679283i</v>
      </c>
      <c r="CC185" s="240" t="str">
        <f t="shared" ca="1" si="252"/>
        <v>10.25844360338+6.14867447134508i</v>
      </c>
      <c r="CD185" s="240" t="str">
        <f t="shared" ca="1" si="253"/>
        <v>0.293513362875883-11.9564088598589i</v>
      </c>
      <c r="CE185" s="240" t="str">
        <f t="shared" ca="1" si="254"/>
        <v>-10.5477880152996+5.6379101538247i</v>
      </c>
      <c r="CF185" s="240" t="str">
        <f t="shared" ca="1" si="255"/>
        <v>10.1044579266501+6.39857741430522i</v>
      </c>
      <c r="CG185" s="240" t="str">
        <f t="shared" ca="1" si="256"/>
        <v>0.586849924286952-11.9456046345366i</v>
      </c>
      <c r="CH185" s="240" t="str">
        <f t="shared" ca="1" si="257"/>
        <v>-10.6829724602265+5.37735644460545i</v>
      </c>
      <c r="CI185" s="240" t="str">
        <f t="shared" ca="1" si="258"/>
        <v>9.94438570228885+6.64462609349927i</v>
      </c>
      <c r="CJ185" s="240" t="str">
        <f t="shared" ca="1" si="259"/>
        <v>0.879832989247009-11.9276048236572i</v>
      </c>
      <c r="CK185" s="240" t="str">
        <f t="shared" ca="1" si="260"/>
        <v>-10.811721882011+5.11356361692538i</v>
      </c>
      <c r="CL185" s="240" t="str">
        <f t="shared" ca="1" si="261"/>
        <v>9.77832335182472+6.88667229839331i</v>
      </c>
      <c r="CM185" s="240" t="str">
        <f t="shared" ca="1" si="262"/>
        <v>1.17228607570156-11.9024202696348i</v>
      </c>
      <c r="CN185" s="240" t="str">
        <f t="shared" ca="1" si="263"/>
        <v>-10.9339587268097+4.84669056973112i</v>
      </c>
      <c r="CO185" s="240" t="str">
        <f t="shared" ca="1" si="264"/>
        <v>9.60637090501557+7.12457022939408i</v>
      </c>
      <c r="CP185" s="240" t="str">
        <f t="shared" ca="1" si="265"/>
        <v>1.46403302087056-11.8700661427011i</v>
      </c>
      <c r="CQ185" s="240" t="str">
        <f t="shared" ca="1" si="266"/>
        <v>-11.0496093637136+4.576898057378i</v>
      </c>
      <c r="CR185" s="240" t="str">
        <f t="shared" ca="1" si="267"/>
        <v>9.42863193957156+7.3581765857031i</v>
      </c>
      <c r="CS185" s="240" t="str">
        <f t="shared" ca="1" si="268"/>
        <v>1.75489808728004-11.8305619317748i</v>
      </c>
      <c r="CT185" s="240" t="str">
        <f t="shared" ca="1" si="269"/>
        <v>-11.158604129113+4.30434859276538i</v>
      </c>
      <c r="CU185" s="240" t="str">
        <f t="shared" ca="1" si="270"/>
        <v>9.24521351881375+7.58735065156748i</v>
      </c>
      <c r="CV185" s="240" t="str">
        <f t="shared" ca="1" si="271"/>
        <v>2.04470606871303-11.7839314327124i</v>
      </c>
      <c r="CW185" s="240" t="str">
        <f t="shared" ca="1" si="272"/>
        <v>-11.2608773686279+4.02920634952123i</v>
      </c>
      <c r="CX185" s="240" t="str">
        <f t="shared" ca="1" si="273"/>
        <v>9.05622612712552+7.81195438111791i</v>
      </c>
      <c r="CY185" s="240" t="str">
        <f t="shared" ca="1" si="274"/>
        <v>2.33328239565502-11.7302027339865i</v>
      </c>
      <c r="CZ185" s="240" t="str">
        <f t="shared" ca="1" si="275"/>
        <v>-11.3563674766912+3.75163706302301i</v>
      </c>
      <c r="DA185" s="240" t="str">
        <f t="shared" ca="1" si="276"/>
        <v>8.86178360345199+8.03185248145704i</v>
      </c>
      <c r="DB185" s="240" t="str">
        <f t="shared" ca="1" si="277"/>
        <v>2.62045324054059-11.669408199752i</v>
      </c>
      <c r="DC185" s="240" t="str">
        <f t="shared" ca="1" si="278"/>
        <v>-11.4450169336283+3.47180793064067i</v>
      </c>
      <c r="DD185" s="240" t="str">
        <f t="shared" ca="1" si="279"/>
        <v>8.66200307270744+8.2469124941826i</v>
      </c>
      <c r="DE185" s="240" t="str">
        <f t="shared" ca="1" si="280"/>
        <v>2.90604562237938-11.6015844503649i</v>
      </c>
      <c r="DF185" s="240" t="str">
        <f t="shared" ca="1" si="281"/>
        <v>-11.5267723403179+3.18988751099159i</v>
      </c>
      <c r="DG185" s="240" t="str">
        <f t="shared" ca="1" si="282"/>
        <v>8.45700487519687+8.45700487520224i</v>
      </c>
      <c r="DH185" s="240" t="str">
        <f t="shared" ca="1" si="283"/>
        <v>3.18988751098745-11.5267723403191i</v>
      </c>
      <c r="DI185" s="240" t="str">
        <f t="shared" ca="1" si="284"/>
        <v>-11.6015844503668+2.90604562237168i</v>
      </c>
      <c r="DJ185" s="240" t="str">
        <f t="shared" ca="1" si="285"/>
        <v>8.24691249418571+8.66200307270447i</v>
      </c>
      <c r="DK185" s="240" t="str">
        <f t="shared" ca="1" si="286"/>
        <v>3.47180793064795-11.4450169336261i</v>
      </c>
      <c r="DL185" s="240" t="str">
        <f t="shared" ca="1" si="287"/>
        <v>-11.669408199751+2.62045324054477i</v>
      </c>
      <c r="DM185" s="240" t="str">
        <f t="shared" ca="1" si="288"/>
        <v>8.03185248145141+8.8617836034571i</v>
      </c>
      <c r="DN185" s="240" t="str">
        <f t="shared" ca="1" si="289"/>
        <v>3.75163706301893-11.3563674766926i</v>
      </c>
      <c r="DO185" s="240" t="str">
        <f t="shared" ca="1" si="290"/>
        <v>-11.7302027339857+2.33328239565923i</v>
      </c>
      <c r="DP185" s="240" t="str">
        <f t="shared" ca="1" si="291"/>
        <v>7.81195438112117+9.05622612712271i</v>
      </c>
      <c r="DQ185" s="240" t="str">
        <f t="shared" ca="1" si="292"/>
        <v>4.02920634951719-11.2608773686293i</v>
      </c>
      <c r="DR185" s="240" t="str">
        <f t="shared" ca="1" si="293"/>
        <v>-11.7839314327137+2.04470606870555i</v>
      </c>
      <c r="DS185" s="240" t="str">
        <f t="shared" ca="1" si="294"/>
        <v>7.58735065157081+9.24521351881103i</v>
      </c>
      <c r="DT185" s="240" t="str">
        <f t="shared" ca="1" si="295"/>
        <v>4.30434859277247-11.1586041291102i</v>
      </c>
      <c r="DU185" s="240" t="str">
        <f t="shared" ca="1" si="296"/>
        <v>-11.8305619317742+1.75489808728428i</v>
      </c>
      <c r="DV185" s="240" t="str">
        <f t="shared" ca="1" si="297"/>
        <v>7.35817658569711+9.42863193957623i</v>
      </c>
      <c r="DW185" s="240" t="str">
        <f t="shared" ca="1" si="298"/>
        <v>4.57689805737403-11.0496093637153i</v>
      </c>
      <c r="DX185" s="240" t="str">
        <f t="shared" ca="1" si="299"/>
        <v>-11.870066142702+1.46403302086301i</v>
      </c>
      <c r="DY185" s="240" t="str">
        <f t="shared" ca="1" si="300"/>
        <v>7.12457022939754+9.60637090501301i</v>
      </c>
      <c r="DZ185" s="240" t="str">
        <f t="shared" ca="1" si="301"/>
        <v>4.84669056973807-10.9339587268066i</v>
      </c>
      <c r="EA185" s="240" t="str">
        <f t="shared" ca="1" si="302"/>
        <v>-11.9024202696344+1.17228607570584i</v>
      </c>
      <c r="EB185" s="240" t="str">
        <f t="shared" ca="1" si="303"/>
        <v>6.88667229838682+9.77832335182928i</v>
      </c>
      <c r="EC185" s="240" t="str">
        <f t="shared" ca="1" si="304"/>
        <v>5.11356361692149-10.8117218820128i</v>
      </c>
      <c r="ED185" s="240" t="str">
        <f t="shared" ca="1" si="305"/>
        <v>-11.9276048236578+0.879832989239429i</v>
      </c>
      <c r="EE185" s="240" t="str">
        <f t="shared" ca="1" si="306"/>
        <v>6.64462609350283+9.94438570228646i</v>
      </c>
      <c r="EF185" s="240" t="str">
        <f t="shared" ca="1" si="307"/>
        <v>5.37735644460131-10.6829724602286i</v>
      </c>
      <c r="EG185" s="240" t="str">
        <f t="shared" ca="1" si="308"/>
        <v>-11.9456046345364+0.586849924291242i</v>
      </c>
      <c r="EH185" s="240" t="str">
        <f t="shared" ca="1" si="309"/>
        <v>6.39857741430913+10.1044579266476i</v>
      </c>
      <c r="EI185" s="240" t="str">
        <f t="shared" ca="1" si="310"/>
        <v>5.63791015382061-10.5477880153018i</v>
      </c>
      <c r="EJ185" s="240" t="str">
        <f t="shared" ca="1" si="311"/>
        <v>-11.9564088598588+0.293513362880177i</v>
      </c>
      <c r="EK185" s="240" t="str">
        <f t="shared" ca="1" si="312"/>
        <v>6.14867447133856+10.2584436033839i</v>
      </c>
      <c r="EL185" s="240" t="str">
        <f t="shared" ca="1" si="313"/>
        <v>5.8950677967891-10.4062499772761i</v>
      </c>
      <c r="EM185" s="240" t="str">
        <f t="shared" ca="1" si="314"/>
        <v>-11.9600109915626-4.84099361235402E-12i</v>
      </c>
      <c r="EN185" s="240"/>
      <c r="EO185" s="240"/>
      <c r="EP185" s="240"/>
    </row>
    <row r="186" spans="1:146" ht="15.75" thickBot="1">
      <c r="A186" s="277">
        <f t="shared" si="181"/>
        <v>1.6796875000000011E-3</v>
      </c>
      <c r="B186" s="276">
        <v>86</v>
      </c>
      <c r="C186" s="248">
        <f t="shared" si="182"/>
        <v>17200</v>
      </c>
      <c r="D186" s="247">
        <f t="shared" si="315"/>
        <v>108070.78728348888</v>
      </c>
      <c r="E186" s="247" t="str">
        <f t="shared" si="316"/>
        <v>108070.787283489i</v>
      </c>
      <c r="F186" s="247" t="str">
        <f t="shared" si="183"/>
        <v>0.0420270951658064-0.143497534384796i</v>
      </c>
      <c r="G186" s="247" t="str">
        <f t="shared" si="184"/>
        <v>-0.304971261704298+0.670126224637521i</v>
      </c>
      <c r="H186" s="247" t="str">
        <f t="shared" si="180"/>
        <v>0.00511135029971925-0.00331362536456882i</v>
      </c>
      <c r="I186" s="247" t="str">
        <f t="shared" si="317"/>
        <v>-0.00582387547359204+0.00315793284890225i</v>
      </c>
      <c r="J186" s="275" t="str">
        <f ca="1">IMPRODUCT(1/N_FFT2,CW100)</f>
        <v>0.0240014732608656+0.000708648286440785i</v>
      </c>
      <c r="K186" s="274" t="str">
        <f t="shared" ca="1" si="318"/>
        <v>-0.0001420194551561+0.000071667961457731i</v>
      </c>
      <c r="N186" s="265">
        <f t="shared" ca="1" si="185"/>
        <v>35.962061696045915</v>
      </c>
      <c r="O186" s="240">
        <f t="shared" ca="1" si="186"/>
        <v>11.962061696045913</v>
      </c>
      <c r="P186" s="240" t="str">
        <f t="shared" ca="1" si="187"/>
        <v>-6.14972874414581-10.260202551287i</v>
      </c>
      <c r="Q186" s="240" t="str">
        <f t="shared" ca="1" si="188"/>
        <v>-5.63887684922735+10.5495965751898i</v>
      </c>
      <c r="R186" s="240" t="str">
        <f t="shared" ca="1" si="189"/>
        <v>11.9476528688566-0.586950547586101i</v>
      </c>
      <c r="S186" s="240" t="str">
        <f t="shared" ca="1" si="190"/>
        <v>-6.64576540386709-9.94609080075042i</v>
      </c>
      <c r="T186" s="240" t="str">
        <f t="shared" ca="1" si="191"/>
        <v>-5.11444040607183+10.8135756969075i</v>
      </c>
      <c r="U186" s="241" t="str">
        <f t="shared" ca="1" si="192"/>
        <v>11.9044610994154-1.17248707989273i</v>
      </c>
      <c r="V186" s="240" t="str">
        <f t="shared" ca="1" si="193"/>
        <v>-7.12579183263017-9.60801804630018i</v>
      </c>
      <c r="W186" s="240" t="str">
        <f t="shared" ca="1" si="194"/>
        <v>-4.57768282800626+11.0515039676139i</v>
      </c>
      <c r="X186" s="240" t="str">
        <f t="shared" ca="1" si="195"/>
        <v>11.832590440478-1.75519898812534i</v>
      </c>
      <c r="Y186" s="240" t="str">
        <f t="shared" ca="1" si="196"/>
        <v>-7.5886516047225-9.24679873481365i</v>
      </c>
      <c r="Z186" s="240" t="str">
        <f t="shared" ca="1" si="197"/>
        <v>-4.02989721104919+11.2628081972653i</v>
      </c>
      <c r="AA186" s="240" t="str">
        <f t="shared" ca="1" si="198"/>
        <v>11.7322140347572-2.33368246825829i</v>
      </c>
      <c r="AB186" s="240" t="str">
        <f t="shared" ca="1" si="199"/>
        <v>-8.03322965041258-8.86330307525027i</v>
      </c>
      <c r="AC186" s="240" t="str">
        <f t="shared" ca="1" si="200"/>
        <v>-3.47240321873455+11.4469793354636i</v>
      </c>
      <c r="AD186" s="240" t="str">
        <f t="shared" ca="1" si="201"/>
        <v>11.603573697806-2.90654390291876i</v>
      </c>
      <c r="AE186" s="240" t="str">
        <f t="shared" ca="1" si="202"/>
        <v>-8.45845494224614-8.4584549422457i</v>
      </c>
      <c r="AF186" s="240" t="str">
        <f t="shared" ca="1" si="203"/>
        <v>-2.90654390291943+11.6035736978058i</v>
      </c>
      <c r="AG186" s="240" t="str">
        <f t="shared" ca="1" si="204"/>
        <v>11.4469793354634-3.47240321873507i</v>
      </c>
      <c r="AH186" s="240" t="str">
        <f t="shared" ca="1" si="205"/>
        <v>-8.86330307525063-8.03322965041219i</v>
      </c>
      <c r="AI186" s="240" t="str">
        <f t="shared" ca="1" si="206"/>
        <v>-2.33368246825893+11.732214034757i</v>
      </c>
      <c r="AJ186" s="240" t="str">
        <f t="shared" ca="1" si="207"/>
        <v>11.2628081972651-4.02989721104974i</v>
      </c>
      <c r="AK186" s="240" t="str">
        <f t="shared" ca="1" si="208"/>
        <v>-9.24679873481327-7.58865160472297i</v>
      </c>
      <c r="AL186" s="240" t="str">
        <f t="shared" ca="1" si="209"/>
        <v>-1.75519898812485+11.8325904404781i</v>
      </c>
      <c r="AM186" s="240" t="str">
        <f t="shared" ca="1" si="210"/>
        <v>11.0515039676142-4.57768282800563i</v>
      </c>
      <c r="AN186" s="240" t="str">
        <f t="shared" ca="1" si="211"/>
        <v>-9.6080180463005-7.12579183262973i</v>
      </c>
      <c r="AO186" s="240" t="str">
        <f t="shared" ca="1" si="212"/>
        <v>-1.17248707989219+11.9044610994154i</v>
      </c>
      <c r="AP186" s="240" t="str">
        <f t="shared" ca="1" si="213"/>
        <v>10.8135756969078-5.11444040607127i</v>
      </c>
      <c r="AQ186" s="240" t="str">
        <f t="shared" ca="1" si="214"/>
        <v>-9.94609080075054-6.64576540386691i</v>
      </c>
      <c r="AR186" s="240" t="str">
        <f t="shared" ca="1" si="215"/>
        <v>-9.94609080075054-6.64576540386691i</v>
      </c>
      <c r="AS186" s="240" t="str">
        <f t="shared" ca="1" si="216"/>
        <v>10.5495965751897-5.63887684922759i</v>
      </c>
      <c r="AT186" s="240" t="str">
        <f t="shared" ca="1" si="217"/>
        <v>-10.2602025512869-6.14972874414596i</v>
      </c>
      <c r="AU186" s="240" t="str">
        <f t="shared" ca="1" si="218"/>
        <v>6.27206695300537E-13+11.9620616960459i</v>
      </c>
      <c r="AV186" s="240" t="str">
        <f t="shared" ca="1" si="219"/>
        <v>10.2602025512869-6.14972874414587i</v>
      </c>
      <c r="AW186" s="240" t="str">
        <f t="shared" ca="1" si="220"/>
        <v>-10.5495965751896-5.63887684922776i</v>
      </c>
      <c r="AX186" s="240" t="str">
        <f t="shared" ca="1" si="221"/>
        <v>0.586950547586323+11.9476528688566i</v>
      </c>
      <c r="AY186" s="240" t="str">
        <f t="shared" ca="1" si="222"/>
        <v>9.9460908007506-6.64576540386682i</v>
      </c>
      <c r="AZ186" s="240" t="str">
        <f t="shared" ca="1" si="223"/>
        <v>-10.8135756969078-5.11444040607129i</v>
      </c>
      <c r="BA186" s="240" t="str">
        <f t="shared" ca="1" si="224"/>
        <v>1.17248707989209+11.9044610994154i</v>
      </c>
      <c r="BB186" s="240" t="str">
        <f t="shared" ca="1" si="225"/>
        <v>9.60801804629992-7.12579183263054i</v>
      </c>
      <c r="BC186" s="240" t="str">
        <f t="shared" ca="1" si="226"/>
        <v>-11.0515039676141-4.57768282800572i</v>
      </c>
      <c r="BD186" s="240" t="str">
        <f t="shared" ca="1" si="227"/>
        <v>1.75519898812466+11.8325904404782i</v>
      </c>
      <c r="BE186" s="240" t="str">
        <f t="shared" ca="1" si="228"/>
        <v>9.24679873481328-7.58865160472296i</v>
      </c>
      <c r="BF186" s="240" t="str">
        <f t="shared" ca="1" si="229"/>
        <v>-11.2628081972651-4.02989721104985i</v>
      </c>
      <c r="BG186" s="240" t="str">
        <f t="shared" ca="1" si="230"/>
        <v>2.33368246825774+11.7322140347573i</v>
      </c>
      <c r="BH186" s="240" t="str">
        <f t="shared" ca="1" si="231"/>
        <v>8.8633030752507-8.03322965041211i</v>
      </c>
      <c r="BI186" s="240" t="str">
        <f t="shared" ca="1" si="232"/>
        <v>-11.4469793354634-3.47240321873526i</v>
      </c>
      <c r="BJ186" s="240" t="str">
        <f t="shared" ca="1" si="233"/>
        <v>2.90654390291933+11.6035736978058i</v>
      </c>
      <c r="BK186" s="240" t="str">
        <f t="shared" ca="1" si="234"/>
        <v>8.45845494224454-8.4584549422473i</v>
      </c>
      <c r="BL186" s="240" t="str">
        <f t="shared" ca="1" si="235"/>
        <v>-11.6035736978045-2.90654390292477i</v>
      </c>
      <c r="BM186" s="240" t="str">
        <f t="shared" ca="1" si="236"/>
        <v>3.47240321873331+11.446979335464i</v>
      </c>
      <c r="BN186" s="240" t="str">
        <f t="shared" ca="1" si="237"/>
        <v>8.03322965040995-8.86330307525265i</v>
      </c>
      <c r="BO186" s="240" t="str">
        <f t="shared" ca="1" si="238"/>
        <v>-11.7322140347562-2.33368246826306i</v>
      </c>
      <c r="BP186" s="240" t="str">
        <f t="shared" ca="1" si="239"/>
        <v>4.02989721104906+11.2628081972654i</v>
      </c>
      <c r="BQ186" s="240" t="str">
        <f t="shared" ca="1" si="240"/>
        <v>7.58865160471979-9.24679873481587i</v>
      </c>
      <c r="BR186" s="240" t="str">
        <f t="shared" ca="1" si="241"/>
        <v>-11.8325904404775-1.75519898812902i</v>
      </c>
      <c r="BS186" s="240" t="str">
        <f t="shared" ca="1" si="242"/>
        <v>4.5776828280062+11.0515039676139i</v>
      </c>
      <c r="BT186" s="240" t="str">
        <f t="shared" ca="1" si="243"/>
        <v>7.12579183262643-9.60801804630295i</v>
      </c>
      <c r="BU186" s="240" t="str">
        <f t="shared" ca="1" si="244"/>
        <v>-11.9044610994151-1.17248707989529i</v>
      </c>
      <c r="BV186" s="240" t="str">
        <f t="shared" ca="1" si="245"/>
        <v>5.11444040607283+10.813575696907i</v>
      </c>
      <c r="BW186" s="240" t="str">
        <f t="shared" ca="1" si="246"/>
        <v>6.64576540386257-9.94609080075343i</v>
      </c>
      <c r="BX186" s="240" t="str">
        <f t="shared" ca="1" si="247"/>
        <v>-11.9476528688565-0.586950547588349i</v>
      </c>
      <c r="BY186" s="240" t="str">
        <f t="shared" ca="1" si="248"/>
        <v>5.63887684922913+10.5495965751889i</v>
      </c>
      <c r="BZ186" s="240" t="str">
        <f t="shared" ca="1" si="249"/>
        <v>6.14972874415053-10.2602025512841i</v>
      </c>
      <c r="CA186" s="240" t="str">
        <f t="shared" ca="1" si="250"/>
        <v>-11.9620616960459-1.46544454310759E-12i</v>
      </c>
      <c r="CB186" s="240" t="str">
        <f t="shared" ca="1" si="251"/>
        <v>6.14972874414831+10.2602025512855i</v>
      </c>
      <c r="CC186" s="240" t="str">
        <f t="shared" ca="1" si="252"/>
        <v>5.63887684923141-10.5495965751876i</v>
      </c>
      <c r="CD186" s="240" t="str">
        <f t="shared" ca="1" si="253"/>
        <v>-11.9476528688566+0.586950547585761i</v>
      </c>
      <c r="CE186" s="240" t="str">
        <f t="shared" ca="1" si="254"/>
        <v>6.64576540387017+9.94609080074836i</v>
      </c>
      <c r="CF186" s="240" t="str">
        <f t="shared" ca="1" si="255"/>
        <v>5.11444040607518-10.8135756969059i</v>
      </c>
      <c r="CG186" s="240" t="str">
        <f t="shared" ca="1" si="256"/>
        <v>-11.9044610994154+1.17248707989271i</v>
      </c>
      <c r="CH186" s="240" t="str">
        <f t="shared" ca="1" si="257"/>
        <v>7.12579183263405+9.60801804629731i</v>
      </c>
      <c r="CI186" s="240" t="str">
        <f t="shared" ca="1" si="258"/>
        <v>4.5776828280086-11.0515039676129i</v>
      </c>
      <c r="CJ186" s="240" t="str">
        <f t="shared" ca="1" si="259"/>
        <v>-11.8325904404779+1.75519898812646i</v>
      </c>
      <c r="CK186" s="240" t="str">
        <f t="shared" ca="1" si="260"/>
        <v>7.58865160472712+9.24679873480987i</v>
      </c>
      <c r="CL186" s="240" t="str">
        <f t="shared" ca="1" si="261"/>
        <v>4.02989721105166-11.2628081972644i</v>
      </c>
      <c r="CM186" s="240" t="str">
        <f t="shared" ca="1" si="262"/>
        <v>-11.7322140347567+2.33368246826052i</v>
      </c>
      <c r="CN186" s="240" t="str">
        <f t="shared" ca="1" si="263"/>
        <v>8.03322965040816+8.86330307525428i</v>
      </c>
      <c r="CO186" s="240" t="str">
        <f t="shared" ca="1" si="264"/>
        <v>3.47240321873595-11.4469793354632i</v>
      </c>
      <c r="CP186" s="240" t="str">
        <f t="shared" ca="1" si="265"/>
        <v>-11.6035736978051+2.90654390292209i</v>
      </c>
      <c r="CQ186" s="240" t="str">
        <f t="shared" ca="1" si="266"/>
        <v>8.45845494224269+8.45845494224914i</v>
      </c>
      <c r="CR186" s="240" t="str">
        <f t="shared" ca="1" si="267"/>
        <v>2.90654390291937-11.6035736978058i</v>
      </c>
      <c r="CS186" s="240" t="str">
        <f t="shared" ca="1" si="268"/>
        <v>-11.4469793354625+3.47240321873831i</v>
      </c>
      <c r="CT186" s="240" t="str">
        <f t="shared" ca="1" si="269"/>
        <v>8.86330307524817+8.0332296504149i</v>
      </c>
      <c r="CU186" s="240" t="str">
        <f t="shared" ca="1" si="270"/>
        <v>2.33368246825778-11.7322140347573i</v>
      </c>
      <c r="CV186" s="240" t="str">
        <f t="shared" ca="1" si="271"/>
        <v>-11.2628081972636+4.02989721105396i</v>
      </c>
      <c r="CW186" s="240" t="str">
        <f t="shared" ca="1" si="272"/>
        <v>9.24679873481164+7.58865160472496i</v>
      </c>
      <c r="CX186" s="240" t="str">
        <f t="shared" ca="1" si="273"/>
        <v>1.75519898812369-11.8325904404783i</v>
      </c>
      <c r="CY186" s="240" t="str">
        <f t="shared" ca="1" si="274"/>
        <v>-11.0515039676165+4.57768282799988i</v>
      </c>
      <c r="CZ186" s="240" t="str">
        <f t="shared" ca="1" si="275"/>
        <v>9.60801804629897+7.1257918326318i</v>
      </c>
      <c r="DA186" s="240" t="str">
        <f t="shared" ca="1" si="276"/>
        <v>1.17248707988993-11.9044610994156i</v>
      </c>
      <c r="DB186" s="240" t="str">
        <f t="shared" ca="1" si="277"/>
        <v>-10.8135756969098+5.11444040606695i</v>
      </c>
      <c r="DC186" s="240" t="str">
        <f t="shared" ca="1" si="278"/>
        <v>9.94609080074972+6.64576540386814i</v>
      </c>
      <c r="DD186" s="240" t="str">
        <f t="shared" ca="1" si="279"/>
        <v>0.586950547582969-11.9476528688567i</v>
      </c>
      <c r="DE186" s="240" t="str">
        <f t="shared" ca="1" si="280"/>
        <v>-10.5495965751919+5.63887684922338i</v>
      </c>
      <c r="DF186" s="240" t="str">
        <f t="shared" ca="1" si="281"/>
        <v>10.2602025512869+6.1497287441459i</v>
      </c>
      <c r="DG186" s="240" t="str">
        <f t="shared" ca="1" si="282"/>
        <v>-3.92151353618311E-12-11.9620616960459i</v>
      </c>
      <c r="DH186" s="240" t="str">
        <f t="shared" ca="1" si="283"/>
        <v>-10.2602025512888+6.14972874414272i</v>
      </c>
      <c r="DI186" s="240" t="str">
        <f t="shared" ca="1" si="284"/>
        <v>10.5495965751902+5.63887684922666i</v>
      </c>
      <c r="DJ186" s="240" t="str">
        <f t="shared" ca="1" si="285"/>
        <v>-0.586950547590802-11.9476528688564i</v>
      </c>
      <c r="DK186" s="240" t="str">
        <f t="shared" ca="1" si="286"/>
        <v>-9.94609080075197+6.64576540386476i</v>
      </c>
      <c r="DL186" s="240" t="str">
        <f t="shared" ca="1" si="287"/>
        <v>10.8135756969082+5.11444040607031i</v>
      </c>
      <c r="DM186" s="240" t="str">
        <f t="shared" ca="1" si="288"/>
        <v>-1.17248707989807-11.9044610994148i</v>
      </c>
      <c r="DN186" s="240" t="str">
        <f t="shared" ca="1" si="289"/>
        <v>-9.60801804630139+7.12579183262855i</v>
      </c>
      <c r="DO186" s="240" t="str">
        <f t="shared" ca="1" si="290"/>
        <v>11.051503967615+4.57768282800362i</v>
      </c>
      <c r="DP186" s="240" t="str">
        <f t="shared" ca="1" si="291"/>
        <v>-1.75519898812002-11.8325904404788i</v>
      </c>
      <c r="DQ186" s="240" t="str">
        <f t="shared" ca="1" si="292"/>
        <v>-9.24679873481421+7.58865160472182i</v>
      </c>
      <c r="DR186" s="240" t="str">
        <f t="shared" ca="1" si="293"/>
        <v>11.2628081972662+4.02989721104658i</v>
      </c>
      <c r="DS186" s="240" t="str">
        <f t="shared" ca="1" si="294"/>
        <v>-2.33368246825413-11.732214034758i</v>
      </c>
      <c r="DT186" s="240" t="str">
        <f t="shared" ca="1" si="295"/>
        <v>-8.8633030752509+8.0332296504119i</v>
      </c>
      <c r="DU186" s="240" t="str">
        <f t="shared" ca="1" si="296"/>
        <v>11.4469793354647+3.4724032187308i</v>
      </c>
      <c r="DV186" s="240" t="str">
        <f t="shared" ca="1" si="297"/>
        <v>-2.90654390291577-11.6035736978067i</v>
      </c>
      <c r="DW186" s="240" t="str">
        <f t="shared" ca="1" si="298"/>
        <v>-8.45845494224533+8.45845494224651i</v>
      </c>
      <c r="DX186" s="240" t="str">
        <f t="shared" ca="1" si="299"/>
        <v>11.603573697807+2.90654390291448i</v>
      </c>
      <c r="DY186" s="240" t="str">
        <f t="shared" ca="1" si="300"/>
        <v>-3.47240321873208-11.4469793354644i</v>
      </c>
      <c r="DZ186" s="240" t="str">
        <f t="shared" ca="1" si="301"/>
        <v>-8.03322965041092+8.86330307525178i</v>
      </c>
      <c r="EA186" s="240" t="str">
        <f t="shared" ca="1" si="302"/>
        <v>11.7322140347583+2.33368246825249i</v>
      </c>
      <c r="EB186" s="240" t="str">
        <f t="shared" ca="1" si="303"/>
        <v>-4.02989721104784-11.2628081972658i</v>
      </c>
      <c r="EC186" s="240" t="str">
        <f t="shared" ca="1" si="304"/>
        <v>-7.58865160472079+9.24679873481506i</v>
      </c>
      <c r="ED186" s="240" t="str">
        <f t="shared" ca="1" si="305"/>
        <v>11.8325904404773+1.75519898813046i</v>
      </c>
      <c r="EE186" s="240" t="str">
        <f t="shared" ca="1" si="306"/>
        <v>-4.57768282800485-11.0515039676145i</v>
      </c>
      <c r="EF186" s="240" t="str">
        <f t="shared" ca="1" si="307"/>
        <v>-7.12579183262747+9.60801804630219i</v>
      </c>
      <c r="EG186" s="240" t="str">
        <f t="shared" ca="1" si="308"/>
        <v>11.904461099415+1.17248707989675i</v>
      </c>
      <c r="EH186" s="240" t="str">
        <f t="shared" ca="1" si="309"/>
        <v>-5.1144404060715-10.8135756969077i</v>
      </c>
      <c r="EI186" s="240" t="str">
        <f t="shared" ca="1" si="310"/>
        <v>-6.64576540386365+9.94609080075272i</v>
      </c>
      <c r="EJ186" s="240" t="str">
        <f t="shared" ca="1" si="311"/>
        <v>11.9476528688564+0.586950547589812i</v>
      </c>
      <c r="EK186" s="240" t="str">
        <f t="shared" ca="1" si="312"/>
        <v>-5.63887684922783-10.5495965751896i</v>
      </c>
      <c r="EL186" s="240" t="str">
        <f t="shared" ca="1" si="313"/>
        <v>-6.14972874414158+10.2602025512895i</v>
      </c>
      <c r="EM186" s="240" t="str">
        <f t="shared" ca="1" si="314"/>
        <v>11.9620616960459+2.93088908621517E-12i</v>
      </c>
      <c r="EN186" s="240"/>
      <c r="EO186" s="240"/>
      <c r="EP186" s="240"/>
    </row>
    <row r="187" spans="1:146" ht="15.75" thickBot="1">
      <c r="A187" s="277">
        <f t="shared" si="181"/>
        <v>1.6992187500000011E-3</v>
      </c>
      <c r="B187" s="276">
        <v>87</v>
      </c>
      <c r="C187" s="248">
        <f t="shared" si="182"/>
        <v>17400</v>
      </c>
      <c r="D187" s="247">
        <f t="shared" si="315"/>
        <v>109327.4243449248</v>
      </c>
      <c r="E187" s="247" t="str">
        <f t="shared" si="316"/>
        <v>109327.424344925i</v>
      </c>
      <c r="F187" s="247" t="str">
        <f t="shared" si="183"/>
        <v>0.0414564134835308-0.142512761304882i</v>
      </c>
      <c r="G187" s="247" t="str">
        <f t="shared" si="184"/>
        <v>-0.299086340395543+0.66511284926673i</v>
      </c>
      <c r="H187" s="247" t="str">
        <f t="shared" si="180"/>
        <v>0.00510879295841265-0.00327592835684109i</v>
      </c>
      <c r="I187" s="247" t="str">
        <f t="shared" si="317"/>
        <v>-0.00580661346123049+0.00312585565837651i</v>
      </c>
      <c r="J187" s="275" t="str">
        <f ca="1">IMPRODUCT(1/N_FFT2,CX100)</f>
        <v>0.0902605874394875+0.0112461779029409i</v>
      </c>
      <c r="K187" s="274" t="str">
        <f t="shared" ca="1" si="318"/>
        <v>-0.000559262270877717+0.0002168393599775i</v>
      </c>
      <c r="N187" s="265">
        <f t="shared" ca="1" si="185"/>
        <v>35.963920615308247</v>
      </c>
      <c r="O187" s="240">
        <f t="shared" ca="1" si="186"/>
        <v>11.963920615308245</v>
      </c>
      <c r="P187" s="240" t="str">
        <f t="shared" ca="1" si="187"/>
        <v>-6.40066905370806-10.1077609862077i</v>
      </c>
      <c r="Q187" s="240" t="str">
        <f t="shared" ca="1" si="188"/>
        <v>-5.11523519647065+10.8152561400175i</v>
      </c>
      <c r="R187" s="240" t="str">
        <f t="shared" ca="1" si="189"/>
        <v>11.873946364257-1.46451160054973i</v>
      </c>
      <c r="S187" s="240" t="str">
        <f t="shared" ca="1" si="190"/>
        <v>-7.58983089061853-9.24823569883523i</v>
      </c>
      <c r="T187" s="240" t="str">
        <f t="shared" ca="1" si="191"/>
        <v>-3.75286344060364+11.3600797746133i</v>
      </c>
      <c r="U187" s="241" t="str">
        <f t="shared" ca="1" si="192"/>
        <v>11.6053769075874-2.90699558345625i</v>
      </c>
      <c r="V187" s="240" t="str">
        <f t="shared" ca="1" si="193"/>
        <v>-8.66483460630001-8.24960833827057i</v>
      </c>
      <c r="W187" s="240" t="str">
        <f t="shared" ca="1" si="194"/>
        <v>-2.3340451254159+11.7340372354071i</v>
      </c>
      <c r="X187" s="240" t="str">
        <f t="shared" ca="1" si="195"/>
        <v>11.1622517799131-4.30575564694793i</v>
      </c>
      <c r="Y187" s="240" t="str">
        <f t="shared" ca="1" si="196"/>
        <v>-9.60951114425196-7.12689918954205i</v>
      </c>
      <c r="Z187" s="240" t="str">
        <f t="shared" ca="1" si="197"/>
        <v>-0.880120599006679+11.9315038541083i</v>
      </c>
      <c r="AA187" s="240" t="str">
        <f t="shared" ca="1" si="198"/>
        <v>10.5512359956163-5.63975313770103i</v>
      </c>
      <c r="AB187" s="240" t="str">
        <f t="shared" ca="1" si="199"/>
        <v>-10.4096516900373-5.8969948432657i</v>
      </c>
      <c r="AC187" s="240" t="str">
        <f t="shared" ca="1" si="200"/>
        <v>0.587041760431309+11.9495095489692i</v>
      </c>
      <c r="AD187" s="240" t="str">
        <f t="shared" ca="1" si="201"/>
        <v>9.78151980082708-6.88892349176744i</v>
      </c>
      <c r="AE187" s="240" t="str">
        <f t="shared" ca="1" si="202"/>
        <v>-11.0532213850731-4.57839420560965i</v>
      </c>
      <c r="AF187" s="240" t="str">
        <f t="shared" ca="1" si="203"/>
        <v>2.04537446537124+11.7877834975794i</v>
      </c>
      <c r="AG187" s="240" t="str">
        <f t="shared" ca="1" si="204"/>
        <v>8.86468044357023-8.03447802428889i</v>
      </c>
      <c r="AH187" s="240" t="str">
        <f t="shared" ca="1" si="205"/>
        <v>-11.5305403421106-3.19093025752012i</v>
      </c>
      <c r="AI187" s="240" t="str">
        <f t="shared" ca="1" si="206"/>
        <v>3.47294283451332+11.4487582102864i</v>
      </c>
      <c r="AJ187" s="240" t="str">
        <f t="shared" ca="1" si="207"/>
        <v>7.81450804117383-9.05918652881301i</v>
      </c>
      <c r="AK187" s="240" t="str">
        <f t="shared" ca="1" si="208"/>
        <v>-11.8344292397463-1.7554717482302i</v>
      </c>
      <c r="AL187" s="240" t="str">
        <f t="shared" ca="1" si="209"/>
        <v>4.84827491079903+10.9375329429773i</v>
      </c>
      <c r="AM187" s="240" t="str">
        <f t="shared" ca="1" si="210"/>
        <v>6.64679816407488-9.94763643562874i</v>
      </c>
      <c r="AN187" s="240" t="str">
        <f t="shared" ca="1" si="211"/>
        <v>-11.9603173060988-0.293609309850444i</v>
      </c>
      <c r="AO187" s="240" t="str">
        <f t="shared" ca="1" si="212"/>
        <v>6.15068441963957+10.2617969995221i</v>
      </c>
      <c r="AP187" s="240" t="str">
        <f t="shared" ca="1" si="213"/>
        <v>5.37911425573136-10.6864646311671i</v>
      </c>
      <c r="AQ187" s="240" t="str">
        <f t="shared" ca="1" si="214"/>
        <v>-11.9063110674735+1.17266928584177i</v>
      </c>
      <c r="AR187" s="240" t="str">
        <f t="shared" ca="1" si="215"/>
        <v>-11.9063110674735+1.17266928584177i</v>
      </c>
      <c r="AS187" s="240" t="str">
        <f t="shared" ca="1" si="216"/>
        <v>4.03052346208705-11.2645584516644i</v>
      </c>
      <c r="AT187" s="240" t="str">
        <f t="shared" ca="1" si="217"/>
        <v>-11.6732228279681+2.6213098439525i</v>
      </c>
      <c r="AU187" s="240" t="str">
        <f t="shared" ca="1" si="218"/>
        <v>8.45976939666193+8.45976939666206i</v>
      </c>
      <c r="AV187" s="240" t="str">
        <f t="shared" ca="1" si="219"/>
        <v>2.6213098439525-11.6732228279681i</v>
      </c>
      <c r="AW187" s="240" t="str">
        <f t="shared" ca="1" si="220"/>
        <v>-11.2645584516644+4.03052346208705i</v>
      </c>
      <c r="AX187" s="240" t="str">
        <f t="shared" ca="1" si="221"/>
        <v>9.43171407748624+7.36058190973686i</v>
      </c>
      <c r="AY187" s="240" t="str">
        <f t="shared" ca="1" si="222"/>
        <v>1.17266928584295-11.9063110674733i</v>
      </c>
      <c r="AZ187" s="240" t="str">
        <f t="shared" ca="1" si="223"/>
        <v>-10.6864646311671+5.37911425573127i</v>
      </c>
      <c r="BA187" s="240" t="str">
        <f t="shared" ca="1" si="224"/>
        <v>10.261796999522+6.15068441963964i</v>
      </c>
      <c r="BB187" s="240" t="str">
        <f t="shared" ca="1" si="225"/>
        <v>-0.293609309850444-11.9603173060988i</v>
      </c>
      <c r="BC187" s="240" t="str">
        <f t="shared" ca="1" si="226"/>
        <v>-9.94763643562878+6.64679816407481i</v>
      </c>
      <c r="BD187" s="240" t="str">
        <f t="shared" ca="1" si="227"/>
        <v>10.9375329429773+4.84827491079911i</v>
      </c>
      <c r="BE187" s="240" t="str">
        <f t="shared" ca="1" si="228"/>
        <v>-1.7554717482302-11.8344292397463i</v>
      </c>
      <c r="BF187" s="240" t="str">
        <f t="shared" ca="1" si="229"/>
        <v>-9.05918652881301+7.81450804117383i</v>
      </c>
      <c r="BG187" s="240" t="str">
        <f t="shared" ca="1" si="230"/>
        <v>11.4487582102864+3.4729428345134i</v>
      </c>
      <c r="BH187" s="240" t="str">
        <f t="shared" ca="1" si="231"/>
        <v>-3.19093025751995-11.5305403421107i</v>
      </c>
      <c r="BI187" s="240" t="str">
        <f t="shared" ca="1" si="232"/>
        <v>-8.03447802428889+8.86468044357023i</v>
      </c>
      <c r="BJ187" s="240" t="str">
        <f t="shared" ca="1" si="233"/>
        <v>11.787783497579+2.04537446537367i</v>
      </c>
      <c r="BK187" s="240" t="str">
        <f t="shared" ca="1" si="234"/>
        <v>-4.5783942056095-11.0532213850732i</v>
      </c>
      <c r="BL187" s="240" t="str">
        <f t="shared" ca="1" si="235"/>
        <v>-6.88892349176551+9.78151980082844i</v>
      </c>
      <c r="BM187" s="240" t="str">
        <f t="shared" ca="1" si="236"/>
        <v>11.9495095489695+0.587041760426639i</v>
      </c>
      <c r="BN187" s="240" t="str">
        <f t="shared" ca="1" si="237"/>
        <v>-5.89699484326144-10.4096516900397i</v>
      </c>
      <c r="BO187" s="240" t="str">
        <f t="shared" ca="1" si="238"/>
        <v>-5.63975313770423+10.5512359956146i</v>
      </c>
      <c r="BP187" s="240" t="str">
        <f t="shared" ca="1" si="239"/>
        <v>11.9315038541084-0.880120599005408i</v>
      </c>
      <c r="BQ187" s="240" t="str">
        <f t="shared" ca="1" si="240"/>
        <v>-7.1268991895429-9.60951114425132i</v>
      </c>
      <c r="BR187" s="240" t="str">
        <f t="shared" ca="1" si="241"/>
        <v>-4.3057556469446+11.1622517799144i</v>
      </c>
      <c r="BS187" s="240" t="str">
        <f t="shared" ca="1" si="242"/>
        <v>11.7340372354083-2.33404512540998i</v>
      </c>
      <c r="BT187" s="240" t="str">
        <f t="shared" ca="1" si="243"/>
        <v>-8.2496083382679-8.66483460630256i</v>
      </c>
      <c r="BU187" s="240" t="str">
        <f t="shared" ca="1" si="244"/>
        <v>-2.90699558345741+11.6053769075871i</v>
      </c>
      <c r="BV187" s="240" t="str">
        <f t="shared" ca="1" si="245"/>
        <v>11.360079774613-3.75286344060472i</v>
      </c>
      <c r="BW187" s="240" t="str">
        <f t="shared" ca="1" si="246"/>
        <v>-9.24823569883715-7.5898308906162i</v>
      </c>
      <c r="BX187" s="240" t="str">
        <f t="shared" ca="1" si="247"/>
        <v>-1.46451160054453+11.8739463642577i</v>
      </c>
      <c r="BY187" s="240" t="str">
        <f t="shared" ca="1" si="248"/>
        <v>10.8152561400194-5.1152351964665i</v>
      </c>
      <c r="BZ187" s="240" t="str">
        <f t="shared" ca="1" si="249"/>
        <v>-10.1077609862064-6.40066905371007i</v>
      </c>
      <c r="CA187" s="240" t="str">
        <f t="shared" ca="1" si="250"/>
        <v>-1.70021429080972E-13+11.9639206153082i</v>
      </c>
      <c r="CB187" s="240" t="str">
        <f t="shared" ca="1" si="251"/>
        <v>10.1077609862066-6.40066905370978i</v>
      </c>
      <c r="CC187" s="240" t="str">
        <f t="shared" ca="1" si="252"/>
        <v>-10.8152561400194-5.1152351964665i</v>
      </c>
      <c r="CD187" s="240" t="str">
        <f t="shared" ca="1" si="253"/>
        <v>1.46451160054453+11.8739463642577i</v>
      </c>
      <c r="CE187" s="240" t="str">
        <f t="shared" ca="1" si="254"/>
        <v>9.24823569883715-7.5898308906162i</v>
      </c>
      <c r="CF187" s="240" t="str">
        <f t="shared" ca="1" si="255"/>
        <v>-11.3600797746129-3.75286344060487i</v>
      </c>
      <c r="CG187" s="240" t="str">
        <f t="shared" ca="1" si="256"/>
        <v>2.90699558345725+11.6053769075872i</v>
      </c>
      <c r="CH187" s="240" t="str">
        <f t="shared" ca="1" si="257"/>
        <v>8.24960833826814-8.66483460630233i</v>
      </c>
      <c r="CI187" s="240" t="str">
        <f t="shared" ca="1" si="258"/>
        <v>-11.7340372354059-2.33404512542199i</v>
      </c>
      <c r="CJ187" s="240" t="str">
        <f t="shared" ca="1" si="259"/>
        <v>4.3057556469446+11.1622517799144i</v>
      </c>
      <c r="CK187" s="240" t="str">
        <f t="shared" ca="1" si="260"/>
        <v>7.12689918954304-9.60951114425121i</v>
      </c>
      <c r="CL187" s="240" t="str">
        <f t="shared" ca="1" si="261"/>
        <v>-11.9315038541084-0.880120599005578i</v>
      </c>
      <c r="CM187" s="240" t="str">
        <f t="shared" ca="1" si="262"/>
        <v>5.63975313770407+10.5512359956147i</v>
      </c>
      <c r="CN187" s="240" t="str">
        <f t="shared" ca="1" si="263"/>
        <v>5.89699484326174-10.4096516900395i</v>
      </c>
      <c r="CO187" s="240" t="str">
        <f t="shared" ca="1" si="264"/>
        <v>-11.9495095489695+0.587041760426299i</v>
      </c>
      <c r="CP187" s="240" t="str">
        <f t="shared" ca="1" si="265"/>
        <v>6.88892349176551+9.78151980082844i</v>
      </c>
      <c r="CQ187" s="240" t="str">
        <f t="shared" ca="1" si="266"/>
        <v>4.57839420560965-11.0532213850731i</v>
      </c>
      <c r="CR187" s="240" t="str">
        <f t="shared" ca="1" si="267"/>
        <v>-11.787783497579+2.04537446537351i</v>
      </c>
      <c r="CS187" s="240" t="str">
        <f t="shared" ca="1" si="268"/>
        <v>8.03447802429229+8.86468044356714i</v>
      </c>
      <c r="CT187" s="240" t="str">
        <f t="shared" ca="1" si="269"/>
        <v>3.19093025752487-11.5305403421093i</v>
      </c>
      <c r="CU187" s="240" t="str">
        <f t="shared" ca="1" si="270"/>
        <v>-11.4487582102875+3.47294283450966i</v>
      </c>
      <c r="CV187" s="240" t="str">
        <f t="shared" ca="1" si="271"/>
        <v>9.05918652881224+7.81450804117474i</v>
      </c>
      <c r="CW187" s="240" t="str">
        <f t="shared" ca="1" si="272"/>
        <v>1.75547174822903-11.8344292397465i</v>
      </c>
      <c r="CX187" s="240" t="str">
        <f t="shared" ca="1" si="273"/>
        <v>-10.9375329429759+4.84827491080222i</v>
      </c>
      <c r="CY187" s="240" t="str">
        <f t="shared" ca="1" si="274"/>
        <v>9.94763643562539+6.64679816407989i</v>
      </c>
      <c r="CZ187" s="240" t="str">
        <f t="shared" ca="1" si="275"/>
        <v>0.293609309854184-11.9603173060987i</v>
      </c>
      <c r="DA187" s="240" t="str">
        <f t="shared" ca="1" si="276"/>
        <v>-10.2617969995228+6.15068441963832i</v>
      </c>
      <c r="DB187" s="240" t="str">
        <f t="shared" ca="1" si="277"/>
        <v>10.6864646311677+5.37911425573021i</v>
      </c>
      <c r="DC187" s="240" t="str">
        <f t="shared" ca="1" si="278"/>
        <v>-1.17266928584532-11.9063110674731i</v>
      </c>
      <c r="DD187" s="240" t="str">
        <f t="shared" ca="1" si="279"/>
        <v>-9.43171407748341+7.36058190974048i</v>
      </c>
      <c r="DE187" s="240" t="str">
        <f t="shared" ca="1" si="280"/>
        <v>11.2645584516627+4.0305234620917i</v>
      </c>
      <c r="DF187" s="240" t="str">
        <f t="shared" ca="1" si="281"/>
        <v>-2.62130984395001-11.6732228279686i</v>
      </c>
      <c r="DG187" s="240" t="str">
        <f t="shared" ca="1" si="282"/>
        <v>-8.45976939666218+8.45976939666181i</v>
      </c>
      <c r="DH187" s="240" t="str">
        <f t="shared" ca="1" si="283"/>
        <v>11.6732228279686+2.62130984395017i</v>
      </c>
      <c r="DI187" s="240" t="str">
        <f t="shared" ca="1" si="284"/>
        <v>-4.03052346209153-11.2645584516628i</v>
      </c>
      <c r="DJ187" s="240" t="str">
        <f t="shared" ca="1" si="285"/>
        <v>-7.36058190974061+9.43171407748331i</v>
      </c>
      <c r="DK187" s="240" t="str">
        <f t="shared" ca="1" si="286"/>
        <v>11.9063110674731+1.17266928584549i</v>
      </c>
      <c r="DL187" s="240" t="str">
        <f t="shared" ca="1" si="287"/>
        <v>-5.37911425573007-10.6864646311678i</v>
      </c>
      <c r="DM187" s="240" t="str">
        <f t="shared" ca="1" si="288"/>
        <v>-6.15068441963876+10.2617969995226i</v>
      </c>
      <c r="DN187" s="240" t="str">
        <f t="shared" ca="1" si="289"/>
        <v>11.9603173060987-0.293609309854013i</v>
      </c>
      <c r="DO187" s="240" t="str">
        <f t="shared" ca="1" si="290"/>
        <v>-6.64679816407975-9.94763643562548i</v>
      </c>
      <c r="DP187" s="240" t="str">
        <f t="shared" ca="1" si="291"/>
        <v>-4.84827491080237+10.9375329429758i</v>
      </c>
      <c r="DQ187" s="240" t="str">
        <f t="shared" ca="1" si="292"/>
        <v>11.8344292397465-1.75547174822886i</v>
      </c>
      <c r="DR187" s="240" t="str">
        <f t="shared" ca="1" si="293"/>
        <v>-7.81450804117461-9.05918652881234i</v>
      </c>
      <c r="DS187" s="240" t="str">
        <f t="shared" ca="1" si="294"/>
        <v>-3.47294283451015+11.4487582102874i</v>
      </c>
      <c r="DT187" s="240" t="str">
        <f t="shared" ca="1" si="295"/>
        <v>11.5305403421093-3.1909302575247i</v>
      </c>
      <c r="DU187" s="240" t="str">
        <f t="shared" ca="1" si="296"/>
        <v>-8.86468044356703-8.03447802429242i</v>
      </c>
      <c r="DV187" s="240" t="str">
        <f t="shared" ca="1" si="297"/>
        <v>-2.04537446537367+11.787783497579i</v>
      </c>
      <c r="DW187" s="240" t="str">
        <f t="shared" ca="1" si="298"/>
        <v>11.0532213850732-4.5783942056095i</v>
      </c>
      <c r="DX187" s="240" t="str">
        <f t="shared" ca="1" si="299"/>
        <v>-9.78151980082835-6.88892349176564i</v>
      </c>
      <c r="DY187" s="240" t="str">
        <f t="shared" ca="1" si="300"/>
        <v>-0.587041760426809+11.9495095489695i</v>
      </c>
      <c r="DZ187" s="240" t="str">
        <f t="shared" ca="1" si="301"/>
        <v>10.4096516900397-5.89699484326129i</v>
      </c>
      <c r="EA187" s="240" t="str">
        <f t="shared" ca="1" si="302"/>
        <v>-10.5512359956146-5.63975313770423i</v>
      </c>
      <c r="EB187" s="240" t="str">
        <f t="shared" ca="1" si="303"/>
        <v>0.880120599005408+11.9315038541084i</v>
      </c>
      <c r="EC187" s="240" t="str">
        <f t="shared" ca="1" si="304"/>
        <v>9.60951114425132-7.1268991895429i</v>
      </c>
      <c r="ED187" s="240" t="str">
        <f t="shared" ca="1" si="305"/>
        <v>-11.1622517799143-4.30575564694476i</v>
      </c>
      <c r="EE187" s="240" t="str">
        <f t="shared" ca="1" si="306"/>
        <v>2.33404512542182+11.7340372354059i</v>
      </c>
      <c r="EF187" s="240" t="str">
        <f t="shared" ca="1" si="307"/>
        <v>8.66483460630244-8.24960833826802i</v>
      </c>
      <c r="EG187" s="240" t="str">
        <f t="shared" ca="1" si="308"/>
        <v>-11.6053769075871-2.90699558345775i</v>
      </c>
      <c r="EH187" s="240" t="str">
        <f t="shared" ca="1" si="309"/>
        <v>3.75286344060472+11.360079774613i</v>
      </c>
      <c r="EI187" s="240" t="str">
        <f t="shared" ca="1" si="310"/>
        <v>7.5898308906166-9.24823569883683i</v>
      </c>
      <c r="EJ187" s="240" t="str">
        <f t="shared" ca="1" si="311"/>
        <v>-11.8739463642576-1.46451160054471i</v>
      </c>
      <c r="EK187" s="240" t="str">
        <f t="shared" ca="1" si="312"/>
        <v>5.11523519646636+10.8152561400195i</v>
      </c>
      <c r="EL187" s="240" t="str">
        <f t="shared" ca="1" si="313"/>
        <v>6.40066905370993-10.1077609862065i</v>
      </c>
      <c r="EM187" s="240" t="str">
        <f t="shared" ca="1" si="314"/>
        <v>-11.9639206153082-3.40042858161945E-13i</v>
      </c>
      <c r="EN187" s="240"/>
      <c r="EO187" s="240"/>
      <c r="EP187" s="240"/>
    </row>
    <row r="188" spans="1:146" ht="15.75" thickBot="1">
      <c r="A188" s="277">
        <f t="shared" si="181"/>
        <v>1.7187500000000011E-3</v>
      </c>
      <c r="B188" s="276">
        <v>88</v>
      </c>
      <c r="C188" s="248">
        <f t="shared" si="182"/>
        <v>17600</v>
      </c>
      <c r="D188" s="247">
        <f t="shared" si="315"/>
        <v>110584.06140636072</v>
      </c>
      <c r="E188" s="247" t="str">
        <f t="shared" si="316"/>
        <v>110584.061406361i</v>
      </c>
      <c r="F188" s="247" t="str">
        <f t="shared" si="183"/>
        <v>0.0408897455105714-0.141547060545543i</v>
      </c>
      <c r="G188" s="247" t="str">
        <f t="shared" si="184"/>
        <v>-0.293355162566473+0.660143351370906i</v>
      </c>
      <c r="H188" s="247" t="str">
        <f t="shared" si="180"/>
        <v>0.00510631427664429-0.00323908375816657i</v>
      </c>
      <c r="I188" s="247" t="str">
        <f t="shared" si="317"/>
        <v>-0.00578989743686326+0.00309440682512841i</v>
      </c>
      <c r="J188" s="275" t="str">
        <f ca="1">IMPRODUCT(1/N_FFT2,CY100)</f>
        <v>0.0694550678346039-0.000674965470776113i</v>
      </c>
      <c r="K188" s="274" t="str">
        <f t="shared" ca="1" si="318"/>
        <v>-0.000400049101473241+0.000218830216796373i</v>
      </c>
      <c r="N188" s="265">
        <f t="shared" ca="1" si="185"/>
        <v>35.965611501189784</v>
      </c>
      <c r="O188" s="240">
        <f t="shared" ca="1" si="186"/>
        <v>11.965611501189787</v>
      </c>
      <c r="P188" s="240" t="str">
        <f t="shared" ca="1" si="187"/>
        <v>-6.64773756993802-9.94904235585717i</v>
      </c>
      <c r="Q188" s="240" t="str">
        <f t="shared" ca="1" si="188"/>
        <v>-4.57904127962245+11.0547835599309i</v>
      </c>
      <c r="R188" s="240" t="str">
        <f t="shared" ca="1" si="189"/>
        <v>11.7356956313905-2.33437500088702i</v>
      </c>
      <c r="S188" s="240" t="str">
        <f t="shared" ca="1" si="190"/>
        <v>-8.46096503353504-8.46096503353505i</v>
      </c>
      <c r="T188" s="240" t="str">
        <f t="shared" ca="1" si="191"/>
        <v>-2.33437500088717+11.7356956313905i</v>
      </c>
      <c r="U188" s="241" t="str">
        <f t="shared" ca="1" si="192"/>
        <v>11.0547835599309-4.57904127962254i</v>
      </c>
      <c r="V188" s="240" t="str">
        <f t="shared" ca="1" si="193"/>
        <v>-9.94904235585728-6.64773756993785i</v>
      </c>
      <c r="W188" s="240" t="str">
        <f t="shared" ca="1" si="194"/>
        <v>4.38296304639144E-13+11.9656115011898i</v>
      </c>
      <c r="X188" s="240" t="str">
        <f t="shared" ca="1" si="195"/>
        <v>9.94904235585745-6.64773756993759i</v>
      </c>
      <c r="Y188" s="240" t="str">
        <f t="shared" ca="1" si="196"/>
        <v>-11.0547835599308-4.57904127962282i</v>
      </c>
      <c r="Z188" s="240" t="str">
        <f t="shared" ca="1" si="197"/>
        <v>2.33437500088688+11.7356956313906i</v>
      </c>
      <c r="AA188" s="240" t="str">
        <f t="shared" ca="1" si="198"/>
        <v>8.46096503353499-8.4609650335351i</v>
      </c>
      <c r="AB188" s="240" t="str">
        <f t="shared" ca="1" si="199"/>
        <v>-11.7356956313906-2.33437500088671i</v>
      </c>
      <c r="AC188" s="240" t="str">
        <f t="shared" ca="1" si="200"/>
        <v>4.57904127962292+11.0547835599307i</v>
      </c>
      <c r="AD188" s="240" t="str">
        <f t="shared" ca="1" si="201"/>
        <v>6.64773756993845-9.94904235585688i</v>
      </c>
      <c r="AE188" s="240" t="str">
        <f t="shared" ca="1" si="202"/>
        <v>-11.9656115011898-3.13698357075418E-13i</v>
      </c>
      <c r="AF188" s="240" t="str">
        <f t="shared" ca="1" si="203"/>
        <v>6.64773756993799+9.94904235585718i</v>
      </c>
      <c r="AG188" s="240" t="str">
        <f t="shared" ca="1" si="204"/>
        <v>4.57904127962241-11.0547835599309i</v>
      </c>
      <c r="AH188" s="240" t="str">
        <f t="shared" ca="1" si="205"/>
        <v>-11.7356956313905+2.33437500088726i</v>
      </c>
      <c r="AI188" s="240" t="str">
        <f t="shared" ca="1" si="206"/>
        <v>8.46096503353541+8.46096503353468i</v>
      </c>
      <c r="AJ188" s="240" t="str">
        <f t="shared" ca="1" si="207"/>
        <v>2.33437500088749-11.7356956313904i</v>
      </c>
      <c r="AK188" s="240" t="str">
        <f t="shared" ca="1" si="208"/>
        <v>-11.054783559931+4.57904127962227i</v>
      </c>
      <c r="AL188" s="240" t="str">
        <f t="shared" ca="1" si="209"/>
        <v>9.9490423558571+6.64773756993811i</v>
      </c>
      <c r="AM188" s="240" t="str">
        <f t="shared" ca="1" si="210"/>
        <v>-1.67108339219215E-13-11.9656115011898i</v>
      </c>
      <c r="AN188" s="240" t="str">
        <f t="shared" ca="1" si="211"/>
        <v>-9.94904235585697+6.64773756993832i</v>
      </c>
      <c r="AO188" s="240" t="str">
        <f t="shared" ca="1" si="212"/>
        <v>11.0547835599311+4.57904127962197i</v>
      </c>
      <c r="AP188" s="240" t="str">
        <f t="shared" ca="1" si="213"/>
        <v>-2.33437500088657-11.7356956313906i</v>
      </c>
      <c r="AQ188" s="240" t="str">
        <f t="shared" ca="1" si="214"/>
        <v>-8.46096503353524+8.46096503353485i</v>
      </c>
      <c r="AR188" s="240" t="str">
        <f t="shared" ca="1" si="215"/>
        <v>-8.46096503353524+8.46096503353485i</v>
      </c>
      <c r="AS188" s="240" t="str">
        <f t="shared" ca="1" si="216"/>
        <v>-4.57904127962272-11.0547835599308i</v>
      </c>
      <c r="AT188" s="240" t="str">
        <f t="shared" ca="1" si="217"/>
        <v>-6.64773756993772+9.94904235585737i</v>
      </c>
      <c r="AU188" s="240" t="str">
        <f t="shared" ca="1" si="218"/>
        <v>11.9656115011898+6.27396714150837E-13i</v>
      </c>
      <c r="AV188" s="240" t="str">
        <f t="shared" ca="1" si="219"/>
        <v>-6.64773756993766-9.94904235585741i</v>
      </c>
      <c r="AW188" s="240" t="str">
        <f t="shared" ca="1" si="220"/>
        <v>-4.57904127962261+11.0547835599309i</v>
      </c>
      <c r="AX188" s="240" t="str">
        <f t="shared" ca="1" si="221"/>
        <v>11.7356956313905-2.33437500088705i</v>
      </c>
      <c r="AY188" s="240" t="str">
        <f t="shared" ca="1" si="222"/>
        <v>-8.46096503353519-8.46096503353489i</v>
      </c>
      <c r="AZ188" s="240" t="str">
        <f t="shared" ca="1" si="223"/>
        <v>-2.33437500088664+11.7356956313906i</v>
      </c>
      <c r="BA188" s="240" t="str">
        <f t="shared" ca="1" si="224"/>
        <v>11.0547835599311-4.57904127962191i</v>
      </c>
      <c r="BB188" s="240" t="str">
        <f t="shared" ca="1" si="225"/>
        <v>-9.94904235585698-6.6477375699383i</v>
      </c>
      <c r="BC188" s="240" t="str">
        <f t="shared" ca="1" si="226"/>
        <v>-1.46590017856203E-13+11.9656115011898i</v>
      </c>
      <c r="BD188" s="240" t="str">
        <f t="shared" ca="1" si="227"/>
        <v>9.94904235585713-6.64773756993806i</v>
      </c>
      <c r="BE188" s="240" t="str">
        <f t="shared" ca="1" si="228"/>
        <v>-11.054783559931-4.57904127962233i</v>
      </c>
      <c r="BF188" s="240" t="str">
        <f t="shared" ca="1" si="229"/>
        <v>2.33437500088635+11.7356956313907i</v>
      </c>
      <c r="BG188" s="240" t="str">
        <f t="shared" ca="1" si="230"/>
        <v>8.4609650335354-8.46096503353469i</v>
      </c>
      <c r="BH188" s="240" t="str">
        <f t="shared" ca="1" si="231"/>
        <v>-11.7356956313905-2.33437500088734i</v>
      </c>
      <c r="BI188" s="240" t="str">
        <f t="shared" ca="1" si="232"/>
        <v>4.57904127962235+11.054783559931i</v>
      </c>
      <c r="BJ188" s="240" t="str">
        <f t="shared" ca="1" si="233"/>
        <v>6.64773756994003-9.94904235585583i</v>
      </c>
      <c r="BK188" s="240" t="str">
        <f t="shared" ca="1" si="234"/>
        <v>-11.9656115011898-2.04636525426898E-12i</v>
      </c>
      <c r="BL188" s="240" t="str">
        <f t="shared" ca="1" si="235"/>
        <v>6.64773756993648+9.94904235585819i</v>
      </c>
      <c r="BM188" s="240" t="str">
        <f t="shared" ca="1" si="236"/>
        <v>4.57904127962408-11.0547835599302i</v>
      </c>
      <c r="BN188" s="240" t="str">
        <f t="shared" ca="1" si="237"/>
        <v>-11.7356956313909+2.33437500088548i</v>
      </c>
      <c r="BO188" s="240" t="str">
        <f t="shared" ca="1" si="238"/>
        <v>8.46096503353419+8.4609650335359i</v>
      </c>
      <c r="BP188" s="240" t="str">
        <f t="shared" ca="1" si="239"/>
        <v>2.33437500088803-11.7356956313903i</v>
      </c>
      <c r="BQ188" s="240" t="str">
        <f t="shared" ca="1" si="240"/>
        <v>-11.0547835599312+4.57904127962169i</v>
      </c>
      <c r="BR188" s="240" t="str">
        <f t="shared" ca="1" si="241"/>
        <v>9.94904235585675+6.64773756993864i</v>
      </c>
      <c r="BS188" s="240" t="str">
        <f t="shared" ca="1" si="242"/>
        <v>5.45309158242599E-13-11.9656115011898i</v>
      </c>
      <c r="BT188" s="240" t="str">
        <f t="shared" ca="1" si="243"/>
        <v>-9.94904235585727+6.64773756993787i</v>
      </c>
      <c r="BU188" s="240" t="str">
        <f t="shared" ca="1" si="244"/>
        <v>11.0547835599309+4.57904127962254i</v>
      </c>
      <c r="BV188" s="240" t="str">
        <f t="shared" ca="1" si="245"/>
        <v>-2.33437500088712-11.7356956313905i</v>
      </c>
      <c r="BW188" s="240" t="str">
        <f t="shared" ca="1" si="246"/>
        <v>-8.46096503353471+8.46096503353537i</v>
      </c>
      <c r="BX188" s="240" t="str">
        <f t="shared" ca="1" si="247"/>
        <v>11.7356956313906+2.33437500088656i</v>
      </c>
      <c r="BY188" s="240" t="str">
        <f t="shared" ca="1" si="248"/>
        <v>-4.57904127962323-11.0547835599306i</v>
      </c>
      <c r="BZ188" s="240" t="str">
        <f t="shared" ca="1" si="249"/>
        <v>-6.64773756993711+9.94904235585778i</v>
      </c>
      <c r="CA188" s="240" t="str">
        <f t="shared" ca="1" si="250"/>
        <v>11.9656115011898-1.12578850440574E-12i</v>
      </c>
      <c r="CB188" s="240" t="str">
        <f t="shared" ca="1" si="251"/>
        <v>-6.64773756993926-9.94904235585633i</v>
      </c>
      <c r="CC188" s="240" t="str">
        <f t="shared" ca="1" si="252"/>
        <v>-4.57904127962115+11.0547835599315i</v>
      </c>
      <c r="CD188" s="240" t="str">
        <f t="shared" ca="1" si="253"/>
        <v>11.7356956313902-2.33437500088876i</v>
      </c>
      <c r="CE188" s="240" t="str">
        <f t="shared" ca="1" si="254"/>
        <v>-8.46096503353655-8.46096503353354i</v>
      </c>
      <c r="CF188" s="240" t="str">
        <f t="shared" ca="1" si="255"/>
        <v>-2.33437500088492+11.735695631391i</v>
      </c>
      <c r="CG188" s="240" t="str">
        <f t="shared" ca="1" si="256"/>
        <v>11.05478355993-4.57904127962478i</v>
      </c>
      <c r="CH188" s="240" t="str">
        <f t="shared" ca="1" si="257"/>
        <v>-9.94904235585851-6.64773756993599i</v>
      </c>
      <c r="CI188" s="240" t="str">
        <f t="shared" ca="1" si="258"/>
        <v>2.79688616705408E-12+11.9656115011898i</v>
      </c>
      <c r="CJ188" s="240" t="str">
        <f t="shared" ca="1" si="259"/>
        <v>9.94904235585541-6.64773756994065i</v>
      </c>
      <c r="CK188" s="240" t="str">
        <f t="shared" ca="1" si="260"/>
        <v>-11.0547835599321-4.57904127961961i</v>
      </c>
      <c r="CL188" s="240" t="str">
        <f t="shared" ca="1" si="261"/>
        <v>2.3343750008904+11.7356956313899i</v>
      </c>
      <c r="CM188" s="240" t="str">
        <f t="shared" ca="1" si="262"/>
        <v>8.4609650335326-8.46096503353749i</v>
      </c>
      <c r="CN188" s="240" t="str">
        <f t="shared" ca="1" si="263"/>
        <v>-11.7356956313913-2.33437500088328i</v>
      </c>
      <c r="CO188" s="240" t="str">
        <f t="shared" ca="1" si="264"/>
        <v>4.57904127962632+11.0547835599293i</v>
      </c>
      <c r="CP188" s="240" t="str">
        <f t="shared" ca="1" si="265"/>
        <v>6.64773756993461-9.94904235585944i</v>
      </c>
      <c r="CQ188" s="240" t="str">
        <f t="shared" ca="1" si="266"/>
        <v>-11.9656115011898+4.46798382970242E-12i</v>
      </c>
      <c r="CR188" s="240" t="str">
        <f t="shared" ca="1" si="267"/>
        <v>6.64773756994204+9.94904235585448i</v>
      </c>
      <c r="CS188" s="240" t="str">
        <f t="shared" ca="1" si="268"/>
        <v>4.57904127961807-11.0547835599327i</v>
      </c>
      <c r="CT188" s="240" t="str">
        <f t="shared" ca="1" si="269"/>
        <v>-11.7356956313895+2.33437500089204i</v>
      </c>
      <c r="CU188" s="240" t="str">
        <f t="shared" ca="1" si="270"/>
        <v>8.46096503353867+8.46096503353141i</v>
      </c>
      <c r="CV188" s="240" t="str">
        <f t="shared" ca="1" si="271"/>
        <v>2.33437500088164-11.7356956313916i</v>
      </c>
      <c r="CW188" s="240" t="str">
        <f t="shared" ca="1" si="272"/>
        <v>-11.0547835599334+4.57904127961656i</v>
      </c>
      <c r="CX188" s="240" t="str">
        <f t="shared" ca="1" si="273"/>
        <v>9.94904235585376+6.64773756994311i</v>
      </c>
      <c r="CY188" s="240" t="str">
        <f t="shared" ca="1" si="274"/>
        <v>5.76382817118631E-12-11.9656115011898i</v>
      </c>
      <c r="CZ188" s="240" t="str">
        <f t="shared" ca="1" si="275"/>
        <v>-9.94904235586035+6.64773756993324i</v>
      </c>
      <c r="DA188" s="240" t="str">
        <f t="shared" ca="1" si="276"/>
        <v>11.0547835599288+4.57904127962752i</v>
      </c>
      <c r="DB188" s="240" t="str">
        <f t="shared" ca="1" si="277"/>
        <v>-2.33437500088201-11.7356956313915i</v>
      </c>
      <c r="DC188" s="240" t="str">
        <f t="shared" ca="1" si="278"/>
        <v>-8.46096503353865+8.46096503353144i</v>
      </c>
      <c r="DD188" s="240" t="str">
        <f t="shared" ca="1" si="279"/>
        <v>11.7356956313896+2.33437500089168i</v>
      </c>
      <c r="DE188" s="240" t="str">
        <f t="shared" ca="1" si="280"/>
        <v>-4.5790412796181-11.0547835599327i</v>
      </c>
      <c r="DF188" s="240" t="str">
        <f t="shared" ca="1" si="281"/>
        <v>-6.64773756994173+9.94904235585469i</v>
      </c>
      <c r="DG188" s="240" t="str">
        <f t="shared" ca="1" si="282"/>
        <v>11.9656115011898+4.09273050853797E-12i</v>
      </c>
      <c r="DH188" s="240" t="str">
        <f t="shared" ca="1" si="283"/>
        <v>-6.64773756993464-9.94904235585942i</v>
      </c>
      <c r="DI188" s="240" t="str">
        <f t="shared" ca="1" si="284"/>
        <v>-4.57904127962597+11.0547835599295i</v>
      </c>
      <c r="DJ188" s="240" t="str">
        <f t="shared" ca="1" si="285"/>
        <v>11.7356956313913-2.33437500088331i</v>
      </c>
      <c r="DK188" s="240" t="str">
        <f t="shared" ca="1" si="286"/>
        <v>-8.46096503353262-8.46096503353747i</v>
      </c>
      <c r="DL188" s="240" t="str">
        <f t="shared" ca="1" si="287"/>
        <v>-2.33437500089004+11.7356956313899i</v>
      </c>
      <c r="DM188" s="240" t="str">
        <f t="shared" ca="1" si="288"/>
        <v>11.0547835599321-4.57904127961964i</v>
      </c>
      <c r="DN188" s="240" t="str">
        <f t="shared" ca="1" si="289"/>
        <v>-9.94904235585561-6.64773756994034i</v>
      </c>
      <c r="DO188" s="240" t="str">
        <f t="shared" ca="1" si="290"/>
        <v>-2.42163284588963E-12+11.9656115011898i</v>
      </c>
      <c r="DP188" s="240" t="str">
        <f t="shared" ca="1" si="291"/>
        <v>9.9490423558585-6.64773756993603i</v>
      </c>
      <c r="DQ188" s="240" t="str">
        <f t="shared" ca="1" si="292"/>
        <v>-11.0547835599301-4.57904127962443i</v>
      </c>
      <c r="DR188" s="240" t="str">
        <f t="shared" ca="1" si="293"/>
        <v>2.33437500088495+11.735695631391i</v>
      </c>
      <c r="DS188" s="240" t="str">
        <f t="shared" ca="1" si="294"/>
        <v>8.46096503353628-8.4609650335338i</v>
      </c>
      <c r="DT188" s="240" t="str">
        <f t="shared" ca="1" si="295"/>
        <v>-11.7356956313903-2.3343750008884i</v>
      </c>
      <c r="DU188" s="240" t="str">
        <f t="shared" ca="1" si="296"/>
        <v>4.57904127962119+11.0547835599314i</v>
      </c>
      <c r="DV188" s="240" t="str">
        <f t="shared" ca="1" si="297"/>
        <v>6.64773756993895-9.94904235585655i</v>
      </c>
      <c r="DW188" s="240" t="str">
        <f t="shared" ca="1" si="298"/>
        <v>-11.9656115011898-1.0906183164852E-12i</v>
      </c>
      <c r="DX188" s="240" t="str">
        <f t="shared" ca="1" si="299"/>
        <v>6.64773756993742+9.94904235585756i</v>
      </c>
      <c r="DY188" s="240" t="str">
        <f t="shared" ca="1" si="300"/>
        <v>4.57904127962289-11.0547835599307i</v>
      </c>
      <c r="DZ188" s="240" t="str">
        <f t="shared" ca="1" si="301"/>
        <v>-11.7356956313906+2.33437500088659i</v>
      </c>
      <c r="EA188" s="240" t="str">
        <f t="shared" ca="1" si="302"/>
        <v>8.46096503353498+8.46096503353511i</v>
      </c>
      <c r="EB188" s="240" t="str">
        <f t="shared" ca="1" si="303"/>
        <v>2.3343750008871-11.7356956313905i</v>
      </c>
      <c r="EC188" s="240" t="str">
        <f t="shared" ca="1" si="304"/>
        <v>-11.0547835599308+4.57904127962273i</v>
      </c>
      <c r="ED188" s="240" t="str">
        <f t="shared" ca="1" si="305"/>
        <v>9.94904235585729+6.64773756993784i</v>
      </c>
      <c r="EE188" s="240" t="str">
        <f t="shared" ca="1" si="306"/>
        <v>-9.20562479407059E-13-11.9656115011898i</v>
      </c>
      <c r="EF188" s="240" t="str">
        <f t="shared" ca="1" si="307"/>
        <v>-9.94904235585664+6.64773756993881i</v>
      </c>
      <c r="EG188" s="240" t="str">
        <f t="shared" ca="1" si="308"/>
        <v>11.0547835599312+4.57904127962166i</v>
      </c>
      <c r="EH188" s="240" t="str">
        <f t="shared" ca="1" si="309"/>
        <v>-2.33437500088857-11.7356956313902i</v>
      </c>
      <c r="EI188" s="240" t="str">
        <f t="shared" ca="1" si="310"/>
        <v>-8.46096503353392+8.46096503353616i</v>
      </c>
      <c r="EJ188" s="240" t="str">
        <f t="shared" ca="1" si="311"/>
        <v>11.7356956313909+2.33437500088546i</v>
      </c>
      <c r="EK188" s="240" t="str">
        <f t="shared" ca="1" si="312"/>
        <v>-4.57904127962459-11.05478355993i</v>
      </c>
      <c r="EL188" s="240" t="str">
        <f t="shared" ca="1" si="313"/>
        <v>-6.64773756993617+9.9490423558584i</v>
      </c>
      <c r="EM188" s="240" t="str">
        <f t="shared" ca="1" si="314"/>
        <v>11.9656115011898-2.25157700881148E-12i</v>
      </c>
      <c r="EN188" s="240"/>
      <c r="EO188" s="240"/>
      <c r="EP188" s="240"/>
    </row>
    <row r="189" spans="1:146" ht="15.75" thickBot="1">
      <c r="A189" s="277">
        <f t="shared" si="181"/>
        <v>1.7382812500000011E-3</v>
      </c>
      <c r="B189" s="276">
        <v>89</v>
      </c>
      <c r="C189" s="248">
        <f t="shared" si="182"/>
        <v>17800</v>
      </c>
      <c r="D189" s="247">
        <f t="shared" si="315"/>
        <v>111840.69846779664</v>
      </c>
      <c r="E189" s="247" t="str">
        <f t="shared" si="316"/>
        <v>111840.698467797i</v>
      </c>
      <c r="F189" s="247" t="str">
        <f t="shared" si="183"/>
        <v>0.0403270788005271-0.140599660349654i</v>
      </c>
      <c r="G189" s="247" t="str">
        <f t="shared" si="184"/>
        <v>-0.287772864640562+0.655218438108866i</v>
      </c>
      <c r="H189" s="247" t="str">
        <f t="shared" si="180"/>
        <v>0.00510391083408422-0.00320306286903379i</v>
      </c>
      <c r="I189" s="247" t="str">
        <f t="shared" si="317"/>
        <v>-0.0057737037156982+0.00306356941505296i</v>
      </c>
      <c r="J189" s="275" t="str">
        <f ca="1">IMPRODUCT(1/N_FFT2,CZ100)</f>
        <v>0.00575298737109938-0.0112485402088195i</v>
      </c>
      <c r="K189" s="274" t="str">
        <f t="shared" ca="1" si="318"/>
        <v>1.24463918685154E-06+0.0000825704145551278i</v>
      </c>
      <c r="N189" s="265">
        <f t="shared" ca="1" si="185"/>
        <v>35.967154292413049</v>
      </c>
      <c r="O189" s="240">
        <f t="shared" ca="1" si="186"/>
        <v>11.967154292413049</v>
      </c>
      <c r="P189" s="240" t="str">
        <f t="shared" ca="1" si="187"/>
        <v>-6.89078546953263-9.78416360611871i</v>
      </c>
      <c r="Q189" s="240" t="str">
        <f t="shared" ca="1" si="188"/>
        <v>-4.03161285509307+11.267603101151i</v>
      </c>
      <c r="R189" s="240" t="str">
        <f t="shared" ca="1" si="189"/>
        <v>11.5336568827089-3.19179272045706i</v>
      </c>
      <c r="S189" s="240" t="str">
        <f t="shared" ca="1" si="190"/>
        <v>-9.25073536504002-7.591882313657i</v>
      </c>
      <c r="T189" s="240" t="str">
        <f t="shared" ca="1" si="191"/>
        <v>-0.880358483050842+11.934728769425i</v>
      </c>
      <c r="U189" s="241" t="str">
        <f t="shared" ca="1" si="192"/>
        <v>10.2645706168903-6.15234686191305i</v>
      </c>
      <c r="V189" s="240" t="str">
        <f t="shared" ca="1" si="193"/>
        <v>-10.9404892021335-4.84958533035761i</v>
      </c>
      <c r="W189" s="240" t="str">
        <f t="shared" ca="1" si="194"/>
        <v>2.33467598452326+11.7372087783131i</v>
      </c>
      <c r="X189" s="240" t="str">
        <f t="shared" ca="1" si="195"/>
        <v>8.25183808974284-8.66717658751045i</v>
      </c>
      <c r="Y189" s="240" t="str">
        <f t="shared" ca="1" si="196"/>
        <v>-11.8376279171791-1.75594622720665i</v>
      </c>
      <c r="Z189" s="240" t="str">
        <f t="shared" ca="1" si="197"/>
        <v>5.38056815359381+10.6893530301395i</v>
      </c>
      <c r="AA189" s="240" t="str">
        <f t="shared" ca="1" si="198"/>
        <v>5.64127748253713-10.5540878442166i</v>
      </c>
      <c r="AB189" s="240" t="str">
        <f t="shared" ca="1" si="199"/>
        <v>-11.877155722605+1.46490743714757i</v>
      </c>
      <c r="AC189" s="240" t="str">
        <f t="shared" ca="1" si="200"/>
        <v>8.03664962910554+8.86707644026022i</v>
      </c>
      <c r="AD189" s="240" t="str">
        <f t="shared" ca="1" si="201"/>
        <v>2.62201834661624-11.6763779336071i</v>
      </c>
      <c r="AE189" s="240" t="str">
        <f t="shared" ca="1" si="202"/>
        <v>-11.0562089131648+4.57963168026381i</v>
      </c>
      <c r="AF189" s="240" t="str">
        <f t="shared" ca="1" si="203"/>
        <v>10.1104929698385+6.40239906326269i</v>
      </c>
      <c r="AG189" s="240" t="str">
        <f t="shared" ca="1" si="204"/>
        <v>-0.587200429446575-11.9527393309683i</v>
      </c>
      <c r="AH189" s="240" t="str">
        <f t="shared" ca="1" si="205"/>
        <v>-9.43426333528028+7.362571370045i</v>
      </c>
      <c r="AI189" s="240" t="str">
        <f t="shared" ca="1" si="206"/>
        <v>11.451852646341+3.47388152142704i</v>
      </c>
      <c r="AJ189" s="240" t="str">
        <f t="shared" ca="1" si="207"/>
        <v>-3.753877786066-11.3631502421512i</v>
      </c>
      <c r="AK189" s="240" t="str">
        <f t="shared" ca="1" si="208"/>
        <v>-7.12882548874381+9.61210845805729i</v>
      </c>
      <c r="AL189" s="240" t="str">
        <f t="shared" ca="1" si="209"/>
        <v>11.9635500092805+0.293688668259283i</v>
      </c>
      <c r="AM189" s="240" t="str">
        <f t="shared" ca="1" si="210"/>
        <v>-6.64859469881771-9.95032513987725i</v>
      </c>
      <c r="AN189" s="240" t="str">
        <f t="shared" ca="1" si="211"/>
        <v>-4.30691943128816+11.1652687773655i</v>
      </c>
      <c r="AO189" s="240" t="str">
        <f t="shared" ca="1" si="212"/>
        <v>11.6085136754418-2.90778130290083i</v>
      </c>
      <c r="AP189" s="240" t="str">
        <f t="shared" ca="1" si="213"/>
        <v>-9.06163509772296-7.8166201912422i</v>
      </c>
      <c r="AQ189" s="240" t="str">
        <f t="shared" ca="1" si="214"/>
        <v>-1.17298624162479+11.9095291735391i</v>
      </c>
      <c r="AR189" s="240" t="str">
        <f t="shared" ca="1" si="215"/>
        <v>-1.17298624162479+11.9095291735391i</v>
      </c>
      <c r="AS189" s="240" t="str">
        <f t="shared" ca="1" si="216"/>
        <v>-10.8181793494977-5.11661777158714i</v>
      </c>
      <c r="AT189" s="240" t="str">
        <f t="shared" ca="1" si="217"/>
        <v>2.04592730091638+11.7909695673335i</v>
      </c>
      <c r="AU189" s="240" t="str">
        <f t="shared" ca="1" si="218"/>
        <v>8.46205595167095-8.46205595167099i</v>
      </c>
      <c r="AV189" s="240" t="str">
        <f t="shared" ca="1" si="219"/>
        <v>-11.7909695673335-2.04592730091633i</v>
      </c>
      <c r="AW189" s="240" t="str">
        <f t="shared" ca="1" si="220"/>
        <v>5.11661777158718+10.8181793494977i</v>
      </c>
      <c r="AX189" s="240" t="str">
        <f t="shared" ca="1" si="221"/>
        <v>5.89858871686491-10.4124652704196i</v>
      </c>
      <c r="AY189" s="240" t="str">
        <f t="shared" ca="1" si="222"/>
        <v>-11.9095291735391+1.17298624162474i</v>
      </c>
      <c r="AZ189" s="240" t="str">
        <f t="shared" ca="1" si="223"/>
        <v>7.8166201912423+9.06163509772288i</v>
      </c>
      <c r="BA189" s="240" t="str">
        <f t="shared" ca="1" si="224"/>
        <v>2.9077813029008-11.6085136754419i</v>
      </c>
      <c r="BB189" s="240" t="str">
        <f t="shared" ca="1" si="225"/>
        <v>-11.1652687773655+4.30691943128819i</v>
      </c>
      <c r="BC189" s="240" t="str">
        <f t="shared" ca="1" si="226"/>
        <v>9.95032513987727+6.64859469881768i</v>
      </c>
      <c r="BD189" s="240" t="str">
        <f t="shared" ca="1" si="227"/>
        <v>-0.293688668259325-11.9635500092805i</v>
      </c>
      <c r="BE189" s="240" t="str">
        <f t="shared" ca="1" si="228"/>
        <v>-9.61210845805732+7.12882548874378i</v>
      </c>
      <c r="BF189" s="240" t="str">
        <f t="shared" ca="1" si="229"/>
        <v>11.3631502421512+3.75387778606605i</v>
      </c>
      <c r="BG189" s="240" t="str">
        <f t="shared" ca="1" si="230"/>
        <v>-3.47388152142699-11.451852646341i</v>
      </c>
      <c r="BH189" s="240" t="str">
        <f t="shared" ca="1" si="231"/>
        <v>-7.36257137004489+9.43426333528036i</v>
      </c>
      <c r="BI189" s="240" t="str">
        <f t="shared" ca="1" si="232"/>
        <v>11.9527393309684+0.587200429446535i</v>
      </c>
      <c r="BJ189" s="240" t="str">
        <f t="shared" ca="1" si="233"/>
        <v>-6.4023990632607-10.1104929698397i</v>
      </c>
      <c r="BK189" s="240" t="str">
        <f t="shared" ca="1" si="234"/>
        <v>-4.57963168026706+11.0562089131634i</v>
      </c>
      <c r="BL189" s="240" t="str">
        <f t="shared" ca="1" si="235"/>
        <v>11.6763779336084-2.62201834661047i</v>
      </c>
      <c r="BM189" s="240" t="str">
        <f t="shared" ca="1" si="236"/>
        <v>-8.86707644026262-8.0366496291029i</v>
      </c>
      <c r="BN189" s="240" t="str">
        <f t="shared" ca="1" si="237"/>
        <v>-1.46490743714526+11.8771557226053i</v>
      </c>
      <c r="BO189" s="240" t="str">
        <f t="shared" ca="1" si="238"/>
        <v>10.5540878442166-5.64127748253709i</v>
      </c>
      <c r="BP189" s="240" t="str">
        <f t="shared" ca="1" si="239"/>
        <v>-10.6893530301389-5.38056815359496i</v>
      </c>
      <c r="BQ189" s="240" t="str">
        <f t="shared" ca="1" si="240"/>
        <v>1.75594622720303+11.8376279171797i</v>
      </c>
      <c r="BR189" s="240" t="str">
        <f t="shared" ca="1" si="241"/>
        <v>8.6671765875137-8.25183808973942i</v>
      </c>
      <c r="BS189" s="240" t="str">
        <f t="shared" ca="1" si="242"/>
        <v>-11.737208778314-2.33467598451856i</v>
      </c>
      <c r="BT189" s="240" t="str">
        <f t="shared" ca="1" si="243"/>
        <v>4.84958533036089+10.9404892021321i</v>
      </c>
      <c r="BU189" s="240" t="str">
        <f t="shared" ca="1" si="244"/>
        <v>6.15234686191204-10.264570616891i</v>
      </c>
      <c r="BV189" s="240" t="str">
        <f t="shared" ca="1" si="245"/>
        <v>-11.934728769425+0.880358483050988i</v>
      </c>
      <c r="BW189" s="240" t="str">
        <f t="shared" ca="1" si="246"/>
        <v>7.59188231365535+9.25073536504138i</v>
      </c>
      <c r="BX189" s="240" t="str">
        <f t="shared" ca="1" si="247"/>
        <v>3.19179272046086-11.5336568827078i</v>
      </c>
      <c r="BY189" s="240" t="str">
        <f t="shared" ca="1" si="248"/>
        <v>-11.267603101153+4.03161285508765i</v>
      </c>
      <c r="BZ189" s="240" t="str">
        <f t="shared" ca="1" si="249"/>
        <v>9.78416360612115+6.89078546952918i</v>
      </c>
      <c r="CA189" s="240" t="str">
        <f t="shared" ca="1" si="250"/>
        <v>-2.4219347003019E-12-11.967154292413i</v>
      </c>
      <c r="CB189" s="240" t="str">
        <f t="shared" ca="1" si="251"/>
        <v>-9.78416360611836+6.89078546953314i</v>
      </c>
      <c r="CC189" s="240" t="str">
        <f t="shared" ca="1" si="252"/>
        <v>11.2676031011506+4.03161285509431i</v>
      </c>
      <c r="CD189" s="240" t="str">
        <f t="shared" ca="1" si="253"/>
        <v>-3.19179272045405-11.5336568827097i</v>
      </c>
      <c r="CE189" s="240" t="str">
        <f t="shared" ca="1" si="254"/>
        <v>-7.5918823136608+9.25073536503689i</v>
      </c>
      <c r="CF189" s="240" t="str">
        <f t="shared" ca="1" si="255"/>
        <v>11.9347287694253+0.880358483046158i</v>
      </c>
      <c r="CG189" s="240" t="str">
        <f t="shared" ca="1" si="256"/>
        <v>-6.15234686191604-10.2645706168886i</v>
      </c>
      <c r="CH189" s="240" t="str">
        <f t="shared" ca="1" si="257"/>
        <v>-4.84958533035662+10.940489202134i</v>
      </c>
      <c r="CI189" s="240" t="str">
        <f t="shared" ca="1" si="258"/>
        <v>11.7372087783131-2.33467598452314i</v>
      </c>
      <c r="CJ189" s="240" t="str">
        <f t="shared" ca="1" si="259"/>
        <v>-8.66717658750871-8.25183808974466i</v>
      </c>
      <c r="CK189" s="240" t="str">
        <f t="shared" ca="1" si="260"/>
        <v>-1.75594622721035+11.8376279171786i</v>
      </c>
      <c r="CL189" s="240" t="str">
        <f t="shared" ca="1" si="261"/>
        <v>10.6893530301422-5.38056815358834i</v>
      </c>
      <c r="CM189" s="240" t="str">
        <f t="shared" ca="1" si="262"/>
        <v>-10.5540878442189-5.64127748253282i</v>
      </c>
      <c r="CN189" s="240" t="str">
        <f t="shared" ca="1" si="263"/>
        <v>1.46490743715006+11.8771557226047i</v>
      </c>
      <c r="CO189" s="240" t="str">
        <f t="shared" ca="1" si="264"/>
        <v>8.86707644025936-8.03664962910649i</v>
      </c>
      <c r="CP189" s="240" t="str">
        <f t="shared" ca="1" si="265"/>
        <v>-11.6763779336069-2.62201834661736i</v>
      </c>
      <c r="CQ189" s="240" t="str">
        <f t="shared" ca="1" si="266"/>
        <v>4.57963168026054+11.0562089131661i</v>
      </c>
      <c r="CR189" s="240" t="str">
        <f t="shared" ca="1" si="267"/>
        <v>6.40239906326667-10.1104929698359i</v>
      </c>
      <c r="CS189" s="240" t="str">
        <f t="shared" ca="1" si="268"/>
        <v>-11.9527393309681+0.587200429451372i</v>
      </c>
      <c r="CT189" s="240" t="str">
        <f t="shared" ca="1" si="269"/>
        <v>7.36257137004777+9.43426333527811i</v>
      </c>
      <c r="CU189" s="240" t="str">
        <f t="shared" ca="1" si="270"/>
        <v>3.47388152142594-11.4518526463414i</v>
      </c>
      <c r="CV189" s="240" t="str">
        <f t="shared" ca="1" si="271"/>
        <v>-11.3631502421512+3.75387778606597i</v>
      </c>
      <c r="CW189" s="240" t="str">
        <f t="shared" ca="1" si="272"/>
        <v>9.61210845805585+7.12882548874576i</v>
      </c>
      <c r="CX189" s="240" t="str">
        <f t="shared" ca="1" si="273"/>
        <v>0.293688668262984-11.9635500092804i</v>
      </c>
      <c r="CY189" s="240" t="str">
        <f t="shared" ca="1" si="274"/>
        <v>-9.95032513988062+6.64859469881265i</v>
      </c>
      <c r="CZ189" s="240" t="str">
        <f t="shared" ca="1" si="275"/>
        <v>11.1652687773673+4.30691943128351i</v>
      </c>
      <c r="DA189" s="240" t="str">
        <f t="shared" ca="1" si="276"/>
        <v>-2.90778130290335-11.6085136754412i</v>
      </c>
      <c r="DB189" s="240" t="str">
        <f t="shared" ca="1" si="277"/>
        <v>-7.81662019124121+9.06163509772383i</v>
      </c>
      <c r="DC189" s="240" t="str">
        <f t="shared" ca="1" si="278"/>
        <v>11.909529173539+1.17298624162585i</v>
      </c>
      <c r="DD189" s="240" t="str">
        <f t="shared" ca="1" si="279"/>
        <v>-5.89858871686291-10.4124652704207i</v>
      </c>
      <c r="DE189" s="240" t="str">
        <f t="shared" ca="1" si="280"/>
        <v>-5.1166177715914+10.8181793494957i</v>
      </c>
      <c r="DF189" s="240" t="str">
        <f t="shared" ca="1" si="281"/>
        <v>11.7909695673325-2.04592730092228i</v>
      </c>
      <c r="DG189" s="240" t="str">
        <f t="shared" ca="1" si="282"/>
        <v>-8.46205595167353-8.4620559516684i</v>
      </c>
      <c r="DH189" s="240" t="str">
        <f t="shared" ca="1" si="283"/>
        <v>-2.04592730091512+11.7909695673337i</v>
      </c>
      <c r="DI189" s="240" t="str">
        <f t="shared" ca="1" si="284"/>
        <v>10.8181793494977-5.11661777158721i</v>
      </c>
      <c r="DJ189" s="240" t="str">
        <f t="shared" ca="1" si="285"/>
        <v>-10.4124652704184-5.89858871686694i</v>
      </c>
      <c r="DK189" s="240" t="str">
        <f t="shared" ca="1" si="286"/>
        <v>1.17298624162123+11.9095291735395i</v>
      </c>
      <c r="DL189" s="240" t="str">
        <f t="shared" ca="1" si="287"/>
        <v>9.06163509772685-7.81662019123769i</v>
      </c>
      <c r="DM189" s="240" t="str">
        <f t="shared" ca="1" si="288"/>
        <v>-11.608513675443-2.9077813028963i</v>
      </c>
      <c r="DN189" s="240" t="str">
        <f t="shared" ca="1" si="289"/>
        <v>4.30691943129029+11.1652687773647i</v>
      </c>
      <c r="DO189" s="240" t="str">
        <f t="shared" ca="1" si="290"/>
        <v>6.64859469881679-9.95032513987786i</v>
      </c>
      <c r="DP189" s="240" t="str">
        <f t="shared" ca="1" si="291"/>
        <v>-11.9635500092806+0.293688668258005i</v>
      </c>
      <c r="DQ189" s="240" t="str">
        <f t="shared" ca="1" si="292"/>
        <v>7.12882548874177+9.61210845805881i</v>
      </c>
      <c r="DR189" s="240" t="str">
        <f t="shared" ca="1" si="293"/>
        <v>3.7538777860707-11.3631502421496i</v>
      </c>
      <c r="DS189" s="240" t="str">
        <f t="shared" ca="1" si="294"/>
        <v>-11.4518526463393+3.47388152143289i</v>
      </c>
      <c r="DT189" s="240" t="str">
        <f t="shared" ca="1" si="295"/>
        <v>9.43426333528259+7.36257137004204i</v>
      </c>
      <c r="DU189" s="240" t="str">
        <f t="shared" ca="1" si="296"/>
        <v>0.587200429444115-11.9527393309685i</v>
      </c>
      <c r="DV189" s="240" t="str">
        <f t="shared" ca="1" si="297"/>
        <v>-10.1104929698384+6.40239906326275i</v>
      </c>
      <c r="DW189" s="240" t="str">
        <f t="shared" ca="1" si="298"/>
        <v>11.0562089131644+4.57963168026482i</v>
      </c>
      <c r="DX189" s="240" t="str">
        <f t="shared" ca="1" si="299"/>
        <v>-2.62201834661284-11.6763779336079i</v>
      </c>
      <c r="DY189" s="240" t="str">
        <f t="shared" ca="1" si="300"/>
        <v>-8.03664962910992+8.86707644025625i</v>
      </c>
      <c r="DZ189" s="240" t="str">
        <f t="shared" ca="1" si="301"/>
        <v>11.8771557226056+1.46490743714286i</v>
      </c>
      <c r="EA189" s="240" t="str">
        <f t="shared" ca="1" si="302"/>
        <v>-5.64127748253922-10.5540878442154i</v>
      </c>
      <c r="EB189" s="240" t="str">
        <f t="shared" ca="1" si="303"/>
        <v>-5.38056815359279+10.68935303014i</v>
      </c>
      <c r="EC189" s="240" t="str">
        <f t="shared" ca="1" si="304"/>
        <v>11.8376279171793-1.75594622720576i</v>
      </c>
      <c r="ED189" s="240" t="str">
        <f t="shared" ca="1" si="305"/>
        <v>-8.2518380897413-8.66717658751192i</v>
      </c>
      <c r="EE189" s="240" t="str">
        <f t="shared" ca="1" si="306"/>
        <v>-2.33467598452769+11.7372087783122i</v>
      </c>
      <c r="EF189" s="240" t="str">
        <f t="shared" ca="1" si="307"/>
        <v>10.9404892021312-4.84958533036295i</v>
      </c>
      <c r="EG189" s="240" t="str">
        <f t="shared" ca="1" si="308"/>
        <v>-10.2645706168921-6.1523468619101i</v>
      </c>
      <c r="EH189" s="240" t="str">
        <f t="shared" ca="1" si="309"/>
        <v>0.880358483053064+11.9347287694248i</v>
      </c>
      <c r="EI189" s="240" t="str">
        <f t="shared" ca="1" si="310"/>
        <v>9.25073536504005-7.59188231365696i</v>
      </c>
      <c r="EJ189" s="240" t="str">
        <f t="shared" ca="1" si="311"/>
        <v>-11.5336568827084-3.19179272045885i</v>
      </c>
      <c r="EK189" s="240" t="str">
        <f t="shared" ca="1" si="312"/>
        <v>4.03161285508961+11.2676031011523i</v>
      </c>
      <c r="EL189" s="240" t="str">
        <f t="shared" ca="1" si="313"/>
        <v>6.89078546953721-9.78416360611549i</v>
      </c>
      <c r="EM189" s="240" t="str">
        <f t="shared" ca="1" si="314"/>
        <v>-11.967154292413+4.8438694006038E-12i</v>
      </c>
      <c r="EN189" s="240"/>
      <c r="EO189" s="240"/>
      <c r="EP189" s="240"/>
    </row>
    <row r="190" spans="1:146" ht="15.75" thickBot="1">
      <c r="A190" s="277">
        <f t="shared" si="181"/>
        <v>1.7578125000000011E-3</v>
      </c>
      <c r="B190" s="276">
        <v>90</v>
      </c>
      <c r="C190" s="248">
        <f t="shared" si="182"/>
        <v>18000</v>
      </c>
      <c r="D190" s="247">
        <f t="shared" si="315"/>
        <v>113097.33552923256</v>
      </c>
      <c r="E190" s="247" t="str">
        <f t="shared" si="316"/>
        <v>113097.335529233i</v>
      </c>
      <c r="F190" s="247" t="str">
        <f t="shared" si="183"/>
        <v>0.039768403256745-0.139669828040827i</v>
      </c>
      <c r="G190" s="247" t="str">
        <f t="shared" si="184"/>
        <v>-0.282334751868224+0.650338710178897i</v>
      </c>
      <c r="H190" s="247" t="str">
        <f t="shared" si="180"/>
        <v>0.00510157939990477-0.00316783826250397i</v>
      </c>
      <c r="I190" s="247" t="str">
        <f t="shared" si="317"/>
        <v>-0.00575800988529489+0.00303332698405542i</v>
      </c>
      <c r="J190" s="275" t="str">
        <f ca="1">IMPRODUCT(1/N_FFT2,DA100)</f>
        <v>0.0239960554641247+0.000641273536220809i</v>
      </c>
      <c r="K190" s="274" t="str">
        <f t="shared" ca="1" si="318"/>
        <v>-0.000140114716892094+0.0000690954231894825i</v>
      </c>
      <c r="N190" s="265">
        <f t="shared" ca="1" si="185"/>
        <v>35.968565847325593</v>
      </c>
      <c r="O190" s="240">
        <f t="shared" ca="1" si="186"/>
        <v>11.968565847325594</v>
      </c>
      <c r="P190" s="240" t="str">
        <f t="shared" ca="1" si="187"/>
        <v>-7.12966635102371-9.61324222959397i</v>
      </c>
      <c r="Q190" s="240" t="str">
        <f t="shared" ca="1" si="188"/>
        <v>-3.47429127418965+11.4532034201728i</v>
      </c>
      <c r="R190" s="240" t="str">
        <f t="shared" ca="1" si="189"/>
        <v>11.2689321423016-4.03208839362065i</v>
      </c>
      <c r="S190" s="240" t="str">
        <f t="shared" ca="1" si="190"/>
        <v>-9.95149880489327-6.64937891670917i</v>
      </c>
      <c r="T190" s="240" t="str">
        <f t="shared" ca="1" si="191"/>
        <v>0.587269691162633+11.9541491856012i</v>
      </c>
      <c r="U190" s="241" t="str">
        <f t="shared" ca="1" si="192"/>
        <v>9.25182651174323-7.59277779461336i</v>
      </c>
      <c r="V190" s="240" t="str">
        <f t="shared" ca="1" si="193"/>
        <v>-11.6098829278228-2.90812428276682i</v>
      </c>
      <c r="W190" s="240" t="str">
        <f t="shared" ca="1" si="194"/>
        <v>4.58017185894231+11.0575130198577i</v>
      </c>
      <c r="X190" s="240" t="str">
        <f t="shared" ca="1" si="195"/>
        <v>6.15307254616746-10.2657813479232i</v>
      </c>
      <c r="Y190" s="240" t="str">
        <f t="shared" ca="1" si="196"/>
        <v>-11.9109339314289+1.1731245982005i</v>
      </c>
      <c r="Z190" s="240" t="str">
        <f t="shared" ca="1" si="197"/>
        <v>8.03759757144807+8.86812233346048i</v>
      </c>
      <c r="AA190" s="240" t="str">
        <f t="shared" ca="1" si="198"/>
        <v>2.33495136522575-11.7385932105938i</v>
      </c>
      <c r="AB190" s="240" t="str">
        <f t="shared" ca="1" si="199"/>
        <v>-10.8194553800253+5.11722128907973i</v>
      </c>
      <c r="AC190" s="240" t="str">
        <f t="shared" ca="1" si="200"/>
        <v>10.5553327245098+5.64194288491666i</v>
      </c>
      <c r="AD190" s="240" t="str">
        <f t="shared" ca="1" si="201"/>
        <v>-1.75615334532775-11.8390241941413i</v>
      </c>
      <c r="AE190" s="240" t="str">
        <f t="shared" ca="1" si="202"/>
        <v>-8.46305407172141+8.46305407172188i</v>
      </c>
      <c r="AF190" s="240" t="str">
        <f t="shared" ca="1" si="203"/>
        <v>11.8390241941412+1.75615334532827i</v>
      </c>
      <c r="AG190" s="240" t="str">
        <f t="shared" ca="1" si="204"/>
        <v>-5.64194288491617-10.55533272451i</v>
      </c>
      <c r="AH190" s="240" t="str">
        <f t="shared" ca="1" si="205"/>
        <v>-5.11722128908024+10.819455380025i</v>
      </c>
      <c r="AI190" s="240" t="str">
        <f t="shared" ca="1" si="206"/>
        <v>11.7385932105937-2.33495136522638i</v>
      </c>
      <c r="AJ190" s="240" t="str">
        <f t="shared" ca="1" si="207"/>
        <v>-8.86812233346091-8.03759757144761i</v>
      </c>
      <c r="AK190" s="240" t="str">
        <f t="shared" ca="1" si="208"/>
        <v>-1.17312459820107+11.9109339314289i</v>
      </c>
      <c r="AL190" s="240" t="str">
        <f t="shared" ca="1" si="209"/>
        <v>10.2657813479235-6.15307254616697i</v>
      </c>
      <c r="AM190" s="240" t="str">
        <f t="shared" ca="1" si="210"/>
        <v>-11.0575130198579-4.58017185894172i</v>
      </c>
      <c r="AN190" s="240" t="str">
        <f t="shared" ca="1" si="211"/>
        <v>2.9081242827674+11.6098829278226i</v>
      </c>
      <c r="AO190" s="240" t="str">
        <f t="shared" ca="1" si="212"/>
        <v>7.59277779461381-9.25182651174286i</v>
      </c>
      <c r="AP190" s="240" t="str">
        <f t="shared" ca="1" si="213"/>
        <v>-11.9541491856012-0.587269691163217i</v>
      </c>
      <c r="AQ190" s="240" t="str">
        <f t="shared" ca="1" si="214"/>
        <v>6.64937891670956+9.95149880489301i</v>
      </c>
      <c r="AR190" s="240" t="str">
        <f t="shared" ca="1" si="215"/>
        <v>6.64937891670956+9.95149880489301i</v>
      </c>
      <c r="AS190" s="240" t="str">
        <f t="shared" ca="1" si="216"/>
        <v>-11.4532034201728+3.47429127418973i</v>
      </c>
      <c r="AT190" s="240" t="str">
        <f t="shared" ca="1" si="217"/>
        <v>9.6132422295938+7.12966635102394i</v>
      </c>
      <c r="AU190" s="240" t="str">
        <f t="shared" ca="1" si="218"/>
        <v>5.21982564815786E-13-11.9685658473256i</v>
      </c>
      <c r="AV190" s="240" t="str">
        <f t="shared" ca="1" si="219"/>
        <v>-9.61324222959372+7.12966635102405i</v>
      </c>
      <c r="AW190" s="240" t="str">
        <f t="shared" ca="1" si="220"/>
        <v>11.4532034201728+3.47429127418959i</v>
      </c>
      <c r="AX190" s="240" t="str">
        <f t="shared" ca="1" si="221"/>
        <v>-4.03208839362048-11.2689321423017i</v>
      </c>
      <c r="AY190" s="240" t="str">
        <f t="shared" ca="1" si="222"/>
        <v>-6.64937891670951+9.95149880489304i</v>
      </c>
      <c r="AZ190" s="240" t="str">
        <f t="shared" ca="1" si="223"/>
        <v>11.9541491856012-0.587269691163279i</v>
      </c>
      <c r="BA190" s="240" t="str">
        <f t="shared" ca="1" si="224"/>
        <v>-7.59277779461385-9.25182651174282i</v>
      </c>
      <c r="BB190" s="240" t="str">
        <f t="shared" ca="1" si="225"/>
        <v>-2.90812428276734+11.6098829278226i</v>
      </c>
      <c r="BC190" s="240" t="str">
        <f t="shared" ca="1" si="226"/>
        <v>11.0575130198579-4.58017185894178i</v>
      </c>
      <c r="BD190" s="240" t="str">
        <f t="shared" ca="1" si="227"/>
        <v>-10.265781347923-6.15307254616794i</v>
      </c>
      <c r="BE190" s="240" t="str">
        <f t="shared" ca="1" si="228"/>
        <v>1.17312459820113+11.9109339314289i</v>
      </c>
      <c r="BF190" s="240" t="str">
        <f t="shared" ca="1" si="229"/>
        <v>8.86812233346086-8.03759757144766i</v>
      </c>
      <c r="BG190" s="240" t="str">
        <f t="shared" ca="1" si="230"/>
        <v>-11.7385932105937-2.33495136522632i</v>
      </c>
      <c r="BH190" s="240" t="str">
        <f t="shared" ca="1" si="231"/>
        <v>5.11722128908029+10.819455380025i</v>
      </c>
      <c r="BI190" s="240" t="str">
        <f t="shared" ca="1" si="232"/>
        <v>5.64194288491505-10.5553327245106i</v>
      </c>
      <c r="BJ190" s="240" t="str">
        <f t="shared" ca="1" si="233"/>
        <v>-11.8390241941416+1.75615334532598i</v>
      </c>
      <c r="BK190" s="240" t="str">
        <f t="shared" ca="1" si="234"/>
        <v>8.46305407172566+8.46305407171763i</v>
      </c>
      <c r="BL190" s="240" t="str">
        <f t="shared" ca="1" si="235"/>
        <v>1.75615334532652-11.8390241941415i</v>
      </c>
      <c r="BM190" s="240" t="str">
        <f t="shared" ca="1" si="236"/>
        <v>-10.5553327245109+5.64194288491458i</v>
      </c>
      <c r="BN190" s="240" t="str">
        <f t="shared" ca="1" si="237"/>
        <v>10.8194553800227+5.11722128908509i</v>
      </c>
      <c r="BO190" s="240" t="str">
        <f t="shared" ca="1" si="238"/>
        <v>-2.33495136522811-11.7385932105933i</v>
      </c>
      <c r="BP190" s="240" t="str">
        <f t="shared" ca="1" si="239"/>
        <v>-8.03759757144895+8.8681223334597i</v>
      </c>
      <c r="BQ190" s="240" t="str">
        <f t="shared" ca="1" si="240"/>
        <v>11.9109339314284+1.17312459820641i</v>
      </c>
      <c r="BR190" s="240" t="str">
        <f t="shared" ca="1" si="241"/>
        <v>-6.15307254616952-10.265781347922i</v>
      </c>
      <c r="BS190" s="240" t="str">
        <f t="shared" ca="1" si="242"/>
        <v>-4.58017185894338+11.0575130198572i</v>
      </c>
      <c r="BT190" s="240" t="str">
        <f t="shared" ca="1" si="243"/>
        <v>11.6098829278239-2.9081242827622i</v>
      </c>
      <c r="BU190" s="240" t="str">
        <f t="shared" ca="1" si="244"/>
        <v>-9.25182651174486-7.59277779461139i</v>
      </c>
      <c r="BV190" s="240" t="str">
        <f t="shared" ca="1" si="245"/>
        <v>-0.587269691163823+11.9541491856012i</v>
      </c>
      <c r="BW190" s="240" t="str">
        <f t="shared" ca="1" si="246"/>
        <v>9.95149880489589-6.64937891670524i</v>
      </c>
      <c r="BX190" s="240" t="str">
        <f t="shared" ca="1" si="247"/>
        <v>-11.2689321423027-4.03208839361763i</v>
      </c>
      <c r="BY190" s="240" t="str">
        <f t="shared" ca="1" si="248"/>
        <v>3.47429127418923+11.4532034201729i</v>
      </c>
      <c r="BZ190" s="240" t="str">
        <f t="shared" ca="1" si="249"/>
        <v>7.12966635102737-9.61324222959126i</v>
      </c>
      <c r="CA190" s="240" t="str">
        <f t="shared" ca="1" si="250"/>
        <v>-11.9685658473256+3.71837428172726E-12i</v>
      </c>
      <c r="CB190" s="240" t="str">
        <f t="shared" ca="1" si="251"/>
        <v>7.1296663510235+9.61324222959412i</v>
      </c>
      <c r="CC190" s="240" t="str">
        <f t="shared" ca="1" si="252"/>
        <v>3.4742912741935-11.4532034201716i</v>
      </c>
      <c r="CD190" s="240" t="str">
        <f t="shared" ca="1" si="253"/>
        <v>-11.2689321423003+4.03208839362431i</v>
      </c>
      <c r="CE190" s="240" t="str">
        <f t="shared" ca="1" si="254"/>
        <v>9.95149880489341+6.64937891670896i</v>
      </c>
      <c r="CF190" s="240" t="str">
        <f t="shared" ca="1" si="255"/>
        <v>-0.58726969115902-11.9541491856014i</v>
      </c>
      <c r="CG190" s="240" t="str">
        <f t="shared" ca="1" si="256"/>
        <v>-9.25182651174013+7.59277779461713i</v>
      </c>
      <c r="CH190" s="240" t="str">
        <f t="shared" ca="1" si="257"/>
        <v>11.6098829278228+2.90812428276686i</v>
      </c>
      <c r="CI190" s="240" t="str">
        <f t="shared" ca="1" si="258"/>
        <v>-4.5801718589391-11.057513019859i</v>
      </c>
      <c r="CJ190" s="240" t="str">
        <f t="shared" ca="1" si="259"/>
        <v>-6.15307254616343+10.2657813479257i</v>
      </c>
      <c r="CK190" s="240" t="str">
        <f t="shared" ca="1" si="260"/>
        <v>11.9109339314288-1.17312459820179i</v>
      </c>
      <c r="CL190" s="240" t="str">
        <f t="shared" ca="1" si="261"/>
        <v>-8.03759757144538-8.86812233346293i</v>
      </c>
      <c r="CM190" s="240" t="str">
        <f t="shared" ca="1" si="262"/>
        <v>-2.33495136522099+11.7385932105947i</v>
      </c>
      <c r="CN190" s="240" t="str">
        <f t="shared" ca="1" si="263"/>
        <v>10.8194553800248-5.11722128908075i</v>
      </c>
      <c r="CO190" s="240" t="str">
        <f t="shared" ca="1" si="264"/>
        <v>-10.5553327245087-5.64194288491867i</v>
      </c>
      <c r="CP190" s="240" t="str">
        <f t="shared" ca="1" si="265"/>
        <v>1.75615334533353+11.8390241941404i</v>
      </c>
      <c r="CQ190" s="240" t="str">
        <f t="shared" ca="1" si="266"/>
        <v>8.46305407172053-8.46305407172276i</v>
      </c>
      <c r="CR190" s="240" t="str">
        <f t="shared" ca="1" si="267"/>
        <v>-11.8390241941408-1.75615334533073i</v>
      </c>
      <c r="CS190" s="240" t="str">
        <f t="shared" ca="1" si="268"/>
        <v>5.64194288491097+10.5553327245128i</v>
      </c>
      <c r="CT190" s="240" t="str">
        <f t="shared" ca="1" si="269"/>
        <v>5.11722128907819-10.819455380026i</v>
      </c>
      <c r="CU190" s="240" t="str">
        <f t="shared" ca="1" si="270"/>
        <v>-11.7385932105941+2.3349513652241i</v>
      </c>
      <c r="CV190" s="240" t="str">
        <f t="shared" ca="1" si="271"/>
        <v>8.86812233345683+8.03759757145211i</v>
      </c>
      <c r="CW190" s="240" t="str">
        <f t="shared" ca="1" si="272"/>
        <v>1.17312459819863-11.9109339314291i</v>
      </c>
      <c r="CX190" s="240" t="str">
        <f t="shared" ca="1" si="273"/>
        <v>-10.2657813479242+6.15307254616586i</v>
      </c>
      <c r="CY190" s="240" t="str">
        <f t="shared" ca="1" si="274"/>
        <v>11.0575130198556+4.58017185894716i</v>
      </c>
      <c r="CZ190" s="240" t="str">
        <f t="shared" ca="1" si="275"/>
        <v>-2.90812428276994-11.609882927822i</v>
      </c>
      <c r="DA190" s="240" t="str">
        <f t="shared" ca="1" si="276"/>
        <v>-7.59277779461468+9.25182651174214i</v>
      </c>
      <c r="DB190" s="240" t="str">
        <f t="shared" ca="1" si="277"/>
        <v>11.954149185601+0.587269691168082i</v>
      </c>
      <c r="DC190" s="240" t="str">
        <f t="shared" ca="1" si="278"/>
        <v>-6.6493789167116-9.95149880489165i</v>
      </c>
      <c r="DD190" s="240" t="str">
        <f t="shared" ca="1" si="279"/>
        <v>-4.03208839362133+11.2689321423014i</v>
      </c>
      <c r="DE190" s="240" t="str">
        <f t="shared" ca="1" si="280"/>
        <v>11.4532034201742-3.47429127418515i</v>
      </c>
      <c r="DF190" s="240" t="str">
        <f t="shared" ca="1" si="281"/>
        <v>-9.61324222959602-7.12966635102095i</v>
      </c>
      <c r="DG190" s="240" t="str">
        <f t="shared" ca="1" si="282"/>
        <v>-5.4544639201332E-13+11.9685658473256i</v>
      </c>
      <c r="DH190" s="240" t="str">
        <f t="shared" ca="1" si="283"/>
        <v>9.61324222959646-7.12966635102034i</v>
      </c>
      <c r="DI190" s="240" t="str">
        <f t="shared" ca="1" si="284"/>
        <v>-11.4532034201739-3.47429127418619i</v>
      </c>
      <c r="DJ190" s="240" t="str">
        <f t="shared" ca="1" si="285"/>
        <v>4.03208839362063+11.2689321423016i</v>
      </c>
      <c r="DK190" s="240" t="str">
        <f t="shared" ca="1" si="286"/>
        <v>6.64937891671251-9.95149880489104i</v>
      </c>
      <c r="DL190" s="240" t="str">
        <f t="shared" ca="1" si="287"/>
        <v>-11.954149185601+0.587269691166993i</v>
      </c>
      <c r="DM190" s="240" t="str">
        <f t="shared" ca="1" si="288"/>
        <v>7.59277779461384+9.25182651174283i</v>
      </c>
      <c r="DN190" s="240" t="str">
        <f t="shared" ca="1" si="289"/>
        <v>2.90812428277067-11.6098829278218i</v>
      </c>
      <c r="DO190" s="240" t="str">
        <f t="shared" ca="1" si="290"/>
        <v>-11.0575130198561+4.58017185894616i</v>
      </c>
      <c r="DP190" s="240" t="str">
        <f t="shared" ca="1" si="291"/>
        <v>10.2657813479236+6.1530725461668i</v>
      </c>
      <c r="DQ190" s="240" t="str">
        <f t="shared" ca="1" si="292"/>
        <v>-1.17312459819755-11.9109339314292i</v>
      </c>
      <c r="DR190" s="240" t="str">
        <f t="shared" ca="1" si="293"/>
        <v>-8.86812233345757+8.03759757145129i</v>
      </c>
      <c r="DS190" s="240" t="str">
        <f t="shared" ca="1" si="294"/>
        <v>11.7385932105939+2.33495136522517i</v>
      </c>
      <c r="DT190" s="240" t="str">
        <f t="shared" ca="1" si="295"/>
        <v>-5.1172212890772-10.8194553800265i</v>
      </c>
      <c r="DU190" s="240" t="str">
        <f t="shared" ca="1" si="296"/>
        <v>-5.64194288491193+10.5553327245123i</v>
      </c>
      <c r="DV190" s="240" t="str">
        <f t="shared" ca="1" si="297"/>
        <v>11.839024194141-1.75615334532965i</v>
      </c>
      <c r="DW190" s="240" t="str">
        <f t="shared" ca="1" si="298"/>
        <v>-8.46305407171975-8.46305407172354i</v>
      </c>
      <c r="DX190" s="240" t="str">
        <f t="shared" ca="1" si="299"/>
        <v>-1.75615334532284+11.839024194142i</v>
      </c>
      <c r="DY190" s="240" t="str">
        <f t="shared" ca="1" si="300"/>
        <v>10.5553327245092-5.64194288491771i</v>
      </c>
      <c r="DZ190" s="240" t="str">
        <f t="shared" ca="1" si="301"/>
        <v>-10.8194553800243-5.11722128908173i</v>
      </c>
      <c r="EA190" s="240" t="str">
        <f t="shared" ca="1" si="302"/>
        <v>2.33495136523193+11.7385932105926i</v>
      </c>
      <c r="EB190" s="240" t="str">
        <f t="shared" ca="1" si="303"/>
        <v>8.03759757144643-8.86812233346197i</v>
      </c>
      <c r="EC190" s="240" t="str">
        <f t="shared" ca="1" si="304"/>
        <v>-11.9109339314287-1.17312459820288i</v>
      </c>
      <c r="ED190" s="240" t="str">
        <f t="shared" ca="1" si="305"/>
        <v>6.15307254616249+10.2657813479262i</v>
      </c>
      <c r="EE190" s="240" t="str">
        <f t="shared" ca="1" si="306"/>
        <v>4.5801718589401-11.0575130198586i</v>
      </c>
      <c r="EF190" s="240" t="str">
        <f t="shared" ca="1" si="307"/>
        <v>-11.609882927823+2.9081242827658i</v>
      </c>
      <c r="EG190" s="240" t="str">
        <f t="shared" ca="1" si="308"/>
        <v>9.25182651173966+7.59277779461772i</v>
      </c>
      <c r="EH190" s="240" t="str">
        <f t="shared" ca="1" si="309"/>
        <v>0.587269691160109-11.9541491856014i</v>
      </c>
      <c r="EI190" s="240" t="str">
        <f t="shared" ca="1" si="310"/>
        <v>-9.95149880489383+6.64937891670834i</v>
      </c>
      <c r="EJ190" s="240" t="str">
        <f t="shared" ca="1" si="311"/>
        <v>11.2689321422998+4.03208839362567i</v>
      </c>
      <c r="EK190" s="240" t="str">
        <f t="shared" ca="1" si="312"/>
        <v>-3.47429127419279-11.4532034201719i</v>
      </c>
      <c r="EL190" s="240" t="str">
        <f t="shared" ca="1" si="313"/>
        <v>-7.12966635102465+9.61324222959327i</v>
      </c>
      <c r="EM190" s="240" t="str">
        <f t="shared" ca="1" si="314"/>
        <v>11.9685658473256+4.80926706575391E-12i</v>
      </c>
      <c r="EN190" s="240"/>
      <c r="EO190" s="240"/>
      <c r="EP190" s="240"/>
    </row>
    <row r="191" spans="1:146" ht="15.75" thickBot="1">
      <c r="A191" s="277">
        <f t="shared" si="181"/>
        <v>1.7773437500000011E-3</v>
      </c>
      <c r="B191" s="276">
        <v>91</v>
      </c>
      <c r="C191" s="248">
        <f t="shared" si="182"/>
        <v>18200</v>
      </c>
      <c r="D191" s="247">
        <f t="shared" si="315"/>
        <v>114353.97259066848</v>
      </c>
      <c r="E191" s="247" t="str">
        <f t="shared" si="316"/>
        <v>114353.972590668i</v>
      </c>
      <c r="F191" s="247" t="str">
        <f t="shared" si="183"/>
        <v>0.0392137108033718-0.13875686781509i</v>
      </c>
      <c r="G191" s="247" t="str">
        <f t="shared" si="184"/>
        <v>-0.277036292708162+0.645504670137972i</v>
      </c>
      <c r="H191" s="247" t="str">
        <f t="shared" si="180"/>
        <v>0.00509931692028691-0.00313338371461267i</v>
      </c>
      <c r="I191" s="247" t="str">
        <f t="shared" si="317"/>
        <v>-0.00574279472656774+0.003003663570062i</v>
      </c>
      <c r="J191" s="275" t="str">
        <f ca="1">IMPRODUCT(1/N_FFT2,DB100)</f>
        <v>0.085214569847975+0.0112507846326391i</v>
      </c>
      <c r="K191" s="274" t="str">
        <f t="shared" ca="1" si="318"/>
        <v>-0.000523163354285361+0.000191344952432797i</v>
      </c>
      <c r="N191" s="265">
        <f t="shared" ca="1" si="185"/>
        <v>35.969860513806829</v>
      </c>
      <c r="O191" s="240">
        <f t="shared" ca="1" si="186"/>
        <v>11.969860513806827</v>
      </c>
      <c r="P191" s="240" t="str">
        <f t="shared" ca="1" si="187"/>
        <v>-7.36423632293758-9.43639677524842i</v>
      </c>
      <c r="Q191" s="240" t="str">
        <f t="shared" ca="1" si="188"/>
        <v>-2.90843886106174+11.6111387947719i</v>
      </c>
      <c r="R191" s="240" t="str">
        <f t="shared" ca="1" si="189"/>
        <v>10.9429632561327-4.85068200307151i</v>
      </c>
      <c r="S191" s="240" t="str">
        <f t="shared" ca="1" si="190"/>
        <v>-10.5564745184099-5.64255318647094i</v>
      </c>
      <c r="T191" s="240" t="str">
        <f t="shared" ca="1" si="191"/>
        <v>2.04638996163815+11.793635946768i</v>
      </c>
      <c r="U191" s="241" t="str">
        <f t="shared" ca="1" si="192"/>
        <v>8.03846701631638-8.86908161804736i</v>
      </c>
      <c r="V191" s="240" t="str">
        <f t="shared" ca="1" si="193"/>
        <v>-11.9374276581947-0.880557565046554i</v>
      </c>
      <c r="W191" s="240" t="str">
        <f t="shared" ca="1" si="194"/>
        <v>6.65009819486729+9.95257528073084i</v>
      </c>
      <c r="X191" s="240" t="str">
        <f t="shared" ca="1" si="195"/>
        <v>3.75472667830339-11.3657198756273i</v>
      </c>
      <c r="Y191" s="240" t="str">
        <f t="shared" ca="1" si="196"/>
        <v>-11.2701511278435+4.0325245536213i</v>
      </c>
      <c r="Z191" s="240" t="str">
        <f t="shared" ca="1" si="197"/>
        <v>10.1127793306312+6.40384688526748i</v>
      </c>
      <c r="AA191" s="240" t="str">
        <f t="shared" ca="1" si="198"/>
        <v>-1.17325149770678-11.9122223637372i</v>
      </c>
      <c r="AB191" s="240" t="str">
        <f t="shared" ca="1" si="199"/>
        <v>-8.66913656046069+8.25370413911692i</v>
      </c>
      <c r="AC191" s="240" t="str">
        <f t="shared" ca="1" si="200"/>
        <v>11.8403048478127+1.75634331235549i</v>
      </c>
      <c r="AD191" s="240" t="str">
        <f t="shared" ca="1" si="201"/>
        <v>-5.89992260849803-10.4148199184492i</v>
      </c>
      <c r="AE191" s="240" t="str">
        <f t="shared" ca="1" si="202"/>
        <v>-4.5806673063549+11.0587091357212i</v>
      </c>
      <c r="AF191" s="240" t="str">
        <f t="shared" ca="1" si="203"/>
        <v>11.5362650741169-3.19251450422739i</v>
      </c>
      <c r="AG191" s="240" t="str">
        <f t="shared" ca="1" si="204"/>
        <v>-9.61428211546252-7.13043758294604i</v>
      </c>
      <c r="AH191" s="240" t="str">
        <f t="shared" ca="1" si="205"/>
        <v>0.293755082256962+11.966255415611i</v>
      </c>
      <c r="AI191" s="240" t="str">
        <f t="shared" ca="1" si="206"/>
        <v>9.25282730246632-7.59359912233491i</v>
      </c>
      <c r="AJ191" s="240" t="str">
        <f t="shared" ca="1" si="207"/>
        <v>-11.6790183995855-2.62261128307941i</v>
      </c>
      <c r="AK191" s="240" t="str">
        <f t="shared" ca="1" si="208"/>
        <v>5.11777483032859+10.8206257446622i</v>
      </c>
      <c r="AL191" s="240" t="str">
        <f t="shared" ca="1" si="209"/>
        <v>5.38178490139346-10.6917702928526i</v>
      </c>
      <c r="AM191" s="240" t="str">
        <f t="shared" ca="1" si="210"/>
        <v>-11.7398630004217+2.33520394212613i</v>
      </c>
      <c r="AN191" s="240" t="str">
        <f t="shared" ca="1" si="211"/>
        <v>9.06368427250285+7.81838782156373i</v>
      </c>
      <c r="AO191" s="240" t="str">
        <f t="shared" ca="1" si="212"/>
        <v>0.587333217436501-11.9554422926i</v>
      </c>
      <c r="AP191" s="240" t="str">
        <f t="shared" ca="1" si="213"/>
        <v>-9.78637617163146+6.89234373397872i</v>
      </c>
      <c r="AQ191" s="240" t="str">
        <f t="shared" ca="1" si="214"/>
        <v>11.4544423387499+3.47466709603157i</v>
      </c>
      <c r="AR191" s="240" t="str">
        <f t="shared" ca="1" si="215"/>
        <v>11.4544423387499+3.47466709603157i</v>
      </c>
      <c r="AS191" s="240" t="str">
        <f t="shared" ca="1" si="216"/>
        <v>-6.15373813775822+10.2668918204046i</v>
      </c>
      <c r="AT191" s="240" t="str">
        <f t="shared" ca="1" si="217"/>
        <v>11.8798415919545-1.46523870753556i</v>
      </c>
      <c r="AU191" s="240" t="str">
        <f t="shared" ca="1" si="218"/>
        <v>-8.46396953916999-8.46396953916981i</v>
      </c>
      <c r="AV191" s="240" t="str">
        <f t="shared" ca="1" si="219"/>
        <v>-1.46523870753548+11.8798415919545i</v>
      </c>
      <c r="AW191" s="240" t="str">
        <f t="shared" ca="1" si="220"/>
        <v>10.2668918204046-6.15373813775829i</v>
      </c>
      <c r="AX191" s="240" t="str">
        <f t="shared" ca="1" si="221"/>
        <v>-11.1677936624381-4.30789338693501i</v>
      </c>
      <c r="AY191" s="240" t="str">
        <f t="shared" ca="1" si="222"/>
        <v>3.47466709603164+11.4544423387499i</v>
      </c>
      <c r="AZ191" s="240" t="str">
        <f t="shared" ca="1" si="223"/>
        <v>6.89234373397866-9.78637617163151i</v>
      </c>
      <c r="BA191" s="240" t="str">
        <f t="shared" ca="1" si="224"/>
        <v>-11.9554422925999+0.587333217436583i</v>
      </c>
      <c r="BB191" s="240" t="str">
        <f t="shared" ca="1" si="225"/>
        <v>7.8183878215629+9.06368427250358i</v>
      </c>
      <c r="BC191" s="240" t="str">
        <f t="shared" ca="1" si="226"/>
        <v>2.33520394212722-11.7398630004215i</v>
      </c>
      <c r="BD191" s="240" t="str">
        <f t="shared" ca="1" si="227"/>
        <v>-10.6917702928531+5.38178490139247i</v>
      </c>
      <c r="BE191" s="240" t="str">
        <f t="shared" ca="1" si="228"/>
        <v>10.8206257446623+5.11777483032843i</v>
      </c>
      <c r="BF191" s="240" t="str">
        <f t="shared" ca="1" si="229"/>
        <v>-2.62261128307957-11.6790183995855i</v>
      </c>
      <c r="BG191" s="240" t="str">
        <f t="shared" ca="1" si="230"/>
        <v>-7.59359912233478+9.25282730246643i</v>
      </c>
      <c r="BH191" s="240" t="str">
        <f t="shared" ca="1" si="231"/>
        <v>11.966255415611+0.293755082259346i</v>
      </c>
      <c r="BI191" s="240" t="str">
        <f t="shared" ca="1" si="232"/>
        <v>-7.13043758294905-9.61428211546029i</v>
      </c>
      <c r="BJ191" s="240" t="str">
        <f t="shared" ca="1" si="233"/>
        <v>-3.19251450422969+11.5362650741163i</v>
      </c>
      <c r="BK191" s="240" t="str">
        <f t="shared" ca="1" si="234"/>
        <v>11.0587091357198-4.58066730635827i</v>
      </c>
      <c r="BL191" s="240" t="str">
        <f t="shared" ca="1" si="235"/>
        <v>-10.414819918448-5.89992260850003i</v>
      </c>
      <c r="BM191" s="240" t="str">
        <f t="shared" ca="1" si="236"/>
        <v>1.7563433123591+11.8403048478121i</v>
      </c>
      <c r="BN191" s="240" t="str">
        <f t="shared" ca="1" si="237"/>
        <v>8.25370413911859-8.66913656045909i</v>
      </c>
      <c r="BO191" s="240" t="str">
        <f t="shared" ca="1" si="238"/>
        <v>-11.9122223637376-1.17325149770314i</v>
      </c>
      <c r="BP191" s="240" t="str">
        <f t="shared" ca="1" si="239"/>
        <v>6.40384688526558+10.1127793306324i</v>
      </c>
      <c r="BQ191" s="240" t="str">
        <f t="shared" ca="1" si="240"/>
        <v>4.03252455361783-11.2701511278448i</v>
      </c>
      <c r="BR191" s="240" t="str">
        <f t="shared" ca="1" si="241"/>
        <v>-11.365719875628+3.75472667830125i</v>
      </c>
      <c r="BS191" s="240" t="str">
        <f t="shared" ca="1" si="242"/>
        <v>9.9525752807329+6.65009819486421i</v>
      </c>
      <c r="BT191" s="240" t="str">
        <f t="shared" ca="1" si="243"/>
        <v>-0.880557565045533-11.9374276581947i</v>
      </c>
      <c r="BU191" s="240" t="str">
        <f t="shared" ca="1" si="244"/>
        <v>-8.86908161804405+8.03846701632003i</v>
      </c>
      <c r="BV191" s="240" t="str">
        <f t="shared" ca="1" si="245"/>
        <v>11.7936359467678+2.04638996163913i</v>
      </c>
      <c r="BW191" s="240" t="str">
        <f t="shared" ca="1" si="246"/>
        <v>-5.64255318647501-10.5564745184078i</v>
      </c>
      <c r="BX191" s="240" t="str">
        <f t="shared" ca="1" si="247"/>
        <v>-4.85068200307262+10.9429632561322i</v>
      </c>
      <c r="BY191" s="240" t="str">
        <f t="shared" ca="1" si="248"/>
        <v>11.6111387947708-2.90843886106645i</v>
      </c>
      <c r="BZ191" s="240" t="str">
        <f t="shared" ca="1" si="249"/>
        <v>-9.43639677524775-7.36423632293843i</v>
      </c>
      <c r="CA191" s="240" t="str">
        <f t="shared" ca="1" si="250"/>
        <v>5.01507062277937E-12+11.9698605138068i</v>
      </c>
      <c r="CB191" s="240" t="str">
        <f t="shared" ca="1" si="251"/>
        <v>9.43639677524911-7.36423632293667i</v>
      </c>
      <c r="CC191" s="240" t="str">
        <f t="shared" ca="1" si="252"/>
        <v>-11.6111387947732-2.90843886105672i</v>
      </c>
      <c r="CD191" s="240" t="str">
        <f t="shared" ca="1" si="253"/>
        <v>4.8506820030706+10.9429632561331i</v>
      </c>
      <c r="CE191" s="240" t="str">
        <f t="shared" ca="1" si="254"/>
        <v>5.64255318646646-10.5564745184123i</v>
      </c>
      <c r="CF191" s="240" t="str">
        <f t="shared" ca="1" si="255"/>
        <v>-11.7936359467682+2.04638996163695i</v>
      </c>
      <c r="CG191" s="240" t="str">
        <f t="shared" ca="1" si="256"/>
        <v>8.86908161805055+8.03846701631285i</v>
      </c>
      <c r="CH191" s="240" t="str">
        <f t="shared" ca="1" si="257"/>
        <v>0.880557565047745-11.9374276581946i</v>
      </c>
      <c r="CI191" s="240" t="str">
        <f t="shared" ca="1" si="258"/>
        <v>-9.95257528072751+6.65009819487227i</v>
      </c>
      <c r="CJ191" s="240" t="str">
        <f t="shared" ca="1" si="259"/>
        <v>11.3657198756273+3.75472667830334i</v>
      </c>
      <c r="CK191" s="240" t="str">
        <f t="shared" ca="1" si="260"/>
        <v>-4.03252455362695-11.2701511278415i</v>
      </c>
      <c r="CL191" s="240" t="str">
        <f t="shared" ca="1" si="261"/>
        <v>-6.40384688526745+10.1127793306312i</v>
      </c>
      <c r="CM191" s="240" t="str">
        <f t="shared" ca="1" si="262"/>
        <v>11.9122223637366-1.17325149771279i</v>
      </c>
      <c r="CN191" s="240" t="str">
        <f t="shared" ca="1" si="263"/>
        <v>-8.25370413911698-8.66913656046063i</v>
      </c>
      <c r="CO191" s="240" t="str">
        <f t="shared" ca="1" si="264"/>
        <v>-1.75634331236129+11.8403048478118i</v>
      </c>
      <c r="CP191" s="240" t="str">
        <f t="shared" ca="1" si="265"/>
        <v>10.4148199184491-5.89992260849811i</v>
      </c>
      <c r="CQ191" s="240" t="str">
        <f t="shared" ca="1" si="266"/>
        <v>-11.0587091357189-4.58066730636032i</v>
      </c>
      <c r="CR191" s="240" t="str">
        <f t="shared" ca="1" si="267"/>
        <v>3.19251450422755+11.5362650741169i</v>
      </c>
      <c r="CS191" s="240" t="str">
        <f t="shared" ca="1" si="268"/>
        <v>7.13043758295069-9.61428211545907i</v>
      </c>
      <c r="CT191" s="240" t="str">
        <f t="shared" ca="1" si="269"/>
        <v>-11.966255415611+0.29375508225713i</v>
      </c>
      <c r="CU191" s="240" t="str">
        <f t="shared" ca="1" si="270"/>
        <v>7.59359912233043+9.25282730247i</v>
      </c>
      <c r="CV191" s="240" t="str">
        <f t="shared" ca="1" si="271"/>
        <v>2.62261128307925-11.6790183995855i</v>
      </c>
      <c r="CW191" s="240" t="str">
        <f t="shared" ca="1" si="272"/>
        <v>-10.8206257446647+5.11777483032336i</v>
      </c>
      <c r="CX191" s="240" t="str">
        <f t="shared" ca="1" si="273"/>
        <v>10.6917702928532+5.38178490139217i</v>
      </c>
      <c r="CY191" s="240" t="str">
        <f t="shared" ca="1" si="274"/>
        <v>-2.33520394212172-11.7398630004226i</v>
      </c>
      <c r="CZ191" s="240" t="str">
        <f t="shared" ca="1" si="275"/>
        <v>-7.81838782156265+9.0636842725038i</v>
      </c>
      <c r="DA191" s="240" t="str">
        <f t="shared" ca="1" si="276"/>
        <v>11.9554422925997+0.587333217441346i</v>
      </c>
      <c r="DB191" s="240" t="str">
        <f t="shared" ca="1" si="277"/>
        <v>-6.89234373397963-9.78637617163082i</v>
      </c>
      <c r="DC191" s="240" t="str">
        <f t="shared" ca="1" si="278"/>
        <v>-3.47466709603622+11.4544423387485i</v>
      </c>
      <c r="DD191" s="240" t="str">
        <f t="shared" ca="1" si="279"/>
        <v>11.1677936624377-4.30789338693612i</v>
      </c>
      <c r="DE191" s="240" t="str">
        <f t="shared" ca="1" si="280"/>
        <v>-10.2668918204022-6.15373813776238i</v>
      </c>
      <c r="DF191" s="240" t="str">
        <f t="shared" ca="1" si="281"/>
        <v>1.46523870753667+11.8798415919543i</v>
      </c>
      <c r="DG191" s="240" t="str">
        <f t="shared" ca="1" si="282"/>
        <v>8.46396953917325-8.46396953916655i</v>
      </c>
      <c r="DH191" s="240" t="str">
        <f t="shared" ca="1" si="283"/>
        <v>-11.8798415919546-1.46523870753422i</v>
      </c>
      <c r="DI191" s="240" t="str">
        <f t="shared" ca="1" si="284"/>
        <v>6.15373813775428+10.266891820407i</v>
      </c>
      <c r="DJ191" s="240" t="str">
        <f t="shared" ca="1" si="285"/>
        <v>4.30789338693383-11.1677936624386i</v>
      </c>
      <c r="DK191" s="240" t="str">
        <f t="shared" ca="1" si="286"/>
        <v>-11.4544423387513+3.47466709602717i</v>
      </c>
      <c r="DL191" s="240" t="str">
        <f t="shared" ca="1" si="287"/>
        <v>9.78637617163224+6.89234373397762i</v>
      </c>
      <c r="DM191" s="240" t="str">
        <f t="shared" ca="1" si="288"/>
        <v>-0.587333217431908-11.9554422926002i</v>
      </c>
      <c r="DN191" s="240" t="str">
        <f t="shared" ca="1" si="289"/>
        <v>-9.06368427250198+7.81838782156476i</v>
      </c>
      <c r="DO191" s="240" t="str">
        <f t="shared" ca="1" si="290"/>
        <v>11.7398630004208+2.33520394213065i</v>
      </c>
      <c r="DP191" s="240" t="str">
        <f t="shared" ca="1" si="291"/>
        <v>-5.38178490139467-10.691770292852i</v>
      </c>
      <c r="DQ191" s="240" t="str">
        <f t="shared" ca="1" si="292"/>
        <v>-5.11777483033159+10.8206257446608i</v>
      </c>
      <c r="DR191" s="240" t="str">
        <f t="shared" ca="1" si="293"/>
        <v>11.6790183995849-2.62261128308198i</v>
      </c>
      <c r="DS191" s="240" t="str">
        <f t="shared" ca="1" si="294"/>
        <v>-9.25282730246422-7.59359912233748i</v>
      </c>
      <c r="DT191" s="240" t="str">
        <f t="shared" ca="1" si="295"/>
        <v>-0.293755082254332+11.9662554156111i</v>
      </c>
      <c r="DU191" s="240" t="str">
        <f t="shared" ca="1" si="296"/>
        <v>9.6142821154645-7.13043758294337i</v>
      </c>
      <c r="DV191" s="240" t="str">
        <f t="shared" ca="1" si="297"/>
        <v>-11.5362650741176-3.19251450422485i</v>
      </c>
      <c r="DW191" s="240" t="str">
        <f t="shared" ca="1" si="298"/>
        <v>4.5806673063519+11.0587091357224i</v>
      </c>
      <c r="DX191" s="240" t="str">
        <f t="shared" ca="1" si="299"/>
        <v>5.89992260849568-10.4148199184505i</v>
      </c>
      <c r="DY191" s="240" t="str">
        <f t="shared" ca="1" si="300"/>
        <v>-11.8403048478131+1.75634331235229i</v>
      </c>
      <c r="DZ191" s="240" t="str">
        <f t="shared" ca="1" si="301"/>
        <v>8.66913656046255+8.25370413911495i</v>
      </c>
      <c r="EA191" s="240" t="str">
        <f t="shared" ca="1" si="302"/>
        <v>1.17325149771034-11.9122223637368i</v>
      </c>
      <c r="EB191" s="240" t="str">
        <f t="shared" ca="1" si="303"/>
        <v>-10.1127793306299+6.40384688526953i</v>
      </c>
      <c r="EC191" s="240" t="str">
        <f t="shared" ca="1" si="304"/>
        <v>11.2701511278425+4.03252455362431i</v>
      </c>
      <c r="ED191" s="240" t="str">
        <f t="shared" ca="1" si="305"/>
        <v>-3.754726678306-11.3657198756264i</v>
      </c>
      <c r="EE191" s="240" t="str">
        <f t="shared" ca="1" si="306"/>
        <v>-6.65009819487023+9.95257528072888i</v>
      </c>
      <c r="EF191" s="240" t="str">
        <f t="shared" ca="1" si="307"/>
        <v>11.9374276581944-0.880557565050195i</v>
      </c>
      <c r="EG191" s="240" t="str">
        <f t="shared" ca="1" si="308"/>
        <v>-8.03846701631492-8.86908161804867i</v>
      </c>
      <c r="EH191" s="240" t="str">
        <f t="shared" ca="1" si="309"/>
        <v>-2.04638996163418+11.7936359467687i</v>
      </c>
      <c r="EI191" s="240" t="str">
        <f t="shared" ca="1" si="310"/>
        <v>10.5564745184112-5.64255318646863i</v>
      </c>
      <c r="EJ191" s="240" t="str">
        <f t="shared" ca="1" si="311"/>
        <v>-10.9429632561341-4.85068200306835i</v>
      </c>
      <c r="EK191" s="240" t="str">
        <f t="shared" ca="1" si="312"/>
        <v>2.90843886105976+11.6111387947724i</v>
      </c>
      <c r="EL191" s="240" t="str">
        <f t="shared" ca="1" si="313"/>
        <v>7.36423632293447-9.43639677525084i</v>
      </c>
      <c r="EM191" s="240" t="str">
        <f t="shared" ca="1" si="314"/>
        <v>-11.9698605138068-2.2171990624931E-12i</v>
      </c>
      <c r="EN191" s="240"/>
      <c r="EO191" s="240"/>
      <c r="EP191" s="240"/>
    </row>
    <row r="192" spans="1:146" ht="15.75" thickBot="1">
      <c r="A192" s="277">
        <f t="shared" si="181"/>
        <v>1.7968750000000012E-3</v>
      </c>
      <c r="B192" s="276">
        <v>92</v>
      </c>
      <c r="C192" s="248">
        <f t="shared" si="182"/>
        <v>18400</v>
      </c>
      <c r="D192" s="247">
        <f t="shared" si="315"/>
        <v>115610.60965210438</v>
      </c>
      <c r="E192" s="247" t="str">
        <f t="shared" si="316"/>
        <v>115610.609652104i</v>
      </c>
      <c r="F192" s="247" t="str">
        <f t="shared" si="183"/>
        <v>0.0386629950869954-0.137860118673093i</v>
      </c>
      <c r="G192" s="247" t="str">
        <f t="shared" si="184"/>
        <v>-0.271873113318454+0.640716730130664i</v>
      </c>
      <c r="H192" s="247" t="str">
        <f t="shared" si="180"/>
        <v>0.00509712050687309-0.00309967413928221i</v>
      </c>
      <c r="I192" s="247" t="str">
        <f t="shared" si="317"/>
        <v>-0.00572803814020795+0.00297456368407715i</v>
      </c>
      <c r="J192" s="275" t="str">
        <f ca="1">IMPRODUCT(1/N_FFT2,DC100)</f>
        <v>0.0694602152238797-0.000607572937573313i</v>
      </c>
      <c r="K192" s="274" t="str">
        <f t="shared" ca="1" si="318"/>
        <v>-0.000396063497633902+0.000210094034652513i</v>
      </c>
      <c r="N192" s="265">
        <f t="shared" ca="1" si="185"/>
        <v>35.971050577037694</v>
      </c>
      <c r="O192" s="240">
        <f t="shared" ca="1" si="186"/>
        <v>11.971050577037696</v>
      </c>
      <c r="P192" s="240" t="str">
        <f t="shared" ca="1" si="187"/>
        <v>-7.59435409045602-9.25374723378419i</v>
      </c>
      <c r="Q192" s="240" t="str">
        <f t="shared" ca="1" si="188"/>
        <v>-2.33543611194562+11.7410301969212i</v>
      </c>
      <c r="R192" s="240" t="str">
        <f t="shared" ca="1" si="189"/>
        <v>10.5575240604792-5.64311417839453i</v>
      </c>
      <c r="S192" s="240" t="str">
        <f t="shared" ca="1" si="190"/>
        <v>-11.0598086107825-4.58112272383694i</v>
      </c>
      <c r="T192" s="240" t="str">
        <f t="shared" ca="1" si="191"/>
        <v>3.47501255315201+11.4555811582578i</v>
      </c>
      <c r="U192" s="241" t="str">
        <f t="shared" ca="1" si="192"/>
        <v>6.65075935857411-9.95356478214381i</v>
      </c>
      <c r="V192" s="240" t="str">
        <f t="shared" ca="1" si="193"/>
        <v>-11.9134066964884+1.17336814430121i</v>
      </c>
      <c r="W192" s="240" t="str">
        <f t="shared" ca="1" si="194"/>
        <v>8.46481104095039+8.46481104095059i</v>
      </c>
      <c r="X192" s="240" t="str">
        <f t="shared" ca="1" si="195"/>
        <v>1.17336814430146-11.9134066964883i</v>
      </c>
      <c r="Y192" s="240" t="str">
        <f t="shared" ca="1" si="196"/>
        <v>-9.95356478214395+6.65075935857389i</v>
      </c>
      <c r="Z192" s="240" t="str">
        <f t="shared" ca="1" si="197"/>
        <v>11.4555811582577+3.47501255315228i</v>
      </c>
      <c r="AA192" s="240" t="str">
        <f t="shared" ca="1" si="198"/>
        <v>-4.58112272383726-11.0598086107824i</v>
      </c>
      <c r="AB192" s="240" t="str">
        <f t="shared" ca="1" si="199"/>
        <v>-5.64311417839486+10.557524060479i</v>
      </c>
      <c r="AC192" s="240" t="str">
        <f t="shared" ca="1" si="200"/>
        <v>11.7410301969212-2.3354361119457i</v>
      </c>
      <c r="AD192" s="240" t="str">
        <f t="shared" ca="1" si="201"/>
        <v>-9.2537472337845-7.59435409045565i</v>
      </c>
      <c r="AE192" s="240" t="str">
        <f t="shared" ca="1" si="202"/>
        <v>-2.93309409611059E-13+11.9710505770377i</v>
      </c>
      <c r="AF192" s="240" t="str">
        <f t="shared" ca="1" si="203"/>
        <v>9.25374723378406-7.59435409045617i</v>
      </c>
      <c r="AG192" s="240" t="str">
        <f t="shared" ca="1" si="204"/>
        <v>-11.7410301969211-2.33543611194619i</v>
      </c>
      <c r="AH192" s="240" t="str">
        <f t="shared" ca="1" si="205"/>
        <v>5.64311417839438+10.5575240604793i</v>
      </c>
      <c r="AI192" s="240" t="str">
        <f t="shared" ca="1" si="206"/>
        <v>4.58112272383663-11.0598086107827i</v>
      </c>
      <c r="AJ192" s="240" t="str">
        <f t="shared" ca="1" si="207"/>
        <v>-11.4555811582578+3.4750125531518i</v>
      </c>
      <c r="AK192" s="240" t="str">
        <f t="shared" ca="1" si="208"/>
        <v>9.95356478214364+6.65075935857435i</v>
      </c>
      <c r="AL192" s="240" t="str">
        <f t="shared" ca="1" si="209"/>
        <v>-1.17336814430214-11.9134066964883i</v>
      </c>
      <c r="AM192" s="240" t="str">
        <f t="shared" ca="1" si="210"/>
        <v>-8.4648110409508+8.46481104095017i</v>
      </c>
      <c r="AN192" s="240" t="str">
        <f t="shared" ca="1" si="211"/>
        <v>11.9134066964883+1.17336814430175i</v>
      </c>
      <c r="AO192" s="240" t="str">
        <f t="shared" ca="1" si="212"/>
        <v>-6.65075935857468-9.95356478214343i</v>
      </c>
      <c r="AP192" s="240" t="str">
        <f t="shared" ca="1" si="213"/>
        <v>-3.47501255315255+11.4555811582576i</v>
      </c>
      <c r="AQ192" s="240" t="str">
        <f t="shared" ca="1" si="214"/>
        <v>11.0598086107825-4.58112272383698i</v>
      </c>
      <c r="AR192" s="240" t="str">
        <f t="shared" ca="1" si="215"/>
        <v>11.0598086107825-4.58112272383698i</v>
      </c>
      <c r="AS192" s="240" t="str">
        <f t="shared" ca="1" si="216"/>
        <v>2.3354361119455+11.7410301969212i</v>
      </c>
      <c r="AT192" s="240" t="str">
        <f t="shared" ca="1" si="217"/>
        <v>7.5943540904558-9.25374723378437i</v>
      </c>
      <c r="AU192" s="240" t="str">
        <f t="shared" ca="1" si="218"/>
        <v>-11.9710505770377-5.86618819222116E-13i</v>
      </c>
      <c r="AV192" s="240" t="str">
        <f t="shared" ca="1" si="219"/>
        <v>7.59435409045595+9.25374723378425i</v>
      </c>
      <c r="AW192" s="240" t="str">
        <f t="shared" ca="1" si="220"/>
        <v>2.33543611194532-11.7410301969212i</v>
      </c>
      <c r="AX192" s="240" t="str">
        <f t="shared" ca="1" si="221"/>
        <v>-10.5575240604794+5.64311417839419i</v>
      </c>
      <c r="AY192" s="240" t="str">
        <f t="shared" ca="1" si="222"/>
        <v>11.0598086107826+4.58112272383682i</v>
      </c>
      <c r="AZ192" s="240" t="str">
        <f t="shared" ca="1" si="223"/>
        <v>-3.47501255315258-11.4555811582576i</v>
      </c>
      <c r="BA192" s="240" t="str">
        <f t="shared" ca="1" si="224"/>
        <v>-6.65075935857459+9.95356478214349i</v>
      </c>
      <c r="BB192" s="240" t="str">
        <f t="shared" ca="1" si="225"/>
        <v>11.9134066964883-1.17336814430185i</v>
      </c>
      <c r="BC192" s="240" t="str">
        <f t="shared" ca="1" si="226"/>
        <v>-8.46481104095088-8.4648110409501i</v>
      </c>
      <c r="BD192" s="240" t="str">
        <f t="shared" ca="1" si="227"/>
        <v>-1.17336814430196+11.9134066964883i</v>
      </c>
      <c r="BE192" s="240" t="str">
        <f t="shared" ca="1" si="228"/>
        <v>9.95356478214355-6.6507593585745i</v>
      </c>
      <c r="BF192" s="240" t="str">
        <f t="shared" ca="1" si="229"/>
        <v>-11.4555811582575-3.47501255315284i</v>
      </c>
      <c r="BG192" s="240" t="str">
        <f t="shared" ca="1" si="230"/>
        <v>4.58112272383672+11.0598086107826i</v>
      </c>
      <c r="BH192" s="240" t="str">
        <f t="shared" ca="1" si="231"/>
        <v>5.64311417839323-10.5575240604799i</v>
      </c>
      <c r="BI192" s="240" t="str">
        <f t="shared" ca="1" si="232"/>
        <v>-11.7410301969201+2.33543611195105i</v>
      </c>
      <c r="BJ192" s="240" t="str">
        <f t="shared" ca="1" si="233"/>
        <v>9.25374723378267+7.59435409045787i</v>
      </c>
      <c r="BK192" s="240" t="str">
        <f t="shared" ca="1" si="234"/>
        <v>-1.6718546792461E-12-11.9710505770377i</v>
      </c>
      <c r="BL192" s="240" t="str">
        <f t="shared" ca="1" si="235"/>
        <v>-9.25374723378066+7.59435409046033i</v>
      </c>
      <c r="BM192" s="240" t="str">
        <f t="shared" ca="1" si="236"/>
        <v>11.7410301969207+2.33543611194794i</v>
      </c>
      <c r="BN192" s="240" t="str">
        <f t="shared" ca="1" si="237"/>
        <v>-5.64311417839603-10.5575240604784i</v>
      </c>
      <c r="BO192" s="240" t="str">
        <f t="shared" ca="1" si="238"/>
        <v>-4.58112272383159+11.0598086107847i</v>
      </c>
      <c r="BP192" s="240" t="str">
        <f t="shared" ca="1" si="239"/>
        <v>11.4555811582583-3.47501255315017i</v>
      </c>
      <c r="BQ192" s="240" t="str">
        <f t="shared" ca="1" si="240"/>
        <v>-9.95356478214465-6.65075935857285i</v>
      </c>
      <c r="BR192" s="240" t="str">
        <f t="shared" ca="1" si="241"/>
        <v>1.17336814430749+11.9134066964877i</v>
      </c>
      <c r="BS192" s="240" t="str">
        <f t="shared" ca="1" si="242"/>
        <v>8.46481104095199-8.46481104094899i</v>
      </c>
      <c r="BT192" s="240" t="str">
        <f t="shared" ca="1" si="243"/>
        <v>-11.9134066964885-1.17336814430005i</v>
      </c>
      <c r="BU192" s="240" t="str">
        <f t="shared" ca="1" si="244"/>
        <v>6.65075935857921+9.9535647821404i</v>
      </c>
      <c r="BV192" s="240" t="str">
        <f t="shared" ca="1" si="245"/>
        <v>3.47501255315425-11.4555811582571i</v>
      </c>
      <c r="BW192" s="240" t="str">
        <f t="shared" ca="1" si="246"/>
        <v>-11.0598086107818+4.5811227238388i</v>
      </c>
      <c r="BX192" s="240" t="str">
        <f t="shared" ca="1" si="247"/>
        <v>10.5575240604764+5.64311417839979i</v>
      </c>
      <c r="BY192" s="240" t="str">
        <f t="shared" ca="1" si="248"/>
        <v>-2.33543611194359-11.7410301969216i</v>
      </c>
      <c r="BZ192" s="240" t="str">
        <f t="shared" ca="1" si="249"/>
        <v>-7.59435409045441+9.25374723378551i</v>
      </c>
      <c r="CA192" s="240" t="str">
        <f t="shared" ca="1" si="250"/>
        <v>11.9710505770377+5.93656573352553E-12i</v>
      </c>
      <c r="CB192" s="240" t="str">
        <f t="shared" ca="1" si="251"/>
        <v>-7.59435409045471-9.25374723378527i</v>
      </c>
      <c r="CC192" s="240" t="str">
        <f t="shared" ca="1" si="252"/>
        <v>-2.33543611194356+11.7410301969216i</v>
      </c>
      <c r="CD192" s="240" t="str">
        <f t="shared" ca="1" si="253"/>
        <v>10.557524060482-5.64311417838933i</v>
      </c>
      <c r="CE192" s="240" t="str">
        <f t="shared" ca="1" si="254"/>
        <v>-11.0598086107819-4.58112272383846i</v>
      </c>
      <c r="CF192" s="240" t="str">
        <f t="shared" ca="1" si="255"/>
        <v>3.47501255315429+11.4555811582571i</v>
      </c>
      <c r="CG192" s="240" t="str">
        <f t="shared" ca="1" si="256"/>
        <v>6.65075935857889-9.9535647821406i</v>
      </c>
      <c r="CH192" s="240" t="str">
        <f t="shared" ca="1" si="257"/>
        <v>-11.9134066964885+1.17336814430008i</v>
      </c>
      <c r="CI192" s="240" t="str">
        <f t="shared" ca="1" si="258"/>
        <v>8.46481104095226+8.46481104094871i</v>
      </c>
      <c r="CJ192" s="240" t="str">
        <f t="shared" ca="1" si="259"/>
        <v>1.17336814430728-11.9134066964878i</v>
      </c>
      <c r="CK192" s="240" t="str">
        <f t="shared" ca="1" si="260"/>
        <v>-9.95356478214462+6.65075935857289i</v>
      </c>
      <c r="CL192" s="240" t="str">
        <f t="shared" ca="1" si="261"/>
        <v>11.4555811582584+3.47501255314981i</v>
      </c>
      <c r="CM192" s="240" t="str">
        <f t="shared" ca="1" si="262"/>
        <v>-4.58112272383178-11.0598086107847i</v>
      </c>
      <c r="CN192" s="240" t="str">
        <f t="shared" ca="1" si="263"/>
        <v>-5.64311417839571+10.5575240604786i</v>
      </c>
      <c r="CO192" s="240" t="str">
        <f t="shared" ca="1" si="264"/>
        <v>11.7410301969207-2.33543611194814i</v>
      </c>
      <c r="CP192" s="240" t="str">
        <f t="shared" ca="1" si="265"/>
        <v>-9.25374723378068-7.5943540904603i</v>
      </c>
      <c r="CQ192" s="240" t="str">
        <f t="shared" ca="1" si="266"/>
        <v>-1.29642818751668E-12+11.9710505770377i</v>
      </c>
      <c r="CR192" s="240" t="str">
        <f t="shared" ca="1" si="267"/>
        <v>9.25374723378254-7.59435409045803i</v>
      </c>
      <c r="CS192" s="240" t="str">
        <f t="shared" ca="1" si="268"/>
        <v>-11.7410301969202-2.33543611195068i</v>
      </c>
      <c r="CT192" s="240" t="str">
        <f t="shared" ca="1" si="269"/>
        <v>5.64311417839343+10.5575240604798i</v>
      </c>
      <c r="CU192" s="240" t="str">
        <f t="shared" ca="1" si="270"/>
        <v>4.58112272383417-11.0598086107837i</v>
      </c>
      <c r="CV192" s="240" t="str">
        <f t="shared" ca="1" si="271"/>
        <v>-11.4555811582592+3.47501255314733i</v>
      </c>
      <c r="CW192" s="240" t="str">
        <f t="shared" ca="1" si="272"/>
        <v>9.953564782143+6.65075935857533i</v>
      </c>
      <c r="CX192" s="240" t="str">
        <f t="shared" ca="1" si="273"/>
        <v>-1.1733681443047-11.913406696488i</v>
      </c>
      <c r="CY192" s="240" t="str">
        <f t="shared" ca="1" si="274"/>
        <v>-8.4648110409541+8.46481104094688i</v>
      </c>
      <c r="CZ192" s="240" t="str">
        <f t="shared" ca="1" si="275"/>
        <v>11.9134066964882+1.17336814430267i</v>
      </c>
      <c r="DA192" s="240" t="str">
        <f t="shared" ca="1" si="276"/>
        <v>-6.65075935857674-9.95356478214205i</v>
      </c>
      <c r="DB192" s="240" t="str">
        <f t="shared" ca="1" si="277"/>
        <v>-3.4750125531571+11.4555811582562i</v>
      </c>
      <c r="DC192" s="240" t="str">
        <f t="shared" ca="1" si="278"/>
        <v>11.0598086107829-4.58112272383606i</v>
      </c>
      <c r="DD192" s="240" t="str">
        <f t="shared" ca="1" si="279"/>
        <v>-10.5575240604806-5.64311417839192i</v>
      </c>
      <c r="DE192" s="240" t="str">
        <f t="shared" ca="1" si="280"/>
        <v>2.33543611194101+11.7410301969221i</v>
      </c>
      <c r="DF192" s="240" t="str">
        <f t="shared" ca="1" si="281"/>
        <v>7.59435409045671-9.25374723378361i</v>
      </c>
      <c r="DG192" s="240" t="str">
        <f t="shared" ca="1" si="282"/>
        <v>-11.9710505770377+3.34370935849218E-12i</v>
      </c>
      <c r="DH192" s="240" t="str">
        <f t="shared" ca="1" si="283"/>
        <v>7.59435409045241+9.25374723378714i</v>
      </c>
      <c r="DI192" s="240" t="str">
        <f t="shared" ca="1" si="284"/>
        <v>2.33543611194647-11.741030196921i</v>
      </c>
      <c r="DJ192" s="240" t="str">
        <f t="shared" ca="1" si="285"/>
        <v>-10.5575240604776+5.64311417839751i</v>
      </c>
      <c r="DK192" s="240" t="str">
        <f t="shared" ca="1" si="286"/>
        <v>11.0598086107808+4.5811227238412i</v>
      </c>
      <c r="DL192" s="240" t="str">
        <f t="shared" ca="1" si="287"/>
        <v>-3.47501255315177-11.4555811582578i</v>
      </c>
      <c r="DM192" s="240" t="str">
        <f t="shared" ca="1" si="288"/>
        <v>-6.65075935857146+9.95356478214557i</v>
      </c>
      <c r="DN192" s="240" t="str">
        <f t="shared" ca="1" si="289"/>
        <v>11.9134066964888-1.17336814429713i</v>
      </c>
      <c r="DO192" s="240" t="str">
        <f t="shared" ca="1" si="290"/>
        <v>-8.46481104095016-8.46481104095082i</v>
      </c>
      <c r="DP192" s="240" t="str">
        <f t="shared" ca="1" si="291"/>
        <v>-1.17336814429839+11.9134066964886i</v>
      </c>
      <c r="DQ192" s="240" t="str">
        <f t="shared" ca="1" si="292"/>
        <v>9.95356478214608-6.65075935857069i</v>
      </c>
      <c r="DR192" s="240" t="str">
        <f t="shared" ca="1" si="293"/>
        <v>-11.4555811582576-3.47501255315266i</v>
      </c>
      <c r="DS192" s="240" t="str">
        <f t="shared" ca="1" si="294"/>
        <v>4.58112272384004+11.0598086107812i</v>
      </c>
      <c r="DT192" s="240" t="str">
        <f t="shared" ca="1" si="295"/>
        <v>5.64311417839832-10.5575240604772i</v>
      </c>
      <c r="DU192" s="240" t="str">
        <f t="shared" ca="1" si="296"/>
        <v>-11.7410301969212+2.33543611194523i</v>
      </c>
      <c r="DV192" s="240" t="str">
        <f t="shared" ca="1" si="297"/>
        <v>9.25374723378656+7.59435409045312i</v>
      </c>
      <c r="DW192" s="240" t="str">
        <f t="shared" ca="1" si="298"/>
        <v>4.26471105427944E-12-11.9710505770377i</v>
      </c>
      <c r="DX192" s="240" t="str">
        <f t="shared" ca="1" si="299"/>
        <v>-9.25374723378441+7.59435409045574i</v>
      </c>
      <c r="DY192" s="240" t="str">
        <f t="shared" ca="1" si="300"/>
        <v>11.7410301969218+2.33543611194225i</v>
      </c>
      <c r="DZ192" s="240" t="str">
        <f t="shared" ca="1" si="301"/>
        <v>-5.6431141783911-10.557524060481i</v>
      </c>
      <c r="EA192" s="240" t="str">
        <f t="shared" ca="1" si="302"/>
        <v>-4.58112272383722+11.0598086107824i</v>
      </c>
      <c r="EB192" s="240" t="str">
        <f t="shared" ca="1" si="303"/>
        <v>11.4555811582566-3.47501255315589i</v>
      </c>
      <c r="EC192" s="240" t="str">
        <f t="shared" ca="1" si="304"/>
        <v>-9.95356478214134-6.65075935857779i</v>
      </c>
      <c r="ED192" s="240" t="str">
        <f t="shared" ca="1" si="305"/>
        <v>1.17336814430175+11.9134066964883i</v>
      </c>
      <c r="EE192" s="240" t="str">
        <f t="shared" ca="1" si="306"/>
        <v>8.46481104094754-8.46481104095344i</v>
      </c>
      <c r="EF192" s="240" t="str">
        <f t="shared" ca="1" si="307"/>
        <v>-11.9134066964879-1.17336814430562i</v>
      </c>
      <c r="EG192" s="240" t="str">
        <f t="shared" ca="1" si="308"/>
        <v>6.65075935857456+9.95356478214351i</v>
      </c>
      <c r="EH192" s="240" t="str">
        <f t="shared" ca="1" si="309"/>
        <v>3.47501255314854-11.4555811582588i</v>
      </c>
      <c r="EI192" s="240" t="str">
        <f t="shared" ca="1" si="310"/>
        <v>-11.0598086107842+4.58112272383301i</v>
      </c>
      <c r="EJ192" s="240" t="str">
        <f t="shared" ca="1" si="311"/>
        <v>10.5575240604792+5.64311417839453i</v>
      </c>
      <c r="EK192" s="240" t="str">
        <f t="shared" ca="1" si="312"/>
        <v>-2.33543611194978-11.7410301969204i</v>
      </c>
      <c r="EL192" s="240" t="str">
        <f t="shared" ca="1" si="313"/>
        <v>-7.59435409045901+9.25374723378173i</v>
      </c>
      <c r="EM192" s="240" t="str">
        <f t="shared" ca="1" si="314"/>
        <v>11.9710505770377-3.75426491729419E-13i</v>
      </c>
      <c r="EN192" s="240"/>
      <c r="EO192" s="240"/>
      <c r="EP192" s="240"/>
    </row>
    <row r="193" spans="1:146" ht="15.75" thickBot="1">
      <c r="A193" s="277">
        <f t="shared" si="181"/>
        <v>1.8164062500000012E-3</v>
      </c>
      <c r="B193" s="276">
        <v>93</v>
      </c>
      <c r="C193" s="248">
        <f t="shared" si="182"/>
        <v>18600</v>
      </c>
      <c r="D193" s="247">
        <f t="shared" si="315"/>
        <v>116867.2467135403</v>
      </c>
      <c r="E193" s="247" t="str">
        <f t="shared" si="316"/>
        <v>116867.24671354i</v>
      </c>
      <c r="F193" s="247" t="str">
        <f t="shared" si="183"/>
        <v>0.0381162512062553-0.136978952482607i</v>
      </c>
      <c r="G193" s="247" t="str">
        <f t="shared" si="184"/>
        <v>-0.266840992166574+0.63597521906832i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0.0050949874260859-0.00306668552740758i</v>
      </c>
      <c r="I193" s="247" t="str">
        <f t="shared" si="317"/>
        <v>-0.00571372107812859+0.00294601230048053i</v>
      </c>
      <c r="J193" s="275" t="str">
        <f ca="1">IMPRODUCT(1/N_FFT2,DD100)</f>
        <v>0.0106578778134188-0.0112529111384583i</v>
      </c>
      <c r="K193" s="274" t="str">
        <f t="shared" ca="1" si="318"/>
        <v>-0.0000277449264805375+0.0000956942346974675i</v>
      </c>
      <c r="N193" s="265">
        <f t="shared" ca="1" si="185"/>
        <v>35.972146614604014</v>
      </c>
      <c r="O193" s="240">
        <f t="shared" ca="1" si="186"/>
        <v>11.972146614604013</v>
      </c>
      <c r="P193" s="240" t="str">
        <f t="shared" ca="1" si="187"/>
        <v>-7.8198810405203-9.06541532825085i</v>
      </c>
      <c r="Q193" s="240" t="str">
        <f t="shared" ca="1" si="188"/>
        <v>-1.75667875300998+11.8425662050207i</v>
      </c>
      <c r="R193" s="240" t="str">
        <f t="shared" ca="1" si="189"/>
        <v>10.1147107510404-6.40506994375249i</v>
      </c>
      <c r="S193" s="240" t="str">
        <f t="shared" ca="1" si="190"/>
        <v>-11.4566300008144-3.47533071606338i</v>
      </c>
      <c r="T193" s="240" t="str">
        <f t="shared" ca="1" si="191"/>
        <v>4.85160842556285+10.9450532317838i</v>
      </c>
      <c r="U193" s="241" t="str">
        <f t="shared" ca="1" si="192"/>
        <v>5.1187522643681-10.8226923553061i</v>
      </c>
      <c r="V193" s="240" t="str">
        <f t="shared" ca="1" si="193"/>
        <v>-11.5384683633494+3.19312423647435i</v>
      </c>
      <c r="W193" s="240" t="str">
        <f t="shared" ca="1" si="194"/>
        <v>9.9544761040742+6.65136828442014i</v>
      </c>
      <c r="X193" s="240" t="str">
        <f t="shared" ca="1" si="195"/>
        <v>-1.4655185506776-11.8821105002097i</v>
      </c>
      <c r="Y193" s="240" t="str">
        <f t="shared" ca="1" si="196"/>
        <v>-8.04000226777911+8.87077550700508i</v>
      </c>
      <c r="Z193" s="240" t="str">
        <f t="shared" ca="1" si="197"/>
        <v>11.9685408278774+0.29381118597851i</v>
      </c>
      <c r="AA193" s="240" t="str">
        <f t="shared" ca="1" si="198"/>
        <v>-7.59504940932723-9.25459448228028i</v>
      </c>
      <c r="AB193" s="240" t="str">
        <f t="shared" ca="1" si="199"/>
        <v>-2.04678079774845+11.7958883907717i</v>
      </c>
      <c r="AC193" s="240" t="str">
        <f t="shared" ca="1" si="200"/>
        <v>10.2688526744636-6.15491342845175i</v>
      </c>
      <c r="AD193" s="240" t="str">
        <f t="shared" ca="1" si="201"/>
        <v>-11.367890592758-3.7554437863798i</v>
      </c>
      <c r="AE193" s="240" t="str">
        <f t="shared" ca="1" si="202"/>
        <v>4.58154215925423+11.0608212174572i</v>
      </c>
      <c r="AF193" s="240" t="str">
        <f t="shared" ca="1" si="203"/>
        <v>5.38281275821177-10.69381229364i</v>
      </c>
      <c r="AG193" s="240" t="str">
        <f t="shared" ca="1" si="204"/>
        <v>-11.6133563839932+2.90899433824456i</v>
      </c>
      <c r="AH193" s="240" t="str">
        <f t="shared" ca="1" si="205"/>
        <v>9.78824525292403+6.89366008954493i</v>
      </c>
      <c r="AI193" s="240" t="str">
        <f t="shared" ca="1" si="206"/>
        <v>-1.17347557476992-11.9144974563341i</v>
      </c>
      <c r="AJ193" s="240" t="str">
        <f t="shared" ca="1" si="207"/>
        <v>-8.25528049830625+8.67079226229407i</v>
      </c>
      <c r="AK193" s="240" t="str">
        <f t="shared" ca="1" si="208"/>
        <v>11.9577256396886+0.587445391086085i</v>
      </c>
      <c r="AL193" s="240" t="str">
        <f t="shared" ca="1" si="209"/>
        <v>-7.36564280436742-9.43819901464495i</v>
      </c>
      <c r="AM193" s="240" t="str">
        <f t="shared" ca="1" si="210"/>
        <v>-2.3356499382676+11.7421051744329i</v>
      </c>
      <c r="AN193" s="240" t="str">
        <f t="shared" ca="1" si="211"/>
        <v>10.4168090250129-5.90104942344871i</v>
      </c>
      <c r="AO193" s="240" t="str">
        <f t="shared" ca="1" si="212"/>
        <v>-11.2723035924815-4.03329471778394i</v>
      </c>
      <c r="AP193" s="240" t="str">
        <f t="shared" ca="1" si="213"/>
        <v>4.30871614326489+11.1699265780193i</v>
      </c>
      <c r="AQ193" s="240" t="str">
        <f t="shared" ca="1" si="214"/>
        <v>5.64363084692625-10.5584906793157i</v>
      </c>
      <c r="AR193" s="240" t="str">
        <f t="shared" ca="1" si="215"/>
        <v>5.64363084692625-10.5584906793157i</v>
      </c>
      <c r="AS193" s="240" t="str">
        <f t="shared" ca="1" si="216"/>
        <v>9.61611832884031+7.13179941160124i</v>
      </c>
      <c r="AT193" s="240" t="str">
        <f t="shared" ca="1" si="217"/>
        <v>-0.880725741055-11.9397075647026i</v>
      </c>
      <c r="AU193" s="240" t="str">
        <f t="shared" ca="1" si="218"/>
        <v>-8.46558605654602+8.46558605654611i</v>
      </c>
      <c r="AV193" s="240" t="str">
        <f t="shared" ca="1" si="219"/>
        <v>11.9397075647026+0.880725741054878i</v>
      </c>
      <c r="AW193" s="240" t="str">
        <f t="shared" ca="1" si="220"/>
        <v>-7.13179941160148-9.61611832884013i</v>
      </c>
      <c r="AX193" s="240" t="str">
        <f t="shared" ca="1" si="221"/>
        <v>-2.6231121705996+11.6812489530027i</v>
      </c>
      <c r="AY193" s="240" t="str">
        <f t="shared" ca="1" si="222"/>
        <v>10.5584906793156-5.64363084692643i</v>
      </c>
      <c r="AZ193" s="240" t="str">
        <f t="shared" ca="1" si="223"/>
        <v>-11.1699265780194-4.3087161432647i</v>
      </c>
      <c r="BA193" s="240" t="str">
        <f t="shared" ca="1" si="224"/>
        <v>4.03329471778406+11.2723035924814i</v>
      </c>
      <c r="BB193" s="240" t="str">
        <f t="shared" ca="1" si="225"/>
        <v>5.90104942344861-10.4168090250129i</v>
      </c>
      <c r="BC193" s="240" t="str">
        <f t="shared" ca="1" si="226"/>
        <v>-11.7421051744329+2.3356499382678i</v>
      </c>
      <c r="BD193" s="240" t="str">
        <f t="shared" ca="1" si="227"/>
        <v>9.43819901464507+7.36564280436725i</v>
      </c>
      <c r="BE193" s="240" t="str">
        <f t="shared" ca="1" si="228"/>
        <v>-0.587445391085018-11.9577256396886i</v>
      </c>
      <c r="BF193" s="240" t="str">
        <f t="shared" ca="1" si="229"/>
        <v>-8.67079226229399+8.25528049830635i</v>
      </c>
      <c r="BG193" s="240" t="str">
        <f t="shared" ca="1" si="230"/>
        <v>11.9144974563345+1.17347557476616i</v>
      </c>
      <c r="BH193" s="240" t="str">
        <f t="shared" ca="1" si="231"/>
        <v>-6.89366008954899-9.78824525292117i</v>
      </c>
      <c r="BI193" s="240" t="str">
        <f t="shared" ca="1" si="232"/>
        <v>-2.90899433824906+11.6133563839921i</v>
      </c>
      <c r="BJ193" s="240" t="str">
        <f t="shared" ca="1" si="233"/>
        <v>10.693812293641-5.38281275820983i</v>
      </c>
      <c r="BK193" s="240" t="str">
        <f t="shared" ca="1" si="234"/>
        <v>-11.0608212174568-4.58154215925514i</v>
      </c>
      <c r="BL193" s="240" t="str">
        <f t="shared" ca="1" si="235"/>
        <v>3.75544378638104+11.3678905927576i</v>
      </c>
      <c r="BM193" s="240" t="str">
        <f t="shared" ca="1" si="236"/>
        <v>6.15491342844855-10.2688526744655i</v>
      </c>
      <c r="BN193" s="240" t="str">
        <f t="shared" ca="1" si="237"/>
        <v>-11.7958883907708+2.04678079775334i</v>
      </c>
      <c r="BO193" s="240" t="str">
        <f t="shared" ca="1" si="238"/>
        <v>9.25459448227729+7.59504940933085i</v>
      </c>
      <c r="BP193" s="240" t="str">
        <f t="shared" ca="1" si="239"/>
        <v>-0.293811185976252-11.9685408278774i</v>
      </c>
      <c r="BQ193" s="240" t="str">
        <f t="shared" ca="1" si="240"/>
        <v>-8.87077550700576+8.04000226777834i</v>
      </c>
      <c r="BR193" s="240" t="str">
        <f t="shared" ca="1" si="241"/>
        <v>11.8821105002099+1.46551855067621i</v>
      </c>
      <c r="BS193" s="240" t="str">
        <f t="shared" ca="1" si="242"/>
        <v>-6.65136828442331-9.95447610407207i</v>
      </c>
      <c r="BT193" s="240" t="str">
        <f t="shared" ca="1" si="243"/>
        <v>-3.19312423646964+11.5384683633507i</v>
      </c>
      <c r="BU193" s="240" t="str">
        <f t="shared" ca="1" si="244"/>
        <v>10.822692355308-5.11875226436396i</v>
      </c>
      <c r="BV193" s="240" t="str">
        <f t="shared" ca="1" si="245"/>
        <v>-10.945053231783-4.85160842556481i</v>
      </c>
      <c r="BW193" s="240" t="str">
        <f t="shared" ca="1" si="246"/>
        <v>3.47533071606297+11.4566300008145i</v>
      </c>
      <c r="BX193" s="240" t="str">
        <f t="shared" ca="1" si="247"/>
        <v>6.40506994375121-10.1147107510412i</v>
      </c>
      <c r="BY193" s="240" t="str">
        <f t="shared" ca="1" si="248"/>
        <v>-11.8425662050202+1.75667875301319i</v>
      </c>
      <c r="BZ193" s="240" t="str">
        <f t="shared" ca="1" si="249"/>
        <v>9.06541532825425+7.81988104051637i</v>
      </c>
      <c r="CA193" s="240" t="str">
        <f t="shared" ca="1" si="250"/>
        <v>4.64056757675792E-12-11.972146614604i</v>
      </c>
      <c r="CB193" s="240" t="str">
        <f t="shared" ca="1" si="251"/>
        <v>-9.06541532825252+7.81988104051835i</v>
      </c>
      <c r="CC193" s="240" t="str">
        <f t="shared" ca="1" si="252"/>
        <v>11.8425662050206+1.75667875301059i</v>
      </c>
      <c r="CD193" s="240" t="str">
        <f t="shared" ca="1" si="253"/>
        <v>-6.40506994375372-10.1147107510396i</v>
      </c>
      <c r="CE193" s="240" t="str">
        <f t="shared" ca="1" si="254"/>
        <v>-3.47533071606013+11.4566300008154i</v>
      </c>
      <c r="CF193" s="240" t="str">
        <f t="shared" ca="1" si="255"/>
        <v>10.9450532317818-4.85160842556753i</v>
      </c>
      <c r="CG193" s="240" t="str">
        <f t="shared" ca="1" si="256"/>
        <v>-10.8226923553041-5.11875226437235i</v>
      </c>
      <c r="CH193" s="240" t="str">
        <f t="shared" ca="1" si="257"/>
        <v>3.19312423647217+11.53846836335i</v>
      </c>
      <c r="CI193" s="240" t="str">
        <f t="shared" ca="1" si="258"/>
        <v>6.65136828442099-9.95447610407363i</v>
      </c>
      <c r="CJ193" s="240" t="str">
        <f t="shared" ca="1" si="259"/>
        <v>-11.8821105002096+1.46551855067899i</v>
      </c>
      <c r="CK193" s="240" t="str">
        <f t="shared" ca="1" si="260"/>
        <v>8.87077550700764+8.04000226777627i</v>
      </c>
      <c r="CL193" s="240" t="str">
        <f t="shared" ca="1" si="261"/>
        <v>0.293811185973455-11.9685408278775i</v>
      </c>
      <c r="CM193" s="240" t="str">
        <f t="shared" ca="1" si="262"/>
        <v>-9.25459448228329+7.59504940932354i</v>
      </c>
      <c r="CN193" s="240" t="str">
        <f t="shared" ca="1" si="263"/>
        <v>11.7958883907713+2.04678079775076i</v>
      </c>
      <c r="CO193" s="240" t="str">
        <f t="shared" ca="1" si="264"/>
        <v>-6.1549134284508-10.2688526744642i</v>
      </c>
      <c r="CP193" s="240" t="str">
        <f t="shared" ca="1" si="265"/>
        <v>-3.75544378637855+11.3678905927584i</v>
      </c>
      <c r="CQ193" s="240" t="str">
        <f t="shared" ca="1" si="266"/>
        <v>11.0608212174557-4.58154215925773i</v>
      </c>
      <c r="CR193" s="240" t="str">
        <f t="shared" ca="1" si="267"/>
        <v>-10.6938122936423-5.38281275820733i</v>
      </c>
      <c r="CS193" s="240" t="str">
        <f t="shared" ca="1" si="268"/>
        <v>2.90899433824022+11.6133563839943i</v>
      </c>
      <c r="CT193" s="240" t="str">
        <f t="shared" ca="1" si="269"/>
        <v>6.89366008954684-9.78824525292268i</v>
      </c>
      <c r="CU193" s="240" t="str">
        <f t="shared" ca="1" si="270"/>
        <v>-11.9144974563343+1.17347557476878i</v>
      </c>
      <c r="CV193" s="240" t="str">
        <f t="shared" ca="1" si="271"/>
        <v>8.67079226229498+8.25528049830531i</v>
      </c>
      <c r="CW193" s="240" t="str">
        <f t="shared" ca="1" si="272"/>
        <v>0.587445391082394-11.9577256396888i</v>
      </c>
      <c r="CX193" s="240" t="str">
        <f t="shared" ca="1" si="273"/>
        <v>-9.43819901464189+7.36564280437133i</v>
      </c>
      <c r="CY193" s="240" t="str">
        <f t="shared" ca="1" si="274"/>
        <v>11.7421051744321+2.33564993827207i</v>
      </c>
      <c r="CZ193" s="240" t="str">
        <f t="shared" ca="1" si="275"/>
        <v>-5.90104942344586-10.4168090250145i</v>
      </c>
      <c r="DA193" s="240" t="str">
        <f t="shared" ca="1" si="276"/>
        <v>-4.03329471778479+11.2723035924812i</v>
      </c>
      <c r="DB193" s="240" t="str">
        <f t="shared" ca="1" si="277"/>
        <v>11.1699265780189-4.30871614326604i</v>
      </c>
      <c r="DC193" s="240" t="str">
        <f t="shared" ca="1" si="278"/>
        <v>-10.5584906793169-5.64363084692412i</v>
      </c>
      <c r="DD193" s="240" t="str">
        <f t="shared" ca="1" si="279"/>
        <v>2.6231121706045+11.6812489530016i</v>
      </c>
      <c r="DE193" s="240" t="str">
        <f t="shared" ca="1" si="280"/>
        <v>7.13179941160497-9.61611832883754i</v>
      </c>
      <c r="DF193" s="240" t="str">
        <f t="shared" ca="1" si="281"/>
        <v>-11.9397075647029+0.880725741051729i</v>
      </c>
      <c r="DG193" s="240" t="str">
        <f t="shared" ca="1" si="282"/>
        <v>8.46558605654547+8.46558605654666i</v>
      </c>
      <c r="DH193" s="240" t="str">
        <f t="shared" ca="1" si="283"/>
        <v>0.880725741053397-11.9397075647028i</v>
      </c>
      <c r="DI193" s="240" t="str">
        <f t="shared" ca="1" si="284"/>
        <v>-9.61611832883874+7.13179941160336i</v>
      </c>
      <c r="DJ193" s="240" t="str">
        <f t="shared" ca="1" si="285"/>
        <v>11.6812489530038+2.62311217059484i</v>
      </c>
      <c r="DK193" s="240" t="str">
        <f t="shared" ca="1" si="286"/>
        <v>-5.64363084692234-10.5584906793178i</v>
      </c>
      <c r="DL193" s="240" t="str">
        <f t="shared" ca="1" si="287"/>
        <v>-4.30871614326792+11.1699265780182i</v>
      </c>
      <c r="DM193" s="240" t="str">
        <f t="shared" ca="1" si="288"/>
        <v>11.2723035924817-4.03329471778321i</v>
      </c>
      <c r="DN193" s="240" t="str">
        <f t="shared" ca="1" si="289"/>
        <v>-10.4168090250137-5.90104942344731i</v>
      </c>
      <c r="DO193" s="240" t="str">
        <f t="shared" ca="1" si="290"/>
        <v>2.33564993827043+11.7421051744324i</v>
      </c>
      <c r="DP193" s="240" t="str">
        <f t="shared" ca="1" si="291"/>
        <v>7.36564280436326-9.43819901464819i</v>
      </c>
      <c r="DQ193" s="240" t="str">
        <f t="shared" ca="1" si="292"/>
        <v>-11.9577256396889+0.587445391080384i</v>
      </c>
      <c r="DR193" s="240" t="str">
        <f t="shared" ca="1" si="293"/>
        <v>8.25528049830384+8.67079226229637i</v>
      </c>
      <c r="DS193" s="240" t="str">
        <f t="shared" ca="1" si="294"/>
        <v>1.17347557477078-11.9144974563341i</v>
      </c>
      <c r="DT193" s="240" t="str">
        <f t="shared" ca="1" si="295"/>
        <v>-9.78824525292384+6.8936600895452i</v>
      </c>
      <c r="DU193" s="240" t="str">
        <f t="shared" ca="1" si="296"/>
        <v>11.6133563839939+2.90899433824185i</v>
      </c>
      <c r="DV193" s="240" t="str">
        <f t="shared" ca="1" si="297"/>
        <v>-5.38281275821648-10.6938122936377i</v>
      </c>
      <c r="DW193" s="240" t="str">
        <f t="shared" ca="1" si="298"/>
        <v>-4.58154215925958+11.0608212174549i</v>
      </c>
      <c r="DX193" s="240" t="str">
        <f t="shared" ca="1" si="299"/>
        <v>11.367890592759-3.75544378637664i</v>
      </c>
      <c r="DY193" s="240" t="str">
        <f t="shared" ca="1" si="300"/>
        <v>-10.2688526744633-6.15491342845223i</v>
      </c>
      <c r="DZ193" s="240" t="str">
        <f t="shared" ca="1" si="301"/>
        <v>2.04678079774877+11.7958883907716i</v>
      </c>
      <c r="EA193" s="240" t="str">
        <f t="shared" ca="1" si="302"/>
        <v>7.59504940932536-9.25459448228181i</v>
      </c>
      <c r="EB193" s="240" t="str">
        <f t="shared" ca="1" si="303"/>
        <v>-11.9685408278773+0.293811185983689i</v>
      </c>
      <c r="EC193" s="240" t="str">
        <f t="shared" ca="1" si="304"/>
        <v>8.04000226777504+8.87077550700877i</v>
      </c>
      <c r="ED193" s="240" t="str">
        <f t="shared" ca="1" si="305"/>
        <v>1.46551855068099-11.8821105002093i</v>
      </c>
      <c r="EE193" s="240" t="str">
        <f t="shared" ca="1" si="306"/>
        <v>-9.95447610407456+6.6513682844196i</v>
      </c>
      <c r="EF193" s="240" t="str">
        <f t="shared" ca="1" si="307"/>
        <v>11.5384683633494+3.19312423647411i</v>
      </c>
      <c r="EG193" s="240" t="str">
        <f t="shared" ca="1" si="308"/>
        <v>-5.11875226437084-10.8226923553048i</v>
      </c>
      <c r="EH193" s="240" t="str">
        <f t="shared" ca="1" si="309"/>
        <v>-4.85160842555816+10.9450532317859i</v>
      </c>
      <c r="EI193" s="240" t="str">
        <f t="shared" ca="1" si="310"/>
        <v>11.4566300008159-3.47533071605853i</v>
      </c>
      <c r="EJ193" s="240" t="str">
        <f t="shared" ca="1" si="311"/>
        <v>-10.1147107510386-6.40506994375542i</v>
      </c>
      <c r="EK193" s="240" t="str">
        <f t="shared" ca="1" si="312"/>
        <v>1.75667875300894+11.8425662050208i</v>
      </c>
      <c r="EL193" s="240" t="str">
        <f t="shared" ca="1" si="313"/>
        <v>7.81988104051987-9.06541532825122i</v>
      </c>
      <c r="EM193" s="240" t="str">
        <f t="shared" ca="1" si="314"/>
        <v>-11.972146614604+2.9685442506691E-12i</v>
      </c>
      <c r="EN193" s="240"/>
      <c r="EO193" s="240"/>
      <c r="EP193" s="240"/>
    </row>
    <row r="194" spans="1:146" ht="15.75" thickBot="1">
      <c r="A194" s="277">
        <f t="shared" si="181"/>
        <v>1.8359375000000012E-3</v>
      </c>
      <c r="B194" s="276">
        <v>94</v>
      </c>
      <c r="C194" s="248">
        <f t="shared" si="182"/>
        <v>18800</v>
      </c>
      <c r="D194" s="247">
        <f t="shared" si="315"/>
        <v>118123.88377497622</v>
      </c>
      <c r="E194" s="247" t="str">
        <f t="shared" si="316"/>
        <v>118123.883774976i</v>
      </c>
      <c r="F194" s="247" t="str">
        <f t="shared" si="183"/>
        <v>0.0375734754670055-0.136112772161894i</v>
      </c>
      <c r="G194" s="247" t="str">
        <f t="shared" si="184"/>
        <v>-0.261935854765528+0.631280389296261i</v>
      </c>
      <c r="H194" s="247" t="str">
        <f t="shared" si="319"/>
        <v>0.00509291508923865-0.00303439488980726i</v>
      </c>
      <c r="I194" s="247" t="str">
        <f t="shared" si="317"/>
        <v>-0.00569982547956477+0.00291799484672992i</v>
      </c>
      <c r="J194" s="275" t="str">
        <f ca="1">IMPRODUCT(1/N_FFT2,DE100)</f>
        <v>0.0239911785565867+0.000573864129898969i</v>
      </c>
      <c r="K194" s="274" t="str">
        <f t="shared" ca="1" si="318"/>
        <v>-0.000138420063395389+0.0000667352100056909i</v>
      </c>
      <c r="N194" s="265">
        <f t="shared" ca="1" si="185"/>
        <v>35.973157780550743</v>
      </c>
      <c r="O194" s="240">
        <f t="shared" ca="1" si="186"/>
        <v>11.973157780550745</v>
      </c>
      <c r="P194" s="240" t="str">
        <f t="shared" ca="1" si="187"/>
        <v>-8.04068132532506-8.87152473155159i</v>
      </c>
      <c r="Q194" s="240" t="str">
        <f t="shared" ca="1" si="188"/>
        <v>-1.1735746863642+11.9155037532405i</v>
      </c>
      <c r="R194" s="240" t="str">
        <f t="shared" ca="1" si="189"/>
        <v>9.61693050494447-7.13240176245222i</v>
      </c>
      <c r="S194" s="240" t="str">
        <f t="shared" ca="1" si="190"/>
        <v>-11.7430969111096-2.33584720695753i</v>
      </c>
      <c r="T194" s="240" t="str">
        <f t="shared" ca="1" si="191"/>
        <v>6.15543327163934+10.2697199804259i</v>
      </c>
      <c r="U194" s="241" t="str">
        <f t="shared" ca="1" si="192"/>
        <v>3.47562424204422-11.4575976262948i</v>
      </c>
      <c r="V194" s="240" t="str">
        <f t="shared" ca="1" si="193"/>
        <v>-10.8236064384957+5.11918459351853i</v>
      </c>
      <c r="W194" s="240" t="str">
        <f t="shared" ca="1" si="194"/>
        <v>11.0617554129789+4.58192911571032i</v>
      </c>
      <c r="X194" s="240" t="str">
        <f t="shared" ca="1" si="195"/>
        <v>-4.03363536933119-11.2732556497776i</v>
      </c>
      <c r="Y194" s="240" t="str">
        <f t="shared" ca="1" si="196"/>
        <v>-5.64410750725488+10.5593824480654i</v>
      </c>
      <c r="Z194" s="240" t="str">
        <f t="shared" ca="1" si="197"/>
        <v>11.6143372465638-2.90924003152781i</v>
      </c>
      <c r="AA194" s="240" t="str">
        <f t="shared" ca="1" si="198"/>
        <v>-9.95531685783204-6.65193005812057i</v>
      </c>
      <c r="AB194" s="240" t="str">
        <f t="shared" ca="1" si="199"/>
        <v>1.7568271218696+11.8435664266228i</v>
      </c>
      <c r="AC194" s="240" t="str">
        <f t="shared" ca="1" si="200"/>
        <v>7.59569088621277-9.25537612412738i</v>
      </c>
      <c r="AD194" s="240" t="str">
        <f t="shared" ca="1" si="201"/>
        <v>-11.9587355876417+0.587495006647283i</v>
      </c>
      <c r="AE194" s="240" t="str">
        <f t="shared" ca="1" si="202"/>
        <v>8.46630105884415+8.46630105884366i</v>
      </c>
      <c r="AF194" s="240" t="str">
        <f t="shared" ca="1" si="203"/>
        <v>0.587495006646574-11.9587355876417i</v>
      </c>
      <c r="AG194" s="240" t="str">
        <f t="shared" ca="1" si="204"/>
        <v>-9.25537612412698+7.59569088621325i</v>
      </c>
      <c r="AH194" s="240" t="str">
        <f t="shared" ca="1" si="205"/>
        <v>11.8435664266229+1.7568271218689i</v>
      </c>
      <c r="AI194" s="240" t="str">
        <f t="shared" ca="1" si="206"/>
        <v>-6.65193005812116-9.95531685783164i</v>
      </c>
      <c r="AJ194" s="240" t="str">
        <f t="shared" ca="1" si="207"/>
        <v>-2.90924003152831+11.6143372465637i</v>
      </c>
      <c r="AK194" s="240" t="str">
        <f t="shared" ca="1" si="208"/>
        <v>10.5593824480657-5.64410750725443i</v>
      </c>
      <c r="AL194" s="240" t="str">
        <f t="shared" ca="1" si="209"/>
        <v>-11.2732556497775-4.03363536933165i</v>
      </c>
      <c r="AM194" s="240" t="str">
        <f t="shared" ca="1" si="210"/>
        <v>4.58192911570988+11.0617554129791i</v>
      </c>
      <c r="AN194" s="240" t="str">
        <f t="shared" ca="1" si="211"/>
        <v>5.119184593519-10.8236064384955i</v>
      </c>
      <c r="AO194" s="240" t="str">
        <f t="shared" ca="1" si="212"/>
        <v>-11.457597626295+3.47562424204373i</v>
      </c>
      <c r="AP194" s="240" t="str">
        <f t="shared" ca="1" si="213"/>
        <v>10.2697199804256+6.15543327163973i</v>
      </c>
      <c r="AQ194" s="240" t="str">
        <f t="shared" ca="1" si="214"/>
        <v>-2.33584720695721-11.7430969111096i</v>
      </c>
      <c r="AR194" s="240" t="str">
        <f t="shared" ca="1" si="215"/>
        <v>-2.33584720695721-11.7430969111096i</v>
      </c>
      <c r="AS194" s="240" t="str">
        <f t="shared" ca="1" si="216"/>
        <v>11.9155037532405-1.17357468636388i</v>
      </c>
      <c r="AT194" s="240" t="str">
        <f t="shared" ca="1" si="217"/>
        <v>-8.87152473155122-8.04068132532547i</v>
      </c>
      <c r="AU194" s="240" t="str">
        <f t="shared" ca="1" si="218"/>
        <v>-4.81112519991457E-13+11.9731577805507i</v>
      </c>
      <c r="AV194" s="240" t="str">
        <f t="shared" ca="1" si="219"/>
        <v>8.87152473155187-8.04068132532475i</v>
      </c>
      <c r="AW194" s="240" t="str">
        <f t="shared" ca="1" si="220"/>
        <v>-11.9155037532405-1.17357468636365i</v>
      </c>
      <c r="AX194" s="240" t="str">
        <f t="shared" ca="1" si="221"/>
        <v>7.13240176245175+9.61693050494481i</v>
      </c>
      <c r="AY194" s="240" t="str">
        <f t="shared" ca="1" si="222"/>
        <v>2.33584720695715-11.7430969111097i</v>
      </c>
      <c r="AZ194" s="240" t="str">
        <f t="shared" ca="1" si="223"/>
        <v>-10.2697199804255+6.15543327163992i</v>
      </c>
      <c r="BA194" s="240" t="str">
        <f t="shared" ca="1" si="224"/>
        <v>11.4575976262951+3.4756242420435i</v>
      </c>
      <c r="BB194" s="240" t="str">
        <f t="shared" ca="1" si="225"/>
        <v>-5.11918459351913-10.8236064384954i</v>
      </c>
      <c r="BC194" s="240" t="str">
        <f t="shared" ca="1" si="226"/>
        <v>-4.58192911570967+11.0617554129792i</v>
      </c>
      <c r="BD194" s="240" t="str">
        <f t="shared" ca="1" si="227"/>
        <v>11.2732556497774-4.03363536933195i</v>
      </c>
      <c r="BE194" s="240" t="str">
        <f t="shared" ca="1" si="228"/>
        <v>-10.5593824480657-5.6441075072543i</v>
      </c>
      <c r="BF194" s="240" t="str">
        <f t="shared" ca="1" si="229"/>
        <v>2.90924003152854+11.6143372465636i</v>
      </c>
      <c r="BG194" s="240" t="str">
        <f t="shared" ca="1" si="230"/>
        <v>6.65193005812303-9.95531685783041i</v>
      </c>
      <c r="BH194" s="240" t="str">
        <f t="shared" ca="1" si="231"/>
        <v>-11.8435664266232+1.75682712186677i</v>
      </c>
      <c r="BI194" s="240" t="str">
        <f t="shared" ca="1" si="232"/>
        <v>9.25537612412562+7.59569088621492i</v>
      </c>
      <c r="BJ194" s="240" t="str">
        <f t="shared" ca="1" si="233"/>
        <v>-0.587495006644338-11.9587355876418i</v>
      </c>
      <c r="BK194" s="240" t="str">
        <f t="shared" ca="1" si="234"/>
        <v>-8.46630105884568+8.46630105884213i</v>
      </c>
      <c r="BL194" s="240" t="str">
        <f t="shared" ca="1" si="235"/>
        <v>11.9587355876416+0.587495006649519i</v>
      </c>
      <c r="BM194" s="240" t="str">
        <f t="shared" ca="1" si="236"/>
        <v>-7.59569088621104-9.2553761241288i</v>
      </c>
      <c r="BN194" s="240" t="str">
        <f t="shared" ca="1" si="237"/>
        <v>-1.75682712187173+11.8435664266225i</v>
      </c>
      <c r="BO194" s="240" t="str">
        <f t="shared" ca="1" si="238"/>
        <v>9.95531685783329-6.65193005811872i</v>
      </c>
      <c r="BP194" s="240" t="str">
        <f t="shared" ca="1" si="239"/>
        <v>-11.614337246563-2.90924003153109i</v>
      </c>
      <c r="BQ194" s="240" t="str">
        <f t="shared" ca="1" si="240"/>
        <v>5.64410750725197+10.559382448067i</v>
      </c>
      <c r="BR194" s="240" t="str">
        <f t="shared" ca="1" si="241"/>
        <v>4.03363536933442-11.2732556497765i</v>
      </c>
      <c r="BS194" s="240" t="str">
        <f t="shared" ca="1" si="242"/>
        <v>-11.0617554129803+4.58192911570708i</v>
      </c>
      <c r="BT194" s="240" t="str">
        <f t="shared" ca="1" si="243"/>
        <v>10.8236064384943+5.11918459352152i</v>
      </c>
      <c r="BU194" s="240" t="str">
        <f t="shared" ca="1" si="244"/>
        <v>-3.47562424204099-11.4575976262958i</v>
      </c>
      <c r="BV194" s="240" t="str">
        <f t="shared" ca="1" si="245"/>
        <v>-6.15543327164233+10.2697199804241i</v>
      </c>
      <c r="BW194" s="240" t="str">
        <f t="shared" ca="1" si="246"/>
        <v>11.7430969111102-2.33584720695456i</v>
      </c>
      <c r="BX194" s="240" t="str">
        <f t="shared" ca="1" si="247"/>
        <v>-9.61693050494253-7.13240176245483i</v>
      </c>
      <c r="BY194" s="240" t="str">
        <f t="shared" ca="1" si="248"/>
        <v>1.17357468636086+11.9155037532408i</v>
      </c>
      <c r="BZ194" s="240" t="str">
        <f t="shared" ca="1" si="249"/>
        <v>8.04068132532747-8.87152473154941i</v>
      </c>
      <c r="CA194" s="240" t="str">
        <f t="shared" ca="1" si="250"/>
        <v>-11.9731577805507-3.34430831980527E-12i</v>
      </c>
      <c r="CB194" s="240" t="str">
        <f t="shared" ca="1" si="251"/>
        <v>8.04068132532251+8.87152473155392i</v>
      </c>
      <c r="CC194" s="240" t="str">
        <f t="shared" ca="1" si="252"/>
        <v>1.17357468636752-11.9155037532402i</v>
      </c>
      <c r="CD194" s="240" t="str">
        <f t="shared" ca="1" si="253"/>
        <v>-9.61693050494651+7.13240176244945i</v>
      </c>
      <c r="CE194" s="240" t="str">
        <f t="shared" ca="1" si="254"/>
        <v>11.7430969111089+2.33584720696112i</v>
      </c>
      <c r="CF194" s="240" t="str">
        <f t="shared" ca="1" si="255"/>
        <v>-6.15543327163631-10.2697199804277i</v>
      </c>
      <c r="CG194" s="240" t="str">
        <f t="shared" ca="1" si="256"/>
        <v>-3.47562424204738+11.4575976262939i</v>
      </c>
      <c r="CH194" s="240" t="str">
        <f t="shared" ca="1" si="257"/>
        <v>10.8236064384971-5.11918459351547i</v>
      </c>
      <c r="CI194" s="240" t="str">
        <f t="shared" ca="1" si="258"/>
        <v>-11.0617554129776-4.58192911571357i</v>
      </c>
      <c r="CJ194" s="240" t="str">
        <f t="shared" ca="1" si="259"/>
        <v>4.03363536932813+11.2732556497787i</v>
      </c>
      <c r="CK194" s="240" t="str">
        <f t="shared" ca="1" si="260"/>
        <v>5.64410750725788-10.5593824480638i</v>
      </c>
      <c r="CL194" s="240" t="str">
        <f t="shared" ca="1" si="261"/>
        <v>-11.6143372465646+2.90924003152443i</v>
      </c>
      <c r="CM194" s="240" t="str">
        <f t="shared" ca="1" si="262"/>
        <v>9.95531685782957+6.65193005812427i</v>
      </c>
      <c r="CN194" s="240" t="str">
        <f t="shared" ca="1" si="263"/>
        <v>-1.75682712186512-11.8435664266234i</v>
      </c>
      <c r="CO194" s="240" t="str">
        <f t="shared" ca="1" si="264"/>
        <v>-7.59569088621634+9.25537612412444i</v>
      </c>
      <c r="CP194" s="240" t="str">
        <f t="shared" ca="1" si="265"/>
        <v>11.9587355876419-0.587495006642838i</v>
      </c>
      <c r="CQ194" s="240" t="str">
        <f t="shared" ca="1" si="266"/>
        <v>-8.46630105884095-8.46630105884686i</v>
      </c>
      <c r="CR194" s="240" t="str">
        <f t="shared" ca="1" si="267"/>
        <v>-0.587495006651189+11.9587355876415i</v>
      </c>
      <c r="CS194" s="240" t="str">
        <f t="shared" ca="1" si="268"/>
        <v>9.25537612412996-7.59569088620961i</v>
      </c>
      <c r="CT194" s="240" t="str">
        <f t="shared" ca="1" si="269"/>
        <v>-11.8435664266222-1.75682712187338i</v>
      </c>
      <c r="CU194" s="240" t="str">
        <f t="shared" ca="1" si="270"/>
        <v>6.65193005811733+9.95531685783422i</v>
      </c>
      <c r="CV194" s="240" t="str">
        <f t="shared" ca="1" si="271"/>
        <v>2.90924003153287-11.6143372465625i</v>
      </c>
      <c r="CW194" s="240" t="str">
        <f t="shared" ca="1" si="272"/>
        <v>-10.5593824480678+5.6441075072505i</v>
      </c>
      <c r="CX194" s="240" t="str">
        <f t="shared" ca="1" si="273"/>
        <v>11.2732556497759+4.033635369336i</v>
      </c>
      <c r="CY194" s="240" t="str">
        <f t="shared" ca="1" si="274"/>
        <v>-4.58192911570554-11.0617554129809i</v>
      </c>
      <c r="CZ194" s="240" t="str">
        <f t="shared" ca="1" si="275"/>
        <v>-5.11918459352302+10.8236064384936i</v>
      </c>
      <c r="DA194" s="240" t="str">
        <f t="shared" ca="1" si="276"/>
        <v>11.4575976262963-3.47562424203939i</v>
      </c>
      <c r="DB194" s="240" t="str">
        <f t="shared" ca="1" si="277"/>
        <v>-10.2697199804232-6.15543327164377i</v>
      </c>
      <c r="DC194" s="240" t="str">
        <f t="shared" ca="1" si="278"/>
        <v>2.33584720695292+11.7430969111105i</v>
      </c>
      <c r="DD194" s="240" t="str">
        <f t="shared" ca="1" si="279"/>
        <v>7.13240176245617-9.61693050494153i</v>
      </c>
      <c r="DE194" s="240" t="str">
        <f t="shared" ca="1" si="280"/>
        <v>-11.915503753241+1.1735746863592i</v>
      </c>
      <c r="DF194" s="240" t="str">
        <f t="shared" ca="1" si="281"/>
        <v>8.8715247315483+8.0406813253287i</v>
      </c>
      <c r="DG194" s="240" t="str">
        <f t="shared" ca="1" si="282"/>
        <v>5.01646247970791E-12-11.9731577805507i</v>
      </c>
      <c r="DH194" s="240" t="str">
        <f t="shared" ca="1" si="283"/>
        <v>-8.87152473155503+8.04068132532127i</v>
      </c>
      <c r="DI194" s="240" t="str">
        <f t="shared" ca="1" si="284"/>
        <v>11.91550375324+1.17357468636952i</v>
      </c>
      <c r="DJ194" s="240" t="str">
        <f t="shared" ca="1" si="285"/>
        <v>-7.13240176244811-9.61693050494751i</v>
      </c>
      <c r="DK194" s="240" t="str">
        <f t="shared" ca="1" si="286"/>
        <v>-2.33584720696276+11.7430969111085i</v>
      </c>
      <c r="DL194" s="240" t="str">
        <f t="shared" ca="1" si="287"/>
        <v>10.2697199804285-6.15543327163487i</v>
      </c>
      <c r="DM194" s="240" t="str">
        <f t="shared" ca="1" si="288"/>
        <v>-11.4575976262934-3.47562424204899i</v>
      </c>
      <c r="DN194" s="240" t="str">
        <f t="shared" ca="1" si="289"/>
        <v>5.11918459351396+10.8236064384979i</v>
      </c>
      <c r="DO194" s="240" t="str">
        <f t="shared" ca="1" si="290"/>
        <v>4.58192911571511-11.061755412977i</v>
      </c>
      <c r="DP194" s="240" t="str">
        <f t="shared" ca="1" si="291"/>
        <v>-11.2732556497793+4.03363536932656i</v>
      </c>
      <c r="DQ194" s="240" t="str">
        <f t="shared" ca="1" si="292"/>
        <v>10.559382448063+5.64410750725935i</v>
      </c>
      <c r="DR194" s="240" t="str">
        <f t="shared" ca="1" si="293"/>
        <v>-2.90924003152282-11.614337246565i</v>
      </c>
      <c r="DS194" s="240" t="str">
        <f t="shared" ca="1" si="294"/>
        <v>-6.65193005812566+9.95531685782864i</v>
      </c>
      <c r="DT194" s="240" t="str">
        <f t="shared" ca="1" si="295"/>
        <v>11.8435664266237-1.75682712186346i</v>
      </c>
      <c r="DU194" s="240" t="str">
        <f t="shared" ca="1" si="296"/>
        <v>-9.25537612412339-7.59569088621763i</v>
      </c>
      <c r="DV194" s="240" t="str">
        <f t="shared" ca="1" si="297"/>
        <v>0.587495006640828+11.958735587642i</v>
      </c>
      <c r="DW194" s="240" t="str">
        <f t="shared" ca="1" si="298"/>
        <v>8.46630105884828-8.46630105883953i</v>
      </c>
      <c r="DX194" s="240" t="str">
        <f t="shared" ca="1" si="299"/>
        <v>-11.9587355876414-0.587495006652519i</v>
      </c>
      <c r="DY194" s="240" t="str">
        <f t="shared" ca="1" si="300"/>
        <v>7.59569088620858+9.25537612413081i</v>
      </c>
      <c r="DZ194" s="240" t="str">
        <f t="shared" ca="1" si="301"/>
        <v>1.7568271218636-11.8435664266237i</v>
      </c>
      <c r="EA194" s="240" t="str">
        <f t="shared" ca="1" si="302"/>
        <v>-9.95531685782834+6.65193005812611i</v>
      </c>
      <c r="EB194" s="240" t="str">
        <f t="shared" ca="1" si="303"/>
        <v>11.6143372465651+2.90924003152261i</v>
      </c>
      <c r="EC194" s="240" t="str">
        <f t="shared" ca="1" si="304"/>
        <v>-5.64410750724873-10.5593824480687i</v>
      </c>
      <c r="ED194" s="240" t="str">
        <f t="shared" ca="1" si="305"/>
        <v>-4.0336353693379+11.2732556497752i</v>
      </c>
      <c r="EE194" s="240" t="str">
        <f t="shared" ca="1" si="306"/>
        <v>11.0617554129814-4.5819291157043i</v>
      </c>
      <c r="EF194" s="240" t="str">
        <f t="shared" ca="1" si="307"/>
        <v>-10.8236064384978-5.11918459351408i</v>
      </c>
      <c r="EG194" s="240" t="str">
        <f t="shared" ca="1" si="308"/>
        <v>3.47562424204951+11.4575976262932i</v>
      </c>
      <c r="EH194" s="240" t="str">
        <f t="shared" ca="1" si="309"/>
        <v>6.15543327163469-10.2697199804287i</v>
      </c>
      <c r="EI194" s="240" t="str">
        <f t="shared" ca="1" si="310"/>
        <v>-11.7430969111085+2.33584720696297i</v>
      </c>
      <c r="EJ194" s="240" t="str">
        <f t="shared" ca="1" si="311"/>
        <v>9.61693050494763+7.13240176244794i</v>
      </c>
      <c r="EK194" s="240" t="str">
        <f t="shared" ca="1" si="312"/>
        <v>-1.17357468636939-11.91550375324i</v>
      </c>
      <c r="EL194" s="240" t="str">
        <f t="shared" ca="1" si="313"/>
        <v>-8.04068132532136+8.87152473155495i</v>
      </c>
      <c r="EM194" s="240" t="str">
        <f t="shared" ca="1" si="314"/>
        <v>11.9731577805507-4.88150214809806E-12i</v>
      </c>
      <c r="EN194" s="240"/>
      <c r="EO194" s="240"/>
      <c r="EP194" s="240"/>
    </row>
    <row r="195" spans="1:146" ht="15.75" thickBot="1">
      <c r="A195" s="277">
        <f t="shared" si="181"/>
        <v>1.8554687500000012E-3</v>
      </c>
      <c r="B195" s="276">
        <v>95</v>
      </c>
      <c r="C195" s="248">
        <f t="shared" si="182"/>
        <v>19000</v>
      </c>
      <c r="D195" s="247">
        <f t="shared" si="315"/>
        <v>119380.52083641214</v>
      </c>
      <c r="E195" s="247" t="str">
        <f t="shared" si="316"/>
        <v>119380.520836412i</v>
      </c>
      <c r="F195" s="247" t="str">
        <f t="shared" si="183"/>
        <v>0.0370346651608776-0.135261009975336i</v>
      </c>
      <c r="G195" s="247" t="str">
        <f t="shared" si="184"/>
        <v>-0.257153768541782+0.626632422784445i</v>
      </c>
      <c r="H195" s="247" t="str">
        <f t="shared" si="319"/>
        <v>0.00509090104337252-0.00300278020375599i</v>
      </c>
      <c r="I195" s="247" t="str">
        <f t="shared" si="317"/>
        <v>-0.00568633421149103+0.00289049719261282i</v>
      </c>
      <c r="J195" s="275" t="str">
        <f ca="1">IMPRODUCT(1/N_FFT2,DF100)</f>
        <v>0.0804390968003469+0.0112549196922363i</v>
      </c>
      <c r="K195" s="274" t="str">
        <f t="shared" ca="1" si="318"/>
        <v>-0.000489935901850743+0.000168509748584166i</v>
      </c>
      <c r="N195" s="265">
        <f t="shared" ca="1" si="185"/>
        <v>35.97409203442556</v>
      </c>
      <c r="O195" s="240">
        <f t="shared" ca="1" si="186"/>
        <v>11.974092034425562</v>
      </c>
      <c r="P195" s="240" t="str">
        <f t="shared" ca="1" si="187"/>
        <v>-8.25662194414954-8.67220122692515i</v>
      </c>
      <c r="Q195" s="240" t="str">
        <f t="shared" ca="1" si="188"/>
        <v>-0.587540848311713+11.9596687161668i</v>
      </c>
      <c r="R195" s="240" t="str">
        <f t="shared" ca="1" si="189"/>
        <v>9.06688841734989-7.82115173591588i</v>
      </c>
      <c r="S195" s="240" t="str">
        <f t="shared" ca="1" si="190"/>
        <v>-11.9164335084275-1.17366625925734i</v>
      </c>
      <c r="T195" s="240" t="str">
        <f t="shared" ca="1" si="191"/>
        <v>7.36683968809871+9.4397326794114i</v>
      </c>
      <c r="U195" s="241" t="str">
        <f t="shared" ca="1" si="192"/>
        <v>1.756964205384-11.8444905686101i</v>
      </c>
      <c r="V195" s="240" t="str">
        <f t="shared" ca="1" si="193"/>
        <v>-9.78983579862584+6.8947802782132i</v>
      </c>
      <c r="W195" s="240" t="str">
        <f t="shared" ca="1" si="194"/>
        <v>11.7440132135582+2.3360294708468i</v>
      </c>
      <c r="X195" s="240" t="str">
        <f t="shared" ca="1" si="195"/>
        <v>-6.40611073872701-10.1163543459124i</v>
      </c>
      <c r="Y195" s="240" t="str">
        <f t="shared" ca="1" si="196"/>
        <v>-2.9094670367035+11.6152435020205i</v>
      </c>
      <c r="Z195" s="240" t="str">
        <f t="shared" ca="1" si="197"/>
        <v>10.4185017094923-5.90200831736119i</v>
      </c>
      <c r="AA195" s="240" t="str">
        <f t="shared" ca="1" si="198"/>
        <v>-11.4584916515116-3.47589544162841i</v>
      </c>
      <c r="AB195" s="240" t="str">
        <f t="shared" ca="1" si="199"/>
        <v>5.38368744100501+10.6955499899004i</v>
      </c>
      <c r="AC195" s="240" t="str">
        <f t="shared" ca="1" si="200"/>
        <v>4.03395010998306-11.2741352909685i</v>
      </c>
      <c r="AD195" s="240" t="str">
        <f t="shared" ca="1" si="201"/>
        <v>-10.9468317535639+4.85239679004711i</v>
      </c>
      <c r="AE195" s="240" t="str">
        <f t="shared" ca="1" si="202"/>
        <v>11.0626185510122+4.58228663918937i</v>
      </c>
      <c r="AF195" s="240" t="str">
        <f t="shared" ca="1" si="203"/>
        <v>-4.30941629020325-11.1717416407033i</v>
      </c>
      <c r="AG195" s="240" t="str">
        <f t="shared" ca="1" si="204"/>
        <v>-5.11958403852208+10.8244509939952i</v>
      </c>
      <c r="AH195" s="240" t="str">
        <f t="shared" ca="1" si="205"/>
        <v>11.3697378237017-3.7560540290549i</v>
      </c>
      <c r="AI195" s="240" t="str">
        <f t="shared" ca="1" si="206"/>
        <v>-10.5602063864242-5.64454791148231i</v>
      </c>
      <c r="AJ195" s="240" t="str">
        <f t="shared" ca="1" si="207"/>
        <v>3.19364310476022+11.5403433124111i</v>
      </c>
      <c r="AK195" s="240" t="str">
        <f t="shared" ca="1" si="208"/>
        <v>6.15591357412081-10.2705213167029i</v>
      </c>
      <c r="AL195" s="240" t="str">
        <f t="shared" ca="1" si="209"/>
        <v>-11.6831471032664+2.62353841449492i</v>
      </c>
      <c r="AM195" s="240" t="str">
        <f t="shared" ca="1" si="210"/>
        <v>9.95609366153886+6.65244910176391i</v>
      </c>
      <c r="AN195" s="240" t="str">
        <f t="shared" ca="1" si="211"/>
        <v>-2.04711339039545-11.797805169427i</v>
      </c>
      <c r="AO195" s="240" t="str">
        <f t="shared" ca="1" si="212"/>
        <v>-7.13295829683611+9.6176809046927i</v>
      </c>
      <c r="AP195" s="240" t="str">
        <f t="shared" ca="1" si="213"/>
        <v>11.8840412895688-1.46575669083137i</v>
      </c>
      <c r="AQ195" s="240" t="str">
        <f t="shared" ca="1" si="214"/>
        <v>-9.25609831213855-7.59628357059685i</v>
      </c>
      <c r="AR195" s="240" t="str">
        <f t="shared" ca="1" si="215"/>
        <v>-9.25609831213855-7.59628357059685i</v>
      </c>
      <c r="AS195" s="240" t="str">
        <f t="shared" ca="1" si="216"/>
        <v>8.04130873188116-8.87221696801118i</v>
      </c>
      <c r="AT195" s="240" t="str">
        <f t="shared" ca="1" si="217"/>
        <v>-11.9704856617749+0.293858928971006i</v>
      </c>
      <c r="AU195" s="240" t="str">
        <f t="shared" ca="1" si="218"/>
        <v>8.46696167609425+8.46696167609402i</v>
      </c>
      <c r="AV195" s="240" t="str">
        <f t="shared" ca="1" si="219"/>
        <v>0.293858928970842-11.9704856617749i</v>
      </c>
      <c r="AW195" s="240" t="str">
        <f t="shared" ca="1" si="220"/>
        <v>-8.87221696801176+8.04130873188052i</v>
      </c>
      <c r="AX195" s="240" t="str">
        <f t="shared" ca="1" si="221"/>
        <v>11.9416477133249+0.880868855014986i</v>
      </c>
      <c r="AY195" s="240" t="str">
        <f t="shared" ca="1" si="222"/>
        <v>-7.59628357059711-9.25609831213833i</v>
      </c>
      <c r="AZ195" s="240" t="str">
        <f t="shared" ca="1" si="223"/>
        <v>-1.46575669083122+11.8840412895688i</v>
      </c>
      <c r="BA195" s="240" t="str">
        <f t="shared" ca="1" si="224"/>
        <v>9.61768090469326-7.13295829683535i</v>
      </c>
      <c r="BB195" s="240" t="str">
        <f t="shared" ca="1" si="225"/>
        <v>-11.797805169427-2.04711339039528i</v>
      </c>
      <c r="BC195" s="240" t="str">
        <f t="shared" ca="1" si="226"/>
        <v>6.65244910176411+9.95609366153872i</v>
      </c>
      <c r="BD195" s="240" t="str">
        <f t="shared" ca="1" si="227"/>
        <v>2.62353841449477-11.6831471032665i</v>
      </c>
      <c r="BE195" s="240" t="str">
        <f t="shared" ca="1" si="228"/>
        <v>-10.2705213167034+6.15591357412001i</v>
      </c>
      <c r="BF195" s="240" t="str">
        <f t="shared" ca="1" si="229"/>
        <v>11.5403433124128+3.19364310475417i</v>
      </c>
      <c r="BG195" s="240" t="str">
        <f t="shared" ca="1" si="230"/>
        <v>-5.64454791148568-10.5602063864224i</v>
      </c>
      <c r="BH195" s="240" t="str">
        <f t="shared" ca="1" si="231"/>
        <v>-3.75605402905347+11.3697378237022i</v>
      </c>
      <c r="BI195" s="240" t="str">
        <f t="shared" ca="1" si="232"/>
        <v>10.8244509939956-5.11958403852123i</v>
      </c>
      <c r="BJ195" s="240" t="str">
        <f t="shared" ca="1" si="233"/>
        <v>-11.1717416407026-4.30941629020516i</v>
      </c>
      <c r="BK195" s="240" t="str">
        <f t="shared" ca="1" si="234"/>
        <v>4.58228663918521+11.062618551014i</v>
      </c>
      <c r="BL195" s="240" t="str">
        <f t="shared" ca="1" si="235"/>
        <v>4.85239679004244-10.9468317535659i</v>
      </c>
      <c r="BM195" s="240" t="str">
        <f t="shared" ca="1" si="236"/>
        <v>-11.2741352909676+4.03395010998553i</v>
      </c>
      <c r="BN195" s="240" t="str">
        <f t="shared" ca="1" si="237"/>
        <v>10.6955499899011+5.38368744100369i</v>
      </c>
      <c r="BO195" s="240" t="str">
        <f t="shared" ca="1" si="238"/>
        <v>-3.47589544162747-11.4584916515119i</v>
      </c>
      <c r="BP195" s="240" t="str">
        <f t="shared" ca="1" si="239"/>
        <v>-5.90200831736405+10.4185017094906i</v>
      </c>
      <c r="BQ195" s="240" t="str">
        <f t="shared" ca="1" si="240"/>
        <v>11.6152435020219-2.90946703669792i</v>
      </c>
      <c r="BR195" s="240" t="str">
        <f t="shared" ca="1" si="241"/>
        <v>-10.1163543459151-6.40611073872274i</v>
      </c>
      <c r="BS195" s="240" t="str">
        <f t="shared" ca="1" si="242"/>
        <v>2.33602947084951+11.7440132135576i</v>
      </c>
      <c r="BT195" s="240" t="str">
        <f t="shared" ca="1" si="243"/>
        <v>6.8947802782131-9.78983579862591i</v>
      </c>
      <c r="BU195" s="240" t="str">
        <f t="shared" ca="1" si="244"/>
        <v>-11.8444905686104+1.75696420538183i</v>
      </c>
      <c r="BV195" s="240" t="str">
        <f t="shared" ca="1" si="245"/>
        <v>9.43973267940936+7.3668396881013i</v>
      </c>
      <c r="BW195" s="240" t="str">
        <f t="shared" ca="1" si="246"/>
        <v>-1.17366625925177-11.9164335084281i</v>
      </c>
      <c r="BX195" s="240" t="str">
        <f t="shared" ca="1" si="247"/>
        <v>-7.82115173591266+9.06688841735267i</v>
      </c>
      <c r="BY195" s="240" t="str">
        <f t="shared" ca="1" si="248"/>
        <v>11.9596687161667-0.587540848313673i</v>
      </c>
      <c r="BZ195" s="240" t="str">
        <f t="shared" ca="1" si="249"/>
        <v>-8.67220122692507-8.25662194414961i</v>
      </c>
      <c r="CA195" s="240" t="str">
        <f t="shared" ca="1" si="250"/>
        <v>-2.04781689781509E-12+11.9740920344256i</v>
      </c>
      <c r="CB195" s="240" t="str">
        <f t="shared" ca="1" si="251"/>
        <v>8.67220122692814-8.25662194414639i</v>
      </c>
      <c r="CC195" s="240" t="str">
        <f t="shared" ca="1" si="252"/>
        <v>-11.9596687161671-0.587540848306206i</v>
      </c>
      <c r="CD195" s="240" t="str">
        <f t="shared" ca="1" si="253"/>
        <v>7.82115173591859+9.06688841734756i</v>
      </c>
      <c r="CE195" s="240" t="str">
        <f t="shared" ca="1" si="254"/>
        <v>1.17366625925585-11.9164335084277i</v>
      </c>
      <c r="CF195" s="240" t="str">
        <f t="shared" ca="1" si="255"/>
        <v>-9.43973267941189+7.36683968809808i</v>
      </c>
      <c r="CG195" s="240" t="str">
        <f t="shared" ca="1" si="256"/>
        <v>11.8444905686097+1.75696420538621i</v>
      </c>
      <c r="CH195" s="240" t="str">
        <f t="shared" ca="1" si="257"/>
        <v>-6.89478027820948-9.78983579862846i</v>
      </c>
      <c r="CI195" s="240" t="str">
        <f t="shared" ca="1" si="258"/>
        <v>-2.33602947084184+11.7440132135592i</v>
      </c>
      <c r="CJ195" s="240" t="str">
        <f t="shared" ca="1" si="259"/>
        <v>10.1163543459109-6.40611073872934i</v>
      </c>
      <c r="CK195" s="240" t="str">
        <f t="shared" ca="1" si="260"/>
        <v>-11.6152435020208-2.90946703670222i</v>
      </c>
      <c r="CL195" s="240" t="str">
        <f t="shared" ca="1" si="261"/>
        <v>5.90200831736034+10.4185017094927i</v>
      </c>
      <c r="CM195" s="240" t="str">
        <f t="shared" ca="1" si="262"/>
        <v>3.47589544163155-11.4584916515106i</v>
      </c>
      <c r="CN195" s="240" t="str">
        <f t="shared" ca="1" si="263"/>
        <v>-10.6955499899029+5.38368744100003i</v>
      </c>
      <c r="CO195" s="240" t="str">
        <f t="shared" ca="1" si="264"/>
        <v>11.2741352909701+4.03395010997849i</v>
      </c>
      <c r="CP195" s="240" t="str">
        <f t="shared" ca="1" si="265"/>
        <v>-4.85239679004943-10.9468317535628i</v>
      </c>
      <c r="CQ195" s="240" t="str">
        <f t="shared" ca="1" si="266"/>
        <v>-4.58228663918915+11.0626185510123i</v>
      </c>
      <c r="CR195" s="240" t="str">
        <f t="shared" ca="1" si="267"/>
        <v>11.1717416407041-4.30941629020134i</v>
      </c>
      <c r="CS195" s="240" t="str">
        <f t="shared" ca="1" si="268"/>
        <v>-10.8244509939937-5.11958403852524i</v>
      </c>
      <c r="CT195" s="240" t="str">
        <f t="shared" ca="1" si="269"/>
        <v>3.75605402906072+11.3697378236998i</v>
      </c>
      <c r="CU195" s="240" t="str">
        <f t="shared" ca="1" si="270"/>
        <v>5.64454791147894-10.560206386426i</v>
      </c>
      <c r="CV195" s="240" t="str">
        <f t="shared" ca="1" si="271"/>
        <v>-11.5403433124107+3.1936431047617i</v>
      </c>
      <c r="CW195" s="240" t="str">
        <f t="shared" ca="1" si="272"/>
        <v>10.2705213167031+6.15591357412045i</v>
      </c>
      <c r="CX195" s="240" t="str">
        <f t="shared" ca="1" si="273"/>
        <v>-2.62353841449277-11.6831471032669i</v>
      </c>
      <c r="CY195" s="240" t="str">
        <f t="shared" ca="1" si="274"/>
        <v>-6.65244910176766+9.95609366153636i</v>
      </c>
      <c r="CZ195" s="240" t="str">
        <f t="shared" ca="1" si="275"/>
        <v>11.7978051694261-2.04711339040047i</v>
      </c>
      <c r="DA195" s="240" t="str">
        <f t="shared" ca="1" si="276"/>
        <v>-9.61768090469508-7.1329582968329i</v>
      </c>
      <c r="DB195" s="240" t="str">
        <f t="shared" ca="1" si="277"/>
        <v>1.46575669083272+11.8840412895687i</v>
      </c>
      <c r="DC195" s="240" t="str">
        <f t="shared" ca="1" si="278"/>
        <v>7.59628357059764-9.25609831213789i</v>
      </c>
      <c r="DD195" s="240" t="str">
        <f t="shared" ca="1" si="279"/>
        <v>-11.9416477133251+0.880868855011919i</v>
      </c>
      <c r="DE195" s="240" t="str">
        <f t="shared" ca="1" si="280"/>
        <v>8.87221696800821+8.04130873188444i</v>
      </c>
      <c r="DF195" s="240" t="str">
        <f t="shared" ca="1" si="281"/>
        <v>-0.293858928975933-11.9704856617748i</v>
      </c>
      <c r="DG195" s="240" t="str">
        <f t="shared" ca="1" si="282"/>
        <v>-8.46696167609222+8.46696167609606i</v>
      </c>
      <c r="DH195" s="240" t="str">
        <f t="shared" ca="1" si="283"/>
        <v>11.9704856617749+0.293858928970508i</v>
      </c>
      <c r="DI195" s="240" t="str">
        <f t="shared" ca="1" si="284"/>
        <v>-8.04130873187989-8.87221696801233i</v>
      </c>
      <c r="DJ195" s="240" t="str">
        <f t="shared" ca="1" si="285"/>
        <v>-0.880868855018385+11.9416477133247i</v>
      </c>
      <c r="DK195" s="240" t="str">
        <f t="shared" ca="1" si="286"/>
        <v>9.25609831214201-7.59628357059263i</v>
      </c>
      <c r="DL195" s="240" t="str">
        <f t="shared" ca="1" si="287"/>
        <v>-11.8840412895693-1.46575669082734i</v>
      </c>
      <c r="DM195" s="240" t="str">
        <f t="shared" ca="1" si="288"/>
        <v>7.13295829683753+9.61768090469165i</v>
      </c>
      <c r="DN195" s="240" t="str">
        <f t="shared" ca="1" si="289"/>
        <v>2.04711339039512-11.797805169427i</v>
      </c>
      <c r="DO195" s="240" t="str">
        <f t="shared" ca="1" si="290"/>
        <v>-9.95609366153995+6.65244910176227i</v>
      </c>
      <c r="DP195" s="240" t="str">
        <f t="shared" ca="1" si="291"/>
        <v>11.6831471032655+2.62353841449909i</v>
      </c>
      <c r="DQ195" s="240" t="str">
        <f t="shared" ca="1" si="292"/>
        <v>-6.15591357412541-10.2705213167001i</v>
      </c>
      <c r="DR195" s="240" t="str">
        <f t="shared" ca="1" si="293"/>
        <v>-3.19364310475614+11.5403433124122i</v>
      </c>
      <c r="DS195" s="240" t="str">
        <f t="shared" ca="1" si="294"/>
        <v>10.5602063864234-5.64454791148373i</v>
      </c>
      <c r="DT195" s="240" t="str">
        <f t="shared" ca="1" si="295"/>
        <v>-11.3697378237015-3.75605402905556i</v>
      </c>
      <c r="DU195" s="240" t="str">
        <f t="shared" ca="1" si="296"/>
        <v>5.11958403851907+10.8244509939966i</v>
      </c>
      <c r="DV195" s="240" t="str">
        <f t="shared" ca="1" si="297"/>
        <v>4.30941629020739-11.1717416407017i</v>
      </c>
      <c r="DW195" s="240" t="str">
        <f t="shared" ca="1" si="298"/>
        <v>-11.0626185510101+4.58228663919447i</v>
      </c>
      <c r="DX195" s="240" t="str">
        <f t="shared" ca="1" si="299"/>
        <v>10.9468317535652+4.85239679004416i</v>
      </c>
      <c r="DY195" s="240" t="str">
        <f t="shared" ca="1" si="300"/>
        <v>-4.03395010998328-11.2741352909684i</v>
      </c>
      <c r="DZ195" s="240" t="str">
        <f t="shared" ca="1" si="301"/>
        <v>-5.38368744100582+10.6955499899i</v>
      </c>
      <c r="EA195" s="240" t="str">
        <f t="shared" ca="1" si="302"/>
        <v>11.4584916515125-3.47589544162535i</v>
      </c>
      <c r="EB195" s="240" t="str">
        <f t="shared" ca="1" si="303"/>
        <v>-10.4185017094895-5.90200831736598i</v>
      </c>
      <c r="EC195" s="240" t="str">
        <f t="shared" ca="1" si="304"/>
        <v>2.90946703670717+11.6152435020196i</v>
      </c>
      <c r="ED195" s="240" t="str">
        <f t="shared" ca="1" si="305"/>
        <v>6.40611073872476-10.1163543459138i</v>
      </c>
      <c r="EE195" s="240" t="str">
        <f t="shared" ca="1" si="306"/>
        <v>-11.7440132135581+2.33602947084716i</v>
      </c>
      <c r="EF195" s="240" t="str">
        <f t="shared" ca="1" si="307"/>
        <v>9.78983579862472+6.89478027821477i</v>
      </c>
      <c r="EG195" s="240" t="str">
        <f t="shared" ca="1" si="308"/>
        <v>-1.75696420537981-11.8444905686107i</v>
      </c>
      <c r="EH195" s="240" t="str">
        <f t="shared" ca="1" si="309"/>
        <v>-7.36683968810292+9.43973267940811i</v>
      </c>
      <c r="EI195" s="240" t="str">
        <f t="shared" ca="1" si="310"/>
        <v>11.9164335084272-1.17366625926125i</v>
      </c>
      <c r="EJ195" s="240" t="str">
        <f t="shared" ca="1" si="311"/>
        <v>-9.0668884173511-7.82115173591447i</v>
      </c>
      <c r="EK195" s="240" t="str">
        <f t="shared" ca="1" si="312"/>
        <v>0.587540848311628+11.9596687161668i</v>
      </c>
      <c r="EL195" s="240" t="str">
        <f t="shared" ca="1" si="313"/>
        <v>8.2566219441511-8.67220122692366i</v>
      </c>
      <c r="EM195" s="240" t="str">
        <f t="shared" ca="1" si="314"/>
        <v>-11.9740920344256-4.09563379563018E-12i</v>
      </c>
      <c r="EN195" s="240"/>
      <c r="EO195" s="240"/>
      <c r="EP195" s="240"/>
    </row>
    <row r="196" spans="1:146" ht="15.75" thickBot="1">
      <c r="A196" s="277">
        <f t="shared" si="181"/>
        <v>1.8750000000000012E-3</v>
      </c>
      <c r="B196" s="276">
        <v>96</v>
      </c>
      <c r="C196" s="248">
        <f t="shared" si="182"/>
        <v>19200</v>
      </c>
      <c r="D196" s="247">
        <f t="shared" si="315"/>
        <v>120637.15789784805</v>
      </c>
      <c r="E196" s="247" t="str">
        <f t="shared" si="316"/>
        <v>120637.157897848i</v>
      </c>
      <c r="F196" s="247" t="str">
        <f t="shared" si="183"/>
        <v>0.0364998183652417-0.13442312593341i</v>
      </c>
      <c r="G196" s="247" t="str">
        <f t="shared" si="184"/>
        <v>-0.252490937839069+0.622031436874568i</v>
      </c>
      <c r="H196" s="247" t="str">
        <f t="shared" si="319"/>
        <v>0.00508894296275966-0.00297182036284034i</v>
      </c>
      <c r="I196" s="247" t="str">
        <f t="shared" si="317"/>
        <v>-0.00567323101304191+0.00286350563916961i</v>
      </c>
      <c r="J196" s="275" t="str">
        <f ca="1">IMPRODUCT(1/N_FFT2,DG100)</f>
        <v>0.0694648215791176-0.000540147568564574i</v>
      </c>
      <c r="K196" s="274" t="str">
        <f t="shared" ca="1" si="318"/>
        <v>-0.000392543264489504+0.000201977290253314i</v>
      </c>
      <c r="N196" s="265">
        <f t="shared" ca="1" si="185"/>
        <v>35.97495632734099</v>
      </c>
      <c r="O196" s="240">
        <f t="shared" ca="1" si="186"/>
        <v>11.974956327340987</v>
      </c>
      <c r="P196" s="240" t="str">
        <f t="shared" ca="1" si="187"/>
        <v>-8.46757282347552-8.46757282347561i</v>
      </c>
      <c r="Q196" s="240" t="str">
        <f t="shared" ca="1" si="188"/>
        <v>-2.200664886306E-15+11.974956327341i</v>
      </c>
      <c r="R196" s="240" t="str">
        <f t="shared" ca="1" si="189"/>
        <v>8.46757282347561-8.46757282347552i</v>
      </c>
      <c r="S196" s="240" t="str">
        <f t="shared" ca="1" si="190"/>
        <v>-11.974956327341-4.401329772612E-15i</v>
      </c>
      <c r="T196" s="240" t="str">
        <f t="shared" ca="1" si="191"/>
        <v>8.46757282347536+8.46757282347578i</v>
      </c>
      <c r="U196" s="241" t="str">
        <f t="shared" ca="1" si="192"/>
        <v>-3.55018530092137E-13-11.974956327341i</v>
      </c>
      <c r="V196" s="240" t="str">
        <f t="shared" ca="1" si="193"/>
        <v>-8.46757282347568+8.46757282347545i</v>
      </c>
      <c r="W196" s="240" t="str">
        <f t="shared" ca="1" si="194"/>
        <v>11.974956327341-5.01720434220971E-13i</v>
      </c>
      <c r="X196" s="240" t="str">
        <f t="shared" ca="1" si="195"/>
        <v>-8.46757282347552-8.46757282347561i</v>
      </c>
      <c r="Y196" s="240" t="str">
        <f t="shared" ca="1" si="196"/>
        <v>-5.85341804918499E-13+11.974956327341i</v>
      </c>
      <c r="Z196" s="240" t="str">
        <f t="shared" ca="1" si="197"/>
        <v>8.46757282347551-8.46757282347562i</v>
      </c>
      <c r="AA196" s="240" t="str">
        <f t="shared" ca="1" si="198"/>
        <v>-11.974956327341-4.81183491936849E-13i</v>
      </c>
      <c r="AB196" s="240" t="str">
        <f t="shared" ca="1" si="199"/>
        <v>8.4675728234757+8.46757282347543i</v>
      </c>
      <c r="AC196" s="240" t="str">
        <f t="shared" ca="1" si="200"/>
        <v>3.34481587808014E-13-11.974956327341i</v>
      </c>
      <c r="AD196" s="240" t="str">
        <f t="shared" ca="1" si="201"/>
        <v>-8.46757282347533+8.4675728234758i</v>
      </c>
      <c r="AE196" s="240" t="str">
        <f t="shared" ca="1" si="202"/>
        <v>11.974956327341+1.87779683679179E-13i</v>
      </c>
      <c r="AF196" s="240" t="str">
        <f t="shared" ca="1" si="203"/>
        <v>-8.46757282347585-8.46757282347528i</v>
      </c>
      <c r="AG196" s="240" t="str">
        <f t="shared" ca="1" si="204"/>
        <v>-1.26164961844711E-13+11.974956327341i</v>
      </c>
      <c r="AH196" s="240" t="str">
        <f t="shared" ca="1" si="205"/>
        <v>8.46757282347603-8.46757282347511i</v>
      </c>
      <c r="AI196" s="240" t="str">
        <f t="shared" ca="1" si="206"/>
        <v>-11.974956327341+2.05369422841229E-14i</v>
      </c>
      <c r="AJ196" s="240" t="str">
        <f t="shared" ca="1" si="207"/>
        <v>8.46757282347521+8.46757282347592i</v>
      </c>
      <c r="AK196" s="240" t="str">
        <f t="shared" ca="1" si="208"/>
        <v>-1.67238846412957E-13-11.974956327341i</v>
      </c>
      <c r="AL196" s="240" t="str">
        <f t="shared" ca="1" si="209"/>
        <v>-8.46757282347588+8.46757282347525i</v>
      </c>
      <c r="AM196" s="240" t="str">
        <f t="shared" ca="1" si="210"/>
        <v>11.974956327341-2.28853568247426E-13i</v>
      </c>
      <c r="AN196" s="240" t="str">
        <f t="shared" ca="1" si="211"/>
        <v>-8.46757282347536-8.46757282347578i</v>
      </c>
      <c r="AO196" s="240" t="str">
        <f t="shared" ca="1" si="212"/>
        <v>3.75555472376259E-13+11.974956327341i</v>
      </c>
      <c r="AP196" s="240" t="str">
        <f t="shared" ca="1" si="213"/>
        <v>8.46757282347567-8.46757282347546i</v>
      </c>
      <c r="AQ196" s="240" t="str">
        <f t="shared" ca="1" si="214"/>
        <v>-11.974956327341+5.22257376505094E-13i</v>
      </c>
      <c r="AR196" s="240" t="str">
        <f t="shared" ca="1" si="215"/>
        <v>-11.974956327341+5.22257376505094E-13i</v>
      </c>
      <c r="AS196" s="240" t="str">
        <f t="shared" ca="1" si="216"/>
        <v>5.22261271487194E-13-11.974956327341i</v>
      </c>
      <c r="AT196" s="240" t="str">
        <f t="shared" ca="1" si="217"/>
        <v>-8.46757282347552+8.46757282347561i</v>
      </c>
      <c r="AU196" s="240" t="str">
        <f t="shared" ca="1" si="218"/>
        <v>11.974956327341+3.7555936735836E-13i</v>
      </c>
      <c r="AV196" s="240" t="str">
        <f t="shared" ca="1" si="219"/>
        <v>-8.46757282347571-8.46757282347542i</v>
      </c>
      <c r="AW196" s="240" t="str">
        <f t="shared" ca="1" si="220"/>
        <v>-3.99031827818257E-13+11.974956327341i</v>
      </c>
      <c r="AX196" s="240" t="str">
        <f t="shared" ca="1" si="221"/>
        <v>8.46757282347532-8.46757282347581i</v>
      </c>
      <c r="AY196" s="240" t="str">
        <f t="shared" ca="1" si="222"/>
        <v>-11.974956327341-2.52329923689423E-13i</v>
      </c>
      <c r="AZ196" s="240" t="str">
        <f t="shared" ca="1" si="223"/>
        <v>8.46757282347592+8.46757282347521i</v>
      </c>
      <c r="BA196" s="240" t="str">
        <f t="shared" ca="1" si="224"/>
        <v>1.05628019560588E-13-11.974956327341i</v>
      </c>
      <c r="BB196" s="240" t="str">
        <f t="shared" ca="1" si="225"/>
        <v>-8.46757282347595+8.46757282347518i</v>
      </c>
      <c r="BC196" s="240" t="str">
        <f t="shared" ca="1" si="226"/>
        <v>11.974956327341-4.10738845682458E-14i</v>
      </c>
      <c r="BD196" s="240" t="str">
        <f t="shared" ca="1" si="227"/>
        <v>-8.46757282347517-8.46757282347597i</v>
      </c>
      <c r="BE196" s="240" t="str">
        <f t="shared" ca="1" si="228"/>
        <v>1.8777578869708E-13+11.974956327341i</v>
      </c>
      <c r="BF196" s="240" t="str">
        <f t="shared" ca="1" si="229"/>
        <v>8.46757282347418-8.46757282347695i</v>
      </c>
      <c r="BG196" s="240" t="str">
        <f t="shared" ca="1" si="230"/>
        <v>-11.974956327341-2.04796341141633E-12i</v>
      </c>
      <c r="BH196" s="240" t="str">
        <f t="shared" ca="1" si="231"/>
        <v>8.46757282347958+8.46757282347155i</v>
      </c>
      <c r="BI196" s="240" t="str">
        <f t="shared" ca="1" si="232"/>
        <v>-1.67240014907588E-12-11.974956327341i</v>
      </c>
      <c r="BJ196" s="240" t="str">
        <f t="shared" ca="1" si="233"/>
        <v>-8.46757282347734+8.46757282347379i</v>
      </c>
      <c r="BK196" s="240" t="str">
        <f t="shared" ca="1" si="234"/>
        <v>11.974956327341-5.39276370956807E-12i</v>
      </c>
      <c r="BL196" s="240" t="str">
        <f t="shared" ca="1" si="235"/>
        <v>-8.46757282347642-8.46757282347471i</v>
      </c>
      <c r="BM196" s="240" t="str">
        <f t="shared" ca="1" si="236"/>
        <v>-2.96925261573969E-12+11.974956327341i</v>
      </c>
      <c r="BN196" s="240" t="str">
        <f t="shared" ca="1" si="237"/>
        <v>8.46757282347208-8.46757282347906i</v>
      </c>
      <c r="BO196" s="240" t="str">
        <f t="shared" ca="1" si="238"/>
        <v>-11.974956327341+7.5111094475252E-13i</v>
      </c>
      <c r="BP196" s="240" t="str">
        <f t="shared" ca="1" si="239"/>
        <v>8.46757282347314+8.46757282347799i</v>
      </c>
      <c r="BQ196" s="240" t="str">
        <f t="shared" ca="1" si="240"/>
        <v>-4.47147450524472E-12-11.974956327341i</v>
      </c>
      <c r="BR196" s="240" t="str">
        <f t="shared" ca="1" si="241"/>
        <v>-8.46757282347524+8.46757282347589i</v>
      </c>
      <c r="BS196" s="240" t="str">
        <f t="shared" ca="1" si="242"/>
        <v>11.974956327341+3.7203674554743E-12i</v>
      </c>
      <c r="BT196" s="240" t="str">
        <f t="shared" ca="1" si="243"/>
        <v>-8.4675728234784-8.46757282347273i</v>
      </c>
      <c r="BU196" s="240" t="str">
        <f t="shared" ca="1" si="244"/>
        <v>-1.70178259570831E-13+11.974956327341i</v>
      </c>
      <c r="BV196" s="240" t="str">
        <f t="shared" ca="1" si="245"/>
        <v>8.46757282347864-8.46757282347249i</v>
      </c>
      <c r="BW196" s="240" t="str">
        <f t="shared" ca="1" si="246"/>
        <v>-11.974956327341+3.7203596655101E-12i</v>
      </c>
      <c r="BX196" s="240" t="str">
        <f t="shared" ca="1" si="247"/>
        <v>8.46757282347524+8.46757282347589i</v>
      </c>
      <c r="BY196" s="240" t="str">
        <f t="shared" ca="1" si="248"/>
        <v>4.64165665979765E-12-11.974956327341i</v>
      </c>
      <c r="BZ196" s="240" t="str">
        <f t="shared" ca="1" si="249"/>
        <v>-8.46757282347338+8.46757282347775i</v>
      </c>
      <c r="CA196" s="240" t="str">
        <f t="shared" ca="1" si="250"/>
        <v>11.974956327341+7.51118734716719E-13i</v>
      </c>
      <c r="CB196" s="240" t="str">
        <f t="shared" ca="1" si="251"/>
        <v>-8.46757282347208-8.46757282347906i</v>
      </c>
      <c r="CC196" s="240" t="str">
        <f t="shared" ca="1" si="252"/>
        <v>2.79907046118675E-12+11.974956327341i</v>
      </c>
      <c r="CD196" s="240" t="str">
        <f t="shared" ca="1" si="253"/>
        <v>8.46757282347654-8.46757282347459i</v>
      </c>
      <c r="CE196" s="240" t="str">
        <f t="shared" ca="1" si="254"/>
        <v>-11.974956327341-5.56294586412101E-12i</v>
      </c>
      <c r="CF196" s="240" t="str">
        <f t="shared" ca="1" si="255"/>
        <v>8.46757282347734+8.46757282347379i</v>
      </c>
      <c r="CG196" s="240" t="str">
        <f t="shared" ca="1" si="256"/>
        <v>1.67240793904007E-12-11.974956327341i</v>
      </c>
      <c r="CH196" s="240" t="str">
        <f t="shared" ca="1" si="257"/>
        <v>-8.4675728234797+8.46757282347143i</v>
      </c>
      <c r="CI196" s="240" t="str">
        <f t="shared" ca="1" si="258"/>
        <v>11.974956327341-1.87778125686339E-12i</v>
      </c>
      <c r="CJ196" s="240" t="str">
        <f t="shared" ca="1" si="259"/>
        <v>-8.46757282347394-8.4675728234772i</v>
      </c>
      <c r="CK196" s="240" t="str">
        <f t="shared" ca="1" si="260"/>
        <v>5.76831918194433E-12+11.974956327341i</v>
      </c>
      <c r="CL196" s="240" t="str">
        <f t="shared" ca="1" si="261"/>
        <v>8.46757282347445-8.46757282347669i</v>
      </c>
      <c r="CM196" s="240" t="str">
        <f t="shared" ca="1" si="262"/>
        <v>-11.974956327341-2.59369714336342E-12i</v>
      </c>
      <c r="CN196" s="240" t="str">
        <f t="shared" ca="1" si="263"/>
        <v>8.4675728234792+8.46757282347193i</v>
      </c>
      <c r="CO196" s="240" t="str">
        <f t="shared" ca="1" si="264"/>
        <v>-1.29684078171751E-12-11.974956327341i</v>
      </c>
      <c r="CP196" s="240" t="str">
        <f t="shared" ca="1" si="265"/>
        <v>-8.46757282347761+8.46757282347352i</v>
      </c>
      <c r="CQ196" s="240" t="str">
        <f t="shared" ca="1" si="266"/>
        <v>11.974956327341-4.84702997762098E-12i</v>
      </c>
      <c r="CR196" s="240" t="str">
        <f t="shared" ca="1" si="267"/>
        <v>-8.46757282347604-8.46757282347509i</v>
      </c>
      <c r="CS196" s="240" t="str">
        <f t="shared" ca="1" si="268"/>
        <v>-3.51498634768677E-12+11.974956327341i</v>
      </c>
      <c r="CT196" s="240" t="str">
        <f t="shared" ca="1" si="269"/>
        <v>8.46757282347234-8.46757282347879i</v>
      </c>
      <c r="CU196" s="240" t="str">
        <f t="shared" ca="1" si="270"/>
        <v>-11.974956327341+3.7555157739416E-13i</v>
      </c>
      <c r="CV196" s="240" t="str">
        <f t="shared" ca="1" si="271"/>
        <v>8.46757282347288+8.46757282347825i</v>
      </c>
      <c r="CW196" s="240" t="str">
        <f t="shared" ca="1" si="272"/>
        <v>-3.92574077329763E-12-11.974956327341i</v>
      </c>
      <c r="CX196" s="240" t="str">
        <f t="shared" ca="1" si="273"/>
        <v>-8.46757282347575+8.46757282347538i</v>
      </c>
      <c r="CY196" s="240" t="str">
        <f t="shared" ca="1" si="274"/>
        <v>11.974956327341+4.09592682283266E-12i</v>
      </c>
      <c r="CZ196" s="240" t="str">
        <f t="shared" ca="1" si="275"/>
        <v>-8.46757282347813-8.467572823473i</v>
      </c>
      <c r="DA196" s="240" t="str">
        <f t="shared" ca="1" si="276"/>
        <v>-5.4573762692919E-13+11.974956327341i</v>
      </c>
      <c r="DB196" s="240" t="str">
        <f t="shared" ca="1" si="277"/>
        <v>8.46757282347891-8.46757282347222i</v>
      </c>
      <c r="DC196" s="240" t="str">
        <f t="shared" ca="1" si="278"/>
        <v>-11.974956327341+3.34480029815174E-12i</v>
      </c>
      <c r="DD196" s="240" t="str">
        <f t="shared" ca="1" si="279"/>
        <v>8.46757282347497+8.46757282347616i</v>
      </c>
      <c r="DE196" s="240" t="str">
        <f t="shared" ca="1" si="280"/>
        <v>5.01721602715602E-12-11.974956327341i</v>
      </c>
      <c r="DF196" s="240" t="str">
        <f t="shared" ca="1" si="281"/>
        <v>-8.46757282347364+8.46757282347749i</v>
      </c>
      <c r="DG196" s="240" t="str">
        <f t="shared" ca="1" si="282"/>
        <v>11.974956327341+1.46702683125254E-12i</v>
      </c>
      <c r="DH196" s="240" t="str">
        <f t="shared" ca="1" si="283"/>
        <v>-8.46757282347157-8.46757282347956i</v>
      </c>
      <c r="DI196" s="240" t="str">
        <f t="shared" ca="1" si="284"/>
        <v>2.42351109382839E-12+11.974956327341i</v>
      </c>
      <c r="DJ196" s="240" t="str">
        <f t="shared" ca="1" si="285"/>
        <v>8.46757282347681-8.46757282347433i</v>
      </c>
      <c r="DK196" s="240" t="str">
        <f t="shared" ca="1" si="286"/>
        <v>-11.974956327341-5.93850523147936E-12i</v>
      </c>
      <c r="DL196" s="240" t="str">
        <f t="shared" ca="1" si="287"/>
        <v>8.46757282347683+8.4675728234743i</v>
      </c>
      <c r="DM196" s="240" t="str">
        <f t="shared" ca="1" si="288"/>
        <v>2.04796730639843E-12-11.974956327341i</v>
      </c>
      <c r="DN196" s="240" t="str">
        <f t="shared" ca="1" si="289"/>
        <v>-8.46757282347155+8.46757282347958i</v>
      </c>
      <c r="DO196" s="240" t="str">
        <f t="shared" ca="1" si="290"/>
        <v>11.974956327341-1.50222188950504E-12i</v>
      </c>
      <c r="DP196" s="240" t="str">
        <f t="shared" ca="1" si="291"/>
        <v>-8.46757282347367-8.46757282347746i</v>
      </c>
      <c r="DQ196" s="240" t="str">
        <f t="shared" ca="1" si="292"/>
        <v>5.39275981458597E-12+11.974956327341i</v>
      </c>
      <c r="DR196" s="240" t="str">
        <f t="shared" ca="1" si="293"/>
        <v>8.46757282347471-8.46757282347642i</v>
      </c>
      <c r="DS196" s="240" t="str">
        <f t="shared" ca="1" si="294"/>
        <v>-11.974956327341-2.96925651072178E-12i</v>
      </c>
      <c r="DT196" s="240" t="str">
        <f t="shared" ca="1" si="295"/>
        <v>8.46757282347894+8.4675728234722i</v>
      </c>
      <c r="DU196" s="240" t="str">
        <f t="shared" ca="1" si="296"/>
        <v>-9.21281414359152E-13-11.974956327341i</v>
      </c>
      <c r="DV196" s="240" t="str">
        <f t="shared" ca="1" si="297"/>
        <v>-8.46757282347811+8.46757282347302i</v>
      </c>
      <c r="DW196" s="240" t="str">
        <f t="shared" ca="1" si="298"/>
        <v>11.974956327341-4.13112188108516E-12i</v>
      </c>
      <c r="DX196" s="240" t="str">
        <f t="shared" ca="1" si="299"/>
        <v>-8.46757282347578-8.46757282347536i</v>
      </c>
      <c r="DY196" s="240" t="str">
        <f t="shared" ca="1" si="300"/>
        <v>-3.55019698586767E-12+11.974956327341i</v>
      </c>
      <c r="DZ196" s="240" t="str">
        <f t="shared" ca="1" si="301"/>
        <v>8.46757282347261-8.46757282347852i</v>
      </c>
      <c r="EA196" s="240" t="str">
        <f t="shared" ca="1" si="302"/>
        <v>-11.974956327341-3.40356519141663E-13i</v>
      </c>
      <c r="EB196" s="240" t="str">
        <f t="shared" ca="1" si="303"/>
        <v>8.46757282347261+8.46757282347852i</v>
      </c>
      <c r="EC196" s="240" t="str">
        <f t="shared" ca="1" si="304"/>
        <v>-3.55018140593927E-12-11.974956327341i</v>
      </c>
      <c r="ED196" s="240" t="str">
        <f t="shared" ca="1" si="305"/>
        <v>-8.46757282347578+8.46757282347536i</v>
      </c>
      <c r="EE196" s="240" t="str">
        <f t="shared" ca="1" si="306"/>
        <v>11.974956327341+4.81183491936849E-12i</v>
      </c>
      <c r="EF196" s="240" t="str">
        <f t="shared" ca="1" si="307"/>
        <v>-8.46757282347763-8.4675728234735i</v>
      </c>
      <c r="EG196" s="240" t="str">
        <f t="shared" ca="1" si="308"/>
        <v>-9.2129699428755E-13+11.974956327341i</v>
      </c>
      <c r="EH196" s="240" t="str">
        <f t="shared" ca="1" si="309"/>
        <v>8.46757282347941-8.46757282347172i</v>
      </c>
      <c r="EI196" s="240" t="str">
        <f t="shared" ca="1" si="310"/>
        <v>-11.974956327341+2.96924093079338E-12i</v>
      </c>
      <c r="EJ196" s="240" t="str">
        <f t="shared" ca="1" si="311"/>
        <v>8.46757282347447+8.46757282347666i</v>
      </c>
      <c r="EK196" s="240" t="str">
        <f t="shared" ca="1" si="312"/>
        <v>5.39277539451437E-12-11.974956327341i</v>
      </c>
      <c r="EL196" s="240" t="str">
        <f t="shared" ca="1" si="313"/>
        <v>-8.46757282347391+8.46757282347722i</v>
      </c>
      <c r="EM196" s="240" t="str">
        <f t="shared" ca="1" si="314"/>
        <v>11.974956327341+1.50223746943344E-12i</v>
      </c>
      <c r="EN196" s="240"/>
      <c r="EO196" s="240"/>
      <c r="EP196" s="240"/>
    </row>
    <row r="197" spans="1:146" ht="15.7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0.0359689337627746-0.133598606289724i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-0.247943699061042+0.617477489614462i</v>
      </c>
      <c r="H197" s="247" t="str">
        <f t="shared" si="319"/>
        <v>0.00508703864101778-0.00294149512989848i</v>
      </c>
      <c r="I197" s="247" t="str">
        <f t="shared" si="317"/>
        <v>-0.00566050044364571+0.00283700690739246i</v>
      </c>
      <c r="J197" s="275" t="str">
        <f ca="1">IMPRODUCT(1/N_FFT2,DH100)</f>
        <v>0.015314798854233-0.0112568102622509i</v>
      </c>
      <c r="K197" s="274" t="str">
        <f t="shared" ca="1" si="318"/>
        <v>-0.0000547537772395186+0.000107167369618292i</v>
      </c>
      <c r="N197" s="265">
        <f t="shared" ca="1" si="185"/>
        <v>35.975756754168764</v>
      </c>
      <c r="O197" s="240">
        <f t="shared" ca="1" si="186"/>
        <v>11.975756754168762</v>
      </c>
      <c r="P197" s="240" t="str">
        <f t="shared" ca="1" si="187"/>
        <v>-8.67340689534309-8.25776983590809i</v>
      </c>
      <c r="Q197" s="240" t="str">
        <f t="shared" ca="1" si="188"/>
        <v>0.587622532237926+11.9613314306822i</v>
      </c>
      <c r="R197" s="240" t="str">
        <f t="shared" ca="1" si="189"/>
        <v>7.82223908564326-9.06814895786641i</v>
      </c>
      <c r="S197" s="240" t="str">
        <f t="shared" ca="1" si="190"/>
        <v>-11.9180902120902+1.17382943032603i</v>
      </c>
      <c r="T197" s="240" t="str">
        <f t="shared" ca="1" si="191"/>
        <v>9.44104505527432+7.36786387627371i</v>
      </c>
      <c r="U197" s="241" t="str">
        <f t="shared" ca="1" si="192"/>
        <v>-1.7572084705013-11.8461372702758i</v>
      </c>
      <c r="V197" s="240" t="str">
        <f t="shared" ca="1" si="193"/>
        <v>-6.89573883747803+9.79119684820584i</v>
      </c>
      <c r="W197" s="240" t="str">
        <f t="shared" ca="1" si="194"/>
        <v>11.7456459461783-2.33635424155734i</v>
      </c>
      <c r="X197" s="240" t="str">
        <f t="shared" ca="1" si="195"/>
        <v>-10.1177607903225-6.40700135982747i</v>
      </c>
      <c r="Y197" s="240" t="str">
        <f t="shared" ca="1" si="196"/>
        <v>2.90987153060621+11.6168583321992i</v>
      </c>
      <c r="Z197" s="240" t="str">
        <f t="shared" ca="1" si="197"/>
        <v>5.90282885471307-10.4199501604847i</v>
      </c>
      <c r="AA197" s="240" t="str">
        <f t="shared" ca="1" si="198"/>
        <v>-11.4600846889815+3.47637868426205i</v>
      </c>
      <c r="AB197" s="240" t="str">
        <f t="shared" ca="1" si="199"/>
        <v>10.6970369580299+5.38443591786192i</v>
      </c>
      <c r="AC197" s="240" t="str">
        <f t="shared" ca="1" si="200"/>
        <v>-4.03451093717266-11.2757026979631i</v>
      </c>
      <c r="AD197" s="240" t="str">
        <f t="shared" ca="1" si="201"/>
        <v>-4.85307140326376+10.9483536565934i</v>
      </c>
      <c r="AE197" s="240" t="str">
        <f t="shared" ca="1" si="202"/>
        <v>11.0641565515105-4.58292369985421i</v>
      </c>
      <c r="AF197" s="240" t="str">
        <f t="shared" ca="1" si="203"/>
        <v>-11.1732948122361-4.31001541457524i</v>
      </c>
      <c r="AG197" s="240" t="str">
        <f t="shared" ca="1" si="204"/>
        <v>5.12029579792727+10.8259558828192i</v>
      </c>
      <c r="AH197" s="240" t="str">
        <f t="shared" ca="1" si="205"/>
        <v>3.75657622124134-11.3713185220107i</v>
      </c>
      <c r="AI197" s="240" t="str">
        <f t="shared" ca="1" si="206"/>
        <v>-10.5616745381649+5.64533265493702i</v>
      </c>
      <c r="AJ197" s="240" t="str">
        <f t="shared" ca="1" si="207"/>
        <v>11.5419477294559+3.19408710675318i</v>
      </c>
      <c r="AK197" s="240" t="str">
        <f t="shared" ca="1" si="208"/>
        <v>-6.1567694111083-10.2719491944548i</v>
      </c>
      <c r="AL197" s="240" t="str">
        <f t="shared" ca="1" si="209"/>
        <v>-2.62390315665595+11.6847713738656i</v>
      </c>
      <c r="AM197" s="240" t="str">
        <f t="shared" ca="1" si="210"/>
        <v>9.95747782541803-6.6533739705i</v>
      </c>
      <c r="AN197" s="240" t="str">
        <f t="shared" ca="1" si="211"/>
        <v>-11.7994453805709-2.04739799402641i</v>
      </c>
      <c r="AO197" s="240" t="str">
        <f t="shared" ca="1" si="212"/>
        <v>7.13394996922895+9.6190180201285i</v>
      </c>
      <c r="AP197" s="240" t="str">
        <f t="shared" ca="1" si="213"/>
        <v>1.46596047029945-11.8856934898448i</v>
      </c>
      <c r="AQ197" s="240" t="str">
        <f t="shared" ca="1" si="214"/>
        <v>-9.25738515790206+7.59733965762183i</v>
      </c>
      <c r="AR197" s="240" t="str">
        <f t="shared" ca="1" si="215"/>
        <v>-9.25738515790206+7.59733965762183i</v>
      </c>
      <c r="AS197" s="240" t="str">
        <f t="shared" ca="1" si="216"/>
        <v>-8.04242668933124-8.87345044397901i</v>
      </c>
      <c r="AT197" s="240" t="str">
        <f t="shared" ca="1" si="217"/>
        <v>-0.293899783238527+11.9721498801356i</v>
      </c>
      <c r="AU197" s="240" t="str">
        <f t="shared" ca="1" si="218"/>
        <v>8.46813881071325-8.46813881071341i</v>
      </c>
      <c r="AV197" s="240" t="str">
        <f t="shared" ca="1" si="219"/>
        <v>-11.9721498801356+0.293899783238903i</v>
      </c>
      <c r="AW197" s="240" t="str">
        <f t="shared" ca="1" si="220"/>
        <v>8.87345044397846+8.04242668933185i</v>
      </c>
      <c r="AX197" s="240" t="str">
        <f t="shared" ca="1" si="221"/>
        <v>-0.880991319395761-11.9433079224379i</v>
      </c>
      <c r="AY197" s="240" t="str">
        <f t="shared" ca="1" si="222"/>
        <v>-7.59733965762247+9.25738515790153i</v>
      </c>
      <c r="AZ197" s="240" t="str">
        <f t="shared" ca="1" si="223"/>
        <v>11.8856934898447-1.46596047029982i</v>
      </c>
      <c r="BA197" s="240" t="str">
        <f t="shared" ca="1" si="224"/>
        <v>-9.61901802012869-7.13394996922872i</v>
      </c>
      <c r="BB197" s="240" t="str">
        <f t="shared" ca="1" si="225"/>
        <v>2.04739799402678+11.7994453805708i</v>
      </c>
      <c r="BC197" s="240" t="str">
        <f t="shared" ca="1" si="226"/>
        <v>6.65337397049968-9.95747782541824i</v>
      </c>
      <c r="BD197" s="240" t="str">
        <f t="shared" ca="1" si="227"/>
        <v>-11.6847713738658+2.62390315665508i</v>
      </c>
      <c r="BE197" s="240" t="str">
        <f t="shared" ca="1" si="228"/>
        <v>10.2719491944543+6.156769411109i</v>
      </c>
      <c r="BF197" s="240" t="str">
        <f t="shared" ca="1" si="229"/>
        <v>-3.19408710675124-11.5419477294564i</v>
      </c>
      <c r="BG197" s="240" t="str">
        <f t="shared" ca="1" si="230"/>
        <v>-5.64533265493361+10.5616745381667i</v>
      </c>
      <c r="BH197" s="240" t="str">
        <f t="shared" ca="1" si="231"/>
        <v>11.3713185220113-3.75657622123943i</v>
      </c>
      <c r="BI197" s="240" t="str">
        <f t="shared" ca="1" si="232"/>
        <v>-10.8259558828209-5.1202957979237i</v>
      </c>
      <c r="BJ197" s="240" t="str">
        <f t="shared" ca="1" si="233"/>
        <v>4.31001541457328+11.1732948122369i</v>
      </c>
      <c r="BK197" s="240" t="str">
        <f t="shared" ca="1" si="234"/>
        <v>4.58292369985166-11.0641565515116i</v>
      </c>
      <c r="BL197" s="240" t="str">
        <f t="shared" ca="1" si="235"/>
        <v>-10.9483536565947+4.85307140326084i</v>
      </c>
      <c r="BM197" s="240" t="str">
        <f t="shared" ca="1" si="236"/>
        <v>11.275702697964+4.03451093717014i</v>
      </c>
      <c r="BN197" s="240" t="str">
        <f t="shared" ca="1" si="237"/>
        <v>-5.38443591785895-10.6970369580314i</v>
      </c>
      <c r="BO197" s="240" t="str">
        <f t="shared" ca="1" si="238"/>
        <v>-3.4763786842594+11.4600846889823i</v>
      </c>
      <c r="BP197" s="240" t="str">
        <f t="shared" ca="1" si="239"/>
        <v>10.4199501604863-5.90282885471022i</v>
      </c>
      <c r="BQ197" s="240" t="str">
        <f t="shared" ca="1" si="240"/>
        <v>-11.6168583321999-2.9098715306035i</v>
      </c>
      <c r="BR197" s="240" t="str">
        <f t="shared" ca="1" si="241"/>
        <v>6.40700135982362+10.117760790325i</v>
      </c>
      <c r="BS197" s="240" t="str">
        <f t="shared" ca="1" si="242"/>
        <v>2.33635424155589-11.7456459461786i</v>
      </c>
      <c r="BT197" s="240" t="str">
        <f t="shared" ca="1" si="243"/>
        <v>-9.79119684820834+6.89573883747447i</v>
      </c>
      <c r="BU197" s="240" t="str">
        <f t="shared" ca="1" si="244"/>
        <v>11.846137270276+1.75720847049992i</v>
      </c>
      <c r="BV197" s="240" t="str">
        <f t="shared" ca="1" si="245"/>
        <v>-7.3678638762702-9.44104505527706i</v>
      </c>
      <c r="BW197" s="240" t="str">
        <f t="shared" ca="1" si="246"/>
        <v>-1.1738294303249+11.9180902120903i</v>
      </c>
      <c r="BX197" s="240" t="str">
        <f t="shared" ca="1" si="247"/>
        <v>9.06814895786978-7.82223908563935i</v>
      </c>
      <c r="BY197" s="240" t="str">
        <f t="shared" ca="1" si="248"/>
        <v>-11.9613314306822-0.587622532237253i</v>
      </c>
      <c r="BZ197" s="240" t="str">
        <f t="shared" ca="1" si="249"/>
        <v>8.25776983590427+8.67340689534674i</v>
      </c>
      <c r="CA197" s="240" t="str">
        <f t="shared" ca="1" si="250"/>
        <v>-2.05392238988301E-13-11.9757567541688i</v>
      </c>
      <c r="CB197" s="240" t="str">
        <f t="shared" ca="1" si="251"/>
        <v>-8.25776983591235+8.67340689533904i</v>
      </c>
      <c r="CC197" s="240" t="str">
        <f t="shared" ca="1" si="252"/>
        <v>11.9613314306822-0.587622532238002i</v>
      </c>
      <c r="CD197" s="240" t="str">
        <f t="shared" ca="1" si="253"/>
        <v>-9.06814895787004-7.82223908563904i</v>
      </c>
      <c r="CE197" s="240" t="str">
        <f t="shared" ca="1" si="254"/>
        <v>1.17382943032565+11.9180902120902i</v>
      </c>
      <c r="CF197" s="240" t="str">
        <f t="shared" ca="1" si="255"/>
        <v>7.3678638762696-9.44104505527752i</v>
      </c>
      <c r="CG197" s="240" t="str">
        <f t="shared" ca="1" si="256"/>
        <v>-11.8461372702759+1.75720847050033i</v>
      </c>
      <c r="CH197" s="240" t="str">
        <f t="shared" ca="1" si="257"/>
        <v>9.79119684820877+6.89573883747386i</v>
      </c>
      <c r="CI197" s="240" t="str">
        <f t="shared" ca="1" si="258"/>
        <v>-2.33635424155662-11.7456459461785i</v>
      </c>
      <c r="CJ197" s="240" t="str">
        <f t="shared" ca="1" si="259"/>
        <v>-6.40700135982327+10.1177607903252i</v>
      </c>
      <c r="CK197" s="240" t="str">
        <f t="shared" ca="1" si="260"/>
        <v>11.6168583321997-2.90987153060422i</v>
      </c>
      <c r="CL197" s="240" t="str">
        <f t="shared" ca="1" si="261"/>
        <v>-10.4199501604867-5.90282885470956i</v>
      </c>
      <c r="CM197" s="240" t="str">
        <f t="shared" ca="1" si="262"/>
        <v>3.47637868425997+11.4600846889821i</v>
      </c>
      <c r="CN197" s="240" t="str">
        <f t="shared" ca="1" si="263"/>
        <v>5.38443591785842-10.6970369580316i</v>
      </c>
      <c r="CO197" s="240" t="str">
        <f t="shared" ca="1" si="264"/>
        <v>-11.2757026979638+4.03451093717085i</v>
      </c>
      <c r="CP197" s="240" t="str">
        <f t="shared" ca="1" si="265"/>
        <v>10.9483536565949+4.85307140326031i</v>
      </c>
      <c r="CQ197" s="240" t="str">
        <f t="shared" ca="1" si="266"/>
        <v>-4.58292369985235-11.0641565515113i</v>
      </c>
      <c r="CR197" s="240" t="str">
        <f t="shared" ca="1" si="267"/>
        <v>-4.31001541457258+11.1732948122371i</v>
      </c>
      <c r="CS197" s="240" t="str">
        <f t="shared" ca="1" si="268"/>
        <v>10.8259558828206-5.12029579792422i</v>
      </c>
      <c r="CT197" s="240" t="str">
        <f t="shared" ca="1" si="269"/>
        <v>-11.3713185220115-3.75657622123871i</v>
      </c>
      <c r="CU197" s="240" t="str">
        <f t="shared" ca="1" si="270"/>
        <v>5.64533265493427+10.5616745381664i</v>
      </c>
      <c r="CV197" s="240" t="str">
        <f t="shared" ca="1" si="271"/>
        <v>3.19408710675069-11.5419477294566i</v>
      </c>
      <c r="CW197" s="240" t="str">
        <f t="shared" ca="1" si="272"/>
        <v>-10.2719491944564+6.15676941110556i</v>
      </c>
      <c r="CX197" s="240" t="str">
        <f t="shared" ca="1" si="273"/>
        <v>11.6847713738663+2.62390315665317i</v>
      </c>
      <c r="CY197" s="240" t="str">
        <f t="shared" ca="1" si="274"/>
        <v>-6.65337397049621-9.95747782542056i</v>
      </c>
      <c r="CZ197" s="240" t="str">
        <f t="shared" ca="1" si="275"/>
        <v>-2.04739799402486+11.7994453805711i</v>
      </c>
      <c r="DA197" s="240" t="str">
        <f t="shared" ca="1" si="276"/>
        <v>9.61901802013107-7.13394996922549i</v>
      </c>
      <c r="DB197" s="240" t="str">
        <f t="shared" ca="1" si="277"/>
        <v>-11.8856934898449-1.46596047029806i</v>
      </c>
      <c r="DC197" s="240" t="str">
        <f t="shared" ca="1" si="278"/>
        <v>7.59733965761844+9.25738515790484i</v>
      </c>
      <c r="DD197" s="240" t="str">
        <f t="shared" ca="1" si="279"/>
        <v>0.880991319395011-11.943307922438i</v>
      </c>
      <c r="DE197" s="240" t="str">
        <f t="shared" ca="1" si="280"/>
        <v>-8.87345044398207+8.04242668932786i</v>
      </c>
      <c r="DF197" s="240" t="str">
        <f t="shared" ca="1" si="281"/>
        <v>11.9721498801356+0.293899783238152i</v>
      </c>
      <c r="DG197" s="240" t="str">
        <f t="shared" ca="1" si="282"/>
        <v>-8.46813881070933-8.46813881071732i</v>
      </c>
      <c r="DH197" s="240" t="str">
        <f t="shared" ca="1" si="283"/>
        <v>0.293899783239108+11.9721498801356i</v>
      </c>
      <c r="DI197" s="240" t="str">
        <f t="shared" ca="1" si="284"/>
        <v>8.04242668933598-8.87345044397471i</v>
      </c>
      <c r="DJ197" s="240" t="str">
        <f t="shared" ca="1" si="285"/>
        <v>-11.9433079224379+0.880991319396304i</v>
      </c>
      <c r="DK197" s="240" t="str">
        <f t="shared" ca="1" si="286"/>
        <v>9.25738515790545+7.5973396576177i</v>
      </c>
      <c r="DL197" s="240" t="str">
        <f t="shared" ca="1" si="287"/>
        <v>-1.46596047029901-11.8856934898448i</v>
      </c>
      <c r="DM197" s="240" t="str">
        <f t="shared" ca="1" si="288"/>
        <v>-7.13394996922446+9.61901802013185i</v>
      </c>
      <c r="DN197" s="240" t="str">
        <f t="shared" ca="1" si="289"/>
        <v>11.799445380571-2.04739799402581i</v>
      </c>
      <c r="DO197" s="240" t="str">
        <f t="shared" ca="1" si="290"/>
        <v>-9.9574778254211-6.65337397049541i</v>
      </c>
      <c r="DP197" s="240" t="str">
        <f t="shared" ca="1" si="291"/>
        <v>2.62390315665444+11.684771373866i</v>
      </c>
      <c r="DQ197" s="240" t="str">
        <f t="shared" ca="1" si="292"/>
        <v>6.15676941110473-10.2719491944569i</v>
      </c>
      <c r="DR197" s="240" t="str">
        <f t="shared" ca="1" si="293"/>
        <v>-11.5419477294563+3.19408710675161i</v>
      </c>
      <c r="DS197" s="240" t="str">
        <f t="shared" ca="1" si="294"/>
        <v>10.561674538167+5.64533265493313i</v>
      </c>
      <c r="DT197" s="240" t="str">
        <f t="shared" ca="1" si="295"/>
        <v>-3.75657622123962-11.3713185220112i</v>
      </c>
      <c r="DU197" s="240" t="str">
        <f t="shared" ca="1" si="296"/>
        <v>-5.12029579792336+10.825955882821i</v>
      </c>
      <c r="DV197" s="240" t="str">
        <f t="shared" ca="1" si="297"/>
        <v>11.1732948122368-4.31001541457348i</v>
      </c>
      <c r="DW197" s="240" t="str">
        <f t="shared" ca="1" si="298"/>
        <v>-11.0641565515117-4.58292369985147i</v>
      </c>
      <c r="DX197" s="240" t="str">
        <f t="shared" ca="1" si="299"/>
        <v>4.85307140326087+10.9483536565947i</v>
      </c>
      <c r="DY197" s="240" t="str">
        <f t="shared" ca="1" si="300"/>
        <v>4.03451093716994-11.2757026979641i</v>
      </c>
      <c r="DZ197" s="240" t="str">
        <f t="shared" ca="1" si="301"/>
        <v>-10.6970369580311+5.38443591785959i</v>
      </c>
      <c r="EA197" s="240" t="str">
        <f t="shared" ca="1" si="302"/>
        <v>11.4600846889823+3.47637868425938i</v>
      </c>
      <c r="EB197" s="240" t="str">
        <f t="shared" ca="1" si="303"/>
        <v>-5.90282885471069-10.4199501604861i</v>
      </c>
      <c r="EC197" s="240" t="str">
        <f t="shared" ca="1" si="304"/>
        <v>-2.90987153060296+11.6168583322i</v>
      </c>
      <c r="ED197" s="240" t="str">
        <f t="shared" ca="1" si="305"/>
        <v>10.1177607903247-6.40700135982408i</v>
      </c>
      <c r="EE197" s="240" t="str">
        <f t="shared" ca="1" si="306"/>
        <v>-11.7456459461787-2.33635424155535i</v>
      </c>
      <c r="EF197" s="240" t="str">
        <f t="shared" ca="1" si="307"/>
        <v>6.89573883747464+9.79119684820822i</v>
      </c>
      <c r="EG197" s="240" t="str">
        <f t="shared" ca="1" si="308"/>
        <v>1.75720847049938-11.8461372702761i</v>
      </c>
      <c r="EH197" s="240" t="str">
        <f t="shared" ca="1" si="309"/>
        <v>-9.44104505527693+7.36786387627035i</v>
      </c>
      <c r="EI197" s="240" t="str">
        <f t="shared" ca="1" si="310"/>
        <v>11.9180902120903+1.17382943032469i</v>
      </c>
      <c r="EJ197" s="240" t="str">
        <f t="shared" ca="1" si="311"/>
        <v>-7.82223908563951-9.06814895786964i</v>
      </c>
      <c r="EK197" s="240" t="str">
        <f t="shared" ca="1" si="312"/>
        <v>-0.587622532237048+11.9613314306822i</v>
      </c>
      <c r="EL197" s="240" t="str">
        <f t="shared" ca="1" si="313"/>
        <v>8.67340689534636-8.25776983590466i</v>
      </c>
      <c r="EM197" s="240" t="str">
        <f t="shared" ca="1" si="314"/>
        <v>-11.9757567541688+4.10784477976603E-13i</v>
      </c>
      <c r="EN197" s="240"/>
      <c r="EO197" s="240"/>
      <c r="EP197" s="240"/>
    </row>
    <row r="198" spans="1:146" ht="15.75" thickBot="1">
      <c r="A198" s="277">
        <f t="shared" si="181"/>
        <v>1.9140625000000013E-3</v>
      </c>
      <c r="B198" s="276">
        <v>98</v>
      </c>
      <c r="C198" s="248">
        <f t="shared" si="182"/>
        <v>19600</v>
      </c>
      <c r="D198" s="247">
        <f t="shared" si="315"/>
        <v>123150.43202071989</v>
      </c>
      <c r="E198" s="247" t="str">
        <f t="shared" si="316"/>
        <v>123150.43202072i</v>
      </c>
      <c r="F198" s="247" t="str">
        <f t="shared" si="320"/>
        <v>0.0354420104789613-0.132786962128424i</v>
      </c>
      <c r="G198" s="247" t="str">
        <f t="shared" si="321"/>
        <v>-0.24350851595452+0.612970584708465i</v>
      </c>
      <c r="H198" s="247" t="str">
        <f t="shared" si="319"/>
        <v>0.0050851859837869-0.00291178509282582i</v>
      </c>
      <c r="I198" s="247" t="str">
        <f t="shared" si="317"/>
        <v>-0.00564812783460408+0.00281098812679011i</v>
      </c>
      <c r="J198" s="275" t="str">
        <f ca="1">IMPRODUCT(1/N_FFT2,DI100)</f>
        <v>0.0239868428201007+0.000506423708915777i</v>
      </c>
      <c r="K198" s="274" t="str">
        <f t="shared" ca="1" si="318"/>
        <v>-0.000136904305629371+0.000064566384520053i</v>
      </c>
      <c r="N198" s="265">
        <f t="shared" ca="1" si="185"/>
        <v>35.976498678836947</v>
      </c>
      <c r="O198" s="240">
        <f t="shared" ca="1" si="186"/>
        <v>11.976498678836943</v>
      </c>
      <c r="P198" s="240" t="str">
        <f t="shared" ca="1" si="187"/>
        <v>-8.87400017389645-8.04292493548639i</v>
      </c>
      <c r="Q198" s="240" t="str">
        <f t="shared" ca="1" si="188"/>
        <v>1.17390215166035+11.9188285641883i</v>
      </c>
      <c r="R198" s="240" t="str">
        <f t="shared" ca="1" si="189"/>
        <v>7.13439193323767-9.61961393960985i</v>
      </c>
      <c r="S198" s="240" t="str">
        <f t="shared" ca="1" si="190"/>
        <v>-11.746373614972+2.33649898388002i</v>
      </c>
      <c r="T198" s="240" t="str">
        <f t="shared" ca="1" si="191"/>
        <v>10.2725855644687+6.15715083661685i</v>
      </c>
      <c r="U198" s="241" t="str">
        <f t="shared" ca="1" si="192"/>
        <v>-3.47659405362454-11.4607946666226i</v>
      </c>
      <c r="V198" s="240" t="str">
        <f t="shared" ca="1" si="193"/>
        <v>-5.12061301159777+10.8266265747757i</v>
      </c>
      <c r="W198" s="240" t="str">
        <f t="shared" ca="1" si="194"/>
        <v>11.0648420005259-4.58320762213345i</v>
      </c>
      <c r="X198" s="240" t="str">
        <f t="shared" ca="1" si="195"/>
        <v>-11.2764012527313-4.03476088406515i</v>
      </c>
      <c r="Y198" s="240" t="str">
        <f t="shared" ca="1" si="196"/>
        <v>5.64568239580509+10.562328857306i</v>
      </c>
      <c r="Z198" s="240" t="str">
        <f t="shared" ca="1" si="197"/>
        <v>2.91005180359546-11.6175780223149i</v>
      </c>
      <c r="AA198" s="240" t="str">
        <f t="shared" ca="1" si="198"/>
        <v>-9.95809471323466+6.65378616176016i</v>
      </c>
      <c r="AB198" s="240" t="str">
        <f t="shared" ca="1" si="199"/>
        <v>11.8468711647297+1.75731733345987i</v>
      </c>
      <c r="AC198" s="240" t="str">
        <f t="shared" ca="1" si="200"/>
        <v>-7.59781032964895-9.25795867342595i</v>
      </c>
      <c r="AD198" s="240" t="str">
        <f t="shared" ca="1" si="201"/>
        <v>-0.587658936755684+11.9620724616696i</v>
      </c>
      <c r="AE198" s="240" t="str">
        <f t="shared" ca="1" si="202"/>
        <v>8.46866343067706-8.4686634306776i</v>
      </c>
      <c r="AF198" s="240" t="str">
        <f t="shared" ca="1" si="203"/>
        <v>-11.9620724616696+0.587658936756518i</v>
      </c>
      <c r="AG198" s="240" t="str">
        <f t="shared" ca="1" si="204"/>
        <v>9.25795867342568+7.59781032964928i</v>
      </c>
      <c r="AH198" s="240" t="str">
        <f t="shared" ca="1" si="205"/>
        <v>-1.75731733345952-11.8468711647298i</v>
      </c>
      <c r="AI198" s="240" t="str">
        <f t="shared" ca="1" si="206"/>
        <v>-6.65378616176049+9.95809471323444i</v>
      </c>
      <c r="AJ198" s="240" t="str">
        <f t="shared" ca="1" si="207"/>
        <v>11.617578022315-2.91005180359503i</v>
      </c>
      <c r="AK198" s="240" t="str">
        <f t="shared" ca="1" si="208"/>
        <v>-10.5623288573064-5.64568239580438i</v>
      </c>
      <c r="AL198" s="240" t="str">
        <f t="shared" ca="1" si="209"/>
        <v>4.03476088406585+11.2764012527311i</v>
      </c>
      <c r="AM198" s="240" t="str">
        <f t="shared" ca="1" si="210"/>
        <v>4.58320762213272-11.0648420005261i</v>
      </c>
      <c r="AN198" s="240" t="str">
        <f t="shared" ca="1" si="211"/>
        <v>-10.8266265747758+5.12061301159737i</v>
      </c>
      <c r="AO198" s="240" t="str">
        <f t="shared" ca="1" si="212"/>
        <v>11.4607946666225+3.4765940536249i</v>
      </c>
      <c r="AP198" s="240" t="str">
        <f t="shared" ca="1" si="213"/>
        <v>-6.15715083661649-10.272585564469i</v>
      </c>
      <c r="AQ198" s="240" t="str">
        <f t="shared" ca="1" si="214"/>
        <v>-2.33649898387999+11.746373614972i</v>
      </c>
      <c r="AR198" s="240" t="str">
        <f t="shared" ca="1" si="215"/>
        <v>-2.33649898387999+11.746373614972i</v>
      </c>
      <c r="AS198" s="240" t="str">
        <f t="shared" ca="1" si="216"/>
        <v>-11.9188285641883-1.17390215165988i</v>
      </c>
      <c r="AT198" s="240" t="str">
        <f t="shared" ca="1" si="217"/>
        <v>8.04292493548601+8.8740001738968i</v>
      </c>
      <c r="AU198" s="240" t="str">
        <f t="shared" ca="1" si="218"/>
        <v>4.40164994150583E-13-11.9764986788369i</v>
      </c>
      <c r="AV198" s="240" t="str">
        <f t="shared" ca="1" si="219"/>
        <v>-8.04292493548666+8.87400017389621i</v>
      </c>
      <c r="AW198" s="240" t="str">
        <f t="shared" ca="1" si="220"/>
        <v>11.9188285641883-1.17390215166036i</v>
      </c>
      <c r="AX198" s="240" t="str">
        <f t="shared" ca="1" si="221"/>
        <v>-9.61961393960991-7.1343919332376i</v>
      </c>
      <c r="AY198" s="240" t="str">
        <f t="shared" ca="1" si="222"/>
        <v>2.33649898388029+11.746373614972i</v>
      </c>
      <c r="AZ198" s="240" t="str">
        <f t="shared" ca="1" si="223"/>
        <v>6.15715083661622-10.2725855644691i</v>
      </c>
      <c r="BA198" s="240" t="str">
        <f t="shared" ca="1" si="224"/>
        <v>-11.4607946666227+3.47659405362422i</v>
      </c>
      <c r="BB198" s="240" t="str">
        <f t="shared" ca="1" si="225"/>
        <v>10.8266265747755+5.12061301159809i</v>
      </c>
      <c r="BC198" s="240" t="str">
        <f t="shared" ca="1" si="226"/>
        <v>-4.5832076221331-11.064842000526i</v>
      </c>
      <c r="BD198" s="240" t="str">
        <f t="shared" ca="1" si="227"/>
        <v>-4.03476088406557+11.2764012527312i</v>
      </c>
      <c r="BE198" s="240" t="str">
        <f t="shared" ca="1" si="228"/>
        <v>10.562328857305-5.64568239580691i</v>
      </c>
      <c r="BF198" s="240" t="str">
        <f t="shared" ca="1" si="229"/>
        <v>-11.6175780223136-2.9100518036006i</v>
      </c>
      <c r="BG198" s="240" t="str">
        <f t="shared" ca="1" si="230"/>
        <v>6.65378616175884+9.95809471323554i</v>
      </c>
      <c r="BH198" s="240" t="str">
        <f t="shared" ca="1" si="231"/>
        <v>1.75731733345795-11.84687116473i</v>
      </c>
      <c r="BI198" s="240" t="str">
        <f t="shared" ca="1" si="232"/>
        <v>-9.25795867342246+7.59781032965321i</v>
      </c>
      <c r="BJ198" s="240" t="str">
        <f t="shared" ca="1" si="233"/>
        <v>11.9620724616695+0.587658936758588i</v>
      </c>
      <c r="BK198" s="240" t="str">
        <f t="shared" ca="1" si="234"/>
        <v>-8.46866343067819-8.46866343067647i</v>
      </c>
      <c r="BL198" s="240" t="str">
        <f t="shared" ca="1" si="235"/>
        <v>0.587658936760838+11.9620724616693i</v>
      </c>
      <c r="BM198" s="240" t="str">
        <f t="shared" ca="1" si="236"/>
        <v>7.59781032965146-9.25795867342388i</v>
      </c>
      <c r="BN198" s="240" t="str">
        <f t="shared" ca="1" si="237"/>
        <v>-11.8468711647297+1.75731733346018i</v>
      </c>
      <c r="BO198" s="240" t="str">
        <f t="shared" ca="1" si="238"/>
        <v>9.95809471323689+6.65378616175682i</v>
      </c>
      <c r="BP198" s="240" t="str">
        <f t="shared" ca="1" si="239"/>
        <v>-2.91005180359122-11.6175780223159i</v>
      </c>
      <c r="BQ198" s="240" t="str">
        <f t="shared" ca="1" si="240"/>
        <v>-5.64568239580478+10.5623288573062i</v>
      </c>
      <c r="BR198" s="240" t="str">
        <f t="shared" ca="1" si="241"/>
        <v>11.27640125273-4.03476088406881i</v>
      </c>
      <c r="BS198" s="240" t="str">
        <f t="shared" ca="1" si="242"/>
        <v>-11.0648420005241-4.58320762213761i</v>
      </c>
      <c r="BT198" s="240" t="str">
        <f t="shared" ca="1" si="243"/>
        <v>5.12061301159689+10.8266265747761i</v>
      </c>
      <c r="BU198" s="240" t="str">
        <f t="shared" ca="1" si="244"/>
        <v>3.47659405362174-11.4607946666235i</v>
      </c>
      <c r="BV198" s="240" t="str">
        <f t="shared" ca="1" si="245"/>
        <v>-10.2725855644715+6.15715083661216i</v>
      </c>
      <c r="BW198" s="240" t="str">
        <f t="shared" ca="1" si="246"/>
        <v>11.7463736149717+2.33649898388143i</v>
      </c>
      <c r="BX198" s="240" t="str">
        <f t="shared" ca="1" si="247"/>
        <v>-7.13439193323955-9.61961393960846i</v>
      </c>
      <c r="BY198" s="240" t="str">
        <f t="shared" ca="1" si="248"/>
        <v>-1.17390215166625+11.9188285641877i</v>
      </c>
      <c r="BZ198" s="240" t="str">
        <f t="shared" ca="1" si="249"/>
        <v>8.8740001738979-8.0429249354848i</v>
      </c>
      <c r="CA198" s="240" t="str">
        <f t="shared" ca="1" si="250"/>
        <v>-11.9764986788369+1.50241796980348E-12i</v>
      </c>
      <c r="CB198" s="240" t="str">
        <f t="shared" ca="1" si="251"/>
        <v>8.87400017389991+8.04292493548257i</v>
      </c>
      <c r="CC198" s="240" t="str">
        <f t="shared" ca="1" si="252"/>
        <v>-1.17390215165738-11.9188285641886i</v>
      </c>
      <c r="CD198" s="240" t="str">
        <f t="shared" ca="1" si="253"/>
        <v>-7.13439193323686+9.61961393961045i</v>
      </c>
      <c r="CE198" s="240" t="str">
        <f t="shared" ca="1" si="254"/>
        <v>11.7463736149711-2.33649898388471i</v>
      </c>
      <c r="CF198" s="240" t="str">
        <f t="shared" ca="1" si="255"/>
        <v>-10.2725855644671-6.15715083661952i</v>
      </c>
      <c r="CG198" s="240" t="str">
        <f t="shared" ca="1" si="256"/>
        <v>3.47659405362494+11.4607946666225i</v>
      </c>
      <c r="CH198" s="240" t="str">
        <f t="shared" ca="1" si="257"/>
        <v>5.12061301159418-10.8266265747774i</v>
      </c>
      <c r="CI198" s="240" t="str">
        <f t="shared" ca="1" si="258"/>
        <v>-11.0648420005275+4.58320762212938i</v>
      </c>
      <c r="CJ198" s="240" t="str">
        <f t="shared" ca="1" si="259"/>
        <v>11.276401252731+4.03476088406599i</v>
      </c>
      <c r="CK198" s="240" t="str">
        <f t="shared" ca="1" si="260"/>
        <v>-5.64568239580743-10.5623288573048i</v>
      </c>
      <c r="CL198" s="240" t="str">
        <f t="shared" ca="1" si="261"/>
        <v>-2.91005180359987+11.6175780223138i</v>
      </c>
      <c r="CM198" s="240" t="str">
        <f t="shared" ca="1" si="262"/>
        <v>9.95809471323503-6.65378616175961i</v>
      </c>
      <c r="CN198" s="240" t="str">
        <f t="shared" ca="1" si="263"/>
        <v>-11.8468711647301-1.75731733345704i</v>
      </c>
      <c r="CO198" s="240" t="str">
        <f t="shared" ca="1" si="264"/>
        <v>7.59781032964471+9.25795867342943i</v>
      </c>
      <c r="CP198" s="240" t="str">
        <f t="shared" ca="1" si="265"/>
        <v>0.587658936757667-11.9620724616695i</v>
      </c>
      <c r="CQ198" s="240" t="str">
        <f t="shared" ca="1" si="266"/>
        <v>-8.46866343067595+8.46866343067871i</v>
      </c>
      <c r="CR198" s="240" t="str">
        <f t="shared" ca="1" si="267"/>
        <v>11.9620724616693-0.587658936761589i</v>
      </c>
      <c r="CS198" s="240" t="str">
        <f t="shared" ca="1" si="268"/>
        <v>-9.25795867342436-7.59781032965089i</v>
      </c>
      <c r="CT198" s="240" t="str">
        <f t="shared" ca="1" si="269"/>
        <v>1.75731733346092+11.8468711647296i</v>
      </c>
      <c r="CU198" s="240" t="str">
        <f t="shared" ca="1" si="270"/>
        <v>6.65378616175605-9.95809471323741i</v>
      </c>
      <c r="CV198" s="240" t="str">
        <f t="shared" ca="1" si="271"/>
        <v>-11.6175780223158+2.91005180359178i</v>
      </c>
      <c r="CW198" s="240" t="str">
        <f t="shared" ca="1" si="272"/>
        <v>10.5623288573066+5.64568239580396i</v>
      </c>
      <c r="CX198" s="240" t="str">
        <f t="shared" ca="1" si="273"/>
        <v>-4.03476088406967-11.2764012527297i</v>
      </c>
      <c r="CY198" s="240" t="str">
        <f t="shared" ca="1" si="274"/>
        <v>-4.58320762213676+11.0648420005245i</v>
      </c>
      <c r="CZ198" s="240" t="str">
        <f t="shared" ca="1" si="275"/>
        <v>10.8266265747757-5.12061301159773i</v>
      </c>
      <c r="DA198" s="240" t="str">
        <f t="shared" ca="1" si="276"/>
        <v>-11.4607946666236-3.47659405362118i</v>
      </c>
      <c r="DB198" s="240" t="str">
        <f t="shared" ca="1" si="277"/>
        <v>6.15715083661267+10.2725855644712i</v>
      </c>
      <c r="DC198" s="240" t="str">
        <f t="shared" ca="1" si="278"/>
        <v>2.33649898388086-11.7463736149718i</v>
      </c>
      <c r="DD198" s="240" t="str">
        <f t="shared" ca="1" si="279"/>
        <v>-9.61961393960812+7.13439193324002i</v>
      </c>
      <c r="DE198" s="240" t="str">
        <f t="shared" ca="1" si="280"/>
        <v>11.9188285641877+1.17390215166567i</v>
      </c>
      <c r="DF198" s="240" t="str">
        <f t="shared" ca="1" si="281"/>
        <v>-8.04292493548548-8.87400017389728i</v>
      </c>
      <c r="DG198" s="240" t="str">
        <f t="shared" ca="1" si="282"/>
        <v>2.42382323742698E-12+11.9764986788369i</v>
      </c>
      <c r="DH198" s="240" t="str">
        <f t="shared" ca="1" si="283"/>
        <v>8.04292493549072-8.87400017389253i</v>
      </c>
      <c r="DI198" s="240" t="str">
        <f t="shared" ca="1" si="284"/>
        <v>-11.9188285641885+1.1739021516583i</v>
      </c>
      <c r="DJ198" s="240" t="str">
        <f t="shared" ca="1" si="285"/>
        <v>9.6196139396108+7.13439193323639i</v>
      </c>
      <c r="DK198" s="240" t="str">
        <f t="shared" ca="1" si="286"/>
        <v>-2.33649898388528-11.746373614971i</v>
      </c>
      <c r="DL198" s="240" t="str">
        <f t="shared" ca="1" si="287"/>
        <v>-6.15715083661901+10.2725855644674i</v>
      </c>
      <c r="DM198" s="240" t="str">
        <f t="shared" ca="1" si="288"/>
        <v>11.4607946666223-3.47659405362549i</v>
      </c>
      <c r="DN198" s="240" t="str">
        <f t="shared" ca="1" si="289"/>
        <v>-10.8266265747778-5.12061301159335i</v>
      </c>
      <c r="DO198" s="240" t="str">
        <f t="shared" ca="1" si="290"/>
        <v>4.58320762213023+11.0648420005272i</v>
      </c>
      <c r="DP198" s="240" t="str">
        <f t="shared" ca="1" si="291"/>
        <v>4.03476088406511-11.2764012527313i</v>
      </c>
      <c r="DQ198" s="240" t="str">
        <f t="shared" ca="1" si="292"/>
        <v>-10.5623288573043+5.64568239580824i</v>
      </c>
      <c r="DR198" s="240" t="str">
        <f t="shared" ca="1" si="293"/>
        <v>11.6175780223139+2.9100518035993i</v>
      </c>
      <c r="DS198" s="240" t="str">
        <f t="shared" ca="1" si="294"/>
        <v>-6.65378616176008-9.95809471323471i</v>
      </c>
      <c r="DT198" s="240" t="str">
        <f t="shared" ca="1" si="295"/>
        <v>-1.75731733345613+11.8468711647303i</v>
      </c>
      <c r="DU198" s="240" t="str">
        <f t="shared" ca="1" si="296"/>
        <v>9.25795867342884-7.59781032964543i</v>
      </c>
      <c r="DV198" s="240" t="str">
        <f t="shared" ca="1" si="297"/>
        <v>-11.9620724616695-0.587658936757087i</v>
      </c>
      <c r="DW198" s="240" t="str">
        <f t="shared" ca="1" si="298"/>
        <v>8.46866343067937+8.46866343067529i</v>
      </c>
      <c r="DX198" s="240" t="str">
        <f t="shared" ca="1" si="299"/>
        <v>-0.587658936750609-11.9620724616698i</v>
      </c>
      <c r="DY198" s="240" t="str">
        <f t="shared" ca="1" si="300"/>
        <v>-7.59781032965043+9.25795867342473i</v>
      </c>
      <c r="DZ198" s="240" t="str">
        <f t="shared" ca="1" si="301"/>
        <v>11.8468711647294-1.75731733346183i</v>
      </c>
      <c r="EA198" s="240" t="str">
        <f t="shared" ca="1" si="302"/>
        <v>-9.95809471323791-6.65378616175528i</v>
      </c>
      <c r="EB198" s="240" t="str">
        <f t="shared" ca="1" si="303"/>
        <v>2.910051803593+11.6175780223155i</v>
      </c>
      <c r="EC198" s="240" t="str">
        <f t="shared" ca="1" si="304"/>
        <v>5.64568239580345-10.5623288573069i</v>
      </c>
      <c r="ED198" s="240" t="str">
        <f t="shared" ca="1" si="305"/>
        <v>-11.2764012527294+4.03476088407055i</v>
      </c>
      <c r="EE198" s="240" t="str">
        <f t="shared" ca="1" si="306"/>
        <v>11.0648420005248+4.58320762213591i</v>
      </c>
      <c r="EF198" s="240" t="str">
        <f t="shared" ca="1" si="307"/>
        <v>-5.12061301159826-10.8266265747754i</v>
      </c>
      <c r="EG198" s="240" t="str">
        <f t="shared" ca="1" si="308"/>
        <v>-3.4765940536203+11.4607946666239i</v>
      </c>
      <c r="EH198" s="240" t="str">
        <f t="shared" ca="1" si="309"/>
        <v>10.2725855644708-6.15715083661346i</v>
      </c>
      <c r="EI198" s="240" t="str">
        <f t="shared" ca="1" si="310"/>
        <v>-11.746373614972-2.33649898388028i</v>
      </c>
      <c r="EJ198" s="240" t="str">
        <f t="shared" ca="1" si="311"/>
        <v>7.13439193324076+9.61961393960756i</v>
      </c>
      <c r="EK198" s="240" t="str">
        <f t="shared" ca="1" si="312"/>
        <v>1.17390215166475-11.9188285641878i</v>
      </c>
      <c r="EL198" s="240" t="str">
        <f t="shared" ca="1" si="313"/>
        <v>-8.87400017389666+8.04292493548617i</v>
      </c>
      <c r="EM198" s="240" t="str">
        <f t="shared" ca="1" si="314"/>
        <v>11.9764986788369-3.00483593960697E-12i</v>
      </c>
      <c r="EN198" s="240"/>
      <c r="EO198" s="240"/>
      <c r="EP198" s="240"/>
    </row>
    <row r="199" spans="1:146" ht="15.75" thickBot="1">
      <c r="A199" s="277">
        <f t="shared" si="181"/>
        <v>1.9335937500000013E-3</v>
      </c>
      <c r="B199" s="276">
        <v>99</v>
      </c>
      <c r="C199" s="248">
        <f t="shared" si="182"/>
        <v>19800</v>
      </c>
      <c r="D199" s="247">
        <f t="shared" si="315"/>
        <v>124407.06908215581</v>
      </c>
      <c r="E199" s="247" t="str">
        <f t="shared" si="316"/>
        <v>124407.069082156i</v>
      </c>
      <c r="F199" s="247" t="str">
        <f t="shared" si="320"/>
        <v>0.0349190479360406-0.131987728035797i</v>
      </c>
      <c r="G199" s="247" t="str">
        <f t="shared" si="321"/>
        <v>-0.239181975034254+0.608510676110598i</v>
      </c>
      <c r="H199" s="247" t="str">
        <f t="shared" si="319"/>
        <v>0.00508338300192262-0.0028826716230445i</v>
      </c>
      <c r="I199" s="247" t="str">
        <f t="shared" si="317"/>
        <v>-0.00563609924386897+0.00278543682389353i</v>
      </c>
      <c r="J199" s="275" t="str">
        <f ca="1">IMPRODUCT(1/N_FFT2,DJ100)</f>
        <v>0.0758906123369656+0.0112585828179457i</v>
      </c>
      <c r="K199" s="274" t="str">
        <f t="shared" ca="1" si="318"/>
        <v>-0.000459087093975086+0.000147934016083953i</v>
      </c>
      <c r="N199" s="265">
        <f t="shared" ca="1" si="185"/>
        <v>35.977186838103961</v>
      </c>
      <c r="O199" s="240">
        <f t="shared" ca="1" si="186"/>
        <v>11.977186838103957</v>
      </c>
      <c r="P199" s="240" t="str">
        <f t="shared" ca="1" si="187"/>
        <v>-9.06923183007338-7.82317317763289i</v>
      </c>
      <c r="Q199" s="240" t="str">
        <f t="shared" ca="1" si="188"/>
        <v>1.75741830739549+11.8475518757118i</v>
      </c>
      <c r="R199" s="240" t="str">
        <f t="shared" ca="1" si="189"/>
        <v>6.40776645132866-10.118969001834i</v>
      </c>
      <c r="S199" s="240" t="str">
        <f t="shared" ca="1" si="190"/>
        <v>-11.4614531939826+3.47679381571536i</v>
      </c>
      <c r="T199" s="240" t="str">
        <f t="shared" ca="1" si="191"/>
        <v>10.9496610532787+4.85365093235628i</v>
      </c>
      <c r="U199" s="241" t="str">
        <f t="shared" ca="1" si="192"/>
        <v>-5.12090723759711-10.8272486633852i</v>
      </c>
      <c r="V199" s="240" t="str">
        <f t="shared" ca="1" si="193"/>
        <v>-3.19446852838263+11.5433260101248i</v>
      </c>
      <c r="W199" s="240" t="str">
        <f t="shared" ca="1" si="194"/>
        <v>9.95866689675374-6.65416848256427i</v>
      </c>
      <c r="X199" s="240" t="str">
        <f t="shared" ca="1" si="195"/>
        <v>-11.8871128188832-1.4661355278395i</v>
      </c>
      <c r="Y199" s="240" t="str">
        <f t="shared" ca="1" si="196"/>
        <v>8.04338707500494+8.87451006627938i</v>
      </c>
      <c r="Z199" s="240" t="str">
        <f t="shared" ca="1" si="197"/>
        <v>-0.293934879255353-11.9735795333563i</v>
      </c>
      <c r="AA199" s="240" t="str">
        <f t="shared" ca="1" si="198"/>
        <v>-7.59824689326606+9.25849062773319i</v>
      </c>
      <c r="AB199" s="240" t="str">
        <f t="shared" ca="1" si="199"/>
        <v>11.800854410299-2.04764248387697i</v>
      </c>
      <c r="AC199" s="240" t="str">
        <f t="shared" ca="1" si="200"/>
        <v>-10.2731758183606-6.15750462118393i</v>
      </c>
      <c r="AD199" s="240" t="str">
        <f t="shared" ca="1" si="201"/>
        <v>3.75702481245877+11.3726764270078i</v>
      </c>
      <c r="AE199" s="240" t="str">
        <f t="shared" ca="1" si="202"/>
        <v>4.58347096928351-11.0654777767879i</v>
      </c>
      <c r="AF199" s="240" t="str">
        <f t="shared" ca="1" si="203"/>
        <v>-10.6983143437538+5.38507889980105i</v>
      </c>
      <c r="AG199" s="240" t="str">
        <f t="shared" ca="1" si="204"/>
        <v>11.6182455583112+2.91021901265758i</v>
      </c>
      <c r="AH199" s="240" t="str">
        <f t="shared" ca="1" si="205"/>
        <v>-6.89656229152269-9.79236606311254i</v>
      </c>
      <c r="AI199" s="240" t="str">
        <f t="shared" ca="1" si="206"/>
        <v>-1.17396960306397+11.9195134097803i</v>
      </c>
      <c r="AJ199" s="240" t="str">
        <f t="shared" ca="1" si="207"/>
        <v>8.67444262946126-8.25875593676407i</v>
      </c>
      <c r="AK199" s="240" t="str">
        <f t="shared" ca="1" si="208"/>
        <v>-11.9627597920186+0.587692703130376i</v>
      </c>
      <c r="AL199" s="240" t="str">
        <f t="shared" ca="1" si="209"/>
        <v>9.44217245683581+7.36874370908786i</v>
      </c>
      <c r="AM199" s="240" t="str">
        <f t="shared" ca="1" si="210"/>
        <v>-2.3366332370926-11.7470485514518i</v>
      </c>
      <c r="AN199" s="240" t="str">
        <f t="shared" ca="1" si="211"/>
        <v>-5.90353374049974+10.4211944579128i</v>
      </c>
      <c r="AO199" s="240" t="str">
        <f t="shared" ca="1" si="212"/>
        <v>11.2770491850047-4.03499271794069i</v>
      </c>
      <c r="AP199" s="240" t="str">
        <f t="shared" ca="1" si="213"/>
        <v>-11.1746290702492-4.31053009468591i</v>
      </c>
      <c r="AQ199" s="240" t="str">
        <f t="shared" ca="1" si="214"/>
        <v>5.64600679183799+10.5629357595969i</v>
      </c>
      <c r="AR199" s="240" t="str">
        <f t="shared" ca="1" si="215"/>
        <v>5.64600679183799+10.5629357595969i</v>
      </c>
      <c r="AS199" s="240" t="str">
        <f t="shared" ca="1" si="216"/>
        <v>-9.62016667431572+7.13480186923476i</v>
      </c>
      <c r="AT199" s="240" t="str">
        <f t="shared" ca="1" si="217"/>
        <v>11.9447341314987+0.881096522897096i</v>
      </c>
      <c r="AU199" s="240" t="str">
        <f t="shared" ca="1" si="218"/>
        <v>-8.46915003276172-8.46915003276142i</v>
      </c>
      <c r="AV199" s="240" t="str">
        <f t="shared" ca="1" si="219"/>
        <v>0.881096522896322+11.9447341314987i</v>
      </c>
      <c r="AW199" s="240" t="str">
        <f t="shared" ca="1" si="220"/>
        <v>7.13480186923443-9.62016667431596i</v>
      </c>
      <c r="AX199" s="240" t="str">
        <f t="shared" ca="1" si="221"/>
        <v>-11.6861667098076+2.62421648981847i</v>
      </c>
      <c r="AY199" s="240" t="str">
        <f t="shared" ca="1" si="222"/>
        <v>10.562935759597+5.64600679183763i</v>
      </c>
      <c r="AZ199" s="240" t="str">
        <f t="shared" ca="1" si="223"/>
        <v>-4.31053009468629-11.174629070249i</v>
      </c>
      <c r="BA199" s="240" t="str">
        <f t="shared" ca="1" si="224"/>
        <v>-4.03499271794021+11.2770491850049i</v>
      </c>
      <c r="BB199" s="240" t="str">
        <f t="shared" ca="1" si="225"/>
        <v>10.4211944579126-5.9035337405001i</v>
      </c>
      <c r="BC199" s="240" t="str">
        <f t="shared" ca="1" si="226"/>
        <v>-11.7470485514516-2.33663323709337i</v>
      </c>
      <c r="BD199" s="240" t="str">
        <f t="shared" ca="1" si="227"/>
        <v>7.36874370908818+9.44217245683555i</v>
      </c>
      <c r="BE199" s="240" t="str">
        <f t="shared" ca="1" si="228"/>
        <v>0.587692703130046-11.9627597920187i</v>
      </c>
      <c r="BF199" s="240" t="str">
        <f t="shared" ca="1" si="229"/>
        <v>-8.25875593676211+8.67444262946314i</v>
      </c>
      <c r="BG199" s="240" t="str">
        <f t="shared" ca="1" si="230"/>
        <v>11.9195134097799-1.17396960306802i</v>
      </c>
      <c r="BH199" s="240" t="str">
        <f t="shared" ca="1" si="231"/>
        <v>-9.79236606311625-6.89656229151741i</v>
      </c>
      <c r="BI199" s="240" t="str">
        <f t="shared" ca="1" si="232"/>
        <v>2.91021901265336+11.6182455583122i</v>
      </c>
      <c r="BJ199" s="240" t="str">
        <f t="shared" ca="1" si="233"/>
        <v>5.38507889980388-10.6983143437524i</v>
      </c>
      <c r="BK199" s="240" t="str">
        <f t="shared" ca="1" si="234"/>
        <v>-11.0654777767882+4.58347096928279i</v>
      </c>
      <c r="BL199" s="240" t="str">
        <f t="shared" ca="1" si="235"/>
        <v>11.372676427008+3.75702481245837i</v>
      </c>
      <c r="BM199" s="240" t="str">
        <f t="shared" ca="1" si="236"/>
        <v>-6.15750462118634-10.2731758183592i</v>
      </c>
      <c r="BN199" s="240" t="str">
        <f t="shared" ca="1" si="237"/>
        <v>-2.04764248387311+11.8008544102996i</v>
      </c>
      <c r="BO199" s="240" t="str">
        <f t="shared" ca="1" si="238"/>
        <v>9.25849062772909-7.59824689327106i</v>
      </c>
      <c r="BP199" s="240" t="str">
        <f t="shared" ca="1" si="239"/>
        <v>-11.9735795333562-0.293934879259659i</v>
      </c>
      <c r="BQ199" s="240" t="str">
        <f t="shared" ca="1" si="240"/>
        <v>8.87451006627798+8.04338707500649i</v>
      </c>
      <c r="BR199" s="240" t="str">
        <f t="shared" ca="1" si="241"/>
        <v>-1.46613552783874-11.8871128188833i</v>
      </c>
      <c r="BS199" s="240" t="str">
        <f t="shared" ca="1" si="242"/>
        <v>-6.65416848256379+9.95866689675408i</v>
      </c>
      <c r="BT199" s="240" t="str">
        <f t="shared" ca="1" si="243"/>
        <v>11.5433260101241-3.19446852838532i</v>
      </c>
      <c r="BU199" s="240" t="str">
        <f t="shared" ca="1" si="244"/>
        <v>-10.8272486633869-5.12090723759339i</v>
      </c>
      <c r="BV199" s="240" t="str">
        <f t="shared" ca="1" si="245"/>
        <v>4.85365093235117+10.9496610532809i</v>
      </c>
      <c r="BW199" s="240" t="str">
        <f t="shared" ca="1" si="246"/>
        <v>3.47679381571922-11.4614531939814i</v>
      </c>
      <c r="BX199" s="240" t="str">
        <f t="shared" ca="1" si="247"/>
        <v>-10.1189690018353+6.4077664513266i</v>
      </c>
      <c r="BY199" s="240" t="str">
        <f t="shared" ca="1" si="248"/>
        <v>11.8475518757117+1.7574183073961i</v>
      </c>
      <c r="BZ199" s="240" t="str">
        <f t="shared" ca="1" si="249"/>
        <v>-7.82317317763363-9.06923183007274i</v>
      </c>
      <c r="CA199" s="240" t="str">
        <f t="shared" ca="1" si="250"/>
        <v>2.79959182899965E-12+11.977186838104i</v>
      </c>
      <c r="CB199" s="240" t="str">
        <f t="shared" ca="1" si="251"/>
        <v>7.82317317762939-9.06923183007639i</v>
      </c>
      <c r="CC199" s="240" t="str">
        <f t="shared" ca="1" si="252"/>
        <v>-11.8475518757126+1.75741830738985i</v>
      </c>
      <c r="CD199" s="240" t="str">
        <f t="shared" ca="1" si="253"/>
        <v>10.1189690018319+6.40776645133194i</v>
      </c>
      <c r="CE199" s="240" t="str">
        <f t="shared" ca="1" si="254"/>
        <v>-3.47679381571318-11.4614531939833i</v>
      </c>
      <c r="CF199" s="240" t="str">
        <f t="shared" ca="1" si="255"/>
        <v>-4.85365093235694+10.9496610532784i</v>
      </c>
      <c r="CG199" s="240" t="str">
        <f t="shared" ca="1" si="256"/>
        <v>10.8272486633845-5.12090723759845i</v>
      </c>
      <c r="CH199" s="240" t="str">
        <f t="shared" ca="1" si="257"/>
        <v>-11.5433260101255-3.19446852837993i</v>
      </c>
      <c r="CI199" s="240" t="str">
        <f t="shared" ca="1" si="258"/>
        <v>6.65416848256873+9.95866689675077i</v>
      </c>
      <c r="CJ199" s="240" t="str">
        <f t="shared" ca="1" si="259"/>
        <v>1.466135527845-11.8871128188825i</v>
      </c>
      <c r="CK199" s="240" t="str">
        <f t="shared" ca="1" si="260"/>
        <v>-8.87451006628222+8.04338707500181i</v>
      </c>
      <c r="CL199" s="240" t="str">
        <f t="shared" ca="1" si="261"/>
        <v>11.9735795333563-0.293934879253346i</v>
      </c>
      <c r="CM199" s="240" t="str">
        <f t="shared" ca="1" si="262"/>
        <v>-9.25849062773274-7.5982468932666i</v>
      </c>
      <c r="CN199" s="240" t="str">
        <f t="shared" ca="1" si="263"/>
        <v>2.04764248387847+11.8008544102987i</v>
      </c>
      <c r="CO199" s="240" t="str">
        <f t="shared" ca="1" si="264"/>
        <v>6.15750462118154-10.273175818362i</v>
      </c>
      <c r="CP199" s="240" t="str">
        <f t="shared" ca="1" si="265"/>
        <v>-11.3726764270063+3.75702481246352i</v>
      </c>
      <c r="CQ199" s="240" t="str">
        <f t="shared" ca="1" si="266"/>
        <v>11.0654777767857+4.58347096928862i</v>
      </c>
      <c r="CR199" s="240" t="str">
        <f t="shared" ca="1" si="267"/>
        <v>-5.38507889979808-10.6983143437553i</v>
      </c>
      <c r="CS199" s="240" t="str">
        <f t="shared" ca="1" si="268"/>
        <v>-2.91021901265948+11.6182455583107i</v>
      </c>
      <c r="CT199" s="240" t="str">
        <f t="shared" ca="1" si="269"/>
        <v>9.79236606311293-6.89656229152213i</v>
      </c>
      <c r="CU199" s="240" t="str">
        <f t="shared" ca="1" si="270"/>
        <v>-11.9195134097805-1.17396960306245i</v>
      </c>
      <c r="CV199" s="240" t="str">
        <f t="shared" ca="1" si="271"/>
        <v>8.25875593676617+8.67444262945927i</v>
      </c>
      <c r="CW199" s="240" t="str">
        <f t="shared" ca="1" si="272"/>
        <v>-0.587692703135468-11.9627597920184i</v>
      </c>
      <c r="CX199" s="240" t="str">
        <f t="shared" ca="1" si="273"/>
        <v>-7.36874370909222+9.4421724568324i</v>
      </c>
      <c r="CY199" s="240" t="str">
        <f t="shared" ca="1" si="274"/>
        <v>11.7470485514524-2.33663323708934i</v>
      </c>
      <c r="CZ199" s="240" t="str">
        <f t="shared" ca="1" si="275"/>
        <v>-10.4211944579118-5.90353374050146i</v>
      </c>
      <c r="DA199" s="240" t="str">
        <f t="shared" ca="1" si="276"/>
        <v>4.03499271794005+11.277049185005i</v>
      </c>
      <c r="DB199" s="240" t="str">
        <f t="shared" ca="1" si="277"/>
        <v>4.31053009468441-11.1746290702497i</v>
      </c>
      <c r="DC199" s="240" t="str">
        <f t="shared" ca="1" si="278"/>
        <v>-10.5629357595955+5.64600679184046i</v>
      </c>
      <c r="DD199" s="240" t="str">
        <f t="shared" ca="1" si="279"/>
        <v>11.6861667098085+2.62421648981434i</v>
      </c>
      <c r="DE199" s="240" t="str">
        <f t="shared" ca="1" si="280"/>
        <v>-7.13480186923032-9.62016667431902i</v>
      </c>
      <c r="DF199" s="240" t="str">
        <f t="shared" ca="1" si="281"/>
        <v>-0.881096522900414+11.9447341314984i</v>
      </c>
      <c r="DG199" s="240" t="str">
        <f t="shared" ca="1" si="282"/>
        <v>8.46915003276281-8.46915003276033i</v>
      </c>
      <c r="DH199" s="240" t="str">
        <f t="shared" ca="1" si="283"/>
        <v>-11.9447341314987+0.881096522896908i</v>
      </c>
      <c r="DI199" s="240" t="str">
        <f t="shared" ca="1" si="284"/>
        <v>9.62016667431692+7.13480186923313i</v>
      </c>
      <c r="DJ199" s="240" t="str">
        <f t="shared" ca="1" si="285"/>
        <v>-2.62421648982253-11.6861667098067i</v>
      </c>
      <c r="DK199" s="240" t="str">
        <f t="shared" ca="1" si="286"/>
        <v>-5.64600679183305+10.5629357595995i</v>
      </c>
      <c r="DL199" s="240" t="str">
        <f t="shared" ca="1" si="287"/>
        <v>11.174629070251-4.31053009468113i</v>
      </c>
      <c r="DM199" s="240" t="str">
        <f t="shared" ca="1" si="288"/>
        <v>-11.2770491850038-4.03499271794335i</v>
      </c>
      <c r="DN199" s="240" t="str">
        <f t="shared" ca="1" si="289"/>
        <v>5.9035337404984+10.4211944579135i</v>
      </c>
      <c r="DO199" s="240" t="str">
        <f t="shared" ca="1" si="290"/>
        <v>2.33663323709313-11.7470485514517i</v>
      </c>
      <c r="DP199" s="240" t="str">
        <f t="shared" ca="1" si="291"/>
        <v>-9.44217245683457+7.36874370908945i</v>
      </c>
      <c r="DQ199" s="240" t="str">
        <f t="shared" ca="1" si="292"/>
        <v>11.9627597920188+0.587692703127419i</v>
      </c>
      <c r="DR199" s="240" t="str">
        <f t="shared" ca="1" si="293"/>
        <v>-8.67444262946529-8.25875593675983i</v>
      </c>
      <c r="DS199" s="240" t="str">
        <f t="shared" ca="1" si="294"/>
        <v>1.17396960305862+11.9195134097808i</v>
      </c>
      <c r="DT199" s="240" t="str">
        <f t="shared" ca="1" si="295"/>
        <v>6.89656229152471-9.7923660631111i</v>
      </c>
      <c r="DU199" s="240" t="str">
        <f t="shared" ca="1" si="296"/>
        <v>-11.6182455583115+2.91021901265607i</v>
      </c>
      <c r="DV199" s="240" t="str">
        <f t="shared" ca="1" si="297"/>
        <v>10.6983143437536+5.38507889980153i</v>
      </c>
      <c r="DW199" s="240" t="str">
        <f t="shared" ca="1" si="298"/>
        <v>-4.58347096928569-11.0654777767869i</v>
      </c>
      <c r="DX199" s="240" t="str">
        <f t="shared" ca="1" si="299"/>
        <v>-3.75702481245555+11.3726764270089i</v>
      </c>
      <c r="DY199" s="240" t="str">
        <f t="shared" ca="1" si="300"/>
        <v>10.2731758183577-6.15750462118874i</v>
      </c>
      <c r="DZ199" s="240" t="str">
        <f t="shared" ca="1" si="301"/>
        <v>-11.8008544102981-2.04764248388193i</v>
      </c>
      <c r="EA199" s="240" t="str">
        <f t="shared" ca="1" si="302"/>
        <v>7.59824689326389+9.25849062773498i</v>
      </c>
      <c r="EB199" s="240" t="str">
        <f t="shared" ca="1" si="303"/>
        <v>0.2939348792572-11.9735795333562i</v>
      </c>
      <c r="EC199" s="240" t="str">
        <f t="shared" ca="1" si="304"/>
        <v>-8.04338707500416+8.87451006628009i</v>
      </c>
      <c r="ED199" s="240" t="str">
        <f t="shared" ca="1" si="305"/>
        <v>11.887112818883-1.46613552784152i</v>
      </c>
      <c r="EE199" s="240" t="str">
        <f t="shared" ca="1" si="306"/>
        <v>-9.95866689675544-6.65416848256174i</v>
      </c>
      <c r="EF199" s="240" t="str">
        <f t="shared" ca="1" si="307"/>
        <v>3.19446852838835+11.5433260101232i</v>
      </c>
      <c r="EG199" s="240" t="str">
        <f t="shared" ca="1" si="308"/>
        <v>5.12090723760194-10.8272486633829i</v>
      </c>
      <c r="EH199" s="240" t="str">
        <f t="shared" ca="1" si="309"/>
        <v>-10.9496610532797+4.85365093235403i</v>
      </c>
      <c r="EI199" s="240" t="str">
        <f t="shared" ca="1" si="310"/>
        <v>11.4614531939822+3.47679381571655i</v>
      </c>
      <c r="EJ199" s="240" t="str">
        <f t="shared" ca="1" si="311"/>
        <v>-6.40776645132897-10.1189690018338i</v>
      </c>
      <c r="EK199" s="240" t="str">
        <f t="shared" ca="1" si="312"/>
        <v>-1.75741830739367+11.8475518757121i</v>
      </c>
      <c r="EL199" s="240" t="str">
        <f t="shared" ca="1" si="313"/>
        <v>9.06923183007069-7.823173177636i</v>
      </c>
      <c r="EM199" s="240" t="str">
        <f t="shared" ca="1" si="314"/>
        <v>-11.977186838104+5.5991836579993E-12i</v>
      </c>
      <c r="EN199" s="240"/>
      <c r="EO199" s="240"/>
      <c r="EP199" s="240"/>
    </row>
    <row r="200" spans="1:146" ht="15.75" thickBot="1">
      <c r="A200" s="277">
        <f t="shared" si="181"/>
        <v>1.9531250000000013E-3</v>
      </c>
      <c r="B200" s="276">
        <v>100</v>
      </c>
      <c r="C200" s="248">
        <f t="shared" si="182"/>
        <v>20000</v>
      </c>
      <c r="D200" s="247">
        <f t="shared" si="315"/>
        <v>125663.70614359173</v>
      </c>
      <c r="E200" s="247" t="str">
        <f t="shared" si="316"/>
        <v>125663.706143592i</v>
      </c>
      <c r="F200" s="247" t="str">
        <f t="shared" si="320"/>
        <v>0.034400045722002-0.131200460850392i</v>
      </c>
      <c r="G200" s="247" t="str">
        <f t="shared" si="321"/>
        <v>-0.23496078114932+0.604097672285544i</v>
      </c>
      <c r="H200" s="247" t="str">
        <f t="shared" si="319"/>
        <v>0.00508162780516553-0.00285413683645211i</v>
      </c>
      <c r="I200" s="247" t="str">
        <f t="shared" si="317"/>
        <v>-0.00562440141378888+0.00276034091076744i</v>
      </c>
      <c r="J200" s="275" t="str">
        <f ca="1">IMPRODUCT(1/N_FFT2,DK100)</f>
        <v>0.0694688866343715-0.000472693006392996i</v>
      </c>
      <c r="K200" s="274" t="str">
        <f t="shared" ca="1" si="318"/>
        <v>-0.000389416110356918+0.000194416425015766i</v>
      </c>
      <c r="N200" s="265">
        <f t="shared" ca="1" si="185"/>
        <v>35.977825427993373</v>
      </c>
      <c r="O200" s="240">
        <f t="shared" ca="1" si="186"/>
        <v>11.977825427993372</v>
      </c>
      <c r="P200" s="240" t="str">
        <f t="shared" ca="1" si="187"/>
        <v>-9.25898426439291-7.5986520104035i</v>
      </c>
      <c r="Q200" s="240" t="str">
        <f t="shared" ca="1" si="188"/>
        <v>2.33675781980018+11.7476748710154i</v>
      </c>
      <c r="R200" s="240" t="str">
        <f t="shared" ca="1" si="189"/>
        <v>5.64630782102751-10.5634989455998i</v>
      </c>
      <c r="S200" s="240" t="str">
        <f t="shared" ca="1" si="190"/>
        <v>-11.0660677569163+4.58371534705432i</v>
      </c>
      <c r="T200" s="240" t="str">
        <f t="shared" ca="1" si="191"/>
        <v>11.4620642864057+3.47697918857569i</v>
      </c>
      <c r="U200" s="241" t="str">
        <f t="shared" ca="1" si="192"/>
        <v>-6.65452326409882-9.95919786484093i</v>
      </c>
      <c r="V200" s="240" t="str">
        <f t="shared" ca="1" si="193"/>
        <v>-1.17403219581838+11.9201489246849i</v>
      </c>
      <c r="W200" s="240" t="str">
        <f t="shared" ca="1" si="194"/>
        <v>8.46960158400283-8.46960158400272i</v>
      </c>
      <c r="X200" s="240" t="str">
        <f t="shared" ca="1" si="195"/>
        <v>-11.9201489246849+1.17403219581821i</v>
      </c>
      <c r="Y200" s="240" t="str">
        <f t="shared" ca="1" si="196"/>
        <v>9.95919786484149+6.654523264098i</v>
      </c>
      <c r="Z200" s="240" t="str">
        <f t="shared" ca="1" si="197"/>
        <v>-3.47697918857551-11.4620642864057i</v>
      </c>
      <c r="AA200" s="240" t="str">
        <f t="shared" ca="1" si="198"/>
        <v>-4.58371534705449+11.0660677569163i</v>
      </c>
      <c r="AB200" s="240" t="str">
        <f t="shared" ca="1" si="199"/>
        <v>10.5634989456-5.64630782102713i</v>
      </c>
      <c r="AC200" s="240" t="str">
        <f t="shared" ca="1" si="200"/>
        <v>-11.7476748710155-2.33675781979975i</v>
      </c>
      <c r="AD200" s="240" t="str">
        <f t="shared" ca="1" si="201"/>
        <v>7.59865201040365+9.25898426439278i</v>
      </c>
      <c r="AE200" s="240" t="str">
        <f t="shared" ca="1" si="202"/>
        <v>1.67281512736447E-13-11.9778254279934i</v>
      </c>
      <c r="AF200" s="240" t="str">
        <f t="shared" ca="1" si="203"/>
        <v>-7.59865201040392+9.25898426439256i</v>
      </c>
      <c r="AG200" s="240" t="str">
        <f t="shared" ca="1" si="204"/>
        <v>11.7476748710153-2.33675781980059i</v>
      </c>
      <c r="AH200" s="240" t="str">
        <f t="shared" ca="1" si="205"/>
        <v>-10.5634989455998-5.64630782102747i</v>
      </c>
      <c r="AI200" s="240" t="str">
        <f t="shared" ca="1" si="206"/>
        <v>4.58371534705414+11.0660677569164i</v>
      </c>
      <c r="AJ200" s="240" t="str">
        <f t="shared" ca="1" si="207"/>
        <v>3.47697918857587-11.4620642864056i</v>
      </c>
      <c r="AK200" s="240" t="str">
        <f t="shared" ca="1" si="208"/>
        <v>-9.95919786484103+6.65452326409867i</v>
      </c>
      <c r="AL200" s="240" t="str">
        <f t="shared" ca="1" si="209"/>
        <v>11.9201489246849+1.17403219581859i</v>
      </c>
      <c r="AM200" s="240" t="str">
        <f t="shared" ca="1" si="210"/>
        <v>-8.46960158400256-8.46960158400298i</v>
      </c>
      <c r="AN200" s="240" t="str">
        <f t="shared" ca="1" si="211"/>
        <v>1.174032195818+11.9201489246849i</v>
      </c>
      <c r="AO200" s="240" t="str">
        <f t="shared" ca="1" si="212"/>
        <v>6.65452326409816-9.95919786484137i</v>
      </c>
      <c r="AP200" s="240" t="str">
        <f t="shared" ca="1" si="213"/>
        <v>-11.4620642864058+3.47697918857539i</v>
      </c>
      <c r="AQ200" s="240" t="str">
        <f t="shared" ca="1" si="214"/>
        <v>11.0660677569162+4.58371534705461i</v>
      </c>
      <c r="AR200" s="240" t="str">
        <f t="shared" ca="1" si="215"/>
        <v>11.0660677569162+4.58371534705461i</v>
      </c>
      <c r="AS200" s="240" t="str">
        <f t="shared" ca="1" si="216"/>
        <v>-2.33675781979991+11.7476748710155i</v>
      </c>
      <c r="AT200" s="240" t="str">
        <f t="shared" ca="1" si="217"/>
        <v>9.25898426439289-7.59865201040352i</v>
      </c>
      <c r="AU200" s="240" t="str">
        <f t="shared" ca="1" si="218"/>
        <v>-11.9778254279934-3.34563025472894E-13i</v>
      </c>
      <c r="AV200" s="240" t="str">
        <f t="shared" ca="1" si="219"/>
        <v>9.25898426439322+7.59865201040311i</v>
      </c>
      <c r="AW200" s="240" t="str">
        <f t="shared" ca="1" si="220"/>
        <v>-2.33675781980042-11.7476748710154i</v>
      </c>
      <c r="AX200" s="240" t="str">
        <f t="shared" ca="1" si="221"/>
        <v>-5.64630782102761+10.5634989455998i</v>
      </c>
      <c r="AY200" s="240" t="str">
        <f t="shared" ca="1" si="222"/>
        <v>11.0660677569165-4.58371534705399i</v>
      </c>
      <c r="AZ200" s="240" t="str">
        <f t="shared" ca="1" si="223"/>
        <v>-11.4620642864059-3.47697918857489i</v>
      </c>
      <c r="BA200" s="240" t="str">
        <f t="shared" ca="1" si="224"/>
        <v>6.65452326409853+9.95919786484112i</v>
      </c>
      <c r="BB200" s="240" t="str">
        <f t="shared" ca="1" si="225"/>
        <v>1.17403219581875-11.9201489246849i</v>
      </c>
      <c r="BC200" s="240" t="str">
        <f t="shared" ca="1" si="226"/>
        <v>-8.4696015840031+8.46960158400245i</v>
      </c>
      <c r="BD200" s="240" t="str">
        <f t="shared" ca="1" si="227"/>
        <v>11.9201489246849-1.17403219581784i</v>
      </c>
      <c r="BE200" s="240" t="str">
        <f t="shared" ca="1" si="228"/>
        <v>-9.95919786484061-6.6545232640993i</v>
      </c>
      <c r="BF200" s="240" t="str">
        <f t="shared" ca="1" si="229"/>
        <v>3.476979188574+11.4620642864062i</v>
      </c>
      <c r="BG200" s="240" t="str">
        <f t="shared" ca="1" si="230"/>
        <v>4.58371534705594-11.0660677569157i</v>
      </c>
      <c r="BH200" s="240" t="str">
        <f t="shared" ca="1" si="231"/>
        <v>-10.5634989456007+5.64630782102574i</v>
      </c>
      <c r="BI200" s="240" t="str">
        <f t="shared" ca="1" si="232"/>
        <v>11.747674871015+2.33675781980249i</v>
      </c>
      <c r="BJ200" s="240" t="str">
        <f t="shared" ca="1" si="233"/>
        <v>-7.59865201040148-9.25898426439456i</v>
      </c>
      <c r="BK200" s="240" t="str">
        <f t="shared" ca="1" si="234"/>
        <v>-2.9699640241477E-12+11.9778254279934i</v>
      </c>
      <c r="BL200" s="240" t="str">
        <f t="shared" ca="1" si="235"/>
        <v>7.59865201040607-9.25898426439079i</v>
      </c>
      <c r="BM200" s="240" t="str">
        <f t="shared" ca="1" si="236"/>
        <v>-11.7476748710161+2.33675781979667i</v>
      </c>
      <c r="BN200" s="240" t="str">
        <f t="shared" ca="1" si="237"/>
        <v>10.5634989455979+5.64630782103099i</v>
      </c>
      <c r="BO200" s="240" t="str">
        <f t="shared" ca="1" si="238"/>
        <v>-4.58371534705045-11.0660677569179i</v>
      </c>
      <c r="BP200" s="240" t="str">
        <f t="shared" ca="1" si="239"/>
        <v>-3.47697918857952+11.4620642864045i</v>
      </c>
      <c r="BQ200" s="240" t="str">
        <f t="shared" ca="1" si="240"/>
        <v>9.95919786484381-6.6545232640945i</v>
      </c>
      <c r="BR200" s="240" t="str">
        <f t="shared" ca="1" si="241"/>
        <v>-11.9201489246844-1.17403219582358i</v>
      </c>
      <c r="BS200" s="240" t="str">
        <f t="shared" ca="1" si="242"/>
        <v>8.46960158399902+8.46960158400653i</v>
      </c>
      <c r="BT200" s="240" t="str">
        <f t="shared" ca="1" si="243"/>
        <v>-1.17403219581301-11.9201489246854i</v>
      </c>
      <c r="BU200" s="240" t="str">
        <f t="shared" ca="1" si="244"/>
        <v>-6.65452326410333+9.95919786483792i</v>
      </c>
      <c r="BV200" s="240" t="str">
        <f t="shared" ca="1" si="245"/>
        <v>11.4620642864041-3.47697918858077i</v>
      </c>
      <c r="BW200" s="240" t="str">
        <f t="shared" ca="1" si="246"/>
        <v>-11.0660677569184-4.58371534704941i</v>
      </c>
      <c r="BX200" s="240" t="str">
        <f t="shared" ca="1" si="247"/>
        <v>5.64630782103198+10.5634989455974i</v>
      </c>
      <c r="BY200" s="240" t="str">
        <f t="shared" ca="1" si="248"/>
        <v>2.33675781979556-11.7476748710163i</v>
      </c>
      <c r="BZ200" s="240" t="str">
        <f t="shared" ca="1" si="249"/>
        <v>-9.25898426439007+7.59865201040695i</v>
      </c>
      <c r="CA200" s="240" t="str">
        <f t="shared" ca="1" si="250"/>
        <v>11.9778254279934-4.09689778396966E-12i</v>
      </c>
      <c r="CB200" s="240" t="str">
        <f t="shared" ca="1" si="251"/>
        <v>-9.25898426439527-7.59865201040061i</v>
      </c>
      <c r="CC200" s="240" t="str">
        <f t="shared" ca="1" si="252"/>
        <v>2.33675781980359+11.7476748710147i</v>
      </c>
      <c r="CD200" s="240" t="str">
        <f t="shared" ca="1" si="253"/>
        <v>5.64630782102475-10.5634989456013i</v>
      </c>
      <c r="CE200" s="240" t="str">
        <f t="shared" ca="1" si="254"/>
        <v>-11.0660677569152+4.58371534705698i</v>
      </c>
      <c r="CF200" s="240" t="str">
        <f t="shared" ca="1" si="255"/>
        <v>11.4620642864065+3.47697918857292i</v>
      </c>
      <c r="CG200" s="240" t="str">
        <f t="shared" ca="1" si="256"/>
        <v>-6.65452326410024-9.95919786483999i</v>
      </c>
      <c r="CH200" s="240" t="str">
        <f t="shared" ca="1" si="257"/>
        <v>-1.17403219581671+11.9201489246851i</v>
      </c>
      <c r="CI200" s="240" t="str">
        <f t="shared" ca="1" si="258"/>
        <v>8.46960158400165-8.46960158400389i</v>
      </c>
      <c r="CJ200" s="240" t="str">
        <f t="shared" ca="1" si="259"/>
        <v>-11.9201489246847+1.17403219581987i</v>
      </c>
      <c r="CK200" s="240" t="str">
        <f t="shared" ca="1" si="260"/>
        <v>9.95919786484175+6.6545232640976i</v>
      </c>
      <c r="CL200" s="240" t="str">
        <f t="shared" ca="1" si="261"/>
        <v>-3.47697918857597-11.4620642864056i</v>
      </c>
      <c r="CM200" s="240" t="str">
        <f t="shared" ca="1" si="262"/>
        <v>-4.58371534705405+11.0660677569164i</v>
      </c>
      <c r="CN200" s="240" t="str">
        <f t="shared" ca="1" si="263"/>
        <v>10.5634989455998-5.64630782102755i</v>
      </c>
      <c r="CO200" s="240" t="str">
        <f t="shared" ca="1" si="264"/>
        <v>-11.7476748710154-2.33675781980048i</v>
      </c>
      <c r="CP200" s="240" t="str">
        <f t="shared" ca="1" si="265"/>
        <v>7.59865201040306+9.25898426439326i</v>
      </c>
      <c r="CQ200" s="240" t="str">
        <f t="shared" ca="1" si="266"/>
        <v>9.21515132162867E-13-11.9778254279934i</v>
      </c>
      <c r="CR200" s="240" t="str">
        <f t="shared" ca="1" si="267"/>
        <v>-7.59865201040449+9.25898426439208i</v>
      </c>
      <c r="CS200" s="240" t="str">
        <f t="shared" ca="1" si="268"/>
        <v>11.7476748710157-2.33675781979867i</v>
      </c>
      <c r="CT200" s="240" t="str">
        <f t="shared" ca="1" si="269"/>
        <v>-10.5634989455989-5.64630782102918i</v>
      </c>
      <c r="CU200" s="240" t="str">
        <f t="shared" ca="1" si="270"/>
        <v>4.58371534705234+11.0660677569171i</v>
      </c>
      <c r="CV200" s="240" t="str">
        <f t="shared" ca="1" si="271"/>
        <v>3.47697918857773-11.462064286405i</v>
      </c>
      <c r="CW200" s="240" t="str">
        <f t="shared" ca="1" si="272"/>
        <v>-9.95919786484277+6.65452326409607i</v>
      </c>
      <c r="CX200" s="240" t="str">
        <f t="shared" ca="1" si="273"/>
        <v>11.9201489246846+1.17403219582171i</v>
      </c>
      <c r="CY200" s="240" t="str">
        <f t="shared" ca="1" si="274"/>
        <v>-8.46960158400035-8.4696015840052i</v>
      </c>
      <c r="CZ200" s="240" t="str">
        <f t="shared" ca="1" si="275"/>
        <v>1.17403219581488+11.9201489246852i</v>
      </c>
      <c r="DA200" s="240" t="str">
        <f t="shared" ca="1" si="276"/>
        <v>6.65452326410177-9.95919786483896i</v>
      </c>
      <c r="DB200" s="240" t="str">
        <f t="shared" ca="1" si="277"/>
        <v>-11.462064286407+3.47697918857116i</v>
      </c>
      <c r="DC200" s="240" t="str">
        <f t="shared" ca="1" si="278"/>
        <v>11.0660677569145+4.58371534705868i</v>
      </c>
      <c r="DD200" s="240" t="str">
        <f t="shared" ca="1" si="279"/>
        <v>-5.64630782102313-10.5634989456022i</v>
      </c>
      <c r="DE200" s="240" t="str">
        <f t="shared" ca="1" si="280"/>
        <v>-2.3367578198054+11.7476748710144i</v>
      </c>
      <c r="DF200" s="240" t="str">
        <f t="shared" ca="1" si="281"/>
        <v>9.25898426439644-7.59865201039918i</v>
      </c>
      <c r="DG200" s="240" t="str">
        <f t="shared" ca="1" si="282"/>
        <v>-11.9778254279934-5.93992804829539E-12i</v>
      </c>
      <c r="DH200" s="240" t="str">
        <f t="shared" ca="1" si="283"/>
        <v>9.25898426439647+7.59865201039916i</v>
      </c>
      <c r="DI200" s="240" t="str">
        <f t="shared" ca="1" si="284"/>
        <v>-2.33675781980544-11.7476748710144i</v>
      </c>
      <c r="DJ200" s="240" t="str">
        <f t="shared" ca="1" si="285"/>
        <v>-5.64630782102309+10.5634989456022i</v>
      </c>
      <c r="DK200" s="240" t="str">
        <f t="shared" ca="1" si="286"/>
        <v>11.0660677569145-4.58371534705872i</v>
      </c>
      <c r="DL200" s="240" t="str">
        <f t="shared" ca="1" si="287"/>
        <v>-11.462064286407-3.47697918857113i</v>
      </c>
      <c r="DM200" s="240" t="str">
        <f t="shared" ca="1" si="288"/>
        <v>6.65452326410179+9.95919786483894i</v>
      </c>
      <c r="DN200" s="240" t="str">
        <f t="shared" ca="1" si="289"/>
        <v>1.17403219581484-11.9201489246852i</v>
      </c>
      <c r="DO200" s="240" t="str">
        <f t="shared" ca="1" si="290"/>
        <v>-8.46960158400032+8.46960158400522i</v>
      </c>
      <c r="DP200" s="240" t="str">
        <f t="shared" ca="1" si="291"/>
        <v>11.9201489246846-1.17403219582174i</v>
      </c>
      <c r="DQ200" s="240" t="str">
        <f t="shared" ca="1" si="292"/>
        <v>-9.95919786484279-6.65452326409603i</v>
      </c>
      <c r="DR200" s="240" t="str">
        <f t="shared" ca="1" si="293"/>
        <v>3.47697918857776+11.462064286405i</v>
      </c>
      <c r="DS200" s="240" t="str">
        <f t="shared" ca="1" si="294"/>
        <v>4.58371534705231-11.0660677569172i</v>
      </c>
      <c r="DT200" s="240" t="str">
        <f t="shared" ca="1" si="295"/>
        <v>-10.5634989455989+5.6463078210292i</v>
      </c>
      <c r="DU200" s="240" t="str">
        <f t="shared" ca="1" si="296"/>
        <v>11.7476748710157+2.33675781979865i</v>
      </c>
      <c r="DV200" s="240" t="str">
        <f t="shared" ca="1" si="297"/>
        <v>-7.59865201040453-9.25898426439207i</v>
      </c>
      <c r="DW200" s="240" t="str">
        <f t="shared" ca="1" si="298"/>
        <v>9.56718622860697E-13+11.9778254279934i</v>
      </c>
      <c r="DX200" s="240" t="str">
        <f t="shared" ca="1" si="299"/>
        <v>7.59865201040304-9.25898426439328i</v>
      </c>
      <c r="DY200" s="240" t="str">
        <f t="shared" ca="1" si="300"/>
        <v>-11.7476748710154+2.33675781980052i</v>
      </c>
      <c r="DZ200" s="240" t="str">
        <f t="shared" ca="1" si="301"/>
        <v>10.5634989455998+5.64630782102751i</v>
      </c>
      <c r="EA200" s="240" t="str">
        <f t="shared" ca="1" si="302"/>
        <v>-4.58371534705408-11.0660677569164i</v>
      </c>
      <c r="EB200" s="240" t="str">
        <f t="shared" ca="1" si="303"/>
        <v>-3.47697918857593+11.4620642864056i</v>
      </c>
      <c r="EC200" s="240" t="str">
        <f t="shared" ca="1" si="304"/>
        <v>9.95919786484173-6.65452326409762i</v>
      </c>
      <c r="ED200" s="240" t="str">
        <f t="shared" ca="1" si="305"/>
        <v>-11.9201489246848-1.17403219581984i</v>
      </c>
      <c r="EE200" s="240" t="str">
        <f t="shared" ca="1" si="306"/>
        <v>8.46960158400168+8.46960158400387i</v>
      </c>
      <c r="EF200" s="240" t="str">
        <f t="shared" ca="1" si="307"/>
        <v>-1.17403219581675-11.9201489246851i</v>
      </c>
      <c r="EG200" s="240" t="str">
        <f t="shared" ca="1" si="308"/>
        <v>-6.65452326410021+9.95919786484i</v>
      </c>
      <c r="EH200" s="240" t="str">
        <f t="shared" ca="1" si="309"/>
        <v>11.4620642864065-3.47697918857296i</v>
      </c>
      <c r="EI200" s="240" t="str">
        <f t="shared" ca="1" si="310"/>
        <v>-11.0660677569152-4.58371534705694i</v>
      </c>
      <c r="EJ200" s="240" t="str">
        <f t="shared" ca="1" si="311"/>
        <v>5.64630782102478+10.5634989456013i</v>
      </c>
      <c r="EK200" s="240" t="str">
        <f t="shared" ca="1" si="312"/>
        <v>2.33675781980356-11.7476748710147i</v>
      </c>
      <c r="EL200" s="240" t="str">
        <f t="shared" ca="1" si="313"/>
        <v>-9.25898426439526+7.59865201040065i</v>
      </c>
      <c r="EM200" s="240" t="str">
        <f t="shared" ca="1" si="314"/>
        <v>11.9778254279934+4.06169429327183E-12i</v>
      </c>
      <c r="EN200" s="240"/>
      <c r="EO200" s="240"/>
      <c r="EP200" s="240"/>
    </row>
    <row r="201" spans="1:146" ht="15.75" thickBot="1">
      <c r="A201" s="277">
        <f t="shared" si="181"/>
        <v>1.9726562500000013E-3</v>
      </c>
      <c r="B201" s="276">
        <v>101</v>
      </c>
      <c r="C201" s="248">
        <f t="shared" si="182"/>
        <v>20200</v>
      </c>
      <c r="D201" s="247">
        <f t="shared" si="315"/>
        <v>126920.34320502765</v>
      </c>
      <c r="E201" s="247" t="str">
        <f t="shared" si="316"/>
        <v>126920.343205028i</v>
      </c>
      <c r="F201" s="247" t="str">
        <f t="shared" si="320"/>
        <v>0.0338850034733729-0.130424738486403i</v>
      </c>
      <c r="G201" s="247" t="str">
        <f t="shared" si="321"/>
        <v>-0.230841753190465+0.599731440160615i</v>
      </c>
      <c r="H201" s="247" t="str">
        <f t="shared" si="319"/>
        <v>0.00507991859624867-0.00282616355667835i</v>
      </c>
      <c r="I201" s="247" t="str">
        <f t="shared" si="317"/>
        <v>-0.00561302173161195+0.00273568867358133i</v>
      </c>
      <c r="J201" s="275" t="str">
        <f ca="1">IMPRODUCT(1/N_FFT2,DL100)</f>
        <v>0.0197642958992765-0.0112602373306814i</v>
      </c>
      <c r="K201" s="274" t="str">
        <f t="shared" ca="1" si="318"/>
        <v>-0.0000801329186652652+0.000117272917273183i</v>
      </c>
      <c r="N201" s="265">
        <f t="shared" ca="1" si="185"/>
        <v>35.978418176165526</v>
      </c>
      <c r="O201" s="240">
        <f t="shared" ca="1" si="186"/>
        <v>11.978418176165528</v>
      </c>
      <c r="P201" s="240" t="str">
        <f t="shared" ca="1" si="187"/>
        <v>-9.44314317779773-7.36950126716218i</v>
      </c>
      <c r="Q201" s="240" t="str">
        <f t="shared" ca="1" si="188"/>
        <v>2.91051820340119+11.6194399947142i</v>
      </c>
      <c r="R201" s="240" t="str">
        <f t="shared" ca="1" si="189"/>
        <v>4.85414992141056-10.950786754547i</v>
      </c>
      <c r="S201" s="240" t="str">
        <f t="shared" ca="1" si="190"/>
        <v>-10.5640217028173+5.64658724058159i</v>
      </c>
      <c r="T201" s="240" t="str">
        <f t="shared" ca="1" si="191"/>
        <v>11.8020676201612+2.04785299575776i</v>
      </c>
      <c r="U201" s="241" t="str">
        <f t="shared" ca="1" si="192"/>
        <v>-8.04421399110645-8.87542242760196i</v>
      </c>
      <c r="V201" s="240" t="str">
        <f t="shared" ca="1" si="193"/>
        <v>0.88118710574426+11.9459621331964i</v>
      </c>
      <c r="W201" s="240" t="str">
        <f t="shared" ca="1" si="194"/>
        <v>6.65485257733821-9.95969071693433i</v>
      </c>
      <c r="X201" s="240" t="str">
        <f t="shared" ca="1" si="195"/>
        <v>-11.3738456171969+3.75741106072568i</v>
      </c>
      <c r="Y201" s="240" t="str">
        <f t="shared" ca="1" si="196"/>
        <v>11.2782085440492+4.03540754323869i</v>
      </c>
      <c r="Z201" s="240" t="str">
        <f t="shared" ca="1" si="197"/>
        <v>-6.40842521426133-10.1200093021851i</v>
      </c>
      <c r="AA201" s="240" t="str">
        <f t="shared" ca="1" si="198"/>
        <v>-1.17409029529886+11.9207388186126i</v>
      </c>
      <c r="AB201" s="240" t="str">
        <f t="shared" ca="1" si="199"/>
        <v>8.25960499428201-8.6753344224603i</v>
      </c>
      <c r="AC201" s="240" t="str">
        <f t="shared" ca="1" si="200"/>
        <v>-11.8487698863982+1.75759898221295i</v>
      </c>
      <c r="AD201" s="240" t="str">
        <f t="shared" ca="1" si="201"/>
        <v>10.4222658291415+5.90414066480481i</v>
      </c>
      <c r="AE201" s="240" t="str">
        <f t="shared" ca="1" si="202"/>
        <v>-4.583942181959-11.0666153848207i</v>
      </c>
      <c r="AF201" s="240" t="str">
        <f t="shared" ca="1" si="203"/>
        <v>-3.194796941953+11.5445127442773i</v>
      </c>
      <c r="AG201" s="240" t="str">
        <f t="shared" ca="1" si="204"/>
        <v>9.62115569432104-7.135535376461i</v>
      </c>
      <c r="AH201" s="240" t="str">
        <f t="shared" ca="1" si="205"/>
        <v>-11.9748105005618-0.293965097804636i</v>
      </c>
      <c r="AI201" s="240" t="str">
        <f t="shared" ca="1" si="206"/>
        <v>9.25944246492597+7.59902804586338i</v>
      </c>
      <c r="AJ201" s="240" t="str">
        <f t="shared" ca="1" si="207"/>
        <v>-2.62448627751523-11.687368128977i</v>
      </c>
      <c r="AK201" s="240" t="str">
        <f t="shared" ca="1" si="208"/>
        <v>-5.12143370245761+10.8283617798088i</v>
      </c>
      <c r="AL201" s="240" t="str">
        <f t="shared" ca="1" si="209"/>
        <v>10.6994142048332-5.38563252334459i</v>
      </c>
      <c r="AM201" s="240" t="str">
        <f t="shared" ca="1" si="210"/>
        <v>-11.7482562296976-2.33687345923212i</v>
      </c>
      <c r="AN201" s="240" t="str">
        <f t="shared" ca="1" si="211"/>
        <v>7.82397745421516+9.07016421014666i</v>
      </c>
      <c r="AO201" s="240" t="str">
        <f t="shared" ca="1" si="212"/>
        <v>-0.587753122025682-11.9639896468796i</v>
      </c>
      <c r="AP201" s="240" t="str">
        <f t="shared" ca="1" si="213"/>
        <v>-6.8972713060645+9.79337278641184i</v>
      </c>
      <c r="AQ201" s="240" t="str">
        <f t="shared" ca="1" si="214"/>
        <v>11.4626315110406-3.47715125428728i</v>
      </c>
      <c r="AR201" s="240" t="str">
        <f t="shared" ca="1" si="215"/>
        <v>11.4626315110406-3.47715125428728i</v>
      </c>
      <c r="AS201" s="240" t="str">
        <f t="shared" ca="1" si="216"/>
        <v>6.15813765546083+10.2742319722444i</v>
      </c>
      <c r="AT201" s="240" t="str">
        <f t="shared" ca="1" si="217"/>
        <v>1.46628625676273-11.8883348967095i</v>
      </c>
      <c r="AU201" s="240" t="str">
        <f t="shared" ca="1" si="218"/>
        <v>-8.47002072025462+8.47002072025506i</v>
      </c>
      <c r="AV201" s="240" t="str">
        <f t="shared" ca="1" si="219"/>
        <v>11.8883348967094-1.46628625676336i</v>
      </c>
      <c r="AW201" s="240" t="str">
        <f t="shared" ca="1" si="220"/>
        <v>-10.2742319722446-6.15813765546044i</v>
      </c>
      <c r="AX201" s="240" t="str">
        <f t="shared" ca="1" si="221"/>
        <v>4.31097324714276+11.1757778997935i</v>
      </c>
      <c r="AY201" s="240" t="str">
        <f t="shared" ca="1" si="222"/>
        <v>3.47715125428683-11.4626315110407i</v>
      </c>
      <c r="AZ201" s="240" t="str">
        <f t="shared" ca="1" si="223"/>
        <v>-9.79337278641158+6.89727130606487i</v>
      </c>
      <c r="BA201" s="240" t="str">
        <f t="shared" ca="1" si="224"/>
        <v>11.9639896468795+0.587753122026415i</v>
      </c>
      <c r="BB201" s="240" t="str">
        <f t="shared" ca="1" si="225"/>
        <v>-9.07016421014618-7.82397745421572i</v>
      </c>
      <c r="BC201" s="240" t="str">
        <f t="shared" ca="1" si="226"/>
        <v>2.3368734592314+11.7482562296978i</v>
      </c>
      <c r="BD201" s="240" t="str">
        <f t="shared" ca="1" si="227"/>
        <v>5.38563252334516-10.6994142048329i</v>
      </c>
      <c r="BE201" s="240" t="str">
        <f t="shared" ca="1" si="228"/>
        <v>-10.8283617798101+5.12143370245486i</v>
      </c>
      <c r="BF201" s="240" t="str">
        <f t="shared" ca="1" si="229"/>
        <v>11.6873681289758+2.62448627752051i</v>
      </c>
      <c r="BG201" s="240" t="str">
        <f t="shared" ca="1" si="230"/>
        <v>-7.59902804586656-9.25944246492336i</v>
      </c>
      <c r="BH201" s="240" t="str">
        <f t="shared" ca="1" si="231"/>
        <v>0.293965097806369+11.9748105005618i</v>
      </c>
      <c r="BI201" s="240" t="str">
        <f t="shared" ca="1" si="232"/>
        <v>7.13553537646151-9.62115569432066i</v>
      </c>
      <c r="BJ201" s="240" t="str">
        <f t="shared" ca="1" si="233"/>
        <v>-11.5445127442781+3.19479694194991i</v>
      </c>
      <c r="BK201" s="240" t="str">
        <f t="shared" ca="1" si="234"/>
        <v>11.0666153848186+4.58394218196408i</v>
      </c>
      <c r="BL201" s="240" t="str">
        <f t="shared" ca="1" si="235"/>
        <v>-5.90414066480832-10.4222658291395i</v>
      </c>
      <c r="BM201" s="240" t="str">
        <f t="shared" ca="1" si="236"/>
        <v>-1.75759898221132+11.8487698863984i</v>
      </c>
      <c r="BN201" s="240" t="str">
        <f t="shared" ca="1" si="237"/>
        <v>8.6753344224608-8.25960499428148i</v>
      </c>
      <c r="BO201" s="240" t="str">
        <f t="shared" ca="1" si="238"/>
        <v>-11.9207388186128+1.17409029529694i</v>
      </c>
      <c r="BP201" s="240" t="str">
        <f t="shared" ca="1" si="239"/>
        <v>10.1200093021827+6.40842521426508i</v>
      </c>
      <c r="BQ201" s="240" t="str">
        <f t="shared" ca="1" si="240"/>
        <v>-4.03540754324365-11.2782085440474i</v>
      </c>
      <c r="BR201" s="240" t="str">
        <f t="shared" ca="1" si="241"/>
        <v>-3.75741106072311+11.3738456171977i</v>
      </c>
      <c r="BS201" s="240" t="str">
        <f t="shared" ca="1" si="242"/>
        <v>9.95969071693401-6.65485257733866i</v>
      </c>
      <c r="BT201" s="240" t="str">
        <f t="shared" ca="1" si="243"/>
        <v>-11.9459621331963-0.881187105746264i</v>
      </c>
      <c r="BU201" s="240" t="str">
        <f t="shared" ca="1" si="244"/>
        <v>8.87542242759914+8.04421399110958i</v>
      </c>
      <c r="BV201" s="240" t="str">
        <f t="shared" ca="1" si="245"/>
        <v>-2.04785299576284-11.8020676201604i</v>
      </c>
      <c r="BW201" s="240" t="str">
        <f t="shared" ca="1" si="246"/>
        <v>-5.6465872405792+10.5640217028185i</v>
      </c>
      <c r="BX201" s="240" t="str">
        <f t="shared" ca="1" si="247"/>
        <v>10.9507867545469-4.85414992141084i</v>
      </c>
      <c r="BY201" s="240" t="str">
        <f t="shared" ca="1" si="248"/>
        <v>-11.6194399947137-2.91051820340304i</v>
      </c>
      <c r="BZ201" s="240" t="str">
        <f t="shared" ca="1" si="249"/>
        <v>7.36950126715876+9.44314317780038i</v>
      </c>
      <c r="CA201" s="240" t="str">
        <f t="shared" ca="1" si="250"/>
        <v>-5.39432140884404E-12-11.9784181761655i</v>
      </c>
      <c r="CB201" s="240" t="str">
        <f t="shared" ca="1" si="251"/>
        <v>-7.36950126715992+9.44314317779948i</v>
      </c>
      <c r="CC201" s="240" t="str">
        <f t="shared" ca="1" si="252"/>
        <v>11.619439994714-2.91051820340195i</v>
      </c>
      <c r="CD201" s="240" t="str">
        <f t="shared" ca="1" si="253"/>
        <v>-10.9507867545463-4.85414992141218i</v>
      </c>
      <c r="CE201" s="240" t="str">
        <f t="shared" ca="1" si="254"/>
        <v>5.6465872405779+10.5640217028192i</v>
      </c>
      <c r="CF201" s="240" t="str">
        <f t="shared" ca="1" si="255"/>
        <v>2.04785299575255-11.8020676201622i</v>
      </c>
      <c r="CG201" s="240" t="str">
        <f t="shared" ca="1" si="256"/>
        <v>-8.87542242760012+8.04421399110849i</v>
      </c>
      <c r="CH201" s="240" t="str">
        <f t="shared" ca="1" si="257"/>
        <v>11.9459621331964-0.881187105744801i</v>
      </c>
      <c r="CI201" s="240" t="str">
        <f t="shared" ca="1" si="258"/>
        <v>-9.9596907169332-6.65485257733988i</v>
      </c>
      <c r="CJ201" s="240" t="str">
        <f t="shared" ca="1" si="259"/>
        <v>3.75741106072172+11.3738456171982i</v>
      </c>
      <c r="CK201" s="240" t="str">
        <f t="shared" ca="1" si="260"/>
        <v>4.0354075432338-11.278208544051i</v>
      </c>
      <c r="CL201" s="240" t="str">
        <f t="shared" ca="1" si="261"/>
        <v>-10.1200093021835+6.40842521426383i</v>
      </c>
      <c r="CM201" s="240" t="str">
        <f t="shared" ca="1" si="262"/>
        <v>11.9207388186127+1.1740902952984i</v>
      </c>
      <c r="CN201" s="240" t="str">
        <f t="shared" ca="1" si="263"/>
        <v>-8.6753344224599-8.25960499428241i</v>
      </c>
      <c r="CO201" s="240" t="str">
        <f t="shared" ca="1" si="264"/>
        <v>1.75759898220987+11.8487698863987i</v>
      </c>
      <c r="CP201" s="240" t="str">
        <f t="shared" ca="1" si="265"/>
        <v>5.90414066480974-10.4222658291387i</v>
      </c>
      <c r="CQ201" s="240" t="str">
        <f t="shared" ca="1" si="266"/>
        <v>-11.0666153848191+4.58394218196272i</v>
      </c>
      <c r="CR201" s="240" t="str">
        <f t="shared" ca="1" si="267"/>
        <v>11.5445127442777+3.19479694195149i</v>
      </c>
      <c r="CS201" s="240" t="str">
        <f t="shared" ca="1" si="268"/>
        <v>-7.13553537646047-9.62115569432143i</v>
      </c>
      <c r="CT201" s="240" t="str">
        <f t="shared" ca="1" si="269"/>
        <v>-0.293965097807836+11.9748105005617i</v>
      </c>
      <c r="CU201" s="240" t="str">
        <f t="shared" ca="1" si="270"/>
        <v>7.59902804586757-9.25944246492255i</v>
      </c>
      <c r="CV201" s="240" t="str">
        <f t="shared" ca="1" si="271"/>
        <v>-11.6873681289761+2.62448627751908i</v>
      </c>
      <c r="CW201" s="240" t="str">
        <f t="shared" ca="1" si="272"/>
        <v>10.8283617798095+5.12143370245604i</v>
      </c>
      <c r="CX201" s="240" t="str">
        <f t="shared" ca="1" si="273"/>
        <v>-5.38563252334386-10.6994142048335i</v>
      </c>
      <c r="CY201" s="240" t="str">
        <f t="shared" ca="1" si="274"/>
        <v>-2.33687345923502+11.7482562296971i</v>
      </c>
      <c r="CZ201" s="240" t="str">
        <f t="shared" ca="1" si="275"/>
        <v>9.07016421015025-7.82397745421099i</v>
      </c>
      <c r="DA201" s="240" t="str">
        <f t="shared" ca="1" si="276"/>
        <v>-11.9639896468794+0.587753122029881i</v>
      </c>
      <c r="DB201" s="240" t="str">
        <f t="shared" ca="1" si="277"/>
        <v>9.79337278641279+6.89727130606315i</v>
      </c>
      <c r="DC201" s="240" t="str">
        <f t="shared" ca="1" si="278"/>
        <v>-3.47715125428674-11.4626315110408i</v>
      </c>
      <c r="DD201" s="240" t="str">
        <f t="shared" ca="1" si="279"/>
        <v>-4.31097324714524+11.1757778997925i</v>
      </c>
      <c r="DE201" s="240" t="str">
        <f t="shared" ca="1" si="280"/>
        <v>10.2742319722473-6.15813765545597i</v>
      </c>
      <c r="DF201" s="240" t="str">
        <f t="shared" ca="1" si="281"/>
        <v>-11.88833489671-1.46628625675873i</v>
      </c>
      <c r="DG201" s="240" t="str">
        <f t="shared" ca="1" si="282"/>
        <v>8.47002072025611+8.47002072025358i</v>
      </c>
      <c r="DH201" s="240" t="str">
        <f t="shared" ca="1" si="283"/>
        <v>-1.46628625676262-11.8883348967095i</v>
      </c>
      <c r="DI201" s="240" t="str">
        <f t="shared" ca="1" si="284"/>
        <v>-6.15813765546311+10.274231972243i</v>
      </c>
      <c r="DJ201" s="240" t="str">
        <f t="shared" ca="1" si="285"/>
        <v>11.1757778997954-4.31097324713779i</v>
      </c>
      <c r="DK201" s="240" t="str">
        <f t="shared" ca="1" si="286"/>
        <v>-11.4626315110419-3.47715125428298i</v>
      </c>
      <c r="DL201" s="240" t="str">
        <f t="shared" ca="1" si="287"/>
        <v>6.89727130606636+9.79337278641053i</v>
      </c>
      <c r="DM201" s="240" t="str">
        <f t="shared" ca="1" si="288"/>
        <v>0.587753122025958-11.9639896468796i</v>
      </c>
      <c r="DN201" s="240" t="str">
        <f t="shared" ca="1" si="289"/>
        <v>-7.82397745421704+9.07016421014504i</v>
      </c>
      <c r="DO201" s="240" t="str">
        <f t="shared" ca="1" si="290"/>
        <v>11.7482562296986-2.33687345922717i</v>
      </c>
      <c r="DP201" s="240" t="str">
        <f t="shared" ca="1" si="291"/>
        <v>-10.6994142048351-5.38563252334065i</v>
      </c>
      <c r="DQ201" s="240" t="str">
        <f t="shared" ca="1" si="292"/>
        <v>5.12143370245958+10.8283617798079i</v>
      </c>
      <c r="DR201" s="240" t="str">
        <f t="shared" ca="1" si="293"/>
        <v>2.62448627751524-11.687368128977i</v>
      </c>
      <c r="DS201" s="240" t="str">
        <f t="shared" ca="1" si="294"/>
        <v>-9.25944246492783+7.59902804586112i</v>
      </c>
      <c r="DT201" s="240" t="str">
        <f t="shared" ca="1" si="295"/>
        <v>11.9748105005619-0.29396509779951i</v>
      </c>
      <c r="DU201" s="240" t="str">
        <f t="shared" ca="1" si="296"/>
        <v>-9.62115569432357-7.1355353764576i</v>
      </c>
      <c r="DV201" s="240" t="str">
        <f t="shared" ca="1" si="297"/>
        <v>3.19479694195495+11.5445127442767i</v>
      </c>
      <c r="DW201" s="240" t="str">
        <f t="shared" ca="1" si="298"/>
        <v>4.58394218195909-11.0666153848206i</v>
      </c>
      <c r="DX201" s="240" t="str">
        <f t="shared" ca="1" si="299"/>
        <v>-10.4222658291427+5.90414066480279i</v>
      </c>
      <c r="DY201" s="240" t="str">
        <f t="shared" ca="1" si="300"/>
        <v>11.8487698863974+1.7575989822181i</v>
      </c>
      <c r="DZ201" s="240" t="str">
        <f t="shared" ca="1" si="301"/>
        <v>-8.2596049942855-8.67533442245697i</v>
      </c>
      <c r="EA201" s="240" t="str">
        <f t="shared" ca="1" si="302"/>
        <v>1.17409029530197+11.9207388186123i</v>
      </c>
      <c r="EB201" s="240" t="str">
        <f t="shared" ca="1" si="303"/>
        <v>6.40842521426052-10.1200093021856i</v>
      </c>
      <c r="EC201" s="240" t="str">
        <f t="shared" ca="1" si="304"/>
        <v>-11.2782085440497+4.0354075432375i</v>
      </c>
      <c r="ED201" s="240" t="str">
        <f t="shared" ca="1" si="305"/>
        <v>11.3738456171956+3.75741106072962i</v>
      </c>
      <c r="EE201" s="240" t="str">
        <f t="shared" ca="1" si="306"/>
        <v>-6.65485257733295-9.95969071693784i</v>
      </c>
      <c r="EF201" s="240" t="str">
        <f t="shared" ca="1" si="307"/>
        <v>-0.881187105740545+11.9459621331967i</v>
      </c>
      <c r="EG201" s="240" t="str">
        <f t="shared" ca="1" si="308"/>
        <v>8.04421399110583-8.87542242760253i</v>
      </c>
      <c r="EH201" s="240" t="str">
        <f t="shared" ca="1" si="309"/>
        <v>-11.8020676201615+2.04785299575642i</v>
      </c>
      <c r="EI201" s="240" t="str">
        <f t="shared" ca="1" si="310"/>
        <v>10.5640217028155+5.64658724058495i</v>
      </c>
      <c r="EJ201" s="240" t="str">
        <f t="shared" ca="1" si="311"/>
        <v>-4.85414992140456-10.9507867545497i</v>
      </c>
      <c r="EK201" s="240" t="str">
        <f t="shared" ca="1" si="312"/>
        <v>-2.91051820339781+11.619439994715i</v>
      </c>
      <c r="EL201" s="240" t="str">
        <f t="shared" ca="1" si="313"/>
        <v>9.44314317779728-7.36950126716275i</v>
      </c>
      <c r="EM201" s="240" t="str">
        <f t="shared" ca="1" si="314"/>
        <v>-11.9784181761655-1.4674535325104E-12i</v>
      </c>
      <c r="EN201" s="240"/>
      <c r="EO201" s="240"/>
      <c r="EP201" s="240"/>
    </row>
    <row r="202" spans="1:146" ht="15.75" thickBot="1">
      <c r="A202" s="277">
        <f t="shared" si="181"/>
        <v>1.9921875000000013E-3</v>
      </c>
      <c r="B202" s="276">
        <v>102</v>
      </c>
      <c r="C202" s="248">
        <f t="shared" si="182"/>
        <v>20400</v>
      </c>
      <c r="D202" s="247">
        <f t="shared" si="315"/>
        <v>128176.98026646356</v>
      </c>
      <c r="E202" s="247" t="str">
        <f t="shared" si="316"/>
        <v>128176.980266464i</v>
      </c>
      <c r="F202" s="247" t="str">
        <f t="shared" si="320"/>
        <v>0.0333739207706369-0.12966015882548i</v>
      </c>
      <c r="G202" s="247" t="str">
        <f t="shared" si="321"/>
        <v>-0.226821819937305+0.595411808790455i</v>
      </c>
      <c r="H202" s="247" t="str">
        <f t="shared" si="319"/>
        <v>0.00507825366540896-0.00279873528049254i</v>
      </c>
      <c r="I202" s="247" t="str">
        <f t="shared" si="317"/>
        <v>-0.00560194819255029+0.00271146876128541i</v>
      </c>
      <c r="J202" s="275" t="str">
        <f ca="1">IMPRODUCT(1/N_FFT2,DM100)</f>
        <v>0.0239830485042843+0.000438955916499074i</v>
      </c>
      <c r="K202" s="274" t="str">
        <f t="shared" ca="1" si="318"/>
        <v>-0.00013554201047559+0.0000625702785167184i</v>
      </c>
      <c r="N202" s="265">
        <f t="shared" ca="1" si="185"/>
        <v>35.978968402813052</v>
      </c>
      <c r="O202" s="240">
        <f t="shared" ca="1" si="186"/>
        <v>11.978968402813056</v>
      </c>
      <c r="P202" s="240" t="str">
        <f t="shared" ca="1" si="187"/>
        <v>-9.62159764050814-7.13586314609254i</v>
      </c>
      <c r="Q202" s="240" t="str">
        <f t="shared" ca="1" si="188"/>
        <v>3.47731097665195+11.4631580451135i</v>
      </c>
      <c r="R202" s="240" t="str">
        <f t="shared" ca="1" si="189"/>
        <v>4.03559290901371-11.2787266066836i</v>
      </c>
      <c r="S202" s="240" t="str">
        <f t="shared" ca="1" si="190"/>
        <v>-9.96014821367118+6.65515826688565i</v>
      </c>
      <c r="T202" s="240" t="str">
        <f t="shared" ca="1" si="191"/>
        <v>11.964539210755+0.587780120368048i</v>
      </c>
      <c r="U202" s="241" t="str">
        <f t="shared" ca="1" si="192"/>
        <v>-9.25986779587643-7.5993771059531i</v>
      </c>
      <c r="V202" s="240" t="str">
        <f t="shared" ca="1" si="193"/>
        <v>2.91065189757143+11.6199737317585i</v>
      </c>
      <c r="W202" s="240" t="str">
        <f t="shared" ca="1" si="194"/>
        <v>4.58415274458182-11.0671237279582i</v>
      </c>
      <c r="X202" s="240" t="str">
        <f t="shared" ca="1" si="195"/>
        <v>-10.274703917382+6.15842052849011i</v>
      </c>
      <c r="Y202" s="240" t="str">
        <f t="shared" ca="1" si="196"/>
        <v>11.9212863957684+1.17414422694148i</v>
      </c>
      <c r="Z202" s="240" t="str">
        <f t="shared" ca="1" si="197"/>
        <v>-8.87583011865557-8.04458350073888i</v>
      </c>
      <c r="AA202" s="240" t="str">
        <f t="shared" ca="1" si="198"/>
        <v>2.33698080312587+11.7487958838944i</v>
      </c>
      <c r="AB202" s="240" t="str">
        <f t="shared" ca="1" si="199"/>
        <v>5.12166895466278-10.8288591788072i</v>
      </c>
      <c r="AC202" s="240" t="str">
        <f t="shared" ca="1" si="200"/>
        <v>-10.5645069593981+5.64684661562748i</v>
      </c>
      <c r="AD202" s="240" t="str">
        <f t="shared" ca="1" si="201"/>
        <v>11.849314157673+1.75767971723049i</v>
      </c>
      <c r="AE202" s="240" t="str">
        <f t="shared" ca="1" si="202"/>
        <v>-8.47040978924878-8.47040978924822i</v>
      </c>
      <c r="AF202" s="240" t="str">
        <f t="shared" ca="1" si="203"/>
        <v>1.75767971723018+11.8493141576731i</v>
      </c>
      <c r="AG202" s="240" t="str">
        <f t="shared" ca="1" si="204"/>
        <v>5.64684661562775-10.5645069593979i</v>
      </c>
      <c r="AH202" s="240" t="str">
        <f t="shared" ca="1" si="205"/>
        <v>-10.8288591788069+5.1216689546635i</v>
      </c>
      <c r="AI202" s="240" t="str">
        <f t="shared" ca="1" si="206"/>
        <v>11.7487958838944+2.33698080312617i</v>
      </c>
      <c r="AJ202" s="240" t="str">
        <f t="shared" ca="1" si="207"/>
        <v>-8.04458350073865-8.87583011865578i</v>
      </c>
      <c r="AK202" s="240" t="str">
        <f t="shared" ca="1" si="208"/>
        <v>1.17414422694232+11.9212863957683i</v>
      </c>
      <c r="AL202" s="240" t="str">
        <f t="shared" ca="1" si="209"/>
        <v>6.15842052849038-10.2747039173818i</v>
      </c>
      <c r="AM202" s="240" t="str">
        <f t="shared" ca="1" si="210"/>
        <v>-11.0671237279584+4.58415274458153i</v>
      </c>
      <c r="AN202" s="240" t="str">
        <f t="shared" ca="1" si="211"/>
        <v>11.6199737317587+2.91065189757061i</v>
      </c>
      <c r="AO202" s="240" t="str">
        <f t="shared" ca="1" si="212"/>
        <v>-7.59937710595278-9.25986779587669i</v>
      </c>
      <c r="AP202" s="240" t="str">
        <f t="shared" ca="1" si="213"/>
        <v>0.587780120367671+11.964539210755i</v>
      </c>
      <c r="AQ202" s="240" t="str">
        <f t="shared" ca="1" si="214"/>
        <v>6.65515826688494-9.96014821367166i</v>
      </c>
      <c r="AR202" s="240" t="str">
        <f t="shared" ca="1" si="215"/>
        <v>6.65515826688494-9.96014821367166i</v>
      </c>
      <c r="AS202" s="240" t="str">
        <f t="shared" ca="1" si="216"/>
        <v>11.4631580451135+3.47731097665189i</v>
      </c>
      <c r="AT202" s="240" t="str">
        <f t="shared" ca="1" si="217"/>
        <v>-7.13586314609204-9.62159764050852i</v>
      </c>
      <c r="AU202" s="240" t="str">
        <f t="shared" ca="1" si="218"/>
        <v>-3.99165518978809E-13+11.9789684028131i</v>
      </c>
      <c r="AV202" s="240" t="str">
        <f t="shared" ca="1" si="219"/>
        <v>7.13586314609254-9.62159764050813i</v>
      </c>
      <c r="AW202" s="240" t="str">
        <f t="shared" ca="1" si="220"/>
        <v>-11.4631580451133+3.47731097665243i</v>
      </c>
      <c r="AX202" s="240" t="str">
        <f t="shared" ca="1" si="221"/>
        <v>11.2787266066835+4.03559290901401i</v>
      </c>
      <c r="AY202" s="240" t="str">
        <f t="shared" ca="1" si="222"/>
        <v>-6.65515826688541-9.96014821367134i</v>
      </c>
      <c r="AZ202" s="240" t="str">
        <f t="shared" ca="1" si="223"/>
        <v>-0.587780120367108+11.964539210755i</v>
      </c>
      <c r="BA202" s="240" t="str">
        <f t="shared" ca="1" si="224"/>
        <v>7.59937710595341-9.25986779587618i</v>
      </c>
      <c r="BB202" s="240" t="str">
        <f t="shared" ca="1" si="225"/>
        <v>-11.6199737317586+2.91065189757108i</v>
      </c>
      <c r="BC202" s="240" t="str">
        <f t="shared" ca="1" si="226"/>
        <v>11.0671237279599+4.58415274457771i</v>
      </c>
      <c r="BD202" s="240" t="str">
        <f t="shared" ca="1" si="227"/>
        <v>-6.15842052848984-10.2747039173822i</v>
      </c>
      <c r="BE202" s="240" t="str">
        <f t="shared" ca="1" si="228"/>
        <v>-1.1741442269465+11.9212863957679i</v>
      </c>
      <c r="BF202" s="240" t="str">
        <f t="shared" ca="1" si="229"/>
        <v>8.0445835007364-8.87583011865782i</v>
      </c>
      <c r="BG202" s="240" t="str">
        <f t="shared" ca="1" si="230"/>
        <v>-11.7487958838947+2.3369808031243i</v>
      </c>
      <c r="BH202" s="240" t="str">
        <f t="shared" ca="1" si="231"/>
        <v>10.8288591788045+5.12166895466845i</v>
      </c>
      <c r="BI202" s="240" t="str">
        <f t="shared" ca="1" si="232"/>
        <v>-5.6468466156293-10.5645069593971i</v>
      </c>
      <c r="BJ202" s="240" t="str">
        <f t="shared" ca="1" si="233"/>
        <v>-1.75767971723316+11.8493141576726i</v>
      </c>
      <c r="BK202" s="240" t="str">
        <f t="shared" ca="1" si="234"/>
        <v>8.47040978924501-8.47040978925199i</v>
      </c>
      <c r="BL202" s="240" t="str">
        <f t="shared" ca="1" si="235"/>
        <v>-11.8493141576729+1.75767971723097i</v>
      </c>
      <c r="BM202" s="240" t="str">
        <f t="shared" ca="1" si="236"/>
        <v>10.564506959396+5.64684661563126i</v>
      </c>
      <c r="BN202" s="240" t="str">
        <f t="shared" ca="1" si="237"/>
        <v>-5.12166895466645-10.8288591788055i</v>
      </c>
      <c r="BO202" s="240" t="str">
        <f t="shared" ca="1" si="238"/>
        <v>-2.33698080312665+11.7487958838943i</v>
      </c>
      <c r="BP202" s="240" t="str">
        <f t="shared" ca="1" si="239"/>
        <v>8.8758301186593-8.04458350073476i</v>
      </c>
      <c r="BQ202" s="240" t="str">
        <f t="shared" ca="1" si="240"/>
        <v>-11.9212863957682+1.17414422694429i</v>
      </c>
      <c r="BR202" s="240" t="str">
        <f t="shared" ca="1" si="241"/>
        <v>10.274703917381+6.15842052849174i</v>
      </c>
      <c r="BS202" s="240" t="str">
        <f t="shared" ca="1" si="242"/>
        <v>-4.58415274458667-11.0671237279562i</v>
      </c>
      <c r="BT202" s="240" t="str">
        <f t="shared" ca="1" si="243"/>
        <v>-2.91065189756976+11.6199737317589i</v>
      </c>
      <c r="BU202" s="240" t="str">
        <f t="shared" ca="1" si="244"/>
        <v>9.25986779587835-7.59937710595077i</v>
      </c>
      <c r="BV202" s="240" t="str">
        <f t="shared" ca="1" si="245"/>
        <v>-11.9645392107548+0.587780120372203i</v>
      </c>
      <c r="BW202" s="240" t="str">
        <f t="shared" ca="1" si="246"/>
        <v>9.96014821367153+6.65515826688513i</v>
      </c>
      <c r="BX202" s="240" t="str">
        <f t="shared" ca="1" si="247"/>
        <v>-4.03559290900984-11.278726606685i</v>
      </c>
      <c r="BY202" s="240" t="str">
        <f t="shared" ca="1" si="248"/>
        <v>-3.47731097664869+11.4631580451145i</v>
      </c>
      <c r="BZ202" s="240" t="str">
        <f t="shared" ca="1" si="249"/>
        <v>9.62159764050885-7.13586314609159i</v>
      </c>
      <c r="CA202" s="240" t="str">
        <f t="shared" ca="1" si="250"/>
        <v>-11.9789684028131-5.56480966704803E-12i</v>
      </c>
      <c r="CB202" s="240" t="str">
        <f t="shared" ca="1" si="251"/>
        <v>9.62159764050932+7.13586314609095i</v>
      </c>
      <c r="CC202" s="240" t="str">
        <f t="shared" ca="1" si="252"/>
        <v>-3.47731097664977-11.4631580451141i</v>
      </c>
      <c r="CD202" s="240" t="str">
        <f t="shared" ca="1" si="253"/>
        <v>-4.03559290900878+11.2787266066853i</v>
      </c>
      <c r="CE202" s="240" t="str">
        <f t="shared" ca="1" si="254"/>
        <v>9.96014821367091-6.65515826688607i</v>
      </c>
      <c r="CF202" s="240" t="str">
        <f t="shared" ca="1" si="255"/>
        <v>-11.9645392107548-0.587780120371077i</v>
      </c>
      <c r="CG202" s="240" t="str">
        <f t="shared" ca="1" si="256"/>
        <v>9.25986779587906+7.5993771059499i</v>
      </c>
      <c r="CH202" s="240" t="str">
        <f t="shared" ca="1" si="257"/>
        <v>-2.91065189757085-11.6199737317586i</v>
      </c>
      <c r="CI202" s="240" t="str">
        <f t="shared" ca="1" si="258"/>
        <v>-4.58415274458563+11.0671237279567i</v>
      </c>
      <c r="CJ202" s="240" t="str">
        <f t="shared" ca="1" si="259"/>
        <v>10.2747039173805-6.15842052849271i</v>
      </c>
      <c r="CK202" s="240" t="str">
        <f t="shared" ca="1" si="260"/>
        <v>-11.9212863957683-1.17414422694317i</v>
      </c>
      <c r="CL202" s="240" t="str">
        <f t="shared" ca="1" si="261"/>
        <v>8.87583011865183+8.04458350074301i</v>
      </c>
      <c r="CM202" s="240" t="str">
        <f t="shared" ca="1" si="262"/>
        <v>-2.33698080312741-11.7487958838941i</v>
      </c>
      <c r="CN202" s="240" t="str">
        <f t="shared" ca="1" si="263"/>
        <v>-5.12166895466559+10.8288591788059i</v>
      </c>
      <c r="CO202" s="240" t="str">
        <f t="shared" ca="1" si="264"/>
        <v>10.5645069593956-5.6468466156321i</v>
      </c>
      <c r="CP202" s="240" t="str">
        <f t="shared" ca="1" si="265"/>
        <v>-11.8493141576731-1.75767971723002i</v>
      </c>
      <c r="CQ202" s="240" t="str">
        <f t="shared" ca="1" si="266"/>
        <v>8.47040978924581+8.47040978925119i</v>
      </c>
      <c r="CR202" s="240" t="str">
        <f t="shared" ca="1" si="267"/>
        <v>-1.75767971723428-11.8493141576725i</v>
      </c>
      <c r="CS202" s="240" t="str">
        <f t="shared" ca="1" si="268"/>
        <v>-5.6468466156283+10.5645069593976i</v>
      </c>
      <c r="CT202" s="240" t="str">
        <f t="shared" ca="1" si="269"/>
        <v>10.8288591788091-5.1216689546587i</v>
      </c>
      <c r="CU202" s="240" t="str">
        <f t="shared" ca="1" si="270"/>
        <v>-11.748795883895-2.3369808031232i</v>
      </c>
      <c r="CV202" s="240" t="str">
        <f t="shared" ca="1" si="271"/>
        <v>8.04458350073737+8.87583011865694i</v>
      </c>
      <c r="CW202" s="240" t="str">
        <f t="shared" ca="1" si="272"/>
        <v>-1.17414422694779-11.9212863957678i</v>
      </c>
      <c r="CX202" s="240" t="str">
        <f t="shared" ca="1" si="273"/>
        <v>-6.15842052848902+10.2747039173827i</v>
      </c>
      <c r="CY202" s="240" t="str">
        <f t="shared" ca="1" si="274"/>
        <v>11.0671237279596-4.5841527445786i</v>
      </c>
      <c r="CZ202" s="240" t="str">
        <f t="shared" ca="1" si="275"/>
        <v>-11.6199737317597-2.91065189756668i</v>
      </c>
      <c r="DA202" s="240" t="str">
        <f t="shared" ca="1" si="276"/>
        <v>7.59937710595323+9.25986779587633i</v>
      </c>
      <c r="DB202" s="240" t="str">
        <f t="shared" ca="1" si="277"/>
        <v>-0.587780120363473-11.9645392107552i</v>
      </c>
      <c r="DC202" s="240" t="str">
        <f t="shared" ca="1" si="278"/>
        <v>-6.65515826688248+9.96014821367329i</v>
      </c>
      <c r="DD202" s="240" t="str">
        <f t="shared" ca="1" si="279"/>
        <v>11.2787266066839-4.03559290901283i</v>
      </c>
      <c r="DE202" s="240" t="str">
        <f t="shared" ca="1" si="280"/>
        <v>-11.4631580451119-3.47731097665705i</v>
      </c>
      <c r="DF202" s="240" t="str">
        <f t="shared" ca="1" si="281"/>
        <v>7.13586314609441+9.62159764050675i</v>
      </c>
      <c r="DG202" s="240" t="str">
        <f t="shared" ca="1" si="282"/>
        <v>2.04865345498829E-12-11.9789684028131i</v>
      </c>
      <c r="DH202" s="240" t="str">
        <f t="shared" ca="1" si="283"/>
        <v>-7.13586314608814+9.62159764051141i</v>
      </c>
      <c r="DI202" s="240" t="str">
        <f t="shared" ca="1" si="284"/>
        <v>11.4631580451132-3.4773109766528i</v>
      </c>
      <c r="DJ202" s="240" t="str">
        <f t="shared" ca="1" si="285"/>
        <v>-11.2787266066824-4.03559290901701i</v>
      </c>
      <c r="DK202" s="240" t="str">
        <f t="shared" ca="1" si="286"/>
        <v>6.6551582668887+9.96014821366913i</v>
      </c>
      <c r="DL202" s="240" t="str">
        <f t="shared" ca="1" si="287"/>
        <v>0.587780120367905-11.964539210755i</v>
      </c>
      <c r="DM202" s="240" t="str">
        <f t="shared" ca="1" si="288"/>
        <v>-7.59937710595665+9.25986779587351i</v>
      </c>
      <c r="DN202" s="240" t="str">
        <f t="shared" ca="1" si="289"/>
        <v>11.6199737317579-2.91065189757394i</v>
      </c>
      <c r="DO202" s="240" t="str">
        <f t="shared" ca="1" si="290"/>
        <v>-11.0671237279578-4.58415274458301i</v>
      </c>
      <c r="DP202" s="240" t="str">
        <f t="shared" ca="1" si="291"/>
        <v>6.15842052848521+10.2747039173849i</v>
      </c>
      <c r="DQ202" s="240" t="str">
        <f t="shared" ca="1" si="292"/>
        <v>1.17414422694001-11.9212863957686i</v>
      </c>
      <c r="DR202" s="240" t="str">
        <f t="shared" ca="1" si="293"/>
        <v>-8.04458350074065+8.87583011865396i</v>
      </c>
      <c r="DS202" s="240" t="str">
        <f t="shared" ca="1" si="294"/>
        <v>11.7487958838935-2.33698080313053i</v>
      </c>
      <c r="DT202" s="240" t="str">
        <f t="shared" ca="1" si="295"/>
        <v>-10.8288591788074-5.1216689546624i</v>
      </c>
      <c r="DU202" s="240" t="str">
        <f t="shared" ca="1" si="296"/>
        <v>5.6468466156244+10.5645069593997i</v>
      </c>
      <c r="DV202" s="240" t="str">
        <f t="shared" ca="1" si="297"/>
        <v>1.75767971722688-11.8493141576735i</v>
      </c>
      <c r="DW202" s="240" t="str">
        <f t="shared" ca="1" si="298"/>
        <v>-8.47040978924871+8.47040978924829i</v>
      </c>
      <c r="DX202" s="240" t="str">
        <f t="shared" ca="1" si="299"/>
        <v>11.8493141576737-1.75767971722563i</v>
      </c>
      <c r="DY202" s="240" t="str">
        <f t="shared" ca="1" si="300"/>
        <v>-10.5645069593991-5.6468466156255i</v>
      </c>
      <c r="DZ202" s="240" t="str">
        <f t="shared" ca="1" si="301"/>
        <v>5.12166895466126+10.8288591788079i</v>
      </c>
      <c r="EA202" s="240" t="str">
        <f t="shared" ca="1" si="302"/>
        <v>2.33698080312042-11.7487958838955i</v>
      </c>
      <c r="EB202" s="240" t="str">
        <f t="shared" ca="1" si="303"/>
        <v>-8.87583011865481+8.04458350073971i</v>
      </c>
      <c r="EC202" s="240" t="str">
        <f t="shared" ca="1" si="304"/>
        <v>11.9212863957687-1.17414422693875i</v>
      </c>
      <c r="ED202" s="240" t="str">
        <f t="shared" ca="1" si="305"/>
        <v>-10.2747039173843-6.1584205284863i</v>
      </c>
      <c r="EE202" s="240" t="str">
        <f t="shared" ca="1" si="306"/>
        <v>4.58415274458184+11.0671237279582i</v>
      </c>
      <c r="EF202" s="240" t="str">
        <f t="shared" ca="1" si="307"/>
        <v>2.91065189757516-11.6199737317576i</v>
      </c>
      <c r="EG202" s="240" t="str">
        <f t="shared" ca="1" si="308"/>
        <v>-9.25986779587431+7.59937710595568i</v>
      </c>
      <c r="EH202" s="240" t="str">
        <f t="shared" ca="1" si="309"/>
        <v>11.964539210755-0.587780120366985i</v>
      </c>
      <c r="EI202" s="240" t="str">
        <f t="shared" ca="1" si="310"/>
        <v>-9.96014821366844-6.65515826688975i</v>
      </c>
      <c r="EJ202" s="240" t="str">
        <f t="shared" ca="1" si="311"/>
        <v>4.03559290901582+11.2787266066828i</v>
      </c>
      <c r="EK202" s="240" t="str">
        <f t="shared" ca="1" si="312"/>
        <v>3.47731097665433-11.4631580451127i</v>
      </c>
      <c r="EL202" s="240" t="str">
        <f t="shared" ca="1" si="313"/>
        <v>-9.62159764050466+7.13586314609724i</v>
      </c>
      <c r="EM202" s="240" t="str">
        <f t="shared" ca="1" si="314"/>
        <v>11.9789684028131-1.12703999785071E-12i</v>
      </c>
      <c r="EN202" s="240"/>
      <c r="EO202" s="240"/>
      <c r="EP202" s="240"/>
    </row>
    <row r="203" spans="1:146" ht="15.75" thickBot="1">
      <c r="A203" s="277">
        <f t="shared" si="181"/>
        <v>2.0117187500000014E-3</v>
      </c>
      <c r="B203" s="276">
        <v>103</v>
      </c>
      <c r="C203" s="248">
        <f t="shared" si="182"/>
        <v>20600</v>
      </c>
      <c r="D203" s="247">
        <f t="shared" si="315"/>
        <v>129433.61732789948</v>
      </c>
      <c r="E203" s="247" t="str">
        <f t="shared" si="316"/>
        <v>129433.617327899i</v>
      </c>
      <c r="F203" s="247" t="str">
        <f t="shared" si="320"/>
        <v>0.0328667970452269-0.128906338672475i</v>
      </c>
      <c r="G203" s="247" t="str">
        <f t="shared" si="321"/>
        <v>-0.222898016043655+0.591138572754584i</v>
      </c>
      <c r="H203" s="247" t="str">
        <f t="shared" si="319"/>
        <v>0.00507663138527214-0.00277183614521646i</v>
      </c>
      <c r="I203" s="247" t="str">
        <f t="shared" si="317"/>
        <v>-0.00559116936522548+0.00268767017442904i</v>
      </c>
      <c r="J203" s="275" t="str">
        <f ca="1">IMPRODUCT(1/N_FFT2,DN100)</f>
        <v>0.0715312453260168+0.0112617737753187i</v>
      </c>
      <c r="K203" s="274" t="str">
        <f t="shared" ca="1" si="318"/>
        <v>-0.000430211241010345+0.00012928591007184i</v>
      </c>
      <c r="N203" s="265">
        <f t="shared" ca="1" si="185"/>
        <v>35.9794790721363</v>
      </c>
      <c r="O203" s="240">
        <f t="shared" ca="1" si="186"/>
        <v>11.979479072136302</v>
      </c>
      <c r="P203" s="240" t="str">
        <f t="shared" ca="1" si="187"/>
        <v>-9.79424015884589-6.8978821786547i</v>
      </c>
      <c r="Q203" s="240" t="str">
        <f t="shared" ca="1" si="188"/>
        <v>4.03576494832713+11.2792074243541i</v>
      </c>
      <c r="R203" s="240" t="str">
        <f t="shared" ca="1" si="189"/>
        <v>3.19507989644232-11.5455352104223i</v>
      </c>
      <c r="S203" s="240" t="str">
        <f t="shared" ca="1" si="190"/>
        <v>-9.26026254860186+7.59970107114177i</v>
      </c>
      <c r="T203" s="240" t="str">
        <f t="shared" ca="1" si="191"/>
        <v>11.9470201546236-0.881265150093248i</v>
      </c>
      <c r="U203" s="241" t="str">
        <f t="shared" ca="1" si="192"/>
        <v>-10.2751419330707-6.15868306499075i</v>
      </c>
      <c r="V203" s="240" t="str">
        <f t="shared" ca="1" si="193"/>
        <v>4.85457984028825+10.9517566359931i</v>
      </c>
      <c r="W203" s="240" t="str">
        <f t="shared" ca="1" si="194"/>
        <v>2.33708042976848-11.7492967408498i</v>
      </c>
      <c r="X203" s="240" t="str">
        <f t="shared" ca="1" si="195"/>
        <v>-8.67610277327312+8.2603365250669i</v>
      </c>
      <c r="Y203" s="240" t="str">
        <f t="shared" ca="1" si="196"/>
        <v>11.8498192997719-1.75775464798302i</v>
      </c>
      <c r="Z203" s="240" t="str">
        <f t="shared" ca="1" si="197"/>
        <v>-10.7003618228952-5.38610951419278i</v>
      </c>
      <c r="AA203" s="240" t="str">
        <f t="shared" ca="1" si="198"/>
        <v>5.64708734347996+10.5649573295333i</v>
      </c>
      <c r="AB203" s="240" t="str">
        <f t="shared" ca="1" si="199"/>
        <v>1.46641612175481-11.8893878142489i</v>
      </c>
      <c r="AC203" s="240" t="str">
        <f t="shared" ca="1" si="200"/>
        <v>-8.04492644529573+8.87620849966544i</v>
      </c>
      <c r="AD203" s="240" t="str">
        <f t="shared" ca="1" si="201"/>
        <v>11.6884032474355-2.62471872113776i</v>
      </c>
      <c r="AE203" s="240" t="str">
        <f t="shared" ca="1" si="202"/>
        <v>-11.0675955248941-4.58434816927076i</v>
      </c>
      <c r="AF203" s="240" t="str">
        <f t="shared" ca="1" si="203"/>
        <v>6.40899279107998+10.1209056039288i</v>
      </c>
      <c r="AG203" s="240" t="str">
        <f t="shared" ca="1" si="204"/>
        <v>0.587805177723256-11.9650492649547i</v>
      </c>
      <c r="AH203" s="240" t="str">
        <f t="shared" ca="1" si="205"/>
        <v>-7.3701539638777+9.44397953134638i</v>
      </c>
      <c r="AI203" s="240" t="str">
        <f t="shared" ca="1" si="206"/>
        <v>11.4636467251872-3.47745921613127i</v>
      </c>
      <c r="AJ203" s="240" t="str">
        <f t="shared" ca="1" si="207"/>
        <v>-11.374852967818-3.75774384441953i</v>
      </c>
      <c r="AK203" s="240" t="str">
        <f t="shared" ca="1" si="208"/>
        <v>7.13616735145318+9.62200781395471i</v>
      </c>
      <c r="AL203" s="240" t="str">
        <f t="shared" ca="1" si="209"/>
        <v>-0.293991133494172-11.9758710770106i</v>
      </c>
      <c r="AM203" s="240" t="str">
        <f t="shared" ca="1" si="210"/>
        <v>-6.65544197956002+9.96057281969575i</v>
      </c>
      <c r="AN203" s="240" t="str">
        <f t="shared" ca="1" si="211"/>
        <v>11.1767677080947-4.31135505833639i</v>
      </c>
      <c r="AO203" s="240" t="str">
        <f t="shared" ca="1" si="212"/>
        <v>-11.6204690969623-2.91077598009453i</v>
      </c>
      <c r="AP203" s="240" t="str">
        <f t="shared" ca="1" si="213"/>
        <v>7.82467040265266+9.0709675299608i</v>
      </c>
      <c r="AQ203" s="240" t="str">
        <f t="shared" ca="1" si="214"/>
        <v>-1.17419428128822-11.9217946060793i</v>
      </c>
      <c r="AR203" s="240" t="str">
        <f t="shared" ca="1" si="215"/>
        <v>-1.17419428128822-11.9217946060793i</v>
      </c>
      <c r="AS203" s="240" t="str">
        <f t="shared" ca="1" si="216"/>
        <v>10.8293208184076-5.12188729393336i</v>
      </c>
      <c r="AT203" s="240" t="str">
        <f t="shared" ca="1" si="217"/>
        <v>-11.803112897242-2.04803436853747i</v>
      </c>
      <c r="AU203" s="240" t="str">
        <f t="shared" ca="1" si="218"/>
        <v>8.47077088699008+8.47077088698973i</v>
      </c>
      <c r="AV203" s="240" t="str">
        <f t="shared" ca="1" si="219"/>
        <v>-2.04803436853679-11.8031128972421i</v>
      </c>
      <c r="AW203" s="240" t="str">
        <f t="shared" ca="1" si="220"/>
        <v>-5.12188729393382+10.8293208184073i</v>
      </c>
      <c r="AX203" s="240" t="str">
        <f t="shared" ca="1" si="221"/>
        <v>10.4231889009248-5.9046635785106i</v>
      </c>
      <c r="AY203" s="240" t="str">
        <f t="shared" ca="1" si="222"/>
        <v>-11.9217946060792-1.17419428128891i</v>
      </c>
      <c r="AZ203" s="240" t="str">
        <f t="shared" ca="1" si="223"/>
        <v>9.07096752996123+7.82467040265216i</v>
      </c>
      <c r="BA203" s="240" t="str">
        <f t="shared" ca="1" si="224"/>
        <v>-2.91077598009517-11.6204690969622i</v>
      </c>
      <c r="BB203" s="240" t="str">
        <f t="shared" ca="1" si="225"/>
        <v>-4.31135505833704+11.1767677080945i</v>
      </c>
      <c r="BC203" s="240" t="str">
        <f t="shared" ca="1" si="226"/>
        <v>9.96057281969874-6.65544197955555i</v>
      </c>
      <c r="BD203" s="240" t="str">
        <f t="shared" ca="1" si="227"/>
        <v>-11.9758710770106-0.29399113349478i</v>
      </c>
      <c r="BE203" s="240" t="str">
        <f t="shared" ca="1" si="228"/>
        <v>9.62200781395794+7.13616735144882i</v>
      </c>
      <c r="BF203" s="240" t="str">
        <f t="shared" ca="1" si="229"/>
        <v>-3.75774384441887-11.3748529678183i</v>
      </c>
      <c r="BG203" s="240" t="str">
        <f t="shared" ca="1" si="230"/>
        <v>-3.4774592161273+11.4636467251884i</v>
      </c>
      <c r="BH203" s="240" t="str">
        <f t="shared" ca="1" si="231"/>
        <v>9.44397953134743-7.37015396387635i</v>
      </c>
      <c r="BI203" s="240" t="str">
        <f t="shared" ca="1" si="232"/>
        <v>-11.9650492649545+0.587805177727325i</v>
      </c>
      <c r="BJ203" s="240" t="str">
        <f t="shared" ca="1" si="233"/>
        <v>10.1209056039271+6.40899279108251i</v>
      </c>
      <c r="BK203" s="240" t="str">
        <f t="shared" ca="1" si="234"/>
        <v>-4.58434816927351-11.0675955248929i</v>
      </c>
      <c r="BL203" s="240" t="str">
        <f t="shared" ca="1" si="235"/>
        <v>-2.62471872114192+11.6884032474346i</v>
      </c>
      <c r="BM203" s="240" t="str">
        <f t="shared" ca="1" si="236"/>
        <v>8.8762084996643-8.04492644529698i</v>
      </c>
      <c r="BN203" s="240" t="str">
        <f t="shared" ca="1" si="237"/>
        <v>-11.8893878142494+1.46641612175049i</v>
      </c>
      <c r="BO203" s="240" t="str">
        <f t="shared" ca="1" si="238"/>
        <v>10.5649573295336+5.6470873434794i</v>
      </c>
      <c r="BP203" s="240" t="str">
        <f t="shared" ca="1" si="239"/>
        <v>-5.3861095141879-10.7003618228977i</v>
      </c>
      <c r="BQ203" s="240" t="str">
        <f t="shared" ca="1" si="240"/>
        <v>-1.75775464798232+11.849819299772i</v>
      </c>
      <c r="BR203" s="240" t="str">
        <f t="shared" ca="1" si="241"/>
        <v>8.26033652506301-8.6761027732768i</v>
      </c>
      <c r="BS203" s="240" t="str">
        <f t="shared" ca="1" si="242"/>
        <v>-11.74929674085+2.33708042976776i</v>
      </c>
      <c r="BT203" s="240" t="str">
        <f t="shared" ca="1" si="243"/>
        <v>10.9517566359953+4.85457984028328i</v>
      </c>
      <c r="BU203" s="240" t="str">
        <f t="shared" ca="1" si="244"/>
        <v>-6.15868306498919-10.2751419330716i</v>
      </c>
      <c r="BV203" s="240" t="str">
        <f t="shared" ca="1" si="245"/>
        <v>-0.88126515008925+11.9470201546239i</v>
      </c>
      <c r="BW203" s="240" t="str">
        <f t="shared" ca="1" si="246"/>
        <v>7.59970107114404-9.26026254860001i</v>
      </c>
      <c r="BX203" s="240" t="str">
        <f t="shared" ca="1" si="247"/>
        <v>-11.5455352104215+3.19507989644524i</v>
      </c>
      <c r="BY203" s="240" t="str">
        <f t="shared" ca="1" si="248"/>
        <v>11.279207424353+4.03576494833045i</v>
      </c>
      <c r="BZ203" s="240" t="str">
        <f t="shared" ca="1" si="249"/>
        <v>-6.89788217865657-9.79424015884456i</v>
      </c>
      <c r="CA203" s="240" t="str">
        <f t="shared" ca="1" si="250"/>
        <v>-4.26771112512214E-12+11.9794790721363i</v>
      </c>
      <c r="CB203" s="240" t="str">
        <f t="shared" ca="1" si="251"/>
        <v>6.89788217865353-9.79424015884671i</v>
      </c>
      <c r="CC203" s="240" t="str">
        <f t="shared" ca="1" si="252"/>
        <v>-11.2792074243558+4.03576494832241i</v>
      </c>
      <c r="CD203" s="240" t="str">
        <f t="shared" ca="1" si="253"/>
        <v>11.5455352104224+3.19507989644197i</v>
      </c>
      <c r="CE203" s="240" t="str">
        <f t="shared" ca="1" si="254"/>
        <v>-7.5997010711377-9.2602625486052i</v>
      </c>
      <c r="CF203" s="240" t="str">
        <f t="shared" ca="1" si="255"/>
        <v>0.881265150092622+11.9470201546237i</v>
      </c>
      <c r="CG203" s="240" t="str">
        <f t="shared" ca="1" si="256"/>
        <v>6.15868306498629-10.2751419330734i</v>
      </c>
      <c r="CH203" s="240" t="str">
        <f t="shared" ca="1" si="257"/>
        <v>-10.9517566359938+4.85457984028668i</v>
      </c>
      <c r="CI203" s="240" t="str">
        <f t="shared" ca="1" si="258"/>
        <v>11.7492967408506+2.33708042976444i</v>
      </c>
      <c r="CJ203" s="240" t="str">
        <f t="shared" ca="1" si="259"/>
        <v>-8.26033652506546-8.67610277327448i</v>
      </c>
      <c r="CK203" s="240" t="str">
        <f t="shared" ca="1" si="260"/>
        <v>1.75775464798599+11.8498192997714i</v>
      </c>
      <c r="CL203" s="240" t="str">
        <f t="shared" ca="1" si="261"/>
        <v>5.38610951419552-10.7003618228938i</v>
      </c>
      <c r="CM203" s="240" t="str">
        <f t="shared" ca="1" si="262"/>
        <v>-10.5649573295319+5.64708734348269i</v>
      </c>
      <c r="CN203" s="240" t="str">
        <f t="shared" ca="1" si="263"/>
        <v>11.8893878142483+1.46641612175896i</v>
      </c>
      <c r="CO203" s="240" t="str">
        <f t="shared" ca="1" si="264"/>
        <v>-8.87620849966658-8.04492644529448i</v>
      </c>
      <c r="CP203" s="240" t="str">
        <f t="shared" ca="1" si="265"/>
        <v>2.62471872113376+11.6884032474364i</v>
      </c>
      <c r="CQ203" s="240" t="str">
        <f t="shared" ca="1" si="266"/>
        <v>4.58434816927022-11.0675955248943i</v>
      </c>
      <c r="CR203" s="240" t="str">
        <f t="shared" ca="1" si="267"/>
        <v>-10.1209056039317+6.4089927910753i</v>
      </c>
      <c r="CS203" s="240" t="str">
        <f t="shared" ca="1" si="268"/>
        <v>11.9650492649547+0.587805177723777i</v>
      </c>
      <c r="CT203" s="240" t="str">
        <f t="shared" ca="1" si="269"/>
        <v>-9.44397953134962-7.37015396387356i</v>
      </c>
      <c r="CU203" s="240" t="str">
        <f t="shared" ca="1" si="270"/>
        <v>3.47745921613053+11.4636467251874i</v>
      </c>
      <c r="CV203" s="240" t="str">
        <f t="shared" ca="1" si="271"/>
        <v>3.75774384441551-11.3748529678194i</v>
      </c>
      <c r="CW203" s="240" t="str">
        <f t="shared" ca="1" si="272"/>
        <v>-9.62200781395582+7.13616735145167i</v>
      </c>
      <c r="CX203" s="240" t="str">
        <f t="shared" ca="1" si="273"/>
        <v>11.9758710770105-0.293991133498499i</v>
      </c>
      <c r="CY203" s="240" t="str">
        <f t="shared" ca="1" si="274"/>
        <v>-9.96057281969409-6.65544197956251i</v>
      </c>
      <c r="CZ203" s="240" t="str">
        <f t="shared" ca="1" si="275"/>
        <v>4.31135505833907+11.1767677080937i</v>
      </c>
      <c r="DA203" s="240" t="str">
        <f t="shared" ca="1" si="276"/>
        <v>2.9107759800985-11.6204690969613i</v>
      </c>
      <c r="DB203" s="240" t="str">
        <f t="shared" ca="1" si="277"/>
        <v>-9.0709675299597+7.82467040265394i</v>
      </c>
      <c r="DC203" s="240" t="str">
        <f t="shared" ca="1" si="278"/>
        <v>11.9217946060797-1.17419428128397i</v>
      </c>
      <c r="DD203" s="240" t="str">
        <f t="shared" ca="1" si="279"/>
        <v>-10.4231889009254-5.90466357850958i</v>
      </c>
      <c r="DE203" s="240" t="str">
        <f t="shared" ca="1" si="280"/>
        <v>5.12188729392842+10.8293208184099i</v>
      </c>
      <c r="DF203" s="240" t="str">
        <f t="shared" ca="1" si="281"/>
        <v>2.04803436853697-11.8031128972421i</v>
      </c>
      <c r="DG203" s="240" t="str">
        <f t="shared" ca="1" si="282"/>
        <v>-8.47077088698589+8.47077088699393i</v>
      </c>
      <c r="DH203" s="240" t="str">
        <f t="shared" ca="1" si="283"/>
        <v>11.8031128972423-2.04803436853611i</v>
      </c>
      <c r="DI203" s="240" t="str">
        <f t="shared" ca="1" si="284"/>
        <v>-10.8293208184097-5.12188729392891i</v>
      </c>
      <c r="DJ203" s="240" t="str">
        <f t="shared" ca="1" si="285"/>
        <v>5.90466357850911+10.4231889009257i</v>
      </c>
      <c r="DK203" s="240" t="str">
        <f t="shared" ca="1" si="286"/>
        <v>1.17419428128486-11.9217946060796i</v>
      </c>
      <c r="DL203" s="240" t="str">
        <f t="shared" ca="1" si="287"/>
        <v>-7.82467040265435+9.07096752995934i</v>
      </c>
      <c r="DM203" s="240" t="str">
        <f t="shared" ca="1" si="288"/>
        <v>11.6204690969615-2.91077598009798i</v>
      </c>
      <c r="DN203" s="240" t="str">
        <f t="shared" ca="1" si="289"/>
        <v>-11.1767677080934-4.3113550583399i</v>
      </c>
      <c r="DO203" s="240" t="str">
        <f t="shared" ca="1" si="290"/>
        <v>6.65544197956206+9.9605728196944i</v>
      </c>
      <c r="DP203" s="240" t="str">
        <f t="shared" ca="1" si="291"/>
        <v>0.293991133499045-11.9758710770105i</v>
      </c>
      <c r="DQ203" s="240" t="str">
        <f t="shared" ca="1" si="292"/>
        <v>-7.1361673514521+9.6220078139555i</v>
      </c>
      <c r="DR203" s="240" t="str">
        <f t="shared" ca="1" si="293"/>
        <v>11.3748529678195-3.75774384441498i</v>
      </c>
      <c r="DS203" s="240" t="str">
        <f t="shared" ca="1" si="294"/>
        <v>-11.4636467251873-3.47745921613105i</v>
      </c>
      <c r="DT203" s="240" t="str">
        <f t="shared" ca="1" si="295"/>
        <v>7.37015396387313+9.44397953134996i</v>
      </c>
      <c r="DU203" s="240" t="str">
        <f t="shared" ca="1" si="296"/>
        <v>-0.587805177722891-11.9650492649547i</v>
      </c>
      <c r="DV203" s="240" t="str">
        <f t="shared" ca="1" si="297"/>
        <v>-6.40899279107605+10.1209056039312i</v>
      </c>
      <c r="DW203" s="240" t="str">
        <f t="shared" ca="1" si="298"/>
        <v>11.0675955248946-4.58434816926941i</v>
      </c>
      <c r="DX203" s="240" t="str">
        <f t="shared" ca="1" si="299"/>
        <v>-11.6884032474363-2.62471872113429i</v>
      </c>
      <c r="DY203" s="240" t="str">
        <f t="shared" ca="1" si="300"/>
        <v>8.04492644529382+8.87620849966717i</v>
      </c>
      <c r="DZ203" s="240" t="str">
        <f t="shared" ca="1" si="301"/>
        <v>-1.46641612175842-11.8893878142484i</v>
      </c>
      <c r="EA203" s="240" t="str">
        <f t="shared" ca="1" si="302"/>
        <v>-5.64708734348317+10.5649573295316i</v>
      </c>
      <c r="EB203" s="240" t="str">
        <f t="shared" ca="1" si="303"/>
        <v>10.7003618228941-5.38610951419504i</v>
      </c>
      <c r="EC203" s="240" t="str">
        <f t="shared" ca="1" si="304"/>
        <v>-11.8498192997713-1.75775464798653i</v>
      </c>
      <c r="ED203" s="240" t="str">
        <f t="shared" ca="1" si="305"/>
        <v>8.6761027732741+8.26033652506585i</v>
      </c>
      <c r="EE203" s="240" t="str">
        <f t="shared" ca="1" si="306"/>
        <v>-2.3370804297639-11.7492967408508i</v>
      </c>
      <c r="EF203" s="240" t="str">
        <f t="shared" ca="1" si="307"/>
        <v>-4.85457984028749+10.9517566359934i</v>
      </c>
      <c r="EG203" s="240" t="str">
        <f t="shared" ca="1" si="308"/>
        <v>10.2751419330736-6.15868306498581i</v>
      </c>
      <c r="EH203" s="240" t="str">
        <f t="shared" ca="1" si="309"/>
        <v>-11.9470201546236-0.881265150093506i</v>
      </c>
      <c r="EI203" s="240" t="str">
        <f t="shared" ca="1" si="310"/>
        <v>9.26026254860486+7.59970107113812i</v>
      </c>
      <c r="EJ203" s="240" t="str">
        <f t="shared" ca="1" si="311"/>
        <v>-3.19507989644112-11.5455352104227i</v>
      </c>
      <c r="EK203" s="240" t="str">
        <f t="shared" ca="1" si="312"/>
        <v>-4.03576494832293+11.2792074243556i</v>
      </c>
      <c r="EL203" s="240" t="str">
        <f t="shared" ca="1" si="313"/>
        <v>9.79424015884703-6.89788217865309i</v>
      </c>
      <c r="EM203" s="240" t="str">
        <f t="shared" ca="1" si="314"/>
        <v>-11.9794790721363+3.72175958912682E-12i</v>
      </c>
      <c r="EN203" s="240"/>
      <c r="EO203" s="240"/>
      <c r="EP203" s="240"/>
    </row>
    <row r="204" spans="1:146" ht="15.75" thickBot="1">
      <c r="A204" s="277">
        <f t="shared" si="181"/>
        <v>2.0312500000000014E-3</v>
      </c>
      <c r="B204" s="276">
        <v>104</v>
      </c>
      <c r="C204" s="248">
        <f t="shared" si="182"/>
        <v>20800</v>
      </c>
      <c r="D204" s="247">
        <f t="shared" si="315"/>
        <v>130690.25438933539</v>
      </c>
      <c r="E204" s="247" t="str">
        <f t="shared" si="316"/>
        <v>130690.254389335i</v>
      </c>
      <c r="F204" s="247" t="str">
        <f t="shared" si="320"/>
        <v>0.0323636314971021-0.128162912770979i</v>
      </c>
      <c r="G204" s="247" t="str">
        <f t="shared" si="321"/>
        <v>-0.219067478158948+0.586911495306608i</v>
      </c>
      <c r="H204" s="247" t="str">
        <f t="shared" si="319"/>
        <v>0.00507505020608106-0.00274545089800834i</v>
      </c>
      <c r="I204" s="247" t="str">
        <f t="shared" si="317"/>
        <v>-0.00558067435932573+0.00266428225415261i</v>
      </c>
      <c r="J204" s="275" t="str">
        <f ca="1">IMPRODUCT(1/N_FFT2,DO100)</f>
        <v>0.0694724101561008-0.0004052128954495i</v>
      </c>
      <c r="K204" s="274" t="str">
        <f t="shared" ca="1" si="318"/>
        <v>-0.000386623296512212+0.000187355470747814i</v>
      </c>
      <c r="N204" s="265">
        <f t="shared" ca="1" si="185"/>
        <v>35.979952836044383</v>
      </c>
      <c r="O204" s="240">
        <f t="shared" ca="1" si="186"/>
        <v>11.979952836044383</v>
      </c>
      <c r="P204" s="240" t="str">
        <f t="shared" ca="1" si="187"/>
        <v>-9.96096673998862-6.65570518868499i</v>
      </c>
      <c r="Q204" s="240" t="str">
        <f t="shared" ca="1" si="188"/>
        <v>4.58452947086931+11.068033225672i</v>
      </c>
      <c r="R204" s="240" t="str">
        <f t="shared" ca="1" si="189"/>
        <v>2.33717285652195-11.7497614015173i</v>
      </c>
      <c r="S204" s="240" t="str">
        <f t="shared" ca="1" si="190"/>
        <v>-8.47110588866223+8.47110588866176i</v>
      </c>
      <c r="T204" s="240" t="str">
        <f t="shared" ca="1" si="191"/>
        <v>11.7497614015173-2.33717285652152i</v>
      </c>
      <c r="U204" s="241" t="str">
        <f t="shared" ca="1" si="192"/>
        <v>-11.0680332256718-4.58452947086981i</v>
      </c>
      <c r="V204" s="240" t="str">
        <f t="shared" ca="1" si="193"/>
        <v>6.65570518868452+9.96096673998893i</v>
      </c>
      <c r="W204" s="240" t="str">
        <f t="shared" ca="1" si="194"/>
        <v>-5.22476585440475E-13-11.9799528360444i</v>
      </c>
      <c r="X204" s="240" t="str">
        <f t="shared" ca="1" si="195"/>
        <v>-6.65570518868464+9.96096673998886i</v>
      </c>
      <c r="Y204" s="240" t="str">
        <f t="shared" ca="1" si="196"/>
        <v>11.0680332256718-4.58452947086968i</v>
      </c>
      <c r="Z204" s="240" t="str">
        <f t="shared" ca="1" si="197"/>
        <v>-11.7497614015173-2.33717285652164i</v>
      </c>
      <c r="AA204" s="240" t="str">
        <f t="shared" ca="1" si="198"/>
        <v>8.47110588866213+8.47110588866186i</v>
      </c>
      <c r="AB204" s="240" t="str">
        <f t="shared" ca="1" si="199"/>
        <v>-2.33717285652201-11.7497614015172i</v>
      </c>
      <c r="AC204" s="240" t="str">
        <f t="shared" ca="1" si="200"/>
        <v>-4.5845294708693+11.068033225672i</v>
      </c>
      <c r="AD204" s="240" t="str">
        <f t="shared" ca="1" si="201"/>
        <v>9.96096673998862-6.65570518868498i</v>
      </c>
      <c r="AE204" s="240" t="str">
        <f t="shared" ca="1" si="202"/>
        <v>-11.9799528360444-1.46764413855044E-13i</v>
      </c>
      <c r="AF204" s="240" t="str">
        <f t="shared" ca="1" si="203"/>
        <v>9.96096673998847+6.65570518868524i</v>
      </c>
      <c r="AG204" s="240" t="str">
        <f t="shared" ca="1" si="204"/>
        <v>-4.58452947086911-11.068033225672i</v>
      </c>
      <c r="AH204" s="240" t="str">
        <f t="shared" ca="1" si="205"/>
        <v>-2.3371728565223+11.7497614015172i</v>
      </c>
      <c r="AI204" s="240" t="str">
        <f t="shared" ca="1" si="206"/>
        <v>8.47110588866234-8.47110588866165i</v>
      </c>
      <c r="AJ204" s="240" t="str">
        <f t="shared" ca="1" si="207"/>
        <v>-11.7497614015174+2.33717285652135i</v>
      </c>
      <c r="AK204" s="240" t="str">
        <f t="shared" ca="1" si="208"/>
        <v>11.0680332256717+4.58452947086992i</v>
      </c>
      <c r="AL204" s="240" t="str">
        <f t="shared" ca="1" si="209"/>
        <v>-6.65570518868543-9.96096673998833i</v>
      </c>
      <c r="AM204" s="240" t="str">
        <f t="shared" ca="1" si="210"/>
        <v>3.75712171585429E-13+11.9799528360444i</v>
      </c>
      <c r="AN204" s="240" t="str">
        <f t="shared" ca="1" si="211"/>
        <v>6.65570518868479-9.96096673998875i</v>
      </c>
      <c r="AO204" s="240" t="str">
        <f t="shared" ca="1" si="212"/>
        <v>-11.0680332256719+4.58452947086951i</v>
      </c>
      <c r="AP204" s="240" t="str">
        <f t="shared" ca="1" si="213"/>
        <v>11.7497614015173+2.33717285652178i</v>
      </c>
      <c r="AQ204" s="240" t="str">
        <f t="shared" ca="1" si="214"/>
        <v>-8.47110588866208-8.4711058886619i</v>
      </c>
      <c r="AR204" s="240" t="str">
        <f t="shared" ca="1" si="215"/>
        <v>-8.47110588866208-8.4711058886619i</v>
      </c>
      <c r="AS204" s="240" t="str">
        <f t="shared" ca="1" si="216"/>
        <v>4.58452947086943-11.0680332256719i</v>
      </c>
      <c r="AT204" s="240" t="str">
        <f t="shared" ca="1" si="217"/>
        <v>-9.96096673998875+6.65570518868479i</v>
      </c>
      <c r="AU204" s="240" t="str">
        <f t="shared" ca="1" si="218"/>
        <v>11.9799528360444+2.93528827710089E-13i</v>
      </c>
      <c r="AV204" s="240" t="str">
        <f t="shared" ca="1" si="219"/>
        <v>-9.96096673998843-6.65570518868528i</v>
      </c>
      <c r="AW204" s="240" t="str">
        <f t="shared" ca="1" si="220"/>
        <v>4.58452947086889+11.0680332256721i</v>
      </c>
      <c r="AX204" s="240" t="str">
        <f t="shared" ca="1" si="221"/>
        <v>2.33717285652244-11.7497614015172i</v>
      </c>
      <c r="AY204" s="240" t="str">
        <f t="shared" ca="1" si="222"/>
        <v>-8.47110588866238+8.47110588866161i</v>
      </c>
      <c r="AZ204" s="240" t="str">
        <f t="shared" ca="1" si="223"/>
        <v>11.7497614015172-2.33717285652238i</v>
      </c>
      <c r="BA204" s="240" t="str">
        <f t="shared" ca="1" si="224"/>
        <v>-11.0680332256721-4.58452947086895i</v>
      </c>
      <c r="BB204" s="240" t="str">
        <f t="shared" ca="1" si="225"/>
        <v>6.65570518868522+9.96096673998847i</v>
      </c>
      <c r="BC204" s="240" t="str">
        <f t="shared" ca="1" si="226"/>
        <v>3.34620499647759E-12-11.9799528360444i</v>
      </c>
      <c r="BD204" s="240" t="str">
        <f t="shared" ca="1" si="227"/>
        <v>-6.65570518868485+9.96096673998872i</v>
      </c>
      <c r="BE204" s="240" t="str">
        <f t="shared" ca="1" si="228"/>
        <v>11.0680332256706-4.58452947087268i</v>
      </c>
      <c r="BF204" s="240" t="str">
        <f t="shared" ca="1" si="229"/>
        <v>-11.7497614015163-2.33717285652661i</v>
      </c>
      <c r="BG204" s="240" t="str">
        <f t="shared" ca="1" si="230"/>
        <v>8.47110588866114+8.47110588866285i</v>
      </c>
      <c r="BH204" s="240" t="str">
        <f t="shared" ca="1" si="231"/>
        <v>-2.33717285652406-11.7497614015168i</v>
      </c>
      <c r="BI204" s="240" t="str">
        <f t="shared" ca="1" si="232"/>
        <v>-4.58452947086406+11.0680332256741i</v>
      </c>
      <c r="BJ204" s="240" t="str">
        <f t="shared" ca="1" si="233"/>
        <v>9.96096673999016-6.6557051886827i</v>
      </c>
      <c r="BK204" s="240" t="str">
        <f t="shared" ca="1" si="234"/>
        <v>-11.9799528360444+7.51424343170859E-13i</v>
      </c>
      <c r="BL204" s="240" t="str">
        <f t="shared" ca="1" si="235"/>
        <v>9.96096673999099+6.65570518868144i</v>
      </c>
      <c r="BM204" s="240" t="str">
        <f t="shared" ca="1" si="236"/>
        <v>-4.58452947086545-11.0680332256736i</v>
      </c>
      <c r="BN204" s="240" t="str">
        <f t="shared" ca="1" si="237"/>
        <v>-2.33717285652275+11.7497614015171i</v>
      </c>
      <c r="BO204" s="240" t="str">
        <f t="shared" ca="1" si="238"/>
        <v>8.47110588866007-8.47110588866392i</v>
      </c>
      <c r="BP204" s="240" t="str">
        <f t="shared" ca="1" si="239"/>
        <v>-11.7497614015184+2.33717285651639i</v>
      </c>
      <c r="BQ204" s="240" t="str">
        <f t="shared" ca="1" si="240"/>
        <v>11.0680332256711+4.58452947087129i</v>
      </c>
      <c r="BR204" s="240" t="str">
        <f t="shared" ca="1" si="241"/>
        <v>-6.65570518868624-9.96096673998778i</v>
      </c>
      <c r="BS204" s="240" t="str">
        <f t="shared" ca="1" si="242"/>
        <v>5.01929905206731E-12+11.9799528360444i</v>
      </c>
      <c r="BT204" s="240" t="str">
        <f t="shared" ca="1" si="243"/>
        <v>6.65570518868809-9.96096673998655i</v>
      </c>
      <c r="BU204" s="240" t="str">
        <f t="shared" ca="1" si="244"/>
        <v>-11.068033225672+4.58452947086924i</v>
      </c>
      <c r="BV204" s="240" t="str">
        <f t="shared" ca="1" si="245"/>
        <v>11.7497614015179+2.33717285651857i</v>
      </c>
      <c r="BW204" s="240" t="str">
        <f t="shared" ca="1" si="246"/>
        <v>-8.4711058886585-8.47110588866549i</v>
      </c>
      <c r="BX204" s="240" t="str">
        <f t="shared" ca="1" si="247"/>
        <v>2.33717285652057+11.7497614015175i</v>
      </c>
      <c r="BY204" s="240" t="str">
        <f t="shared" ca="1" si="248"/>
        <v>4.58452947086766-11.0680332256726i</v>
      </c>
      <c r="BZ204" s="240" t="str">
        <f t="shared" ca="1" si="249"/>
        <v>-9.9609667399856+6.6557051886895i</v>
      </c>
      <c r="CA204" s="240" t="str">
        <f t="shared" ca="1" si="250"/>
        <v>11.9799528360444+2.97049282489216E-12i</v>
      </c>
      <c r="CB204" s="240" t="str">
        <f t="shared" ca="1" si="251"/>
        <v>-9.96096673998892-6.65570518868454i</v>
      </c>
      <c r="CC204" s="240" t="str">
        <f t="shared" ca="1" si="252"/>
        <v>4.58452947087318+11.0680332256704i</v>
      </c>
      <c r="CD204" s="240" t="str">
        <f t="shared" ca="1" si="253"/>
        <v>2.33717285652641-11.7497614015164i</v>
      </c>
      <c r="CE204" s="240" t="str">
        <f t="shared" ca="1" si="254"/>
        <v>-8.47110588866271+8.47110588866128i</v>
      </c>
      <c r="CF204" s="240" t="str">
        <f t="shared" ca="1" si="255"/>
        <v>11.7497614015168-2.33717285652443i</v>
      </c>
      <c r="CG204" s="240" t="str">
        <f t="shared" ca="1" si="256"/>
        <v>-11.0680332256697-4.58452947087473i</v>
      </c>
      <c r="CH204" s="240" t="str">
        <f t="shared" ca="1" si="257"/>
        <v>6.65570518868315+9.96096673998986i</v>
      </c>
      <c r="CI204" s="240" t="str">
        <f t="shared" ca="1" si="258"/>
        <v>-1.29738188400429E-12-11.9799528360444i</v>
      </c>
      <c r="CJ204" s="240" t="str">
        <f t="shared" ca="1" si="259"/>
        <v>-6.65570518868127+9.96096673999111i</v>
      </c>
      <c r="CK204" s="240" t="str">
        <f t="shared" ca="1" si="260"/>
        <v>11.0680332256734-4.5845294708658i</v>
      </c>
      <c r="CL204" s="240" t="str">
        <f t="shared" ca="1" si="261"/>
        <v>-11.7497614015172-2.33717285652221i</v>
      </c>
      <c r="CM204" s="240" t="str">
        <f t="shared" ca="1" si="262"/>
        <v>8.4711058886643+8.47110588865969i</v>
      </c>
      <c r="CN204" s="240" t="str">
        <f t="shared" ca="1" si="263"/>
        <v>-2.33717285651693-11.7497614015183i</v>
      </c>
      <c r="CO204" s="240" t="str">
        <f t="shared" ca="1" si="264"/>
        <v>-4.5845294708711+11.0680332256712i</v>
      </c>
      <c r="CP204" s="240" t="str">
        <f t="shared" ca="1" si="265"/>
        <v>9.96096673998768-6.65570518868641i</v>
      </c>
      <c r="CQ204" s="240" t="str">
        <f t="shared" ca="1" si="266"/>
        <v>-11.9799528360444+5.22476585440475E-12i</v>
      </c>
      <c r="CR204" s="240" t="str">
        <f t="shared" ca="1" si="267"/>
        <v>9.96096673998686+6.65570518868763i</v>
      </c>
      <c r="CS204" s="240" t="str">
        <f t="shared" ca="1" si="268"/>
        <v>-4.58452947086974-11.0680332256718i</v>
      </c>
      <c r="CT204" s="240" t="str">
        <f t="shared" ca="1" si="269"/>
        <v>-2.33717285651803+11.749761401518i</v>
      </c>
      <c r="CU204" s="240" t="str">
        <f t="shared" ca="1" si="270"/>
        <v>8.47110588866534-8.47110588865865i</v>
      </c>
      <c r="CV204" s="240" t="str">
        <f t="shared" ca="1" si="271"/>
        <v>-11.7497614015175+2.33717285652077i</v>
      </c>
      <c r="CW204" s="240" t="str">
        <f t="shared" ca="1" si="272"/>
        <v>11.0680332256729+4.58452947086715i</v>
      </c>
      <c r="CX204" s="240" t="str">
        <f t="shared" ca="1" si="273"/>
        <v>-6.65570518868005-9.96096673999193i</v>
      </c>
      <c r="CY204" s="240" t="str">
        <f t="shared" ca="1" si="274"/>
        <v>-2.42453528405874E-12+11.9799528360444i</v>
      </c>
      <c r="CZ204" s="240" t="str">
        <f t="shared" ca="1" si="275"/>
        <v>6.65570518868436-9.96096673998904i</v>
      </c>
      <c r="DA204" s="240" t="str">
        <f t="shared" ca="1" si="276"/>
        <v>-11.0680332256703+4.58452947087337i</v>
      </c>
      <c r="DB204" s="240" t="str">
        <f t="shared" ca="1" si="277"/>
        <v>11.7497614015165+2.33717285652587i</v>
      </c>
      <c r="DC204" s="240" t="str">
        <f t="shared" ca="1" si="278"/>
        <v>-8.47110588866167-8.47110588866232i</v>
      </c>
      <c r="DD204" s="240" t="str">
        <f t="shared" ca="1" si="279"/>
        <v>2.33717285652497+11.7497614015167i</v>
      </c>
      <c r="DE204" s="240" t="str">
        <f t="shared" ca="1" si="280"/>
        <v>4.58452947087453-11.0680332256698i</v>
      </c>
      <c r="DF204" s="240" t="str">
        <f t="shared" ca="1" si="281"/>
        <v>-9.96096673998974+6.65570518868332i</v>
      </c>
      <c r="DG204" s="240" t="str">
        <f t="shared" ca="1" si="282"/>
        <v>11.9799528360444-1.50284868634172E-12i</v>
      </c>
      <c r="DH204" s="240" t="str">
        <f t="shared" ca="1" si="283"/>
        <v>-9.96096673999141-6.65570518868082i</v>
      </c>
      <c r="DI204" s="240" t="str">
        <f t="shared" ca="1" si="284"/>
        <v>4.5845294708663+11.0680332256732i</v>
      </c>
      <c r="DJ204" s="240" t="str">
        <f t="shared" ca="1" si="285"/>
        <v>2.33717285652202-11.7497614015172i</v>
      </c>
      <c r="DK204" s="240" t="str">
        <f t="shared" ca="1" si="286"/>
        <v>-8.47110588865954+8.47110588866444i</v>
      </c>
      <c r="DL204" s="240" t="str">
        <f t="shared" ca="1" si="287"/>
        <v>11.7497614015182-2.33717285651712i</v>
      </c>
      <c r="DM204" s="240" t="str">
        <f t="shared" ca="1" si="288"/>
        <v>-11.0680332256713-4.5845294708709i</v>
      </c>
      <c r="DN204" s="240" t="str">
        <f t="shared" ca="1" si="289"/>
        <v>6.65570518868687+9.96096673998738i</v>
      </c>
      <c r="DO204" s="240" t="str">
        <f t="shared" ca="1" si="290"/>
        <v>-5.43023265674218E-12-11.9799528360444i</v>
      </c>
      <c r="DP204" s="240" t="str">
        <f t="shared" ca="1" si="291"/>
        <v>-6.65570518868746+9.96096673998697i</v>
      </c>
      <c r="DQ204" s="240" t="str">
        <f t="shared" ca="1" si="292"/>
        <v>11.0680332256716-4.58452947087024i</v>
      </c>
      <c r="DR204" s="240" t="str">
        <f t="shared" ca="1" si="293"/>
        <v>-11.7497614015181-2.33717285651783i</v>
      </c>
      <c r="DS204" s="240" t="str">
        <f t="shared" ca="1" si="294"/>
        <v>8.47110588865904+8.47110588866495i</v>
      </c>
      <c r="DT204" s="240" t="str">
        <f t="shared" ca="1" si="295"/>
        <v>-2.33717285652098-11.7497614015175i</v>
      </c>
      <c r="DU204" s="240" t="str">
        <f t="shared" ca="1" si="296"/>
        <v>-4.58452947086665+11.0680332256731i</v>
      </c>
      <c r="DV204" s="240" t="str">
        <f t="shared" ca="1" si="297"/>
        <v>9.96096673999162-6.6557051886805i</v>
      </c>
      <c r="DW204" s="240" t="str">
        <f t="shared" ca="1" si="298"/>
        <v>-11.9799528360444-2.2190684817213E-12i</v>
      </c>
      <c r="DX204" s="240" t="str">
        <f t="shared" ca="1" si="299"/>
        <v>9.96096673998915+6.65570518868419i</v>
      </c>
      <c r="DY204" s="240" t="str">
        <f t="shared" ca="1" si="300"/>
        <v>-4.58452947087387-11.0680332256701i</v>
      </c>
      <c r="DZ204" s="240" t="str">
        <f t="shared" ca="1" si="301"/>
        <v>-2.33717285652533+11.7497614015166i</v>
      </c>
      <c r="EA204" s="240" t="str">
        <f t="shared" ca="1" si="302"/>
        <v>8.47110588866218-8.47110588866181i</v>
      </c>
      <c r="EB204" s="240" t="str">
        <f t="shared" ca="1" si="303"/>
        <v>-11.7497614015166+2.33717285652549i</v>
      </c>
      <c r="EC204" s="240" t="str">
        <f t="shared" ca="1" si="304"/>
        <v>11.0680332256699+4.58452947087434i</v>
      </c>
      <c r="ED204" s="240" t="str">
        <f t="shared" ca="1" si="305"/>
        <v>-6.65570518868377-9.96096673998944i</v>
      </c>
      <c r="EE204" s="240" t="str">
        <f t="shared" ca="1" si="306"/>
        <v>1.70831548867915E-12+11.9799528360444i</v>
      </c>
      <c r="EF204" s="240" t="str">
        <f t="shared" ca="1" si="307"/>
        <v>6.65570518868036-9.96096673999171i</v>
      </c>
      <c r="EG204" s="240" t="str">
        <f t="shared" ca="1" si="308"/>
        <v>-11.068033225673+4.58452947086681i</v>
      </c>
      <c r="EH204" s="240" t="str">
        <f t="shared" ca="1" si="309"/>
        <v>11.7497614015174+2.33717285652148i</v>
      </c>
      <c r="EI204" s="240" t="str">
        <f t="shared" ca="1" si="310"/>
        <v>-8.47110588866459-8.4711058886594i</v>
      </c>
      <c r="EJ204" s="240" t="str">
        <f t="shared" ca="1" si="311"/>
        <v>2.33717285651732+11.7497614015182i</v>
      </c>
      <c r="EK204" s="240" t="str">
        <f t="shared" ca="1" si="312"/>
        <v>4.58452947087009-11.0680332256716i</v>
      </c>
      <c r="EL204" s="240" t="str">
        <f t="shared" ca="1" si="313"/>
        <v>-9.96096673998726+6.65570518868703i</v>
      </c>
      <c r="EM204" s="240" t="str">
        <f t="shared" ca="1" si="314"/>
        <v>11.9799528360444-6.31668093607159E-12i</v>
      </c>
      <c r="EN204" s="240"/>
      <c r="EO204" s="240"/>
      <c r="EP204" s="240"/>
    </row>
    <row r="205" spans="1:146" ht="15.75" thickBot="1">
      <c r="A205" s="277">
        <f t="shared" si="181"/>
        <v>2.0507812500000014E-3</v>
      </c>
      <c r="B205" s="276">
        <v>105</v>
      </c>
      <c r="C205" s="248">
        <f t="shared" si="182"/>
        <v>21000</v>
      </c>
      <c r="D205" s="247">
        <f t="shared" si="315"/>
        <v>131946.89145077131</v>
      </c>
      <c r="E205" s="247" t="str">
        <f t="shared" si="316"/>
        <v>131946.891450771i</v>
      </c>
      <c r="F205" s="247" t="str">
        <f t="shared" si="320"/>
        <v>0.0318644230220409-0.127429532874835i</v>
      </c>
      <c r="G205" s="247" t="str">
        <f t="shared" si="321"/>
        <v>-0.21532744118332+0.582730311292561i</v>
      </c>
      <c r="H205" s="247" t="str">
        <f t="shared" si="319"/>
        <v>0.00507350865124327-0.00271956486689441i</v>
      </c>
      <c r="I205" s="247" t="str">
        <f t="shared" si="317"/>
        <v>-0.00557045279532258+0.00264129467137856i</v>
      </c>
      <c r="J205" s="275" t="str">
        <f ca="1">IMPRODUCT(1/N_FFT2,DP100)</f>
        <v>0.0240418650865408-0.0112631921257623i</v>
      </c>
      <c r="K205" s="274" t="str">
        <f t="shared" ca="1" si="318"/>
        <v>-0.000104174665231601+0.00012624273020429i</v>
      </c>
      <c r="N205" s="265">
        <f t="shared" ca="1" si="185"/>
        <v>35.9803920714036</v>
      </c>
      <c r="O205" s="240">
        <f t="shared" ca="1" si="186"/>
        <v>11.980392071403601</v>
      </c>
      <c r="P205" s="240" t="str">
        <f t="shared" ca="1" si="187"/>
        <v>-10.1216769546147-6.40948124351515i</v>
      </c>
      <c r="Q205" s="240" t="str">
        <f t="shared" ca="1" si="188"/>
        <v>5.12227765142033+10.8301461599699i</v>
      </c>
      <c r="R205" s="240" t="str">
        <f t="shared" ca="1" si="189"/>
        <v>1.46652788261187-11.8902939473367i</v>
      </c>
      <c r="S205" s="240" t="str">
        <f t="shared" ca="1" si="190"/>
        <v>-7.60028027174591+9.26096830657896i</v>
      </c>
      <c r="T205" s="240" t="str">
        <f t="shared" ca="1" si="191"/>
        <v>11.375719886351-3.75803023561911i</v>
      </c>
      <c r="U205" s="241" t="str">
        <f t="shared" ca="1" si="192"/>
        <v>-11.6213547347857-2.91099782082087i</v>
      </c>
      <c r="V205" s="240" t="str">
        <f t="shared" ca="1" si="193"/>
        <v>8.26096607507893+8.67676401032926i</v>
      </c>
      <c r="W205" s="240" t="str">
        <f t="shared" ca="1" si="194"/>
        <v>-2.33725854708939-11.7501921970923i</v>
      </c>
      <c r="X205" s="240" t="str">
        <f t="shared" ca="1" si="195"/>
        <v>-4.31168364224123+11.1776195298364i</v>
      </c>
      <c r="Y205" s="240" t="str">
        <f t="shared" ca="1" si="196"/>
        <v>9.62274114184219-7.13671122448205i</v>
      </c>
      <c r="Z205" s="240" t="str">
        <f t="shared" ca="1" si="197"/>
        <v>-11.9479306800799+0.881332314485122i</v>
      </c>
      <c r="AA205" s="240" t="str">
        <f t="shared" ca="1" si="198"/>
        <v>10.5657625230011+5.647517728356i</v>
      </c>
      <c r="AB205" s="240" t="str">
        <f t="shared" ca="1" si="199"/>
        <v>-5.90511359419885-10.4239832897102i</v>
      </c>
      <c r="AC205" s="240" t="str">
        <f t="shared" ca="1" si="200"/>
        <v>-0.587849976474173+11.9659611644744i</v>
      </c>
      <c r="AD205" s="240" t="str">
        <f t="shared" ca="1" si="201"/>
        <v>6.89840789111119-9.79498661318152i</v>
      </c>
      <c r="AE205" s="240" t="str">
        <f t="shared" ca="1" si="202"/>
        <v>-11.0684390262304+4.58469755896386i</v>
      </c>
      <c r="AF205" s="240" t="str">
        <f t="shared" ca="1" si="203"/>
        <v>11.8040124550077+2.04819045661625i</v>
      </c>
      <c r="AG205" s="240" t="str">
        <f t="shared" ca="1" si="204"/>
        <v>-8.87688498750021-8.04553957812922i</v>
      </c>
      <c r="AH205" s="240" t="str">
        <f t="shared" ca="1" si="205"/>
        <v>3.19532340499483+11.5464151372641i</v>
      </c>
      <c r="AI205" s="240" t="str">
        <f t="shared" ca="1" si="206"/>
        <v>3.47772424582984-11.4645204110123i</v>
      </c>
      <c r="AJ205" s="240" t="str">
        <f t="shared" ca="1" si="207"/>
        <v>-9.07165886108314+7.82526674897936i</v>
      </c>
      <c r="AK205" s="240" t="str">
        <f t="shared" ca="1" si="208"/>
        <v>11.8507224172007-1.7578886127983i</v>
      </c>
      <c r="AL205" s="240" t="str">
        <f t="shared" ca="1" si="209"/>
        <v>-10.9525913088305-4.85494982531032i</v>
      </c>
      <c r="AM205" s="240" t="str">
        <f t="shared" ca="1" si="210"/>
        <v>6.65594921477632+9.96133195084215i</v>
      </c>
      <c r="AN205" s="240" t="str">
        <f t="shared" ca="1" si="211"/>
        <v>-0.294013539617999-11.9767838012996i</v>
      </c>
      <c r="AO205" s="240" t="str">
        <f t="shared" ca="1" si="212"/>
        <v>-6.15915244041935+10.2759250386633i</v>
      </c>
      <c r="AP205" s="240" t="str">
        <f t="shared" ca="1" si="213"/>
        <v>10.7011773360277-5.38652000900739i</v>
      </c>
      <c r="AQ205" s="240" t="str">
        <f t="shared" ca="1" si="214"/>
        <v>-11.9227032090056-1.17428377086544i</v>
      </c>
      <c r="AR205" s="240" t="str">
        <f t="shared" ca="1" si="215"/>
        <v>-11.9227032090056-1.17428377086544i</v>
      </c>
      <c r="AS205" s="240" t="str">
        <f t="shared" ca="1" si="216"/>
        <v>-4.03607252851631-11.2800670533958i</v>
      </c>
      <c r="AT205" s="240" t="str">
        <f t="shared" ca="1" si="217"/>
        <v>-2.62491876041005+11.6892940627652i</v>
      </c>
      <c r="AU205" s="240" t="str">
        <f t="shared" ca="1" si="218"/>
        <v>8.47141647496279-8.47141647496328i</v>
      </c>
      <c r="AV205" s="240" t="str">
        <f t="shared" ca="1" si="219"/>
        <v>-11.6892940627651+2.62491876041058i</v>
      </c>
      <c r="AW205" s="240" t="str">
        <f t="shared" ca="1" si="220"/>
        <v>11.2800670533957+4.03607252851676i</v>
      </c>
      <c r="AX205" s="240" t="str">
        <f t="shared" ca="1" si="221"/>
        <v>-7.37071566986908-9.44469929105723i</v>
      </c>
      <c r="AY205" s="240" t="str">
        <f t="shared" ca="1" si="222"/>
        <v>1.17428377086615+11.9227032090055i</v>
      </c>
      <c r="AZ205" s="240" t="str">
        <f t="shared" ca="1" si="223"/>
        <v>5.38652000900691-10.701177336028i</v>
      </c>
      <c r="BA205" s="240" t="str">
        <f t="shared" ca="1" si="224"/>
        <v>-10.2759250386635+6.15915244041894i</v>
      </c>
      <c r="BB205" s="240" t="str">
        <f t="shared" ca="1" si="225"/>
        <v>11.9767838012995+0.294013539621033i</v>
      </c>
      <c r="BC205" s="240" t="str">
        <f t="shared" ca="1" si="226"/>
        <v>-9.96133195084184-6.6559492147768i</v>
      </c>
      <c r="BD205" s="240" t="str">
        <f t="shared" ca="1" si="227"/>
        <v>4.85494982531098+10.9525913088302i</v>
      </c>
      <c r="BE205" s="240" t="str">
        <f t="shared" ca="1" si="228"/>
        <v>1.7578886127965-11.850722417201i</v>
      </c>
      <c r="BF205" s="240" t="str">
        <f t="shared" ca="1" si="229"/>
        <v>-7.82526674897703+9.07165886108515i</v>
      </c>
      <c r="BG205" s="240" t="str">
        <f t="shared" ca="1" si="230"/>
        <v>11.4645204110111-3.47772424583385i</v>
      </c>
      <c r="BH205" s="240" t="str">
        <f t="shared" ca="1" si="231"/>
        <v>-11.5464151372627-3.19532340499989i</v>
      </c>
      <c r="BI205" s="240" t="str">
        <f t="shared" ca="1" si="232"/>
        <v>8.04553957812615+8.87688498750299i</v>
      </c>
      <c r="BJ205" s="240" t="str">
        <f t="shared" ca="1" si="233"/>
        <v>-2.04819045661342-11.8040124550082i</v>
      </c>
      <c r="BK205" s="240" t="str">
        <f t="shared" ca="1" si="234"/>
        <v>-4.58469755896547+11.0684390262298i</v>
      </c>
      <c r="BL205" s="240" t="str">
        <f t="shared" ca="1" si="235"/>
        <v>9.79498661318111-6.89840789111177i</v>
      </c>
      <c r="BM205" s="240" t="str">
        <f t="shared" ca="1" si="236"/>
        <v>-11.9659611644743+0.587849976475987i</v>
      </c>
      <c r="BN205" s="240" t="str">
        <f t="shared" ca="1" si="237"/>
        <v>10.4239832897117+5.90511359419631i</v>
      </c>
      <c r="BO205" s="240" t="str">
        <f t="shared" ca="1" si="238"/>
        <v>-5.64751772835983-10.5657625229991i</v>
      </c>
      <c r="BP205" s="240" t="str">
        <f t="shared" ca="1" si="239"/>
        <v>-0.881332314491587+11.9479306800794i</v>
      </c>
      <c r="BQ205" s="240" t="str">
        <f t="shared" ca="1" si="240"/>
        <v>7.13671122448541-9.6227411418397i</v>
      </c>
      <c r="BR205" s="240" t="str">
        <f t="shared" ca="1" si="241"/>
        <v>-11.1776195298375+4.31168364223836i</v>
      </c>
      <c r="BS205" s="240" t="str">
        <f t="shared" ca="1" si="242"/>
        <v>11.7501921970919+2.337258547091i</v>
      </c>
      <c r="BT205" s="240" t="str">
        <f t="shared" ca="1" si="243"/>
        <v>-8.67676401032891-8.26096607507932i</v>
      </c>
      <c r="BU205" s="240" t="str">
        <f t="shared" ca="1" si="244"/>
        <v>2.91099782082257+11.6213547347853i</v>
      </c>
      <c r="BV205" s="240" t="str">
        <f t="shared" ca="1" si="245"/>
        <v>3.75803023561608-11.3757198863521i</v>
      </c>
      <c r="BW205" s="240" t="str">
        <f t="shared" ca="1" si="246"/>
        <v>-9.26096830657623+7.60028027174924i</v>
      </c>
      <c r="BX205" s="240" t="str">
        <f t="shared" ca="1" si="247"/>
        <v>11.890293947336-1.46652788261759i</v>
      </c>
      <c r="BY205" s="240" t="str">
        <f t="shared" ca="1" si="248"/>
        <v>-10.8301461599678-5.12227765142468i</v>
      </c>
      <c r="BZ205" s="240" t="str">
        <f t="shared" ca="1" si="249"/>
        <v>6.4094812435126+10.1216769546163i</v>
      </c>
      <c r="CA205" s="240" t="str">
        <f t="shared" ca="1" si="250"/>
        <v>1.67316708849134E-12-11.9803920714036i</v>
      </c>
      <c r="CB205" s="240" t="str">
        <f t="shared" ca="1" si="251"/>
        <v>-6.40948124351543+10.1216769546145i</v>
      </c>
      <c r="CC205" s="240" t="str">
        <f t="shared" ca="1" si="252"/>
        <v>10.8301461599694-5.12227765142135i</v>
      </c>
      <c r="CD205" s="240" t="str">
        <f t="shared" ca="1" si="253"/>
        <v>-11.8902939473371-1.46652788260908i</v>
      </c>
      <c r="CE205" s="240" t="str">
        <f t="shared" ca="1" si="254"/>
        <v>9.26096830658167+7.60028027174261i</v>
      </c>
      <c r="CF205" s="240" t="str">
        <f t="shared" ca="1" si="255"/>
        <v>-3.75803023562422-11.3757198863494i</v>
      </c>
      <c r="CG205" s="240" t="str">
        <f t="shared" ca="1" si="256"/>
        <v>-2.91099782082615+11.6213547347844i</v>
      </c>
      <c r="CH205" s="240" t="str">
        <f t="shared" ca="1" si="257"/>
        <v>8.67676401033122-8.26096607507689i</v>
      </c>
      <c r="CI205" s="240" t="str">
        <f t="shared" ca="1" si="258"/>
        <v>-11.7501921970926+2.33725854708771i</v>
      </c>
      <c r="CJ205" s="240" t="str">
        <f t="shared" ca="1" si="259"/>
        <v>11.1776195298362+4.3116836422418i</v>
      </c>
      <c r="CK205" s="240" t="str">
        <f t="shared" ca="1" si="260"/>
        <v>-7.13671122448244-9.62274114184189i</v>
      </c>
      <c r="CL205" s="240" t="str">
        <f t="shared" ca="1" si="261"/>
        <v>0.881332314488249+11.9479306800797i</v>
      </c>
      <c r="CM205" s="240" t="str">
        <f t="shared" ca="1" si="262"/>
        <v>5.64751772835227-10.5657625230031i</v>
      </c>
      <c r="CN205" s="240" t="str">
        <f t="shared" ca="1" si="263"/>
        <v>-10.4239832897076+5.90511359420347i</v>
      </c>
      <c r="CO205" s="240" t="str">
        <f t="shared" ca="1" si="264"/>
        <v>11.9659611644741+0.58784997647967i</v>
      </c>
      <c r="CP205" s="240" t="str">
        <f t="shared" ca="1" si="265"/>
        <v>-9.79498661317918-6.89840789111451i</v>
      </c>
      <c r="CQ205" s="240" t="str">
        <f t="shared" ca="1" si="266"/>
        <v>4.58469755896223+11.0684390262311i</v>
      </c>
      <c r="CR205" s="240" t="str">
        <f t="shared" ca="1" si="267"/>
        <v>2.04819045661689-11.8040124550076i</v>
      </c>
      <c r="CS205" s="240" t="str">
        <f t="shared" ca="1" si="268"/>
        <v>-8.04553957812863+8.87688498750074i</v>
      </c>
      <c r="CT205" s="240" t="str">
        <f t="shared" ca="1" si="269"/>
        <v>11.5464151372636-3.19532340499666i</v>
      </c>
      <c r="CU205" s="240" t="str">
        <f t="shared" ca="1" si="270"/>
        <v>-11.4645204110135-3.47772424582581i</v>
      </c>
      <c r="CV205" s="240" t="str">
        <f t="shared" ca="1" si="271"/>
        <v>7.82526674898339+9.07165886107967i</v>
      </c>
      <c r="CW205" s="240" t="str">
        <f t="shared" ca="1" si="272"/>
        <v>-1.75788861279319-11.8507224172015i</v>
      </c>
      <c r="CX205" s="240" t="str">
        <f t="shared" ca="1" si="273"/>
        <v>-4.85494982531403+10.9525913088289i</v>
      </c>
      <c r="CY205" s="240" t="str">
        <f t="shared" ca="1" si="274"/>
        <v>9.96133195084379-6.65594921477388i</v>
      </c>
      <c r="CZ205" s="240" t="str">
        <f t="shared" ca="1" si="275"/>
        <v>-11.9767838012996+0.294013539617347i</v>
      </c>
      <c r="DA205" s="240" t="str">
        <f t="shared" ca="1" si="276"/>
        <v>10.2759250386636+6.15915244041875i</v>
      </c>
      <c r="DB205" s="240" t="str">
        <f t="shared" ca="1" si="277"/>
        <v>-5.38652000900909-10.7011773360269i</v>
      </c>
      <c r="DC205" s="240" t="str">
        <f t="shared" ca="1" si="278"/>
        <v>-1.17428377086253+11.9227032090059i</v>
      </c>
      <c r="DD205" s="240" t="str">
        <f t="shared" ca="1" si="279"/>
        <v>7.37071566986513-9.44469929106029i</v>
      </c>
      <c r="DE205" s="240" t="str">
        <f t="shared" ca="1" si="280"/>
        <v>-11.2800670533976+4.03607252851137i</v>
      </c>
      <c r="DF205" s="240" t="str">
        <f t="shared" ca="1" si="281"/>
        <v>11.6892940627643+2.62491876041402i</v>
      </c>
      <c r="DG205" s="240" t="str">
        <f t="shared" ca="1" si="282"/>
        <v>-8.47141647496114-8.47141647496493i</v>
      </c>
      <c r="DH205" s="240" t="str">
        <f t="shared" ca="1" si="283"/>
        <v>2.62491876040912+11.6892940627654i</v>
      </c>
      <c r="DI205" s="240" t="str">
        <f t="shared" ca="1" si="284"/>
        <v>4.03607252851609-11.2800670533959i</v>
      </c>
      <c r="DJ205" s="240" t="str">
        <f t="shared" ca="1" si="285"/>
        <v>-9.44469929105605+7.37071566987057i</v>
      </c>
      <c r="DK205" s="240" t="str">
        <f t="shared" ca="1" si="286"/>
        <v>11.9227032090052-1.17428377086906i</v>
      </c>
      <c r="DL205" s="240" t="str">
        <f t="shared" ca="1" si="287"/>
        <v>-10.7011773360298-5.38652000900323i</v>
      </c>
      <c r="DM205" s="240" t="str">
        <f t="shared" ca="1" si="288"/>
        <v>6.15915244041443+10.2759250386662i</v>
      </c>
      <c r="DN205" s="240" t="str">
        <f t="shared" ca="1" si="289"/>
        <v>0.294013539622706-11.9767838012994i</v>
      </c>
      <c r="DO205" s="240" t="str">
        <f t="shared" ca="1" si="290"/>
        <v>-6.65594921477834+9.96133195084081i</v>
      </c>
      <c r="DP205" s="240" t="str">
        <f t="shared" ca="1" si="291"/>
        <v>10.952591308831-4.85494982530913i</v>
      </c>
      <c r="DQ205" s="240" t="str">
        <f t="shared" ca="1" si="292"/>
        <v>-11.8507224172007-1.75788861279849i</v>
      </c>
      <c r="DR205" s="240" t="str">
        <f t="shared" ca="1" si="293"/>
        <v>9.07165886108417+7.82526674897817i</v>
      </c>
      <c r="DS205" s="240" t="str">
        <f t="shared" ca="1" si="294"/>
        <v>-3.47772424583241-11.4645204110115i</v>
      </c>
      <c r="DT205" s="240" t="str">
        <f t="shared" ca="1" si="295"/>
        <v>-3.19532340499001+11.5464151372655i</v>
      </c>
      <c r="DU205" s="240" t="str">
        <f t="shared" ca="1" si="296"/>
        <v>8.87688498750434-8.04553957812467i</v>
      </c>
      <c r="DV205" s="240" t="str">
        <f t="shared" ca="1" si="297"/>
        <v>-11.8040124550084+2.04819045661194i</v>
      </c>
      <c r="DW205" s="240" t="str">
        <f t="shared" ca="1" si="298"/>
        <v>11.0684390262292+4.58469755896686i</v>
      </c>
      <c r="DX205" s="240" t="str">
        <f t="shared" ca="1" si="299"/>
        <v>-6.8984078911104-9.79498661318207i</v>
      </c>
      <c r="DY205" s="240" t="str">
        <f t="shared" ca="1" si="300"/>
        <v>0.587849976474317+11.9659611644744i</v>
      </c>
      <c r="DZ205" s="240" t="str">
        <f t="shared" ca="1" si="301"/>
        <v>5.90511359419776-10.4239832897109i</v>
      </c>
      <c r="EA205" s="240" t="str">
        <f t="shared" ca="1" si="302"/>
        <v>-10.565762523+5.64751772835805i</v>
      </c>
      <c r="EB205" s="240" t="str">
        <f t="shared" ca="1" si="303"/>
        <v>11.9479306800802+0.88133231448171i</v>
      </c>
      <c r="EC205" s="240" t="str">
        <f t="shared" ca="1" si="304"/>
        <v>-9.622741141846-7.13671122447691i</v>
      </c>
      <c r="ED205" s="240" t="str">
        <f t="shared" ca="1" si="305"/>
        <v>4.3116836422368+11.1776195298381i</v>
      </c>
      <c r="EE205" s="240" t="str">
        <f t="shared" ca="1" si="306"/>
        <v>2.33725854709296-11.7501921970915i</v>
      </c>
      <c r="EF205" s="240" t="str">
        <f t="shared" ca="1" si="307"/>
        <v>-8.26096607508078+8.67676401032752i</v>
      </c>
      <c r="EG205" s="240" t="str">
        <f t="shared" ca="1" si="308"/>
        <v>11.6213547347856-2.91099782082127i</v>
      </c>
      <c r="EH205" s="240" t="str">
        <f t="shared" ca="1" si="309"/>
        <v>-11.3757198863515-3.75803023561766i</v>
      </c>
      <c r="EI205" s="240" t="str">
        <f t="shared" ca="1" si="310"/>
        <v>7.60028027174794+9.2609683065773i</v>
      </c>
      <c r="EJ205" s="240" t="str">
        <f t="shared" ca="1" si="311"/>
        <v>-1.46652788261593-11.8902939473362i</v>
      </c>
      <c r="EK205" s="240" t="str">
        <f t="shared" ca="1" si="312"/>
        <v>-5.12227765141542+10.8301461599722i</v>
      </c>
      <c r="EL205" s="240" t="str">
        <f t="shared" ca="1" si="313"/>
        <v>10.1216769546172-6.40948124351118i</v>
      </c>
      <c r="EM205" s="240" t="str">
        <f t="shared" ca="1" si="314"/>
        <v>-11.9803920714036-3.34633417698268E-12i</v>
      </c>
      <c r="EN205" s="240"/>
      <c r="EO205" s="240"/>
      <c r="EP205" s="240"/>
    </row>
    <row r="206" spans="1:146" ht="15.75" thickBot="1">
      <c r="A206" s="277">
        <f t="shared" si="181"/>
        <v>2.0703125000000014E-3</v>
      </c>
      <c r="B206" s="276">
        <v>106</v>
      </c>
      <c r="C206" s="248">
        <f t="shared" si="182"/>
        <v>21200</v>
      </c>
      <c r="D206" s="247">
        <f t="shared" si="315"/>
        <v>133203.52851220724</v>
      </c>
      <c r="E206" s="247" t="str">
        <f t="shared" si="316"/>
        <v>133203.528512207i</v>
      </c>
      <c r="F206" s="247" t="str">
        <f t="shared" si="320"/>
        <v>0.0313691701478008-0.126705866872023i</v>
      </c>
      <c r="G206" s="247" t="str">
        <f t="shared" si="321"/>
        <v>-0.211675234653651+0.578594729854617i</v>
      </c>
      <c r="H206" s="247" t="str">
        <f t="shared" si="319"/>
        <v>0.00507200531317235-0.00269416393343244i</v>
      </c>
      <c r="I206" s="247" t="str">
        <f t="shared" si="317"/>
        <v>-0.00556049477610139+0.00261869741622112i</v>
      </c>
      <c r="J206" s="275" t="str">
        <f ca="1">IMPRODUCT(1/N_FFT2,DQ100)</f>
        <v>0.0239797958273798+0.000371464398652717i</v>
      </c>
      <c r="K206" s="274" t="str">
        <f t="shared" ca="1" si="318"/>
        <v>-0.000134312282291093+0.0000607303035264534i</v>
      </c>
      <c r="N206" s="265">
        <f t="shared" ca="1" si="185"/>
        <v>35.98079891190465</v>
      </c>
      <c r="O206" s="240">
        <f t="shared" ca="1" si="186"/>
        <v>11.980798911904651</v>
      </c>
      <c r="P206" s="240" t="str">
        <f t="shared" ca="1" si="187"/>
        <v>-10.2762739974008-6.15936159823731i</v>
      </c>
      <c r="Q206" s="240" t="str">
        <f t="shared" ca="1" si="188"/>
        <v>5.64770951164026+10.5661213242904i</v>
      </c>
      <c r="R206" s="240" t="str">
        <f t="shared" ca="1" si="189"/>
        <v>0.587869939191655-11.9663675149182i</v>
      </c>
      <c r="S206" s="240" t="str">
        <f t="shared" ca="1" si="190"/>
        <v>-6.65617524324777+9.96167022635619i</v>
      </c>
      <c r="T206" s="240" t="str">
        <f t="shared" ca="1" si="191"/>
        <v>10.830513939427-5.12245159814841i</v>
      </c>
      <c r="U206" s="241" t="str">
        <f t="shared" ca="1" si="192"/>
        <v>-11.9231080904584-1.17432364820822i</v>
      </c>
      <c r="V206" s="240" t="str">
        <f t="shared" ca="1" si="193"/>
        <v>9.62306791919671+7.13695357908561i</v>
      </c>
      <c r="W206" s="240" t="str">
        <f t="shared" ca="1" si="194"/>
        <v>-4.58485325008384-11.0688148978421i</v>
      </c>
      <c r="X206" s="240" t="str">
        <f t="shared" ca="1" si="195"/>
        <v>-1.75794830869839+11.8511248542676i</v>
      </c>
      <c r="Y206" s="240" t="str">
        <f t="shared" ca="1" si="196"/>
        <v>7.6005383686272-9.26128279853938i</v>
      </c>
      <c r="Z206" s="240" t="str">
        <f t="shared" ca="1" si="197"/>
        <v>-11.2804501116551+4.03620958895299i</v>
      </c>
      <c r="AA206" s="240" t="str">
        <f t="shared" ca="1" si="198"/>
        <v>11.7505912202672+2.33733791773358i</v>
      </c>
      <c r="AB206" s="240" t="str">
        <f t="shared" ca="1" si="199"/>
        <v>-8.87718643642708-8.04581279551115i</v>
      </c>
      <c r="AC206" s="240" t="str">
        <f t="shared" ca="1" si="200"/>
        <v>3.47784234539326+11.464909733098i</v>
      </c>
      <c r="AD206" s="240" t="str">
        <f t="shared" ca="1" si="201"/>
        <v>2.91109667499955-11.6217493827867i</v>
      </c>
      <c r="AE206" s="240" t="str">
        <f t="shared" ca="1" si="202"/>
        <v>-8.47170415463984+8.47170415464054i</v>
      </c>
      <c r="AF206" s="240" t="str">
        <f t="shared" ca="1" si="203"/>
        <v>11.6217493827867-2.91109667499929i</v>
      </c>
      <c r="AG206" s="240" t="str">
        <f t="shared" ca="1" si="204"/>
        <v>-11.4649097330983-3.47784234539237i</v>
      </c>
      <c r="AH206" s="240" t="str">
        <f t="shared" ca="1" si="205"/>
        <v>8.04581279551094+8.87718643642726i</v>
      </c>
      <c r="AI206" s="240" t="str">
        <f t="shared" ca="1" si="206"/>
        <v>-2.33733791773337-11.7505912202672i</v>
      </c>
      <c r="AJ206" s="240" t="str">
        <f t="shared" ca="1" si="207"/>
        <v>-4.0362095889532+11.280450111655i</v>
      </c>
      <c r="AK206" s="240" t="str">
        <f t="shared" ca="1" si="208"/>
        <v>9.26128279853954-7.60053836862702i</v>
      </c>
      <c r="AL206" s="240" t="str">
        <f t="shared" ca="1" si="209"/>
        <v>-11.8511248542677+1.75794830869816i</v>
      </c>
      <c r="AM206" s="240" t="str">
        <f t="shared" ca="1" si="210"/>
        <v>11.068814897842+4.58485325008409i</v>
      </c>
      <c r="AN206" s="240" t="str">
        <f t="shared" ca="1" si="211"/>
        <v>-7.13695357908547-9.62306791919681i</v>
      </c>
      <c r="AO206" s="240" t="str">
        <f t="shared" ca="1" si="212"/>
        <v>1.17432364820797+11.9231080904584i</v>
      </c>
      <c r="AP206" s="240" t="str">
        <f t="shared" ca="1" si="213"/>
        <v>5.12245159814856-10.8305139394269i</v>
      </c>
      <c r="AQ206" s="240" t="str">
        <f t="shared" ca="1" si="214"/>
        <v>-9.96167022635632+6.65617524324757i</v>
      </c>
      <c r="AR206" s="240" t="str">
        <f t="shared" ca="1" si="215"/>
        <v>-9.96167022635632+6.65617524324757i</v>
      </c>
      <c r="AS206" s="240" t="str">
        <f t="shared" ca="1" si="216"/>
        <v>-10.5661213242902-5.64770951164056i</v>
      </c>
      <c r="AT206" s="240" t="str">
        <f t="shared" ca="1" si="217"/>
        <v>6.15936159823759+10.2762739974006i</v>
      </c>
      <c r="AU206" s="240" t="str">
        <f t="shared" ca="1" si="218"/>
        <v>1.87872600400537E-13-11.9807989119047i</v>
      </c>
      <c r="AV206" s="240" t="str">
        <f t="shared" ca="1" si="219"/>
        <v>-6.15936159823704+10.2762739974009i</v>
      </c>
      <c r="AW206" s="240" t="str">
        <f t="shared" ca="1" si="220"/>
        <v>10.5661213242905-5.64770951164007i</v>
      </c>
      <c r="AX206" s="240" t="str">
        <f t="shared" ca="1" si="221"/>
        <v>-11.9663675149183-0.587869939191173i</v>
      </c>
      <c r="AY206" s="240" t="str">
        <f t="shared" ca="1" si="222"/>
        <v>9.96167022635601+6.65617524324802i</v>
      </c>
      <c r="AZ206" s="240" t="str">
        <f t="shared" ca="1" si="223"/>
        <v>-5.12245159814929-10.8305139394266i</v>
      </c>
      <c r="BA206" s="240" t="str">
        <f t="shared" ca="1" si="224"/>
        <v>-1.17432364820851+11.9231080904584i</v>
      </c>
      <c r="BB206" s="240" t="str">
        <f t="shared" ca="1" si="225"/>
        <v>7.13695357908385-9.62306791919801i</v>
      </c>
      <c r="BC206" s="240" t="str">
        <f t="shared" ca="1" si="226"/>
        <v>-11.0688148978417+4.58485325008469i</v>
      </c>
      <c r="BD206" s="240" t="str">
        <f t="shared" ca="1" si="227"/>
        <v>11.8511248542678+1.75794830869736i</v>
      </c>
      <c r="BE206" s="240" t="str">
        <f t="shared" ca="1" si="228"/>
        <v>-9.26128279853924-7.60053836862737i</v>
      </c>
      <c r="BF206" s="240" t="str">
        <f t="shared" ca="1" si="229"/>
        <v>4.03620958895269+11.2804501116552i</v>
      </c>
      <c r="BG206" s="240" t="str">
        <f t="shared" ca="1" si="230"/>
        <v>2.33733791773499-11.7505912202669i</v>
      </c>
      <c r="BH206" s="240" t="str">
        <f t="shared" ca="1" si="231"/>
        <v>-8.04581279551224+8.87718643642609i</v>
      </c>
      <c r="BI206" s="240" t="str">
        <f t="shared" ca="1" si="232"/>
        <v>11.4649097330987-3.47784234539079i</v>
      </c>
      <c r="BJ206" s="240" t="str">
        <f t="shared" ca="1" si="233"/>
        <v>-11.621749382786-2.91109667500213i</v>
      </c>
      <c r="BK206" s="240" t="str">
        <f t="shared" ca="1" si="234"/>
        <v>8.47170415463776+8.47170415464261i</v>
      </c>
      <c r="BL206" s="240" t="str">
        <f t="shared" ca="1" si="235"/>
        <v>-2.91109667499564-11.6217493827876i</v>
      </c>
      <c r="BM206" s="240" t="str">
        <f t="shared" ca="1" si="236"/>
        <v>-3.47784234539703+11.4649097330969i</v>
      </c>
      <c r="BN206" s="240" t="str">
        <f t="shared" ca="1" si="237"/>
        <v>8.87718643643069-8.04581279550714i</v>
      </c>
      <c r="BO206" s="240" t="str">
        <f t="shared" ca="1" si="238"/>
        <v>-11.7505912202682+2.33733791772842i</v>
      </c>
      <c r="BP206" s="240" t="str">
        <f t="shared" ca="1" si="239"/>
        <v>11.280450111657+4.03620958894776i</v>
      </c>
      <c r="BQ206" s="240" t="str">
        <f t="shared" ca="1" si="240"/>
        <v>-7.60053836863155-9.26128279853582i</v>
      </c>
      <c r="BR206" s="240" t="str">
        <f t="shared" ca="1" si="241"/>
        <v>1.75794830870252+11.851124854267i</v>
      </c>
      <c r="BS206" s="240" t="str">
        <f t="shared" ca="1" si="242"/>
        <v>4.58485325007986-11.0688148978438i</v>
      </c>
      <c r="BT206" s="240" t="str">
        <f t="shared" ca="1" si="243"/>
        <v>-9.6230679191948+7.13695357908819i</v>
      </c>
      <c r="BU206" s="240" t="str">
        <f t="shared" ca="1" si="244"/>
        <v>11.9231080904581-1.17432364821117i</v>
      </c>
      <c r="BV206" s="240" t="str">
        <f t="shared" ca="1" si="245"/>
        <v>-10.8305139394278-5.12245159814673i</v>
      </c>
      <c r="BW206" s="240" t="str">
        <f t="shared" ca="1" si="246"/>
        <v>6.65617524324939+9.96167022635509i</v>
      </c>
      <c r="BX206" s="240" t="str">
        <f t="shared" ca="1" si="247"/>
        <v>-0.587869939192991-11.9663675149182i</v>
      </c>
      <c r="BY206" s="240" t="str">
        <f t="shared" ca="1" si="248"/>
        <v>-5.64770951163982+10.5661213242906i</v>
      </c>
      <c r="BZ206" s="240" t="str">
        <f t="shared" ca="1" si="249"/>
        <v>10.2762739974007-6.15936159823742i</v>
      </c>
      <c r="CA206" s="240" t="str">
        <f t="shared" ca="1" si="250"/>
        <v>-11.9807989119047-3.75745200801074E-13i</v>
      </c>
      <c r="CB206" s="240" t="str">
        <f t="shared" ca="1" si="251"/>
        <v>10.2762739974001+6.15936159823837i</v>
      </c>
      <c r="CC206" s="240" t="str">
        <f t="shared" ca="1" si="252"/>
        <v>-5.64770951163886-10.5661213242911i</v>
      </c>
      <c r="CD206" s="240" t="str">
        <f t="shared" ca="1" si="253"/>
        <v>-0.587869939193742+11.9663675149181i</v>
      </c>
      <c r="CE206" s="240" t="str">
        <f t="shared" ca="1" si="254"/>
        <v>6.65617524325031-9.96167022635448i</v>
      </c>
      <c r="CF206" s="240" t="str">
        <f t="shared" ca="1" si="255"/>
        <v>-10.8305139394283+5.12245159814575i</v>
      </c>
      <c r="CG206" s="240" t="str">
        <f t="shared" ca="1" si="256"/>
        <v>11.923108090458+1.17432364821226i</v>
      </c>
      <c r="CH206" s="240" t="str">
        <f t="shared" ca="1" si="257"/>
        <v>-9.62306791919434-7.13695357908879i</v>
      </c>
      <c r="CI206" s="240" t="str">
        <f t="shared" ca="1" si="258"/>
        <v>4.58485325007885+11.0688148978442i</v>
      </c>
      <c r="CJ206" s="240" t="str">
        <f t="shared" ca="1" si="259"/>
        <v>1.7579483087036-11.8511248542669i</v>
      </c>
      <c r="CK206" s="240" t="str">
        <f t="shared" ca="1" si="260"/>
        <v>-7.60053836862291+9.2612827985429i</v>
      </c>
      <c r="CL206" s="240" t="str">
        <f t="shared" ca="1" si="261"/>
        <v>11.2804501116532-4.03620958895828i</v>
      </c>
      <c r="CM206" s="240" t="str">
        <f t="shared" ca="1" si="262"/>
        <v>-11.750591220268-2.33733791772949i</v>
      </c>
      <c r="CN206" s="240" t="str">
        <f t="shared" ca="1" si="263"/>
        <v>8.87718643642996+8.04581279550796i</v>
      </c>
      <c r="CO206" s="240" t="str">
        <f t="shared" ca="1" si="264"/>
        <v>-3.47784234539631-11.4649097330971i</v>
      </c>
      <c r="CP206" s="240" t="str">
        <f t="shared" ca="1" si="265"/>
        <v>-2.9110966749967+11.6217493827874i</v>
      </c>
      <c r="CQ206" s="240" t="str">
        <f t="shared" ca="1" si="266"/>
        <v>8.47170415463853-8.47170415464185i</v>
      </c>
      <c r="CR206" s="240" t="str">
        <f t="shared" ca="1" si="267"/>
        <v>-11.6217493827862+2.91109667500123i</v>
      </c>
      <c r="CS206" s="240" t="str">
        <f t="shared" ca="1" si="268"/>
        <v>11.4649097330985+3.47784234539151i</v>
      </c>
      <c r="CT206" s="240" t="str">
        <f t="shared" ca="1" si="269"/>
        <v>-8.04581279551142-8.87718643642683i</v>
      </c>
      <c r="CU206" s="240" t="str">
        <f t="shared" ca="1" si="270"/>
        <v>2.33733791773407+11.7505912202671i</v>
      </c>
      <c r="CV206" s="240" t="str">
        <f t="shared" ca="1" si="271"/>
        <v>4.03620958895355-11.2804501116549i</v>
      </c>
      <c r="CW206" s="240" t="str">
        <f t="shared" ca="1" si="272"/>
        <v>-9.26128279853993+7.60053836862653i</v>
      </c>
      <c r="CX206" s="240" t="str">
        <f t="shared" ca="1" si="273"/>
        <v>11.8511248542679-1.75794830869645i</v>
      </c>
      <c r="CY206" s="240" t="str">
        <f t="shared" ca="1" si="274"/>
        <v>-11.0688148978414-4.58485325008554i</v>
      </c>
      <c r="CZ206" s="240" t="str">
        <f t="shared" ca="1" si="275"/>
        <v>7.13695357908297+9.62306791919866i</v>
      </c>
      <c r="DA206" s="240" t="str">
        <f t="shared" ca="1" si="276"/>
        <v>-1.17432364820505-11.9231080904587i</v>
      </c>
      <c r="DB206" s="240" t="str">
        <f t="shared" ca="1" si="277"/>
        <v>-5.12245159815229+10.8305139394252i</v>
      </c>
      <c r="DC206" s="240" t="str">
        <f t="shared" ca="1" si="278"/>
        <v>9.96167022635851-6.65617524324428i</v>
      </c>
      <c r="DD206" s="240" t="str">
        <f t="shared" ca="1" si="279"/>
        <v>-11.9663675149185+0.587869939186512i</v>
      </c>
      <c r="DE206" s="240" t="str">
        <f t="shared" ca="1" si="280"/>
        <v>10.5661213242877+5.64770951164524i</v>
      </c>
      <c r="DF206" s="240" t="str">
        <f t="shared" ca="1" si="281"/>
        <v>-6.15936159824238-10.2762739973977i</v>
      </c>
      <c r="DG206" s="240" t="str">
        <f t="shared" ca="1" si="282"/>
        <v>5.39539094361784E-12+11.9807989119047i</v>
      </c>
      <c r="DH206" s="240" t="str">
        <f t="shared" ca="1" si="283"/>
        <v>6.15936159823341-10.2762739974031i</v>
      </c>
      <c r="DI206" s="240" t="str">
        <f t="shared" ca="1" si="284"/>
        <v>-10.5661213242884+5.64770951164395i</v>
      </c>
      <c r="DJ206" s="240" t="str">
        <f t="shared" ca="1" si="285"/>
        <v>11.9663675149184+0.587869939188317i</v>
      </c>
      <c r="DK206" s="240" t="str">
        <f t="shared" ca="1" si="286"/>
        <v>-9.9616702263577-6.6561752432455i</v>
      </c>
      <c r="DL206" s="240" t="str">
        <f t="shared" ca="1" si="287"/>
        <v>5.12245159815096+10.8305139394258i</v>
      </c>
      <c r="DM206" s="240" t="str">
        <f t="shared" ca="1" si="288"/>
        <v>1.17432364820651-11.9231080904586i</v>
      </c>
      <c r="DN206" s="240" t="str">
        <f t="shared" ca="1" si="289"/>
        <v>-7.13695357908415+9.62306791919778i</v>
      </c>
      <c r="DO206" s="240" t="str">
        <f t="shared" ca="1" si="290"/>
        <v>11.0688148978418-4.58485325008449i</v>
      </c>
      <c r="DP206" s="240" t="str">
        <f t="shared" ca="1" si="291"/>
        <v>-11.8511248542677-1.75794830869823i</v>
      </c>
      <c r="DQ206" s="240" t="str">
        <f t="shared" ca="1" si="292"/>
        <v>9.26128279853878+7.60053836862793i</v>
      </c>
      <c r="DR206" s="240" t="str">
        <f t="shared" ca="1" si="293"/>
        <v>-4.03620958895217-11.2804501116554i</v>
      </c>
      <c r="DS206" s="240" t="str">
        <f t="shared" ca="1" si="294"/>
        <v>-2.33733791773552+11.7505912202668i</v>
      </c>
      <c r="DT206" s="240" t="str">
        <f t="shared" ca="1" si="295"/>
        <v>8.04581279551251-8.87718643642584i</v>
      </c>
      <c r="DU206" s="240" t="str">
        <f t="shared" ca="1" si="296"/>
        <v>-11.4649097330989+3.47784234539043i</v>
      </c>
      <c r="DV206" s="240" t="str">
        <f t="shared" ca="1" si="297"/>
        <v>11.621749382786+2.91109667500233i</v>
      </c>
      <c r="DW206" s="240" t="str">
        <f t="shared" ca="1" si="298"/>
        <v>-8.47170415463726-8.47170415464312i</v>
      </c>
      <c r="DX206" s="240" t="str">
        <f t="shared" ca="1" si="299"/>
        <v>2.91109667499494+11.6217493827878i</v>
      </c>
      <c r="DY206" s="240" t="str">
        <f t="shared" ca="1" si="300"/>
        <v>3.47784234539773-11.4649097330966i</v>
      </c>
      <c r="DZ206" s="240" t="str">
        <f t="shared" ca="1" si="301"/>
        <v>-8.87718643643094+8.04581279550687i</v>
      </c>
      <c r="EA206" s="240" t="str">
        <f t="shared" ca="1" si="302"/>
        <v>11.750591220266-2.33733791773941i</v>
      </c>
      <c r="EB206" s="240" t="str">
        <f t="shared" ca="1" si="303"/>
        <v>-11.2804501116567-4.03620958894843i</v>
      </c>
      <c r="EC206" s="240" t="str">
        <f t="shared" ca="1" si="304"/>
        <v>7.60053836863099+9.26128279853628i</v>
      </c>
      <c r="ED206" s="240" t="str">
        <f t="shared" ca="1" si="305"/>
        <v>-1.75794830870215-11.8511248542671i</v>
      </c>
      <c r="EE206" s="240" t="str">
        <f t="shared" ca="1" si="306"/>
        <v>-4.58485325008021+11.0688148978436i</v>
      </c>
      <c r="EF206" s="240" t="str">
        <f t="shared" ca="1" si="307"/>
        <v>9.62306791919502-7.13695357908789i</v>
      </c>
      <c r="EG206" s="240" t="str">
        <f t="shared" ca="1" si="308"/>
        <v>-11.9231080904581+1.17432364821113i</v>
      </c>
      <c r="EH206" s="240" t="str">
        <f t="shared" ca="1" si="309"/>
        <v>10.8305139394275+5.12245159814738i</v>
      </c>
      <c r="EI206" s="240" t="str">
        <f t="shared" ca="1" si="310"/>
        <v>-6.6561752432488-9.96167022635549i</v>
      </c>
      <c r="EJ206" s="240" t="str">
        <f t="shared" ca="1" si="311"/>
        <v>0.587869939192276+11.9663675149182i</v>
      </c>
      <c r="EK206" s="240" t="str">
        <f t="shared" ca="1" si="312"/>
        <v>5.64770951164015-10.5661213242904i</v>
      </c>
      <c r="EL206" s="240" t="str">
        <f t="shared" ca="1" si="313"/>
        <v>-10.2762739974009+6.1593615982371i</v>
      </c>
      <c r="EM206" s="240" t="str">
        <f t="shared" ca="1" si="314"/>
        <v>11.9807989119047+7.51490401602149E-13i</v>
      </c>
      <c r="EN206" s="240"/>
      <c r="EO206" s="240"/>
      <c r="EP206" s="240"/>
    </row>
    <row r="207" spans="1:146" ht="15.75" thickBot="1">
      <c r="A207" s="277">
        <f t="shared" si="181"/>
        <v>2.0898437500000014E-3</v>
      </c>
      <c r="B207" s="276">
        <v>107</v>
      </c>
      <c r="C207" s="248">
        <f t="shared" si="182"/>
        <v>21400</v>
      </c>
      <c r="D207" s="247">
        <f t="shared" si="315"/>
        <v>134460.16557364314</v>
      </c>
      <c r="E207" s="247" t="str">
        <f t="shared" si="316"/>
        <v>134460.165573643i</v>
      </c>
      <c r="F207" s="247" t="str">
        <f t="shared" si="320"/>
        <v>0.0308778709784031-0.125991597957665i</v>
      </c>
      <c r="G207" s="247" t="str">
        <f t="shared" si="321"/>
        <v>-0.208108279257703+0.574504436935341i</v>
      </c>
      <c r="H207" s="247" t="str">
        <f t="shared" si="319"/>
        <v>0.00507053884940171-0.002669234506902i</v>
      </c>
      <c r="I207" s="247" t="str">
        <f t="shared" si="317"/>
        <v>-0.00555079086037422+0.00259648078763158i</v>
      </c>
      <c r="J207" s="275" t="str">
        <f ca="1">IMPRODUCT(1/N_FFT2,DR100)</f>
        <v>0.067327607108357+0.0112644923600394i</v>
      </c>
      <c r="K207" s="274" t="str">
        <f t="shared" ca="1" si="318"/>
        <v>-0.000402969504183199+0.000112287997095194i</v>
      </c>
      <c r="N207" s="265">
        <f t="shared" ca="1" si="185"/>
        <v>35.981175275421819</v>
      </c>
      <c r="O207" s="240">
        <f t="shared" ca="1" si="186"/>
        <v>11.981175275421817</v>
      </c>
      <c r="P207" s="240" t="str">
        <f t="shared" ca="1" si="187"/>
        <v>-10.4246647453379-5.90549963404357i</v>
      </c>
      <c r="Q207" s="240" t="str">
        <f t="shared" ca="1" si="188"/>
        <v>6.15955508775437+10.2765968151572i</v>
      </c>
      <c r="R207" s="240" t="str">
        <f t="shared" ca="1" si="189"/>
        <v>-0.294032760407156-11.9775667694314i</v>
      </c>
      <c r="S207" s="240" t="str">
        <f t="shared" ca="1" si="190"/>
        <v>-5.64788692817385+10.5664532472794i</v>
      </c>
      <c r="T207" s="240" t="str">
        <f t="shared" ca="1" si="191"/>
        <v>10.1223386473217-6.40990025580091i</v>
      </c>
      <c r="U207" s="241" t="str">
        <f t="shared" ca="1" si="192"/>
        <v>-11.9667434250891+0.587888406474037i</v>
      </c>
      <c r="V207" s="240" t="str">
        <f t="shared" ca="1" si="193"/>
        <v>10.7018769128895+5.38687214640757i</v>
      </c>
      <c r="W207" s="240" t="str">
        <f t="shared" ca="1" si="194"/>
        <v>-6.65638433961436-9.96198316118411i</v>
      </c>
      <c r="X207" s="240" t="str">
        <f t="shared" ca="1" si="195"/>
        <v>0.881389930548016+11.9487117619728i</v>
      </c>
      <c r="Y207" s="240" t="str">
        <f t="shared" ca="1" si="196"/>
        <v>5.12261251428732-10.8308541680168i</v>
      </c>
      <c r="Z207" s="240" t="str">
        <f t="shared" ca="1" si="197"/>
        <v>-9.7956269488921+6.89885886640087i</v>
      </c>
      <c r="AA207" s="240" t="str">
        <f t="shared" ca="1" si="198"/>
        <v>11.9234826416824-1.17436053828394i</v>
      </c>
      <c r="AB207" s="240" t="str">
        <f t="shared" ca="1" si="199"/>
        <v>-10.9533073215844-4.85526721193641i</v>
      </c>
      <c r="AC207" s="240" t="str">
        <f t="shared" ca="1" si="200"/>
        <v>7.13717777857023+9.62337021720885i</v>
      </c>
      <c r="AD207" s="240" t="str">
        <f t="shared" ca="1" si="201"/>
        <v>-1.46662375514494-11.8910712612962i</v>
      </c>
      <c r="AE207" s="240" t="str">
        <f t="shared" ca="1" si="202"/>
        <v>-4.58499727816604+11.0691626123925i</v>
      </c>
      <c r="AF207" s="240" t="str">
        <f t="shared" ca="1" si="203"/>
        <v>9.44531672714703-7.37119752172301i</v>
      </c>
      <c r="AG207" s="240" t="str">
        <f t="shared" ca="1" si="204"/>
        <v>-11.8514971442181+1.75800353269528i</v>
      </c>
      <c r="AH207" s="240" t="str">
        <f t="shared" ca="1" si="205"/>
        <v>11.1783502535452+4.31196551348049i</v>
      </c>
      <c r="AI207" s="240" t="str">
        <f t="shared" ca="1" si="206"/>
        <v>-7.60077713111552-9.2615737314719i</v>
      </c>
      <c r="AJ207" s="240" t="str">
        <f t="shared" ca="1" si="207"/>
        <v>2.04832435465467+11.8047841284162i</v>
      </c>
      <c r="AK207" s="240" t="str">
        <f t="shared" ca="1" si="208"/>
        <v>4.03633638200328-11.280804474491i</v>
      </c>
      <c r="AL207" s="240" t="str">
        <f t="shared" ca="1" si="209"/>
        <v>-9.07225191009424+7.82577831657469i</v>
      </c>
      <c r="AM207" s="240" t="str">
        <f t="shared" ca="1" si="210"/>
        <v>11.7509603520649-2.33741134261343i</v>
      </c>
      <c r="AN207" s="240" t="str">
        <f t="shared" ca="1" si="211"/>
        <v>-11.3764635606374-3.75827591241902i</v>
      </c>
      <c r="AO207" s="240" t="str">
        <f t="shared" ca="1" si="212"/>
        <v>8.0460655458016+8.87746530339845i</v>
      </c>
      <c r="AP207" s="240" t="str">
        <f t="shared" ca="1" si="213"/>
        <v>-2.62509036138201-11.690058236594i</v>
      </c>
      <c r="AQ207" s="240" t="str">
        <f t="shared" ca="1" si="214"/>
        <v>-3.47795159795496+11.4652698905286i</v>
      </c>
      <c r="AR207" s="240" t="str">
        <f t="shared" ca="1" si="215"/>
        <v>-3.47795159795496+11.4652698905286i</v>
      </c>
      <c r="AS207" s="240" t="str">
        <f t="shared" ca="1" si="216"/>
        <v>-11.622114467161+2.91118812387417i</v>
      </c>
      <c r="AT207" s="240" t="str">
        <f t="shared" ca="1" si="217"/>
        <v>11.5471699705515+3.19553229549843i</v>
      </c>
      <c r="AU207" s="240" t="str">
        <f t="shared" ca="1" si="218"/>
        <v>-8.47197028383558-8.47197028383516i</v>
      </c>
      <c r="AV207" s="240" t="str">
        <f t="shared" ca="1" si="219"/>
        <v>3.19553229549802+11.5471699705516i</v>
      </c>
      <c r="AW207" s="240" t="str">
        <f t="shared" ca="1" si="220"/>
        <v>2.9111881238746-11.6221144671609i</v>
      </c>
      <c r="AX207" s="240" t="str">
        <f t="shared" ca="1" si="221"/>
        <v>-8.26150612600489+8.67733124355425i</v>
      </c>
      <c r="AY207" s="240" t="str">
        <f t="shared" ca="1" si="222"/>
        <v>11.4652698905287-3.47795159795454i</v>
      </c>
      <c r="AZ207" s="240" t="str">
        <f t="shared" ca="1" si="223"/>
        <v>-11.6900582365941-2.62509036138127i</v>
      </c>
      <c r="BA207" s="240" t="str">
        <f t="shared" ca="1" si="224"/>
        <v>8.87746530339895+8.04606554580105i</v>
      </c>
      <c r="BB207" s="240" t="str">
        <f t="shared" ca="1" si="225"/>
        <v>-3.75827591241294-11.3764635606394i</v>
      </c>
      <c r="BC207" s="240" t="str">
        <f t="shared" ca="1" si="226"/>
        <v>-2.33741134261036+11.7509603520655i</v>
      </c>
      <c r="BD207" s="240" t="str">
        <f t="shared" ca="1" si="227"/>
        <v>7.82577831657418-9.07225191009467i</v>
      </c>
      <c r="BE207" s="240" t="str">
        <f t="shared" ca="1" si="228"/>
        <v>-11.2808044744915+4.03633638200174i</v>
      </c>
      <c r="BF207" s="240" t="str">
        <f t="shared" ca="1" si="229"/>
        <v>11.8047841284155+2.04832435465862i</v>
      </c>
      <c r="BG207" s="240" t="str">
        <f t="shared" ca="1" si="230"/>
        <v>-9.26157373147546-7.60077713111119i</v>
      </c>
      <c r="BH207" s="240" t="str">
        <f t="shared" ca="1" si="231"/>
        <v>4.31196551348229+11.1783502535445i</v>
      </c>
      <c r="BI207" s="240" t="str">
        <f t="shared" ca="1" si="232"/>
        <v>1.75800353269571-11.851497144218i</v>
      </c>
      <c r="BJ207" s="240" t="str">
        <f t="shared" ca="1" si="233"/>
        <v>-7.37119752172531+9.44531672714525i</v>
      </c>
      <c r="BK207" s="240" t="str">
        <f t="shared" ca="1" si="234"/>
        <v>11.0691626123945-4.58499727816123i</v>
      </c>
      <c r="BL207" s="240" t="str">
        <f t="shared" ca="1" si="235"/>
        <v>-11.8910712612967-1.46662375514066i</v>
      </c>
      <c r="BM207" s="240" t="str">
        <f t="shared" ca="1" si="236"/>
        <v>9.62337021720925+7.1371777785697i</v>
      </c>
      <c r="BN207" s="240" t="str">
        <f t="shared" ca="1" si="237"/>
        <v>-4.85526721193477-10.9533073215851i</v>
      </c>
      <c r="BO207" s="240" t="str">
        <f t="shared" ca="1" si="238"/>
        <v>-1.1743605382881+11.923482641682i</v>
      </c>
      <c r="BP207" s="240" t="str">
        <f t="shared" ca="1" si="239"/>
        <v>6.89885886639628-9.79562694889532i</v>
      </c>
      <c r="BQ207" s="240" t="str">
        <f t="shared" ca="1" si="240"/>
        <v>-10.8308541680154+5.1226125142902i</v>
      </c>
      <c r="BR207" s="240" t="str">
        <f t="shared" ca="1" si="241"/>
        <v>11.9487117619729+0.881389930547266i</v>
      </c>
      <c r="BS207" s="240" t="str">
        <f t="shared" ca="1" si="242"/>
        <v>-9.9619831611825-6.65638433961678i</v>
      </c>
      <c r="BT207" s="240" t="str">
        <f t="shared" ca="1" si="243"/>
        <v>5.3868721464028+10.7018769128919i</v>
      </c>
      <c r="BU207" s="240" t="str">
        <f t="shared" ca="1" si="244"/>
        <v>0.587888406469546-11.9667434250893i</v>
      </c>
      <c r="BV207" s="240" t="str">
        <f t="shared" ca="1" si="245"/>
        <v>-6.40990025579919+10.1223386473228i</v>
      </c>
      <c r="BW207" s="240" t="str">
        <f t="shared" ca="1" si="246"/>
        <v>10.5664532472796-5.64788692817353i</v>
      </c>
      <c r="BX207" s="240" t="str">
        <f t="shared" ca="1" si="247"/>
        <v>-11.9775667694313-0.294032760410576i</v>
      </c>
      <c r="BY207" s="240" t="str">
        <f t="shared" ca="1" si="248"/>
        <v>10.2765968151541+6.15955508775951i</v>
      </c>
      <c r="BZ207" s="240" t="str">
        <f t="shared" ca="1" si="249"/>
        <v>-5.90549963404641-10.4246647453363i</v>
      </c>
      <c r="CA207" s="240" t="str">
        <f t="shared" ca="1" si="250"/>
        <v>5.81236978665813E-13+11.9811752754218i</v>
      </c>
      <c r="CB207" s="240" t="str">
        <f t="shared" ca="1" si="251"/>
        <v>5.90549963404511-10.424664745337i</v>
      </c>
      <c r="CC207" s="240" t="str">
        <f t="shared" ca="1" si="252"/>
        <v>-10.2765968151594+6.15955508775058i</v>
      </c>
      <c r="CD207" s="240" t="str">
        <f t="shared" ca="1" si="253"/>
        <v>11.9775667694312-0.294032760412078i</v>
      </c>
      <c r="CE207" s="240" t="str">
        <f t="shared" ca="1" si="254"/>
        <v>-10.5664532472803-5.6478869281722i</v>
      </c>
      <c r="CF207" s="240" t="str">
        <f t="shared" ca="1" si="255"/>
        <v>6.40990025580046+10.122338647322i</v>
      </c>
      <c r="CG207" s="240" t="str">
        <f t="shared" ca="1" si="256"/>
        <v>-0.587888406471047-11.9667434250892i</v>
      </c>
      <c r="CH207" s="240" t="str">
        <f t="shared" ca="1" si="257"/>
        <v>-5.38687214641211+10.7018769128872i</v>
      </c>
      <c r="CI207" s="240" t="str">
        <f t="shared" ca="1" si="258"/>
        <v>9.96198316118166-6.65638433961803i</v>
      </c>
      <c r="CJ207" s="240" t="str">
        <f t="shared" ca="1" si="259"/>
        <v>-11.9487117619728+0.881389930548765i</v>
      </c>
      <c r="CK207" s="240" t="str">
        <f t="shared" ca="1" si="260"/>
        <v>10.830854168016+5.12261251428884i</v>
      </c>
      <c r="CL207" s="240" t="str">
        <f t="shared" ca="1" si="261"/>
        <v>-6.89885886639752-9.79562694889446i</v>
      </c>
      <c r="CM207" s="240" t="str">
        <f t="shared" ca="1" si="262"/>
        <v>1.17436053828926+11.9234826416818i</v>
      </c>
      <c r="CN207" s="240" t="str">
        <f t="shared" ca="1" si="263"/>
        <v>4.85526721193339-10.9533073215857i</v>
      </c>
      <c r="CO207" s="240" t="str">
        <f t="shared" ca="1" si="264"/>
        <v>-9.62337021720835+7.1371777785709i</v>
      </c>
      <c r="CP207" s="240" t="str">
        <f t="shared" ca="1" si="265"/>
        <v>11.8910712612965-1.46662375514214i</v>
      </c>
      <c r="CQ207" s="240" t="str">
        <f t="shared" ca="1" si="266"/>
        <v>-11.0691626123906-4.58499727817085i</v>
      </c>
      <c r="CR207" s="240" t="str">
        <f t="shared" ca="1" si="267"/>
        <v>7.37119752172635+9.44531672714442i</v>
      </c>
      <c r="CS207" s="240" t="str">
        <f t="shared" ca="1" si="268"/>
        <v>-1.75800353269703-11.8514971442179i</v>
      </c>
      <c r="CT207" s="240" t="str">
        <f t="shared" ca="1" si="269"/>
        <v>-4.31196551348074+11.1783502535451i</v>
      </c>
      <c r="CU207" s="240" t="str">
        <f t="shared" ca="1" si="270"/>
        <v>9.26157373147439-7.60077713111249i</v>
      </c>
      <c r="CV207" s="240" t="str">
        <f t="shared" ca="1" si="271"/>
        <v>-11.8047841284153+2.04832435466011i</v>
      </c>
      <c r="CW207" s="240" t="str">
        <f t="shared" ca="1" si="272"/>
        <v>11.280804474492+4.03633638200033i</v>
      </c>
      <c r="CX207" s="240" t="str">
        <f t="shared" ca="1" si="273"/>
        <v>-7.82577831657519-9.0722519100938i</v>
      </c>
      <c r="CY207" s="240" t="str">
        <f t="shared" ca="1" si="274"/>
        <v>2.33741134261166+11.7509603520653i</v>
      </c>
      <c r="CZ207" s="240" t="str">
        <f t="shared" ca="1" si="275"/>
        <v>3.75827591242299-11.3764635606361i</v>
      </c>
      <c r="DA207" s="240" t="str">
        <f t="shared" ca="1" si="276"/>
        <v>-8.87746530339555+8.04606554580482i</v>
      </c>
      <c r="DB207" s="240" t="str">
        <f t="shared" ca="1" si="277"/>
        <v>11.6900582365935-2.62509036138391i</v>
      </c>
      <c r="DC207" s="240" t="str">
        <f t="shared" ca="1" si="278"/>
        <v>-11.4652698905285-3.47795159795539i</v>
      </c>
      <c r="DD207" s="240" t="str">
        <f t="shared" ca="1" si="279"/>
        <v>8.2615061260024+8.67733124355662i</v>
      </c>
      <c r="DE207" s="240" t="str">
        <f t="shared" ca="1" si="280"/>
        <v>-2.91118812386896-11.6221144671623i</v>
      </c>
      <c r="DF207" s="240" t="str">
        <f t="shared" ca="1" si="281"/>
        <v>-3.19553229549411+11.5471699705527i</v>
      </c>
      <c r="DG207" s="240" t="str">
        <f t="shared" ca="1" si="282"/>
        <v>8.47197028383451-8.47197028383622i</v>
      </c>
      <c r="DH207" s="240" t="str">
        <f t="shared" ca="1" si="283"/>
        <v>-11.547169970552+3.19553229549645i</v>
      </c>
      <c r="DI207" s="240" t="str">
        <f t="shared" ca="1" si="284"/>
        <v>11.6221144671598+2.91118812387883i</v>
      </c>
      <c r="DJ207" s="240" t="str">
        <f t="shared" ca="1" si="285"/>
        <v>-8.67733124355829-8.26150612600064i</v>
      </c>
      <c r="DK207" s="240" t="str">
        <f t="shared" ca="1" si="286"/>
        <v>3.47795159795738+11.4652698905279i</v>
      </c>
      <c r="DL207" s="240" t="str">
        <f t="shared" ca="1" si="287"/>
        <v>2.62509036138153-11.6900582365941i</v>
      </c>
      <c r="DM207" s="240" t="str">
        <f t="shared" ca="1" si="288"/>
        <v>-8.04606554580327+8.87746530339694i</v>
      </c>
      <c r="DN207" s="240" t="str">
        <f t="shared" ca="1" si="289"/>
        <v>11.3764635606392-3.75827591241365i</v>
      </c>
      <c r="DO207" s="240" t="str">
        <f t="shared" ca="1" si="290"/>
        <v>-11.7509603520656-2.33741134260962i</v>
      </c>
      <c r="DP207" s="240" t="str">
        <f t="shared" ca="1" si="291"/>
        <v>9.07225191009538+7.82577831657336i</v>
      </c>
      <c r="DQ207" s="240" t="str">
        <f t="shared" ca="1" si="292"/>
        <v>-4.03633638200229-11.2808044744913i</v>
      </c>
      <c r="DR207" s="240" t="str">
        <f t="shared" ca="1" si="293"/>
        <v>-2.04832435465772+11.8047841284157i</v>
      </c>
      <c r="DS207" s="240" t="str">
        <f t="shared" ca="1" si="294"/>
        <v>7.60077713112008-9.26157373146816i</v>
      </c>
      <c r="DT207" s="240" t="str">
        <f t="shared" ca="1" si="295"/>
        <v>-11.1783502535444+4.31196551348268i</v>
      </c>
      <c r="DU207" s="240" t="str">
        <f t="shared" ca="1" si="296"/>
        <v>11.8514971442181+1.75800353269497i</v>
      </c>
      <c r="DV207" s="240" t="str">
        <f t="shared" ca="1" si="297"/>
        <v>-9.44531672714592-7.37119752172445i</v>
      </c>
      <c r="DW207" s="240" t="str">
        <f t="shared" ca="1" si="298"/>
        <v>4.58499727816177+11.0691626123943i</v>
      </c>
      <c r="DX207" s="240" t="str">
        <f t="shared" ca="1" si="299"/>
        <v>1.46662375514008-11.8910712612968i</v>
      </c>
      <c r="DY207" s="240" t="str">
        <f t="shared" ca="1" si="300"/>
        <v>-7.13717777856896+9.6233702172098i</v>
      </c>
      <c r="DZ207" s="240" t="str">
        <f t="shared" ca="1" si="301"/>
        <v>10.9533073215849-4.85526721193529i</v>
      </c>
      <c r="EA207" s="240" t="str">
        <f t="shared" ca="1" si="302"/>
        <v>-11.923482641682-1.17436053828719i</v>
      </c>
      <c r="EB207" s="240" t="str">
        <f t="shared" ca="1" si="303"/>
        <v>9.795626948889+6.89885886640528i</v>
      </c>
      <c r="EC207" s="240" t="str">
        <f t="shared" ca="1" si="304"/>
        <v>-5.12261251429103-10.830854168015i</v>
      </c>
      <c r="ED207" s="240" t="str">
        <f t="shared" ca="1" si="305"/>
        <v>-0.881389930546687+11.9487117619729i</v>
      </c>
      <c r="EE207" s="240" t="str">
        <f t="shared" ca="1" si="306"/>
        <v>6.65638433961602-9.961983161183i</v>
      </c>
      <c r="EF207" s="240" t="str">
        <f t="shared" ca="1" si="307"/>
        <v>-10.7018769128916+5.38687214640332i</v>
      </c>
      <c r="EG207" s="240" t="str">
        <f t="shared" ca="1" si="308"/>
        <v>11.9667434250893+0.587888406468625i</v>
      </c>
      <c r="EH207" s="240" t="str">
        <f t="shared" ca="1" si="309"/>
        <v>-10.1223386473231-6.4099002557987i</v>
      </c>
      <c r="EI207" s="240" t="str">
        <f t="shared" ca="1" si="310"/>
        <v>5.64788692817434+10.5664532472792i</v>
      </c>
      <c r="EJ207" s="240" t="str">
        <f t="shared" ca="1" si="311"/>
        <v>0.294032760409995-11.9775667694313i</v>
      </c>
      <c r="EK207" s="240" t="str">
        <f t="shared" ca="1" si="312"/>
        <v>-6.15955508775872+10.2765968151546i</v>
      </c>
      <c r="EL207" s="240" t="str">
        <f t="shared" ca="1" si="313"/>
        <v>10.4246647453358-5.90549963404722i</v>
      </c>
      <c r="EM207" s="240" t="str">
        <f t="shared" ca="1" si="314"/>
        <v>-11.9811752754218+1.16247395733163E-12i</v>
      </c>
      <c r="EN207" s="240"/>
      <c r="EO207" s="240"/>
      <c r="EP207" s="240"/>
    </row>
    <row r="208" spans="1:146" ht="15.75" thickBot="1">
      <c r="A208" s="277">
        <f t="shared" si="181"/>
        <v>2.1093750000000014E-3</v>
      </c>
      <c r="B208" s="276">
        <v>108</v>
      </c>
      <c r="C208" s="248">
        <f t="shared" si="182"/>
        <v>21600</v>
      </c>
      <c r="D208" s="247">
        <f t="shared" si="315"/>
        <v>135716.80263507908</v>
      </c>
      <c r="E208" s="247" t="str">
        <f t="shared" si="316"/>
        <v>135716.802635079i</v>
      </c>
      <c r="F208" s="247" t="str">
        <f t="shared" si="320"/>
        <v>0.0303905231458484-0.12528642385305i</v>
      </c>
      <c r="G208" s="247" t="str">
        <f t="shared" si="321"/>
        <v>-0.204624083473196+0.570459097596487i</v>
      </c>
      <c r="H208" s="247" t="str">
        <f t="shared" si="319"/>
        <v>0.00506910797895088-0.00264476349992218i</v>
      </c>
      <c r="I208" s="247" t="str">
        <f t="shared" si="317"/>
        <v>-0.00554133203775202+0.00257463538329089i</v>
      </c>
      <c r="J208" s="275" t="str">
        <f ca="1">IMPRODUCT(1/N_FFT2,DS100)</f>
        <v>0.0694753919412312-0.000337710882174335i</v>
      </c>
      <c r="K208" s="274" t="str">
        <f t="shared" ca="1" si="318"/>
        <v>-0.000384116732812755+0.000180745170490787i</v>
      </c>
      <c r="N208" s="265">
        <f t="shared" ca="1" si="185"/>
        <v>35.981522887572638</v>
      </c>
      <c r="O208" s="240">
        <f t="shared" ca="1" si="186"/>
        <v>11.981522887572634</v>
      </c>
      <c r="P208" s="240" t="str">
        <f t="shared" ca="1" si="187"/>
        <v>-10.5667598138268-5.64805079140772i</v>
      </c>
      <c r="Q208" s="240" t="str">
        <f t="shared" ca="1" si="188"/>
        <v>6.65657746257847+9.96227219012406i</v>
      </c>
      <c r="R208" s="240" t="str">
        <f t="shared" ca="1" si="189"/>
        <v>-1.174394610233-11.9238285799856i</v>
      </c>
      <c r="S208" s="240" t="str">
        <f t="shared" ca="1" si="190"/>
        <v>-4.58513030357665+11.0694837641441i</v>
      </c>
      <c r="T208" s="240" t="str">
        <f t="shared" ca="1" si="191"/>
        <v>9.26184243929883-7.60099765392872i</v>
      </c>
      <c r="U208" s="241" t="str">
        <f t="shared" ca="1" si="192"/>
        <v>-11.7513012849457+2.33747915837983i</v>
      </c>
      <c r="V208" s="240" t="str">
        <f t="shared" ca="1" si="193"/>
        <v>11.4656025346168+3.47805250443617i</v>
      </c>
      <c r="W208" s="240" t="str">
        <f t="shared" ca="1" si="194"/>
        <v>-8.47221608274439-8.47221608274448i</v>
      </c>
      <c r="X208" s="240" t="str">
        <f t="shared" ca="1" si="195"/>
        <v>3.47805250443606+11.4656025346169i</v>
      </c>
      <c r="Y208" s="240" t="str">
        <f t="shared" ca="1" si="196"/>
        <v>2.33747915837993-11.7513012849457i</v>
      </c>
      <c r="Z208" s="240" t="str">
        <f t="shared" ca="1" si="197"/>
        <v>-7.60099765392879+9.26184243929877i</v>
      </c>
      <c r="AA208" s="240" t="str">
        <f t="shared" ca="1" si="198"/>
        <v>11.0694837641437-4.58513030357766i</v>
      </c>
      <c r="AB208" s="240" t="str">
        <f t="shared" ca="1" si="199"/>
        <v>-11.9238285799856-1.17439461023357i</v>
      </c>
      <c r="AC208" s="240" t="str">
        <f t="shared" ca="1" si="200"/>
        <v>9.96227219012386+6.65657746257877i</v>
      </c>
      <c r="AD208" s="240" t="str">
        <f t="shared" ca="1" si="201"/>
        <v>-5.64805079140754-10.5667598138269i</v>
      </c>
      <c r="AE208" s="240" t="str">
        <f t="shared" ca="1" si="202"/>
        <v>-1.2623414538062E-13+11.9815228875726i</v>
      </c>
      <c r="AF208" s="240" t="str">
        <f t="shared" ca="1" si="203"/>
        <v>5.64805079140769-10.5667598138268i</v>
      </c>
      <c r="AG208" s="240" t="str">
        <f t="shared" ca="1" si="204"/>
        <v>-9.96227219012399+6.65657746257857i</v>
      </c>
      <c r="AH208" s="240" t="str">
        <f t="shared" ca="1" si="205"/>
        <v>11.9238285799856-1.1743946102334i</v>
      </c>
      <c r="AI208" s="240" t="str">
        <f t="shared" ca="1" si="206"/>
        <v>-11.0694837641441-4.58513030357675i</v>
      </c>
      <c r="AJ208" s="240" t="str">
        <f t="shared" ca="1" si="207"/>
        <v>7.6009976539286+9.26184243929893i</v>
      </c>
      <c r="AK208" s="240" t="str">
        <f t="shared" ca="1" si="208"/>
        <v>-2.33747915837972-11.7513012849457i</v>
      </c>
      <c r="AL208" s="240" t="str">
        <f t="shared" ca="1" si="209"/>
        <v>-3.47805250443629+11.4656025346168i</v>
      </c>
      <c r="AM208" s="240" t="str">
        <f t="shared" ca="1" si="210"/>
        <v>8.47221608274454-8.47221608274433i</v>
      </c>
      <c r="AN208" s="240" t="str">
        <f t="shared" ca="1" si="211"/>
        <v>-11.4656025346169+3.47805250443602i</v>
      </c>
      <c r="AO208" s="240" t="str">
        <f t="shared" ca="1" si="212"/>
        <v>11.7513012849457+2.33747915838001i</v>
      </c>
      <c r="AP208" s="240" t="str">
        <f t="shared" ca="1" si="213"/>
        <v>-9.26184243929869-7.60099765392889i</v>
      </c>
      <c r="AQ208" s="240" t="str">
        <f t="shared" ca="1" si="214"/>
        <v>4.5851303035775+11.0694837641437i</v>
      </c>
      <c r="AR208" s="240" t="str">
        <f t="shared" ca="1" si="215"/>
        <v>4.5851303035775+11.0694837641437i</v>
      </c>
      <c r="AS208" s="240" t="str">
        <f t="shared" ca="1" si="216"/>
        <v>-6.65657746257881+9.96227219012384i</v>
      </c>
      <c r="AT208" s="240" t="str">
        <f t="shared" ca="1" si="217"/>
        <v>10.566759813827-5.64805079140743i</v>
      </c>
      <c r="AU208" s="240" t="str">
        <f t="shared" ca="1" si="218"/>
        <v>-11.9815228875726-2.5246829076124E-13i</v>
      </c>
      <c r="AV208" s="240" t="str">
        <f t="shared" ca="1" si="219"/>
        <v>10.5667598138267+5.64805079140788i</v>
      </c>
      <c r="AW208" s="240" t="str">
        <f t="shared" ca="1" si="220"/>
        <v>-6.65657746257853-9.96227219012402i</v>
      </c>
      <c r="AX208" s="240" t="str">
        <f t="shared" ca="1" si="221"/>
        <v>1.17439461023328+11.9238285799856i</v>
      </c>
      <c r="AY208" s="240" t="str">
        <f t="shared" ca="1" si="222"/>
        <v>4.58513030357687-11.069483764144i</v>
      </c>
      <c r="AZ208" s="240" t="str">
        <f t="shared" ca="1" si="223"/>
        <v>-9.26184243929826+7.60099765392943i</v>
      </c>
      <c r="BA208" s="240" t="str">
        <f t="shared" ca="1" si="224"/>
        <v>11.751301284945-2.3374791583832i</v>
      </c>
      <c r="BB208" s="240" t="str">
        <f t="shared" ca="1" si="225"/>
        <v>-11.4656025346164-3.47805250443748i</v>
      </c>
      <c r="BC208" s="240" t="str">
        <f t="shared" ca="1" si="226"/>
        <v>8.47221608274845+8.47221608274041i</v>
      </c>
      <c r="BD208" s="240" t="str">
        <f t="shared" ca="1" si="227"/>
        <v>-3.47805250443695-11.4656025346166i</v>
      </c>
      <c r="BE208" s="240" t="str">
        <f t="shared" ca="1" si="228"/>
        <v>-2.33747915838372+11.7513012849449i</v>
      </c>
      <c r="BF208" s="240" t="str">
        <f t="shared" ca="1" si="229"/>
        <v>7.60099765392616-9.26184243930093i</v>
      </c>
      <c r="BG208" s="240" t="str">
        <f t="shared" ca="1" si="230"/>
        <v>-11.0694837641442+4.58513030357637i</v>
      </c>
      <c r="BH208" s="240" t="str">
        <f t="shared" ca="1" si="231"/>
        <v>11.9238285799851+1.17439461023857i</v>
      </c>
      <c r="BI208" s="240" t="str">
        <f t="shared" ca="1" si="232"/>
        <v>-9.96227219012505-6.656577462577i</v>
      </c>
      <c r="BJ208" s="240" t="str">
        <f t="shared" ca="1" si="233"/>
        <v>5.64805079140529+10.5667598138281i</v>
      </c>
      <c r="BK208" s="240" t="str">
        <f t="shared" ca="1" si="234"/>
        <v>-4.47392647298976E-12-11.9815228875726i</v>
      </c>
      <c r="BL208" s="240" t="str">
        <f t="shared" ca="1" si="235"/>
        <v>-5.64805079140792+10.5667598138267i</v>
      </c>
      <c r="BM208" s="240" t="str">
        <f t="shared" ca="1" si="236"/>
        <v>9.96227219012669-6.65657746257453i</v>
      </c>
      <c r="BN208" s="240" t="str">
        <f t="shared" ca="1" si="237"/>
        <v>-11.9238285799854+1.17439461023544i</v>
      </c>
      <c r="BO208" s="240" t="str">
        <f t="shared" ca="1" si="238"/>
        <v>11.0694837641431+4.58513030357911i</v>
      </c>
      <c r="BP208" s="240" t="str">
        <f t="shared" ca="1" si="239"/>
        <v>-7.60099765393322-9.26184243929515i</v>
      </c>
      <c r="BQ208" s="240" t="str">
        <f t="shared" ca="1" si="240"/>
        <v>2.33747915838064+11.7513012849455i</v>
      </c>
      <c r="BR208" s="240" t="str">
        <f t="shared" ca="1" si="241"/>
        <v>3.47805250443979-11.4656025346157i</v>
      </c>
      <c r="BS208" s="240" t="str">
        <f t="shared" ca="1" si="242"/>
        <v>-8.47221608274225+8.47221608274662i</v>
      </c>
      <c r="BT208" s="240" t="str">
        <f t="shared" ca="1" si="243"/>
        <v>11.4656025346173-3.47805250443463i</v>
      </c>
      <c r="BU208" s="240" t="str">
        <f t="shared" ca="1" si="244"/>
        <v>-11.7513012849444-2.33747915838628i</v>
      </c>
      <c r="BV208" s="240" t="str">
        <f t="shared" ca="1" si="245"/>
        <v>9.26184243929929+7.60099765392817i</v>
      </c>
      <c r="BW208" s="240" t="str">
        <f t="shared" ca="1" si="246"/>
        <v>-4.58513030357412-11.0694837641451i</v>
      </c>
      <c r="BX208" s="240" t="str">
        <f t="shared" ca="1" si="247"/>
        <v>-1.17439461022929+11.923828579986i</v>
      </c>
      <c r="BY208" s="240" t="str">
        <f t="shared" ca="1" si="248"/>
        <v>6.65657746257902-9.96227219012369i</v>
      </c>
      <c r="BZ208" s="240" t="str">
        <f t="shared" ca="1" si="249"/>
        <v>-10.5667598138293+5.64805079140315i</v>
      </c>
      <c r="CA208" s="240" t="str">
        <f t="shared" ca="1" si="250"/>
        <v>11.9815228875726-1.87881095278779E-12i</v>
      </c>
      <c r="CB208" s="240" t="str">
        <f t="shared" ca="1" si="251"/>
        <v>-10.5667598138256-5.64805079141005i</v>
      </c>
      <c r="CC208" s="240" t="str">
        <f t="shared" ca="1" si="252"/>
        <v>6.65657746258243+9.96227219012142i</v>
      </c>
      <c r="CD208" s="240" t="str">
        <f t="shared" ca="1" si="253"/>
        <v>-1.17439461023303-11.9238285799856i</v>
      </c>
      <c r="CE208" s="240" t="str">
        <f t="shared" ca="1" si="254"/>
        <v>-4.58513030358135+11.0694837641422i</v>
      </c>
      <c r="CF208" s="240" t="str">
        <f t="shared" ca="1" si="255"/>
        <v>9.2618424392969-7.60099765393107i</v>
      </c>
      <c r="CG208" s="240" t="str">
        <f t="shared" ca="1" si="256"/>
        <v>-11.751301284946+2.33747915837827i</v>
      </c>
      <c r="CH208" s="240" t="str">
        <f t="shared" ca="1" si="257"/>
        <v>11.4656025346185+3.47805250443071i</v>
      </c>
      <c r="CI208" s="240" t="str">
        <f t="shared" ca="1" si="258"/>
        <v>-8.47221608274491-8.47221608274396i</v>
      </c>
      <c r="CJ208" s="240" t="str">
        <f t="shared" ca="1" si="259"/>
        <v>3.47805250443232+11.465602534618i</v>
      </c>
      <c r="CK208" s="240" t="str">
        <f t="shared" ca="1" si="260"/>
        <v>2.33747915837697-11.7513012849463i</v>
      </c>
      <c r="CL208" s="240" t="str">
        <f t="shared" ca="1" si="261"/>
        <v>-7.60099765393004+9.26184243929774i</v>
      </c>
      <c r="CM208" s="240" t="str">
        <f t="shared" ca="1" si="262"/>
        <v>11.0694837641461-4.58513030357188i</v>
      </c>
      <c r="CN208" s="240" t="str">
        <f t="shared" ca="1" si="263"/>
        <v>-11.9238285799858-1.1743946102317i</v>
      </c>
      <c r="CO208" s="240" t="str">
        <f t="shared" ca="1" si="264"/>
        <v>9.96227219012235+6.65657746258104i</v>
      </c>
      <c r="CP208" s="240" t="str">
        <f t="shared" ca="1" si="265"/>
        <v>-5.64805079141152-10.5667598138248i</v>
      </c>
      <c r="CQ208" s="240" t="str">
        <f t="shared" ca="1" si="266"/>
        <v>-5.46036886392018E-13+11.9815228875726i</v>
      </c>
      <c r="CR208" s="240" t="str">
        <f t="shared" ca="1" si="267"/>
        <v>5.64805079141219-10.5667598138244i</v>
      </c>
      <c r="CS208" s="240" t="str">
        <f t="shared" ca="1" si="268"/>
        <v>-9.96227219012295+6.65657746258012i</v>
      </c>
      <c r="CT208" s="240" t="str">
        <f t="shared" ca="1" si="269"/>
        <v>11.9238285799859-1.17439461023061i</v>
      </c>
      <c r="CU208" s="240" t="str">
        <f t="shared" ca="1" si="270"/>
        <v>-11.0694837641458-4.58513030357258i</v>
      </c>
      <c r="CV208" s="240" t="str">
        <f t="shared" ca="1" si="271"/>
        <v>7.6009976539292+9.26184243929844i</v>
      </c>
      <c r="CW208" s="240" t="str">
        <f t="shared" ca="1" si="272"/>
        <v>-2.33747915837589-11.7513012849465i</v>
      </c>
      <c r="CX208" s="240" t="str">
        <f t="shared" ca="1" si="273"/>
        <v>-3.47805250443336+11.4656025346177i</v>
      </c>
      <c r="CY208" s="240" t="str">
        <f t="shared" ca="1" si="274"/>
        <v>8.47221608274567-8.47221608274319i</v>
      </c>
      <c r="CZ208" s="240" t="str">
        <f t="shared" ca="1" si="275"/>
        <v>-11.4656025346153+3.4780525044414i</v>
      </c>
      <c r="DA208" s="240" t="str">
        <f t="shared" ca="1" si="276"/>
        <v>11.7513012849458+2.33747915837934i</v>
      </c>
      <c r="DB208" s="240" t="str">
        <f t="shared" ca="1" si="277"/>
        <v>-9.26184243929621-7.60099765393192i</v>
      </c>
      <c r="DC208" s="240" t="str">
        <f t="shared" ca="1" si="278"/>
        <v>4.58513030358034+11.0694837641426i</v>
      </c>
      <c r="DD208" s="240" t="str">
        <f t="shared" ca="1" si="279"/>
        <v>1.17439461023411-11.9238285799855i</v>
      </c>
      <c r="DE208" s="240" t="str">
        <f t="shared" ca="1" si="280"/>
        <v>-6.65657746258305+9.962272190121i</v>
      </c>
      <c r="DF208" s="240" t="str">
        <f t="shared" ca="1" si="281"/>
        <v>10.5667598138261-5.64805079140909i</v>
      </c>
      <c r="DG208" s="240" t="str">
        <f t="shared" ca="1" si="282"/>
        <v>-11.9815228875726-2.97088472557182E-12i</v>
      </c>
      <c r="DH208" s="240" t="str">
        <f t="shared" ca="1" si="283"/>
        <v>10.5667598138289+5.64805079140382i</v>
      </c>
      <c r="DI208" s="240" t="str">
        <f t="shared" ca="1" si="284"/>
        <v>-6.65657746257811-9.9622721901243i</v>
      </c>
      <c r="DJ208" s="240" t="str">
        <f t="shared" ca="1" si="285"/>
        <v>1.17439461022786+11.9238285799862i</v>
      </c>
      <c r="DK208" s="240" t="str">
        <f t="shared" ca="1" si="286"/>
        <v>4.58513030357513-11.0694837641447i</v>
      </c>
      <c r="DL208" s="240" t="str">
        <f t="shared" ca="1" si="287"/>
        <v>-9.2618424393002+7.60099765392706i</v>
      </c>
      <c r="DM208" s="240" t="str">
        <f t="shared" ca="1" si="288"/>
        <v>11.7513012849447-2.33747915838486i</v>
      </c>
      <c r="DN208" s="240" t="str">
        <f t="shared" ca="1" si="289"/>
        <v>-11.4656025346171-3.47805250443535i</v>
      </c>
      <c r="DO208" s="240" t="str">
        <f t="shared" ca="1" si="290"/>
        <v>8.47221608274148+8.47221608274739i</v>
      </c>
      <c r="DP208" s="240" t="str">
        <f t="shared" ca="1" si="291"/>
        <v>-3.47805250443907-11.465602534616i</v>
      </c>
      <c r="DQ208" s="240" t="str">
        <f t="shared" ca="1" si="292"/>
        <v>-2.33747915838172+11.7513012849453i</v>
      </c>
      <c r="DR208" s="240" t="str">
        <f t="shared" ca="1" si="293"/>
        <v>7.60099765393405-9.26184243929446i</v>
      </c>
      <c r="DS208" s="240" t="str">
        <f t="shared" ca="1" si="294"/>
        <v>-11.0694837641435+4.5851303035781i</v>
      </c>
      <c r="DT208" s="240" t="str">
        <f t="shared" ca="1" si="295"/>
        <v>11.9238285799853+1.17439461023687i</v>
      </c>
      <c r="DU208" s="240" t="str">
        <f t="shared" ca="1" si="296"/>
        <v>-9.96227219012609-6.65657746257544i</v>
      </c>
      <c r="DV208" s="240" t="str">
        <f t="shared" ca="1" si="297"/>
        <v>5.64805079140725+10.5667598138271i</v>
      </c>
      <c r="DW208" s="240" t="str">
        <f t="shared" ca="1" si="298"/>
        <v>5.39573256475164E-12-11.9815228875726i</v>
      </c>
      <c r="DX208" s="240" t="str">
        <f t="shared" ca="1" si="299"/>
        <v>-5.64805079140595+10.5667598138278i</v>
      </c>
      <c r="DY208" s="240" t="str">
        <f t="shared" ca="1" si="300"/>
        <v>9.96227219012565-6.6565774625761i</v>
      </c>
      <c r="DZ208" s="240" t="str">
        <f t="shared" ca="1" si="301"/>
        <v>-11.9238285799852+1.17439461023765i</v>
      </c>
      <c r="EA208" s="240" t="str">
        <f t="shared" ca="1" si="302"/>
        <v>11.0694837641438+4.58513030357737i</v>
      </c>
      <c r="EB208" s="240" t="str">
        <f t="shared" ca="1" si="303"/>
        <v>-7.60099765392519-9.26184243930173i</v>
      </c>
      <c r="EC208" s="240" t="str">
        <f t="shared" ca="1" si="304"/>
        <v>2.33747915838249+11.7513012849452i</v>
      </c>
      <c r="ED208" s="240" t="str">
        <f t="shared" ca="1" si="305"/>
        <v>3.47805250443832-11.4656025346162i</v>
      </c>
      <c r="EE208" s="240" t="str">
        <f t="shared" ca="1" si="306"/>
        <v>-8.47221608274092+8.47221608274795i</v>
      </c>
      <c r="EF208" s="240" t="str">
        <f t="shared" ca="1" si="307"/>
        <v>11.4656025346167-3.47805250443676i</v>
      </c>
      <c r="EG208" s="240" t="str">
        <f t="shared" ca="1" si="308"/>
        <v>-11.7513012849449-2.3374791583841i</v>
      </c>
      <c r="EH208" s="240" t="str">
        <f t="shared" ca="1" si="309"/>
        <v>9.26184243930069+7.60099765392646i</v>
      </c>
      <c r="EI208" s="240" t="str">
        <f t="shared" ca="1" si="310"/>
        <v>-4.58513030357586-11.0694837641444i</v>
      </c>
      <c r="EJ208" s="240" t="str">
        <f t="shared" ca="1" si="311"/>
        <v>-1.17439461023928+11.923828579985i</v>
      </c>
      <c r="EK208" s="240" t="str">
        <f t="shared" ca="1" si="312"/>
        <v>6.65657746257745-9.96227219012473i</v>
      </c>
      <c r="EL208" s="240" t="str">
        <f t="shared" ca="1" si="313"/>
        <v>-10.5667598138285+5.64805079140451i</v>
      </c>
      <c r="EM208" s="240" t="str">
        <f t="shared" ca="1" si="314"/>
        <v>11.9815228875726-3.75762190557558E-12i</v>
      </c>
      <c r="EN208" s="240"/>
      <c r="EO208" s="240"/>
      <c r="EP208" s="240"/>
    </row>
    <row r="209" spans="1:146" ht="15.75" thickBot="1">
      <c r="A209" s="277">
        <f t="shared" si="181"/>
        <v>2.1289062500000015E-3</v>
      </c>
      <c r="B209" s="276">
        <v>109</v>
      </c>
      <c r="C209" s="248">
        <f t="shared" si="182"/>
        <v>21800</v>
      </c>
      <c r="D209" s="247">
        <f t="shared" si="315"/>
        <v>136973.43969651498</v>
      </c>
      <c r="E209" s="247" t="str">
        <f t="shared" si="316"/>
        <v>136973.439696515i</v>
      </c>
      <c r="F209" s="247" t="str">
        <f t="shared" si="320"/>
        <v>0.0299071237686157-0.124590056067849i</v>
      </c>
      <c r="G209" s="247" t="str">
        <f t="shared" si="321"/>
        <v>-0.201220240328662+0.566458358165516i</v>
      </c>
      <c r="H209" s="247" t="str">
        <f t="shared" si="319"/>
        <v>0.00506771147892556-0.00262073830540642i</v>
      </c>
      <c r="I209" s="247" t="str">
        <f t="shared" si="317"/>
        <v>-0.00553210970536222+0.00255315208975937i</v>
      </c>
      <c r="J209" s="275" t="str">
        <f ca="1">IMPRODUCT(1/N_FFT2,DT100)</f>
        <v>0.0281790278134426-0.0112656744577026i</v>
      </c>
      <c r="K209" s="274" t="str">
        <f t="shared" ca="1" si="318"/>
        <v>-0.000127126492970186+0.000134268290754186i</v>
      </c>
      <c r="N209" s="265">
        <f t="shared" ca="1" si="185"/>
        <v>35.98184330206719</v>
      </c>
      <c r="O209" s="240">
        <f t="shared" ca="1" si="186"/>
        <v>11.981843302067189</v>
      </c>
      <c r="P209" s="240" t="str">
        <f t="shared" ca="1" si="187"/>
        <v>-10.7024736105231-5.38717249875555i</v>
      </c>
      <c r="Q209" s="240" t="str">
        <f t="shared" ca="1" si="188"/>
        <v>7.13757572157878+9.62390678124126i</v>
      </c>
      <c r="R209" s="240" t="str">
        <f t="shared" ca="1" si="189"/>
        <v>-2.04843856175131-11.8054423201345i</v>
      </c>
      <c r="S209" s="240" t="str">
        <f t="shared" ca="1" si="190"/>
        <v>-3.47814551585449+11.4659091521708i</v>
      </c>
      <c r="T209" s="240" t="str">
        <f t="shared" ca="1" si="191"/>
        <v>8.26196675746151-8.67781505990381i</v>
      </c>
      <c r="U209" s="241" t="str">
        <f t="shared" ca="1" si="192"/>
        <v>-11.2814334510145+4.03656143340141i</v>
      </c>
      <c r="V209" s="240" t="str">
        <f t="shared" ca="1" si="193"/>
        <v>11.8917342640703+1.46670552873733i</v>
      </c>
      <c r="W209" s="240" t="str">
        <f t="shared" ca="1" si="194"/>
        <v>-9.96253860503988-6.6567554753335i</v>
      </c>
      <c r="X209" s="240" t="str">
        <f t="shared" ca="1" si="195"/>
        <v>5.90582890316922+10.4252459866318i</v>
      </c>
      <c r="Y209" s="240" t="str">
        <f t="shared" ca="1" si="196"/>
        <v>-0.587921184988186-11.9674106470671i</v>
      </c>
      <c r="Z209" s="240" t="str">
        <f t="shared" ca="1" si="197"/>
        <v>-4.85553792393203+10.9539180380606i</v>
      </c>
      <c r="AA209" s="240" t="str">
        <f t="shared" ca="1" si="198"/>
        <v>9.26209012305223-7.60120092273258i</v>
      </c>
      <c r="AB209" s="240" t="str">
        <f t="shared" ca="1" si="199"/>
        <v>-11.6907100316147+2.62523672684866i</v>
      </c>
      <c r="AC209" s="240" t="str">
        <f t="shared" ca="1" si="200"/>
        <v>11.6227624738849+2.91135044110916i</v>
      </c>
      <c r="AD209" s="240" t="str">
        <f t="shared" ca="1" si="201"/>
        <v>-9.07275774577995-7.82621465343766i</v>
      </c>
      <c r="AE209" s="240" t="str">
        <f t="shared" ca="1" si="202"/>
        <v>4.58525292089536+11.0697797885375i</v>
      </c>
      <c r="AF209" s="240" t="str">
        <f t="shared" ca="1" si="203"/>
        <v>0.881439073636094-11.9493779785711i</v>
      </c>
      <c r="AG209" s="240" t="str">
        <f t="shared" ca="1" si="204"/>
        <v>-6.15989852208638+10.2771698007229i</v>
      </c>
      <c r="AH209" s="240" t="str">
        <f t="shared" ca="1" si="205"/>
        <v>10.1229030320148-6.41025764846604i</v>
      </c>
      <c r="AI209" s="240" t="str">
        <f t="shared" ca="1" si="206"/>
        <v>-11.9241474515968+1.17442601634592i</v>
      </c>
      <c r="AJ209" s="240" t="str">
        <f t="shared" ca="1" si="207"/>
        <v>11.1789735175948+4.31220593295427i</v>
      </c>
      <c r="AK209" s="240" t="str">
        <f t="shared" ca="1" si="208"/>
        <v>-8.04651416507716-8.87796027849331i</v>
      </c>
      <c r="AL209" s="240" t="str">
        <f t="shared" ca="1" si="209"/>
        <v>3.19571046672602+11.5478137986439i</v>
      </c>
      <c r="AM209" s="240" t="str">
        <f t="shared" ca="1" si="210"/>
        <v>2.33754166814707-11.7516155427655i</v>
      </c>
      <c r="AN209" s="240" t="str">
        <f t="shared" ca="1" si="211"/>
        <v>-7.37160851281826+9.44584336356674i</v>
      </c>
      <c r="AO209" s="240" t="str">
        <f t="shared" ca="1" si="212"/>
        <v>10.8314580569517-5.12289813248212i</v>
      </c>
      <c r="AP209" s="240" t="str">
        <f t="shared" ca="1" si="213"/>
        <v>-11.9782345948796-0.294049154601523i</v>
      </c>
      <c r="AQ209" s="240" t="str">
        <f t="shared" ca="1" si="214"/>
        <v>10.5670423941828+5.64820183375519i</v>
      </c>
      <c r="AR209" s="240" t="str">
        <f t="shared" ca="1" si="215"/>
        <v>10.5670423941828+5.64820183375519i</v>
      </c>
      <c r="AS209" s="240" t="str">
        <f t="shared" ca="1" si="216"/>
        <v>1.75810155256157+11.8521579404838i</v>
      </c>
      <c r="AT209" s="240" t="str">
        <f t="shared" ca="1" si="217"/>
        <v>3.75848546017931-11.3770978707627i</v>
      </c>
      <c r="AU209" s="240" t="str">
        <f t="shared" ca="1" si="218"/>
        <v>-8.47244265000604+8.4724426500066i</v>
      </c>
      <c r="AV209" s="240" t="str">
        <f t="shared" ca="1" si="219"/>
        <v>11.3770978707628-3.75848546017893i</v>
      </c>
      <c r="AW209" s="240" t="str">
        <f t="shared" ca="1" si="220"/>
        <v>-11.8521579404837-1.75810155256196i</v>
      </c>
      <c r="AX209" s="240" t="str">
        <f t="shared" ca="1" si="221"/>
        <v>9.79617311733184+6.89924352161579i</v>
      </c>
      <c r="AY209" s="240" t="str">
        <f t="shared" ca="1" si="222"/>
        <v>-5.64820183375499-10.5670423941829i</v>
      </c>
      <c r="AZ209" s="240" t="str">
        <f t="shared" ca="1" si="223"/>
        <v>0.294049154602317+11.9782345948796i</v>
      </c>
      <c r="BA209" s="240" t="str">
        <f t="shared" ca="1" si="224"/>
        <v>5.12289813248464-10.8314580569505i</v>
      </c>
      <c r="BB209" s="240" t="str">
        <f t="shared" ca="1" si="225"/>
        <v>-9.44584336356479+7.37160851282076i</v>
      </c>
      <c r="BC209" s="240" t="str">
        <f t="shared" ca="1" si="226"/>
        <v>11.7516155427663-2.33754166814318i</v>
      </c>
      <c r="BD209" s="240" t="str">
        <f t="shared" ca="1" si="227"/>
        <v>-11.5478137986441-3.19571046672525i</v>
      </c>
      <c r="BE209" s="240" t="str">
        <f t="shared" ca="1" si="228"/>
        <v>8.87796027848983+8.046514165081i</v>
      </c>
      <c r="BF209" s="240" t="str">
        <f t="shared" ca="1" si="229"/>
        <v>-4.31220593295382-11.178973517595i</v>
      </c>
      <c r="BG209" s="240" t="str">
        <f t="shared" ca="1" si="230"/>
        <v>-1.1744260163403+11.9241474515973i</v>
      </c>
      <c r="BH209" s="240" t="str">
        <f t="shared" ca="1" si="231"/>
        <v>6.41025764846731-10.122903032014i</v>
      </c>
      <c r="BI209" s="240" t="str">
        <f t="shared" ca="1" si="232"/>
        <v>-10.2771698007212+6.15989852208919i</v>
      </c>
      <c r="BJ209" s="240" t="str">
        <f t="shared" ca="1" si="233"/>
        <v>11.9493779785713-0.881439073633318i</v>
      </c>
      <c r="BK209" s="240" t="str">
        <f t="shared" ca="1" si="234"/>
        <v>-11.0697797885382-4.58525292089353i</v>
      </c>
      <c r="BL209" s="240" t="str">
        <f t="shared" ca="1" si="235"/>
        <v>7.82621465343464+9.07275774578255i</v>
      </c>
      <c r="BM209" s="240" t="str">
        <f t="shared" ca="1" si="236"/>
        <v>-2.91135044110993-11.6227624738847i</v>
      </c>
      <c r="BN209" s="240" t="str">
        <f t="shared" ca="1" si="237"/>
        <v>-2.62523672685379+11.6907100316136i</v>
      </c>
      <c r="BO209" s="240" t="str">
        <f t="shared" ca="1" si="238"/>
        <v>7.60120092273296-9.26209012305192i</v>
      </c>
      <c r="BP209" s="240" t="str">
        <f t="shared" ca="1" si="239"/>
        <v>-10.9539180380589+4.85553792393595i</v>
      </c>
      <c r="BQ209" s="240" t="str">
        <f t="shared" ca="1" si="240"/>
        <v>11.967410647067+0.587921184989902i</v>
      </c>
      <c r="BR209" s="240" t="str">
        <f t="shared" ca="1" si="241"/>
        <v>-10.4252459866335-5.90582890316628i</v>
      </c>
      <c r="BS209" s="240" t="str">
        <f t="shared" ca="1" si="242"/>
        <v>6.65675547533132+9.96253860504133i</v>
      </c>
      <c r="BT209" s="240" t="str">
        <f t="shared" ca="1" si="243"/>
        <v>-1.46670552873947-11.89173426407i</v>
      </c>
      <c r="BU209" s="240" t="str">
        <f t="shared" ca="1" si="244"/>
        <v>-4.03656143340615+11.2814334510128i</v>
      </c>
      <c r="BV209" s="240" t="str">
        <f t="shared" ca="1" si="245"/>
        <v>8.67781505990318-8.26196675746216i</v>
      </c>
      <c r="BW209" s="240" t="str">
        <f t="shared" ca="1" si="246"/>
        <v>-11.4659091521726+3.47814551584849i</v>
      </c>
      <c r="BX209" s="240" t="str">
        <f t="shared" ca="1" si="247"/>
        <v>11.8054423201344+2.04843856175199i</v>
      </c>
      <c r="BY209" s="240" t="str">
        <f t="shared" ca="1" si="248"/>
        <v>-9.62390678124403-7.13757572157504i</v>
      </c>
      <c r="BZ209" s="240" t="str">
        <f t="shared" ca="1" si="249"/>
        <v>5.38717249875373+10.7024736105241i</v>
      </c>
      <c r="CA209" s="240" t="str">
        <f t="shared" ca="1" si="250"/>
        <v>-3.17645300702587E-12-11.9818433020672i</v>
      </c>
      <c r="CB209" s="240" t="str">
        <f t="shared" ca="1" si="251"/>
        <v>-5.38717249875869+10.7024736105216i</v>
      </c>
      <c r="CC209" s="240" t="str">
        <f t="shared" ca="1" si="252"/>
        <v>9.62390678124024-7.13757572158014i</v>
      </c>
      <c r="CD209" s="240" t="str">
        <f t="shared" ca="1" si="253"/>
        <v>-11.8054423201353+2.04843856174652i</v>
      </c>
      <c r="CE209" s="240" t="str">
        <f t="shared" ca="1" si="254"/>
        <v>11.465909152171+3.47814551585382i</v>
      </c>
      <c r="CF209" s="240" t="str">
        <f t="shared" ca="1" si="255"/>
        <v>-8.67781505990757-8.26196675745756i</v>
      </c>
      <c r="CG209" s="240" t="str">
        <f t="shared" ca="1" si="256"/>
        <v>4.03656143340091+11.2814334510147i</v>
      </c>
      <c r="CH209" s="240" t="str">
        <f t="shared" ca="1" si="257"/>
        <v>1.46670552873283-11.8917342640709i</v>
      </c>
      <c r="CI209" s="240" t="str">
        <f t="shared" ca="1" si="258"/>
        <v>-6.65675547533567+9.96253860503843i</v>
      </c>
      <c r="CJ209" s="240" t="str">
        <f t="shared" ca="1" si="259"/>
        <v>10.4252459866302-5.9058289031721i</v>
      </c>
      <c r="CK209" s="240" t="str">
        <f t="shared" ca="1" si="260"/>
        <v>-11.9674106470673+0.587921184984343i</v>
      </c>
      <c r="CL209" s="240" t="str">
        <f t="shared" ca="1" si="261"/>
        <v>10.9539180380615+4.85553792393013i</v>
      </c>
      <c r="CM209" s="240" t="str">
        <f t="shared" ca="1" si="262"/>
        <v>-7.60120092272866-9.26209012305545i</v>
      </c>
      <c r="CN209" s="240" t="str">
        <f t="shared" ca="1" si="263"/>
        <v>2.62523672684836+11.6907100316148i</v>
      </c>
      <c r="CO209" s="240" t="str">
        <f t="shared" ca="1" si="264"/>
        <v>2.91135044110376-11.6227624738862i</v>
      </c>
      <c r="CP209" s="240" t="str">
        <f t="shared" ca="1" si="265"/>
        <v>-7.82621465343886+9.07275774577891i</v>
      </c>
      <c r="CQ209" s="240" t="str">
        <f t="shared" ca="1" si="266"/>
        <v>11.0697797885358-4.5852529208994i</v>
      </c>
      <c r="CR209" s="240" t="str">
        <f t="shared" ca="1" si="267"/>
        <v>-11.9493779785709-0.881439073638869i</v>
      </c>
      <c r="CS209" s="240" t="str">
        <f t="shared" ca="1" si="268"/>
        <v>10.2771698007245+6.15989852208374i</v>
      </c>
      <c r="CT209" s="240" t="str">
        <f t="shared" ca="1" si="269"/>
        <v>-6.4102576484626-10.122903032017i</v>
      </c>
      <c r="CU209" s="240" t="str">
        <f t="shared" ca="1" si="270"/>
        <v>1.17442601634662+11.9241474515967i</v>
      </c>
      <c r="CV209" s="240" t="str">
        <f t="shared" ca="1" si="271"/>
        <v>4.31220593295917-11.1789735175929i</v>
      </c>
      <c r="CW209" s="240" t="str">
        <f t="shared" ca="1" si="272"/>
        <v>-8.87796027849369+8.04651416507675i</v>
      </c>
      <c r="CX209" s="240" t="str">
        <f t="shared" ca="1" si="273"/>
        <v>11.5478137986424-3.19571046673155i</v>
      </c>
      <c r="CY209" s="240" t="str">
        <f t="shared" ca="1" si="274"/>
        <v>-11.7516155427653-2.33754166814848i</v>
      </c>
      <c r="CZ209" s="240" t="str">
        <f t="shared" ca="1" si="275"/>
        <v>9.44584336356881+7.37160851281561i</v>
      </c>
      <c r="DA209" s="240" t="str">
        <f t="shared" ca="1" si="276"/>
        <v>-5.12289813247976-10.8314580569528i</v>
      </c>
      <c r="DB209" s="240" t="str">
        <f t="shared" ca="1" si="277"/>
        <v>-0.294049154599369+11.9782345948797i</v>
      </c>
      <c r="DC209" s="240" t="str">
        <f t="shared" ca="1" si="278"/>
        <v>5.64820183375869-10.5670423941809i</v>
      </c>
      <c r="DD209" s="240" t="str">
        <f t="shared" ca="1" si="279"/>
        <v>-9.79617311733161+6.89924352161612i</v>
      </c>
      <c r="DE209" s="240" t="str">
        <f t="shared" ca="1" si="280"/>
        <v>11.8521579404845-1.75810155255645i</v>
      </c>
      <c r="DF209" s="240" t="str">
        <f t="shared" ca="1" si="281"/>
        <v>-11.3770978707626-3.75848546017969i</v>
      </c>
      <c r="DG209" s="240" t="str">
        <f t="shared" ca="1" si="282"/>
        <v>8.4724426500097+8.47244265000295i</v>
      </c>
      <c r="DH209" s="240" t="str">
        <f t="shared" ca="1" si="283"/>
        <v>-3.75848546017742-11.3770978707633i</v>
      </c>
      <c r="DI209" s="240" t="str">
        <f t="shared" ca="1" si="284"/>
        <v>-1.75810155255849+11.8521579404842i</v>
      </c>
      <c r="DJ209" s="240" t="str">
        <f t="shared" ca="1" si="285"/>
        <v>6.89924352161778-9.79617311733042i</v>
      </c>
      <c r="DK209" s="240" t="str">
        <f t="shared" ca="1" si="286"/>
        <v>-10.5670423941821+5.64820183375658i</v>
      </c>
      <c r="DL209" s="240" t="str">
        <f t="shared" ca="1" si="287"/>
        <v>11.9782345948797-0.294049154596981i</v>
      </c>
      <c r="DM209" s="240" t="str">
        <f t="shared" ca="1" si="288"/>
        <v>-10.8314580569519-5.1228981324816i</v>
      </c>
      <c r="DN209" s="240" t="str">
        <f t="shared" ca="1" si="289"/>
        <v>7.371608512814+9.44584336357006i</v>
      </c>
      <c r="DO209" s="240" t="str">
        <f t="shared" ca="1" si="290"/>
        <v>-2.33754166814613-11.7516155427657i</v>
      </c>
      <c r="DP209" s="240" t="str">
        <f t="shared" ca="1" si="291"/>
        <v>-3.19571046672203+11.547813798645i</v>
      </c>
      <c r="DQ209" s="240" t="str">
        <f t="shared" ca="1" si="292"/>
        <v>8.04651416507852-8.87796027849208i</v>
      </c>
      <c r="DR209" s="240" t="str">
        <f t="shared" ca="1" si="293"/>
        <v>-11.1789735175939+4.31220593295662i</v>
      </c>
      <c r="DS209" s="240" t="str">
        <f t="shared" ca="1" si="294"/>
        <v>11.9241474515965+1.17442601634934i</v>
      </c>
      <c r="DT209" s="240" t="str">
        <f t="shared" ca="1" si="295"/>
        <v>-10.1229030320157-6.41025764846463i</v>
      </c>
      <c r="DU209" s="240" t="str">
        <f t="shared" ca="1" si="296"/>
        <v>6.15989852208169+10.2771698007257i</v>
      </c>
      <c r="DV209" s="240" t="str">
        <f t="shared" ca="1" si="297"/>
        <v>-0.881439073636826-11.949377978571i</v>
      </c>
      <c r="DW209" s="240" t="str">
        <f t="shared" ca="1" si="298"/>
        <v>-4.5852529208906+11.0697797885395i</v>
      </c>
      <c r="DX209" s="240" t="str">
        <f t="shared" ca="1" si="299"/>
        <v>9.07275774578047-7.82621465343705i</v>
      </c>
      <c r="DY209" s="240" t="str">
        <f t="shared" ca="1" si="300"/>
        <v>-11.6227624738838+2.91135044111333i</v>
      </c>
      <c r="DZ209" s="240" t="str">
        <f t="shared" ca="1" si="301"/>
        <v>11.6907100316143+2.62523672685036i</v>
      </c>
      <c r="EA209" s="240" t="str">
        <f t="shared" ca="1" si="302"/>
        <v>-9.26209012305394-7.6012009227305i</v>
      </c>
      <c r="EB209" s="240" t="str">
        <f t="shared" ca="1" si="303"/>
        <v>4.85553792392795+10.9539180380624i</v>
      </c>
      <c r="EC209" s="240" t="str">
        <f t="shared" ca="1" si="304"/>
        <v>0.58792118498639-11.9674106470672i</v>
      </c>
      <c r="ED209" s="240" t="str">
        <f t="shared" ca="1" si="305"/>
        <v>-5.90582890317388+10.4252459866292i</v>
      </c>
      <c r="EE209" s="240" t="str">
        <f t="shared" ca="1" si="306"/>
        <v>9.96253860503975-6.65675547533368i</v>
      </c>
      <c r="EF209" s="240" t="str">
        <f t="shared" ca="1" si="307"/>
        <v>-11.8917342640697+1.46670552874262i</v>
      </c>
      <c r="EG209" s="240" t="str">
        <f t="shared" ca="1" si="308"/>
        <v>11.2814334510139+4.03656143340317i</v>
      </c>
      <c r="EH209" s="240" t="str">
        <f t="shared" ca="1" si="309"/>
        <v>-8.26196675746422-8.67781505990123i</v>
      </c>
      <c r="EI209" s="240" t="str">
        <f t="shared" ca="1" si="310"/>
        <v>3.47814551585121+11.4659091521718i</v>
      </c>
      <c r="EJ209" s="240" t="str">
        <f t="shared" ca="1" si="311"/>
        <v>2.04843856174886-11.8054423201349i</v>
      </c>
      <c r="EK209" s="240" t="str">
        <f t="shared" ca="1" si="312"/>
        <v>-7.13757572158206+9.62390678123882i</v>
      </c>
      <c r="EL209" s="240" t="str">
        <f t="shared" ca="1" si="313"/>
        <v>10.7024736105225-5.38717249875687i</v>
      </c>
      <c r="EM209" s="240" t="str">
        <f t="shared" ca="1" si="314"/>
        <v>-11.9818433020672-5.22560592419578E-12i</v>
      </c>
      <c r="EN209" s="240"/>
      <c r="EO209" s="240"/>
      <c r="EP209" s="240"/>
    </row>
    <row r="210" spans="1:146" ht="15.75" thickBot="1">
      <c r="A210" s="277">
        <f t="shared" si="181"/>
        <v>2.1484375000000015E-3</v>
      </c>
      <c r="B210" s="276">
        <v>110</v>
      </c>
      <c r="C210" s="248">
        <f t="shared" si="182"/>
        <v>22000</v>
      </c>
      <c r="D210" s="247">
        <f t="shared" si="315"/>
        <v>138230.07675795088</v>
      </c>
      <c r="E210" s="247" t="str">
        <f t="shared" si="316"/>
        <v>138230.076757951i</v>
      </c>
      <c r="F210" s="247" t="str">
        <f t="shared" si="320"/>
        <v>0.0294276694163651-0.123902219202872i</v>
      </c>
      <c r="G210" s="247" t="str">
        <f t="shared" si="321"/>
        <v>-0.197894424282726+0.562501848221959i</v>
      </c>
      <c r="H210" s="247" t="str">
        <f t="shared" si="319"/>
        <v>0.00506634818133473-0.00259714677476905i</v>
      </c>
      <c r="I210" s="247" t="str">
        <f t="shared" si="317"/>
        <v>-0.00552311564590674+0.00253202207288944i</v>
      </c>
      <c r="J210" s="275" t="str">
        <f ca="1">IMPRODUCT(1/N_FFT2,DU100)</f>
        <v>0.0239770849770181+0.000303952801961431i</v>
      </c>
      <c r="K210" s="274" t="str">
        <f t="shared" ca="1" si="318"/>
        <v>-0.000133197828383487+0.0000590317419292252i</v>
      </c>
      <c r="N210" s="265">
        <f t="shared" ca="1" si="185"/>
        <v>35.982137918328007</v>
      </c>
      <c r="O210" s="240">
        <f t="shared" ca="1" si="186"/>
        <v>11.982137918328009</v>
      </c>
      <c r="P210" s="240" t="str">
        <f t="shared" ca="1" si="187"/>
        <v>-10.831724386897-5.12302409716524i</v>
      </c>
      <c r="Q210" s="240" t="str">
        <f t="shared" ca="1" si="188"/>
        <v>7.60138782530988+9.26231786450155i</v>
      </c>
      <c r="R210" s="240" t="str">
        <f t="shared" ca="1" si="189"/>
        <v>-2.91142202702099-11.6230482608656i</v>
      </c>
      <c r="S210" s="240" t="str">
        <f t="shared" ca="1" si="190"/>
        <v>-2.33759914492844+11.7519044980575i</v>
      </c>
      <c r="T210" s="240" t="str">
        <f t="shared" ca="1" si="191"/>
        <v>7.13775122428082-9.62414341924056i</v>
      </c>
      <c r="U210" s="241" t="str">
        <f t="shared" ca="1" si="192"/>
        <v>-10.567302222528+5.64834071489919i</v>
      </c>
      <c r="V210" s="240" t="str">
        <f t="shared" ca="1" si="193"/>
        <v>11.9677049084497-0.587935641122736i</v>
      </c>
      <c r="W210" s="240" t="str">
        <f t="shared" ca="1" si="194"/>
        <v>-11.0700519784705-4.58536566565797i</v>
      </c>
      <c r="X210" s="240" t="str">
        <f t="shared" ca="1" si="195"/>
        <v>8.04671201726556+8.87817857474312i</v>
      </c>
      <c r="Y210" s="240" t="str">
        <f t="shared" ca="1" si="196"/>
        <v>-3.47823103844046-11.4661910823544i</v>
      </c>
      <c r="Z210" s="240" t="str">
        <f t="shared" ca="1" si="197"/>
        <v>-1.75814478174602+11.8524493679683i</v>
      </c>
      <c r="AA210" s="240" t="str">
        <f t="shared" ca="1" si="198"/>
        <v>6.65691915535891-9.96278356950755i</v>
      </c>
      <c r="AB210" s="240" t="str">
        <f t="shared" ca="1" si="199"/>
        <v>-10.2774225015188+6.1600499851144i</v>
      </c>
      <c r="AC210" s="240" t="str">
        <f t="shared" ca="1" si="200"/>
        <v>11.9244406491998-1.17445489378893i</v>
      </c>
      <c r="AD210" s="240" t="str">
        <f t="shared" ca="1" si="201"/>
        <v>-11.2817108452061-4.03666068663119i</v>
      </c>
      <c r="AE210" s="240" t="str">
        <f t="shared" ca="1" si="202"/>
        <v>8.47265097516256+8.47265097516183i</v>
      </c>
      <c r="AF210" s="240" t="str">
        <f t="shared" ca="1" si="203"/>
        <v>-4.03666068663105-11.2817108452061i</v>
      </c>
      <c r="AG210" s="240" t="str">
        <f t="shared" ca="1" si="204"/>
        <v>-1.17445489378907+11.9244406491998i</v>
      </c>
      <c r="AH210" s="240" t="str">
        <f t="shared" ca="1" si="205"/>
        <v>6.16004998511452-10.2774225015188i</v>
      </c>
      <c r="AI210" s="240" t="str">
        <f t="shared" ca="1" si="206"/>
        <v>-9.96278356950763+6.65691915535878i</v>
      </c>
      <c r="AJ210" s="240" t="str">
        <f t="shared" ca="1" si="207"/>
        <v>11.8524493679684-1.75814478174584i</v>
      </c>
      <c r="AK210" s="240" t="str">
        <f t="shared" ca="1" si="208"/>
        <v>-11.4661910823543-3.47823103844064i</v>
      </c>
      <c r="AL210" s="240" t="str">
        <f t="shared" ca="1" si="209"/>
        <v>8.878178574743+8.04671201726571i</v>
      </c>
      <c r="AM210" s="240" t="str">
        <f t="shared" ca="1" si="210"/>
        <v>-4.58536566565787-11.0700519784706i</v>
      </c>
      <c r="AN210" s="240" t="str">
        <f t="shared" ca="1" si="211"/>
        <v>-0.58793564112284+11.9677049084497i</v>
      </c>
      <c r="AO210" s="240" t="str">
        <f t="shared" ca="1" si="212"/>
        <v>5.64834071489929-10.567302222528i</v>
      </c>
      <c r="AP210" s="240" t="str">
        <f t="shared" ca="1" si="213"/>
        <v>-9.62414341924065+7.13775122428072i</v>
      </c>
      <c r="AQ210" s="240" t="str">
        <f t="shared" ca="1" si="214"/>
        <v>11.7519044980575-2.33759914492832i</v>
      </c>
      <c r="AR210" s="240" t="str">
        <f t="shared" ca="1" si="215"/>
        <v>11.7519044980575-2.33759914492832i</v>
      </c>
      <c r="AS210" s="240" t="str">
        <f t="shared" ca="1" si="216"/>
        <v>9.26231786450117+7.60138782531035i</v>
      </c>
      <c r="AT210" s="240" t="str">
        <f t="shared" ca="1" si="217"/>
        <v>-5.12302409716544-10.8317243868969i</v>
      </c>
      <c r="AU210" s="240" t="str">
        <f t="shared" ca="1" si="218"/>
        <v>-1.46792482041435E-13+11.982137918328i</v>
      </c>
      <c r="AV210" s="240" t="str">
        <f t="shared" ca="1" si="219"/>
        <v>5.1230240971657-10.8317243868967i</v>
      </c>
      <c r="AW210" s="240" t="str">
        <f t="shared" ca="1" si="220"/>
        <v>-9.26231786450135+7.60138782531012i</v>
      </c>
      <c r="AX210" s="240" t="str">
        <f t="shared" ca="1" si="221"/>
        <v>11.6230482608656-2.91142202702107i</v>
      </c>
      <c r="AY210" s="240" t="str">
        <f t="shared" ca="1" si="222"/>
        <v>-11.7519044980575-2.3375991449286i</v>
      </c>
      <c r="AZ210" s="240" t="str">
        <f t="shared" ca="1" si="223"/>
        <v>9.62414341924118+7.13775122428i</v>
      </c>
      <c r="BA210" s="240" t="str">
        <f t="shared" ca="1" si="224"/>
        <v>-5.64834071490217-10.5673022225264i</v>
      </c>
      <c r="BB210" s="240" t="str">
        <f t="shared" ca="1" si="225"/>
        <v>0.587935641117785+11.96770490845i</v>
      </c>
      <c r="BC210" s="240" t="str">
        <f t="shared" ca="1" si="226"/>
        <v>4.58536566565924-11.07005197847i</v>
      </c>
      <c r="BD210" s="240" t="str">
        <f t="shared" ca="1" si="227"/>
        <v>-8.87817857474245+8.04671201726631i</v>
      </c>
      <c r="BE210" s="240" t="str">
        <f t="shared" ca="1" si="228"/>
        <v>11.4661910823531-3.47823103844484i</v>
      </c>
      <c r="BF210" s="240" t="str">
        <f t="shared" ca="1" si="229"/>
        <v>-11.8524493679678-1.75814478174975i</v>
      </c>
      <c r="BG210" s="240" t="str">
        <f t="shared" ca="1" si="230"/>
        <v>9.96278356950742+6.6569191553591i</v>
      </c>
      <c r="BH210" s="240" t="str">
        <f t="shared" ca="1" si="231"/>
        <v>-6.16004998511625-10.2774225015177i</v>
      </c>
      <c r="BI210" s="240" t="str">
        <f t="shared" ca="1" si="232"/>
        <v>1.17445489378276+11.9244406492004i</v>
      </c>
      <c r="BJ210" s="240" t="str">
        <f t="shared" ca="1" si="233"/>
        <v>4.03666068663365-11.2817108452052i</v>
      </c>
      <c r="BK210" s="240" t="str">
        <f t="shared" ca="1" si="234"/>
        <v>-8.47265097516187+8.47265097516253i</v>
      </c>
      <c r="BL210" s="240" t="str">
        <f t="shared" ca="1" si="235"/>
        <v>11.281710845205-4.0366606866342i</v>
      </c>
      <c r="BM210" s="240" t="str">
        <f t="shared" ca="1" si="236"/>
        <v>-11.9244406491993-1.17445489379388i</v>
      </c>
      <c r="BN210" s="240" t="str">
        <f t="shared" ca="1" si="237"/>
        <v>10.277422501518+6.16004998511574i</v>
      </c>
      <c r="BO210" s="240" t="str">
        <f t="shared" ca="1" si="238"/>
        <v>-6.65691915535972-9.962783569507i</v>
      </c>
      <c r="BP210" s="240" t="str">
        <f t="shared" ca="1" si="239"/>
        <v>1.75814478175032+11.8524493679677i</v>
      </c>
      <c r="BQ210" s="240" t="str">
        <f t="shared" ca="1" si="240"/>
        <v>3.47823103844412-11.4661910823533i</v>
      </c>
      <c r="BR210" s="240" t="str">
        <f t="shared" ca="1" si="241"/>
        <v>-8.04671201726588+8.87817857474284i</v>
      </c>
      <c r="BS210" s="240" t="str">
        <f t="shared" ca="1" si="242"/>
        <v>11.0700519784697-4.58536566565993i</v>
      </c>
      <c r="BT210" s="240" t="str">
        <f t="shared" ca="1" si="243"/>
        <v>-11.96770490845-0.587935641117204i</v>
      </c>
      <c r="BU210" s="240" t="str">
        <f t="shared" ca="1" si="244"/>
        <v>10.5673022225268+5.64834071490152i</v>
      </c>
      <c r="BV210" s="240" t="str">
        <f t="shared" ca="1" si="245"/>
        <v>-7.13775122428046-9.62414341924083i</v>
      </c>
      <c r="BW210" s="240" t="str">
        <f t="shared" ca="1" si="246"/>
        <v>2.33759914493167+11.7519044980568i</v>
      </c>
      <c r="BX210" s="240" t="str">
        <f t="shared" ca="1" si="247"/>
        <v>2.91142202702629-11.6230482608643i</v>
      </c>
      <c r="BY210" s="240" t="str">
        <f t="shared" ca="1" si="248"/>
        <v>-7.60138782531139+9.26231786450032i</v>
      </c>
      <c r="BZ210" s="240" t="str">
        <f t="shared" ca="1" si="249"/>
        <v>10.8317243868965-5.12302409716623i</v>
      </c>
      <c r="CA210" s="240" t="str">
        <f t="shared" ca="1" si="250"/>
        <v>-11.982137918328+4.47415482769355E-12i</v>
      </c>
      <c r="CB210" s="240" t="str">
        <f t="shared" ca="1" si="251"/>
        <v>10.8317243868951+5.12302409716922i</v>
      </c>
      <c r="CC210" s="240" t="str">
        <f t="shared" ca="1" si="252"/>
        <v>-7.60138782530909-9.2623178645022i</v>
      </c>
      <c r="CD210" s="240" t="str">
        <f t="shared" ca="1" si="253"/>
        <v>2.91142202702307+11.6230482608651i</v>
      </c>
      <c r="CE210" s="240" t="str">
        <f t="shared" ca="1" si="254"/>
        <v>2.3375991449229-11.7519044980586i</v>
      </c>
      <c r="CF210" s="240" t="str">
        <f t="shared" ca="1" si="255"/>
        <v>-7.13775122428312+9.62414341923886i</v>
      </c>
      <c r="CG210" s="240" t="str">
        <f t="shared" ca="1" si="256"/>
        <v>10.5673022225282-5.64834071489889i</v>
      </c>
      <c r="CH210" s="240" t="str">
        <f t="shared" ca="1" si="257"/>
        <v>-11.9677049084495+0.587935641126141i</v>
      </c>
      <c r="CI210" s="240" t="str">
        <f t="shared" ca="1" si="258"/>
        <v>11.0700519784686+4.58536566566268i</v>
      </c>
      <c r="CJ210" s="240" t="str">
        <f t="shared" ca="1" si="259"/>
        <v>-8.04671201726342-8.87817857474506i</v>
      </c>
      <c r="CK210" s="240" t="str">
        <f t="shared" ca="1" si="260"/>
        <v>3.47823103844128+11.4661910823541i</v>
      </c>
      <c r="CL210" s="240" t="str">
        <f t="shared" ca="1" si="261"/>
        <v>1.75814478174148-11.852449367969i</v>
      </c>
      <c r="CM210" s="240" t="str">
        <f t="shared" ca="1" si="262"/>
        <v>-6.65691915536219+9.96278356950536i</v>
      </c>
      <c r="CN210" s="240" t="str">
        <f t="shared" ca="1" si="263"/>
        <v>10.2774225015196-6.1600499851132i</v>
      </c>
      <c r="CO210" s="240" t="str">
        <f t="shared" ca="1" si="264"/>
        <v>-11.9244406491996+1.17445489379092i</v>
      </c>
      <c r="CP210" s="240" t="str">
        <f t="shared" ca="1" si="265"/>
        <v>11.281710845208+4.03666068662578i</v>
      </c>
      <c r="CQ210" s="240" t="str">
        <f t="shared" ca="1" si="266"/>
        <v>-8.47265097515977-8.47265097516462i</v>
      </c>
      <c r="CR210" s="240" t="str">
        <f t="shared" ca="1" si="267"/>
        <v>4.03666068663086+11.2817108452062i</v>
      </c>
      <c r="CS210" s="240" t="str">
        <f t="shared" ca="1" si="268"/>
        <v>1.17445489378589-11.9244406492001i</v>
      </c>
      <c r="CT210" s="240" t="str">
        <f t="shared" ca="1" si="269"/>
        <v>-6.1600499851188+10.2774225015162i</v>
      </c>
      <c r="CU210" s="240" t="str">
        <f t="shared" ca="1" si="270"/>
        <v>9.96278356950917-6.65691915535649i</v>
      </c>
      <c r="CV210" s="240" t="str">
        <f t="shared" ca="1" si="271"/>
        <v>-11.8524493679682+1.75814478174681i</v>
      </c>
      <c r="CW210" s="240" t="str">
        <f t="shared" ca="1" si="272"/>
        <v>11.4661910823556+3.47823103843644i</v>
      </c>
      <c r="CX210" s="240" t="str">
        <f t="shared" ca="1" si="273"/>
        <v>-8.87817857474046-8.04671201726851i</v>
      </c>
      <c r="CY210" s="240" t="str">
        <f t="shared" ca="1" si="274"/>
        <v>4.58536566565634+11.0700519784712i</v>
      </c>
      <c r="CZ210" s="240" t="str">
        <f t="shared" ca="1" si="275"/>
        <v>0.587935641120752-11.9677049084498i</v>
      </c>
      <c r="DA210" s="240" t="str">
        <f t="shared" ca="1" si="276"/>
        <v>-5.64834071489443+10.5673022225306i</v>
      </c>
      <c r="DB210" s="240" t="str">
        <f t="shared" ca="1" si="277"/>
        <v>9.62414341924295-7.13775122427761i</v>
      </c>
      <c r="DC210" s="240" t="str">
        <f t="shared" ca="1" si="278"/>
        <v>-11.7519044980576+2.33759914492786i</v>
      </c>
      <c r="DD210" s="240" t="str">
        <f t="shared" ca="1" si="279"/>
        <v>11.6230482608663+2.91142202701817i</v>
      </c>
      <c r="DE210" s="240" t="str">
        <f t="shared" ca="1" si="280"/>
        <v>-9.26231786450541-7.60138782530519i</v>
      </c>
      <c r="DF210" s="240" t="str">
        <f t="shared" ca="1" si="281"/>
        <v>5.1230240971627+10.8317243868982i</v>
      </c>
      <c r="DG210" s="240" t="str">
        <f t="shared" ca="1" si="282"/>
        <v>-9.21833922954676E-13-11.982137918328i</v>
      </c>
      <c r="DH210" s="240" t="str">
        <f t="shared" ca="1" si="283"/>
        <v>-5.12302409716166+10.8317243868986i</v>
      </c>
      <c r="DI210" s="240" t="str">
        <f t="shared" ca="1" si="284"/>
        <v>9.26231786450445-7.60138782530635i</v>
      </c>
      <c r="DJ210" s="240" t="str">
        <f t="shared" ca="1" si="285"/>
        <v>-11.6230482608659+2.91142202701962i</v>
      </c>
      <c r="DK210" s="240" t="str">
        <f t="shared" ca="1" si="286"/>
        <v>11.7519044980578+2.33759914492672i</v>
      </c>
      <c r="DL210" s="240" t="str">
        <f t="shared" ca="1" si="287"/>
        <v>-9.62414341924364-7.13775122427668i</v>
      </c>
      <c r="DM210" s="240" t="str">
        <f t="shared" ca="1" si="288"/>
        <v>5.64834071489546+10.56730222253i</v>
      </c>
      <c r="DN210" s="240" t="str">
        <f t="shared" ca="1" si="289"/>
        <v>-0.587935641121913-11.9677049084498i</v>
      </c>
      <c r="DO210" s="240" t="str">
        <f t="shared" ca="1" si="290"/>
        <v>-4.58536566565495+11.0700519784718i</v>
      </c>
      <c r="DP210" s="240" t="str">
        <f t="shared" ca="1" si="291"/>
        <v>8.87817857474768-8.04671201726054i</v>
      </c>
      <c r="DQ210" s="240" t="str">
        <f t="shared" ca="1" si="292"/>
        <v>-11.4661910823552+3.47823103843788i</v>
      </c>
      <c r="DR210" s="240" t="str">
        <f t="shared" ca="1" si="293"/>
        <v>11.8524493679684+1.75814478174533i</v>
      </c>
      <c r="DS210" s="240" t="str">
        <f t="shared" ca="1" si="294"/>
        <v>-9.96278356950981-6.65691915535552i</v>
      </c>
      <c r="DT210" s="240" t="str">
        <f t="shared" ca="1" si="295"/>
        <v>6.16004998510986+10.2774225015216i</v>
      </c>
      <c r="DU210" s="240" t="str">
        <f t="shared" ca="1" si="296"/>
        <v>-1.17445489378705-11.9244406492i</v>
      </c>
      <c r="DV210" s="240" t="str">
        <f t="shared" ca="1" si="297"/>
        <v>-4.03666068662912+11.2817108452068i</v>
      </c>
      <c r="DW210" s="240" t="str">
        <f t="shared" ca="1" si="298"/>
        <v>8.47265097515871-8.47265097516569i</v>
      </c>
      <c r="DX210" s="240" t="str">
        <f t="shared" ca="1" si="299"/>
        <v>-11.2817108452076+4.03666068662687i</v>
      </c>
      <c r="DY210" s="240" t="str">
        <f t="shared" ca="1" si="300"/>
        <v>11.9244406491998+1.17445489378943i</v>
      </c>
      <c r="DZ210" s="240" t="str">
        <f t="shared" ca="1" si="301"/>
        <v>-10.2774225015203-6.16004998511191i</v>
      </c>
      <c r="EA210" s="240" t="str">
        <f t="shared" ca="1" si="302"/>
        <v>6.65691915536316+9.96278356950471i</v>
      </c>
      <c r="EB210" s="240" t="str">
        <f t="shared" ca="1" si="303"/>
        <v>-1.75814478174296-11.8524493679688i</v>
      </c>
      <c r="EC210" s="240" t="str">
        <f t="shared" ca="1" si="304"/>
        <v>-3.47823103844017+11.4661910823545i</v>
      </c>
      <c r="ED210" s="240" t="str">
        <f t="shared" ca="1" si="305"/>
        <v>8.0467120172623-8.87817857474608i</v>
      </c>
      <c r="EE210" s="240" t="str">
        <f t="shared" ca="1" si="306"/>
        <v>-11.0700519784727+4.58536566565274i</v>
      </c>
      <c r="EF210" s="240" t="str">
        <f t="shared" ca="1" si="307"/>
        <v>11.9677049084496+0.5879356411243i</v>
      </c>
      <c r="EG210" s="240" t="str">
        <f t="shared" ca="1" si="308"/>
        <v>-10.5673022225289-5.64834071489756i</v>
      </c>
      <c r="EH210" s="240" t="str">
        <f t="shared" ca="1" si="309"/>
        <v>7.13775122428406+9.62414341923817i</v>
      </c>
      <c r="EI210" s="240" t="str">
        <f t="shared" ca="1" si="310"/>
        <v>-2.33759914492437-11.7519044980583i</v>
      </c>
      <c r="EJ210" s="240" t="str">
        <f t="shared" ca="1" si="311"/>
        <v>-2.91142202702195+11.6230482608654i</v>
      </c>
      <c r="EK210" s="240" t="str">
        <f t="shared" ca="1" si="312"/>
        <v>7.60138782530819-9.26231786450294i</v>
      </c>
      <c r="EL210" s="240" t="str">
        <f t="shared" ca="1" si="313"/>
        <v>-10.8317243868944+5.12302409717058i</v>
      </c>
      <c r="EM210" s="240" t="str">
        <f t="shared" ca="1" si="314"/>
        <v>11.982137918328+3.3115926663237E-12i</v>
      </c>
      <c r="EN210" s="240"/>
      <c r="EO210" s="240"/>
      <c r="EP210" s="240"/>
    </row>
    <row r="211" spans="1:146" ht="15.75" thickBot="1">
      <c r="A211" s="277">
        <f t="shared" si="181"/>
        <v>2.1679687500000015E-3</v>
      </c>
      <c r="B211" s="276">
        <v>111</v>
      </c>
      <c r="C211" s="248">
        <f t="shared" si="182"/>
        <v>22200</v>
      </c>
      <c r="D211" s="247">
        <f t="shared" si="315"/>
        <v>139486.71381938682</v>
      </c>
      <c r="E211" s="247" t="str">
        <f t="shared" si="316"/>
        <v>139486.713819387i</v>
      </c>
      <c r="F211" s="247" t="str">
        <f t="shared" si="320"/>
        <v>0.0289521560802915-0.123222650290895i</v>
      </c>
      <c r="G211" s="247" t="str">
        <f t="shared" si="321"/>
        <v>-0.19464438821844+0.558589182434917i</v>
      </c>
      <c r="H211" s="247" t="str">
        <f t="shared" si="319"/>
        <v>0.00506501697010888-0.00257397719730566i</v>
      </c>
      <c r="I211" s="247" t="str">
        <f t="shared" si="317"/>
        <v>-0.00551434200706208+0.00251123676850622i</v>
      </c>
      <c r="J211" s="275" t="str">
        <f ca="1">IMPRODUCT(1/N_FFT2,DV100)</f>
        <v>0.0632498268039004+0.0112667383990106i</v>
      </c>
      <c r="K211" s="274" t="str">
        <f t="shared" ca="1" si="318"/>
        <v>-0.000377074624612885+0.0000967066418353614i</v>
      </c>
      <c r="N211" s="265">
        <f t="shared" ca="1" si="185"/>
        <v>35.98240799678134</v>
      </c>
      <c r="O211" s="240">
        <f t="shared" ca="1" si="186"/>
        <v>11.982407996781342</v>
      </c>
      <c r="P211" s="240" t="str">
        <f t="shared" ca="1" si="187"/>
        <v>-10.9544342874775-4.85576676155956i</v>
      </c>
      <c r="Q211" s="240" t="str">
        <f t="shared" ca="1" si="188"/>
        <v>8.04689339086905+8.87837868967737i</v>
      </c>
      <c r="R211" s="240" t="str">
        <f t="shared" ca="1" si="189"/>
        <v>-3.7586625946-11.3776340643072i</v>
      </c>
      <c r="S211" s="240" t="str">
        <f t="shared" ca="1" si="190"/>
        <v>-1.1744813661065+11.9247094271516i</v>
      </c>
      <c r="T211" s="240" t="str">
        <f t="shared" ca="1" si="191"/>
        <v>5.90610724017317-10.4257373201565i</v>
      </c>
      <c r="U211" s="241" t="str">
        <f t="shared" ca="1" si="192"/>
        <v>-9.62436034828863+7.13791210982727i</v>
      </c>
      <c r="V211" s="240" t="str">
        <f t="shared" ca="1" si="193"/>
        <v>11.6912610054502-2.62536045216048i</v>
      </c>
      <c r="W211" s="240" t="str">
        <f t="shared" ca="1" si="194"/>
        <v>-11.7521693870291-2.33765183462058i</v>
      </c>
      <c r="X211" s="240" t="str">
        <f t="shared" ca="1" si="195"/>
        <v>9.79663480315458+6.8995686774573i</v>
      </c>
      <c r="Y211" s="240" t="str">
        <f t="shared" ca="1" si="196"/>
        <v>-6.1601888331882-10.2776541555353i</v>
      </c>
      <c r="Z211" s="240" t="str">
        <f t="shared" ca="1" si="197"/>
        <v>1.46677465339866+11.8922947120174i</v>
      </c>
      <c r="AA211" s="240" t="str">
        <f t="shared" ca="1" si="198"/>
        <v>3.47830943807682-11.4664495313203i</v>
      </c>
      <c r="AB211" s="240" t="str">
        <f t="shared" ca="1" si="199"/>
        <v>-7.82658349668961+9.07318533761299i</v>
      </c>
      <c r="AC211" s="240" t="str">
        <f t="shared" ca="1" si="200"/>
        <v>10.831968534927-5.12313957058378i</v>
      </c>
      <c r="AD211" s="240" t="str">
        <f t="shared" ca="1" si="201"/>
        <v>-11.9787991195183+0.294063012904007i</v>
      </c>
      <c r="AE211" s="240" t="str">
        <f t="shared" ca="1" si="202"/>
        <v>11.0703014984259+4.58546902020695i</v>
      </c>
      <c r="AF211" s="240" t="str">
        <f t="shared" ca="1" si="203"/>
        <v>-8.2623561373626-8.67822403840303i</v>
      </c>
      <c r="AG211" s="240" t="str">
        <f t="shared" ca="1" si="204"/>
        <v>4.03675167332163+11.281965135971i</v>
      </c>
      <c r="AH211" s="240" t="str">
        <f t="shared" ca="1" si="205"/>
        <v>0.88148061515614-11.9499411432205i</v>
      </c>
      <c r="AI211" s="240" t="str">
        <f t="shared" ca="1" si="206"/>
        <v>-5.64846802900023+10.5675404104594i</v>
      </c>
      <c r="AJ211" s="240" t="str">
        <f t="shared" ca="1" si="207"/>
        <v>9.44628853862687-7.37195593084604i</v>
      </c>
      <c r="AK211" s="240" t="str">
        <f t="shared" ca="1" si="208"/>
        <v>-11.623310245406+2.91148765073255i</v>
      </c>
      <c r="AL211" s="240" t="str">
        <f t="shared" ca="1" si="209"/>
        <v>11.8059987012112+2.04853510302593i</v>
      </c>
      <c r="AM211" s="240" t="str">
        <f t="shared" ca="1" si="210"/>
        <v>-9.96300813153487-6.65706920290751i</v>
      </c>
      <c r="AN211" s="240" t="str">
        <f t="shared" ca="1" si="211"/>
        <v>6.41055975879441+10.1233801163571i</v>
      </c>
      <c r="AO211" s="240" t="str">
        <f t="shared" ca="1" si="212"/>
        <v>-1.75818441048579-11.8527165232302i</v>
      </c>
      <c r="AP211" s="240" t="str">
        <f t="shared" ca="1" si="213"/>
        <v>-3.19586107801047+11.5483580378938i</v>
      </c>
      <c r="AQ211" s="240" t="str">
        <f t="shared" ca="1" si="214"/>
        <v>7.60155916126654-9.26252663796948i</v>
      </c>
      <c r="AR211" s="240" t="str">
        <f t="shared" ca="1" si="215"/>
        <v>7.60155916126654-9.26252663796948i</v>
      </c>
      <c r="AS211" s="240" t="str">
        <f t="shared" ca="1" si="216"/>
        <v>11.9679746615817-0.587948893244765i</v>
      </c>
      <c r="AT211" s="240" t="str">
        <f t="shared" ca="1" si="217"/>
        <v>-11.1795003736969-4.31240916377831i</v>
      </c>
      <c r="AU211" s="240" t="str">
        <f t="shared" ca="1" si="218"/>
        <v>8.47284194946836+8.47284194946765i</v>
      </c>
      <c r="AV211" s="240" t="str">
        <f t="shared" ca="1" si="219"/>
        <v>-4.31240916377924-11.1795003736966i</v>
      </c>
      <c r="AW211" s="240" t="str">
        <f t="shared" ca="1" si="220"/>
        <v>-0.587948893243762+11.9679746615818i</v>
      </c>
      <c r="AX211" s="240" t="str">
        <f t="shared" ca="1" si="221"/>
        <v>5.38742639189648-10.7029780095648i</v>
      </c>
      <c r="AY211" s="240" t="str">
        <f t="shared" ca="1" si="222"/>
        <v>-9.26252663796896+7.60155916126719i</v>
      </c>
      <c r="AZ211" s="240" t="str">
        <f t="shared" ca="1" si="223"/>
        <v>11.5483580378946-3.19586107800782i</v>
      </c>
      <c r="BA211" s="240" t="str">
        <f t="shared" ca="1" si="224"/>
        <v>-11.85271652323-1.75818441048732i</v>
      </c>
      <c r="BB211" s="240" t="str">
        <f t="shared" ca="1" si="225"/>
        <v>10.123380116357+6.41055975879471i</v>
      </c>
      <c r="BC211" s="240" t="str">
        <f t="shared" ca="1" si="226"/>
        <v>-6.65706920290821-9.9630081315344i</v>
      </c>
      <c r="BD211" s="240" t="str">
        <f t="shared" ca="1" si="227"/>
        <v>2.04853510302801+11.8059987012108i</v>
      </c>
      <c r="BE211" s="240" t="str">
        <f t="shared" ca="1" si="228"/>
        <v>2.91148765072935-11.6233102454069i</v>
      </c>
      <c r="BF211" s="240" t="str">
        <f t="shared" ca="1" si="229"/>
        <v>-7.3719559308425+9.44628853862964i</v>
      </c>
      <c r="BG211" s="240" t="str">
        <f t="shared" ca="1" si="230"/>
        <v>10.5675404104567-5.64846802900524i</v>
      </c>
      <c r="BH211" s="240" t="str">
        <f t="shared" ca="1" si="231"/>
        <v>-11.9499411432208+0.881480615151113i</v>
      </c>
      <c r="BI211" s="240" t="str">
        <f t="shared" ca="1" si="232"/>
        <v>11.2819651359697+4.03675167332527i</v>
      </c>
      <c r="BJ211" s="240" t="str">
        <f t="shared" ca="1" si="233"/>
        <v>-8.67822403840113-8.26235613736458i</v>
      </c>
      <c r="BK211" s="240" t="str">
        <f t="shared" ca="1" si="234"/>
        <v>4.58546902020552+11.0703014984265i</v>
      </c>
      <c r="BL211" s="240" t="str">
        <f t="shared" ca="1" si="235"/>
        <v>0.294063012904365-11.9787991195182i</v>
      </c>
      <c r="BM211" s="240" t="str">
        <f t="shared" ca="1" si="236"/>
        <v>-5.12313957058303+10.8319685349273i</v>
      </c>
      <c r="BN211" s="240" t="str">
        <f t="shared" ca="1" si="237"/>
        <v>9.07318533761167-7.82658349669114i</v>
      </c>
      <c r="BO211" s="240" t="str">
        <f t="shared" ca="1" si="238"/>
        <v>-11.4664495313193+3.4783094380799i</v>
      </c>
      <c r="BP211" s="240" t="str">
        <f t="shared" ca="1" si="239"/>
        <v>11.8922947120179+1.46677465339424i</v>
      </c>
      <c r="BQ211" s="240" t="str">
        <f t="shared" ca="1" si="240"/>
        <v>-10.2776541555382-6.16018883318336i</v>
      </c>
      <c r="BR211" s="240" t="str">
        <f t="shared" ca="1" si="241"/>
        <v>6.89956867745315+9.7966348031575i</v>
      </c>
      <c r="BS211" s="240" t="str">
        <f t="shared" ca="1" si="242"/>
        <v>-2.33765183461681-11.7521693870299i</v>
      </c>
      <c r="BT211" s="240" t="str">
        <f t="shared" ca="1" si="243"/>
        <v>-2.62536045216307+11.6912610054496i</v>
      </c>
      <c r="BU211" s="240" t="str">
        <f t="shared" ca="1" si="244"/>
        <v>7.13791210982845-9.62436034828776i</v>
      </c>
      <c r="BV211" s="240" t="str">
        <f t="shared" ca="1" si="245"/>
        <v>-10.4257373201566+5.90610724017296i</v>
      </c>
      <c r="BW211" s="240" t="str">
        <f t="shared" ca="1" si="246"/>
        <v>11.9247094271515-1.17448136610746i</v>
      </c>
      <c r="BX211" s="240" t="str">
        <f t="shared" ca="1" si="247"/>
        <v>-11.3776340643079-3.75866259459796i</v>
      </c>
      <c r="BY211" s="240" t="str">
        <f t="shared" ca="1" si="248"/>
        <v>8.87837868967964+8.04689339086656i</v>
      </c>
      <c r="BZ211" s="240" t="str">
        <f t="shared" ca="1" si="249"/>
        <v>-4.85576676156373-10.9544342874757i</v>
      </c>
      <c r="CA211" s="240" t="str">
        <f t="shared" ca="1" si="250"/>
        <v>5.77190864036032E-12+11.9824079967813i</v>
      </c>
      <c r="CB211" s="240" t="str">
        <f t="shared" ca="1" si="251"/>
        <v>4.85576676156408-10.9544342874755i</v>
      </c>
      <c r="CC211" s="240" t="str">
        <f t="shared" ca="1" si="252"/>
        <v>-8.87837868967989+8.04689339086628i</v>
      </c>
      <c r="CD211" s="240" t="str">
        <f t="shared" ca="1" si="253"/>
        <v>11.377634064308-3.7586625945976i</v>
      </c>
      <c r="CE211" s="240" t="str">
        <f t="shared" ca="1" si="254"/>
        <v>-11.9247094271515-1.17448136610783i</v>
      </c>
      <c r="CF211" s="240" t="str">
        <f t="shared" ca="1" si="255"/>
        <v>10.4257373201564+5.90610724017328i</v>
      </c>
      <c r="CG211" s="240" t="str">
        <f t="shared" ca="1" si="256"/>
        <v>-7.13791210982787-9.62436034828819i</v>
      </c>
      <c r="CH211" s="240" t="str">
        <f t="shared" ca="1" si="257"/>
        <v>2.62536045216238+11.6912610054498i</v>
      </c>
      <c r="CI211" s="240" t="str">
        <f t="shared" ca="1" si="258"/>
        <v>2.33765183461751-11.7521693870297i</v>
      </c>
      <c r="CJ211" s="240" t="str">
        <f t="shared" ca="1" si="259"/>
        <v>-6.89956867745373+9.7966348031571i</v>
      </c>
      <c r="CK211" s="240" t="str">
        <f t="shared" ca="1" si="260"/>
        <v>10.2776541555325-6.16018883319297i</v>
      </c>
      <c r="CL211" s="240" t="str">
        <f t="shared" ca="1" si="261"/>
        <v>-11.892294712018+1.46677465339352i</v>
      </c>
      <c r="CM211" s="240" t="str">
        <f t="shared" ca="1" si="262"/>
        <v>11.4664495313191+3.47830943808059i</v>
      </c>
      <c r="CN211" s="240" t="str">
        <f t="shared" ca="1" si="263"/>
        <v>-9.07318533761119-7.82658349669168i</v>
      </c>
      <c r="CO211" s="240" t="str">
        <f t="shared" ca="1" si="264"/>
        <v>5.12313957058238+10.8319685349276i</v>
      </c>
      <c r="CP211" s="240" t="str">
        <f t="shared" ca="1" si="265"/>
        <v>-0.29406301290365-11.9787991195183i</v>
      </c>
      <c r="CQ211" s="240" t="str">
        <f t="shared" ca="1" si="266"/>
        <v>-4.58546902020618+11.0703014984263i</v>
      </c>
      <c r="CR211" s="240" t="str">
        <f t="shared" ca="1" si="267"/>
        <v>8.67822403840163-8.26235613736406i</v>
      </c>
      <c r="CS211" s="240" t="str">
        <f t="shared" ca="1" si="268"/>
        <v>-11.2819651359699+4.03675167332475i</v>
      </c>
      <c r="CT211" s="240" t="str">
        <f t="shared" ca="1" si="269"/>
        <v>11.9499411432208+0.881480615151657i</v>
      </c>
      <c r="CU211" s="240" t="str">
        <f t="shared" ca="1" si="270"/>
        <v>-10.567540410462-5.64846802899521i</v>
      </c>
      <c r="CV211" s="240" t="str">
        <f t="shared" ca="1" si="271"/>
        <v>7.37195593084207+9.44628853862997i</v>
      </c>
      <c r="CW211" s="240" t="str">
        <f t="shared" ca="1" si="272"/>
        <v>-2.91148765072882-11.623310245407i</v>
      </c>
      <c r="CX211" s="240" t="str">
        <f t="shared" ca="1" si="273"/>
        <v>-2.04853510302855+11.8059987012107i</v>
      </c>
      <c r="CY211" s="240" t="str">
        <f t="shared" ca="1" si="274"/>
        <v>6.65706920290866-9.9630081315341i</v>
      </c>
      <c r="CZ211" s="240" t="str">
        <f t="shared" ca="1" si="275"/>
        <v>-10.1233801163572+6.41055975879424i</v>
      </c>
      <c r="DA211" s="240" t="str">
        <f t="shared" ca="1" si="276"/>
        <v>11.85271652323-1.75818441048678i</v>
      </c>
      <c r="DB211" s="240" t="str">
        <f t="shared" ca="1" si="277"/>
        <v>-11.5483580378944-3.19586107800835i</v>
      </c>
      <c r="DC211" s="240" t="str">
        <f t="shared" ca="1" si="278"/>
        <v>9.26252663797163+7.60155916126392i</v>
      </c>
      <c r="DD211" s="240" t="str">
        <f t="shared" ca="1" si="279"/>
        <v>-5.38742639190133-10.7029780095623i</v>
      </c>
      <c r="DE211" s="240" t="str">
        <f t="shared" ca="1" si="280"/>
        <v>0.587948893238284+11.967974661582i</v>
      </c>
      <c r="DF211" s="240" t="str">
        <f t="shared" ca="1" si="281"/>
        <v>4.31240916378325-11.179500373695i</v>
      </c>
      <c r="DG211" s="240" t="str">
        <f t="shared" ca="1" si="282"/>
        <v>-8.47284194947055+8.47284194946545i</v>
      </c>
      <c r="DH211" s="240" t="str">
        <f t="shared" ca="1" si="283"/>
        <v>11.1795003736976-4.31240916377654i</v>
      </c>
      <c r="DI211" s="240" t="str">
        <f t="shared" ca="1" si="284"/>
        <v>-11.9679746615817-0.587948893245481i</v>
      </c>
      <c r="DJ211" s="240" t="str">
        <f t="shared" ca="1" si="285"/>
        <v>10.7029780095646+5.38742639189681i</v>
      </c>
      <c r="DK211" s="240" t="str">
        <f t="shared" ca="1" si="286"/>
        <v>-7.60155916126783-9.26252663796843i</v>
      </c>
      <c r="DL211" s="240" t="str">
        <f t="shared" ca="1" si="287"/>
        <v>3.19586107801323+11.5483580378931i</v>
      </c>
      <c r="DM211" s="240" t="str">
        <f t="shared" ca="1" si="288"/>
        <v>1.75818441048178-11.8527165232308i</v>
      </c>
      <c r="DN211" s="240" t="str">
        <f t="shared" ca="1" si="289"/>
        <v>-6.41055975878998+10.12338011636i</v>
      </c>
      <c r="DO211" s="240" t="str">
        <f t="shared" ca="1" si="290"/>
        <v>9.96300813153772-6.65706920290324i</v>
      </c>
      <c r="DP211" s="240" t="str">
        <f t="shared" ca="1" si="291"/>
        <v>-11.8059987012118+2.04853510302212i</v>
      </c>
      <c r="DQ211" s="240" t="str">
        <f t="shared" ca="1" si="292"/>
        <v>11.6233102454054+2.91148765073515i</v>
      </c>
      <c r="DR211" s="240" t="str">
        <f t="shared" ca="1" si="293"/>
        <v>-9.44628853862596-7.37195593084721i</v>
      </c>
      <c r="DS211" s="240" t="str">
        <f t="shared" ca="1" si="294"/>
        <v>5.64846802899997+10.5675404104595i</v>
      </c>
      <c r="DT211" s="240" t="str">
        <f t="shared" ca="1" si="295"/>
        <v>-0.88148061515704-11.9499411432204i</v>
      </c>
      <c r="DU211" s="240" t="str">
        <f t="shared" ca="1" si="296"/>
        <v>-4.03675167331967+11.2819651359717i</v>
      </c>
      <c r="DV211" s="240" t="str">
        <f t="shared" ca="1" si="297"/>
        <v>8.26235613736015-8.67822403840535i</v>
      </c>
      <c r="DW211" s="240" t="str">
        <f t="shared" ca="1" si="298"/>
        <v>-11.0703014984242+4.58546902021116i</v>
      </c>
      <c r="DX211" s="240" t="str">
        <f t="shared" ca="1" si="299"/>
        <v>11.9787991195184+0.294063012898936i</v>
      </c>
      <c r="DY211" s="240" t="str">
        <f t="shared" ca="1" si="300"/>
        <v>-10.8319685349247-5.12313957058859i</v>
      </c>
      <c r="DZ211" s="240" t="str">
        <f t="shared" ca="1" si="301"/>
        <v>7.82658349668648+9.07318533761569i</v>
      </c>
      <c r="EA211" s="240" t="str">
        <f t="shared" ca="1" si="302"/>
        <v>-3.47830943807402-11.4664495313211i</v>
      </c>
      <c r="EB211" s="240" t="str">
        <f t="shared" ca="1" si="303"/>
        <v>-1.46677465340033+11.8922947120172i</v>
      </c>
      <c r="EC211" s="240" t="str">
        <f t="shared" ca="1" si="304"/>
        <v>6.16018883318865-10.2776541555351i</v>
      </c>
      <c r="ED211" s="240" t="str">
        <f t="shared" ca="1" si="305"/>
        <v>-9.79663480315418+6.89956867745787i</v>
      </c>
      <c r="EE211" s="240" t="str">
        <f t="shared" ca="1" si="306"/>
        <v>11.7521693870287-2.33765183462246i</v>
      </c>
      <c r="EF211" s="240" t="str">
        <f t="shared" ca="1" si="307"/>
        <v>-11.6912610054509-2.62536045215744i</v>
      </c>
      <c r="EG211" s="240" t="str">
        <f t="shared" ca="1" si="308"/>
        <v>9.6243603482912+7.13791210982381i</v>
      </c>
      <c r="EH211" s="240" t="str">
        <f t="shared" ca="1" si="309"/>
        <v>-5.90610724017798-10.4257373201538i</v>
      </c>
      <c r="EI211" s="240" t="str">
        <f t="shared" ca="1" si="310"/>
        <v>1.174481366101+11.9247094271521i</v>
      </c>
      <c r="EJ211" s="240" t="str">
        <f t="shared" ca="1" si="311"/>
        <v>3.75866259460412-11.3776340643059i</v>
      </c>
      <c r="EK211" s="240" t="str">
        <f t="shared" ca="1" si="312"/>
        <v>-8.04689339087136+8.87837868967527i</v>
      </c>
      <c r="EL211" s="240" t="str">
        <f t="shared" ca="1" si="313"/>
        <v>10.9544342874783-4.8557667615578i</v>
      </c>
      <c r="EM211" s="240" t="str">
        <f t="shared" ca="1" si="314"/>
        <v>-11.9824079967813-7.16361380277826E-13i</v>
      </c>
      <c r="EN211" s="240"/>
      <c r="EO211" s="240"/>
      <c r="EP211" s="240"/>
    </row>
    <row r="212" spans="1:146" ht="15.75" thickBot="1">
      <c r="A212" s="277">
        <f t="shared" si="181"/>
        <v>2.1875000000000015E-3</v>
      </c>
      <c r="B212" s="276">
        <v>112</v>
      </c>
      <c r="C212" s="248">
        <f t="shared" si="182"/>
        <v>22400</v>
      </c>
      <c r="D212" s="247">
        <f t="shared" si="315"/>
        <v>140743.35088082272</v>
      </c>
      <c r="E212" s="247" t="str">
        <f t="shared" si="316"/>
        <v>140743.350880823i</v>
      </c>
      <c r="F212" s="247" t="str">
        <f t="shared" si="320"/>
        <v>0.0284805791486407-0.122551098173271i</v>
      </c>
      <c r="G212" s="247" t="str">
        <f t="shared" si="321"/>
        <v>-0.191467960549208+0.554719962262311i</v>
      </c>
      <c r="H212" s="247" t="str">
        <f t="shared" si="319"/>
        <v>0.00506371677830538-0.00255121828067377i</v>
      </c>
      <c r="I212" s="247" t="str">
        <f t="shared" si="317"/>
        <v>-0.00550578128213168+0.00249078787335762i</v>
      </c>
      <c r="J212" s="275" t="str">
        <f ca="1">IMPRODUCT(1/N_FFT2,DW100)</f>
        <v>0.069477831817832-0.000270190614430628i</v>
      </c>
      <c r="K212" s="274" t="str">
        <f t="shared" ca="1" si="318"/>
        <v>-0.000381856758439793+0.000174542151386576i</v>
      </c>
      <c r="N212" s="265">
        <f t="shared" ca="1" si="185"/>
        <v>35.98265467215181</v>
      </c>
      <c r="O212" s="240">
        <f t="shared" ca="1" si="186"/>
        <v>11.982654672151806</v>
      </c>
      <c r="P212" s="240" t="str">
        <f t="shared" ca="1" si="187"/>
        <v>-11.0705293967518-4.58556341878462i</v>
      </c>
      <c r="Q212" s="240" t="str">
        <f t="shared" ca="1" si="188"/>
        <v>8.47301637529523+8.47301637529519i</v>
      </c>
      <c r="R212" s="240" t="str">
        <f t="shared" ca="1" si="189"/>
        <v>-4.58556341878466-11.0705293967518i</v>
      </c>
      <c r="S212" s="240" t="str">
        <f t="shared" ca="1" si="190"/>
        <v>2.92858402334624E-13+11.9826546721518i</v>
      </c>
      <c r="T212" s="240" t="str">
        <f t="shared" ca="1" si="191"/>
        <v>4.58556341878514-11.0705293967516i</v>
      </c>
      <c r="U212" s="241" t="str">
        <f t="shared" ca="1" si="192"/>
        <v>-8.47301637529532+8.47301637529509i</v>
      </c>
      <c r="V212" s="240" t="str">
        <f t="shared" ca="1" si="193"/>
        <v>11.0705293967517-4.5855634187848i</v>
      </c>
      <c r="W212" s="240" t="str">
        <f t="shared" ca="1" si="194"/>
        <v>-11.9826546721518+5.85716804669247E-13i</v>
      </c>
      <c r="X212" s="240" t="str">
        <f t="shared" ca="1" si="195"/>
        <v>11.0705293967517+4.58556341878486i</v>
      </c>
      <c r="Y212" s="240" t="str">
        <f t="shared" ca="1" si="196"/>
        <v>-8.47301637529529-8.47301637529513i</v>
      </c>
      <c r="Z212" s="240" t="str">
        <f t="shared" ca="1" si="197"/>
        <v>4.58556341878505+11.0705293967516i</v>
      </c>
      <c r="AA212" s="240" t="str">
        <f t="shared" ca="1" si="198"/>
        <v>3.34696616115878E-13-11.9826546721518i</v>
      </c>
      <c r="AB212" s="240" t="str">
        <f t="shared" ca="1" si="199"/>
        <v>-4.58556341878458+11.0705293967518i</v>
      </c>
      <c r="AC212" s="240" t="str">
        <f t="shared" ca="1" si="200"/>
        <v>8.47301637529494-8.47301637529548i</v>
      </c>
      <c r="AD212" s="240" t="str">
        <f t="shared" ca="1" si="201"/>
        <v>-11.070529396752+4.58556341878425i</v>
      </c>
      <c r="AE212" s="240" t="str">
        <f t="shared" ca="1" si="202"/>
        <v>11.9826546721518+1.05694625524399E-13i</v>
      </c>
      <c r="AF212" s="240" t="str">
        <f t="shared" ca="1" si="203"/>
        <v>-11.0705293967519-4.58556341878436i</v>
      </c>
      <c r="AG212" s="240" t="str">
        <f t="shared" ca="1" si="204"/>
        <v>8.47301637529486+8.47301637529556i</v>
      </c>
      <c r="AH212" s="240" t="str">
        <f t="shared" ca="1" si="205"/>
        <v>-4.58556341878446-11.0705293967519i</v>
      </c>
      <c r="AI212" s="240" t="str">
        <f t="shared" ca="1" si="206"/>
        <v>2.08449247391273E-13+11.9826546721518i</v>
      </c>
      <c r="AJ212" s="240" t="str">
        <f t="shared" ca="1" si="207"/>
        <v>4.58556341878407-11.070529396752i</v>
      </c>
      <c r="AK212" s="240" t="str">
        <f t="shared" ca="1" si="208"/>
        <v>-8.47301637529541+8.47301637529501i</v>
      </c>
      <c r="AL212" s="240" t="str">
        <f t="shared" ca="1" si="209"/>
        <v>11.0705293967518-4.58556341878474i</v>
      </c>
      <c r="AM212" s="240" t="str">
        <f t="shared" ca="1" si="210"/>
        <v>-11.9826546721518+5.22593120306944E-13i</v>
      </c>
      <c r="AN212" s="240" t="str">
        <f t="shared" ca="1" si="211"/>
        <v>11.0705293967517+4.58556341878489i</v>
      </c>
      <c r="AO212" s="240" t="str">
        <f t="shared" ca="1" si="212"/>
        <v>-8.4730163752953-8.47301637529512i</v>
      </c>
      <c r="AP212" s="240" t="str">
        <f t="shared" ca="1" si="213"/>
        <v>4.58556341878496+11.0705293967517i</v>
      </c>
      <c r="AQ212" s="240" t="str">
        <f t="shared" ca="1" si="214"/>
        <v>4.40391241640278E-13-11.9826546721518i</v>
      </c>
      <c r="AR212" s="240" t="str">
        <f t="shared" ca="1" si="215"/>
        <v>4.40391241640278E-13-11.9826546721518i</v>
      </c>
      <c r="AS212" s="240" t="str">
        <f t="shared" ca="1" si="216"/>
        <v>8.47301637529496-8.47301637529545i</v>
      </c>
      <c r="AT212" s="240" t="str">
        <f t="shared" ca="1" si="217"/>
        <v>-11.070529396752+4.58556341878423i</v>
      </c>
      <c r="AU212" s="240" t="str">
        <f t="shared" ca="1" si="218"/>
        <v>11.9826546721518+2.11389251048798E-13i</v>
      </c>
      <c r="AV212" s="240" t="str">
        <f t="shared" ca="1" si="219"/>
        <v>-11.0705293967519-4.58556341878446i</v>
      </c>
      <c r="AW212" s="240" t="str">
        <f t="shared" ca="1" si="220"/>
        <v>8.47301637529562+8.4730163752948i</v>
      </c>
      <c r="AX212" s="240" t="str">
        <f t="shared" ca="1" si="221"/>
        <v>-4.58556341878444-11.0705293967519i</v>
      </c>
      <c r="AY212" s="240" t="str">
        <f t="shared" ca="1" si="222"/>
        <v>1.87896504191066E-13+11.9826546721518i</v>
      </c>
      <c r="AZ212" s="240" t="str">
        <f t="shared" ca="1" si="223"/>
        <v>4.58556341877969-11.0705293967538i</v>
      </c>
      <c r="BA212" s="240" t="str">
        <f t="shared" ca="1" si="224"/>
        <v>-8.47301637529198+8.47301637529844i</v>
      </c>
      <c r="BB212" s="240" t="str">
        <f t="shared" ca="1" si="225"/>
        <v>11.0705293967504-4.58556341878796i</v>
      </c>
      <c r="BC212" s="240" t="str">
        <f t="shared" ca="1" si="226"/>
        <v>-11.9826546721518+2.80087119985994E-12i</v>
      </c>
      <c r="BD212" s="240" t="str">
        <f t="shared" ca="1" si="227"/>
        <v>11.0705293967526+4.58556341878278i</v>
      </c>
      <c r="BE212" s="240" t="str">
        <f t="shared" ca="1" si="228"/>
        <v>-8.47301637529606-8.47301637529435i</v>
      </c>
      <c r="BF212" s="240" t="str">
        <f t="shared" ca="1" si="229"/>
        <v>4.58556341878502+11.0705293967516i</v>
      </c>
      <c r="BG212" s="240" t="str">
        <f t="shared" ca="1" si="230"/>
        <v>5.46085867164676E-13-11.9826546721518i</v>
      </c>
      <c r="BH212" s="240" t="str">
        <f t="shared" ca="1" si="231"/>
        <v>-4.58556341878587+11.0705293967513i</v>
      </c>
      <c r="BI212" s="240" t="str">
        <f t="shared" ca="1" si="232"/>
        <v>8.47301637529671-8.4730163752937i</v>
      </c>
      <c r="BJ212" s="240" t="str">
        <f t="shared" ca="1" si="233"/>
        <v>-11.070529396753+4.58556341878177i</v>
      </c>
      <c r="BK212" s="240" t="str">
        <f t="shared" ca="1" si="234"/>
        <v>11.9826546721518+3.72275916954091E-12i</v>
      </c>
      <c r="BL212" s="240" t="str">
        <f t="shared" ca="1" si="235"/>
        <v>-11.07052939675-4.58556341878896i</v>
      </c>
      <c r="BM212" s="240" t="str">
        <f t="shared" ca="1" si="236"/>
        <v>8.47301637529145+8.47301637529896i</v>
      </c>
      <c r="BN212" s="240" t="str">
        <f t="shared" ca="1" si="237"/>
        <v>-4.58556341878985-11.0705293967496i</v>
      </c>
      <c r="BO212" s="240" t="str">
        <f t="shared" ca="1" si="238"/>
        <v>5.02043105346986E-12+11.9826546721518i</v>
      </c>
      <c r="BP212" s="240" t="str">
        <f t="shared" ca="1" si="239"/>
        <v>4.58556341878088-11.0705293967533i</v>
      </c>
      <c r="BQ212" s="240" t="str">
        <f t="shared" ca="1" si="240"/>
        <v>-8.47301637529302+8.47301637529739i</v>
      </c>
      <c r="BR212" s="240" t="str">
        <f t="shared" ca="1" si="241"/>
        <v>11.0705293967509-4.58556341878691i</v>
      </c>
      <c r="BS212" s="240" t="str">
        <f t="shared" ca="1" si="242"/>
        <v>-11.9826546721518+1.50319022179684E-12i</v>
      </c>
      <c r="BT212" s="240" t="str">
        <f t="shared" ca="1" si="243"/>
        <v>11.0705293967521+4.58556341878382i</v>
      </c>
      <c r="BU212" s="240" t="str">
        <f t="shared" ca="1" si="244"/>
        <v>-8.47301637529514-8.47301637529528i</v>
      </c>
      <c r="BV212" s="240" t="str">
        <f t="shared" ca="1" si="245"/>
        <v>4.58556341878367+11.0705293967522i</v>
      </c>
      <c r="BW212" s="240" t="str">
        <f t="shared" ca="1" si="246"/>
        <v>1.67348308057939E-12-11.9826546721518i</v>
      </c>
      <c r="BX212" s="240" t="str">
        <f t="shared" ca="1" si="247"/>
        <v>-4.58556341878707+11.0705293967508i</v>
      </c>
      <c r="BY212" s="240" t="str">
        <f t="shared" ca="1" si="248"/>
        <v>8.47301637529752-8.4730163752929i</v>
      </c>
      <c r="BZ212" s="240" t="str">
        <f t="shared" ca="1" si="249"/>
        <v>-11.0705293967534+4.58556341878073i</v>
      </c>
      <c r="CA212" s="240" t="str">
        <f t="shared" ca="1" si="250"/>
        <v>11.9826546721518+5.1907239122524E-12i</v>
      </c>
      <c r="CB212" s="240" t="str">
        <f t="shared" ca="1" si="251"/>
        <v>-11.0705293967496-4.58556341879i</v>
      </c>
      <c r="CC212" s="240" t="str">
        <f t="shared" ca="1" si="252"/>
        <v>8.47301637529885+8.47301637529157i</v>
      </c>
      <c r="CD212" s="240" t="str">
        <f t="shared" ca="1" si="253"/>
        <v>-4.58556341878881-11.0705293967501i</v>
      </c>
      <c r="CE212" s="240" t="str">
        <f t="shared" ca="1" si="254"/>
        <v>3.55246631075837E-12+11.9826546721518i</v>
      </c>
      <c r="CF212" s="240" t="str">
        <f t="shared" ca="1" si="255"/>
        <v>4.58556341878193-11.0705293967529i</v>
      </c>
      <c r="CG212" s="240" t="str">
        <f t="shared" ca="1" si="256"/>
        <v>-8.47301637529382+8.47301637529659i</v>
      </c>
      <c r="CH212" s="240" t="str">
        <f t="shared" ca="1" si="257"/>
        <v>11.0705293967514-4.58556341878556i</v>
      </c>
      <c r="CI212" s="240" t="str">
        <f t="shared" ca="1" si="258"/>
        <v>-11.9826546721518+3.75793008382132E-13i</v>
      </c>
      <c r="CJ212" s="240" t="str">
        <f t="shared" ca="1" si="259"/>
        <v>11.0705293967516+4.58556341878518i</v>
      </c>
      <c r="CK212" s="240" t="str">
        <f t="shared" ca="1" si="260"/>
        <v>-8.47301637529435-8.47301637529606i</v>
      </c>
      <c r="CL212" s="240" t="str">
        <f t="shared" ca="1" si="261"/>
        <v>4.58556341878262+11.0705293967526i</v>
      </c>
      <c r="CM212" s="240" t="str">
        <f t="shared" ca="1" si="262"/>
        <v>3.14144782329088E-12-11.9826546721518i</v>
      </c>
      <c r="CN212" s="240" t="str">
        <f t="shared" ca="1" si="263"/>
        <v>-4.58556341878811+11.0705293967504i</v>
      </c>
      <c r="CO212" s="240" t="str">
        <f t="shared" ca="1" si="264"/>
        <v>8.47301637529856-8.47301637529186i</v>
      </c>
      <c r="CP212" s="240" t="str">
        <f t="shared" ca="1" si="265"/>
        <v>-11.0705293967538+4.58556341877969i</v>
      </c>
      <c r="CQ212" s="240" t="str">
        <f t="shared" ca="1" si="266"/>
        <v>11.9826546721518-5.60174239971989E-12i</v>
      </c>
      <c r="CR212" s="240" t="str">
        <f t="shared" ca="1" si="267"/>
        <v>-11.0705293967537-4.58556341878003i</v>
      </c>
      <c r="CS212" s="240" t="str">
        <f t="shared" ca="1" si="268"/>
        <v>8.47301637529804+8.47301637529237i</v>
      </c>
      <c r="CT212" s="240" t="str">
        <f t="shared" ca="1" si="269"/>
        <v>-4.58556341878745-11.0705293967506i</v>
      </c>
      <c r="CU212" s="240" t="str">
        <f t="shared" ca="1" si="270"/>
        <v>2.42506909734365E-12+11.9826546721518i</v>
      </c>
      <c r="CV212" s="240" t="str">
        <f t="shared" ca="1" si="271"/>
        <v>4.58556341878328-11.0705293967524i</v>
      </c>
      <c r="CW212" s="240" t="str">
        <f t="shared" ca="1" si="272"/>
        <v>-8.47301637529461+8.4730163752958i</v>
      </c>
      <c r="CX212" s="240" t="str">
        <f t="shared" ca="1" si="273"/>
        <v>11.0705293967518-4.58556341878452i</v>
      </c>
      <c r="CY212" s="240" t="str">
        <f t="shared" ca="1" si="274"/>
        <v>-11.9826546721518-1.09217173432935E-12i</v>
      </c>
      <c r="CZ212" s="240" t="str">
        <f t="shared" ca="1" si="275"/>
        <v>11.0705293967511+4.58556341878622i</v>
      </c>
      <c r="DA212" s="240" t="str">
        <f t="shared" ca="1" si="276"/>
        <v>-8.47301637529331-8.47301637529711i</v>
      </c>
      <c r="DB212" s="240" t="str">
        <f t="shared" ca="1" si="277"/>
        <v>4.58556341878158+11.0705293967531i</v>
      </c>
      <c r="DC212" s="240" t="str">
        <f t="shared" ca="1" si="278"/>
        <v>4.26884503670559E-12-11.9826546721518i</v>
      </c>
      <c r="DD212" s="240" t="str">
        <f t="shared" ca="1" si="279"/>
        <v>-4.58556341878946+11.0705293967498i</v>
      </c>
      <c r="DE212" s="240" t="str">
        <f t="shared" ca="1" si="280"/>
        <v>8.47301637529959-8.47301637529083i</v>
      </c>
      <c r="DF212" s="240" t="str">
        <f t="shared" ca="1" si="281"/>
        <v>-11.0705293967497+4.58556341878966i</v>
      </c>
      <c r="DG212" s="240" t="str">
        <f t="shared" ca="1" si="282"/>
        <v>11.9826546721518-4.13377765700841E-12i</v>
      </c>
      <c r="DH212" s="240" t="str">
        <f t="shared" ca="1" si="283"/>
        <v>-11.0705293967531-4.58556341878139i</v>
      </c>
      <c r="DI212" s="240" t="str">
        <f t="shared" ca="1" si="284"/>
        <v>8.47301637529725+8.47301637529317i</v>
      </c>
      <c r="DJ212" s="240" t="str">
        <f t="shared" ca="1" si="285"/>
        <v>-4.58556341878672-11.0705293967509i</v>
      </c>
      <c r="DK212" s="240" t="str">
        <f t="shared" ca="1" si="286"/>
        <v>9.57104354632169E-13+11.9826546721518i</v>
      </c>
      <c r="DL212" s="240" t="str">
        <f t="shared" ca="1" si="287"/>
        <v>4.58556341878432-11.0705293967519i</v>
      </c>
      <c r="DM212" s="240" t="str">
        <f t="shared" ca="1" si="288"/>
        <v>-8.47301637529542+8.473016375295i</v>
      </c>
      <c r="DN212" s="240" t="str">
        <f t="shared" ca="1" si="289"/>
        <v>11.0705293967524-4.58556341878316i</v>
      </c>
      <c r="DO212" s="240" t="str">
        <f t="shared" ca="1" si="290"/>
        <v>-11.9826546721518-2.21956894774407E-12i</v>
      </c>
      <c r="DP212" s="240" t="str">
        <f t="shared" ca="1" si="291"/>
        <v>11.0705293967507+4.58556341878726i</v>
      </c>
      <c r="DQ212" s="240" t="str">
        <f t="shared" ca="1" si="292"/>
        <v>-8.47301637529228-8.47301637529814i</v>
      </c>
      <c r="DR212" s="240" t="str">
        <f t="shared" ca="1" si="293"/>
        <v>4.58556341878023+11.0705293967536i</v>
      </c>
      <c r="DS212" s="240" t="str">
        <f t="shared" ca="1" si="294"/>
        <v>5.3962422501203E-12-11.9826546721518i</v>
      </c>
      <c r="DT212" s="240" t="str">
        <f t="shared" ca="1" si="295"/>
        <v>-4.5855634187902+11.0705293967495i</v>
      </c>
      <c r="DU212" s="240" t="str">
        <f t="shared" ca="1" si="296"/>
        <v>8.47301637529172-8.4730163752987i</v>
      </c>
      <c r="DV212" s="240" t="str">
        <f t="shared" ca="1" si="297"/>
        <v>-11.0705293967501+4.58556341878861i</v>
      </c>
      <c r="DW212" s="240" t="str">
        <f t="shared" ca="1" si="298"/>
        <v>11.9826546721518-3.0063804435937E-12i</v>
      </c>
      <c r="DX212" s="240" t="str">
        <f t="shared" ca="1" si="299"/>
        <v>-11.0705293967527-4.58556341878243i</v>
      </c>
      <c r="DY212" s="240" t="str">
        <f t="shared" ca="1" si="300"/>
        <v>8.47301637529645+8.47301637529397i</v>
      </c>
      <c r="DZ212" s="240" t="str">
        <f t="shared" ca="1" si="301"/>
        <v>-4.58556341878505-11.0705293967516i</v>
      </c>
      <c r="EA212" s="240" t="str">
        <f t="shared" ca="1" si="302"/>
        <v>-1.70292858782545E-13+11.9826546721518i</v>
      </c>
      <c r="EB212" s="240" t="str">
        <f t="shared" ca="1" si="303"/>
        <v>4.58556341878537-11.0705293967515i</v>
      </c>
      <c r="EC212" s="240" t="str">
        <f t="shared" ca="1" si="304"/>
        <v>-8.47301637529669+8.47301637529373i</v>
      </c>
      <c r="ED212" s="240" t="str">
        <f t="shared" ca="1" si="305"/>
        <v>11.0705293967528-4.58556341878212i</v>
      </c>
      <c r="EE212" s="240" t="str">
        <f t="shared" ca="1" si="306"/>
        <v>-11.9826546721518-3.34696616115878E-12i</v>
      </c>
      <c r="EF212" s="240" t="str">
        <f t="shared" ca="1" si="307"/>
        <v>11.0705293967503+4.5855634187883i</v>
      </c>
      <c r="EG212" s="240" t="str">
        <f t="shared" ca="1" si="308"/>
        <v>-8.47301637529148-8.47301637529894i</v>
      </c>
      <c r="EH212" s="240" t="str">
        <f t="shared" ca="1" si="309"/>
        <v>4.58556341877918+11.0705293967541i</v>
      </c>
      <c r="EI212" s="240" t="str">
        <f t="shared" ca="1" si="310"/>
        <v>-5.05565653255522E-12-11.9826546721518i</v>
      </c>
      <c r="EJ212" s="240" t="str">
        <f t="shared" ca="1" si="311"/>
        <v>-4.58556341878054+11.0705293967535i</v>
      </c>
      <c r="EK212" s="240" t="str">
        <f t="shared" ca="1" si="312"/>
        <v>8.47301637529252-8.4730163752979i</v>
      </c>
      <c r="EL212" s="240" t="str">
        <f t="shared" ca="1" si="313"/>
        <v>-11.0705293967508+4.58556341878695i</v>
      </c>
      <c r="EM212" s="240" t="str">
        <f t="shared" ca="1" si="314"/>
        <v>11.9826546721518-1.87898323017898E-12i</v>
      </c>
      <c r="EN212" s="240"/>
      <c r="EO212" s="240"/>
      <c r="EP212" s="240"/>
    </row>
    <row r="213" spans="1:146" ht="15.75" thickBot="1">
      <c r="A213" s="277">
        <f t="shared" si="181"/>
        <v>2.2070312500000015E-3</v>
      </c>
      <c r="B213" s="276">
        <v>113</v>
      </c>
      <c r="C213" s="248">
        <f t="shared" si="182"/>
        <v>22600</v>
      </c>
      <c r="D213" s="247">
        <f t="shared" si="315"/>
        <v>141999.98794225865</v>
      </c>
      <c r="E213" s="247" t="str">
        <f t="shared" si="316"/>
        <v>141999.987942259i</v>
      </c>
      <c r="F213" s="247" t="str">
        <f t="shared" si="320"/>
        <v>0.0280129333869207-0.121887322910177i</v>
      </c>
      <c r="G213" s="247" t="str">
        <f t="shared" si="321"/>
        <v>-0.188363042432903+0.550893777521558i</v>
      </c>
      <c r="H213" s="247" t="str">
        <f t="shared" si="319"/>
        <v>0.00506244658548757-0.00252885913240643i</v>
      </c>
      <c r="I213" s="247" t="str">
        <f t="shared" si="317"/>
        <v>-0.0054974262918662+0.00247066733633495i</v>
      </c>
      <c r="J213" s="275" t="str">
        <f ca="1">IMPRODUCT(1/N_FFT2,DX100)</f>
        <v>0.032204201016262-0.0112676841675293i</v>
      </c>
      <c r="K213" s="274" t="str">
        <f t="shared" ca="1" si="318"/>
        <v>-0.00014920152214649+0.000141509130734663i</v>
      </c>
      <c r="N213" s="265">
        <f t="shared" ca="1" si="185"/>
        <v>35.982878965040122</v>
      </c>
      <c r="O213" s="240">
        <f t="shared" ca="1" si="186"/>
        <v>11.982878965040124</v>
      </c>
      <c r="P213" s="240" t="str">
        <f t="shared" ca="1" si="187"/>
        <v>-11.1799397836907-4.31257866291745i</v>
      </c>
      <c r="Q213" s="240" t="str">
        <f t="shared" ca="1" si="188"/>
        <v>8.87872765413876+8.04720967382065i</v>
      </c>
      <c r="R213" s="240" t="str">
        <f t="shared" ca="1" si="189"/>
        <v>-5.38763814456193-10.7033986898584i</v>
      </c>
      <c r="S213" s="240" t="str">
        <f t="shared" ca="1" si="190"/>
        <v>1.17452752906898+11.9251781275694i</v>
      </c>
      <c r="T213" s="240" t="str">
        <f t="shared" ca="1" si="191"/>
        <v>3.19598669125377-11.5488119458293i</v>
      </c>
      <c r="U213" s="241" t="str">
        <f t="shared" ca="1" si="192"/>
        <v>-7.13819266529178+9.62473863354096i</v>
      </c>
      <c r="V213" s="240" t="str">
        <f t="shared" ca="1" si="193"/>
        <v>10.1237780155697-6.41081172569187i</v>
      </c>
      <c r="W213" s="240" t="str">
        <f t="shared" ca="1" si="194"/>
        <v>-11.7526313057649+2.33774371596978i</v>
      </c>
      <c r="X213" s="240" t="str">
        <f t="shared" ca="1" si="195"/>
        <v>11.8064627357069+2.04861562064881i</v>
      </c>
      <c r="Y213" s="240" t="str">
        <f t="shared" ca="1" si="196"/>
        <v>-10.2780581184854-6.1604309592623i</v>
      </c>
      <c r="Z213" s="240" t="str">
        <f t="shared" ca="1" si="197"/>
        <v>7.37224568539646+9.44665982477162i</v>
      </c>
      <c r="AA213" s="240" t="str">
        <f t="shared" ca="1" si="198"/>
        <v>-3.47844615294624-11.4669002198438i</v>
      </c>
      <c r="AB213" s="240" t="str">
        <f t="shared" ca="1" si="199"/>
        <v>-0.881515261730942+11.9504108353703i</v>
      </c>
      <c r="AC213" s="240" t="str">
        <f t="shared" ca="1" si="200"/>
        <v>5.12334093546207-10.8323942851901i</v>
      </c>
      <c r="AD213" s="240" t="str">
        <f t="shared" ca="1" si="201"/>
        <v>-8.67856513579071+8.26268088907221i</v>
      </c>
      <c r="AE213" s="240" t="str">
        <f t="shared" ca="1" si="202"/>
        <v>11.0707366163607-4.58564925195664i</v>
      </c>
      <c r="AF213" s="240" t="str">
        <f t="shared" ca="1" si="203"/>
        <v>-11.9792699459302+0.29407457104384i</v>
      </c>
      <c r="AG213" s="240" t="str">
        <f t="shared" ca="1" si="204"/>
        <v>11.2824085733399+4.03691033774919i</v>
      </c>
      <c r="AH213" s="240" t="str">
        <f t="shared" ca="1" si="205"/>
        <v>-9.0735419589445-7.82689112036668i</v>
      </c>
      <c r="AI213" s="240" t="str">
        <f t="shared" ca="1" si="206"/>
        <v>5.64869004190093+10.5679557673814i</v>
      </c>
      <c r="AJ213" s="240" t="str">
        <f t="shared" ca="1" si="207"/>
        <v>-1.46683230494077-11.8927621383757i</v>
      </c>
      <c r="AK213" s="240" t="str">
        <f t="shared" ca="1" si="208"/>
        <v>-2.91160208668409+11.6237670993365i</v>
      </c>
      <c r="AL213" s="240" t="str">
        <f t="shared" ca="1" si="209"/>
        <v>6.89983986483878-9.79701985965032i</v>
      </c>
      <c r="AM213" s="240" t="str">
        <f t="shared" ca="1" si="210"/>
        <v>-9.96339972733057+6.65733085885253i</v>
      </c>
      <c r="AN213" s="240" t="str">
        <f t="shared" ca="1" si="211"/>
        <v>11.6917205301835-2.62546364189012i</v>
      </c>
      <c r="AO213" s="240" t="str">
        <f t="shared" ca="1" si="212"/>
        <v>-11.8531823939687-1.75825351588177i</v>
      </c>
      <c r="AP213" s="240" t="str">
        <f t="shared" ca="1" si="213"/>
        <v>10.4261471035119+5.90633937957614i</v>
      </c>
      <c r="AQ213" s="240" t="str">
        <f t="shared" ca="1" si="214"/>
        <v>-7.6018579403672-9.26289070135652i</v>
      </c>
      <c r="AR213" s="240" t="str">
        <f t="shared" ca="1" si="215"/>
        <v>-7.6018579403672-9.26289070135652i</v>
      </c>
      <c r="AS213" s="240" t="str">
        <f t="shared" ca="1" si="216"/>
        <v>0.587972002561195-11.9684450625386i</v>
      </c>
      <c r="AT213" s="240" t="str">
        <f t="shared" ca="1" si="217"/>
        <v>-4.85595761735576+10.9548648512542i</v>
      </c>
      <c r="AU213" s="240" t="str">
        <f t="shared" ca="1" si="218"/>
        <v>8.4731749743172-8.47317497431781i</v>
      </c>
      <c r="AV213" s="240" t="str">
        <f t="shared" ca="1" si="219"/>
        <v>-10.9548648512543+4.85595761735563i</v>
      </c>
      <c r="AW213" s="240" t="str">
        <f t="shared" ca="1" si="220"/>
        <v>11.9684450625386-0.587972002561049i</v>
      </c>
      <c r="AX213" s="240" t="str">
        <f t="shared" ca="1" si="221"/>
        <v>-11.3780812619412-3.75881032874287i</v>
      </c>
      <c r="AY213" s="240" t="str">
        <f t="shared" ca="1" si="222"/>
        <v>9.26289070135633+7.60185794036744i</v>
      </c>
      <c r="AZ213" s="240" t="str">
        <f t="shared" ca="1" si="223"/>
        <v>-5.90633937957809-10.4261471035108i</v>
      </c>
      <c r="BA213" s="240" t="str">
        <f t="shared" ca="1" si="224"/>
        <v>1.75825351588045+11.8531823939689i</v>
      </c>
      <c r="BB213" s="240" t="str">
        <f t="shared" ca="1" si="225"/>
        <v>2.62546364189392-11.6917205301826i</v>
      </c>
      <c r="BC213" s="240" t="str">
        <f t="shared" ca="1" si="226"/>
        <v>-6.65733085884882+9.96339972733305i</v>
      </c>
      <c r="BD213" s="240" t="str">
        <f t="shared" ca="1" si="227"/>
        <v>9.79701985964907-6.89983986484054i</v>
      </c>
      <c r="BE213" s="240" t="str">
        <f t="shared" ca="1" si="228"/>
        <v>-11.6237670993365+2.91160208668395i</v>
      </c>
      <c r="BF213" s="240" t="str">
        <f t="shared" ca="1" si="229"/>
        <v>11.8927621383753+1.46683230494456i</v>
      </c>
      <c r="BG213" s="240" t="str">
        <f t="shared" ca="1" si="230"/>
        <v>-10.5679557673841-5.64869004189588i</v>
      </c>
      <c r="BH213" s="240" t="str">
        <f t="shared" ca="1" si="231"/>
        <v>7.82689112036837+9.07354195894303i</v>
      </c>
      <c r="BI213" s="240" t="str">
        <f t="shared" ca="1" si="232"/>
        <v>-4.03691033774889-11.28240857334i</v>
      </c>
      <c r="BJ213" s="240" t="str">
        <f t="shared" ca="1" si="233"/>
        <v>-0.294074571046285+11.9792699459301i</v>
      </c>
      <c r="BK213" s="240" t="str">
        <f t="shared" ca="1" si="234"/>
        <v>4.58564925196252-11.0707366163583i</v>
      </c>
      <c r="BL213" s="240" t="str">
        <f t="shared" ca="1" si="235"/>
        <v>-8.26268088906984+8.67856513579296i</v>
      </c>
      <c r="BM213" s="240" t="str">
        <f t="shared" ca="1" si="236"/>
        <v>10.8323942851903-5.12334093546178i</v>
      </c>
      <c r="BN213" s="240" t="str">
        <f t="shared" ca="1" si="237"/>
        <v>-11.9504108353705+0.881515261728333i</v>
      </c>
      <c r="BO213" s="240" t="str">
        <f t="shared" ca="1" si="238"/>
        <v>11.4669002198424+3.47844615295102i</v>
      </c>
      <c r="BP213" s="240" t="str">
        <f t="shared" ca="1" si="239"/>
        <v>-9.44665982477374-7.37224568539375i</v>
      </c>
      <c r="BQ213" s="240" t="str">
        <f t="shared" ca="1" si="240"/>
        <v>6.16043095926323+10.2780581184848i</v>
      </c>
      <c r="BR213" s="240" t="str">
        <f t="shared" ca="1" si="241"/>
        <v>-2.04861562064724-11.8064627357071i</v>
      </c>
      <c r="BS213" s="240" t="str">
        <f t="shared" ca="1" si="242"/>
        <v>-2.33774371597482+11.7526313057639i</v>
      </c>
      <c r="BT213" s="240" t="str">
        <f t="shared" ca="1" si="243"/>
        <v>6.4108117256881-10.1237780155721i</v>
      </c>
      <c r="BU213" s="240" t="str">
        <f t="shared" ca="1" si="244"/>
        <v>-9.62473863354041+7.13819266529251i</v>
      </c>
      <c r="BV213" s="240" t="str">
        <f t="shared" ca="1" si="245"/>
        <v>11.5488119458297-3.19598669125243i</v>
      </c>
      <c r="BW213" s="240" t="str">
        <f t="shared" ca="1" si="246"/>
        <v>-11.9251781275691-1.1745275290727i</v>
      </c>
      <c r="BX213" s="240" t="str">
        <f t="shared" ca="1" si="247"/>
        <v>10.7033986898606+5.38763814455756i</v>
      </c>
      <c r="BY213" s="240" t="str">
        <f t="shared" ca="1" si="248"/>
        <v>-8.0472096738222-8.87872765413737i</v>
      </c>
      <c r="BZ213" s="240" t="str">
        <f t="shared" ca="1" si="249"/>
        <v>4.31257866291645+11.1799397836911i</v>
      </c>
      <c r="CA213" s="240" t="str">
        <f t="shared" ca="1" si="250"/>
        <v>3.89311710385952E-12-11.9828789650401i</v>
      </c>
      <c r="CB213" s="240" t="str">
        <f t="shared" ca="1" si="251"/>
        <v>-4.31257866291259+11.1799397836926i</v>
      </c>
      <c r="CC213" s="240" t="str">
        <f t="shared" ca="1" si="252"/>
        <v>8.04720967381888-8.87872765414036i</v>
      </c>
      <c r="CD213" s="240" t="str">
        <f t="shared" ca="1" si="253"/>
        <v>-10.7033986898586+5.38763814456155i</v>
      </c>
      <c r="CE213" s="240" t="str">
        <f t="shared" ca="1" si="254"/>
        <v>11.9251781275698-1.17452752906529i</v>
      </c>
      <c r="CF213" s="240" t="str">
        <f t="shared" ca="1" si="255"/>
        <v>-11.5488119458277-3.19598669125959i</v>
      </c>
      <c r="CG213" s="240" t="str">
        <f t="shared" ca="1" si="256"/>
        <v>9.62473863354307+7.13819266528891i</v>
      </c>
      <c r="CH213" s="240" t="str">
        <f t="shared" ca="1" si="257"/>
        <v>-6.41081172569159-10.1237780155699i</v>
      </c>
      <c r="CI213" s="240" t="str">
        <f t="shared" ca="1" si="258"/>
        <v>2.33774371596717+11.7526313057654i</v>
      </c>
      <c r="CJ213" s="240" t="str">
        <f t="shared" ca="1" si="259"/>
        <v>2.04861562065491-11.8064627357058i</v>
      </c>
      <c r="CK213" s="240" t="str">
        <f t="shared" ca="1" si="260"/>
        <v>-6.16043095925939+10.2780581184871i</v>
      </c>
      <c r="CL213" s="240" t="str">
        <f t="shared" ca="1" si="261"/>
        <v>9.44665982477099-7.37224568539729i</v>
      </c>
      <c r="CM213" s="240" t="str">
        <f t="shared" ca="1" si="262"/>
        <v>-11.4669002198445+3.47844615294389i</v>
      </c>
      <c r="CN213" s="240" t="str">
        <f t="shared" ca="1" si="263"/>
        <v>11.9504108353699+0.881515261736098i</v>
      </c>
      <c r="CO213" s="240" t="str">
        <f t="shared" ca="1" si="264"/>
        <v>-10.832394285192-5.12334093545804i</v>
      </c>
      <c r="CP213" s="240" t="str">
        <f t="shared" ca="1" si="265"/>
        <v>8.26268088907284+8.67856513579011i</v>
      </c>
      <c r="CQ213" s="240" t="str">
        <f t="shared" ca="1" si="266"/>
        <v>-4.58564925195533-11.0707366163613i</v>
      </c>
      <c r="CR213" s="240" t="str">
        <f t="shared" ca="1" si="267"/>
        <v>0.294074571038842+11.9792699459303i</v>
      </c>
      <c r="CS213" s="240" t="str">
        <f t="shared" ca="1" si="268"/>
        <v>4.03691033774484-11.2824085733415i</v>
      </c>
      <c r="CT213" s="240" t="str">
        <f t="shared" ca="1" si="269"/>
        <v>-7.82689112036498+9.07354195894596i</v>
      </c>
      <c r="CU213" s="240" t="str">
        <f t="shared" ca="1" si="270"/>
        <v>10.567955767382-5.64869004189982i</v>
      </c>
      <c r="CV213" s="240" t="str">
        <f t="shared" ca="1" si="271"/>
        <v>-11.8927621383762+1.46683230493683i</v>
      </c>
      <c r="CW213" s="240" t="str">
        <f t="shared" ca="1" si="272"/>
        <v>11.6237670993376+2.91160208667978i</v>
      </c>
      <c r="CX213" s="240" t="str">
        <f t="shared" ca="1" si="273"/>
        <v>-9.79701985965155-6.89983986483701i</v>
      </c>
      <c r="CY213" s="240" t="str">
        <f t="shared" ca="1" si="274"/>
        <v>6.65733085885241+9.96339972733065i</v>
      </c>
      <c r="CZ213" s="240" t="str">
        <f t="shared" ca="1" si="275"/>
        <v>-2.62546364188649-11.6917205301843i</v>
      </c>
      <c r="DA213" s="240" t="str">
        <f t="shared" ca="1" si="276"/>
        <v>-1.75825351587603+11.8531823939696i</v>
      </c>
      <c r="DB213" s="240" t="str">
        <f t="shared" ca="1" si="277"/>
        <v>5.9063393795742-10.426147103513i</v>
      </c>
      <c r="DC213" s="240" t="str">
        <f t="shared" ca="1" si="278"/>
        <v>-9.26289070135672+7.60185794036696i</v>
      </c>
      <c r="DD213" s="240" t="str">
        <f t="shared" ca="1" si="279"/>
        <v>11.3780812619421-3.75881032874i</v>
      </c>
      <c r="DE213" s="240" t="str">
        <f t="shared" ca="1" si="280"/>
        <v>-11.9684450625383-0.587972002567126i</v>
      </c>
      <c r="DF213" s="240" t="str">
        <f t="shared" ca="1" si="281"/>
        <v>10.9548648512557+4.85595761735247i</v>
      </c>
      <c r="DG213" s="240" t="str">
        <f t="shared" ca="1" si="282"/>
        <v>-8.47317497431772-8.4731749743173i</v>
      </c>
      <c r="DH213" s="240" t="str">
        <f t="shared" ca="1" si="283"/>
        <v>4.855957617353+10.9548648512555i</v>
      </c>
      <c r="DI213" s="240" t="str">
        <f t="shared" ca="1" si="284"/>
        <v>-0.58797200255614-11.9684450625389i</v>
      </c>
      <c r="DJ213" s="240" t="str">
        <f t="shared" ca="1" si="285"/>
        <v>-3.75881032873945+11.3780812619423i</v>
      </c>
      <c r="DK213" s="240" t="str">
        <f t="shared" ca="1" si="286"/>
        <v>7.60185794036677-9.26289070135688i</v>
      </c>
      <c r="DL213" s="240" t="str">
        <f t="shared" ca="1" si="287"/>
        <v>-10.4261471035125+5.906339379575i</v>
      </c>
      <c r="DM213" s="240" t="str">
        <f t="shared" ca="1" si="288"/>
        <v>11.8531823939695-1.75825351587659i</v>
      </c>
      <c r="DN213" s="240" t="str">
        <f t="shared" ca="1" si="289"/>
        <v>-11.6917205301844-2.62546364188591i</v>
      </c>
      <c r="DO213" s="240" t="str">
        <f t="shared" ca="1" si="290"/>
        <v>9.96339972733078+6.6573308588522i</v>
      </c>
      <c r="DP213" s="240" t="str">
        <f t="shared" ca="1" si="291"/>
        <v>-6.89983986483749-9.79701985965121i</v>
      </c>
      <c r="DQ213" s="240" t="str">
        <f t="shared" ca="1" si="292"/>
        <v>2.91160208668001+11.6237670993375i</v>
      </c>
      <c r="DR213" s="240" t="str">
        <f t="shared" ca="1" si="293"/>
        <v>1.46683230493659-11.8927621383762i</v>
      </c>
      <c r="DS213" s="240" t="str">
        <f t="shared" ca="1" si="294"/>
        <v>-5.64869004189901+10.5679557673825i</v>
      </c>
      <c r="DT213" s="240" t="str">
        <f t="shared" ca="1" si="295"/>
        <v>9.07354195894557-7.82689112036542i</v>
      </c>
      <c r="DU213" s="240" t="str">
        <f t="shared" ca="1" si="296"/>
        <v>-11.2824085733414+4.03691033774507i</v>
      </c>
      <c r="DV213" s="240" t="str">
        <f t="shared" ca="1" si="297"/>
        <v>11.9792699459303+0.294074571038601i</v>
      </c>
      <c r="DW213" s="240" t="str">
        <f t="shared" ca="1" si="298"/>
        <v>-11.0707366163615-4.58564925195479i</v>
      </c>
      <c r="DX213" s="240" t="str">
        <f t="shared" ca="1" si="299"/>
        <v>8.67856513579028+8.26268088907266i</v>
      </c>
      <c r="DY213" s="240" t="str">
        <f t="shared" ca="1" si="300"/>
        <v>-5.12334093545857-10.8323942851918i</v>
      </c>
      <c r="DZ213" s="240" t="str">
        <f t="shared" ca="1" si="301"/>
        <v>0.881515261736678+11.9504108353699i</v>
      </c>
      <c r="EA213" s="240" t="str">
        <f t="shared" ca="1" si="302"/>
        <v>3.47844615294334-11.4669002198447i</v>
      </c>
      <c r="EB213" s="240" t="str">
        <f t="shared" ca="1" si="303"/>
        <v>-7.37224568539656+9.44665982477155i</v>
      </c>
      <c r="EC213" s="240" t="str">
        <f t="shared" ca="1" si="304"/>
        <v>10.2780581184869-6.1604309592599i</v>
      </c>
      <c r="ED213" s="240" t="str">
        <f t="shared" ca="1" si="305"/>
        <v>-11.8064627357078+2.04861562064341i</v>
      </c>
      <c r="EE213" s="240" t="str">
        <f t="shared" ca="1" si="306"/>
        <v>11.7526313057655+2.33774371596694i</v>
      </c>
      <c r="EF213" s="240" t="str">
        <f t="shared" ca="1" si="307"/>
        <v>-10.1237780155702-6.4108117256911i</v>
      </c>
      <c r="EG213" s="240" t="str">
        <f t="shared" ca="1" si="308"/>
        <v>7.13819266528938+9.62473863354273i</v>
      </c>
      <c r="EH213" s="240" t="str">
        <f t="shared" ca="1" si="309"/>
        <v>-3.195986691249-11.5488119458306i</v>
      </c>
      <c r="EI213" s="240" t="str">
        <f t="shared" ca="1" si="310"/>
        <v>-1.17452752906438+11.9251781275699i</v>
      </c>
      <c r="EJ213" s="240" t="str">
        <f t="shared" ca="1" si="311"/>
        <v>5.38763814456104-10.7033986898588i</v>
      </c>
      <c r="EK213" s="240" t="str">
        <f t="shared" ca="1" si="312"/>
        <v>-8.87872765414021+8.04720967381906i</v>
      </c>
      <c r="EL213" s="240" t="str">
        <f t="shared" ca="1" si="313"/>
        <v>11.1799397836924-4.31257866291313i</v>
      </c>
      <c r="EM213" s="240" t="str">
        <f t="shared" ca="1" si="314"/>
        <v>-11.9828789650401+4.47442633930751E-12i</v>
      </c>
      <c r="EN213" s="240"/>
      <c r="EO213" s="240"/>
      <c r="EP213" s="240"/>
    </row>
    <row r="214" spans="1:146" ht="15.75" thickBot="1">
      <c r="A214" s="277">
        <f t="shared" si="181"/>
        <v>2.2265625000000015E-3</v>
      </c>
      <c r="B214" s="276">
        <v>114</v>
      </c>
      <c r="C214" s="248">
        <f t="shared" si="182"/>
        <v>22800</v>
      </c>
      <c r="D214" s="247">
        <f t="shared" si="315"/>
        <v>143256.62500369456</v>
      </c>
      <c r="E214" s="247" t="str">
        <f t="shared" si="316"/>
        <v>143256.625003695i</v>
      </c>
      <c r="F214" s="247" t="str">
        <f t="shared" si="320"/>
        <v>0.0275492129223853-0.121231095222516i</v>
      </c>
      <c r="G214" s="247" t="str">
        <f t="shared" si="321"/>
        <v>-0.185327605090698+0.54711020784092i</v>
      </c>
      <c r="H214" s="247" t="str">
        <f t="shared" si="319"/>
        <v>0.0050612054152656-0.00250688924239524i</v>
      </c>
      <c r="I214" s="247" t="str">
        <f t="shared" si="317"/>
        <v>-0.00548927016737407+0.00245086734996285i</v>
      </c>
      <c r="J214" s="275" t="str">
        <f ca="1">IMPRODUCT(1/N_FFT2,DY100)</f>
        <v>0.0239749161092624+0.000236424775608184i</v>
      </c>
      <c r="K214" s="274" t="str">
        <f t="shared" ca="1" si="318"/>
        <v>-0.00013218423752713+0.0000574615396427155i</v>
      </c>
      <c r="N214" s="265">
        <f t="shared" ca="1" si="185"/>
        <v>35.98308179201468</v>
      </c>
      <c r="O214" s="240">
        <f t="shared" ca="1" si="186"/>
        <v>11.983081792014678</v>
      </c>
      <c r="P214" s="240" t="str">
        <f t="shared" ca="1" si="187"/>
        <v>-11.2825995438741-4.03697866809879i</v>
      </c>
      <c r="Q214" s="240" t="str">
        <f t="shared" ca="1" si="188"/>
        <v>9.26304748872804+7.60198661243777i</v>
      </c>
      <c r="R214" s="240" t="str">
        <f t="shared" ca="1" si="189"/>
        <v>-6.16053523316659-10.2782320889843i</v>
      </c>
      <c r="S214" s="240" t="str">
        <f t="shared" ca="1" si="190"/>
        <v>2.3377832855493+11.7528302354761i</v>
      </c>
      <c r="T214" s="240" t="str">
        <f t="shared" ca="1" si="191"/>
        <v>1.75828327678029-11.8533830256475i</v>
      </c>
      <c r="U214" s="241" t="str">
        <f t="shared" ca="1" si="192"/>
        <v>-5.64878565387431+10.5681346448036i</v>
      </c>
      <c r="V214" s="240" t="str">
        <f t="shared" ca="1" si="193"/>
        <v>8.87887793901352-8.04734588409202i</v>
      </c>
      <c r="W214" s="240" t="str">
        <f t="shared" ca="1" si="194"/>
        <v>-11.0709240040509+4.58572687048004i</v>
      </c>
      <c r="X214" s="240" t="str">
        <f t="shared" ca="1" si="195"/>
        <v>11.9686476451992-0.587981954809566i</v>
      </c>
      <c r="Y214" s="240" t="str">
        <f t="shared" ca="1" si="196"/>
        <v>-11.4670943131571-3.47850503050877i</v>
      </c>
      <c r="Z214" s="240" t="str">
        <f t="shared" ca="1" si="197"/>
        <v>9.62490154569474+7.13831348917913i</v>
      </c>
      <c r="AA214" s="240" t="str">
        <f t="shared" ca="1" si="198"/>
        <v>-6.65744354348239-9.96356837179624i</v>
      </c>
      <c r="AB214" s="240" t="str">
        <f t="shared" ca="1" si="199"/>
        <v>2.91165136961894+11.6239638478408i</v>
      </c>
      <c r="AC214" s="240" t="str">
        <f t="shared" ca="1" si="200"/>
        <v>1.17454740958888-11.9253799778767i</v>
      </c>
      <c r="AD214" s="240" t="str">
        <f t="shared" ca="1" si="201"/>
        <v>-5.12342765516801+10.8325776386035i</v>
      </c>
      <c r="AE214" s="240" t="str">
        <f t="shared" ca="1" si="202"/>
        <v>8.47331839464709-8.47331839464616i</v>
      </c>
      <c r="AF214" s="240" t="str">
        <f t="shared" ca="1" si="203"/>
        <v>-10.8325776386036+5.12342765516792i</v>
      </c>
      <c r="AG214" s="240" t="str">
        <f t="shared" ca="1" si="204"/>
        <v>11.9253799778767-1.17454740958886i</v>
      </c>
      <c r="AH214" s="240" t="str">
        <f t="shared" ca="1" si="205"/>
        <v>-11.6239638478408-2.91165136961904i</v>
      </c>
      <c r="AI214" s="240" t="str">
        <f t="shared" ca="1" si="206"/>
        <v>9.96356837179618+6.65744354348248i</v>
      </c>
      <c r="AJ214" s="240" t="str">
        <f t="shared" ca="1" si="207"/>
        <v>-7.13831348917905-9.62490154569481i</v>
      </c>
      <c r="AK214" s="240" t="str">
        <f t="shared" ca="1" si="208"/>
        <v>3.47850503050871+11.4670943131571i</v>
      </c>
      <c r="AL214" s="240" t="str">
        <f t="shared" ca="1" si="209"/>
        <v>0.587981954809715-11.9686476451992i</v>
      </c>
      <c r="AM214" s="240" t="str">
        <f t="shared" ca="1" si="210"/>
        <v>-4.58572687048014+11.0709240040509i</v>
      </c>
      <c r="AN214" s="240" t="str">
        <f t="shared" ca="1" si="211"/>
        <v>8.04734588409203-8.87887793901351i</v>
      </c>
      <c r="AO214" s="240" t="str">
        <f t="shared" ca="1" si="212"/>
        <v>-10.5681346448031+5.64878565387523i</v>
      </c>
      <c r="AP214" s="240" t="str">
        <f t="shared" ca="1" si="213"/>
        <v>11.8533830256475-1.7582832767802i</v>
      </c>
      <c r="AQ214" s="240" t="str">
        <f t="shared" ca="1" si="214"/>
        <v>-11.7528302354761-2.33778328554931i</v>
      </c>
      <c r="AR214" s="240" t="str">
        <f t="shared" ca="1" si="215"/>
        <v>-11.7528302354761-2.33778328554931i</v>
      </c>
      <c r="AS214" s="240" t="str">
        <f t="shared" ca="1" si="216"/>
        <v>-7.6019866124379-9.26304748872792i</v>
      </c>
      <c r="AT214" s="240" t="str">
        <f t="shared" ca="1" si="217"/>
        <v>4.03697866809876+11.2825995438742i</v>
      </c>
      <c r="AU214" s="240" t="str">
        <f t="shared" ca="1" si="218"/>
        <v>1.05699692201225E-13-11.9830817920147i</v>
      </c>
      <c r="AV214" s="240" t="str">
        <f t="shared" ca="1" si="219"/>
        <v>-4.03697866809895+11.2825995438741i</v>
      </c>
      <c r="AW214" s="240" t="str">
        <f t="shared" ca="1" si="220"/>
        <v>7.60198661243807-9.26304748872779i</v>
      </c>
      <c r="AX214" s="240" t="str">
        <f t="shared" ca="1" si="221"/>
        <v>-10.2782320889845+6.16053523316621i</v>
      </c>
      <c r="AY214" s="240" t="str">
        <f t="shared" ca="1" si="222"/>
        <v>11.7528302354754-2.33778328555279i</v>
      </c>
      <c r="AZ214" s="240" t="str">
        <f t="shared" ca="1" si="223"/>
        <v>-11.8533830256473-1.75828327678159i</v>
      </c>
      <c r="BA214" s="240" t="str">
        <f t="shared" ca="1" si="224"/>
        <v>10.5681346448058+5.64878565387015i</v>
      </c>
      <c r="BB214" s="240" t="str">
        <f t="shared" ca="1" si="225"/>
        <v>-8.047345884092-8.87887793901353i</v>
      </c>
      <c r="BC214" s="240" t="str">
        <f t="shared" ca="1" si="226"/>
        <v>4.58572687047554+11.0709240040528i</v>
      </c>
      <c r="BD214" s="240" t="str">
        <f t="shared" ca="1" si="227"/>
        <v>-0.587981954811885-11.9686476451991i</v>
      </c>
      <c r="BE214" s="240" t="str">
        <f t="shared" ca="1" si="228"/>
        <v>-3.47850503051119+11.4670943131563i</v>
      </c>
      <c r="BF214" s="240" t="str">
        <f t="shared" ca="1" si="229"/>
        <v>7.13831348917538-9.62490154569752i</v>
      </c>
      <c r="BG214" s="240" t="str">
        <f t="shared" ca="1" si="230"/>
        <v>-9.96356837179625+6.65744354348238i</v>
      </c>
      <c r="BH214" s="240" t="str">
        <f t="shared" ca="1" si="231"/>
        <v>11.623963847842-2.91165136961421i</v>
      </c>
      <c r="BI214" s="240" t="str">
        <f t="shared" ca="1" si="232"/>
        <v>-11.9253799778769-1.17454740958678i</v>
      </c>
      <c r="BJ214" s="240" t="str">
        <f t="shared" ca="1" si="233"/>
        <v>10.8325776386025+5.12342765517018i</v>
      </c>
      <c r="BK214" s="240" t="str">
        <f t="shared" ca="1" si="234"/>
        <v>-8.47331839464946-8.47331839464379i</v>
      </c>
      <c r="BL214" s="240" t="str">
        <f t="shared" ca="1" si="235"/>
        <v>5.12342765516666+10.8325776386042i</v>
      </c>
      <c r="BM214" s="240" t="str">
        <f t="shared" ca="1" si="236"/>
        <v>-1.17454740958291-11.9253799778773i</v>
      </c>
      <c r="BN214" s="240" t="str">
        <f t="shared" ca="1" si="237"/>
        <v>-2.91165136961798+11.623963847841i</v>
      </c>
      <c r="BO214" s="240" t="str">
        <f t="shared" ca="1" si="238"/>
        <v>6.65744354348561-9.96356837179408i</v>
      </c>
      <c r="BP214" s="240" t="str">
        <f t="shared" ca="1" si="239"/>
        <v>-9.62490154569264+7.13831348918197i</v>
      </c>
      <c r="BQ214" s="240" t="str">
        <f t="shared" ca="1" si="240"/>
        <v>11.4670943131575-3.47850503050746i</v>
      </c>
      <c r="BR214" s="240" t="str">
        <f t="shared" ca="1" si="241"/>
        <v>-11.9686476451995-0.587981954803867i</v>
      </c>
      <c r="BS214" s="240" t="str">
        <f t="shared" ca="1" si="242"/>
        <v>11.0709240040514+4.58572687047898i</v>
      </c>
      <c r="BT214" s="240" t="str">
        <f t="shared" ca="1" si="243"/>
        <v>-8.87887793901104-8.04734588409477i</v>
      </c>
      <c r="BU214" s="240" t="str">
        <f t="shared" ca="1" si="244"/>
        <v>5.64878565387723+10.568134644802i</v>
      </c>
      <c r="BV214" s="240" t="str">
        <f t="shared" ca="1" si="245"/>
        <v>-1.75828327677791-11.8533830256479i</v>
      </c>
      <c r="BW214" s="240" t="str">
        <f t="shared" ca="1" si="246"/>
        <v>-2.33778328554475+11.752830235477i</v>
      </c>
      <c r="BX214" s="240" t="str">
        <f t="shared" ca="1" si="247"/>
        <v>6.16053523316648-10.2782320889844i</v>
      </c>
      <c r="BY214" s="240" t="str">
        <f t="shared" ca="1" si="248"/>
        <v>-9.26304748873112+7.601986612434i</v>
      </c>
      <c r="BZ214" s="240" t="str">
        <f t="shared" ca="1" si="249"/>
        <v>11.2825995438733-4.03697866810106i</v>
      </c>
      <c r="CA214" s="240" t="str">
        <f t="shared" ca="1" si="250"/>
        <v>-11.9830817920147-2.5954570658163E-12i</v>
      </c>
      <c r="CB214" s="240" t="str">
        <f t="shared" ca="1" si="251"/>
        <v>11.2825995438756+4.03697866809472i</v>
      </c>
      <c r="CC214" s="240" t="str">
        <f t="shared" ca="1" si="252"/>
        <v>-9.26304748872782-7.60198661243802i</v>
      </c>
      <c r="CD214" s="240" t="str">
        <f t="shared" ca="1" si="253"/>
        <v>6.16053523316202+10.2782320889871i</v>
      </c>
      <c r="CE214" s="240" t="str">
        <f t="shared" ca="1" si="254"/>
        <v>-2.33778328555134-11.7528302354756i</v>
      </c>
      <c r="CF214" s="240" t="str">
        <f t="shared" ca="1" si="255"/>
        <v>-1.75828327678271+11.8533830256472i</v>
      </c>
      <c r="CG214" s="240" t="str">
        <f t="shared" ca="1" si="256"/>
        <v>5.6487856538713-10.5681346448052i</v>
      </c>
      <c r="CH214" s="240" t="str">
        <f t="shared" ca="1" si="257"/>
        <v>-8.87887793901452+8.04734588409092i</v>
      </c>
      <c r="CI214" s="240" t="str">
        <f t="shared" ca="1" si="258"/>
        <v>11.0709240040532-4.58572687047449i</v>
      </c>
      <c r="CJ214" s="240" t="str">
        <f t="shared" ca="1" si="259"/>
        <v>-11.9686476451991+0.587981954810588i</v>
      </c>
      <c r="CK214" s="240" t="str">
        <f t="shared" ca="1" si="260"/>
        <v>11.4670943131559+3.47850503051243i</v>
      </c>
      <c r="CL214" s="240" t="str">
        <f t="shared" ca="1" si="261"/>
        <v>-9.62490154569685-7.13831348917629i</v>
      </c>
      <c r="CM214" s="240" t="str">
        <f t="shared" ca="1" si="262"/>
        <v>6.6574435434813+9.96356837179697i</v>
      </c>
      <c r="CN214" s="240" t="str">
        <f t="shared" ca="1" si="263"/>
        <v>-2.91165136962451-11.6239638478394i</v>
      </c>
      <c r="CO214" s="240" t="str">
        <f t="shared" ca="1" si="264"/>
        <v>-1.17454740958773+11.9253799778768i</v>
      </c>
      <c r="CP214" s="240" t="str">
        <f t="shared" ca="1" si="265"/>
        <v>5.12342765517136-10.832577638602i</v>
      </c>
      <c r="CQ214" s="240" t="str">
        <f t="shared" ca="1" si="266"/>
        <v>-8.4733183946447+8.47331839464855i</v>
      </c>
      <c r="CR214" s="240" t="str">
        <f t="shared" ca="1" si="267"/>
        <v>10.8325776386047-5.1234276551655i</v>
      </c>
      <c r="CS214" s="240" t="str">
        <f t="shared" ca="1" si="268"/>
        <v>-11.9253799778762+1.17454740959348i</v>
      </c>
      <c r="CT214" s="240" t="str">
        <f t="shared" ca="1" si="269"/>
        <v>11.6239638478407+2.91165136961924i</v>
      </c>
      <c r="CU214" s="240" t="str">
        <f t="shared" ca="1" si="270"/>
        <v>-9.96356837179336-6.65744354348669i</v>
      </c>
      <c r="CV214" s="240" t="str">
        <f t="shared" ca="1" si="271"/>
        <v>7.13831348918093+9.62490154569341i</v>
      </c>
      <c r="CW214" s="240" t="str">
        <f t="shared" ca="1" si="272"/>
        <v>-3.47850503050622-11.4670943131578i</v>
      </c>
      <c r="CX214" s="240" t="str">
        <f t="shared" ca="1" si="273"/>
        <v>-0.587981954805163+11.9686476451994i</v>
      </c>
      <c r="CY214" s="240" t="str">
        <f t="shared" ca="1" si="274"/>
        <v>4.58572687048017-11.0709240040509i</v>
      </c>
      <c r="CZ214" s="240" t="str">
        <f t="shared" ca="1" si="275"/>
        <v>-8.04734588409572+8.87887793901016i</v>
      </c>
      <c r="DA214" s="240" t="str">
        <f t="shared" ca="1" si="276"/>
        <v>10.5681346448026-5.64878565387609i</v>
      </c>
      <c r="DB214" s="240" t="str">
        <f t="shared" ca="1" si="277"/>
        <v>-11.853383025648+1.75828327677663i</v>
      </c>
      <c r="DC214" s="240" t="str">
        <f t="shared" ca="1" si="278"/>
        <v>11.7528302354766+2.33778328554635i</v>
      </c>
      <c r="DD214" s="240" t="str">
        <f t="shared" ca="1" si="279"/>
        <v>-10.2782320889839-6.1605352331673i</v>
      </c>
      <c r="DE214" s="240" t="str">
        <f t="shared" ca="1" si="280"/>
        <v>7.60198661244221+9.26304748872438i</v>
      </c>
      <c r="DF214" s="240" t="str">
        <f t="shared" ca="1" si="281"/>
        <v>-4.03697866809951-11.2825995438739i</v>
      </c>
      <c r="DG214" s="240" t="str">
        <f t="shared" ca="1" si="282"/>
        <v>-3.55260592995103E-12+11.9830817920147i</v>
      </c>
      <c r="DH214" s="240" t="str">
        <f t="shared" ca="1" si="283"/>
        <v>4.03697866809594-11.2825995438752i</v>
      </c>
      <c r="DI214" s="240" t="str">
        <f t="shared" ca="1" si="284"/>
        <v>-7.60198661243928+9.26304748872679i</v>
      </c>
      <c r="DJ214" s="240" t="str">
        <f t="shared" ca="1" si="285"/>
        <v>10.2782320889816-6.16053523317113i</v>
      </c>
      <c r="DK214" s="240" t="str">
        <f t="shared" ca="1" si="286"/>
        <v>-11.7528302354759+2.33778328555007i</v>
      </c>
      <c r="DL214" s="240" t="str">
        <f t="shared" ca="1" si="287"/>
        <v>11.8533830256469+1.75828327678432i</v>
      </c>
      <c r="DM214" s="240" t="str">
        <f t="shared" ca="1" si="288"/>
        <v>-10.5681346448046-5.64878565387244i</v>
      </c>
      <c r="DN214" s="240" t="str">
        <f t="shared" ca="1" si="289"/>
        <v>8.04734588408995+8.87887793901539i</v>
      </c>
      <c r="DO214" s="240" t="str">
        <f t="shared" ca="1" si="290"/>
        <v>-4.58572687048431-11.0709240040492i</v>
      </c>
      <c r="DP214" s="240" t="str">
        <f t="shared" ca="1" si="291"/>
        <v>0.587981954809293+11.9686476451992i</v>
      </c>
      <c r="DQ214" s="240" t="str">
        <f t="shared" ca="1" si="292"/>
        <v>3.47850503051368-11.4670943131556i</v>
      </c>
      <c r="DR214" s="240" t="str">
        <f t="shared" ca="1" si="293"/>
        <v>-7.13831348917733+9.62490154569608i</v>
      </c>
      <c r="DS214" s="240" t="str">
        <f t="shared" ca="1" si="294"/>
        <v>9.96356837179769-6.65744354348022i</v>
      </c>
      <c r="DT214" s="240" t="str">
        <f t="shared" ca="1" si="295"/>
        <v>-11.6239638478396+2.91165136962358i</v>
      </c>
      <c r="DU214" s="240" t="str">
        <f t="shared" ca="1" si="296"/>
        <v>11.9253799778767+1.17454740958903i</v>
      </c>
      <c r="DV214" s="240" t="str">
        <f t="shared" ca="1" si="297"/>
        <v>-10.8325776386014-5.12342765517253i</v>
      </c>
      <c r="DW214" s="240" t="str">
        <f t="shared" ca="1" si="298"/>
        <v>8.47331839464787+8.47331839464538i</v>
      </c>
      <c r="DX214" s="240" t="str">
        <f t="shared" ca="1" si="299"/>
        <v>-5.12342765516462-10.8325776386051i</v>
      </c>
      <c r="DY214" s="240" t="str">
        <f t="shared" ca="1" si="300"/>
        <v>1.17454740959185+11.9253799778764i</v>
      </c>
      <c r="DZ214" s="240" t="str">
        <f t="shared" ca="1" si="301"/>
        <v>2.91165136962018-11.6239638478405i</v>
      </c>
      <c r="EA214" s="240" t="str">
        <f t="shared" ca="1" si="302"/>
        <v>-6.65744354347786+9.96356837179927i</v>
      </c>
      <c r="EB214" s="240" t="str">
        <f t="shared" ca="1" si="303"/>
        <v>9.62490154569439-7.13831348917961i</v>
      </c>
      <c r="EC214" s="240" t="str">
        <f t="shared" ca="1" si="304"/>
        <v>-11.4670943131581+3.4785050305053i</v>
      </c>
      <c r="ED214" s="240" t="str">
        <f t="shared" ca="1" si="305"/>
        <v>11.9686476451993+0.58798195480646i</v>
      </c>
      <c r="EE214" s="240" t="str">
        <f t="shared" ca="1" si="306"/>
        <v>-11.0709240040502-4.58572687048168i</v>
      </c>
      <c r="EF214" s="240" t="str">
        <f t="shared" ca="1" si="307"/>
        <v>8.87887793901729+8.04734588408785i</v>
      </c>
      <c r="EG214" s="240" t="str">
        <f t="shared" ca="1" si="308"/>
        <v>-5.64878565387494-10.5681346448032i</v>
      </c>
      <c r="EH214" s="240" t="str">
        <f t="shared" ca="1" si="309"/>
        <v>1.758283276775+11.8533830256483i</v>
      </c>
      <c r="EI214" s="240" t="str">
        <f t="shared" ca="1" si="310"/>
        <v>2.33778328554729-11.7528302354764i</v>
      </c>
      <c r="EJ214" s="240" t="str">
        <f t="shared" ca="1" si="311"/>
        <v>-6.1605352331687+10.278232088983i</v>
      </c>
      <c r="EK214" s="240" t="str">
        <f t="shared" ca="1" si="312"/>
        <v>9.26304748872498-7.60198661244147i</v>
      </c>
      <c r="EL214" s="240" t="str">
        <f t="shared" ca="1" si="313"/>
        <v>-11.2825995438742+4.03697866809861i</v>
      </c>
      <c r="EM214" s="240" t="str">
        <f t="shared" ca="1" si="314"/>
        <v>11.9830817920147+5.19091413163258E-12i</v>
      </c>
      <c r="EN214" s="240"/>
      <c r="EO214" s="240"/>
      <c r="EP214" s="240"/>
    </row>
    <row r="215" spans="1:146" ht="15.75" thickBot="1">
      <c r="A215" s="277">
        <f t="shared" si="181"/>
        <v>2.2460937500000016E-3</v>
      </c>
      <c r="B215" s="276">
        <v>115</v>
      </c>
      <c r="C215" s="248">
        <f t="shared" si="182"/>
        <v>23000</v>
      </c>
      <c r="D215" s="247">
        <f t="shared" si="315"/>
        <v>144513.26206513049</v>
      </c>
      <c r="E215" s="247" t="str">
        <f t="shared" si="316"/>
        <v>144513.26206513i</v>
      </c>
      <c r="F215" s="247" t="str">
        <f t="shared" si="320"/>
        <v>0.0270894112324013-0.120582195963602i</v>
      </c>
      <c r="G215" s="247" t="str">
        <f t="shared" si="321"/>
        <v>-0.182359687227166+0.543368823999796i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0.00505999233298744-0.00248529846628445i</v>
      </c>
      <c r="I215" s="247" t="str">
        <f t="shared" si="317"/>
        <v>-0.00548130633404974+0.0024313803421568i</v>
      </c>
      <c r="J215" s="275" t="str">
        <f ca="1">IMPRODUCT(1/N_FFT2,DZ100)</f>
        <v>0.0592707621506898+0.0112685117481548i</v>
      </c>
      <c r="K215" s="274" t="str">
        <f t="shared" ca="1" si="318"/>
        <v>-0.000352279241950358+0.0000823436011373637i</v>
      </c>
      <c r="N215" s="265">
        <f t="shared" ca="1" si="185"/>
        <v>35.983263974413511</v>
      </c>
      <c r="O215" s="240">
        <f t="shared" ca="1" si="186"/>
        <v>11.983263974413513</v>
      </c>
      <c r="P215" s="240" t="str">
        <f t="shared" ca="1" si="187"/>
        <v>-11.3784468391909-3.75893109915336i</v>
      </c>
      <c r="Q215" s="240" t="str">
        <f t="shared" ca="1" si="188"/>
        <v>9.62504787596962+7.13842201510736i</v>
      </c>
      <c r="R215" s="240" t="str">
        <f t="shared" ca="1" si="189"/>
        <v>-6.90006155638967-9.79733463746698i</v>
      </c>
      <c r="S215" s="240" t="str">
        <f t="shared" ca="1" si="190"/>
        <v>3.47855791526743+11.467268650843i</v>
      </c>
      <c r="T215" s="240" t="str">
        <f t="shared" ca="1" si="191"/>
        <v>0.29408401964646-11.979654839346i</v>
      </c>
      <c r="U215" s="241" t="str">
        <f t="shared" ca="1" si="192"/>
        <v>-4.0370400435002+11.2827710766306i</v>
      </c>
      <c r="V215" s="240" t="str">
        <f t="shared" ca="1" si="193"/>
        <v>7.37248255532556-9.44696334553581i</v>
      </c>
      <c r="W215" s="240" t="str">
        <f t="shared" ca="1" si="194"/>
        <v>-9.96371985092492+6.65754475859993i</v>
      </c>
      <c r="X215" s="240" t="str">
        <f t="shared" ca="1" si="195"/>
        <v>11.5491830086485-3.19608937816522i</v>
      </c>
      <c r="Y215" s="240" t="str">
        <f t="shared" ca="1" si="196"/>
        <v>-11.9688296081513-0.587990894075993i</v>
      </c>
      <c r="Z215" s="240" t="str">
        <f t="shared" ca="1" si="197"/>
        <v>11.1802989946636+4.31271722587973i</v>
      </c>
      <c r="AA215" s="240" t="str">
        <f t="shared" ca="1" si="198"/>
        <v>-9.26318831762708-7.60210218772769i</v>
      </c>
      <c r="AB215" s="240" t="str">
        <f t="shared" ca="1" si="199"/>
        <v>6.41101770478966+10.1241032921119i</v>
      </c>
      <c r="AC215" s="240" t="str">
        <f t="shared" ca="1" si="200"/>
        <v>-2.91169563633111-11.6241405704614i</v>
      </c>
      <c r="AD215" s="240" t="str">
        <f t="shared" ca="1" si="201"/>
        <v>-0.88154358477731+11.9507948015441i</v>
      </c>
      <c r="AE215" s="240" t="str">
        <f t="shared" ca="1" si="202"/>
        <v>4.58579658866524-11.0710923186406i</v>
      </c>
      <c r="AF215" s="240" t="str">
        <f t="shared" ca="1" si="203"/>
        <v>-7.82714259803287+9.0738334914487i</v>
      </c>
      <c r="AG215" s="240" t="str">
        <f t="shared" ca="1" si="204"/>
        <v>10.2783883520403-6.16062889363737i</v>
      </c>
      <c r="AH215" s="240" t="str">
        <f t="shared" ca="1" si="205"/>
        <v>-11.6920961846493+2.62554799792093i</v>
      </c>
      <c r="AI215" s="240" t="str">
        <f t="shared" ca="1" si="206"/>
        <v>11.9255612830175+1.17456526658624i</v>
      </c>
      <c r="AJ215" s="240" t="str">
        <f t="shared" ca="1" si="207"/>
        <v>-10.9552168305796-4.85611363905975i</v>
      </c>
      <c r="AK215" s="240" t="str">
        <f t="shared" ca="1" si="208"/>
        <v>8.87901292726676+8.04746823031359i</v>
      </c>
      <c r="AL215" s="240" t="str">
        <f t="shared" ca="1" si="209"/>
        <v>-5.90652915000031-10.4264820951591i</v>
      </c>
      <c r="AM215" s="240" t="str">
        <f t="shared" ca="1" si="210"/>
        <v>2.33781882757245+11.7530089172911i</v>
      </c>
      <c r="AN215" s="240" t="str">
        <f t="shared" ca="1" si="211"/>
        <v>1.4668794341984-11.8931442522994i</v>
      </c>
      <c r="AO215" s="240" t="str">
        <f t="shared" ca="1" si="212"/>
        <v>-5.12350554817981+10.8327423295418i</v>
      </c>
      <c r="AP215" s="240" t="str">
        <f t="shared" ca="1" si="213"/>
        <v>8.26294636864482-8.67884397770671i</v>
      </c>
      <c r="AQ215" s="240" t="str">
        <f t="shared" ca="1" si="214"/>
        <v>-10.5682953153351+5.64887153406271i</v>
      </c>
      <c r="AR215" s="240" t="str">
        <f t="shared" ca="1" si="215"/>
        <v>-10.5682953153351+5.64887153406271i</v>
      </c>
      <c r="AS215" s="240" t="str">
        <f t="shared" ca="1" si="216"/>
        <v>-11.8535632361971-1.75831000848947i</v>
      </c>
      <c r="AT215" s="240" t="str">
        <f t="shared" ca="1" si="217"/>
        <v>10.703742589587+5.38781124913801i</v>
      </c>
      <c r="AU215" s="240" t="str">
        <f t="shared" ca="1" si="218"/>
        <v>-8.47344721705664-8.47344721705587i</v>
      </c>
      <c r="AV215" s="240" t="str">
        <f t="shared" ca="1" si="219"/>
        <v>5.38781124913775+10.7037425895871i</v>
      </c>
      <c r="AW215" s="240" t="str">
        <f t="shared" ca="1" si="220"/>
        <v>-1.75831000848936-11.8535632361971i</v>
      </c>
      <c r="AX215" s="240" t="str">
        <f t="shared" ca="1" si="221"/>
        <v>-2.04868144257887+11.8068420768345i</v>
      </c>
      <c r="AY215" s="240" t="str">
        <f t="shared" ca="1" si="222"/>
        <v>5.64887153406175-10.5682953153356i</v>
      </c>
      <c r="AZ215" s="240" t="str">
        <f t="shared" ca="1" si="223"/>
        <v>-8.67884397771019+8.26294636864116i</v>
      </c>
      <c r="BA215" s="240" t="str">
        <f t="shared" ca="1" si="224"/>
        <v>10.8327423295419-5.12350554817972i</v>
      </c>
      <c r="BB215" s="240" t="str">
        <f t="shared" ca="1" si="225"/>
        <v>-11.8931442522988+1.46687943420302i</v>
      </c>
      <c r="BC215" s="240" t="str">
        <f t="shared" ca="1" si="226"/>
        <v>11.7530089172906+2.3378188275749i</v>
      </c>
      <c r="BD215" s="240" t="str">
        <f t="shared" ca="1" si="227"/>
        <v>-10.4264820951602-5.90652914999833i</v>
      </c>
      <c r="BE215" s="240" t="str">
        <f t="shared" ca="1" si="228"/>
        <v>8.04746823030991+8.87901292727009i</v>
      </c>
      <c r="BF215" s="240" t="str">
        <f t="shared" ca="1" si="229"/>
        <v>-4.85611363906075-10.9552168305792i</v>
      </c>
      <c r="BG215" s="240" t="str">
        <f t="shared" ca="1" si="230"/>
        <v>1.17456526658012+11.9255612830181i</v>
      </c>
      <c r="BH215" s="240" t="str">
        <f t="shared" ca="1" si="231"/>
        <v>2.6255479979222-11.692096184649i</v>
      </c>
      <c r="BI215" s="240" t="str">
        <f t="shared" ca="1" si="232"/>
        <v>-6.16062889363447+10.278388352042i</v>
      </c>
      <c r="BJ215" s="240" t="str">
        <f t="shared" ca="1" si="233"/>
        <v>9.07383349145033-7.82714259803097i</v>
      </c>
      <c r="BK215" s="240" t="str">
        <f t="shared" ca="1" si="234"/>
        <v>-11.0710923186397+4.58579658866742i</v>
      </c>
      <c r="BL215" s="240" t="str">
        <f t="shared" ca="1" si="235"/>
        <v>11.9507948015445-0.881543584772279i</v>
      </c>
      <c r="BM215" s="240" t="str">
        <f t="shared" ca="1" si="236"/>
        <v>-11.6241405704614-2.91169563633129i</v>
      </c>
      <c r="BN215" s="240" t="str">
        <f t="shared" ca="1" si="237"/>
        <v>10.1241032921144+6.41101770478572i</v>
      </c>
      <c r="BO215" s="240" t="str">
        <f t="shared" ca="1" si="238"/>
        <v>-7.60210218772675-9.26318831762785i</v>
      </c>
      <c r="BP215" s="240" t="str">
        <f t="shared" ca="1" si="239"/>
        <v>4.31271722588308+11.1802989946624i</v>
      </c>
      <c r="BQ215" s="240" t="str">
        <f t="shared" ca="1" si="240"/>
        <v>-0.587990894072189-11.9688296081515i</v>
      </c>
      <c r="BR215" s="240" t="str">
        <f t="shared" ca="1" si="241"/>
        <v>-3.19608937816421+11.5491830086488i</v>
      </c>
      <c r="BS215" s="240" t="str">
        <f t="shared" ca="1" si="242"/>
        <v>6.65754475860494-9.96371985092157i</v>
      </c>
      <c r="BT215" s="240" t="str">
        <f t="shared" ca="1" si="243"/>
        <v>-9.4469633455358+7.37248255532558i</v>
      </c>
      <c r="BU215" s="240" t="str">
        <f t="shared" ca="1" si="244"/>
        <v>11.2827710766291-4.03704004350447i</v>
      </c>
      <c r="BV215" s="240" t="str">
        <f t="shared" ca="1" si="245"/>
        <v>-11.979654839346+0.294084019643906i</v>
      </c>
      <c r="BW215" s="240" t="str">
        <f t="shared" ca="1" si="246"/>
        <v>11.4672686508437+3.47855791526523i</v>
      </c>
      <c r="BX215" s="240" t="str">
        <f t="shared" ca="1" si="247"/>
        <v>-9.7973346374645-6.90006155639318i</v>
      </c>
      <c r="BY215" s="240" t="str">
        <f t="shared" ca="1" si="248"/>
        <v>7.13842201510772+9.62504787596936i</v>
      </c>
      <c r="BZ215" s="240" t="str">
        <f t="shared" ca="1" si="249"/>
        <v>-3.75893109915862-11.3784468391892i</v>
      </c>
      <c r="CA215" s="240" t="str">
        <f t="shared" ca="1" si="250"/>
        <v>-1.29775086112176E-12+11.9832639744135i</v>
      </c>
      <c r="CB215" s="240" t="str">
        <f t="shared" ca="1" si="251"/>
        <v>3.75893109914977-11.3784468391921i</v>
      </c>
      <c r="CC215" s="240" t="str">
        <f t="shared" ca="1" si="252"/>
        <v>-7.13842201511008+9.62504787596761i</v>
      </c>
      <c r="CD215" s="240" t="str">
        <f t="shared" ca="1" si="253"/>
        <v>9.797334637466-6.90006155639106i</v>
      </c>
      <c r="CE215" s="240" t="str">
        <f t="shared" ca="1" si="254"/>
        <v>-11.4672686508444+3.47855791526275i</v>
      </c>
      <c r="CF215" s="240" t="str">
        <f t="shared" ca="1" si="255"/>
        <v>11.979654839346+0.294084019646501i</v>
      </c>
      <c r="CG215" s="240" t="str">
        <f t="shared" ca="1" si="256"/>
        <v>-11.2827710766322-4.03704004349568i</v>
      </c>
      <c r="CH215" s="240" t="str">
        <f t="shared" ca="1" si="257"/>
        <v>9.44696334553419+7.37248255532762i</v>
      </c>
      <c r="CI215" s="240" t="str">
        <f t="shared" ca="1" si="258"/>
        <v>-6.65754475860279-9.96371985092302i</v>
      </c>
      <c r="CJ215" s="240" t="str">
        <f t="shared" ca="1" si="259"/>
        <v>3.19608937816172+11.5491830086495i</v>
      </c>
      <c r="CK215" s="240" t="str">
        <f t="shared" ca="1" si="260"/>
        <v>0.587990894074781-11.9688296081514i</v>
      </c>
      <c r="CL215" s="240" t="str">
        <f t="shared" ca="1" si="261"/>
        <v>-4.31271722588551+11.1802989946614i</v>
      </c>
      <c r="CM215" s="240" t="str">
        <f t="shared" ca="1" si="262"/>
        <v>7.60210218772875-9.26318831762619i</v>
      </c>
      <c r="CN215" s="240" t="str">
        <f t="shared" ca="1" si="263"/>
        <v>-10.1241032921094+6.4110177047936i</v>
      </c>
      <c r="CO215" s="240" t="str">
        <f t="shared" ca="1" si="264"/>
        <v>11.624140570462-2.91169563632877i</v>
      </c>
      <c r="CP215" s="240" t="str">
        <f t="shared" ca="1" si="265"/>
        <v>-11.9507948015443-0.881543584775207i</v>
      </c>
      <c r="CQ215" s="240" t="str">
        <f t="shared" ca="1" si="266"/>
        <v>11.0710923186387+4.58579658866982i</v>
      </c>
      <c r="CR215" s="240" t="str">
        <f t="shared" ca="1" si="267"/>
        <v>-9.07383349144862-7.82714259803294i</v>
      </c>
      <c r="CS215" s="240" t="str">
        <f t="shared" ca="1" si="268"/>
        <v>6.16062889364247+10.2783883520372i</v>
      </c>
      <c r="CT215" s="240" t="str">
        <f t="shared" ca="1" si="269"/>
        <v>-2.6255479979195-11.6920961846496i</v>
      </c>
      <c r="CU215" s="240" t="str">
        <f t="shared" ca="1" si="270"/>
        <v>-1.17456526658287+11.9255612830178i</v>
      </c>
      <c r="CV215" s="240" t="str">
        <f t="shared" ca="1" si="271"/>
        <v>4.85611363906312-10.9552168305781i</v>
      </c>
      <c r="CW215" s="240" t="str">
        <f t="shared" ca="1" si="272"/>
        <v>-8.04746823031184+8.87901292726835i</v>
      </c>
      <c r="CX215" s="240" t="str">
        <f t="shared" ca="1" si="273"/>
        <v>10.4264820951616-5.90652914999592i</v>
      </c>
      <c r="CY215" s="240" t="str">
        <f t="shared" ca="1" si="274"/>
        <v>-11.7530089172912+2.33781882757219i</v>
      </c>
      <c r="CZ215" s="240" t="str">
        <f t="shared" ca="1" si="275"/>
        <v>11.8931442523+1.46687943419377i</v>
      </c>
      <c r="DA215" s="240" t="str">
        <f t="shared" ca="1" si="276"/>
        <v>-10.8327423295408-5.12350554818206i</v>
      </c>
      <c r="DB215" s="240" t="str">
        <f t="shared" ca="1" si="277"/>
        <v>8.6788439777084+8.26294636864304i</v>
      </c>
      <c r="DC215" s="240" t="str">
        <f t="shared" ca="1" si="278"/>
        <v>-5.64887153405962-10.5682953153367i</v>
      </c>
      <c r="DD215" s="240" t="str">
        <f t="shared" ca="1" si="279"/>
        <v>2.04868144257983+11.8068420768343i</v>
      </c>
      <c r="DE215" s="240" t="str">
        <f t="shared" ca="1" si="280"/>
        <v>1.75831000848402-11.8535632361979i</v>
      </c>
      <c r="DF215" s="240" t="str">
        <f t="shared" ca="1" si="281"/>
        <v>-5.38781124913931+10.7037425895863i</v>
      </c>
      <c r="DG215" s="240" t="str">
        <f t="shared" ca="1" si="282"/>
        <v>8.4734472170533-8.47344721705921i</v>
      </c>
      <c r="DH215" s="240" t="str">
        <f t="shared" ca="1" si="283"/>
        <v>-10.7037425895881+5.38781124913584i</v>
      </c>
      <c r="DI215" s="240" t="str">
        <f t="shared" ca="1" si="284"/>
        <v>11.8535632361967-1.75831000849161i</v>
      </c>
      <c r="DJ215" s="240" t="str">
        <f t="shared" ca="1" si="285"/>
        <v>-11.8068420768337-2.04868144258367i</v>
      </c>
      <c r="DK215" s="240" t="str">
        <f t="shared" ca="1" si="286"/>
        <v>10.5682953153349+5.64887153406305i</v>
      </c>
      <c r="DL215" s="240" t="str">
        <f t="shared" ca="1" si="287"/>
        <v>-8.26294636864911-8.67884397770264i</v>
      </c>
      <c r="DM215" s="240" t="str">
        <f t="shared" ca="1" si="288"/>
        <v>5.12350554817823+10.8327423295426i</v>
      </c>
      <c r="DN215" s="240" t="str">
        <f t="shared" ca="1" si="289"/>
        <v>-1.46687943420174-11.893144252299i</v>
      </c>
      <c r="DO215" s="240" t="str">
        <f t="shared" ca="1" si="290"/>
        <v>-2.337818827576+11.7530089172904i</v>
      </c>
      <c r="DP215" s="240" t="str">
        <f t="shared" ca="1" si="291"/>
        <v>5.9065291499996-10.4264820951595i</v>
      </c>
      <c r="DQ215" s="240" t="str">
        <f t="shared" ca="1" si="292"/>
        <v>-8.87901292727096+8.04746823030895i</v>
      </c>
      <c r="DR215" s="240" t="str">
        <f t="shared" ca="1" si="293"/>
        <v>10.9552168305798-4.85611363905925i</v>
      </c>
      <c r="DS215" s="240" t="str">
        <f t="shared" ca="1" si="294"/>
        <v>-11.925561283017+1.17456526659086i</v>
      </c>
      <c r="DT215" s="240" t="str">
        <f t="shared" ca="1" si="295"/>
        <v>11.6920961846487+2.6255479979233i</v>
      </c>
      <c r="DU215" s="240" t="str">
        <f t="shared" ca="1" si="296"/>
        <v>-10.2783883520413-6.16062889363558i</v>
      </c>
      <c r="DV215" s="240" t="str">
        <f t="shared" ca="1" si="297"/>
        <v>7.82714259802999+9.07383349145118i</v>
      </c>
      <c r="DW215" s="240" t="str">
        <f t="shared" ca="1" si="298"/>
        <v>-4.58579658866591-11.0710923186403i</v>
      </c>
      <c r="DX215" s="240" t="str">
        <f t="shared" ca="1" si="299"/>
        <v>0.881543584783213+11.9507948015437i</v>
      </c>
      <c r="DY215" s="240" t="str">
        <f t="shared" ca="1" si="300"/>
        <v>2.91169563633222-11.6241405704611i</v>
      </c>
      <c r="DZ215" s="240" t="str">
        <f t="shared" ca="1" si="301"/>
        <v>-6.41101770478681+10.1241032921137i</v>
      </c>
      <c r="EA215" s="240" t="str">
        <f t="shared" ca="1" si="302"/>
        <v>9.26318831762867-7.60210218772574i</v>
      </c>
      <c r="EB215" s="240" t="str">
        <f t="shared" ca="1" si="303"/>
        <v>-11.1802989946629+4.31271722588156i</v>
      </c>
      <c r="EC215" s="240" t="str">
        <f t="shared" ca="1" si="304"/>
        <v>11.9688296081516-0.587990894070892i</v>
      </c>
      <c r="ED215" s="240" t="str">
        <f t="shared" ca="1" si="305"/>
        <v>-11.5491830086484-3.19608937816579i</v>
      </c>
      <c r="EE215" s="240" t="str">
        <f t="shared" ca="1" si="306"/>
        <v>9.96371985092747+6.65754475859611i</v>
      </c>
      <c r="EF215" s="240" t="str">
        <f t="shared" ca="1" si="307"/>
        <v>-7.37248255532455-9.44696334553659i</v>
      </c>
      <c r="EG215" s="240" t="str">
        <f t="shared" ca="1" si="308"/>
        <v>4.03704004350324+11.2827710766295i</v>
      </c>
      <c r="EH215" s="240" t="str">
        <f t="shared" ca="1" si="309"/>
        <v>-0.294084019642609-11.9796548393461i</v>
      </c>
      <c r="EI215" s="240" t="str">
        <f t="shared" ca="1" si="310"/>
        <v>-3.4785579152668+11.4672686508432i</v>
      </c>
      <c r="EJ215" s="240" t="str">
        <f t="shared" ca="1" si="311"/>
        <v>6.90006155639453-9.79733463746355i</v>
      </c>
      <c r="EK215" s="240" t="str">
        <f t="shared" ca="1" si="312"/>
        <v>-9.62504787596992+7.13842201510695i</v>
      </c>
      <c r="EL215" s="240" t="str">
        <f t="shared" ca="1" si="313"/>
        <v>11.3784468391896-3.75893109915739i</v>
      </c>
      <c r="EM215" s="240" t="str">
        <f t="shared" ca="1" si="314"/>
        <v>-11.9832639744135-2.59550172224351E-12i</v>
      </c>
      <c r="EN215" s="240"/>
      <c r="EO215" s="240"/>
      <c r="EP215" s="240"/>
    </row>
    <row r="216" spans="1:146" ht="15.75" thickBot="1">
      <c r="A216" s="277">
        <f t="shared" si="181"/>
        <v>2.2656250000000016E-3</v>
      </c>
      <c r="B216" s="276">
        <v>116</v>
      </c>
      <c r="C216" s="248">
        <f t="shared" si="182"/>
        <v>23200</v>
      </c>
      <c r="D216" s="247">
        <f t="shared" si="315"/>
        <v>145769.89912656639</v>
      </c>
      <c r="E216" s="247" t="str">
        <f t="shared" si="316"/>
        <v>145769.899126566i</v>
      </c>
      <c r="F216" s="247" t="str">
        <f t="shared" si="320"/>
        <v>0.0266335211363344-0.119940415618886i</v>
      </c>
      <c r="G216" s="247" t="str">
        <f t="shared" si="321"/>
        <v>-0.179457392548294+0.539669189166028i</v>
      </c>
      <c r="H216" s="247" t="str">
        <f t="shared" si="322"/>
        <v>0.00505880644356995-0.00246407700972111i</v>
      </c>
      <c r="I216" s="247" t="str">
        <f t="shared" si="317"/>
        <v>-0.00547352849645279+0.0024121989682449i</v>
      </c>
      <c r="J216" s="275" t="str">
        <f ca="1">IMPRODUCT(1/N_FFT2,EA100)</f>
        <v>0.0694797296453887-0.000202655741606196i</v>
      </c>
      <c r="K216" s="274" t="str">
        <f t="shared" ca="1" si="318"/>
        <v>-0.000379810434169059+0.000168708174141193i</v>
      </c>
      <c r="N216" s="265">
        <f t="shared" ca="1" si="185"/>
        <v>35.983426246020755</v>
      </c>
      <c r="O216" s="240">
        <f t="shared" ca="1" si="186"/>
        <v>11.983426246020755</v>
      </c>
      <c r="P216" s="240" t="str">
        <f t="shared" ca="1" si="187"/>
        <v>-11.4674239350893-3.47860502022878i</v>
      </c>
      <c r="Q216" s="240" t="str">
        <f t="shared" ca="1" si="188"/>
        <v>9.96385477483502+6.65763491187496i</v>
      </c>
      <c r="R216" s="240" t="str">
        <f t="shared" ca="1" si="189"/>
        <v>-7.60220513174593-9.26331375527544i</v>
      </c>
      <c r="S216" s="240" t="str">
        <f t="shared" ca="1" si="190"/>
        <v>4.58585868732113+11.0712422380571i</v>
      </c>
      <c r="T216" s="240" t="str">
        <f t="shared" ca="1" si="191"/>
        <v>-1.17458117198455-11.9257227732427i</v>
      </c>
      <c r="U216" s="241" t="str">
        <f t="shared" ca="1" si="192"/>
        <v>-2.33785048519273+11.7531680708949i</v>
      </c>
      <c r="V216" s="240" t="str">
        <f t="shared" ca="1" si="193"/>
        <v>5.64894802836973-10.5684384261156i</v>
      </c>
      <c r="W216" s="240" t="str">
        <f t="shared" ca="1" si="194"/>
        <v>-8.47356196041014+8.47356196041014i</v>
      </c>
      <c r="X216" s="240" t="str">
        <f t="shared" ca="1" si="195"/>
        <v>10.5684384261162-5.64894802836864i</v>
      </c>
      <c r="Y216" s="240" t="str">
        <f t="shared" ca="1" si="196"/>
        <v>-11.7531680708949+2.3378504851927i</v>
      </c>
      <c r="Z216" s="240" t="str">
        <f t="shared" ca="1" si="197"/>
        <v>11.9257227732425+1.17458117198576i</v>
      </c>
      <c r="AA216" s="240" t="str">
        <f t="shared" ca="1" si="198"/>
        <v>-11.0712422380571-4.58585868732116i</v>
      </c>
      <c r="AB216" s="240" t="str">
        <f t="shared" ca="1" si="199"/>
        <v>9.26331375527579+7.6022051317455i</v>
      </c>
      <c r="AC216" s="240" t="str">
        <f t="shared" ca="1" si="200"/>
        <v>-6.65763491187495-9.96385477483503i</v>
      </c>
      <c r="AD216" s="240" t="str">
        <f t="shared" ca="1" si="201"/>
        <v>3.47860502022821+11.4674239350894i</v>
      </c>
      <c r="AE216" s="240" t="str">
        <f t="shared" ca="1" si="202"/>
        <v>1.29924567697555E-18-11.9834262460208i</v>
      </c>
      <c r="AF216" s="240" t="str">
        <f t="shared" ca="1" si="203"/>
        <v>-3.47860502022821+11.4674239350894i</v>
      </c>
      <c r="AG216" s="240" t="str">
        <f t="shared" ca="1" si="204"/>
        <v>6.65763491187503-9.96385477483498i</v>
      </c>
      <c r="AH216" s="240" t="str">
        <f t="shared" ca="1" si="205"/>
        <v>-9.26331375527583+7.60220513174543i</v>
      </c>
      <c r="AI216" s="240" t="str">
        <f t="shared" ca="1" si="206"/>
        <v>11.0712422380572-4.58585868732109i</v>
      </c>
      <c r="AJ216" s="240" t="str">
        <f t="shared" ca="1" si="207"/>
        <v>-11.9257227732425+1.17458117198572i</v>
      </c>
      <c r="AK216" s="240" t="str">
        <f t="shared" ca="1" si="208"/>
        <v>11.7531680708949+2.33785048519273i</v>
      </c>
      <c r="AL216" s="240" t="str">
        <f t="shared" ca="1" si="209"/>
        <v>-10.5684384261156-5.64894802836973i</v>
      </c>
      <c r="AM216" s="240" t="str">
        <f t="shared" ca="1" si="210"/>
        <v>8.47356196041006+8.47356196041019i</v>
      </c>
      <c r="AN216" s="240" t="str">
        <f t="shared" ca="1" si="211"/>
        <v>-5.64894802836869-10.5684384261162i</v>
      </c>
      <c r="AO216" s="240" t="str">
        <f t="shared" ca="1" si="212"/>
        <v>2.33785048519265+11.7531680708949i</v>
      </c>
      <c r="AP216" s="240" t="str">
        <f t="shared" ca="1" si="213"/>
        <v>1.17458117198572-11.9257227732425i</v>
      </c>
      <c r="AQ216" s="240" t="str">
        <f t="shared" ca="1" si="214"/>
        <v>-4.58585868732116+11.0712422380571i</v>
      </c>
      <c r="AR216" s="240" t="str">
        <f t="shared" ca="1" si="215"/>
        <v>-4.58585868732116+11.0712422380571i</v>
      </c>
      <c r="AS216" s="240" t="str">
        <f t="shared" ca="1" si="216"/>
        <v>-9.96385477483503+6.65763491187495i</v>
      </c>
      <c r="AT216" s="240" t="str">
        <f t="shared" ca="1" si="217"/>
        <v>11.4674239350891-3.47860502022926i</v>
      </c>
      <c r="AU216" s="240" t="str">
        <f t="shared" ca="1" si="218"/>
        <v>-11.9834262460208-2.5984913539511E-18i</v>
      </c>
      <c r="AV216" s="240" t="str">
        <f t="shared" ca="1" si="219"/>
        <v>11.4674239350894+3.47860502022829i</v>
      </c>
      <c r="AW216" s="240" t="str">
        <f t="shared" ca="1" si="220"/>
        <v>-9.96385477483503-6.65763491187495i</v>
      </c>
      <c r="AX216" s="240" t="str">
        <f t="shared" ca="1" si="221"/>
        <v>7.60220513174543+9.26331375527583i</v>
      </c>
      <c r="AY216" s="240" t="str">
        <f t="shared" ca="1" si="222"/>
        <v>-4.58585868732101-11.0712422380572i</v>
      </c>
      <c r="AZ216" s="240" t="str">
        <f t="shared" ca="1" si="223"/>
        <v>1.17458117198809+11.9257227732423i</v>
      </c>
      <c r="BA216" s="240" t="str">
        <f t="shared" ca="1" si="224"/>
        <v>2.33785048519866-11.7531680708937i</v>
      </c>
      <c r="BB216" s="240" t="str">
        <f t="shared" ca="1" si="225"/>
        <v>-5.64894802837184+10.5684384261145i</v>
      </c>
      <c r="BC216" s="240" t="str">
        <f t="shared" ca="1" si="226"/>
        <v>8.47356196041019-8.47356196041006i</v>
      </c>
      <c r="BD216" s="240" t="str">
        <f t="shared" ca="1" si="227"/>
        <v>-10.5684384261145+5.64894802837184i</v>
      </c>
      <c r="BE216" s="240" t="str">
        <f t="shared" ca="1" si="228"/>
        <v>11.7531680708938-2.3378504851985i</v>
      </c>
      <c r="BF216" s="240" t="str">
        <f t="shared" ca="1" si="229"/>
        <v>-11.9257227732423-1.17458117198826i</v>
      </c>
      <c r="BG216" s="240" t="str">
        <f t="shared" ca="1" si="230"/>
        <v>11.0712422380571+4.58585868732116i</v>
      </c>
      <c r="BH216" s="240" t="str">
        <f t="shared" ca="1" si="231"/>
        <v>-9.26331375527736-7.60220513174359i</v>
      </c>
      <c r="BI216" s="240" t="str">
        <f t="shared" ca="1" si="232"/>
        <v>6.65763491186999+9.96385477483835i</v>
      </c>
      <c r="BJ216" s="240" t="str">
        <f t="shared" ca="1" si="233"/>
        <v>-3.47860502022585-11.4674239350902i</v>
      </c>
      <c r="BK216" s="240" t="str">
        <f t="shared" ca="1" si="234"/>
        <v>-1.7029862710957E-13+11.9834262460208i</v>
      </c>
      <c r="BL216" s="240" t="str">
        <f t="shared" ca="1" si="235"/>
        <v>3.47860502022585-11.4674239350902i</v>
      </c>
      <c r="BM216" s="240" t="str">
        <f t="shared" ca="1" si="236"/>
        <v>-6.6576349118799+9.96385477483172i</v>
      </c>
      <c r="BN216" s="240" t="str">
        <f t="shared" ca="1" si="237"/>
        <v>9.26331375527736-7.60220513174359i</v>
      </c>
      <c r="BO216" s="240" t="str">
        <f t="shared" ca="1" si="238"/>
        <v>-11.0712422380572+4.58585868732101i</v>
      </c>
      <c r="BP216" s="240" t="str">
        <f t="shared" ca="1" si="239"/>
        <v>11.9257227732423-1.17458117198792i</v>
      </c>
      <c r="BQ216" s="240" t="str">
        <f t="shared" ca="1" si="240"/>
        <v>-11.7531680708937-2.33785048519883i</v>
      </c>
      <c r="BR216" s="240" t="str">
        <f t="shared" ca="1" si="241"/>
        <v>10.5684384261145+5.64894802837184i</v>
      </c>
      <c r="BS216" s="240" t="str">
        <f t="shared" ca="1" si="242"/>
        <v>-8.47356196041006-8.47356196041019i</v>
      </c>
      <c r="BT216" s="240" t="str">
        <f t="shared" ca="1" si="243"/>
        <v>5.64894802837168+10.5684384261146i</v>
      </c>
      <c r="BU216" s="240" t="str">
        <f t="shared" ca="1" si="244"/>
        <v>-2.33785048519866-11.7531680708937i</v>
      </c>
      <c r="BV216" s="240" t="str">
        <f t="shared" ca="1" si="245"/>
        <v>-1.17458117198809+11.9257227732423i</v>
      </c>
      <c r="BW216" s="240" t="str">
        <f t="shared" ca="1" si="246"/>
        <v>4.58585868732116-11.0712422380571i</v>
      </c>
      <c r="BX216" s="240" t="str">
        <f t="shared" ca="1" si="247"/>
        <v>-7.60220513174372+9.26331375527725i</v>
      </c>
      <c r="BY216" s="240" t="str">
        <f t="shared" ca="1" si="248"/>
        <v>9.96385477483182-6.65763491187977i</v>
      </c>
      <c r="BZ216" s="240" t="str">
        <f t="shared" ca="1" si="249"/>
        <v>-11.4674239350902+3.47860502022568i</v>
      </c>
      <c r="CA216" s="240" t="str">
        <f t="shared" ca="1" si="250"/>
        <v>11.9834262460208+5.19698270790221E-18i</v>
      </c>
      <c r="CB216" s="240" t="str">
        <f t="shared" ca="1" si="251"/>
        <v>-11.4674239350901-3.478605020226i</v>
      </c>
      <c r="CC216" s="240" t="str">
        <f t="shared" ca="1" si="252"/>
        <v>9.96385477483826+6.65763491187014i</v>
      </c>
      <c r="CD216" s="240" t="str">
        <f t="shared" ca="1" si="253"/>
        <v>-7.60220513174346-9.26331375527746i</v>
      </c>
      <c r="CE216" s="240" t="str">
        <f t="shared" ca="1" si="254"/>
        <v>4.58585868732116+11.0712422380571i</v>
      </c>
      <c r="CF216" s="240" t="str">
        <f t="shared" ca="1" si="255"/>
        <v>-1.17458117198809-11.9257227732423i</v>
      </c>
      <c r="CG216" s="240" t="str">
        <f t="shared" ca="1" si="256"/>
        <v>-2.33785048519866+11.7531680708937i</v>
      </c>
      <c r="CH216" s="240" t="str">
        <f t="shared" ca="1" si="257"/>
        <v>5.64894802837198-10.5684384261144i</v>
      </c>
      <c r="CI216" s="240" t="str">
        <f t="shared" ca="1" si="258"/>
        <v>-8.47356196041031+8.47356196040994i</v>
      </c>
      <c r="CJ216" s="240" t="str">
        <f t="shared" ca="1" si="259"/>
        <v>10.5684384261145-5.64894802837184i</v>
      </c>
      <c r="CK216" s="240" t="str">
        <f t="shared" ca="1" si="260"/>
        <v>-11.7531680708938+2.3378504851985i</v>
      </c>
      <c r="CL216" s="240" t="str">
        <f t="shared" ca="1" si="261"/>
        <v>11.9257227732423+1.17458117198826i</v>
      </c>
      <c r="CM216" s="240" t="str">
        <f t="shared" ca="1" si="262"/>
        <v>-11.0712422380571-4.58585868732132i</v>
      </c>
      <c r="CN216" s="240" t="str">
        <f t="shared" ca="1" si="263"/>
        <v>9.26331375527736+7.60220513174359i</v>
      </c>
      <c r="CO216" s="240" t="str">
        <f t="shared" ca="1" si="264"/>
        <v>-6.65763491186999-9.96385477483835i</v>
      </c>
      <c r="CP216" s="240" t="str">
        <f t="shared" ca="1" si="265"/>
        <v>3.47860502022585+11.4674239350902i</v>
      </c>
      <c r="CQ216" s="240" t="str">
        <f t="shared" ca="1" si="266"/>
        <v>1.70301225600924E-13-11.9834262460208i</v>
      </c>
      <c r="CR216" s="240" t="str">
        <f t="shared" ca="1" si="267"/>
        <v>-3.47860502022617+11.4674239350901i</v>
      </c>
      <c r="CS216" s="240" t="str">
        <f t="shared" ca="1" si="268"/>
        <v>6.65763491188019-9.96385477483153i</v>
      </c>
      <c r="CT216" s="240" t="str">
        <f t="shared" ca="1" si="269"/>
        <v>-9.26331375527736+7.60220513174359i</v>
      </c>
      <c r="CU216" s="240" t="str">
        <f t="shared" ca="1" si="270"/>
        <v>11.0712422380572-4.58585868732101i</v>
      </c>
      <c r="CV216" s="240" t="str">
        <f t="shared" ca="1" si="271"/>
        <v>-11.9257227732423+1.17458117198792i</v>
      </c>
      <c r="CW216" s="240" t="str">
        <f t="shared" ca="1" si="272"/>
        <v>11.7531680708961+2.3378504851868i</v>
      </c>
      <c r="CX216" s="240" t="str">
        <f t="shared" ca="1" si="273"/>
        <v>-10.5684384261145-5.64894802837184i</v>
      </c>
      <c r="CY216" s="240" t="str">
        <f t="shared" ca="1" si="274"/>
        <v>8.47356196041006+8.47356196041019i</v>
      </c>
      <c r="CZ216" s="240" t="str">
        <f t="shared" ca="1" si="275"/>
        <v>-5.64894802837168-10.5684384261146i</v>
      </c>
      <c r="DA216" s="240" t="str">
        <f t="shared" ca="1" si="276"/>
        <v>2.33785048519866+11.7531680708937i</v>
      </c>
      <c r="DB216" s="240" t="str">
        <f t="shared" ca="1" si="277"/>
        <v>1.17458117198843-11.9257227732423i</v>
      </c>
      <c r="DC216" s="240" t="str">
        <f t="shared" ca="1" si="278"/>
        <v>-4.58585868732148+11.071242238057i</v>
      </c>
      <c r="DD216" s="240" t="str">
        <f t="shared" ca="1" si="279"/>
        <v>7.60220513174399-9.26331375527703i</v>
      </c>
      <c r="DE216" s="240" t="str">
        <f t="shared" ca="1" si="280"/>
        <v>-9.96385477483163+6.65763491188005i</v>
      </c>
      <c r="DF216" s="240" t="str">
        <f t="shared" ca="1" si="281"/>
        <v>11.4674239350902-3.47860502022568i</v>
      </c>
      <c r="DG216" s="240" t="str">
        <f t="shared" ca="1" si="282"/>
        <v>-11.9834262460208-3.40597254219141E-13i</v>
      </c>
      <c r="DH216" s="240" t="str">
        <f t="shared" ca="1" si="283"/>
        <v>11.46742393509+3.47860502022634i</v>
      </c>
      <c r="DI216" s="240" t="str">
        <f t="shared" ca="1" si="284"/>
        <v>-9.96385477483163-6.65763491188005i</v>
      </c>
      <c r="DJ216" s="240" t="str">
        <f t="shared" ca="1" si="285"/>
        <v>7.60220513174346+9.26331375527746i</v>
      </c>
      <c r="DK216" s="240" t="str">
        <f t="shared" ca="1" si="286"/>
        <v>-4.58585868732085-11.0712422380573i</v>
      </c>
      <c r="DL216" s="240" t="str">
        <f t="shared" ca="1" si="287"/>
        <v>1.17458117198775+11.9257227732423i</v>
      </c>
      <c r="DM216" s="240" t="str">
        <f t="shared" ca="1" si="288"/>
        <v>2.3378504851873-11.753168070896i</v>
      </c>
      <c r="DN216" s="240" t="str">
        <f t="shared" ca="1" si="289"/>
        <v>-5.64894802837198+10.5684384261144i</v>
      </c>
      <c r="DO216" s="240" t="str">
        <f t="shared" ca="1" si="290"/>
        <v>8.47356196041031-8.47356196040994i</v>
      </c>
      <c r="DP216" s="240" t="str">
        <f t="shared" ca="1" si="291"/>
        <v>-10.5684384261146+5.64894802837154i</v>
      </c>
      <c r="DQ216" s="240" t="str">
        <f t="shared" ca="1" si="292"/>
        <v>11.7531680708938-2.33785048519816i</v>
      </c>
      <c r="DR216" s="240" t="str">
        <f t="shared" ca="1" si="293"/>
        <v>-11.9257227732423-1.17458117198826i</v>
      </c>
      <c r="DS216" s="240" t="str">
        <f t="shared" ca="1" si="294"/>
        <v>11.0712422380571+4.58585868732132i</v>
      </c>
      <c r="DT216" s="240" t="str">
        <f t="shared" ca="1" si="295"/>
        <v>-9.26331375527714-7.60220513174385i</v>
      </c>
      <c r="DU216" s="240" t="str">
        <f t="shared" ca="1" si="296"/>
        <v>6.65763491187963+9.96385477483192i</v>
      </c>
      <c r="DV216" s="240" t="str">
        <f t="shared" ca="1" si="297"/>
        <v>-3.47860502022585-11.4674239350902i</v>
      </c>
      <c r="DW216" s="240" t="str">
        <f t="shared" ca="1" si="298"/>
        <v>-1.70303824092278E-13+11.9834262460208i</v>
      </c>
      <c r="DX216" s="240" t="str">
        <f t="shared" ca="1" si="299"/>
        <v>3.47860502022617-11.4674239350901i</v>
      </c>
      <c r="DY216" s="240" t="str">
        <f t="shared" ca="1" si="300"/>
        <v>-6.6576349118799+9.96385477483172i</v>
      </c>
      <c r="DZ216" s="240" t="str">
        <f t="shared" ca="1" si="301"/>
        <v>9.26331375527736-7.60220513174359i</v>
      </c>
      <c r="EA216" s="240" t="str">
        <f t="shared" ca="1" si="302"/>
        <v>-11.0712422380572+4.58585868732101i</v>
      </c>
      <c r="EB216" s="240" t="str">
        <f t="shared" ca="1" si="303"/>
        <v>11.9257227732423-1.17458117198792i</v>
      </c>
      <c r="EC216" s="240" t="str">
        <f t="shared" ca="1" si="304"/>
        <v>-11.7531680708938-2.3378504851985i</v>
      </c>
      <c r="ED216" s="240" t="str">
        <f t="shared" ca="1" si="305"/>
        <v>10.5684384261145+5.64894802837184i</v>
      </c>
      <c r="EE216" s="240" t="str">
        <f t="shared" ca="1" si="306"/>
        <v>-8.47356196041006-8.47356196041019i</v>
      </c>
      <c r="EF216" s="240" t="str">
        <f t="shared" ca="1" si="307"/>
        <v>5.64894802837168+10.5684384261146i</v>
      </c>
      <c r="EG216" s="240" t="str">
        <f t="shared" ca="1" si="308"/>
        <v>-2.33785048518697-11.753168070896i</v>
      </c>
      <c r="EH216" s="240" t="str">
        <f t="shared" ca="1" si="309"/>
        <v>-1.17458117198809+11.9257227732423i</v>
      </c>
      <c r="EI216" s="240" t="str">
        <f t="shared" ca="1" si="310"/>
        <v>4.58585868732116-11.0712422380571i</v>
      </c>
      <c r="EJ216" s="240" t="str">
        <f t="shared" ca="1" si="311"/>
        <v>-7.60220513174372+9.26331375527725i</v>
      </c>
      <c r="EK216" s="240" t="str">
        <f t="shared" ca="1" si="312"/>
        <v>9.96385477483182-6.65763491187977i</v>
      </c>
      <c r="EL216" s="240" t="str">
        <f t="shared" ca="1" si="313"/>
        <v>-11.4674239350901+3.478605020226i</v>
      </c>
      <c r="EM216" s="240" t="str">
        <f t="shared" ca="1" si="314"/>
        <v>11.9834262460208+1.03939654158044E-17i</v>
      </c>
      <c r="EN216" s="240"/>
      <c r="EO216" s="240"/>
      <c r="EP216" s="240"/>
    </row>
    <row r="217" spans="1:146" ht="15.75" thickBot="1">
      <c r="A217" s="277">
        <f t="shared" si="181"/>
        <v>2.2851562500000016E-3</v>
      </c>
      <c r="B217" s="276">
        <v>117</v>
      </c>
      <c r="C217" s="248">
        <f t="shared" si="182"/>
        <v>23400</v>
      </c>
      <c r="D217" s="247">
        <f t="shared" si="315"/>
        <v>147026.53618800233</v>
      </c>
      <c r="E217" s="247" t="str">
        <f t="shared" si="316"/>
        <v>147026.536188002i</v>
      </c>
      <c r="F217" s="247" t="str">
        <f t="shared" si="320"/>
        <v>0.0261815347906299-0.119305553832116i</v>
      </c>
      <c r="G217" s="247" t="str">
        <f t="shared" si="321"/>
        <v>-0.176618887374014+0.536010860037365i</v>
      </c>
      <c r="H217" s="247" t="str">
        <f t="shared" si="322"/>
        <v>0.00505764688946061-0.00244321541341055i</v>
      </c>
      <c r="I217" s="247" t="str">
        <f t="shared" si="317"/>
        <v>-0.00546593062407576+0.00239331610325034i</v>
      </c>
      <c r="J217" s="275" t="str">
        <f ca="1">IMPRODUCT(1/N_FFT2,EB100)</f>
        <v>0.0361434167432243-0.0112692211275278i</v>
      </c>
      <c r="K217" s="274" t="str">
        <f t="shared" ca="1" si="318"/>
        <v>-0.000170586600039921+0.000148099402188482i</v>
      </c>
      <c r="N217" s="265">
        <f t="shared" ca="1" si="185"/>
        <v>35.983569259756209</v>
      </c>
      <c r="O217" s="240">
        <f t="shared" ca="1" si="186"/>
        <v>11.98356925975621</v>
      </c>
      <c r="P217" s="240" t="str">
        <f t="shared" ca="1" si="187"/>
        <v>-11.549477235355-3.19617080166101i</v>
      </c>
      <c r="Q217" s="240" t="str">
        <f t="shared" ca="1" si="188"/>
        <v>10.2786502040127+6.16078584167022i</v>
      </c>
      <c r="R217" s="240" t="str">
        <f t="shared" ca="1" si="189"/>
        <v>-8.26315687526665-8.67906507972532i</v>
      </c>
      <c r="S217" s="240" t="str">
        <f t="shared" ca="1" si="190"/>
        <v>5.64901544457762+10.5685645529702i</v>
      </c>
      <c r="T217" s="240" t="str">
        <f t="shared" ca="1" si="191"/>
        <v>-2.62561488631831-11.6923940522084i</v>
      </c>
      <c r="U217" s="241" t="str">
        <f t="shared" ca="1" si="192"/>
        <v>-0.588005873718037+11.9691345257645i</v>
      </c>
      <c r="V217" s="240" t="str">
        <f t="shared" ca="1" si="193"/>
        <v>3.75902686159148-11.3787367162268i</v>
      </c>
      <c r="W217" s="240" t="str">
        <f t="shared" ca="1" si="194"/>
        <v>-6.65771436604891+9.96397368641046i</v>
      </c>
      <c r="X217" s="240" t="str">
        <f t="shared" ca="1" si="195"/>
        <v>9.07406465621043-7.82734200212861i</v>
      </c>
      <c r="Y217" s="240" t="str">
        <f t="shared" ca="1" si="196"/>
        <v>-10.8330183042229+5.12363607448327i</v>
      </c>
      <c r="Z217" s="240" t="str">
        <f t="shared" ca="1" si="197"/>
        <v>11.8071428676572-2.0487336347375i</v>
      </c>
      <c r="AA217" s="240" t="str">
        <f t="shared" ca="1" si="198"/>
        <v>-11.9258650983278-1.17459518978305i</v>
      </c>
      <c r="AB217" s="240" t="str">
        <f t="shared" ca="1" si="199"/>
        <v>11.1805838236901+4.3128270965591i</v>
      </c>
      <c r="AC217" s="240" t="str">
        <f t="shared" ca="1" si="200"/>
        <v>-9.62529308345622-7.13860387337356i</v>
      </c>
      <c r="AD217" s="240" t="str">
        <f t="shared" ca="1" si="201"/>
        <v>7.37267037651287+9.44720401614486i</v>
      </c>
      <c r="AE217" s="240" t="str">
        <f t="shared" ca="1" si="202"/>
        <v>-4.58591341630804-11.0713743655203i</v>
      </c>
      <c r="AF217" s="240" t="str">
        <f t="shared" ca="1" si="203"/>
        <v>1.46691680438276+11.8934472417543i</v>
      </c>
      <c r="AG217" s="240" t="str">
        <f t="shared" ca="1" si="204"/>
        <v>1.75835480315231-11.8538652172869i</v>
      </c>
      <c r="AH217" s="240" t="str">
        <f t="shared" ca="1" si="205"/>
        <v>-4.85623735329323+10.9554959254181i</v>
      </c>
      <c r="AI217" s="240" t="str">
        <f t="shared" ca="1" si="206"/>
        <v>7.60229585869933-9.26342430638783i</v>
      </c>
      <c r="AJ217" s="240" t="str">
        <f t="shared" ca="1" si="207"/>
        <v>-9.79758423412703+6.90023734219044i</v>
      </c>
      <c r="AK217" s="240" t="str">
        <f t="shared" ca="1" si="208"/>
        <v>11.2830585162334-4.0371428910342i</v>
      </c>
      <c r="AL217" s="240" t="str">
        <f t="shared" ca="1" si="209"/>
        <v>-11.9510992597029+0.881566042960799i</v>
      </c>
      <c r="AM217" s="240" t="str">
        <f t="shared" ca="1" si="210"/>
        <v>11.7533083366616+2.33787838578827i</v>
      </c>
      <c r="AN217" s="240" t="str">
        <f t="shared" ca="1" si="211"/>
        <v>-10.7040152778737-5.3879485088872i</v>
      </c>
      <c r="AO217" s="240" t="str">
        <f t="shared" ca="1" si="212"/>
        <v>8.87923912878527+8.04767324741895i</v>
      </c>
      <c r="AP217" s="240" t="str">
        <f t="shared" ca="1" si="213"/>
        <v>-6.41118103172126-10.1243612135221i</v>
      </c>
      <c r="AQ217" s="240" t="str">
        <f t="shared" ca="1" si="214"/>
        <v>3.47864653492512+11.4675607907012i</v>
      </c>
      <c r="AR217" s="240" t="str">
        <f t="shared" ca="1" si="215"/>
        <v>3.47864653492512+11.4675607907012i</v>
      </c>
      <c r="AS217" s="240" t="str">
        <f t="shared" ca="1" si="216"/>
        <v>-2.9117698146189+11.6244367067849i</v>
      </c>
      <c r="AT217" s="240" t="str">
        <f t="shared" ca="1" si="217"/>
        <v>5.90667962459461-10.4267477199639i</v>
      </c>
      <c r="AU217" s="240" t="str">
        <f t="shared" ca="1" si="218"/>
        <v>-8.47366308639266+8.47366308639188i</v>
      </c>
      <c r="AV217" s="240" t="str">
        <f t="shared" ca="1" si="219"/>
        <v>10.426747719964-5.90667962459455i</v>
      </c>
      <c r="AW217" s="240" t="str">
        <f t="shared" ca="1" si="220"/>
        <v>-11.6244367067849+2.91176981461884i</v>
      </c>
      <c r="AX217" s="240" t="str">
        <f t="shared" ca="1" si="221"/>
        <v>11.9799600327424+0.294091511726456i</v>
      </c>
      <c r="AY217" s="240" t="str">
        <f t="shared" ca="1" si="222"/>
        <v>-11.4675607907008-3.47864653492633i</v>
      </c>
      <c r="AZ217" s="240" t="str">
        <f t="shared" ca="1" si="223"/>
        <v>10.1243612135215+6.41118103172233i</v>
      </c>
      <c r="BA217" s="240" t="str">
        <f t="shared" ca="1" si="224"/>
        <v>-8.04767324741902-8.87923912878519i</v>
      </c>
      <c r="BB217" s="240" t="str">
        <f t="shared" ca="1" si="225"/>
        <v>5.3879485088882+10.7040152778732i</v>
      </c>
      <c r="BC217" s="240" t="str">
        <f t="shared" ca="1" si="226"/>
        <v>-2.33787838579054-11.7533083366611i</v>
      </c>
      <c r="BD217" s="240" t="str">
        <f t="shared" ca="1" si="227"/>
        <v>-0.881566042957127+11.9510992597032i</v>
      </c>
      <c r="BE217" s="240" t="str">
        <f t="shared" ca="1" si="228"/>
        <v>4.0371428910309-11.2830585162345i</v>
      </c>
      <c r="BF217" s="240" t="str">
        <f t="shared" ca="1" si="229"/>
        <v>-6.90023734218661+9.79758423412973i</v>
      </c>
      <c r="BG217" s="240" t="str">
        <f t="shared" ca="1" si="230"/>
        <v>9.26342430639172-7.60229585869461i</v>
      </c>
      <c r="BH217" s="240" t="str">
        <f t="shared" ca="1" si="231"/>
        <v>-10.9554959254201+4.85623735328889i</v>
      </c>
      <c r="BI217" s="240" t="str">
        <f t="shared" ca="1" si="232"/>
        <v>11.8538652172874-1.75835480314889i</v>
      </c>
      <c r="BJ217" s="240" t="str">
        <f t="shared" ca="1" si="233"/>
        <v>-11.8934472417539-1.46691680438647i</v>
      </c>
      <c r="BK217" s="240" t="str">
        <f t="shared" ca="1" si="234"/>
        <v>11.0713743655194+4.58591341631022i</v>
      </c>
      <c r="BL217" s="240" t="str">
        <f t="shared" ca="1" si="235"/>
        <v>-9.44720401614419-7.37267037651374i</v>
      </c>
      <c r="BM217" s="240" t="str">
        <f t="shared" ca="1" si="236"/>
        <v>7.13860387337344+9.62529308345631i</v>
      </c>
      <c r="BN217" s="240" t="str">
        <f t="shared" ca="1" si="237"/>
        <v>-4.31282709656023-11.1805838236896i</v>
      </c>
      <c r="BO217" s="240" t="str">
        <f t="shared" ca="1" si="238"/>
        <v>1.17459518978434+11.9258650983276i</v>
      </c>
      <c r="BP217" s="240" t="str">
        <f t="shared" ca="1" si="239"/>
        <v>2.0487336347353-11.8071428676576i</v>
      </c>
      <c r="BQ217" s="240" t="str">
        <f t="shared" ca="1" si="240"/>
        <v>-5.12363607448006+10.8330183042244i</v>
      </c>
      <c r="BR217" s="240" t="str">
        <f t="shared" ca="1" si="241"/>
        <v>7.82734200212492-9.07406465621362i</v>
      </c>
      <c r="BS217" s="240" t="str">
        <f t="shared" ca="1" si="242"/>
        <v>-9.9639736864072+6.65771436605378i</v>
      </c>
      <c r="BT217" s="240" t="str">
        <f t="shared" ca="1" si="243"/>
        <v>11.3787367162287-3.75902686158579i</v>
      </c>
      <c r="BU217" s="240" t="str">
        <f t="shared" ca="1" si="244"/>
        <v>-11.9691345257647+0.588005873713039i</v>
      </c>
      <c r="BV217" s="240" t="str">
        <f t="shared" ca="1" si="245"/>
        <v>11.6923940522076+2.62561488632191i</v>
      </c>
      <c r="BW217" s="240" t="str">
        <f t="shared" ca="1" si="246"/>
        <v>-10.568564552969-5.64901544457972i</v>
      </c>
      <c r="BX217" s="240" t="str">
        <f t="shared" ca="1" si="247"/>
        <v>8.67906507972424+8.26315687526779i</v>
      </c>
      <c r="BY217" s="240" t="str">
        <f t="shared" ca="1" si="248"/>
        <v>-6.16078584166949-10.2786502040131i</v>
      </c>
      <c r="BZ217" s="240" t="str">
        <f t="shared" ca="1" si="249"/>
        <v>3.19617080166123+11.549477235355i</v>
      </c>
      <c r="CA217" s="240" t="str">
        <f t="shared" ca="1" si="250"/>
        <v>-1.29777352850179E-12-11.9835692597562i</v>
      </c>
      <c r="CB217" s="240" t="str">
        <f t="shared" ca="1" si="251"/>
        <v>-3.19617080165906+11.5494772353556i</v>
      </c>
      <c r="CC217" s="240" t="str">
        <f t="shared" ca="1" si="252"/>
        <v>6.16078584166756-10.2786502040143i</v>
      </c>
      <c r="CD217" s="240" t="str">
        <f t="shared" ca="1" si="253"/>
        <v>-8.67906507972244+8.26315687526968i</v>
      </c>
      <c r="CE217" s="240" t="str">
        <f t="shared" ca="1" si="254"/>
        <v>10.568564552968-5.64901544458171i</v>
      </c>
      <c r="CF217" s="240" t="str">
        <f t="shared" ca="1" si="255"/>
        <v>-11.6923940522097+2.62561488631248i</v>
      </c>
      <c r="CG217" s="240" t="str">
        <f t="shared" ca="1" si="256"/>
        <v>11.9691345257642+0.588005873723034i</v>
      </c>
      <c r="CH217" s="240" t="str">
        <f t="shared" ca="1" si="257"/>
        <v>-11.3787367162256-3.75902686159497i</v>
      </c>
      <c r="CI217" s="240" t="str">
        <f t="shared" ca="1" si="258"/>
        <v>9.96397368640845+6.65771436605191i</v>
      </c>
      <c r="CJ217" s="240" t="str">
        <f t="shared" ca="1" si="259"/>
        <v>-7.82734200212662-9.07406465621214i</v>
      </c>
      <c r="CK217" s="240" t="str">
        <f t="shared" ca="1" si="260"/>
        <v>5.1236360744821+10.8330183042234i</v>
      </c>
      <c r="CL217" s="240" t="str">
        <f t="shared" ca="1" si="261"/>
        <v>-2.04873363473752-11.8071428676572i</v>
      </c>
      <c r="CM217" s="240" t="str">
        <f t="shared" ca="1" si="262"/>
        <v>-1.17459518978176+11.9258650983279i</v>
      </c>
      <c r="CN217" s="240" t="str">
        <f t="shared" ca="1" si="263"/>
        <v>4.31282709655813-11.1805838236904i</v>
      </c>
      <c r="CO217" s="240" t="str">
        <f t="shared" ca="1" si="264"/>
        <v>-7.13860387337163+9.62529308345765i</v>
      </c>
      <c r="CP217" s="240" t="str">
        <f t="shared" ca="1" si="265"/>
        <v>9.44720401614259-7.37267037651577i</v>
      </c>
      <c r="CQ217" s="240" t="str">
        <f t="shared" ca="1" si="266"/>
        <v>-11.0713743655185+4.5859134163123i</v>
      </c>
      <c r="CR217" s="240" t="str">
        <f t="shared" ca="1" si="267"/>
        <v>11.8934472417536-1.4669168043887i</v>
      </c>
      <c r="CS217" s="240" t="str">
        <f t="shared" ca="1" si="268"/>
        <v>-11.853865217286-1.75835480315845i</v>
      </c>
      <c r="CT217" s="240" t="str">
        <f t="shared" ca="1" si="269"/>
        <v>10.9554959254162+4.85623735329773i</v>
      </c>
      <c r="CU217" s="240" t="str">
        <f t="shared" ca="1" si="270"/>
        <v>-9.26342430638558-7.60229585870208i</v>
      </c>
      <c r="CV217" s="240" t="str">
        <f t="shared" ca="1" si="271"/>
        <v>6.90023734218831+9.79758423412854i</v>
      </c>
      <c r="CW217" s="240" t="str">
        <f t="shared" ca="1" si="272"/>
        <v>-4.03714289103302-11.2830585162338i</v>
      </c>
      <c r="CX217" s="240" t="str">
        <f t="shared" ca="1" si="273"/>
        <v>0.881566042959546+11.951099259703i</v>
      </c>
      <c r="CY217" s="240" t="str">
        <f t="shared" ca="1" si="274"/>
        <v>2.33787838578851-11.7533083366615i</v>
      </c>
      <c r="CZ217" s="240" t="str">
        <f t="shared" ca="1" si="275"/>
        <v>-5.38794850888619+10.7040152778742i</v>
      </c>
      <c r="DA217" s="240" t="str">
        <f t="shared" ca="1" si="276"/>
        <v>8.04767324741747-8.8792391287866i</v>
      </c>
      <c r="DB217" s="240" t="str">
        <f t="shared" ca="1" si="277"/>
        <v>-10.1243612135204+6.41118103172409i</v>
      </c>
      <c r="DC217" s="240" t="str">
        <f t="shared" ca="1" si="278"/>
        <v>11.4675607907002-3.47864653492849i</v>
      </c>
      <c r="DD217" s="240" t="str">
        <f t="shared" ca="1" si="279"/>
        <v>-11.9799600327423+0.29409151172871i</v>
      </c>
      <c r="DE217" s="240" t="str">
        <f t="shared" ca="1" si="280"/>
        <v>11.6244367067864+2.91176981461301i</v>
      </c>
      <c r="DF217" s="240" t="str">
        <f t="shared" ca="1" si="281"/>
        <v>-10.4267477199615-5.90667962459881i</v>
      </c>
      <c r="DG217" s="240" t="str">
        <f t="shared" ca="1" si="282"/>
        <v>8.47366308638932+8.47366308639523i</v>
      </c>
      <c r="DH217" s="240" t="str">
        <f t="shared" ca="1" si="283"/>
        <v>-5.90667962459153-10.4267477199657i</v>
      </c>
      <c r="DI217" s="240" t="str">
        <f t="shared" ca="1" si="284"/>
        <v>2.91176981461679+11.6244367067854i</v>
      </c>
      <c r="DJ217" s="240" t="str">
        <f t="shared" ca="1" si="285"/>
        <v>0.294091511725498-11.9799600327424i</v>
      </c>
      <c r="DK217" s="240" t="str">
        <f t="shared" ca="1" si="286"/>
        <v>-3.47864653492541+11.4675607907011i</v>
      </c>
      <c r="DL217" s="240" t="str">
        <f t="shared" ca="1" si="287"/>
        <v>6.41118103172137-10.1243612135221i</v>
      </c>
      <c r="DM217" s="240" t="str">
        <f t="shared" ca="1" si="288"/>
        <v>-8.87923912878444+8.04767324741986i</v>
      </c>
      <c r="DN217" s="240" t="str">
        <f t="shared" ca="1" si="289"/>
        <v>10.7040152778726-5.38794850888937i</v>
      </c>
      <c r="DO217" s="240" t="str">
        <f t="shared" ca="1" si="290"/>
        <v>-11.7533083366608+2.33787838579198i</v>
      </c>
      <c r="DP217" s="240" t="str">
        <f t="shared" ca="1" si="291"/>
        <v>11.9510992597033+0.881566042956343i</v>
      </c>
      <c r="DQ217" s="240" t="str">
        <f t="shared" ca="1" si="292"/>
        <v>-11.2830585162349-4.03714289102999i</v>
      </c>
      <c r="DR217" s="240" t="str">
        <f t="shared" ca="1" si="293"/>
        <v>9.79758423412372+6.90023734219515i</v>
      </c>
      <c r="DS217" s="240" t="str">
        <f t="shared" ca="1" si="294"/>
        <v>-7.60229585869535-9.26342430639111i</v>
      </c>
      <c r="DT217" s="240" t="str">
        <f t="shared" ca="1" si="295"/>
        <v>4.85623735328977+10.9554959254197i</v>
      </c>
      <c r="DU217" s="240" t="str">
        <f t="shared" ca="1" si="296"/>
        <v>-1.75835480314983-11.8538652172873i</v>
      </c>
      <c r="DV217" s="240" t="str">
        <f t="shared" ca="1" si="297"/>
        <v>-1.46691680438517+11.893447241754i</v>
      </c>
      <c r="DW217" s="240" t="str">
        <f t="shared" ca="1" si="298"/>
        <v>4.58591341630902-11.0713743655199i</v>
      </c>
      <c r="DX217" s="240" t="str">
        <f t="shared" ca="1" si="299"/>
        <v>-7.3726703765127+9.44720401614499i</v>
      </c>
      <c r="DY217" s="240" t="str">
        <f t="shared" ca="1" si="300"/>
        <v>9.62529308345574-7.1386038733742i</v>
      </c>
      <c r="DZ217" s="240" t="str">
        <f t="shared" ca="1" si="301"/>
        <v>-11.1805838236893+4.31282709656113i</v>
      </c>
      <c r="EA217" s="240" t="str">
        <f t="shared" ca="1" si="302"/>
        <v>11.9258650983276-1.1745951897853i</v>
      </c>
      <c r="EB217" s="240" t="str">
        <f t="shared" ca="1" si="303"/>
        <v>-11.8071428676578-2.04873363473402i</v>
      </c>
      <c r="EC217" s="240" t="str">
        <f t="shared" ca="1" si="304"/>
        <v>10.8330183042249+5.12363607447889i</v>
      </c>
      <c r="ED217" s="240" t="str">
        <f t="shared" ca="1" si="305"/>
        <v>-9.07406465621447-7.82734200212393i</v>
      </c>
      <c r="EE217" s="240" t="str">
        <f t="shared" ca="1" si="306"/>
        <v>6.65771436604495+9.96397368641311i</v>
      </c>
      <c r="EF217" s="240" t="str">
        <f t="shared" ca="1" si="307"/>
        <v>-3.75902686158702-11.3787367162283i</v>
      </c>
      <c r="EG217" s="240" t="str">
        <f t="shared" ca="1" si="308"/>
        <v>0.588005873714676+11.9691345257646i</v>
      </c>
      <c r="EH217" s="240" t="str">
        <f t="shared" ca="1" si="309"/>
        <v>2.62561488632098-11.6923940522078i</v>
      </c>
      <c r="EI217" s="240" t="str">
        <f t="shared" ca="1" si="310"/>
        <v>-5.64901544457888+10.5685645529695i</v>
      </c>
      <c r="EJ217" s="240" t="str">
        <f t="shared" ca="1" si="311"/>
        <v>8.2631568752671-8.6790650797249i</v>
      </c>
      <c r="EK217" s="240" t="str">
        <f t="shared" ca="1" si="312"/>
        <v>-10.2786502040124+6.1607858416706i</v>
      </c>
      <c r="EL217" s="240" t="str">
        <f t="shared" ca="1" si="313"/>
        <v>11.5494772353546-3.19617080166249i</v>
      </c>
      <c r="EM217" s="240" t="str">
        <f t="shared" ca="1" si="314"/>
        <v>-11.9835692597562+2.59554705700359E-12i</v>
      </c>
      <c r="EN217" s="240"/>
      <c r="EO217" s="240"/>
      <c r="EP217" s="240"/>
    </row>
    <row r="218" spans="1:146" ht="15.75" thickBot="1">
      <c r="A218" s="277">
        <f t="shared" si="181"/>
        <v>2.3046875000000016E-3</v>
      </c>
      <c r="B218" s="276">
        <v>118</v>
      </c>
      <c r="C218" s="248">
        <f t="shared" si="182"/>
        <v>23600</v>
      </c>
      <c r="D218" s="247">
        <f t="shared" si="315"/>
        <v>148283.17324943823</v>
      </c>
      <c r="E218" s="247" t="str">
        <f t="shared" si="316"/>
        <v>148283.173249438i</v>
      </c>
      <c r="F218" s="247" t="str">
        <f t="shared" si="320"/>
        <v>0.02573344368677-0.118677418956394i</v>
      </c>
      <c r="G218" s="247" t="str">
        <f t="shared" si="321"/>
        <v>-0.17384239834197+0.532393387894023i</v>
      </c>
      <c r="H218" s="247" t="str">
        <f t="shared" si="322"/>
        <v>0.0050565128487207-0.00242270453892925i</v>
      </c>
      <c r="I218" s="247" t="str">
        <f t="shared" si="317"/>
        <v>-0.00545850693794248+0.00237472483442957i</v>
      </c>
      <c r="J218" s="275" t="str">
        <f ca="1">IMPRODUCT(1/N_FFT2,EC100)</f>
        <v>0.0239732893491886+0.000168883969022329i</v>
      </c>
      <c r="K218" s="274" t="str">
        <f t="shared" ca="1" si="318"/>
        <v>-0.000131259419193223+0.0000560081112638684i</v>
      </c>
      <c r="N218" s="265">
        <f t="shared" ca="1" si="185"/>
        <v>35.983693593494316</v>
      </c>
      <c r="O218" s="240">
        <f t="shared" ca="1" si="186"/>
        <v>11.983693593494314</v>
      </c>
      <c r="P218" s="240" t="str">
        <f t="shared" ca="1" si="187"/>
        <v>-11.6245573143967-2.91180002525284i</v>
      </c>
      <c r="Q218" s="240" t="str">
        <f t="shared" ca="1" si="188"/>
        <v>10.5686742055378+5.64907405509585i</v>
      </c>
      <c r="R218" s="240" t="str">
        <f t="shared" ca="1" si="189"/>
        <v>-8.87933125400861-8.04775674485396i</v>
      </c>
      <c r="S218" s="240" t="str">
        <f t="shared" ca="1" si="190"/>
        <v>6.65778344217352+9.96407706613497i</v>
      </c>
      <c r="T218" s="240" t="str">
        <f t="shared" ca="1" si="191"/>
        <v>-4.03718477781011-11.2831755819262i</v>
      </c>
      <c r="U218" s="241" t="str">
        <f t="shared" ca="1" si="192"/>
        <v>1.17460737661945+11.925988833365i</v>
      </c>
      <c r="V218" s="240" t="str">
        <f t="shared" ca="1" si="193"/>
        <v>1.75837304670152-11.8539882053i</v>
      </c>
      <c r="W218" s="240" t="str">
        <f t="shared" ca="1" si="194"/>
        <v>-4.58596099677023+11.0714892349159i</v>
      </c>
      <c r="X218" s="240" t="str">
        <f t="shared" ca="1" si="195"/>
        <v>7.13867793889516-9.62539294925087i</v>
      </c>
      <c r="Y218" s="240" t="str">
        <f t="shared" ca="1" si="196"/>
        <v>-9.26352041766721+7.60237473518763i</v>
      </c>
      <c r="Z218" s="240" t="str">
        <f t="shared" ca="1" si="197"/>
        <v>10.8331307005908-5.12368923400636i</v>
      </c>
      <c r="AA218" s="240" t="str">
        <f t="shared" ca="1" si="198"/>
        <v>-11.7534302813617+2.33790264209761i</v>
      </c>
      <c r="AB218" s="240" t="str">
        <f t="shared" ca="1" si="199"/>
        <v>11.9692587097372+0.588011974484883i</v>
      </c>
      <c r="AC218" s="240" t="str">
        <f t="shared" ca="1" si="200"/>
        <v>-11.4676797706705-3.47868262710355i</v>
      </c>
      <c r="AD218" s="240" t="str">
        <f t="shared" ca="1" si="201"/>
        <v>10.2787568486173+6.16084976198574i</v>
      </c>
      <c r="AE218" s="240" t="str">
        <f t="shared" ca="1" si="202"/>
        <v>-8.47375100362117-8.47375100362206i</v>
      </c>
      <c r="AF218" s="240" t="str">
        <f t="shared" ca="1" si="203"/>
        <v>6.16084976198575+10.2787568486173i</v>
      </c>
      <c r="AG218" s="240" t="str">
        <f t="shared" ca="1" si="204"/>
        <v>-3.47868262710349-11.4676797706705i</v>
      </c>
      <c r="AH218" s="240" t="str">
        <f t="shared" ca="1" si="205"/>
        <v>0.588011974484905+11.9692587097372i</v>
      </c>
      <c r="AI218" s="240" t="str">
        <f t="shared" ca="1" si="206"/>
        <v>2.33790264209758-11.7534302813617i</v>
      </c>
      <c r="AJ218" s="240" t="str">
        <f t="shared" ca="1" si="207"/>
        <v>-5.12368923400634+10.8331307005909i</v>
      </c>
      <c r="AK218" s="240" t="str">
        <f t="shared" ca="1" si="208"/>
        <v>7.60237473518764-9.2635204176672i</v>
      </c>
      <c r="AL218" s="240" t="str">
        <f t="shared" ca="1" si="209"/>
        <v>-9.6253929492509+7.1386779388951i</v>
      </c>
      <c r="AM218" s="240" t="str">
        <f t="shared" ca="1" si="210"/>
        <v>11.0714892349159-4.58596099677029i</v>
      </c>
      <c r="AN218" s="240" t="str">
        <f t="shared" ca="1" si="211"/>
        <v>-11.8539882052999+1.75837304670155i</v>
      </c>
      <c r="AO218" s="240" t="str">
        <f t="shared" ca="1" si="212"/>
        <v>11.925988833365+1.17460737661947i</v>
      </c>
      <c r="AP218" s="240" t="str">
        <f t="shared" ca="1" si="213"/>
        <v>-11.2831755819262-4.03718477781015i</v>
      </c>
      <c r="AQ218" s="240" t="str">
        <f t="shared" ca="1" si="214"/>
        <v>9.96407706613492+6.65778344217359i</v>
      </c>
      <c r="AR218" s="240" t="str">
        <f t="shared" ca="1" si="215"/>
        <v>9.96407706613492+6.65778344217359i</v>
      </c>
      <c r="AS218" s="240" t="str">
        <f t="shared" ca="1" si="216"/>
        <v>5.64907405509565+10.5686742055379i</v>
      </c>
      <c r="AT218" s="240" t="str">
        <f t="shared" ca="1" si="217"/>
        <v>-2.91180002525271-11.6245573143968i</v>
      </c>
      <c r="AU218" s="240" t="str">
        <f t="shared" ca="1" si="218"/>
        <v>-6.45986369620759E-14+11.9836935934943i</v>
      </c>
      <c r="AV218" s="240" t="str">
        <f t="shared" ca="1" si="219"/>
        <v>2.91180002525266-11.6245573143968i</v>
      </c>
      <c r="AW218" s="240" t="str">
        <f t="shared" ca="1" si="220"/>
        <v>-5.64907405509561+10.5686742055379i</v>
      </c>
      <c r="AX218" s="240" t="str">
        <f t="shared" ca="1" si="221"/>
        <v>8.04775674485548-8.87933125400725i</v>
      </c>
      <c r="AY218" s="240" t="str">
        <f t="shared" ca="1" si="222"/>
        <v>-9.96407706613698+6.65778344217051i</v>
      </c>
      <c r="AZ218" s="240" t="str">
        <f t="shared" ca="1" si="223"/>
        <v>11.2831755819278-4.03718477780553i</v>
      </c>
      <c r="BA218" s="240" t="str">
        <f t="shared" ca="1" si="224"/>
        <v>-11.9259888333655+1.17460737661476i</v>
      </c>
      <c r="BB218" s="240" t="str">
        <f t="shared" ca="1" si="225"/>
        <v>11.8539882053008+1.7583730466956i</v>
      </c>
      <c r="BC218" s="240" t="str">
        <f t="shared" ca="1" si="226"/>
        <v>-11.0714892349177-4.58596099676585i</v>
      </c>
      <c r="BD218" s="240" t="str">
        <f t="shared" ca="1" si="227"/>
        <v>9.62539294925306+7.1386779388922i</v>
      </c>
      <c r="BE218" s="240" t="str">
        <f t="shared" ca="1" si="228"/>
        <v>-7.60237473518952-9.26352041766567i</v>
      </c>
      <c r="BF218" s="240" t="str">
        <f t="shared" ca="1" si="229"/>
        <v>5.12368923400746+10.8331307005903i</v>
      </c>
      <c r="BG218" s="240" t="str">
        <f t="shared" ca="1" si="230"/>
        <v>-2.33790264209754-11.7534302813617i</v>
      </c>
      <c r="BH218" s="240" t="str">
        <f t="shared" ca="1" si="231"/>
        <v>-0.588011974486139+11.9692587097371i</v>
      </c>
      <c r="BI218" s="240" t="str">
        <f t="shared" ca="1" si="232"/>
        <v>3.47868262710589-11.4676797706698i</v>
      </c>
      <c r="BJ218" s="240" t="str">
        <f t="shared" ca="1" si="233"/>
        <v>-6.16084976198893+10.2787568486154i</v>
      </c>
      <c r="BK218" s="240" t="str">
        <f t="shared" ca="1" si="234"/>
        <v>8.47375100362469-8.47375100361854i</v>
      </c>
      <c r="BL218" s="240" t="str">
        <f t="shared" ca="1" si="235"/>
        <v>-10.2787568486197+6.16084976198175i</v>
      </c>
      <c r="BM218" s="240" t="str">
        <f t="shared" ca="1" si="236"/>
        <v>11.4676797706687-3.47868262710929i</v>
      </c>
      <c r="BN218" s="240" t="str">
        <f t="shared" ca="1" si="237"/>
        <v>-11.9692587097369+0.588011974489688i</v>
      </c>
      <c r="BO218" s="240" t="str">
        <f t="shared" ca="1" si="238"/>
        <v>11.7534302813624+2.33790264209406i</v>
      </c>
      <c r="BP218" s="240" t="str">
        <f t="shared" ca="1" si="239"/>
        <v>-10.8331307005919-5.12368923400425i</v>
      </c>
      <c r="BQ218" s="240" t="str">
        <f t="shared" ca="1" si="240"/>
        <v>9.26352041766792+7.60237473518678i</v>
      </c>
      <c r="BR218" s="240" t="str">
        <f t="shared" ca="1" si="241"/>
        <v>-7.13867793889505-9.62539294925094i</v>
      </c>
      <c r="BS218" s="240" t="str">
        <f t="shared" ca="1" si="242"/>
        <v>4.58596099676897+11.0714892349164i</v>
      </c>
      <c r="BT218" s="240" t="str">
        <f t="shared" ca="1" si="243"/>
        <v>-1.75837304669929-11.8539882053003i</v>
      </c>
      <c r="BU218" s="240" t="str">
        <f t="shared" ca="1" si="244"/>
        <v>-1.17460737662292+11.9259888333647i</v>
      </c>
      <c r="BV218" s="240" t="str">
        <f t="shared" ca="1" si="245"/>
        <v>4.03718477781342-11.283175581925i</v>
      </c>
      <c r="BW218" s="240" t="str">
        <f t="shared" ca="1" si="246"/>
        <v>-6.65778344217746+9.96407706613233i</v>
      </c>
      <c r="BX218" s="240" t="str">
        <f t="shared" ca="1" si="247"/>
        <v>8.87933125400485-8.04775674485811i</v>
      </c>
      <c r="BY218" s="240" t="str">
        <f t="shared" ca="1" si="248"/>
        <v>-10.5686742055357+5.64907405509979i</v>
      </c>
      <c r="BZ218" s="240" t="str">
        <f t="shared" ca="1" si="249"/>
        <v>11.6245573143959-2.91180002525611i</v>
      </c>
      <c r="CA218" s="240" t="str">
        <f t="shared" ca="1" si="250"/>
        <v>-11.9836935934943+2.25498212659688E-12i</v>
      </c>
      <c r="CB218" s="240" t="str">
        <f t="shared" ca="1" si="251"/>
        <v>11.624557314397+2.91180002525174i</v>
      </c>
      <c r="CC218" s="240" t="str">
        <f t="shared" ca="1" si="252"/>
        <v>-10.568674205538-5.64907405509551i</v>
      </c>
      <c r="CD218" s="240" t="str">
        <f t="shared" ca="1" si="253"/>
        <v>8.87933125400811+8.04775674485452i</v>
      </c>
      <c r="CE218" s="240" t="str">
        <f t="shared" ca="1" si="254"/>
        <v>-6.65778344217159-9.96407706613625i</v>
      </c>
      <c r="CF218" s="240" t="str">
        <f t="shared" ca="1" si="255"/>
        <v>4.03718477780676+11.2831755819274i</v>
      </c>
      <c r="CG218" s="240" t="str">
        <f t="shared" ca="1" si="256"/>
        <v>-1.17460737661589-11.9259888333654i</v>
      </c>
      <c r="CH218" s="240" t="str">
        <f t="shared" ca="1" si="257"/>
        <v>-1.75837304670628+11.8539882052992i</v>
      </c>
      <c r="CI218" s="240" t="str">
        <f t="shared" ca="1" si="258"/>
        <v>4.5859609967648-11.0714892349182i</v>
      </c>
      <c r="CJ218" s="240" t="str">
        <f t="shared" ca="1" si="259"/>
        <v>-7.13867793889143+9.62539294925364i</v>
      </c>
      <c r="CK218" s="240" t="str">
        <f t="shared" ca="1" si="260"/>
        <v>9.26352041766484-7.60237473519053i</v>
      </c>
      <c r="CL218" s="240" t="str">
        <f t="shared" ca="1" si="261"/>
        <v>-10.8331307005898+5.12368923400863i</v>
      </c>
      <c r="CM218" s="240" t="str">
        <f t="shared" ca="1" si="262"/>
        <v>11.7534302813614-2.33790264209882i</v>
      </c>
      <c r="CN218" s="240" t="str">
        <f t="shared" ca="1" si="263"/>
        <v>-11.9692587097372-0.588011974484843i</v>
      </c>
      <c r="CO218" s="240" t="str">
        <f t="shared" ca="1" si="264"/>
        <v>11.4676797706701+3.47868262710465i</v>
      </c>
      <c r="CP218" s="240" t="str">
        <f t="shared" ca="1" si="265"/>
        <v>-10.278756848616-6.16084976198781i</v>
      </c>
      <c r="CQ218" s="240" t="str">
        <f t="shared" ca="1" si="266"/>
        <v>8.47375100361945+8.47375100362378i</v>
      </c>
      <c r="CR218" s="240" t="str">
        <f t="shared" ca="1" si="267"/>
        <v>-6.16084976198258-10.2787568486192i</v>
      </c>
      <c r="CS218" s="240" t="str">
        <f t="shared" ca="1" si="268"/>
        <v>3.4786826270988+11.4676797706719i</v>
      </c>
      <c r="CT218" s="240" t="str">
        <f t="shared" ca="1" si="269"/>
        <v>-0.588011974490984-11.9692587097369i</v>
      </c>
      <c r="CU218" s="240" t="str">
        <f t="shared" ca="1" si="270"/>
        <v>-2.33790264209278+11.7534302813626i</v>
      </c>
      <c r="CV218" s="240" t="str">
        <f t="shared" ca="1" si="271"/>
        <v>5.12368923400307-10.8331307005924i</v>
      </c>
      <c r="CW218" s="240" t="str">
        <f t="shared" ca="1" si="272"/>
        <v>-7.60237473518577+9.26352041766875i</v>
      </c>
      <c r="CX218" s="240" t="str">
        <f t="shared" ca="1" si="273"/>
        <v>9.62539294925017-7.13867793889609i</v>
      </c>
      <c r="CY218" s="240" t="str">
        <f t="shared" ca="1" si="274"/>
        <v>-11.0714892349159+4.58596099677017i</v>
      </c>
      <c r="CZ218" s="240" t="str">
        <f t="shared" ca="1" si="275"/>
        <v>11.8539882053001-1.75837304670058i</v>
      </c>
      <c r="DA218" s="240" t="str">
        <f t="shared" ca="1" si="276"/>
        <v>-11.9259888333648-1.17460737662197i</v>
      </c>
      <c r="DB218" s="240" t="str">
        <f t="shared" ca="1" si="277"/>
        <v>11.2831755819254+4.0371847778122i</v>
      </c>
      <c r="DC218" s="240" t="str">
        <f t="shared" ca="1" si="278"/>
        <v>-9.96407706613286-6.65778344217667i</v>
      </c>
      <c r="DD218" s="240" t="str">
        <f t="shared" ca="1" si="279"/>
        <v>8.04775674485024+8.87933125401199i</v>
      </c>
      <c r="DE218" s="240" t="str">
        <f t="shared" ca="1" si="280"/>
        <v>-5.64907405510094-10.5686742055351i</v>
      </c>
      <c r="DF218" s="240" t="str">
        <f t="shared" ca="1" si="281"/>
        <v>2.91180002525705+11.6245573143957i</v>
      </c>
      <c r="DG218" s="240" t="str">
        <f t="shared" ca="1" si="282"/>
        <v>-3.55277171850396E-12-11.9836935934943i</v>
      </c>
      <c r="DH218" s="240" t="str">
        <f t="shared" ca="1" si="283"/>
        <v>-2.91180002525014+11.6245573143974i</v>
      </c>
      <c r="DI218" s="240" t="str">
        <f t="shared" ca="1" si="284"/>
        <v>5.64907405509468-10.5686742055384i</v>
      </c>
      <c r="DJ218" s="240" t="str">
        <f t="shared" ca="1" si="285"/>
        <v>-8.04775674485355+8.87933125400898i</v>
      </c>
      <c r="DK218" s="240" t="str">
        <f t="shared" ca="1" si="286"/>
        <v>9.96407706613572-6.65778344217238i</v>
      </c>
      <c r="DL218" s="240" t="str">
        <f t="shared" ca="1" si="287"/>
        <v>-11.2831755819269+4.03718477780798i</v>
      </c>
      <c r="DM218" s="240" t="str">
        <f t="shared" ca="1" si="288"/>
        <v>11.9259888333653-1.17460737661684i</v>
      </c>
      <c r="DN218" s="240" t="str">
        <f t="shared" ca="1" si="289"/>
        <v>-11.8539882052994-1.758373046705i</v>
      </c>
      <c r="DO218" s="240" t="str">
        <f t="shared" ca="1" si="290"/>
        <v>11.071489234914+4.58596099677493i</v>
      </c>
      <c r="DP218" s="240" t="str">
        <f t="shared" ca="1" si="291"/>
        <v>-9.62539294925461-7.13867793889011i</v>
      </c>
      <c r="DQ218" s="240" t="str">
        <f t="shared" ca="1" si="292"/>
        <v>7.60237473519126+9.26352041766424i</v>
      </c>
      <c r="DR218" s="240" t="str">
        <f t="shared" ca="1" si="293"/>
        <v>-5.12368923400981-10.8331307005892i</v>
      </c>
      <c r="DS218" s="240" t="str">
        <f t="shared" ca="1" si="294"/>
        <v>2.33790264209975+11.7534302813613i</v>
      </c>
      <c r="DT218" s="240" t="str">
        <f t="shared" ca="1" si="295"/>
        <v>0.588011974483547-11.9692587097372i</v>
      </c>
      <c r="DU218" s="240" t="str">
        <f t="shared" ca="1" si="296"/>
        <v>-3.47868262710373+11.4676797706704i</v>
      </c>
      <c r="DV218" s="240" t="str">
        <f t="shared" ca="1" si="297"/>
        <v>6.16084976198671-10.2787568486167i</v>
      </c>
      <c r="DW218" s="240" t="str">
        <f t="shared" ca="1" si="298"/>
        <v>-8.47375100362309+8.47375100362014i</v>
      </c>
      <c r="DX218" s="240" t="str">
        <f t="shared" ca="1" si="299"/>
        <v>10.2787568486185-6.16084976198369i</v>
      </c>
      <c r="DY218" s="240" t="str">
        <f t="shared" ca="1" si="300"/>
        <v>-11.4676797706714+3.47868262710036i</v>
      </c>
      <c r="DZ218" s="240" t="str">
        <f t="shared" ca="1" si="301"/>
        <v>11.9692587097374-0.588011974480034i</v>
      </c>
      <c r="EA218" s="240" t="str">
        <f t="shared" ca="1" si="302"/>
        <v>-11.7534302813628-2.33790264209184i</v>
      </c>
      <c r="EB218" s="240" t="str">
        <f t="shared" ca="1" si="303"/>
        <v>10.833130700593+5.1236892340019i</v>
      </c>
      <c r="EC218" s="240" t="str">
        <f t="shared" ca="1" si="304"/>
        <v>-9.26352041766935-7.60237473518503i</v>
      </c>
      <c r="ED218" s="240" t="str">
        <f t="shared" ca="1" si="305"/>
        <v>7.13867793889713+9.6253929492494i</v>
      </c>
      <c r="EE218" s="240" t="str">
        <f t="shared" ca="1" si="306"/>
        <v>-4.58596099677106-11.0714892349156i</v>
      </c>
      <c r="EF218" s="240" t="str">
        <f t="shared" ca="1" si="307"/>
        <v>1.75837304670152+11.8539882053i</v>
      </c>
      <c r="EG218" s="240" t="str">
        <f t="shared" ca="1" si="308"/>
        <v>1.17460737662102-11.9259888333649i</v>
      </c>
      <c r="EH218" s="240" t="str">
        <f t="shared" ca="1" si="309"/>
        <v>-4.03718477781129+11.2831755819258i</v>
      </c>
      <c r="EI218" s="240" t="str">
        <f t="shared" ca="1" si="310"/>
        <v>6.65778344217531-9.96407706613377i</v>
      </c>
      <c r="EJ218" s="240" t="str">
        <f t="shared" ca="1" si="311"/>
        <v>-8.87933125401135+8.04775674485095i</v>
      </c>
      <c r="EK218" s="240" t="str">
        <f t="shared" ca="1" si="312"/>
        <v>10.5686742055401-5.64907405509157i</v>
      </c>
      <c r="EL218" s="240" t="str">
        <f t="shared" ca="1" si="313"/>
        <v>-11.6245573143983+2.91180002524674i</v>
      </c>
      <c r="EM218" s="240" t="str">
        <f t="shared" ca="1" si="314"/>
        <v>11.9836935934943-4.50996425319374E-12i</v>
      </c>
      <c r="EN218" s="240"/>
      <c r="EO218" s="240"/>
      <c r="EP218" s="240"/>
    </row>
    <row r="219" spans="1:146" ht="15.75" thickBot="1">
      <c r="A219" s="277">
        <f t="shared" si="181"/>
        <v>2.3242187500000016E-3</v>
      </c>
      <c r="B219" s="276">
        <v>119</v>
      </c>
      <c r="C219" s="248">
        <f t="shared" si="182"/>
        <v>23800</v>
      </c>
      <c r="D219" s="247">
        <f t="shared" si="315"/>
        <v>149539.81031087416</v>
      </c>
      <c r="E219" s="247" t="str">
        <f t="shared" si="316"/>
        <v>149539.810310874i</v>
      </c>
      <c r="F219" s="247" t="str">
        <f t="shared" si="320"/>
        <v>0.0252892386518364-0.118055827628714i</v>
      </c>
      <c r="G219" s="247" t="str">
        <f t="shared" si="321"/>
        <v>-0.171126210199281+0.528816319568542i</v>
      </c>
      <c r="H219" s="247" t="str">
        <f t="shared" si="322"/>
        <v>0.00505540353322185-0.00240253555525141i</v>
      </c>
      <c r="I219" s="247" t="str">
        <f t="shared" si="317"/>
        <v>-0.00545125189798318+0.00235641845406193i</v>
      </c>
      <c r="J219" s="275" t="str">
        <f ca="1">IMPRODUCT(1/N_FFT2,ED100)</f>
        <v>0.0553653394702359+0.0112698122944217i</v>
      </c>
      <c r="K219" s="274" t="str">
        <f t="shared" ca="1" si="318"/>
        <v>-0.000328366805533996+0.0000690293219831868i</v>
      </c>
      <c r="N219" s="265">
        <f t="shared" ca="1" si="185"/>
        <v>35.983799755113779</v>
      </c>
      <c r="O219" s="240">
        <f t="shared" ca="1" si="186"/>
        <v>11.983799755113779</v>
      </c>
      <c r="P219" s="240" t="str">
        <f t="shared" ca="1" si="187"/>
        <v>-11.6926189470197-2.62566538813702i</v>
      </c>
      <c r="Q219" s="240" t="str">
        <f t="shared" ca="1" si="188"/>
        <v>10.8332266695582+5.12373462394747i</v>
      </c>
      <c r="R219" s="240" t="str">
        <f t="shared" ca="1" si="189"/>
        <v>-9.44738572633653-7.3728121845384i</v>
      </c>
      <c r="S219" s="240" t="str">
        <f t="shared" ca="1" si="190"/>
        <v>7.60244208340572+9.26360248170909i</v>
      </c>
      <c r="T219" s="240" t="str">
        <f t="shared" ca="1" si="191"/>
        <v>-5.3880521422112-10.7042211619285i</v>
      </c>
      <c r="U219" s="241" t="str">
        <f t="shared" ca="1" si="192"/>
        <v>2.91182582042263+11.6246602944854i</v>
      </c>
      <c r="V219" s="240" t="str">
        <f t="shared" ca="1" si="193"/>
        <v>-0.294097168362769-11.9801904586791i</v>
      </c>
      <c r="W219" s="240" t="str">
        <f t="shared" ca="1" si="194"/>
        <v>-2.3379233532018+11.7535344031155i</v>
      </c>
      <c r="X219" s="240" t="str">
        <f t="shared" ca="1" si="195"/>
        <v>4.8563307595355-10.9557066465224i</v>
      </c>
      <c r="Y219" s="240" t="str">
        <f t="shared" ca="1" si="196"/>
        <v>-7.13874117929796+9.62547821906322i</v>
      </c>
      <c r="Z219" s="240" t="str">
        <f t="shared" ca="1" si="197"/>
        <v>9.07423918933415-7.82749255543672i</v>
      </c>
      <c r="AA219" s="240" t="str">
        <f t="shared" ca="1" si="198"/>
        <v>-10.5687678317276+5.64912409933649i</v>
      </c>
      <c r="AB219" s="240" t="str">
        <f t="shared" ca="1" si="199"/>
        <v>11.5496993812639-3.19623227771348i</v>
      </c>
      <c r="AC219" s="240" t="str">
        <f t="shared" ca="1" si="200"/>
        <v>-11.9693647434803+0.58801718358951i</v>
      </c>
      <c r="AD219" s="240" t="str">
        <f t="shared" ca="1" si="201"/>
        <v>11.8073699695796+2.04877304065964i</v>
      </c>
      <c r="AE219" s="240" t="str">
        <f t="shared" ca="1" si="202"/>
        <v>-11.0715873154635-4.58600162306259i</v>
      </c>
      <c r="AF219" s="240" t="str">
        <f t="shared" ca="1" si="203"/>
        <v>9.79777268363043+6.90037006330605i</v>
      </c>
      <c r="AG219" s="240" t="str">
        <f t="shared" ca="1" si="204"/>
        <v>-8.04782803864022-8.87940991457999i</v>
      </c>
      <c r="AH219" s="240" t="str">
        <f t="shared" ca="1" si="205"/>
        <v>5.90679323533976+10.426948270976i</v>
      </c>
      <c r="AI219" s="240" t="str">
        <f t="shared" ca="1" si="206"/>
        <v>-3.47871344419509-11.4677813610062i</v>
      </c>
      <c r="AJ219" s="240" t="str">
        <f t="shared" ca="1" si="207"/>
        <v>0.88158299925096+11.9513291305234i</v>
      </c>
      <c r="AK219" s="240" t="str">
        <f t="shared" ca="1" si="208"/>
        <v>1.75838862384634-11.8540932178802i</v>
      </c>
      <c r="AL219" s="240" t="str">
        <f t="shared" ca="1" si="209"/>
        <v>-4.31291005069467+11.1807988741987i</v>
      </c>
      <c r="AM219" s="240" t="str">
        <f t="shared" ca="1" si="210"/>
        <v>6.65784242240845-9.96416533629604i</v>
      </c>
      <c r="AN219" s="240" t="str">
        <f t="shared" ca="1" si="211"/>
        <v>-8.67923201531587+8.26331581116086i</v>
      </c>
      <c r="AO219" s="240" t="str">
        <f t="shared" ca="1" si="212"/>
        <v>10.2788479064753-6.16090433996616i</v>
      </c>
      <c r="AP219" s="240" t="str">
        <f t="shared" ca="1" si="213"/>
        <v>-11.3789555780647+3.75909916377532i</v>
      </c>
      <c r="AQ219" s="240" t="str">
        <f t="shared" ca="1" si="214"/>
        <v>11.9260944837872-1.17461778227834i</v>
      </c>
      <c r="AR219" s="240" t="str">
        <f t="shared" ca="1" si="215"/>
        <v>11.9260944837872-1.17461778227834i</v>
      </c>
      <c r="AS219" s="240" t="str">
        <f t="shared" ca="1" si="216"/>
        <v>11.283275537769+4.03722054258229i</v>
      </c>
      <c r="AT219" s="240" t="str">
        <f t="shared" ca="1" si="217"/>
        <v>-10.1245559483465-6.41130434618933i</v>
      </c>
      <c r="AU219" s="240" t="str">
        <f t="shared" ca="1" si="218"/>
        <v>8.47382607122221+8.47382607122307i</v>
      </c>
      <c r="AV219" s="240" t="str">
        <f t="shared" ca="1" si="219"/>
        <v>-6.41130434618932-10.1245559483465i</v>
      </c>
      <c r="AW219" s="240" t="str">
        <f t="shared" ca="1" si="220"/>
        <v>4.03722054258227+11.283275537769i</v>
      </c>
      <c r="AX219" s="240" t="str">
        <f t="shared" ca="1" si="221"/>
        <v>-1.46694501947404-11.8936760036797i</v>
      </c>
      <c r="AY219" s="240" t="str">
        <f t="shared" ca="1" si="222"/>
        <v>-1.17461778228294+11.9260944837868i</v>
      </c>
      <c r="AZ219" s="240" t="str">
        <f t="shared" ca="1" si="223"/>
        <v>3.75909916377194-11.3789555780658i</v>
      </c>
      <c r="BA219" s="240" t="str">
        <f t="shared" ca="1" si="224"/>
        <v>-6.16090433996517+10.2788479064759i</v>
      </c>
      <c r="BB219" s="240" t="str">
        <f t="shared" ca="1" si="225"/>
        <v>8.26331581116261-8.67923201531421i</v>
      </c>
      <c r="BC219" s="240" t="str">
        <f t="shared" ca="1" si="226"/>
        <v>-9.9641653362987+6.65784242240446i</v>
      </c>
      <c r="BD219" s="240" t="str">
        <f t="shared" ca="1" si="227"/>
        <v>11.1807988741974-4.31291005069797i</v>
      </c>
      <c r="BE219" s="240" t="str">
        <f t="shared" ca="1" si="228"/>
        <v>-11.8540932178802+1.75838862384632i</v>
      </c>
      <c r="BF219" s="240" t="str">
        <f t="shared" ca="1" si="229"/>
        <v>11.9513291305232+0.881582999253445i</v>
      </c>
      <c r="BG219" s="240" t="str">
        <f t="shared" ca="1" si="230"/>
        <v>-11.4677813610045-3.47871344420073i</v>
      </c>
      <c r="BH219" s="240" t="str">
        <f t="shared" ca="1" si="231"/>
        <v>10.4269482709777+5.90679323533675i</v>
      </c>
      <c r="BI219" s="240" t="str">
        <f t="shared" ca="1" si="232"/>
        <v>-8.87940991458002-8.04782803864017i</v>
      </c>
      <c r="BJ219" s="240" t="str">
        <f t="shared" ca="1" si="233"/>
        <v>6.90037006330297+9.7977726836326i</v>
      </c>
      <c r="BK219" s="240" t="str">
        <f t="shared" ca="1" si="234"/>
        <v>-4.58600162306808-11.0715873154612i</v>
      </c>
      <c r="BL219" s="240" t="str">
        <f t="shared" ca="1" si="235"/>
        <v>2.04877304066213+11.8073699695792i</v>
      </c>
      <c r="BM219" s="240" t="str">
        <f t="shared" ca="1" si="236"/>
        <v>0.588017183589534-11.9693647434803i</v>
      </c>
      <c r="BN219" s="240" t="str">
        <f t="shared" ca="1" si="237"/>
        <v>-3.19623227771686+11.549699381263i</v>
      </c>
      <c r="BO219" s="240" t="str">
        <f t="shared" ca="1" si="238"/>
        <v>5.64912409933238-10.5687678317298i</v>
      </c>
      <c r="BP219" s="240" t="str">
        <f t="shared" ca="1" si="239"/>
        <v>-7.82749255543487+9.07423918933576i</v>
      </c>
      <c r="BQ219" s="240" t="str">
        <f t="shared" ca="1" si="240"/>
        <v>9.62547821906403-7.13874117929688i</v>
      </c>
      <c r="BR219" s="240" t="str">
        <f t="shared" ca="1" si="241"/>
        <v>-10.9557066465243+4.85633075953115i</v>
      </c>
      <c r="BS219" s="240" t="str">
        <f t="shared" ca="1" si="242"/>
        <v>11.7535344031145-2.33792335320663i</v>
      </c>
      <c r="BT219" s="240" t="str">
        <f t="shared" ca="1" si="243"/>
        <v>-11.9801904586791-0.294097168361601i</v>
      </c>
      <c r="BU219" s="240" t="str">
        <f t="shared" ca="1" si="244"/>
        <v>11.6246602944851+2.91182582042369i</v>
      </c>
      <c r="BV219" s="240" t="str">
        <f t="shared" ca="1" si="245"/>
        <v>-10.7042211619263-5.38805214221554i</v>
      </c>
      <c r="BW219" s="240" t="str">
        <f t="shared" ca="1" si="246"/>
        <v>9.2636024817114+7.6024420834029i</v>
      </c>
      <c r="BX219" s="240" t="str">
        <f t="shared" ca="1" si="247"/>
        <v>-7.37281218453905-9.44738572633602i</v>
      </c>
      <c r="BY219" s="240" t="str">
        <f t="shared" ca="1" si="248"/>
        <v>5.12373462394556+10.8332266695591i</v>
      </c>
      <c r="BZ219" s="240" t="str">
        <f t="shared" ca="1" si="249"/>
        <v>-2.62566538813207-11.6926189470208i</v>
      </c>
      <c r="CA219" s="240" t="str">
        <f t="shared" ca="1" si="250"/>
        <v>3.55280579051113E-12+11.9837997551138i</v>
      </c>
      <c r="CB219" s="240" t="str">
        <f t="shared" ca="1" si="251"/>
        <v>2.62566538813645-11.6926189470198i</v>
      </c>
      <c r="CC219" s="240" t="str">
        <f t="shared" ca="1" si="252"/>
        <v>-5.12373462394992+10.833226669557i</v>
      </c>
      <c r="CD219" s="240" t="str">
        <f t="shared" ca="1" si="253"/>
        <v>7.37281218454285-9.44738572633306i</v>
      </c>
      <c r="CE219" s="240" t="str">
        <f t="shared" ca="1" si="254"/>
        <v>-9.26360248170689+7.60244208340839i</v>
      </c>
      <c r="CF219" s="240" t="str">
        <f t="shared" ca="1" si="255"/>
        <v>10.7042211619285-5.38805214221124i</v>
      </c>
      <c r="CG219" s="240" t="str">
        <f t="shared" ca="1" si="256"/>
        <v>-11.6246602944863+2.91182582041901i</v>
      </c>
      <c r="CH219" s="240" t="str">
        <f t="shared" ca="1" si="257"/>
        <v>11.980190458679-0.294097168368705i</v>
      </c>
      <c r="CI219" s="240" t="str">
        <f t="shared" ca="1" si="258"/>
        <v>-11.753534403116-2.33792335319932i</v>
      </c>
      <c r="CJ219" s="240" t="str">
        <f t="shared" ca="1" si="259"/>
        <v>10.9557066465223+4.85633075953556i</v>
      </c>
      <c r="CK219" s="240" t="str">
        <f t="shared" ca="1" si="260"/>
        <v>-9.62547821906116-7.13874117930076i</v>
      </c>
      <c r="CL219" s="240" t="str">
        <f t="shared" ca="1" si="261"/>
        <v>7.82749255544025+9.07423918933111i</v>
      </c>
      <c r="CM219" s="240" t="str">
        <f t="shared" ca="1" si="262"/>
        <v>-5.64912409933865-10.5687678317265i</v>
      </c>
      <c r="CN219" s="240" t="str">
        <f t="shared" ca="1" si="263"/>
        <v>3.19623227771222+11.5496993812642i</v>
      </c>
      <c r="CO219" s="240" t="str">
        <f t="shared" ca="1" si="264"/>
        <v>-0.588017183584724-11.9693647434805i</v>
      </c>
      <c r="CP219" s="240" t="str">
        <f t="shared" ca="1" si="265"/>
        <v>-2.0487730406548+11.8073699695805i</v>
      </c>
      <c r="CQ219" s="240" t="str">
        <f t="shared" ca="1" si="266"/>
        <v>4.58600162306151-11.0715873154639i</v>
      </c>
      <c r="CR219" s="240" t="str">
        <f t="shared" ca="1" si="267"/>
        <v>-6.90037006330691+9.79777268362983i</v>
      </c>
      <c r="CS219" s="240" t="str">
        <f t="shared" ca="1" si="268"/>
        <v>8.87940991458326-8.0478280386366i</v>
      </c>
      <c r="CT219" s="240" t="str">
        <f t="shared" ca="1" si="269"/>
        <v>-10.4269482709742+5.90679323534293i</v>
      </c>
      <c r="CU219" s="240" t="str">
        <f t="shared" ca="1" si="270"/>
        <v>11.4677813610059-3.47871344419612i</v>
      </c>
      <c r="CV219" s="240" t="str">
        <f t="shared" ca="1" si="271"/>
        <v>-11.9513291305235+0.881582999248643i</v>
      </c>
      <c r="CW219" s="240" t="str">
        <f t="shared" ca="1" si="272"/>
        <v>11.8540932178795+1.75838862385124i</v>
      </c>
      <c r="CX219" s="240" t="str">
        <f t="shared" ca="1" si="273"/>
        <v>-11.1807988741999-4.31291005069135i</v>
      </c>
      <c r="CY219" s="240" t="str">
        <f t="shared" ca="1" si="274"/>
        <v>9.96416533629593+6.65784242240861i</v>
      </c>
      <c r="CZ219" s="240" t="str">
        <f t="shared" ca="1" si="275"/>
        <v>-8.26331581115936-8.6792320153173i</v>
      </c>
      <c r="DA219" s="240" t="str">
        <f t="shared" ca="1" si="276"/>
        <v>6.16090433996118+10.2788479064783i</v>
      </c>
      <c r="DB219" s="240" t="str">
        <f t="shared" ca="1" si="277"/>
        <v>-3.75909916377901-11.3789555780634i</v>
      </c>
      <c r="DC219" s="240" t="str">
        <f t="shared" ca="1" si="278"/>
        <v>1.17461778227832+11.9260944837872i</v>
      </c>
      <c r="DD219" s="240" t="str">
        <f t="shared" ca="1" si="279"/>
        <v>1.46694501947898-11.8936760036791i</v>
      </c>
      <c r="DE219" s="240" t="str">
        <f t="shared" ca="1" si="280"/>
        <v>-4.03722054257669+11.283275537771i</v>
      </c>
      <c r="DF219" s="240" t="str">
        <f t="shared" ca="1" si="281"/>
        <v>6.41130434618748-10.1245559483477i</v>
      </c>
      <c r="DG219" s="240" t="str">
        <f t="shared" ca="1" si="282"/>
        <v>-8.47382607122285+8.47382607122243i</v>
      </c>
      <c r="DH219" s="240" t="str">
        <f t="shared" ca="1" si="283"/>
        <v>10.1245559483484-6.41130434618642i</v>
      </c>
      <c r="DI219" s="240" t="str">
        <f t="shared" ca="1" si="284"/>
        <v>-11.2832755377673+4.03722054258706i</v>
      </c>
      <c r="DJ219" s="240" t="str">
        <f t="shared" ca="1" si="285"/>
        <v>11.8936760036792-1.46694501947773i</v>
      </c>
      <c r="DK219" s="240" t="str">
        <f t="shared" ca="1" si="286"/>
        <v>-11.9260944837871-1.17461778227957i</v>
      </c>
      <c r="DL219" s="240" t="str">
        <f t="shared" ca="1" si="287"/>
        <v>11.378955578063+3.75909916378021i</v>
      </c>
      <c r="DM219" s="240" t="str">
        <f t="shared" ca="1" si="288"/>
        <v>-10.2788479064776-6.16090433996227i</v>
      </c>
      <c r="DN219" s="240" t="str">
        <f t="shared" ca="1" si="289"/>
        <v>8.67923201531689+8.26331581115978i</v>
      </c>
      <c r="DO219" s="240" t="str">
        <f t="shared" ca="1" si="290"/>
        <v>-6.65784242240757-9.96416533629663i</v>
      </c>
      <c r="DP219" s="240" t="str">
        <f t="shared" ca="1" si="291"/>
        <v>4.31291005069017+11.1807988742004i</v>
      </c>
      <c r="DQ219" s="240" t="str">
        <f t="shared" ca="1" si="292"/>
        <v>-1.75838862384999-11.8540932178796i</v>
      </c>
      <c r="DR219" s="240" t="str">
        <f t="shared" ca="1" si="293"/>
        <v>-0.881582999249902+11.9513291305235i</v>
      </c>
      <c r="DS219" s="240" t="str">
        <f t="shared" ca="1" si="294"/>
        <v>3.47871344419765-11.4677813610054i</v>
      </c>
      <c r="DT219" s="240" t="str">
        <f t="shared" ca="1" si="295"/>
        <v>-5.90679323534373+10.4269482709738i</v>
      </c>
      <c r="DU219" s="240" t="str">
        <f t="shared" ca="1" si="296"/>
        <v>8.04782803863728-8.87940991458265i</v>
      </c>
      <c r="DV219" s="240" t="str">
        <f t="shared" ca="1" si="297"/>
        <v>-9.79777268363036+6.90037006330616i</v>
      </c>
      <c r="DW219" s="240" t="str">
        <f t="shared" ca="1" si="298"/>
        <v>11.0715873154644-4.58600162306035i</v>
      </c>
      <c r="DX219" s="240" t="str">
        <f t="shared" ca="1" si="299"/>
        <v>-11.8073699695807+2.04877304065355i</v>
      </c>
      <c r="DY219" s="240" t="str">
        <f t="shared" ca="1" si="300"/>
        <v>11.9693647434804+0.588017183585986i</v>
      </c>
      <c r="DZ219" s="240" t="str">
        <f t="shared" ca="1" si="301"/>
        <v>-11.5496993812638-3.19623227771376i</v>
      </c>
      <c r="EA219" s="240" t="str">
        <f t="shared" ca="1" si="302"/>
        <v>10.568767831726+5.64912409933947i</v>
      </c>
      <c r="EB219" s="240" t="str">
        <f t="shared" ca="1" si="303"/>
        <v>-9.0742391893383-7.82749255543192i</v>
      </c>
      <c r="EC219" s="240" t="str">
        <f t="shared" ca="1" si="304"/>
        <v>7.13874117930001+9.6254782190617i</v>
      </c>
      <c r="ED219" s="240" t="str">
        <f t="shared" ca="1" si="305"/>
        <v>-4.8563307595344-10.9557066465229i</v>
      </c>
      <c r="EE219" s="240" t="str">
        <f t="shared" ca="1" si="306"/>
        <v>2.33792335319808+11.7535344031162i</v>
      </c>
      <c r="EF219" s="240" t="str">
        <f t="shared" ca="1" si="307"/>
        <v>0.29409716835805-11.9801904586792i</v>
      </c>
      <c r="EG219" s="240" t="str">
        <f t="shared" ca="1" si="308"/>
        <v>-2.91182582042057+11.6246602944859i</v>
      </c>
      <c r="EH219" s="240" t="str">
        <f t="shared" ca="1" si="309"/>
        <v>5.38805214221206-10.7042211619281i</v>
      </c>
      <c r="EI219" s="240" t="str">
        <f t="shared" ca="1" si="310"/>
        <v>-7.60244208340938+9.26360248170609i</v>
      </c>
      <c r="EJ219" s="240" t="str">
        <f t="shared" ca="1" si="311"/>
        <v>9.44738572633362-7.37281218454212i</v>
      </c>
      <c r="EK219" s="240" t="str">
        <f t="shared" ca="1" si="312"/>
        <v>-10.8332266695576+5.12373462394877i</v>
      </c>
      <c r="EL219" s="240" t="str">
        <f t="shared" ca="1" si="313"/>
        <v>11.6926189470201-2.62566538813521i</v>
      </c>
      <c r="EM219" s="240" t="str">
        <f t="shared" ca="1" si="314"/>
        <v>-11.9837997551138-4.47479095238543E-12i</v>
      </c>
      <c r="EN219" s="240"/>
      <c r="EO219" s="240"/>
      <c r="EP219" s="240"/>
    </row>
    <row r="220" spans="1:146" ht="15.75" thickBot="1">
      <c r="A220" s="277">
        <f t="shared" si="181"/>
        <v>2.3437500000000016E-3</v>
      </c>
      <c r="B220" s="276">
        <v>120</v>
      </c>
      <c r="C220" s="248">
        <f t="shared" si="182"/>
        <v>24000</v>
      </c>
      <c r="D220" s="247">
        <f t="shared" si="315"/>
        <v>150796.44737231007</v>
      </c>
      <c r="E220" s="247" t="str">
        <f t="shared" si="316"/>
        <v>150796.44737231i</v>
      </c>
      <c r="F220" s="247" t="str">
        <f t="shared" si="320"/>
        <v>0.0248489098514121-0.117440604366652i</v>
      </c>
      <c r="G220" s="247" t="str">
        <f t="shared" si="321"/>
        <v>-0.168468663679107+0.525279198338905i</v>
      </c>
      <c r="H220" s="247" t="str">
        <f t="shared" si="322"/>
        <v>0.00505431818694859-0.00238269992594688i</v>
      </c>
      <c r="I220" s="247" t="str">
        <f t="shared" si="317"/>
        <v>-0.00544416019113657+0.00233839045248402i</v>
      </c>
      <c r="J220" s="275" t="str">
        <f ca="1">IMPRODUCT(1/N_FFT2,EE100)</f>
        <v>0.0694810853147953-0.000135109914042968i</v>
      </c>
      <c r="K220" s="274" t="str">
        <f t="shared" ca="1" si="318"/>
        <v>-0.000377950218974738+0.000163209466543806i</v>
      </c>
      <c r="N220" s="265">
        <f t="shared" ca="1" si="185"/>
        <v>35.983888186857612</v>
      </c>
      <c r="O220" s="240">
        <f t="shared" ca="1" si="186"/>
        <v>11.983888186857616</v>
      </c>
      <c r="P220" s="240" t="str">
        <f t="shared" ca="1" si="187"/>
        <v>-11.7536211356681-2.33794060537934i</v>
      </c>
      <c r="Q220" s="240" t="str">
        <f t="shared" ca="1" si="188"/>
        <v>11.0716690157415+4.58603546442615i</v>
      </c>
      <c r="R220" s="240" t="str">
        <f t="shared" ca="1" si="189"/>
        <v>-9.96423886460353-6.65789155245338i</v>
      </c>
      <c r="S220" s="240" t="str">
        <f t="shared" ca="1" si="190"/>
        <v>8.47388860190817+8.47388860190859i</v>
      </c>
      <c r="T220" s="240" t="str">
        <f t="shared" ca="1" si="191"/>
        <v>-6.65789155245377-9.96423886460326i</v>
      </c>
      <c r="U220" s="241" t="str">
        <f t="shared" ca="1" si="192"/>
        <v>4.58603546442628+11.0716690157415i</v>
      </c>
      <c r="V220" s="240" t="str">
        <f t="shared" ca="1" si="193"/>
        <v>-2.33794060537912-11.7536211356681i</v>
      </c>
      <c r="W220" s="240" t="str">
        <f t="shared" ca="1" si="194"/>
        <v>-5.85778398641919E-13+11.9838881868576i</v>
      </c>
      <c r="X220" s="240" t="str">
        <f t="shared" ca="1" si="195"/>
        <v>2.3379406053791-11.7536211356681i</v>
      </c>
      <c r="Y220" s="240" t="str">
        <f t="shared" ca="1" si="196"/>
        <v>-4.58603546442626+11.0716690157415i</v>
      </c>
      <c r="Z220" s="240" t="str">
        <f t="shared" ca="1" si="197"/>
        <v>6.65789155245375-9.96423886460329i</v>
      </c>
      <c r="AA220" s="240" t="str">
        <f t="shared" ca="1" si="198"/>
        <v>-8.47388860190815+8.47388860190861i</v>
      </c>
      <c r="AB220" s="240" t="str">
        <f t="shared" ca="1" si="199"/>
        <v>9.96423886460357-6.6578915524533i</v>
      </c>
      <c r="AC220" s="240" t="str">
        <f t="shared" ca="1" si="200"/>
        <v>-11.0716690157417+4.58603546442574i</v>
      </c>
      <c r="AD220" s="240" t="str">
        <f t="shared" ca="1" si="201"/>
        <v>11.753621135668-2.33794060537972i</v>
      </c>
      <c r="AE220" s="240" t="str">
        <f t="shared" ca="1" si="202"/>
        <v>-11.9838881868576+2.05522603427754E-14i</v>
      </c>
      <c r="AF220" s="240" t="str">
        <f t="shared" ca="1" si="203"/>
        <v>11.753621135668+2.33794060537967i</v>
      </c>
      <c r="AG220" s="240" t="str">
        <f t="shared" ca="1" si="204"/>
        <v>-11.0716690157417-4.5860354644257i</v>
      </c>
      <c r="AH220" s="240" t="str">
        <f t="shared" ca="1" si="205"/>
        <v>9.9642388646036+6.65789155245328i</v>
      </c>
      <c r="AI220" s="240" t="str">
        <f t="shared" ca="1" si="206"/>
        <v>-8.47388860190817-8.47388860190859i</v>
      </c>
      <c r="AJ220" s="240" t="str">
        <f t="shared" ca="1" si="207"/>
        <v>6.65789155245377+9.96423886460326i</v>
      </c>
      <c r="AK220" s="240" t="str">
        <f t="shared" ca="1" si="208"/>
        <v>-4.58603546442634-11.0716690157415i</v>
      </c>
      <c r="AL220" s="240" t="str">
        <f t="shared" ca="1" si="209"/>
        <v>2.33794060537918+11.7536211356681i</v>
      </c>
      <c r="AM220" s="240" t="str">
        <f t="shared" ca="1" si="210"/>
        <v>5.2265081481248E-13-11.9838881868576i</v>
      </c>
      <c r="AN220" s="240" t="str">
        <f t="shared" ca="1" si="211"/>
        <v>-2.33794060537904+11.7536211356682i</v>
      </c>
      <c r="AO220" s="240" t="str">
        <f t="shared" ca="1" si="212"/>
        <v>4.5860354644262-11.0716690157415i</v>
      </c>
      <c r="AP220" s="240" t="str">
        <f t="shared" ca="1" si="213"/>
        <v>-6.65789155245373+9.9642388646033i</v>
      </c>
      <c r="AQ220" s="240" t="str">
        <f t="shared" ca="1" si="214"/>
        <v>8.47388860190813-8.47388860190862i</v>
      </c>
      <c r="AR220" s="240" t="str">
        <f t="shared" ca="1" si="215"/>
        <v>8.47388860190813-8.47388860190862i</v>
      </c>
      <c r="AS220" s="240" t="str">
        <f t="shared" ca="1" si="216"/>
        <v>11.0716690157417-4.58603546442576i</v>
      </c>
      <c r="AT220" s="240" t="str">
        <f t="shared" ca="1" si="217"/>
        <v>-11.753621135668+2.33794060537973i</v>
      </c>
      <c r="AU220" s="240" t="str">
        <f t="shared" ca="1" si="218"/>
        <v>11.9838881868576-4.11045206855507E-14i</v>
      </c>
      <c r="AV220" s="240" t="str">
        <f t="shared" ca="1" si="219"/>
        <v>-11.753621135668-2.33794060537966i</v>
      </c>
      <c r="AW220" s="240" t="str">
        <f t="shared" ca="1" si="220"/>
        <v>11.0716690157431+4.58603546442238i</v>
      </c>
      <c r="AX220" s="240" t="str">
        <f t="shared" ca="1" si="221"/>
        <v>-9.96423886460295-6.65789155245425i</v>
      </c>
      <c r="AY220" s="240" t="str">
        <f t="shared" ca="1" si="222"/>
        <v>8.4738886019124+8.47388860190436i</v>
      </c>
      <c r="AZ220" s="240" t="str">
        <f t="shared" ca="1" si="223"/>
        <v>-6.6578915524538-9.96423886460325i</v>
      </c>
      <c r="BA220" s="240" t="str">
        <f t="shared" ca="1" si="224"/>
        <v>4.58603546442187+11.0716690157433i</v>
      </c>
      <c r="BB220" s="240" t="str">
        <f t="shared" ca="1" si="225"/>
        <v>-2.33794060538146-11.7536211356677i</v>
      </c>
      <c r="BC220" s="240" t="str">
        <f t="shared" ca="1" si="226"/>
        <v>-2.97146731669627E-12+11.9838881868576i</v>
      </c>
      <c r="BD220" s="240" t="str">
        <f t="shared" ca="1" si="227"/>
        <v>2.3379406053756-11.7536211356688i</v>
      </c>
      <c r="BE220" s="240" t="str">
        <f t="shared" ca="1" si="228"/>
        <v>-4.58603546442736+11.071669015741i</v>
      </c>
      <c r="BF220" s="240" t="str">
        <f t="shared" ca="1" si="229"/>
        <v>6.65789155244882-9.96423886460657i</v>
      </c>
      <c r="BG220" s="240" t="str">
        <f t="shared" ca="1" si="230"/>
        <v>-8.47388860190805+8.47388860190871i</v>
      </c>
      <c r="BH220" s="240" t="str">
        <f t="shared" ca="1" si="231"/>
        <v>9.96423886460615-6.65789155244945i</v>
      </c>
      <c r="BI220" s="240" t="str">
        <f t="shared" ca="1" si="232"/>
        <v>-11.0716690157407+4.58603546442806i</v>
      </c>
      <c r="BJ220" s="240" t="str">
        <f t="shared" ca="1" si="233"/>
        <v>11.7536211356687-2.33794060537633i</v>
      </c>
      <c r="BK220" s="240" t="str">
        <f t="shared" ca="1" si="234"/>
        <v>-11.9838881868576+3.7231346008815E-12i</v>
      </c>
      <c r="BL220" s="240" t="str">
        <f t="shared" ca="1" si="235"/>
        <v>11.7536211356678+2.33794060538073i</v>
      </c>
      <c r="BM220" s="240" t="str">
        <f t="shared" ca="1" si="236"/>
        <v>-11.0716690157436-4.58603546442118i</v>
      </c>
      <c r="BN220" s="240" t="str">
        <f t="shared" ca="1" si="237"/>
        <v>9.96423886460367+6.65789155245317i</v>
      </c>
      <c r="BO220" s="240" t="str">
        <f t="shared" ca="1" si="238"/>
        <v>-8.47388860190489-8.47388860191187i</v>
      </c>
      <c r="BP220" s="240" t="str">
        <f t="shared" ca="1" si="239"/>
        <v>6.65789155245487+9.96423886460253i</v>
      </c>
      <c r="BQ220" s="240" t="str">
        <f t="shared" ca="1" si="240"/>
        <v>-4.58603546442307-11.0716690157428i</v>
      </c>
      <c r="BR220" s="240" t="str">
        <f t="shared" ca="1" si="241"/>
        <v>2.33794060538273+11.7536211356674i</v>
      </c>
      <c r="BS220" s="240" t="str">
        <f t="shared" ca="1" si="242"/>
        <v>1.67365535175354E-12-11.9838881868576i</v>
      </c>
      <c r="BT220" s="240" t="str">
        <f t="shared" ca="1" si="243"/>
        <v>-2.33794060537433+11.7536211356691i</v>
      </c>
      <c r="BU220" s="240" t="str">
        <f t="shared" ca="1" si="244"/>
        <v>4.58603546442616-11.0716690157415i</v>
      </c>
      <c r="BV220" s="240" t="str">
        <f t="shared" ca="1" si="245"/>
        <v>-6.65789155245766+9.96423886460067i</v>
      </c>
      <c r="BW220" s="240" t="str">
        <f t="shared" ca="1" si="246"/>
        <v>8.47388860190726-8.4738886019095i</v>
      </c>
      <c r="BX220" s="240" t="str">
        <f t="shared" ca="1" si="247"/>
        <v>-9.96423886460553+6.65789155245038i</v>
      </c>
      <c r="BY220" s="240" t="str">
        <f t="shared" ca="1" si="248"/>
        <v>11.0716690157403-4.5860354644291i</v>
      </c>
      <c r="BZ220" s="240" t="str">
        <f t="shared" ca="1" si="249"/>
        <v>-11.7536211356685+2.33794060537744i</v>
      </c>
      <c r="CA220" s="240" t="str">
        <f t="shared" ca="1" si="250"/>
        <v>11.9838881868576-4.85064527187755E-12i</v>
      </c>
      <c r="CB220" s="240" t="str">
        <f t="shared" ca="1" si="251"/>
        <v>-11.7536211356681-2.33794060537961i</v>
      </c>
      <c r="CC220" s="240" t="str">
        <f t="shared" ca="1" si="252"/>
        <v>11.0716690157395+4.58603546443115i</v>
      </c>
      <c r="CD220" s="240" t="str">
        <f t="shared" ca="1" si="253"/>
        <v>-9.96423886460429-6.65789155245223i</v>
      </c>
      <c r="CE220" s="240" t="str">
        <f t="shared" ca="1" si="254"/>
        <v>8.47388860190569+8.47388860191107i</v>
      </c>
      <c r="CF220" s="240" t="str">
        <f t="shared" ca="1" si="255"/>
        <v>-6.65789155245581-9.96423886460191i</v>
      </c>
      <c r="CG220" s="240" t="str">
        <f t="shared" ca="1" si="256"/>
        <v>4.58603546442411+11.0716690157424i</v>
      </c>
      <c r="CH220" s="240" t="str">
        <f t="shared" ca="1" si="257"/>
        <v>-2.33794060538384-11.7536211356672i</v>
      </c>
      <c r="CI220" s="240" t="str">
        <f t="shared" ca="1" si="258"/>
        <v>-5.46144680757482E-13+11.9838881868576i</v>
      </c>
      <c r="CJ220" s="240" t="str">
        <f t="shared" ca="1" si="259"/>
        <v>2.33794060538491-11.753621135667i</v>
      </c>
      <c r="CK220" s="240" t="str">
        <f t="shared" ca="1" si="260"/>
        <v>-4.58603546442512+11.071669015742i</v>
      </c>
      <c r="CL220" s="240" t="str">
        <f t="shared" ca="1" si="261"/>
        <v>6.65789155245672-9.9642388646013i</v>
      </c>
      <c r="CM220" s="240" t="str">
        <f t="shared" ca="1" si="262"/>
        <v>-8.47388860190646+8.4738886019103i</v>
      </c>
      <c r="CN220" s="240" t="str">
        <f t="shared" ca="1" si="263"/>
        <v>9.9642388646049-6.65789155245133i</v>
      </c>
      <c r="CO220" s="240" t="str">
        <f t="shared" ca="1" si="264"/>
        <v>-11.0716690157399+4.58603546443014i</v>
      </c>
      <c r="CP220" s="240" t="str">
        <f t="shared" ca="1" si="265"/>
        <v>11.7536211356683-2.33794060537855i</v>
      </c>
      <c r="CQ220" s="240" t="str">
        <f t="shared" ca="1" si="266"/>
        <v>-11.9838881868576-5.94293463339252E-12i</v>
      </c>
      <c r="CR220" s="240" t="str">
        <f t="shared" ca="1" si="267"/>
        <v>11.7536211356683+2.33794060537851i</v>
      </c>
      <c r="CS220" s="240" t="str">
        <f t="shared" ca="1" si="268"/>
        <v>-11.0716690157399-4.58603546443011i</v>
      </c>
      <c r="CT220" s="240" t="str">
        <f t="shared" ca="1" si="269"/>
        <v>9.96423886460492+6.65789155245129i</v>
      </c>
      <c r="CU220" s="240" t="str">
        <f t="shared" ca="1" si="270"/>
        <v>-8.47388860190648-8.47388860191028i</v>
      </c>
      <c r="CV220" s="240" t="str">
        <f t="shared" ca="1" si="271"/>
        <v>6.65789155245674+9.96423886460127i</v>
      </c>
      <c r="CW220" s="240" t="str">
        <f t="shared" ca="1" si="272"/>
        <v>-4.58603546442516-11.0716690157419i</v>
      </c>
      <c r="CX220" s="240" t="str">
        <f t="shared" ca="1" si="273"/>
        <v>2.33794060538528+11.7536211356669i</v>
      </c>
      <c r="CY220" s="240" t="str">
        <f t="shared" ca="1" si="274"/>
        <v>-9.21968578131896E-13-11.9838881868576i</v>
      </c>
      <c r="CZ220" s="240" t="str">
        <f t="shared" ca="1" si="275"/>
        <v>-2.33794060538347+11.7536211356673i</v>
      </c>
      <c r="DA220" s="240" t="str">
        <f t="shared" ca="1" si="276"/>
        <v>4.58603546442408-11.0716690157424i</v>
      </c>
      <c r="DB220" s="240" t="str">
        <f t="shared" ca="1" si="277"/>
        <v>-6.65789155245579+9.96423886460192i</v>
      </c>
      <c r="DC220" s="240" t="str">
        <f t="shared" ca="1" si="278"/>
        <v>8.47388860190543-8.47388860191133i</v>
      </c>
      <c r="DD220" s="240" t="str">
        <f t="shared" ca="1" si="279"/>
        <v>-9.96423886460409+6.65789155245255i</v>
      </c>
      <c r="DE220" s="240" t="str">
        <f t="shared" ca="1" si="280"/>
        <v>11.0716690157395-4.58603546443118i</v>
      </c>
      <c r="DF220" s="240" t="str">
        <f t="shared" ca="1" si="281"/>
        <v>-11.753621135668+2.33794060537965i</v>
      </c>
      <c r="DG220" s="240" t="str">
        <f t="shared" ca="1" si="282"/>
        <v>11.9838881868576+4.81542396239647E-12i</v>
      </c>
      <c r="DH220" s="240" t="str">
        <f t="shared" ca="1" si="283"/>
        <v>-11.7536211356686-2.33794060537707i</v>
      </c>
      <c r="DI220" s="240" t="str">
        <f t="shared" ca="1" si="284"/>
        <v>11.0716690157405+4.58603546442875i</v>
      </c>
      <c r="DJ220" s="240" t="str">
        <f t="shared" ca="1" si="285"/>
        <v>-9.96423886460555-6.65789155245036i</v>
      </c>
      <c r="DK220" s="240" t="str">
        <f t="shared" ca="1" si="286"/>
        <v>8.47388860190728+8.47388860190948i</v>
      </c>
      <c r="DL220" s="240" t="str">
        <f t="shared" ca="1" si="287"/>
        <v>-6.65789155245797-9.96423886460046i</v>
      </c>
      <c r="DM220" s="240" t="str">
        <f t="shared" ca="1" si="288"/>
        <v>4.58603546442651+11.0716690157414i</v>
      </c>
      <c r="DN220" s="240" t="str">
        <f t="shared" ca="1" si="289"/>
        <v>-2.33794060537469-11.753621135669i</v>
      </c>
      <c r="DO220" s="240" t="str">
        <f t="shared" ca="1" si="290"/>
        <v>1.70887666123464E-12+11.9838881868576i</v>
      </c>
      <c r="DP220" s="240" t="str">
        <f t="shared" ca="1" si="291"/>
        <v>2.33794060538269-11.7536211356674i</v>
      </c>
      <c r="DQ220" s="240" t="str">
        <f t="shared" ca="1" si="292"/>
        <v>-4.58603546442272+11.071669015743i</v>
      </c>
      <c r="DR220" s="240" t="str">
        <f t="shared" ca="1" si="293"/>
        <v>6.65789155245456-9.96423886460274i</v>
      </c>
      <c r="DS220" s="240" t="str">
        <f t="shared" ca="1" si="294"/>
        <v>-8.47388860190486+8.4738886019119i</v>
      </c>
      <c r="DT220" s="240" t="str">
        <f t="shared" ca="1" si="295"/>
        <v>9.96423886460365-6.6578915524532i</v>
      </c>
      <c r="DU220" s="240" t="str">
        <f t="shared" ca="1" si="296"/>
        <v>-11.0716690157436+4.58603546442121i</v>
      </c>
      <c r="DV220" s="240" t="str">
        <f t="shared" ca="1" si="297"/>
        <v>11.7536211356678-2.33794060538109i</v>
      </c>
      <c r="DW220" s="240" t="str">
        <f t="shared" ca="1" si="298"/>
        <v>-11.9838881868576-3.34731070350708E-12i</v>
      </c>
      <c r="DX220" s="240" t="str">
        <f t="shared" ca="1" si="299"/>
        <v>11.7536211356687+2.3379406053763i</v>
      </c>
      <c r="DY220" s="240" t="str">
        <f t="shared" ca="1" si="300"/>
        <v>-11.0716690157408-4.58603546442802i</v>
      </c>
      <c r="DZ220" s="240" t="str">
        <f t="shared" ca="1" si="301"/>
        <v>9.96423886460637+6.65789155244914i</v>
      </c>
      <c r="EA220" s="240" t="str">
        <f t="shared" ca="1" si="302"/>
        <v>-8.47388860190831-8.47388860190845i</v>
      </c>
      <c r="EB220" s="240" t="str">
        <f t="shared" ca="1" si="303"/>
        <v>6.65789155244899+9.96423886460646i</v>
      </c>
      <c r="EC220" s="240" t="str">
        <f t="shared" ca="1" si="304"/>
        <v>-4.58603546442724-11.0716690157411i</v>
      </c>
      <c r="ED220" s="240" t="str">
        <f t="shared" ca="1" si="305"/>
        <v>2.33794060537547+11.7536211356689i</v>
      </c>
      <c r="EE220" s="240" t="str">
        <f t="shared" ca="1" si="306"/>
        <v>-3.17698992012401E-12-11.9838881868576i</v>
      </c>
      <c r="EF220" s="240" t="str">
        <f t="shared" ca="1" si="307"/>
        <v>-2.33794060538125+11.7536211356677i</v>
      </c>
      <c r="EG220" s="240" t="str">
        <f t="shared" ca="1" si="308"/>
        <v>4.58603546442199-11.0716690157433i</v>
      </c>
      <c r="EH220" s="240" t="str">
        <f t="shared" ca="1" si="309"/>
        <v>-6.65789155245391+9.96423886460318i</v>
      </c>
      <c r="EI220" s="240" t="str">
        <f t="shared" ca="1" si="310"/>
        <v>8.4738886019125-8.47388860190426i</v>
      </c>
      <c r="EJ220" s="240" t="str">
        <f t="shared" ca="1" si="311"/>
        <v>-9.96423886460283+6.65789155245442i</v>
      </c>
      <c r="EK220" s="240" t="str">
        <f t="shared" ca="1" si="312"/>
        <v>11.071669015743-4.58603546442257i</v>
      </c>
      <c r="EL220" s="240" t="str">
        <f t="shared" ca="1" si="313"/>
        <v>-11.7536211356676+2.33794060538187i</v>
      </c>
      <c r="EM220" s="240" t="str">
        <f t="shared" ca="1" si="314"/>
        <v>11.9838881868576+2.56040262040434E-12i</v>
      </c>
      <c r="EN220" s="240"/>
      <c r="EO220" s="240"/>
      <c r="EP220" s="240"/>
    </row>
    <row r="221" spans="1:146" ht="15.75" thickBot="1">
      <c r="A221" s="277">
        <f t="shared" si="181"/>
        <v>2.3632812500000017E-3</v>
      </c>
      <c r="B221" s="276">
        <v>121</v>
      </c>
      <c r="C221" s="248">
        <f t="shared" si="182"/>
        <v>24200</v>
      </c>
      <c r="D221" s="247">
        <f t="shared" si="315"/>
        <v>152053.084433746</v>
      </c>
      <c r="E221" s="247" t="str">
        <f t="shared" si="316"/>
        <v>152053.084433746i</v>
      </c>
      <c r="F221" s="247" t="str">
        <f t="shared" si="320"/>
        <v>0.0244124467945826-0.11683158118596i</v>
      </c>
      <c r="G221" s="247" t="str">
        <f t="shared" si="321"/>
        <v>-0.165868153458957+0.521781564750368i</v>
      </c>
      <c r="H221" s="247" t="str">
        <f t="shared" si="322"/>
        <v>0.00505325608439976-0.00236318939701271i</v>
      </c>
      <c r="I221" s="247" t="str">
        <f t="shared" si="317"/>
        <v>-0.0054372267201324+0.00232063451136432i</v>
      </c>
      <c r="J221" s="275" t="str">
        <f ca="1">IMPRODUCT(1/N_FFT2,ED102)</f>
        <v>-0.0422408587529477-0.0199784382935448i</v>
      </c>
      <c r="K221" s="274" t="str">
        <f t="shared" ca="1" si="318"/>
        <v>0.000276035779280028+0.0000106017039044221i</v>
      </c>
      <c r="N221" s="265">
        <f t="shared" ca="1" si="185"/>
        <v>35.983959269077474</v>
      </c>
      <c r="O221" s="240">
        <f t="shared" ca="1" si="186"/>
        <v>11.983959269077474</v>
      </c>
      <c r="P221" s="240" t="str">
        <f t="shared" ca="1" si="187"/>
        <v>-11.8075271351218-2.04880031146803i</v>
      </c>
      <c r="Q221" s="240" t="str">
        <f t="shared" ca="1" si="188"/>
        <v>11.2834257271949+4.03727428121787i</v>
      </c>
      <c r="R221" s="240" t="str">
        <f t="shared" ca="1" si="189"/>
        <v>-10.4270870620009-5.9068718594837i</v>
      </c>
      <c r="S221" s="240" t="str">
        <f t="shared" ca="1" si="190"/>
        <v>9.26372578767012+7.60254327799347i</v>
      </c>
      <c r="T221" s="240" t="str">
        <f t="shared" ca="1" si="191"/>
        <v>-7.82759674562553-9.0743599747189i</v>
      </c>
      <c r="U221" s="241" t="str">
        <f t="shared" ca="1" si="192"/>
        <v>6.16098634653242+10.2789847261658i</v>
      </c>
      <c r="V221" s="240" t="str">
        <f t="shared" ca="1" si="193"/>
        <v>-4.31296745897834-11.1809476995782i</v>
      </c>
      <c r="W221" s="240" t="str">
        <f t="shared" ca="1" si="194"/>
        <v>2.33795447283237+11.7536908520631i</v>
      </c>
      <c r="X221" s="240" t="str">
        <f t="shared" ca="1" si="195"/>
        <v>-0.29410108303153-11.9803499246002i</v>
      </c>
      <c r="Y221" s="240" t="str">
        <f t="shared" ca="1" si="196"/>
        <v>-1.75841202940564+11.8542510053461i</v>
      </c>
      <c r="Z221" s="240" t="str">
        <f t="shared" ca="1" si="197"/>
        <v>3.75914920039386-11.3791070410681i</v>
      </c>
      <c r="AA221" s="240" t="str">
        <f t="shared" ca="1" si="198"/>
        <v>-5.649199293699+10.5689085104839i</v>
      </c>
      <c r="AB221" s="240" t="str">
        <f t="shared" ca="1" si="199"/>
        <v>7.37291032256816-9.44751147859984i</v>
      </c>
      <c r="AC221" s="240" t="str">
        <f t="shared" ca="1" si="200"/>
        <v>-8.87952810663111+8.04793516167072i</v>
      </c>
      <c r="AD221" s="240" t="str">
        <f t="shared" ca="1" si="201"/>
        <v>10.1246907142875-6.41138968578016i</v>
      </c>
      <c r="AE221" s="240" t="str">
        <f t="shared" ca="1" si="202"/>
        <v>-11.0717346871497+4.58606266641376i</v>
      </c>
      <c r="AF221" s="240" t="str">
        <f t="shared" ca="1" si="203"/>
        <v>11.6927745851339-2.62570033784404i</v>
      </c>
      <c r="AG221" s="240" t="str">
        <f t="shared" ca="1" si="204"/>
        <v>-11.9695240653025+0.588025010567789i</v>
      </c>
      <c r="AH221" s="240" t="str">
        <f t="shared" ca="1" si="205"/>
        <v>11.8938343180239+1.46696454568802i</v>
      </c>
      <c r="AI221" s="240" t="str">
        <f t="shared" ca="1" si="206"/>
        <v>-11.467934006352-3.47875974865512i</v>
      </c>
      <c r="AJ221" s="240" t="str">
        <f t="shared" ca="1" si="207"/>
        <v>10.7043636436771+5.3881238614969i</v>
      </c>
      <c r="AK221" s="240" t="str">
        <f t="shared" ca="1" si="208"/>
        <v>-9.62560634188004-7.13883620165547i</v>
      </c>
      <c r="AL221" s="240" t="str">
        <f t="shared" ca="1" si="209"/>
        <v>8.26342580250617+8.67934754283887i</v>
      </c>
      <c r="AM221" s="240" t="str">
        <f t="shared" ca="1" si="210"/>
        <v>-6.65793104361841-9.9642979673096i</v>
      </c>
      <c r="AN221" s="240" t="str">
        <f t="shared" ca="1" si="211"/>
        <v>4.8563954011828+10.9558524757446i</v>
      </c>
      <c r="AO221" s="240" t="str">
        <f t="shared" ca="1" si="212"/>
        <v>-2.91186457915338-11.6248150280157i</v>
      </c>
      <c r="AP221" s="240" t="str">
        <f t="shared" ca="1" si="213"/>
        <v>0.881594733825398+11.9514882122771i</v>
      </c>
      <c r="AQ221" s="240" t="str">
        <f t="shared" ca="1" si="214"/>
        <v>1.17463341738138-11.9262532296476i</v>
      </c>
      <c r="AR221" s="240" t="str">
        <f t="shared" ca="1" si="215"/>
        <v>1.17463341738138-11.9262532296476i</v>
      </c>
      <c r="AS221" s="240" t="str">
        <f t="shared" ca="1" si="216"/>
        <v>5.12380282495556-10.8333708684733i</v>
      </c>
      <c r="AT221" s="240" t="str">
        <f t="shared" ca="1" si="217"/>
        <v>-6.90046191275303+9.79790309982461i</v>
      </c>
      <c r="AU221" s="240" t="str">
        <f t="shared" ca="1" si="218"/>
        <v>8.47393886462842-8.47393886462771i</v>
      </c>
      <c r="AV221" s="240" t="str">
        <f t="shared" ca="1" si="219"/>
        <v>-9.79790309982519+6.90046191275221i</v>
      </c>
      <c r="AW221" s="240" t="str">
        <f t="shared" ca="1" si="220"/>
        <v>10.8333708684758-5.12380282495019i</v>
      </c>
      <c r="AX221" s="240" t="str">
        <f t="shared" ca="1" si="221"/>
        <v>-11.5498531170044+3.19627482212202i</v>
      </c>
      <c r="AY221" s="240" t="str">
        <f t="shared" ca="1" si="222"/>
        <v>11.9262532296472-1.17463341738513i</v>
      </c>
      <c r="AZ221" s="240" t="str">
        <f t="shared" ca="1" si="223"/>
        <v>-11.9514882122769-0.881594733828947i</v>
      </c>
      <c r="BA221" s="240" t="str">
        <f t="shared" ca="1" si="224"/>
        <v>11.624815028016+2.9118645791522i</v>
      </c>
      <c r="BB221" s="240" t="str">
        <f t="shared" ca="1" si="225"/>
        <v>-10.9558524757422-4.85639540118824i</v>
      </c>
      <c r="BC221" s="240" t="str">
        <f t="shared" ca="1" si="226"/>
        <v>9.96429796730894+6.65793104361939i</v>
      </c>
      <c r="BD221" s="240" t="str">
        <f t="shared" ca="1" si="227"/>
        <v>-8.67934754284135-8.26342580250357i</v>
      </c>
      <c r="BE221" s="240" t="str">
        <f t="shared" ca="1" si="228"/>
        <v>7.1388362016526+9.62560634188216i</v>
      </c>
      <c r="BF221" s="240" t="str">
        <f t="shared" ca="1" si="229"/>
        <v>-5.38812386149805-10.7043636436765i</v>
      </c>
      <c r="BG221" s="240" t="str">
        <f t="shared" ca="1" si="230"/>
        <v>3.47875974864934+11.4679340063538i</v>
      </c>
      <c r="BH221" s="240" t="str">
        <f t="shared" ca="1" si="231"/>
        <v>-1.46696454568695-11.893834318024i</v>
      </c>
      <c r="BI221" s="240" t="str">
        <f t="shared" ca="1" si="232"/>
        <v>-0.588025010564285+11.9695240653026i</v>
      </c>
      <c r="BJ221" s="240" t="str">
        <f t="shared" ca="1" si="233"/>
        <v>2.62570033784735-11.6927745851332i</v>
      </c>
      <c r="BK221" s="240" t="str">
        <f t="shared" ca="1" si="234"/>
        <v>-4.58606266641265+11.0717346871502i</v>
      </c>
      <c r="BL221" s="240" t="str">
        <f t="shared" ca="1" si="235"/>
        <v>6.41138968578504-10.1246907142844i</v>
      </c>
      <c r="BM221" s="240" t="str">
        <f t="shared" ca="1" si="236"/>
        <v>-8.0479351616716+8.87952810663032i</v>
      </c>
      <c r="BN221" s="240" t="str">
        <f t="shared" ca="1" si="237"/>
        <v>9.44751147859752-7.37291032257113i</v>
      </c>
      <c r="BO221" s="240" t="str">
        <f t="shared" ca="1" si="238"/>
        <v>-10.5689085104856+5.64919929369586i</v>
      </c>
      <c r="BP221" s="240" t="str">
        <f t="shared" ca="1" si="239"/>
        <v>11.3791070410677-3.75914920039518i</v>
      </c>
      <c r="BQ221" s="240" t="str">
        <f t="shared" ca="1" si="240"/>
        <v>-11.854251005347+1.7584120293998i</v>
      </c>
      <c r="BR221" s="240" t="str">
        <f t="shared" ca="1" si="241"/>
        <v>11.9803499246002+0.294101083032492i</v>
      </c>
      <c r="BS221" s="240" t="str">
        <f t="shared" ca="1" si="242"/>
        <v>-11.7536908520638-2.33795447282876i</v>
      </c>
      <c r="BT221" s="240" t="str">
        <f t="shared" ca="1" si="243"/>
        <v>11.1809476995768+4.31296745898173i</v>
      </c>
      <c r="BU221" s="240" t="str">
        <f t="shared" ca="1" si="244"/>
        <v>-10.2789847261664-6.16098634653132i</v>
      </c>
      <c r="BV221" s="240" t="str">
        <f t="shared" ca="1" si="245"/>
        <v>9.07435997471498+7.82759674563008i</v>
      </c>
      <c r="BW221" s="240" t="str">
        <f t="shared" ca="1" si="246"/>
        <v>-7.60254327799266-9.26372578767078i</v>
      </c>
      <c r="BX221" s="240" t="str">
        <f t="shared" ca="1" si="247"/>
        <v>5.90687185948679+10.4270870619992i</v>
      </c>
      <c r="BY221" s="240" t="str">
        <f t="shared" ca="1" si="248"/>
        <v>-4.03727428121467-11.2834257271961i</v>
      </c>
      <c r="BZ221" s="240" t="str">
        <f t="shared" ca="1" si="249"/>
        <v>2.0488003114692+11.8075271351215i</v>
      </c>
      <c r="CA221" s="240" t="str">
        <f t="shared" ca="1" si="250"/>
        <v>5.77266628041448E-12-11.9839592690775i</v>
      </c>
      <c r="CB221" s="240" t="str">
        <f t="shared" ca="1" si="251"/>
        <v>-2.04880031146916+11.8075271351215i</v>
      </c>
      <c r="CC221" s="240" t="str">
        <f t="shared" ca="1" si="252"/>
        <v>4.03727428121431-11.2834257271962i</v>
      </c>
      <c r="CD221" s="240" t="str">
        <f t="shared" ca="1" si="253"/>
        <v>-5.90687185948675+10.4270870619992i</v>
      </c>
      <c r="CE221" s="240" t="str">
        <f t="shared" ca="1" si="254"/>
        <v>7.60254327799237-9.26372578767102i</v>
      </c>
      <c r="CF221" s="240" t="str">
        <f t="shared" ca="1" si="255"/>
        <v>-9.07435997472275+7.82759674562108i</v>
      </c>
      <c r="CG221" s="240" t="str">
        <f t="shared" ca="1" si="256"/>
        <v>10.2789847261662-6.16098634653164i</v>
      </c>
      <c r="CH221" s="240" t="str">
        <f t="shared" ca="1" si="257"/>
        <v>-11.1809476995768+4.31296745898177i</v>
      </c>
      <c r="CI221" s="240" t="str">
        <f t="shared" ca="1" si="258"/>
        <v>11.7536908520638-2.3379544728288i</v>
      </c>
      <c r="CJ221" s="240" t="str">
        <f t="shared" ca="1" si="259"/>
        <v>-11.9803499246002+0.294101083032867i</v>
      </c>
      <c r="CK221" s="240" t="str">
        <f t="shared" ca="1" si="260"/>
        <v>11.854251005347+1.75841202939943i</v>
      </c>
      <c r="CL221" s="240" t="str">
        <f t="shared" ca="1" si="261"/>
        <v>-11.3791070410678-3.75914920039482i</v>
      </c>
      <c r="CM221" s="240" t="str">
        <f t="shared" ca="1" si="262"/>
        <v>10.5689085104856+5.64919929369582i</v>
      </c>
      <c r="CN221" s="240" t="str">
        <f t="shared" ca="1" si="263"/>
        <v>-9.44751147859775-7.37291032257083i</v>
      </c>
      <c r="CO221" s="240" t="str">
        <f t="shared" ca="1" si="264"/>
        <v>8.04793516167162+8.8795281066303i</v>
      </c>
      <c r="CP221" s="240" t="str">
        <f t="shared" ca="1" si="265"/>
        <v>-6.41138968578535-10.1246907142842i</v>
      </c>
      <c r="CQ221" s="240" t="str">
        <f t="shared" ca="1" si="266"/>
        <v>4.58606266641268+11.0717346871501i</v>
      </c>
      <c r="CR221" s="240" t="str">
        <f t="shared" ca="1" si="267"/>
        <v>-2.62570033784771-11.6927745851331i</v>
      </c>
      <c r="CS221" s="240" t="str">
        <f t="shared" ca="1" si="268"/>
        <v>0.588025010564321+11.9695240653026i</v>
      </c>
      <c r="CT221" s="240" t="str">
        <f t="shared" ca="1" si="269"/>
        <v>1.46696454568657-11.893834318024i</v>
      </c>
      <c r="CU221" s="240" t="str">
        <f t="shared" ca="1" si="270"/>
        <v>-3.47875974864932+11.4679340063538i</v>
      </c>
      <c r="CV221" s="240" t="str">
        <f t="shared" ca="1" si="271"/>
        <v>5.38812386149771-10.7043636436767i</v>
      </c>
      <c r="CW221" s="240" t="str">
        <f t="shared" ca="1" si="272"/>
        <v>-7.13883620165244+9.62560634188229i</v>
      </c>
      <c r="CX221" s="240" t="str">
        <f t="shared" ca="1" si="273"/>
        <v>8.67934754284108-8.26342580250384i</v>
      </c>
      <c r="CY221" s="240" t="str">
        <f t="shared" ca="1" si="274"/>
        <v>-9.96429796730883+6.65793104361956i</v>
      </c>
      <c r="CZ221" s="240" t="str">
        <f t="shared" ca="1" si="275"/>
        <v>10.9558524757421-4.85639540118827i</v>
      </c>
      <c r="DA221" s="240" t="str">
        <f t="shared" ca="1" si="276"/>
        <v>-11.624815028016+2.91186457915239i</v>
      </c>
      <c r="DB221" s="240" t="str">
        <f t="shared" ca="1" si="277"/>
        <v>11.9514882122769-0.881594733828982i</v>
      </c>
      <c r="DC221" s="240" t="str">
        <f t="shared" ca="1" si="278"/>
        <v>-11.9262532296472-1.17463341738476i</v>
      </c>
      <c r="DD221" s="240" t="str">
        <f t="shared" ca="1" si="279"/>
        <v>11.5498531170045+3.19627482212182i</v>
      </c>
      <c r="DE221" s="240" t="str">
        <f t="shared" ca="1" si="280"/>
        <v>-10.8333708684758-5.12380282495031i</v>
      </c>
      <c r="DF221" s="240" t="str">
        <f t="shared" ca="1" si="281"/>
        <v>9.79790309982393+6.90046191275399i</v>
      </c>
      <c r="DG221" s="240" t="str">
        <f t="shared" ca="1" si="282"/>
        <v>-8.47393886463013-8.473938864626i</v>
      </c>
      <c r="DH221" s="240" t="str">
        <f t="shared" ca="1" si="283"/>
        <v>6.9004619127493+9.79790309982724i</v>
      </c>
      <c r="DI221" s="240" t="str">
        <f t="shared" ca="1" si="284"/>
        <v>-5.12380282495559-10.8333708684733i</v>
      </c>
      <c r="DJ221" s="240" t="str">
        <f t="shared" ca="1" si="285"/>
        <v>3.19627482212811+11.5498531170027i</v>
      </c>
      <c r="DK221" s="240" t="str">
        <f t="shared" ca="1" si="286"/>
        <v>-1.17463341737905-11.9262532296478i</v>
      </c>
      <c r="DL221" s="240" t="str">
        <f t="shared" ca="1" si="287"/>
        <v>-0.881594733822476+11.9514882122773i</v>
      </c>
      <c r="DM221" s="240" t="str">
        <f t="shared" ca="1" si="288"/>
        <v>2.91186457915797-11.6248150280146i</v>
      </c>
      <c r="DN221" s="240" t="str">
        <f t="shared" ca="1" si="289"/>
        <v>-4.85639540118293+10.9558524757445i</v>
      </c>
      <c r="DO221" s="240" t="str">
        <f t="shared" ca="1" si="290"/>
        <v>6.65793104361413-9.96429796731245i</v>
      </c>
      <c r="DP221" s="240" t="str">
        <f t="shared" ca="1" si="291"/>
        <v>-8.263425802508+8.67934754283713i</v>
      </c>
      <c r="DQ221" s="240" t="str">
        <f t="shared" ca="1" si="292"/>
        <v>9.6256063418784-7.13883620165768i</v>
      </c>
      <c r="DR221" s="240" t="str">
        <f t="shared" ca="1" si="293"/>
        <v>-10.7043636436793+5.38812386149258i</v>
      </c>
      <c r="DS221" s="240" t="str">
        <f t="shared" ca="1" si="294"/>
        <v>11.4679340063519-3.47875974865556i</v>
      </c>
      <c r="DT221" s="240" t="str">
        <f t="shared" ca="1" si="295"/>
        <v>-11.8938343180247+1.46696454568088i</v>
      </c>
      <c r="DU221" s="240" t="str">
        <f t="shared" ca="1" si="296"/>
        <v>11.9695240653024+0.58802501056971i</v>
      </c>
      <c r="DV221" s="240" t="str">
        <f t="shared" ca="1" si="297"/>
        <v>-11.6927745851345-2.62570033784134i</v>
      </c>
      <c r="DW221" s="240" t="str">
        <f t="shared" ca="1" si="298"/>
        <v>11.0717346871481+4.58606266641767i</v>
      </c>
      <c r="DX221" s="240" t="str">
        <f t="shared" ca="1" si="299"/>
        <v>-10.1246907142877-6.41138968577984i</v>
      </c>
      <c r="DY221" s="240" t="str">
        <f t="shared" ca="1" si="300"/>
        <v>8.87952810663445+8.04793516166704i</v>
      </c>
      <c r="DZ221" s="240" t="str">
        <f t="shared" ca="1" si="301"/>
        <v>-7.37291032256658-9.44751147860107i</v>
      </c>
      <c r="EA221" s="240" t="str">
        <f t="shared" ca="1" si="302"/>
        <v>5.64919929370127+10.5689085104827i</v>
      </c>
      <c r="EB221" s="240" t="str">
        <f t="shared" ca="1" si="303"/>
        <v>-3.75914920038969-11.3791070410695i</v>
      </c>
      <c r="EC221" s="240" t="str">
        <f t="shared" ca="1" si="304"/>
        <v>1.75841202940589+11.8542510053461i</v>
      </c>
      <c r="ED221" s="240" t="str">
        <f t="shared" ca="1" si="305"/>
        <v>0.294101083026686-11.9803499246003i</v>
      </c>
      <c r="EE221" s="240" t="str">
        <f t="shared" ca="1" si="306"/>
        <v>-2.33795447283442+11.7536908520627i</v>
      </c>
      <c r="EF221" s="240" t="str">
        <f t="shared" ca="1" si="307"/>
        <v>4.312967458976-11.1809476995791i</v>
      </c>
      <c r="EG221" s="240" t="str">
        <f t="shared" ca="1" si="308"/>
        <v>-6.16098634653627+10.2789847261635i</v>
      </c>
      <c r="EH221" s="240" t="str">
        <f t="shared" ca="1" si="309"/>
        <v>7.82759674562542-9.074359974719i</v>
      </c>
      <c r="EI221" s="240" t="str">
        <f t="shared" ca="1" si="310"/>
        <v>-9.2637257876671+7.60254327799715i</v>
      </c>
      <c r="EJ221" s="240" t="str">
        <f t="shared" ca="1" si="311"/>
        <v>10.427087062002-5.90687185948177i</v>
      </c>
      <c r="EK221" s="240" t="str">
        <f t="shared" ca="1" si="312"/>
        <v>-11.2834257271941+4.03727428122014i</v>
      </c>
      <c r="EL221" s="240" t="str">
        <f t="shared" ca="1" si="313"/>
        <v>11.8075271351225-2.04880031146351i</v>
      </c>
      <c r="EM221" s="240" t="str">
        <f t="shared" ca="1" si="314"/>
        <v>-11.9839592690775+3.52241170026009E-14i</v>
      </c>
      <c r="EN221" s="240"/>
      <c r="EO221" s="240"/>
      <c r="EP221" s="240"/>
    </row>
    <row r="222" spans="1:146" ht="15.75" thickBot="1">
      <c r="A222" s="277">
        <f t="shared" si="181"/>
        <v>2.3828125000000017E-3</v>
      </c>
      <c r="B222" s="276">
        <v>122</v>
      </c>
      <c r="C222" s="248">
        <f t="shared" si="182"/>
        <v>24400</v>
      </c>
      <c r="D222" s="247">
        <f t="shared" si="315"/>
        <v>153309.7214951819</v>
      </c>
      <c r="E222" s="247" t="str">
        <f t="shared" si="316"/>
        <v>153309.721495182i</v>
      </c>
      <c r="F222" s="247" t="str">
        <f t="shared" si="320"/>
        <v>0.023979838340819-0.116228597237891i</v>
      </c>
      <c r="G222" s="247" t="str">
        <f t="shared" si="321"/>
        <v>-0.163323126197661+0.518322957371037i</v>
      </c>
      <c r="H222" s="247" t="str">
        <f t="shared" si="322"/>
        <v>0.00505221652908235-0.00234399598530129i</v>
      </c>
      <c r="I222" s="247" t="str">
        <f t="shared" si="317"/>
        <v>-0.00543044659291102+0.00230314449721074i</v>
      </c>
      <c r="J222" s="275" t="str">
        <f ca="1">IMPRODUCT(1/N_FFT2,EE100)</f>
        <v>0.0694810853147953-0.000135109914042968i</v>
      </c>
      <c r="K222" s="274" t="str">
        <f t="shared" ca="1" si="318"/>
        <v>-0.000377002145364443+0.000160758686475384i</v>
      </c>
      <c r="N222" s="265">
        <f t="shared" ca="1" si="185"/>
        <v>35.984013323418417</v>
      </c>
      <c r="O222" s="240">
        <f t="shared" ca="1" si="186"/>
        <v>11.984013323418417</v>
      </c>
      <c r="P222" s="240" t="str">
        <f t="shared" ca="1" si="187"/>
        <v>-11.8543044746305-1.75841996082459i</v>
      </c>
      <c r="Q222" s="240" t="str">
        <f t="shared" ca="1" si="188"/>
        <v>11.4679857331313+3.47877543980174i</v>
      </c>
      <c r="R222" s="240" t="str">
        <f t="shared" ca="1" si="189"/>
        <v>-10.8334197330189-5.12382593616395i</v>
      </c>
      <c r="S222" s="240" t="str">
        <f t="shared" ca="1" si="190"/>
        <v>9.96434291185134+6.65796107460145i</v>
      </c>
      <c r="T222" s="240" t="str">
        <f t="shared" ca="1" si="191"/>
        <v>-8.87956815825603-8.04797146234725i</v>
      </c>
      <c r="U222" s="241" t="str">
        <f t="shared" ca="1" si="192"/>
        <v>7.60257756970402+9.26376757224098i</v>
      </c>
      <c r="V222" s="240" t="str">
        <f t="shared" ca="1" si="193"/>
        <v>-6.16101413601751-10.2790310901204i</v>
      </c>
      <c r="W222" s="240" t="str">
        <f t="shared" ca="1" si="194"/>
        <v>4.58608335211504+11.0717846268487i</v>
      </c>
      <c r="X222" s="240" t="str">
        <f t="shared" ca="1" si="195"/>
        <v>-2.9118777132868-11.6248674624158i</v>
      </c>
      <c r="Y222" s="240" t="str">
        <f t="shared" ca="1" si="196"/>
        <v>1.17463871563262+11.9263070237021i</v>
      </c>
      <c r="Z222" s="240" t="str">
        <f t="shared" ca="1" si="197"/>
        <v>0.588027662888819-11.9695780545326i</v>
      </c>
      <c r="AA222" s="240" t="str">
        <f t="shared" ca="1" si="198"/>
        <v>-2.3379650183108+11.7537438677651i</v>
      </c>
      <c r="AB222" s="240" t="str">
        <f t="shared" ca="1" si="199"/>
        <v>4.03729249157716-11.2834766217387i</v>
      </c>
      <c r="AC222" s="240" t="str">
        <f t="shared" ca="1" si="200"/>
        <v>-5.64922477473877+10.5689561821567i</v>
      </c>
      <c r="AD222" s="240" t="str">
        <f t="shared" ca="1" si="201"/>
        <v>7.13886840178816-9.62564975873425i</v>
      </c>
      <c r="AE222" s="240" t="str">
        <f t="shared" ca="1" si="202"/>
        <v>-8.47397708681946+8.47397708681873i</v>
      </c>
      <c r="AF222" s="240" t="str">
        <f t="shared" ca="1" si="203"/>
        <v>9.62564975873421-7.13886840178821i</v>
      </c>
      <c r="AG222" s="240" t="str">
        <f t="shared" ca="1" si="204"/>
        <v>-10.5689561821566+5.64922477473883i</v>
      </c>
      <c r="AH222" s="240" t="str">
        <f t="shared" ca="1" si="205"/>
        <v>11.2834766217387-4.03729249157731i</v>
      </c>
      <c r="AI222" s="240" t="str">
        <f t="shared" ca="1" si="206"/>
        <v>-11.7537438677651+2.33796501831086i</v>
      </c>
      <c r="AJ222" s="240" t="str">
        <f t="shared" ca="1" si="207"/>
        <v>11.9695780545326-0.58802766288888i</v>
      </c>
      <c r="AK222" s="240" t="str">
        <f t="shared" ca="1" si="208"/>
        <v>-11.9263070237021-1.1746387156326i</v>
      </c>
      <c r="AL222" s="240" t="str">
        <f t="shared" ca="1" si="209"/>
        <v>11.6248674624155+2.91187771328789i</v>
      </c>
      <c r="AM222" s="240" t="str">
        <f t="shared" ca="1" si="210"/>
        <v>-11.0717846268487-4.58608335211494i</v>
      </c>
      <c r="AN222" s="240" t="str">
        <f t="shared" ca="1" si="211"/>
        <v>10.2790310901205+6.16101413601742i</v>
      </c>
      <c r="AO222" s="240" t="str">
        <f t="shared" ca="1" si="212"/>
        <v>-9.26376757224107-7.6025775697039i</v>
      </c>
      <c r="AP222" s="240" t="str">
        <f t="shared" ca="1" si="213"/>
        <v>8.04797146234725+8.87956815825603i</v>
      </c>
      <c r="AQ222" s="240" t="str">
        <f t="shared" ca="1" si="214"/>
        <v>-6.65796107460148-9.96434291185132i</v>
      </c>
      <c r="AR222" s="240" t="str">
        <f t="shared" ca="1" si="215"/>
        <v>-6.65796107460148-9.96434291185132i</v>
      </c>
      <c r="AS222" s="240" t="str">
        <f t="shared" ca="1" si="216"/>
        <v>-3.47877543980114-11.4679857331315i</v>
      </c>
      <c r="AT222" s="240" t="str">
        <f t="shared" ca="1" si="217"/>
        <v>1.75841996082435+11.8543044746305i</v>
      </c>
      <c r="AU222" s="240" t="str">
        <f t="shared" ca="1" si="218"/>
        <v>-1.46810260283952E-13-11.9840133234184i</v>
      </c>
      <c r="AV222" s="240" t="str">
        <f t="shared" ca="1" si="219"/>
        <v>-1.75841996082422+11.8543044746305i</v>
      </c>
      <c r="AW222" s="240" t="str">
        <f t="shared" ca="1" si="220"/>
        <v>3.47877543980443-11.4679857331304i</v>
      </c>
      <c r="AX222" s="240" t="str">
        <f t="shared" ca="1" si="221"/>
        <v>-5.12382593616401+10.8334197330189i</v>
      </c>
      <c r="AY222" s="240" t="str">
        <f t="shared" ca="1" si="222"/>
        <v>6.65796107459939-9.96434291185271i</v>
      </c>
      <c r="AZ222" s="240" t="str">
        <f t="shared" ca="1" si="223"/>
        <v>-8.04797146234362+8.87956815825932i</v>
      </c>
      <c r="BA222" s="240" t="str">
        <f t="shared" ca="1" si="224"/>
        <v>9.26376757224326-7.60257756970123i</v>
      </c>
      <c r="BB222" s="240" t="str">
        <f t="shared" ca="1" si="225"/>
        <v>-10.279031090121+6.16101413601651i</v>
      </c>
      <c r="BC222" s="240" t="str">
        <f t="shared" ca="1" si="226"/>
        <v>11.0717846268482-4.58608335211616i</v>
      </c>
      <c r="BD222" s="240" t="str">
        <f t="shared" ca="1" si="227"/>
        <v>-11.6248674624146+2.91187771329149i</v>
      </c>
      <c r="BE222" s="240" t="str">
        <f t="shared" ca="1" si="228"/>
        <v>11.9263070237026-1.17463871562798i</v>
      </c>
      <c r="BF222" s="240" t="str">
        <f t="shared" ca="1" si="229"/>
        <v>-11.9695780545324-0.588027662891224i</v>
      </c>
      <c r="BG222" s="240" t="str">
        <f t="shared" ca="1" si="230"/>
        <v>11.7537438677651+2.33796501831082i</v>
      </c>
      <c r="BH222" s="240" t="str">
        <f t="shared" ca="1" si="231"/>
        <v>-11.2834766217399-4.03729249157382i</v>
      </c>
      <c r="BI222" s="240" t="str">
        <f t="shared" ca="1" si="232"/>
        <v>10.5689561821539+5.64922477474397i</v>
      </c>
      <c r="BJ222" s="240" t="str">
        <f t="shared" ca="1" si="233"/>
        <v>-9.62564975873215-7.13886840179099i</v>
      </c>
      <c r="BK222" s="240" t="str">
        <f t="shared" ca="1" si="234"/>
        <v>8.47397708681877+8.47397708681943i</v>
      </c>
      <c r="BL222" s="240" t="str">
        <f t="shared" ca="1" si="235"/>
        <v>-7.13886840179025-9.6256497587327i</v>
      </c>
      <c r="BM222" s="240" t="str">
        <f t="shared" ca="1" si="236"/>
        <v>5.64922477474317+10.5689561821543i</v>
      </c>
      <c r="BN222" s="240" t="str">
        <f t="shared" ca="1" si="237"/>
        <v>-4.03729249157296-11.2834766217403i</v>
      </c>
      <c r="BO222" s="240" t="str">
        <f t="shared" ca="1" si="238"/>
        <v>2.33796501830991+11.7537438677653i</v>
      </c>
      <c r="BP222" s="240" t="str">
        <f t="shared" ca="1" si="239"/>
        <v>-0.588027662890303-11.9695780545325i</v>
      </c>
      <c r="BQ222" s="240" t="str">
        <f t="shared" ca="1" si="240"/>
        <v>-1.17463871562906+11.9263070237025i</v>
      </c>
      <c r="BR222" s="240" t="str">
        <f t="shared" ca="1" si="241"/>
        <v>2.91187771329254-11.6248674624144i</v>
      </c>
      <c r="BS222" s="240" t="str">
        <f t="shared" ca="1" si="242"/>
        <v>-4.58608335211716+11.0717846268478i</v>
      </c>
      <c r="BT222" s="240" t="str">
        <f t="shared" ca="1" si="243"/>
        <v>6.16101413601745-10.2790310901205i</v>
      </c>
      <c r="BU222" s="240" t="str">
        <f t="shared" ca="1" si="244"/>
        <v>-7.60257756970208+9.26376757224257i</v>
      </c>
      <c r="BV222" s="240" t="str">
        <f t="shared" ca="1" si="245"/>
        <v>8.87956815825192-8.04797146235177i</v>
      </c>
      <c r="BW222" s="240" t="str">
        <f t="shared" ca="1" si="246"/>
        <v>-9.96434291185322+6.65796107459863i</v>
      </c>
      <c r="BX222" s="240" t="str">
        <f t="shared" ca="1" si="247"/>
        <v>10.8334197330193-5.12382593616317i</v>
      </c>
      <c r="BY222" s="240" t="str">
        <f t="shared" ca="1" si="248"/>
        <v>-11.4679857331307+3.47877543980356i</v>
      </c>
      <c r="BZ222" s="240" t="str">
        <f t="shared" ca="1" si="249"/>
        <v>11.8543044746298-1.7584199608292i</v>
      </c>
      <c r="CA222" s="240" t="str">
        <f t="shared" ca="1" si="250"/>
        <v>-11.9840133234184-4.47486550226813E-12i</v>
      </c>
      <c r="CB222" s="240" t="str">
        <f t="shared" ca="1" si="251"/>
        <v>11.8543044746302+1.7584199608266i</v>
      </c>
      <c r="CC222" s="240" t="str">
        <f t="shared" ca="1" si="252"/>
        <v>-11.4679857331315-3.47877543980104i</v>
      </c>
      <c r="CD222" s="240" t="str">
        <f t="shared" ca="1" si="253"/>
        <v>10.8334197330204+5.1238259361608i</v>
      </c>
      <c r="CE222" s="240" t="str">
        <f t="shared" ca="1" si="254"/>
        <v>-9.96434291184806-6.65796107460635i</v>
      </c>
      <c r="CF222" s="240" t="str">
        <f t="shared" ca="1" si="255"/>
        <v>8.8795681582537+8.04797146234983i</v>
      </c>
      <c r="CG222" s="240" t="str">
        <f t="shared" ca="1" si="256"/>
        <v>-7.60257756970411-9.26376757224089i</v>
      </c>
      <c r="CH222" s="240" t="str">
        <f t="shared" ca="1" si="257"/>
        <v>6.1610141360197+10.2790310901191i</v>
      </c>
      <c r="CI222" s="240" t="str">
        <f t="shared" ca="1" si="258"/>
        <v>-4.58608335211959-11.0717846268468i</v>
      </c>
      <c r="CJ222" s="240" t="str">
        <f t="shared" ca="1" si="259"/>
        <v>2.91187771328353+11.6248674624166i</v>
      </c>
      <c r="CK222" s="240" t="str">
        <f t="shared" ca="1" si="260"/>
        <v>-1.17463871563168-11.9263070237022i</v>
      </c>
      <c r="CL222" s="240" t="str">
        <f t="shared" ca="1" si="261"/>
        <v>-0.588027662887336+11.9695780545326i</v>
      </c>
      <c r="CM222" s="240" t="str">
        <f t="shared" ca="1" si="262"/>
        <v>2.337965018307-11.7537438677658i</v>
      </c>
      <c r="CN222" s="240" t="str">
        <f t="shared" ca="1" si="263"/>
        <v>-4.03729249158171+11.2834766217371i</v>
      </c>
      <c r="CO222" s="240" t="str">
        <f t="shared" ca="1" si="264"/>
        <v>5.64922477474085-10.5689561821556i</v>
      </c>
      <c r="CP222" s="240" t="str">
        <f t="shared" ca="1" si="265"/>
        <v>-7.13886840178813+9.62564975873427i</v>
      </c>
      <c r="CQ222" s="240" t="str">
        <f t="shared" ca="1" si="266"/>
        <v>8.47397708681691-8.47397708682128i</v>
      </c>
      <c r="CR222" s="240" t="str">
        <f t="shared" ca="1" si="267"/>
        <v>-9.62564975873769+7.13886840178352i</v>
      </c>
      <c r="CS222" s="240" t="str">
        <f t="shared" ca="1" si="268"/>
        <v>10.5689561821583-5.64922477473579i</v>
      </c>
      <c r="CT222" s="240" t="str">
        <f t="shared" ca="1" si="269"/>
        <v>-11.2834766217391+4.0372924915763i</v>
      </c>
      <c r="CU222" s="240" t="str">
        <f t="shared" ca="1" si="270"/>
        <v>11.7537438677646-2.3379650183134i</v>
      </c>
      <c r="CV222" s="240" t="str">
        <f t="shared" ca="1" si="271"/>
        <v>-11.9695780545323+0.588027662893851i</v>
      </c>
      <c r="CW222" s="240" t="str">
        <f t="shared" ca="1" si="272"/>
        <v>11.9263070237017+1.17463871563739i</v>
      </c>
      <c r="CX222" s="240" t="str">
        <f t="shared" ca="1" si="273"/>
        <v>-11.6248674624152-2.91187771328911i</v>
      </c>
      <c r="CY222" s="240" t="str">
        <f t="shared" ca="1" si="274"/>
        <v>11.0717846268492+4.58608335211388i</v>
      </c>
      <c r="CZ222" s="240" t="str">
        <f t="shared" ca="1" si="275"/>
        <v>-10.2790310901223-6.16101413601439i</v>
      </c>
      <c r="DA222" s="240" t="str">
        <f t="shared" ca="1" si="276"/>
        <v>9.26376757223748+7.60257756970829i</v>
      </c>
      <c r="DB222" s="240" t="str">
        <f t="shared" ca="1" si="277"/>
        <v>-8.04797146234582-8.87956815825732i</v>
      </c>
      <c r="DC222" s="240" t="str">
        <f t="shared" ca="1" si="278"/>
        <v>6.65796107460187+9.96434291185107i</v>
      </c>
      <c r="DD222" s="240" t="str">
        <f t="shared" ca="1" si="279"/>
        <v>-5.1238259361667-10.8334197330176i</v>
      </c>
      <c r="DE222" s="240" t="str">
        <f t="shared" ca="1" si="280"/>
        <v>3.47877543980728+11.4679857331296i</v>
      </c>
      <c r="DF222" s="240" t="str">
        <f t="shared" ca="1" si="281"/>
        <v>-1.75841996082093-11.854304474631i</v>
      </c>
      <c r="DG222" s="240" t="str">
        <f t="shared" ca="1" si="282"/>
        <v>-9.21993797101299E-13+11.9840133234184i</v>
      </c>
      <c r="DH222" s="240" t="str">
        <f t="shared" ca="1" si="283"/>
        <v>1.75841996082275-11.8543044746307i</v>
      </c>
      <c r="DI222" s="240" t="str">
        <f t="shared" ca="1" si="284"/>
        <v>-3.47877543979731+11.4679857331326i</v>
      </c>
      <c r="DJ222" s="240" t="str">
        <f t="shared" ca="1" si="285"/>
        <v>5.12382593616836-10.8334197330168i</v>
      </c>
      <c r="DK222" s="240" t="str">
        <f t="shared" ca="1" si="286"/>
        <v>-6.65796107460341+9.96434291185003i</v>
      </c>
      <c r="DL222" s="240" t="str">
        <f t="shared" ca="1" si="287"/>
        <v>8.04797146234719-8.87956815825608i</v>
      </c>
      <c r="DM222" s="240" t="str">
        <f t="shared" ca="1" si="288"/>
        <v>-9.26376757223864+7.60257756970686i</v>
      </c>
      <c r="DN222" s="240" t="str">
        <f t="shared" ca="1" si="289"/>
        <v>10.2790310901232-6.16101413601281i</v>
      </c>
      <c r="DO222" s="240" t="str">
        <f t="shared" ca="1" si="290"/>
        <v>-11.0717846268499+4.58608335211218i</v>
      </c>
      <c r="DP222" s="240" t="str">
        <f t="shared" ca="1" si="291"/>
        <v>11.6248674624157-2.91187771328731i</v>
      </c>
      <c r="DQ222" s="240" t="str">
        <f t="shared" ca="1" si="292"/>
        <v>-11.9263070237019+1.17463871563556i</v>
      </c>
      <c r="DR222" s="240" t="str">
        <f t="shared" ca="1" si="293"/>
        <v>11.9695780545328+0.588027662883447i</v>
      </c>
      <c r="DS222" s="240" t="str">
        <f t="shared" ca="1" si="294"/>
        <v>-11.7537438677642-2.33796501831521i</v>
      </c>
      <c r="DT222" s="240" t="str">
        <f t="shared" ca="1" si="295"/>
        <v>11.2834766217384+4.03729249157804i</v>
      </c>
      <c r="DU222" s="240" t="str">
        <f t="shared" ca="1" si="296"/>
        <v>-10.5689561821574-5.64922477473741i</v>
      </c>
      <c r="DV222" s="240" t="str">
        <f t="shared" ca="1" si="297"/>
        <v>9.62564975873658+7.138868401785i</v>
      </c>
      <c r="DW222" s="240" t="str">
        <f t="shared" ca="1" si="298"/>
        <v>-8.47397708681536-8.47397708682283i</v>
      </c>
      <c r="DX222" s="240" t="str">
        <f t="shared" ca="1" si="299"/>
        <v>7.13886840178638+9.62564975873558i</v>
      </c>
      <c r="DY222" s="240" t="str">
        <f t="shared" ca="1" si="300"/>
        <v>-5.64922477473892-10.5689561821566i</v>
      </c>
      <c r="DZ222" s="240" t="str">
        <f t="shared" ca="1" si="301"/>
        <v>4.03729249157965+11.2834766217379i</v>
      </c>
      <c r="EA222" s="240" t="str">
        <f t="shared" ca="1" si="302"/>
        <v>-2.33796501831689-11.7537438677639i</v>
      </c>
      <c r="EB222" s="240" t="str">
        <f t="shared" ca="1" si="303"/>
        <v>0.588027662885834+11.9695780545327i</v>
      </c>
      <c r="EC222" s="240" t="str">
        <f t="shared" ca="1" si="304"/>
        <v>1.17463871563386-11.926307023702i</v>
      </c>
      <c r="ED222" s="240" t="str">
        <f t="shared" ca="1" si="305"/>
        <v>-2.91187771328565+11.6248674624161i</v>
      </c>
      <c r="EE222" s="240" t="str">
        <f t="shared" ca="1" si="306"/>
        <v>4.58608335211059-11.0717846268505i</v>
      </c>
      <c r="EF222" s="240" t="str">
        <f t="shared" ca="1" si="307"/>
        <v>-6.16101413602128+10.2790310901182i</v>
      </c>
      <c r="EG222" s="240" t="str">
        <f t="shared" ca="1" si="308"/>
        <v>7.60257756970553-9.26376757223973i</v>
      </c>
      <c r="EH222" s="240" t="str">
        <f t="shared" ca="1" si="309"/>
        <v>-8.87956815825493+8.04797146234846i</v>
      </c>
      <c r="EI222" s="240" t="str">
        <f t="shared" ca="1" si="310"/>
        <v>9.96434291184909-6.65796107460482i</v>
      </c>
      <c r="EJ222" s="240" t="str">
        <f t="shared" ca="1" si="311"/>
        <v>-10.8334197330213+5.12382593615882i</v>
      </c>
      <c r="EK222" s="240" t="str">
        <f t="shared" ca="1" si="312"/>
        <v>11.4679857331321-3.47877543979894i</v>
      </c>
      <c r="EL222" s="240" t="str">
        <f t="shared" ca="1" si="313"/>
        <v>-11.8543044746305+1.75841996082444i</v>
      </c>
      <c r="EM222" s="240" t="str">
        <f t="shared" ca="1" si="314"/>
        <v>11.9840133234184-2.63087790806554E-12i</v>
      </c>
      <c r="EN222" s="240"/>
      <c r="EO222" s="240"/>
      <c r="EP222" s="240"/>
    </row>
    <row r="223" spans="1:146" ht="15.75" thickBot="1">
      <c r="A223" s="277">
        <f t="shared" si="181"/>
        <v>2.4023437500000017E-3</v>
      </c>
      <c r="B223" s="276">
        <v>123</v>
      </c>
      <c r="C223" s="248">
        <f t="shared" si="182"/>
        <v>24600</v>
      </c>
      <c r="D223" s="247">
        <f t="shared" si="315"/>
        <v>154566.35855661781</v>
      </c>
      <c r="E223" s="247" t="str">
        <f t="shared" si="316"/>
        <v>154566.358556618i</v>
      </c>
      <c r="F223" s="247" t="str">
        <f t="shared" si="320"/>
        <v>0.0235510727085353-0.115631498465164i</v>
      </c>
      <c r="G223" s="247" t="str">
        <f t="shared" si="321"/>
        <v>-0.16083207864813+0.514902913485985i</v>
      </c>
      <c r="H223" s="247" t="str">
        <f t="shared" si="322"/>
        <v>0.00505119885209144-0.00232511196751196i</v>
      </c>
      <c r="I223" s="247" t="str">
        <f t="shared" si="317"/>
        <v>-0.00542381511263962+0.00228591445510572i</v>
      </c>
      <c r="J223" s="275" t="str">
        <f ca="1">IMPRODUCT(1/N_FFT2,ED100)</f>
        <v>0.0553653394702359+0.0112698122944217i</v>
      </c>
      <c r="K223" s="274" t="str">
        <f t="shared" ca="1" si="318"/>
        <v>-0.000326053191765235+0.0000654350515677513i</v>
      </c>
      <c r="N223" s="265">
        <f t="shared" ca="1" si="185"/>
        <v>35.984050615495853</v>
      </c>
      <c r="O223" s="240">
        <f t="shared" ca="1" si="186"/>
        <v>11.984050615495853</v>
      </c>
      <c r="P223" s="240" t="str">
        <f t="shared" ca="1" si="187"/>
        <v>-11.8939249774747-1.46697572746445i</v>
      </c>
      <c r="Q223" s="240" t="str">
        <f t="shared" ca="1" si="188"/>
        <v>11.6249036368963+2.91188677452305i</v>
      </c>
      <c r="R223" s="240" t="str">
        <f t="shared" ca="1" si="189"/>
        <v>-11.1810329251287-4.31300033410099i</v>
      </c>
      <c r="S223" s="240" t="str">
        <f t="shared" ca="1" si="190"/>
        <v>10.568989070833+5.649242354102i</v>
      </c>
      <c r="T223" s="240" t="str">
        <f t="shared" ca="1" si="191"/>
        <v>-9.79797778326923-6.90051451076869i</v>
      </c>
      <c r="U223" s="241" t="str">
        <f t="shared" ca="1" si="192"/>
        <v>8.87959578986285+8.04799650617573i</v>
      </c>
      <c r="V223" s="240" t="str">
        <f t="shared" ca="1" si="193"/>
        <v>-7.82765641062542-9.0744291430349i</v>
      </c>
      <c r="W223" s="240" t="str">
        <f t="shared" ca="1" si="194"/>
        <v>6.65798179296938+9.96437391908066i</v>
      </c>
      <c r="X223" s="240" t="str">
        <f t="shared" ca="1" si="195"/>
        <v>-5.38816493188143-10.7044452365179i</v>
      </c>
      <c r="Y223" s="240" t="str">
        <f t="shared" ca="1" si="196"/>
        <v>4.03730505489911+11.2835117338731i</v>
      </c>
      <c r="Z223" s="240" t="str">
        <f t="shared" ca="1" si="197"/>
        <v>-2.62572035195829-11.6928637120287i</v>
      </c>
      <c r="AA223" s="240" t="str">
        <f t="shared" ca="1" si="198"/>
        <v>1.17464237089561+11.926344136208i</v>
      </c>
      <c r="AB223" s="240" t="str">
        <f t="shared" ca="1" si="199"/>
        <v>0.29410332478557-11.9804412435067i</v>
      </c>
      <c r="AC223" s="240" t="str">
        <f t="shared" ca="1" si="200"/>
        <v>-1.75842543270866+11.8543413630775i</v>
      </c>
      <c r="AD223" s="240" t="str">
        <f t="shared" ca="1" si="201"/>
        <v>3.19629918537798-11.5499411544959i</v>
      </c>
      <c r="AE223" s="240" t="str">
        <f t="shared" ca="1" si="202"/>
        <v>-4.58609762317464+11.071819080236i</v>
      </c>
      <c r="AF223" s="240" t="str">
        <f t="shared" ca="1" si="203"/>
        <v>5.90691688396826-10.4271665413312i</v>
      </c>
      <c r="AG223" s="240" t="str">
        <f t="shared" ca="1" si="204"/>
        <v>-7.13889061665259+9.62567971201183i</v>
      </c>
      <c r="AH223" s="240" t="str">
        <f t="shared" ca="1" si="205"/>
        <v>8.26348878956555-8.67941370021564i</v>
      </c>
      <c r="AI223" s="240" t="str">
        <f t="shared" ca="1" si="206"/>
        <v>-9.26379639940674+7.60260122754739i</v>
      </c>
      <c r="AJ223" s="240" t="str">
        <f t="shared" ca="1" si="207"/>
        <v>10.1247678886345-6.411438555897i</v>
      </c>
      <c r="AK223" s="240" t="str">
        <f t="shared" ca="1" si="208"/>
        <v>-10.8334534446578+5.12384188058131i</v>
      </c>
      <c r="AL223" s="240" t="str">
        <f t="shared" ca="1" si="209"/>
        <v>11.3791937770665-3.75917785409757i</v>
      </c>
      <c r="AM223" s="240" t="str">
        <f t="shared" ca="1" si="210"/>
        <v>-11.7537804432856+2.33797229363466i</v>
      </c>
      <c r="AN223" s="240" t="str">
        <f t="shared" ca="1" si="211"/>
        <v>11.9515793111884-0.881601453685845i</v>
      </c>
      <c r="AO223" s="240" t="str">
        <f t="shared" ca="1" si="212"/>
        <v>-11.9696153016901-0.58802949272433i</v>
      </c>
      <c r="AP223" s="240" t="str">
        <f t="shared" ca="1" si="213"/>
        <v>11.8076171367054+2.04881592822455i</v>
      </c>
      <c r="AQ223" s="240" t="str">
        <f t="shared" ca="1" si="214"/>
        <v>-11.4680214194244-3.47878626512013i</v>
      </c>
      <c r="AR223" s="240" t="str">
        <f t="shared" ca="1" si="215"/>
        <v>-11.4680214194244-3.47878626512013i</v>
      </c>
      <c r="AS223" s="240" t="str">
        <f t="shared" ca="1" si="216"/>
        <v>-10.2790630766018-6.16103330797746i</v>
      </c>
      <c r="AT223" s="240" t="str">
        <f t="shared" ca="1" si="217"/>
        <v>9.44758349122262+7.37296652177021i</v>
      </c>
      <c r="AU223" s="240" t="str">
        <f t="shared" ca="1" si="218"/>
        <v>-8.47400345629953-8.47400345630034i</v>
      </c>
      <c r="AV223" s="240" t="str">
        <f t="shared" ca="1" si="219"/>
        <v>7.37296652177039+9.44758349122248i</v>
      </c>
      <c r="AW223" s="240" t="str">
        <f t="shared" ca="1" si="220"/>
        <v>-6.16103330797664-10.2790630766023i</v>
      </c>
      <c r="AX223" s="240" t="str">
        <f t="shared" ca="1" si="221"/>
        <v>4.85643241852627+10.955935985531i</v>
      </c>
      <c r="AY223" s="240" t="str">
        <f t="shared" ca="1" si="222"/>
        <v>-3.47878626512133-11.4680214194241i</v>
      </c>
      <c r="AZ223" s="240" t="str">
        <f t="shared" ca="1" si="223"/>
        <v>2.04881592822596+11.8076171367052i</v>
      </c>
      <c r="BA223" s="240" t="str">
        <f t="shared" ca="1" si="224"/>
        <v>-0.58802949272694-11.9696153016899i</v>
      </c>
      <c r="BB223" s="240" t="str">
        <f t="shared" ca="1" si="225"/>
        <v>-0.881601453682049+11.9515793111886i</v>
      </c>
      <c r="BC223" s="240" t="str">
        <f t="shared" ca="1" si="226"/>
        <v>2.33797229363094-11.7537804432863i</v>
      </c>
      <c r="BD223" s="240" t="str">
        <f t="shared" ca="1" si="227"/>
        <v>-3.75917785409284+11.3791937770681i</v>
      </c>
      <c r="BE223" s="240" t="str">
        <f t="shared" ca="1" si="228"/>
        <v>5.12384188057679-10.8334534446599i</v>
      </c>
      <c r="BF223" s="240" t="str">
        <f t="shared" ca="1" si="229"/>
        <v>-6.41143855590177+10.1247678886315i</v>
      </c>
      <c r="BG223" s="240" t="str">
        <f t="shared" ca="1" si="230"/>
        <v>7.6026012275519-9.26379639940306i</v>
      </c>
      <c r="BH223" s="240" t="str">
        <f t="shared" ca="1" si="231"/>
        <v>-8.67941370021889+8.26348878956214i</v>
      </c>
      <c r="BI223" s="240" t="str">
        <f t="shared" ca="1" si="232"/>
        <v>9.62567971201383-7.1388906166499i</v>
      </c>
      <c r="BJ223" s="240" t="str">
        <f t="shared" ca="1" si="233"/>
        <v>-10.4271665413329+5.90691688396527i</v>
      </c>
      <c r="BK223" s="240" t="str">
        <f t="shared" ca="1" si="234"/>
        <v>11.071819080237-4.58609762317241i</v>
      </c>
      <c r="BL223" s="240" t="str">
        <f t="shared" ca="1" si="235"/>
        <v>-11.5499411544965+3.1962991853759i</v>
      </c>
      <c r="BM223" s="240" t="str">
        <f t="shared" ca="1" si="236"/>
        <v>11.8543413630777-1.75842543270755i</v>
      </c>
      <c r="BN223" s="240" t="str">
        <f t="shared" ca="1" si="237"/>
        <v>-11.9804412435067+0.294103324784692i</v>
      </c>
      <c r="BO223" s="240" t="str">
        <f t="shared" ca="1" si="238"/>
        <v>11.926344136208+1.17464237089539i</v>
      </c>
      <c r="BP223" s="240" t="str">
        <f t="shared" ca="1" si="239"/>
        <v>-11.692863712029-2.62572035195706i</v>
      </c>
      <c r="BQ223" s="240" t="str">
        <f t="shared" ca="1" si="240"/>
        <v>11.2835117338736+4.03730505489774i</v>
      </c>
      <c r="BR223" s="240" t="str">
        <f t="shared" ca="1" si="241"/>
        <v>-10.704445236519-5.38816493187916i</v>
      </c>
      <c r="BS223" s="240" t="str">
        <f t="shared" ca="1" si="242"/>
        <v>9.96437391908219+6.6579817929671i</v>
      </c>
      <c r="BT223" s="240" t="str">
        <f t="shared" ca="1" si="243"/>
        <v>-9.07442914303739-7.82765641062255i</v>
      </c>
      <c r="BU223" s="240" t="str">
        <f t="shared" ca="1" si="244"/>
        <v>8.04799650617936+8.87959578985954i</v>
      </c>
      <c r="BV223" s="240" t="str">
        <f t="shared" ca="1" si="245"/>
        <v>-6.90051451077286-9.79797778326629i</v>
      </c>
      <c r="BW223" s="240" t="str">
        <f t="shared" ca="1" si="246"/>
        <v>5.64924235409693+10.5689890708357i</v>
      </c>
      <c r="BX223" s="240" t="str">
        <f t="shared" ca="1" si="247"/>
        <v>-4.31300033409584-11.1810329251307i</v>
      </c>
      <c r="BY223" s="240" t="str">
        <f t="shared" ca="1" si="248"/>
        <v>2.91188677451849+11.6249036368974i</v>
      </c>
      <c r="BZ223" s="240" t="str">
        <f t="shared" ca="1" si="249"/>
        <v>-1.46697572746038-11.8939249774752i</v>
      </c>
      <c r="CA223" s="240" t="str">
        <f t="shared" ca="1" si="250"/>
        <v>-3.51765577693832E-12+11.9840506154959i</v>
      </c>
      <c r="CB223" s="240" t="str">
        <f t="shared" ca="1" si="251"/>
        <v>1.46697572746702-11.8939249774744i</v>
      </c>
      <c r="CC223" s="240" t="str">
        <f t="shared" ca="1" si="252"/>
        <v>-2.91188677452498+11.6249036368958i</v>
      </c>
      <c r="CD223" s="240" t="str">
        <f t="shared" ca="1" si="253"/>
        <v>4.3130003341024-11.1810329251281i</v>
      </c>
      <c r="CE223" s="240" t="str">
        <f t="shared" ca="1" si="254"/>
        <v>-5.64924235410283+10.5689890708325i</v>
      </c>
      <c r="CF223" s="240" t="str">
        <f t="shared" ca="1" si="255"/>
        <v>6.90051451076858-9.7979777832693i</v>
      </c>
      <c r="CG223" s="240" t="str">
        <f t="shared" ca="1" si="256"/>
        <v>-8.04799650617549+8.87959578986305i</v>
      </c>
      <c r="CH223" s="240" t="str">
        <f t="shared" ca="1" si="257"/>
        <v>9.07442914303398-7.8276564106265i</v>
      </c>
      <c r="CI223" s="240" t="str">
        <f t="shared" ca="1" si="258"/>
        <v>-9.96437391907927+6.65798179297144i</v>
      </c>
      <c r="CJ223" s="240" t="str">
        <f t="shared" ca="1" si="259"/>
        <v>10.7044452365166-5.38816493188384i</v>
      </c>
      <c r="CK223" s="240" t="str">
        <f t="shared" ca="1" si="260"/>
        <v>-11.2835117338719+4.03730505490266i</v>
      </c>
      <c r="CL223" s="240" t="str">
        <f t="shared" ca="1" si="261"/>
        <v>11.6928637120279-2.62572035196183i</v>
      </c>
      <c r="CM223" s="240" t="str">
        <f t="shared" ca="1" si="262"/>
        <v>-11.9263441362075+1.17464237090059i</v>
      </c>
      <c r="CN223" s="240" t="str">
        <f t="shared" ca="1" si="263"/>
        <v>11.9804412435069+0.294103324779467i</v>
      </c>
      <c r="CO223" s="240" t="str">
        <f t="shared" ca="1" si="264"/>
        <v>-11.8543413630766-1.75842543271451i</v>
      </c>
      <c r="CP223" s="240" t="str">
        <f t="shared" ca="1" si="265"/>
        <v>11.5499411544947+3.19629918538236i</v>
      </c>
      <c r="CQ223" s="240" t="str">
        <f t="shared" ca="1" si="266"/>
        <v>-11.0718190802343-4.5860976231789i</v>
      </c>
      <c r="CR223" s="240" t="str">
        <f t="shared" ca="1" si="267"/>
        <v>10.4271665413296+5.9069168839711i</v>
      </c>
      <c r="CS223" s="240" t="str">
        <f t="shared" ca="1" si="268"/>
        <v>-9.62567971200984-7.13889061665527i</v>
      </c>
      <c r="CT223" s="240" t="str">
        <f t="shared" ca="1" si="269"/>
        <v>8.67941370021403+8.26348878956724i</v>
      </c>
      <c r="CU223" s="240" t="str">
        <f t="shared" ca="1" si="270"/>
        <v>-7.60260122754672-9.2637963994073i</v>
      </c>
      <c r="CV223" s="240" t="str">
        <f t="shared" ca="1" si="271"/>
        <v>6.4114385558964+10.1247678886349i</v>
      </c>
      <c r="CW223" s="240" t="str">
        <f t="shared" ca="1" si="272"/>
        <v>-5.12384188058135-10.8334534446578i</v>
      </c>
      <c r="CX223" s="240" t="str">
        <f t="shared" ca="1" si="273"/>
        <v>3.7591778540978+11.3791937770664i</v>
      </c>
      <c r="CY223" s="240" t="str">
        <f t="shared" ca="1" si="274"/>
        <v>-2.33797229363623-11.7537804432853i</v>
      </c>
      <c r="CZ223" s="240" t="str">
        <f t="shared" ca="1" si="275"/>
        <v>0.881601453687092+11.9515793111883i</v>
      </c>
      <c r="DA223" s="240" t="str">
        <f t="shared" ca="1" si="276"/>
        <v>0.58802949272172-11.9696153016902i</v>
      </c>
      <c r="DB223" s="240" t="str">
        <f t="shared" ca="1" si="277"/>
        <v>-2.04881592822064+11.8076171367061i</v>
      </c>
      <c r="DC223" s="240" t="str">
        <f t="shared" ca="1" si="278"/>
        <v>3.47878626511666-11.4680214194255i</v>
      </c>
      <c r="DD223" s="240" t="str">
        <f t="shared" ca="1" si="279"/>
        <v>-4.85643241852149+10.9559359855331i</v>
      </c>
      <c r="DE223" s="240" t="str">
        <f t="shared" ca="1" si="280"/>
        <v>6.16103330797201-10.2790630766051i</v>
      </c>
      <c r="DF223" s="240" t="str">
        <f t="shared" ca="1" si="281"/>
        <v>-7.37296652177473+9.4475834912191i</v>
      </c>
      <c r="DG223" s="240" t="str">
        <f t="shared" ca="1" si="282"/>
        <v>8.47400345630379-8.47400345629608i</v>
      </c>
      <c r="DH223" s="240" t="str">
        <f t="shared" ca="1" si="283"/>
        <v>-9.44758349122538+7.37296652176667i</v>
      </c>
      <c r="DI223" s="240" t="str">
        <f t="shared" ca="1" si="284"/>
        <v>10.279063076604-6.16103330797377i</v>
      </c>
      <c r="DJ223" s="240" t="str">
        <f t="shared" ca="1" si="285"/>
        <v>-10.9559359855323+4.85643241852336i</v>
      </c>
      <c r="DK223" s="240" t="str">
        <f t="shared" ca="1" si="286"/>
        <v>11.4680214194251-3.47878626511797i</v>
      </c>
      <c r="DL223" s="240" t="str">
        <f t="shared" ca="1" si="287"/>
        <v>-11.8076171367058+2.04881592822266i</v>
      </c>
      <c r="DM223" s="240" t="str">
        <f t="shared" ca="1" si="288"/>
        <v>11.9696153016901-0.588029492723767i</v>
      </c>
      <c r="DN223" s="240" t="str">
        <f t="shared" ca="1" si="289"/>
        <v>-11.9515793111884-0.881601453685729i</v>
      </c>
      <c r="DO223" s="240" t="str">
        <f t="shared" ca="1" si="290"/>
        <v>11.7537804432857+2.33797229363422i</v>
      </c>
      <c r="DP223" s="240" t="str">
        <f t="shared" ca="1" si="291"/>
        <v>-11.3791937770671-3.75917785409585i</v>
      </c>
      <c r="DQ223" s="240" t="str">
        <f t="shared" ca="1" si="292"/>
        <v>10.8334534446583+5.12384188058012i</v>
      </c>
      <c r="DR223" s="240" t="str">
        <f t="shared" ca="1" si="293"/>
        <v>-10.124767888636-6.41143855589467i</v>
      </c>
      <c r="DS223" s="240" t="str">
        <f t="shared" ca="1" si="294"/>
        <v>9.26379639940859+7.60260122754514i</v>
      </c>
      <c r="DT223" s="240" t="str">
        <f t="shared" ca="1" si="295"/>
        <v>-8.26348878956823-8.6794137002131i</v>
      </c>
      <c r="DU223" s="240" t="str">
        <f t="shared" ca="1" si="296"/>
        <v>7.13889061665665+9.62567971200882i</v>
      </c>
      <c r="DV223" s="240" t="str">
        <f t="shared" ca="1" si="297"/>
        <v>-5.90691688397288-10.4271665413286i</v>
      </c>
      <c r="DW223" s="240" t="str">
        <f t="shared" ca="1" si="298"/>
        <v>4.58609762316947+11.0718190802382i</v>
      </c>
      <c r="DX223" s="240" t="str">
        <f t="shared" ca="1" si="299"/>
        <v>-3.19629918537284-11.5499411544973i</v>
      </c>
      <c r="DY223" s="240" t="str">
        <f t="shared" ca="1" si="300"/>
        <v>1.75842543270406+11.8543413630782i</v>
      </c>
      <c r="DZ223" s="240" t="str">
        <f t="shared" ca="1" si="301"/>
        <v>-0.294103324781176-11.9804412435068i</v>
      </c>
      <c r="EA223" s="240" t="str">
        <f t="shared" ca="1" si="302"/>
        <v>-1.17464237089855+11.9263441362077i</v>
      </c>
      <c r="EB223" s="240" t="str">
        <f t="shared" ca="1" si="303"/>
        <v>2.62572035196049-11.6928637120283i</v>
      </c>
      <c r="EC223" s="240" t="str">
        <f t="shared" ca="1" si="304"/>
        <v>-4.03730505490104+11.2835117338724i</v>
      </c>
      <c r="ED223" s="240" t="str">
        <f t="shared" ca="1" si="305"/>
        <v>5.38816493188201-10.7044452365176i</v>
      </c>
      <c r="EE223" s="240" t="str">
        <f t="shared" ca="1" si="306"/>
        <v>-6.6579817929703+9.96437391908004i</v>
      </c>
      <c r="EF223" s="240" t="str">
        <f t="shared" ca="1" si="307"/>
        <v>7.82765641062521-9.07442914303509i</v>
      </c>
      <c r="EG223" s="240" t="str">
        <f t="shared" ca="1" si="308"/>
        <v>-8.87959578986167+8.04799650617701i</v>
      </c>
      <c r="EH223" s="240" t="str">
        <f t="shared" ca="1" si="309"/>
        <v>9.79797778326851-6.90051451076969i</v>
      </c>
      <c r="EI223" s="240" t="str">
        <f t="shared" ca="1" si="310"/>
        <v>-10.5689890708317+5.64924235410434i</v>
      </c>
      <c r="EJ223" s="240" t="str">
        <f t="shared" ca="1" si="311"/>
        <v>11.1810329251275-4.313000334104i</v>
      </c>
      <c r="EK223" s="240" t="str">
        <f t="shared" ca="1" si="312"/>
        <v>-11.6249036368953+2.91188677452697i</v>
      </c>
      <c r="EL223" s="240" t="str">
        <f t="shared" ca="1" si="313"/>
        <v>11.8939249774742-1.46697572746872i</v>
      </c>
      <c r="EM223" s="240" t="str">
        <f t="shared" ca="1" si="314"/>
        <v>-11.9840506154959+5.22654780426694E-12i</v>
      </c>
      <c r="EN223" s="240"/>
      <c r="EO223" s="240"/>
      <c r="EP223" s="240"/>
    </row>
    <row r="224" spans="1:146" ht="15.75" thickBot="1">
      <c r="A224" s="277">
        <f t="shared" si="181"/>
        <v>2.4218750000000017E-3</v>
      </c>
      <c r="B224" s="276">
        <v>124</v>
      </c>
      <c r="C224" s="248">
        <f t="shared" si="182"/>
        <v>24800</v>
      </c>
      <c r="D224" s="247">
        <f t="shared" si="315"/>
        <v>155822.99561805374</v>
      </c>
      <c r="E224" s="247" t="str">
        <f t="shared" si="316"/>
        <v>155822.995618054i</v>
      </c>
      <c r="F224" s="247" t="str">
        <f t="shared" si="320"/>
        <v>0.0231261374851353-0.11504013727553i</v>
      </c>
      <c r="G224" s="247" t="str">
        <f t="shared" si="321"/>
        <v>-0.158393555842979+0.511520969734226i</v>
      </c>
      <c r="H224" s="247" t="str">
        <f t="shared" si="322"/>
        <v>0.00505020241077115-0.00230652986971386i</v>
      </c>
      <c r="I224" s="247" t="str">
        <f t="shared" si="317"/>
        <v>-0.00541732776828793+0.00226893860266185i</v>
      </c>
      <c r="J224" s="275" t="str">
        <f ca="1">IMPRODUCT(1/N_FFT2,EE100)</f>
        <v>0.0694810853147953-0.000135109914042968i</v>
      </c>
      <c r="K224" s="274" t="str">
        <f t="shared" ca="1" si="318"/>
        <v>-0.000376095256747049+0.000158380251314696i</v>
      </c>
      <c r="N224" s="265">
        <f t="shared" ca="1" si="185"/>
        <v>35.984071357102643</v>
      </c>
      <c r="O224" s="240">
        <f t="shared" ca="1" si="186"/>
        <v>11.984071357102643</v>
      </c>
      <c r="P224" s="240" t="str">
        <f t="shared" ca="1" si="187"/>
        <v>-11.9263647779383-1.17464440392862i</v>
      </c>
      <c r="Q224" s="240" t="str">
        <f t="shared" ca="1" si="188"/>
        <v>11.7538007863482+2.33797634012146i</v>
      </c>
      <c r="R224" s="240" t="str">
        <f t="shared" ca="1" si="189"/>
        <v>-11.4680412679046-3.47879228609094i</v>
      </c>
      <c r="S224" s="240" t="str">
        <f t="shared" ca="1" si="190"/>
        <v>11.0718382429817+4.58610556064474i</v>
      </c>
      <c r="T224" s="240" t="str">
        <f t="shared" ca="1" si="191"/>
        <v>-10.5690073632971-5.64925213162769i</v>
      </c>
      <c r="U224" s="241" t="str">
        <f t="shared" ca="1" si="192"/>
        <v>9.96439116509635+6.6579933163888i</v>
      </c>
      <c r="V224" s="240" t="str">
        <f t="shared" ca="1" si="193"/>
        <v>-9.26381243288542-7.60261438588367i</v>
      </c>
      <c r="W224" s="240" t="str">
        <f t="shared" ca="1" si="194"/>
        <v>8.47401812283077+8.47401812283073i</v>
      </c>
      <c r="X224" s="240" t="str">
        <f t="shared" ca="1" si="195"/>
        <v>-7.60261438588374-9.26381243288538i</v>
      </c>
      <c r="Y224" s="240" t="str">
        <f t="shared" ca="1" si="196"/>
        <v>6.65799331638882+9.96439116509633i</v>
      </c>
      <c r="Z224" s="240" t="str">
        <f t="shared" ca="1" si="197"/>
        <v>-5.64925213162774-10.5690073632971i</v>
      </c>
      <c r="AA224" s="240" t="str">
        <f t="shared" ca="1" si="198"/>
        <v>4.58610556064367+11.0718382429821i</v>
      </c>
      <c r="AB224" s="240" t="str">
        <f t="shared" ca="1" si="199"/>
        <v>-3.47879228609143-11.4680412679044i</v>
      </c>
      <c r="AC224" s="240" t="str">
        <f t="shared" ca="1" si="200"/>
        <v>2.33797634012178+11.7538007863482i</v>
      </c>
      <c r="AD224" s="240" t="str">
        <f t="shared" ca="1" si="201"/>
        <v>-1.17464440392881-11.9263647779383i</v>
      </c>
      <c r="AE224" s="240" t="str">
        <f t="shared" ca="1" si="202"/>
        <v>4.11064482718129E-14+11.9840713571026i</v>
      </c>
      <c r="AF224" s="240" t="str">
        <f t="shared" ca="1" si="203"/>
        <v>1.17464440392872-11.9263647779383i</v>
      </c>
      <c r="AG224" s="240" t="str">
        <f t="shared" ca="1" si="204"/>
        <v>-2.33797634012161+11.7538007863482i</v>
      </c>
      <c r="AH224" s="240" t="str">
        <f t="shared" ca="1" si="205"/>
        <v>3.47879228609134-11.4680412679044i</v>
      </c>
      <c r="AI224" s="240" t="str">
        <f t="shared" ca="1" si="206"/>
        <v>-4.5861055606447+11.0718382429817i</v>
      </c>
      <c r="AJ224" s="240" t="str">
        <f t="shared" ca="1" si="207"/>
        <v>5.64925213162759-10.5690073632971i</v>
      </c>
      <c r="AK224" s="240" t="str">
        <f t="shared" ca="1" si="208"/>
        <v>-6.65799331638873+9.9643911650964i</v>
      </c>
      <c r="AL224" s="240" t="str">
        <f t="shared" ca="1" si="209"/>
        <v>7.60261438588357-9.26381243288551i</v>
      </c>
      <c r="AM224" s="240" t="str">
        <f t="shared" ca="1" si="210"/>
        <v>-8.47401812283071+8.47401812283079i</v>
      </c>
      <c r="AN224" s="240" t="str">
        <f t="shared" ca="1" si="211"/>
        <v>9.26381243288532-7.6026143858838i</v>
      </c>
      <c r="AO224" s="240" t="str">
        <f t="shared" ca="1" si="212"/>
        <v>-9.96439116509633+6.65799331638882i</v>
      </c>
      <c r="AP224" s="240" t="str">
        <f t="shared" ca="1" si="213"/>
        <v>10.569007363297-5.64925213162777i</v>
      </c>
      <c r="AQ224" s="240" t="str">
        <f t="shared" ca="1" si="214"/>
        <v>-11.0718382429821+4.58610556064379i</v>
      </c>
      <c r="AR224" s="240" t="str">
        <f t="shared" ca="1" si="215"/>
        <v>-11.0718382429821+4.58610556064379i</v>
      </c>
      <c r="AS224" s="240" t="str">
        <f t="shared" ca="1" si="216"/>
        <v>-11.7538007863482+2.33797634012182i</v>
      </c>
      <c r="AT224" s="240" t="str">
        <f t="shared" ca="1" si="217"/>
        <v>11.9263647779383-1.17464440392893i</v>
      </c>
      <c r="AU224" s="240" t="str">
        <f t="shared" ca="1" si="218"/>
        <v>-11.9840713571026+8.22128965436258E-14i</v>
      </c>
      <c r="AV224" s="240" t="str">
        <f t="shared" ca="1" si="219"/>
        <v>11.9263647779386+1.17464440392504i</v>
      </c>
      <c r="AW224" s="240" t="str">
        <f t="shared" ca="1" si="220"/>
        <v>-11.7538007863487-2.33797634011916i</v>
      </c>
      <c r="AX224" s="240" t="str">
        <f t="shared" ca="1" si="221"/>
        <v>11.4680412679048+3.47879228609017i</v>
      </c>
      <c r="AY224" s="240" t="str">
        <f t="shared" ca="1" si="222"/>
        <v>-11.0718382429817-4.58610556064458i</v>
      </c>
      <c r="AZ224" s="240" t="str">
        <f t="shared" ca="1" si="223"/>
        <v>10.569007363296+5.64925213162974i</v>
      </c>
      <c r="BA224" s="240" t="str">
        <f t="shared" ca="1" si="224"/>
        <v>-9.96439116509443-6.65799331639167i</v>
      </c>
      <c r="BB224" s="240" t="str">
        <f t="shared" ca="1" si="225"/>
        <v>9.26381243288239+7.60261438588736i</v>
      </c>
      <c r="BC224" s="240" t="str">
        <f t="shared" ca="1" si="226"/>
        <v>-8.47401812282661-8.47401812283489i</v>
      </c>
      <c r="BD224" s="240" t="str">
        <f t="shared" ca="1" si="227"/>
        <v>7.60261438588752+9.26381243288226i</v>
      </c>
      <c r="BE224" s="240" t="str">
        <f t="shared" ca="1" si="228"/>
        <v>-6.65799331639198-9.96439116509422i</v>
      </c>
      <c r="BF224" s="240" t="str">
        <f t="shared" ca="1" si="229"/>
        <v>5.64925213162992+10.5690073632959i</v>
      </c>
      <c r="BG224" s="240" t="str">
        <f t="shared" ca="1" si="230"/>
        <v>-4.58610556064493-11.0718382429816i</v>
      </c>
      <c r="BH224" s="240" t="str">
        <f t="shared" ca="1" si="231"/>
        <v>3.47879228609053+11.4680412679047i</v>
      </c>
      <c r="BI224" s="240" t="str">
        <f t="shared" ca="1" si="232"/>
        <v>-2.33797634011936-11.7538007863487i</v>
      </c>
      <c r="BJ224" s="240" t="str">
        <f t="shared" ca="1" si="233"/>
        <v>1.17464440392524+11.9263647779386i</v>
      </c>
      <c r="BK224" s="240" t="str">
        <f t="shared" ca="1" si="234"/>
        <v>4.64518976985174E-12-11.9840713571026i</v>
      </c>
      <c r="BL224" s="240" t="str">
        <f t="shared" ca="1" si="235"/>
        <v>-1.17464440393449+11.9263647779377i</v>
      </c>
      <c r="BM224" s="240" t="str">
        <f t="shared" ca="1" si="236"/>
        <v>2.33797634011677-11.7538007863492i</v>
      </c>
      <c r="BN224" s="240" t="str">
        <f t="shared" ca="1" si="237"/>
        <v>-3.47879228608769+11.4680412679056i</v>
      </c>
      <c r="BO224" s="240" t="str">
        <f t="shared" ca="1" si="238"/>
        <v>4.5861055606425-11.0718382429826i</v>
      </c>
      <c r="BP224" s="240" t="str">
        <f t="shared" ca="1" si="239"/>
        <v>-5.64925213162759+10.5690073632971i</v>
      </c>
      <c r="BQ224" s="240" t="str">
        <f t="shared" ca="1" si="240"/>
        <v>6.65799331638965-9.96439116509577i</v>
      </c>
      <c r="BR224" s="240" t="str">
        <f t="shared" ca="1" si="241"/>
        <v>-7.60261438588536+9.26381243288405i</v>
      </c>
      <c r="BS224" s="240" t="str">
        <f t="shared" ca="1" si="242"/>
        <v>8.47401812283306-8.47401812282844i</v>
      </c>
      <c r="BT224" s="240" t="str">
        <f t="shared" ca="1" si="243"/>
        <v>-9.2638124328884+7.60261438588005i</v>
      </c>
      <c r="BU224" s="240" t="str">
        <f t="shared" ca="1" si="244"/>
        <v>9.96439116509297-6.65799331639386i</v>
      </c>
      <c r="BV224" s="240" t="str">
        <f t="shared" ca="1" si="245"/>
        <v>-10.5690073632947+5.64925213163205i</v>
      </c>
      <c r="BW224" s="240" t="str">
        <f t="shared" ca="1" si="246"/>
        <v>11.0718382429807-4.58610556064717i</v>
      </c>
      <c r="BX224" s="240" t="str">
        <f t="shared" ca="1" si="247"/>
        <v>-11.468041267904+3.47879228609285i</v>
      </c>
      <c r="BY224" s="240" t="str">
        <f t="shared" ca="1" si="248"/>
        <v>11.7538007863481-2.33797634012207i</v>
      </c>
      <c r="BZ224" s="240" t="str">
        <f t="shared" ca="1" si="249"/>
        <v>-11.9263647779384+1.17464440392766i</v>
      </c>
      <c r="CA224" s="240" t="str">
        <f t="shared" ca="1" si="250"/>
        <v>11.9840713571026+2.21982876424633E-12i</v>
      </c>
      <c r="CB224" s="240" t="str">
        <f t="shared" ca="1" si="251"/>
        <v>-11.926364777938-1.17464440393208i</v>
      </c>
      <c r="CC224" s="240" t="str">
        <f t="shared" ca="1" si="252"/>
        <v>11.7538007863473+2.3379763401261i</v>
      </c>
      <c r="CD224" s="240" t="str">
        <f t="shared" ca="1" si="253"/>
        <v>-11.4680412679028-3.47879228609677i</v>
      </c>
      <c r="CE224" s="240" t="str">
        <f t="shared" ca="1" si="254"/>
        <v>11.0718382429837+4.58610556063995i</v>
      </c>
      <c r="CF224" s="240" t="str">
        <f t="shared" ca="1" si="255"/>
        <v>-10.5690073632983-5.64925213162546i</v>
      </c>
      <c r="CG224" s="240" t="str">
        <f t="shared" ca="1" si="256"/>
        <v>9.96439116509713+6.65799331638763i</v>
      </c>
      <c r="CH224" s="240" t="str">
        <f t="shared" ca="1" si="257"/>
        <v>-9.26381243288558-7.60261438588348i</v>
      </c>
      <c r="CI224" s="240" t="str">
        <f t="shared" ca="1" si="258"/>
        <v>8.47401812283016+8.47401812283134i</v>
      </c>
      <c r="CJ224" s="240" t="str">
        <f t="shared" ca="1" si="259"/>
        <v>-7.60261438588192-9.26381243288686i</v>
      </c>
      <c r="CK224" s="240" t="str">
        <f t="shared" ca="1" si="260"/>
        <v>6.65799331638596+9.96439116509824i</v>
      </c>
      <c r="CL224" s="240" t="str">
        <f t="shared" ca="1" si="261"/>
        <v>-5.64925213162369-10.5690073632992i</v>
      </c>
      <c r="CM224" s="240" t="str">
        <f t="shared" ca="1" si="262"/>
        <v>4.58610556064941+11.0718382429797i</v>
      </c>
      <c r="CN224" s="240" t="str">
        <f t="shared" ca="1" si="263"/>
        <v>-3.47879228609517-11.4680412679033i</v>
      </c>
      <c r="CO224" s="240" t="str">
        <f t="shared" ca="1" si="264"/>
        <v>2.33797634012445+11.7538007863476i</v>
      </c>
      <c r="CP224" s="240" t="str">
        <f t="shared" ca="1" si="265"/>
        <v>-1.17464440393007-11.9263647779382i</v>
      </c>
      <c r="CQ224" s="240" t="str">
        <f t="shared" ca="1" si="266"/>
        <v>2.05532241359065E-13+11.9840713571026i</v>
      </c>
      <c r="CR224" s="240" t="str">
        <f t="shared" ca="1" si="267"/>
        <v>1.17464440392966-11.9263647779382i</v>
      </c>
      <c r="CS224" s="240" t="str">
        <f t="shared" ca="1" si="268"/>
        <v>-2.33797634012371+11.7538007863478i</v>
      </c>
      <c r="CT224" s="240" t="str">
        <f t="shared" ca="1" si="269"/>
        <v>3.47879228609445-11.4680412679035i</v>
      </c>
      <c r="CU224" s="240" t="str">
        <f t="shared" ca="1" si="270"/>
        <v>-4.58610556064903+11.0718382429799i</v>
      </c>
      <c r="CV224" s="240" t="str">
        <f t="shared" ca="1" si="271"/>
        <v>5.64925213162301-10.5690073632996i</v>
      </c>
      <c r="CW224" s="240" t="str">
        <f t="shared" ca="1" si="272"/>
        <v>-6.65799331638561+9.96439116509847i</v>
      </c>
      <c r="CX224" s="240" t="str">
        <f t="shared" ca="1" si="273"/>
        <v>7.60261438588187-9.26381243288691i</v>
      </c>
      <c r="CY224" s="240" t="str">
        <f t="shared" ca="1" si="274"/>
        <v>-8.47401812282963+8.47401812283187i</v>
      </c>
      <c r="CZ224" s="240" t="str">
        <f t="shared" ca="1" si="275"/>
        <v>9.26381243288532-7.6026143858838i</v>
      </c>
      <c r="DA224" s="240" t="str">
        <f t="shared" ca="1" si="276"/>
        <v>-9.96439116509671+6.65799331638826i</v>
      </c>
      <c r="DB224" s="240" t="str">
        <f t="shared" ca="1" si="277"/>
        <v>10.5690073632981-5.64925213162582i</v>
      </c>
      <c r="DC224" s="240" t="str">
        <f t="shared" ca="1" si="278"/>
        <v>-11.0718382429835+4.58610556064033i</v>
      </c>
      <c r="DD224" s="240" t="str">
        <f t="shared" ca="1" si="279"/>
        <v>11.468041267906-3.47879228608608i</v>
      </c>
      <c r="DE224" s="240" t="str">
        <f t="shared" ca="1" si="280"/>
        <v>-11.7538007863472+2.33797634012683i</v>
      </c>
      <c r="DF224" s="240" t="str">
        <f t="shared" ca="1" si="281"/>
        <v>11.9263647779379-1.17464440393248i</v>
      </c>
      <c r="DG224" s="240" t="str">
        <f t="shared" ca="1" si="282"/>
        <v>-11.9840713571026+2.97150104086926E-12i</v>
      </c>
      <c r="DH224" s="240" t="str">
        <f t="shared" ca="1" si="283"/>
        <v>11.9263647779384+1.17464440392725i</v>
      </c>
      <c r="DI224" s="240" t="str">
        <f t="shared" ca="1" si="284"/>
        <v>-11.7538007863482-2.33797634012166i</v>
      </c>
      <c r="DJ224" s="240" t="str">
        <f t="shared" ca="1" si="285"/>
        <v>11.4680412679042+3.47879228609213i</v>
      </c>
      <c r="DK224" s="240" t="str">
        <f t="shared" ca="1" si="286"/>
        <v>-11.0718382429808-4.58610556064679i</v>
      </c>
      <c r="DL224" s="240" t="str">
        <f t="shared" ca="1" si="287"/>
        <v>10.5690073632951+5.64925213163139i</v>
      </c>
      <c r="DM224" s="240" t="str">
        <f t="shared" ca="1" si="288"/>
        <v>-9.9643911650932-6.65799331639351i</v>
      </c>
      <c r="DN224" s="240" t="str">
        <f t="shared" ca="1" si="289"/>
        <v>9.26381243288866+7.60261438587973i</v>
      </c>
      <c r="DO224" s="240" t="str">
        <f t="shared" ca="1" si="290"/>
        <v>-8.47401812283334-8.47401812282815i</v>
      </c>
      <c r="DP224" s="240" t="str">
        <f t="shared" ca="1" si="291"/>
        <v>7.60261438588594+9.26381243288357i</v>
      </c>
      <c r="DQ224" s="240" t="str">
        <f t="shared" ca="1" si="292"/>
        <v>-6.65799331638999-9.96439116509555i</v>
      </c>
      <c r="DR224" s="240" t="str">
        <f t="shared" ca="1" si="293"/>
        <v>5.64925213162826+10.5690073632968i</v>
      </c>
      <c r="DS224" s="240" t="str">
        <f t="shared" ca="1" si="294"/>
        <v>-4.58610556064288-11.0718382429824i</v>
      </c>
      <c r="DT224" s="240" t="str">
        <f t="shared" ca="1" si="295"/>
        <v>3.47879228608808+11.4680412679054i</v>
      </c>
      <c r="DU224" s="240" t="str">
        <f t="shared" ca="1" si="296"/>
        <v>-2.33797634011752-11.753800786349i</v>
      </c>
      <c r="DV224" s="240" t="str">
        <f t="shared" ca="1" si="297"/>
        <v>1.17464440392303+11.9263647779389i</v>
      </c>
      <c r="DW224" s="240" t="str">
        <f t="shared" ca="1" si="298"/>
        <v>-5.05625425256987E-12-11.9840713571026i</v>
      </c>
      <c r="DX224" s="240" t="str">
        <f t="shared" ca="1" si="299"/>
        <v>-1.1746444039245+11.9263647779387i</v>
      </c>
      <c r="DY224" s="240" t="str">
        <f t="shared" ca="1" si="300"/>
        <v>2.33797634011895-11.7538007863487i</v>
      </c>
      <c r="DZ224" s="240" t="str">
        <f t="shared" ca="1" si="301"/>
        <v>-3.47879228609013+11.4680412679048i</v>
      </c>
      <c r="EA224" s="240" t="str">
        <f t="shared" ca="1" si="302"/>
        <v>4.58610556064424-11.0718382429819i</v>
      </c>
      <c r="EB224" s="240" t="str">
        <f t="shared" ca="1" si="303"/>
        <v>-5.64925213162956+10.5690073632961i</v>
      </c>
      <c r="EC224" s="240" t="str">
        <f t="shared" ca="1" si="304"/>
        <v>6.65799331639121-9.96439116509473i</v>
      </c>
      <c r="ED224" s="240" t="str">
        <f t="shared" ca="1" si="305"/>
        <v>-7.60261438588708+9.26381243288263i</v>
      </c>
      <c r="EE224" s="240" t="str">
        <f t="shared" ca="1" si="306"/>
        <v>8.47401812283486-8.47401812282663i</v>
      </c>
      <c r="EF224" s="240" t="str">
        <f t="shared" ca="1" si="307"/>
        <v>-9.26381243288225+7.60261438588755i</v>
      </c>
      <c r="EG224" s="240" t="str">
        <f t="shared" ca="1" si="308"/>
        <v>9.96439116509401-6.65799331639229i</v>
      </c>
      <c r="EH224" s="240" t="str">
        <f t="shared" ca="1" si="309"/>
        <v>-10.5690073632958+5.6492521316301i</v>
      </c>
      <c r="EI224" s="240" t="str">
        <f t="shared" ca="1" si="310"/>
        <v>11.0718382429814-4.58610556064544i</v>
      </c>
      <c r="EJ224" s="240" t="str">
        <f t="shared" ca="1" si="311"/>
        <v>-11.4680412679046+3.47879228609072i</v>
      </c>
      <c r="EK224" s="240" t="str">
        <f t="shared" ca="1" si="312"/>
        <v>11.7538007863486-2.33797634011957i</v>
      </c>
      <c r="EL224" s="240" t="str">
        <f t="shared" ca="1" si="313"/>
        <v>-11.9263647779386+1.17464440392579i</v>
      </c>
      <c r="EM224" s="240" t="str">
        <f t="shared" ca="1" si="314"/>
        <v>11.9840713571026+4.43965752849268E-12i</v>
      </c>
      <c r="EN224" s="240"/>
      <c r="EO224" s="240"/>
      <c r="EP224" s="240"/>
    </row>
    <row r="225" spans="1:146" ht="15.75" thickBot="1">
      <c r="A225" s="277">
        <f t="shared" si="181"/>
        <v>2.4414062500000017E-3</v>
      </c>
      <c r="B225" s="276">
        <v>125</v>
      </c>
      <c r="C225" s="248">
        <f t="shared" si="182"/>
        <v>25000</v>
      </c>
      <c r="D225" s="247">
        <f t="shared" si="315"/>
        <v>157079.63267948964</v>
      </c>
      <c r="E225" s="247" t="str">
        <f t="shared" si="316"/>
        <v>157079.63267949i</v>
      </c>
      <c r="F225" s="247" t="str">
        <f t="shared" si="320"/>
        <v>0.0227050196383743-0.114454372231988i</v>
      </c>
      <c r="G225" s="247" t="str">
        <f t="shared" si="321"/>
        <v>-0.156006149350302+0.50817666269275i</v>
      </c>
      <c r="H225" s="247" t="str">
        <f t="shared" si="322"/>
        <v>0.00504922658745117-0.00228824245737082i</v>
      </c>
      <c r="I225" s="247" t="str">
        <f t="shared" si="317"/>
        <v>-0.00541098022572846+0.00225221132419197i</v>
      </c>
      <c r="J225" s="275" t="str">
        <f ca="1">IMPRODUCT(1/N_FFT2,ED100)</f>
        <v>0.0553653394702359+0.0112698122944217i</v>
      </c>
      <c r="K225" s="274" t="str">
        <f t="shared" ca="1" si="318"/>
        <v>-0.000324962755935204+0.0000637137130498106i</v>
      </c>
      <c r="N225" s="265">
        <f t="shared" ca="1" si="185"/>
        <v>35.984075707981866</v>
      </c>
      <c r="O225" s="240">
        <f t="shared" ca="1" si="186"/>
        <v>11.984075707981866</v>
      </c>
      <c r="P225" s="240" t="str">
        <f t="shared" ca="1" si="187"/>
        <v>-11.9516043356852-0.881603299603092i</v>
      </c>
      <c r="Q225" s="240" t="str">
        <f t="shared" ca="1" si="188"/>
        <v>11.8543661839752+1.75842911454122i</v>
      </c>
      <c r="R225" s="240" t="str">
        <f t="shared" ca="1" si="189"/>
        <v>-11.6928881948209-2.62572584975261i</v>
      </c>
      <c r="S225" s="240" t="str">
        <f t="shared" ca="1" si="190"/>
        <v>11.4680454314363+3.4787935490849i</v>
      </c>
      <c r="T225" s="240" t="str">
        <f t="shared" ca="1" si="191"/>
        <v>-11.1810563362373-4.31300936476234i</v>
      </c>
      <c r="U225" s="241" t="str">
        <f t="shared" ca="1" si="192"/>
        <v>10.8334761279964+5.1238526090017i</v>
      </c>
      <c r="V225" s="240" t="str">
        <f t="shared" ca="1" si="193"/>
        <v>-10.4271883739771-5.90692925200889i</v>
      </c>
      <c r="W225" s="240" t="str">
        <f t="shared" ca="1" si="194"/>
        <v>9.9643947827203+6.65799573360764i</v>
      </c>
      <c r="X225" s="240" t="str">
        <f t="shared" ca="1" si="195"/>
        <v>-9.44760327279398-7.37298195946073i</v>
      </c>
      <c r="Y225" s="240" t="str">
        <f t="shared" ca="1" si="196"/>
        <v>8.87961438216799+8.04801335726007i</v>
      </c>
      <c r="Z225" s="240" t="str">
        <f t="shared" ca="1" si="197"/>
        <v>-8.26350609185202-8.67943187337544i</v>
      </c>
      <c r="AA225" s="240" t="str">
        <f t="shared" ca="1" si="198"/>
        <v>7.60261714605249+9.26381579616033i</v>
      </c>
      <c r="AB225" s="240" t="str">
        <f t="shared" ca="1" si="199"/>
        <v>-6.90052895922786-9.79799829850459i</v>
      </c>
      <c r="AC225" s="240" t="str">
        <f t="shared" ca="1" si="200"/>
        <v>6.16104620809327+10.279084599145i</v>
      </c>
      <c r="AD225" s="240" t="str">
        <f t="shared" ca="1" si="201"/>
        <v>-5.38817621374681-10.7044676497365i</v>
      </c>
      <c r="AE225" s="240" t="str">
        <f t="shared" ca="1" si="202"/>
        <v>4.58610722565338+11.0718422626702i</v>
      </c>
      <c r="AF225" s="240" t="str">
        <f t="shared" ca="1" si="203"/>
        <v>-3.7591857251518-11.3792176030892i</v>
      </c>
      <c r="AG225" s="240" t="str">
        <f t="shared" ca="1" si="204"/>
        <v>2.91189287149994+11.6249279773919i</v>
      </c>
      <c r="AH225" s="240" t="str">
        <f t="shared" ca="1" si="205"/>
        <v>-2.0488202180834-11.8076418597709i</v>
      </c>
      <c r="AI225" s="240" t="str">
        <f t="shared" ca="1" si="206"/>
        <v>1.17464483038873+11.9263691078669i</v>
      </c>
      <c r="AJ225" s="240" t="str">
        <f t="shared" ca="1" si="207"/>
        <v>-0.294103940585061-11.9804663284354i</v>
      </c>
      <c r="AK225" s="240" t="str">
        <f t="shared" ca="1" si="208"/>
        <v>-0.588030723954491+11.9696403639511i</v>
      </c>
      <c r="AL225" s="240" t="str">
        <f t="shared" ca="1" si="209"/>
        <v>1.46697879905258-11.8939498812535i</v>
      </c>
      <c r="AM225" s="240" t="str">
        <f t="shared" ca="1" si="210"/>
        <v>-2.33797718893555+11.7538050536266i</v>
      </c>
      <c r="AN225" s="240" t="str">
        <f t="shared" ca="1" si="211"/>
        <v>3.19630587786339-11.5499653380336i</v>
      </c>
      <c r="AO225" s="240" t="str">
        <f t="shared" ca="1" si="212"/>
        <v>-4.03731350830374+11.2835353595542i</v>
      </c>
      <c r="AP225" s="240" t="str">
        <f t="shared" ca="1" si="213"/>
        <v>4.85644258703819-10.9559589253266i</v>
      </c>
      <c r="AQ225" s="240" t="str">
        <f t="shared" ca="1" si="214"/>
        <v>-5.64925418261844+10.5690112004297i</v>
      </c>
      <c r="AR225" s="240" t="str">
        <f t="shared" ca="1" si="215"/>
        <v>-5.64925418261844+10.5690112004297i</v>
      </c>
      <c r="AS225" s="240" t="str">
        <f t="shared" ca="1" si="216"/>
        <v>-7.13890556422921+9.62569986648547i</v>
      </c>
      <c r="AT225" s="240" t="str">
        <f t="shared" ca="1" si="217"/>
        <v>7.82767280035548-9.07444814328762i</v>
      </c>
      <c r="AU225" s="240" t="str">
        <f t="shared" ca="1" si="218"/>
        <v>-8.47402119936728+8.47402119936662i</v>
      </c>
      <c r="AV225" s="240" t="str">
        <f t="shared" ca="1" si="219"/>
        <v>9.07444814328989-7.82767280035284i</v>
      </c>
      <c r="AW225" s="240" t="str">
        <f t="shared" ca="1" si="220"/>
        <v>-9.62569986648247+7.13890556423325i</v>
      </c>
      <c r="AX225" s="240" t="str">
        <f t="shared" ca="1" si="221"/>
        <v>10.1247890881101-6.41145198031828i</v>
      </c>
      <c r="AY225" s="240" t="str">
        <f t="shared" ca="1" si="222"/>
        <v>-10.5690112004307+5.64925418261657i</v>
      </c>
      <c r="AZ225" s="240" t="str">
        <f t="shared" ca="1" si="223"/>
        <v>10.9559589253289-4.85644258703283i</v>
      </c>
      <c r="BA225" s="240" t="str">
        <f t="shared" ca="1" si="224"/>
        <v>-11.2835353595533+4.03731350830624i</v>
      </c>
      <c r="BB225" s="240" t="str">
        <f t="shared" ca="1" si="225"/>
        <v>11.5499653380335-3.19630587786365i</v>
      </c>
      <c r="BC225" s="240" t="str">
        <f t="shared" ca="1" si="226"/>
        <v>-11.7538050536272+2.33797718893232i</v>
      </c>
      <c r="BD225" s="240" t="str">
        <f t="shared" ca="1" si="227"/>
        <v>11.8939498812529-1.46697879905758i</v>
      </c>
      <c r="BE225" s="240" t="str">
        <f t="shared" ca="1" si="228"/>
        <v>-11.969640363951+0.58803072395595i</v>
      </c>
      <c r="BF225" s="240" t="str">
        <f t="shared" ca="1" si="229"/>
        <v>11.9804663284353+0.294103940587345i</v>
      </c>
      <c r="BG225" s="240" t="str">
        <f t="shared" ca="1" si="230"/>
        <v>-11.9263691078664-1.17464483039431i</v>
      </c>
      <c r="BH225" s="240" t="str">
        <f t="shared" ca="1" si="231"/>
        <v>11.8076418597716+2.04882021807961i</v>
      </c>
      <c r="BI225" s="240" t="str">
        <f t="shared" ca="1" si="232"/>
        <v>-11.6249279773919-2.91189287149976i</v>
      </c>
      <c r="BJ225" s="240" t="str">
        <f t="shared" ca="1" si="233"/>
        <v>11.3792176030881+3.75918572515511i</v>
      </c>
      <c r="BK225" s="240" t="str">
        <f t="shared" ca="1" si="234"/>
        <v>-11.0718422626722-4.58610722564865i</v>
      </c>
      <c r="BL225" s="240" t="str">
        <f t="shared" ca="1" si="235"/>
        <v>10.7044676497371+5.3881762137455i</v>
      </c>
      <c r="BM225" s="240" t="str">
        <f t="shared" ca="1" si="236"/>
        <v>-10.2790845991445-6.16104620809414i</v>
      </c>
      <c r="BN225" s="240" t="str">
        <f t="shared" ca="1" si="237"/>
        <v>9.7979982985019+6.90052895923168i</v>
      </c>
      <c r="BO225" s="240" t="str">
        <f t="shared" ca="1" si="238"/>
        <v>-9.26381579616282-7.60261714604945i</v>
      </c>
      <c r="BP225" s="240" t="str">
        <f t="shared" ca="1" si="239"/>
        <v>8.67943187337563+8.26350609185183i</v>
      </c>
      <c r="BQ225" s="240" t="str">
        <f t="shared" ca="1" si="240"/>
        <v>-8.04801335725753-8.8796143821703i</v>
      </c>
      <c r="BR225" s="240" t="str">
        <f t="shared" ca="1" si="241"/>
        <v>7.37298195946481+9.44760327279081i</v>
      </c>
      <c r="BS225" s="240" t="str">
        <f t="shared" ca="1" si="242"/>
        <v>-6.65799573360988-9.96439478271881i</v>
      </c>
      <c r="BT225" s="240" t="str">
        <f t="shared" ca="1" si="243"/>
        <v>5.90692925200805+10.4271883739776i</v>
      </c>
      <c r="BU225" s="240" t="str">
        <f t="shared" ca="1" si="244"/>
        <v>-5.12385260899752-10.8334761279984i</v>
      </c>
      <c r="BV225" s="240" t="str">
        <f t="shared" ca="1" si="245"/>
        <v>4.31300936476603+11.1810563362359i</v>
      </c>
      <c r="BW225" s="240" t="str">
        <f t="shared" ca="1" si="246"/>
        <v>-3.47879354908518-11.4680454314362i</v>
      </c>
      <c r="BX225" s="240" t="str">
        <f t="shared" ca="1" si="247"/>
        <v>2.6257258497499+11.6928881948215i</v>
      </c>
      <c r="BY225" s="240" t="str">
        <f t="shared" ca="1" si="248"/>
        <v>-1.75842911454708-11.8543661839743i</v>
      </c>
      <c r="BZ225" s="240" t="str">
        <f t="shared" ca="1" si="249"/>
        <v>0.88160329960559+11.9516043356851i</v>
      </c>
      <c r="CA225" s="240" t="str">
        <f t="shared" ca="1" si="250"/>
        <v>9.21995998044932E-13-11.9840757079819i</v>
      </c>
      <c r="CB225" s="240" t="str">
        <f t="shared" ca="1" si="251"/>
        <v>-0.881603299607429+11.9516043356849i</v>
      </c>
      <c r="CC225" s="240" t="str">
        <f t="shared" ca="1" si="252"/>
        <v>1.75842911453678-11.8543661839759i</v>
      </c>
      <c r="CD225" s="240" t="str">
        <f t="shared" ca="1" si="253"/>
        <v>-2.6257258497517+11.6928881948211i</v>
      </c>
      <c r="CE225" s="240" t="str">
        <f t="shared" ca="1" si="254"/>
        <v>3.47879354908694-11.4680454314357i</v>
      </c>
      <c r="CF225" s="240" t="str">
        <f t="shared" ca="1" si="255"/>
        <v>-4.31300936476774+11.1810563362353i</v>
      </c>
      <c r="CG225" s="240" t="str">
        <f t="shared" ca="1" si="256"/>
        <v>5.12385260899918-10.8334761279976i</v>
      </c>
      <c r="CH225" s="240" t="str">
        <f t="shared" ca="1" si="257"/>
        <v>-5.90692925200966+10.4271883739766i</v>
      </c>
      <c r="CI225" s="240" t="str">
        <f t="shared" ca="1" si="258"/>
        <v>6.65799573361142-9.96439478271778i</v>
      </c>
      <c r="CJ225" s="240" t="str">
        <f t="shared" ca="1" si="259"/>
        <v>-7.37298195945686+9.447603272797i</v>
      </c>
      <c r="CK225" s="240" t="str">
        <f t="shared" ca="1" si="260"/>
        <v>8.04801335725889-8.87961438216905i</v>
      </c>
      <c r="CL225" s="240" t="str">
        <f t="shared" ca="1" si="261"/>
        <v>-8.6794318733769+8.2635060918505i</v>
      </c>
      <c r="CM225" s="240" t="str">
        <f t="shared" ca="1" si="262"/>
        <v>9.263815796164-7.60261714604802i</v>
      </c>
      <c r="CN225" s="240" t="str">
        <f t="shared" ca="1" si="263"/>
        <v>-9.79799829850315+6.90052895922989i</v>
      </c>
      <c r="CO225" s="240" t="str">
        <f t="shared" ca="1" si="264"/>
        <v>10.2790845991455-6.16104620809256i</v>
      </c>
      <c r="CP225" s="240" t="str">
        <f t="shared" ca="1" si="265"/>
        <v>-10.7044676497379+5.38817621374386i</v>
      </c>
      <c r="CQ225" s="240" t="str">
        <f t="shared" ca="1" si="266"/>
        <v>11.0718422626683-4.58610722565796i</v>
      </c>
      <c r="CR225" s="240" t="str">
        <f t="shared" ca="1" si="267"/>
        <v>-11.3792176030887+3.75918572515336i</v>
      </c>
      <c r="CS225" s="240" t="str">
        <f t="shared" ca="1" si="268"/>
        <v>11.6249279773924-2.91189287149797i</v>
      </c>
      <c r="CT225" s="240" t="str">
        <f t="shared" ca="1" si="269"/>
        <v>-11.8076418597719+2.0488202180778i</v>
      </c>
      <c r="CU225" s="240" t="str">
        <f t="shared" ca="1" si="270"/>
        <v>11.9263691078665-1.17464483039248i</v>
      </c>
      <c r="CV225" s="240" t="str">
        <f t="shared" ca="1" si="271"/>
        <v>-11.9804663284354+0.294103940585161i</v>
      </c>
      <c r="CW225" s="240" t="str">
        <f t="shared" ca="1" si="272"/>
        <v>11.9696403639509+0.588030723958132i</v>
      </c>
      <c r="CX225" s="240" t="str">
        <f t="shared" ca="1" si="273"/>
        <v>-11.8939498812542-1.46697879904759i</v>
      </c>
      <c r="CY225" s="240" t="str">
        <f t="shared" ca="1" si="274"/>
        <v>11.7538050536268+2.33797718893429i</v>
      </c>
      <c r="CZ225" s="240" t="str">
        <f t="shared" ca="1" si="275"/>
        <v>-11.549965338033-3.19630587786559i</v>
      </c>
      <c r="DA225" s="240" t="str">
        <f t="shared" ca="1" si="276"/>
        <v>11.2835353595525+4.0373135083083i</v>
      </c>
      <c r="DB225" s="240" t="str">
        <f t="shared" ca="1" si="277"/>
        <v>-10.9559589253281-4.85644258703468i</v>
      </c>
      <c r="DC225" s="240" t="str">
        <f t="shared" ca="1" si="278"/>
        <v>10.5690112004298+5.64925418261834i</v>
      </c>
      <c r="DD225" s="240" t="str">
        <f t="shared" ca="1" si="279"/>
        <v>-10.124789088109-6.41145198031999i</v>
      </c>
      <c r="DE225" s="240" t="str">
        <f t="shared" ca="1" si="280"/>
        <v>9.62569986648846+7.13890556422516i</v>
      </c>
      <c r="DF225" s="240" t="str">
        <f t="shared" ca="1" si="281"/>
        <v>-9.07444814328857-7.82767280035436i</v>
      </c>
      <c r="DG225" s="240" t="str">
        <f t="shared" ca="1" si="282"/>
        <v>8.47402119936586+8.47402119936805i</v>
      </c>
      <c r="DH225" s="240" t="str">
        <f t="shared" ca="1" si="283"/>
        <v>-7.82767280035201-9.07444814329061i</v>
      </c>
      <c r="DI225" s="240" t="str">
        <f t="shared" ca="1" si="284"/>
        <v>7.13890556423252+9.62569986648301i</v>
      </c>
      <c r="DJ225" s="240" t="str">
        <f t="shared" ca="1" si="285"/>
        <v>-6.41145198031736-10.1247890881107i</v>
      </c>
      <c r="DK225" s="240" t="str">
        <f t="shared" ca="1" si="286"/>
        <v>5.64925418261561+10.5690112004312i</v>
      </c>
      <c r="DL225" s="240" t="str">
        <f t="shared" ca="1" si="287"/>
        <v>-4.85644258704304-10.9559589253244i</v>
      </c>
      <c r="DM225" s="240" t="str">
        <f t="shared" ca="1" si="288"/>
        <v>4.03731350830537+11.2835353595536i</v>
      </c>
      <c r="DN225" s="240" t="str">
        <f t="shared" ca="1" si="289"/>
        <v>-3.1963058778626-11.5499653380338i</v>
      </c>
      <c r="DO225" s="240" t="str">
        <f t="shared" ca="1" si="290"/>
        <v>2.33797718893124+11.7538050536275i</v>
      </c>
      <c r="DP225" s="240" t="str">
        <f t="shared" ca="1" si="291"/>
        <v>-1.46697879905667-11.893949881253i</v>
      </c>
      <c r="DQ225" s="240" t="str">
        <f t="shared" ca="1" si="292"/>
        <v>0.58803072395503+11.969640363951i</v>
      </c>
      <c r="DR225" s="240" t="str">
        <f t="shared" ca="1" si="293"/>
        <v>0.294103940588267-11.9804663284353i</v>
      </c>
      <c r="DS225" s="240" t="str">
        <f t="shared" ca="1" si="294"/>
        <v>-1.17464483039557+11.9263691078662i</v>
      </c>
      <c r="DT225" s="240" t="str">
        <f t="shared" ca="1" si="295"/>
        <v>2.04882021808052-11.8076418597714i</v>
      </c>
      <c r="DU225" s="240" t="str">
        <f t="shared" ca="1" si="296"/>
        <v>-2.91189287150066+11.6249279773917i</v>
      </c>
      <c r="DV225" s="240" t="str">
        <f t="shared" ca="1" si="297"/>
        <v>3.75918572515598-11.3792176030879i</v>
      </c>
      <c r="DW225" s="240" t="str">
        <f t="shared" ca="1" si="298"/>
        <v>-4.5861072256495+11.0718422626718i</v>
      </c>
      <c r="DX225" s="240" t="str">
        <f t="shared" ca="1" si="299"/>
        <v>5.38817621374633-10.7044676497367i</v>
      </c>
      <c r="DY225" s="240" t="str">
        <f t="shared" ca="1" si="300"/>
        <v>-6.16104620809493+10.279084599144i</v>
      </c>
      <c r="DZ225" s="240" t="str">
        <f t="shared" ca="1" si="301"/>
        <v>6.90052895923243-9.79799829850136i</v>
      </c>
      <c r="EA225" s="240" t="str">
        <f t="shared" ca="1" si="302"/>
        <v>-7.60261714605017+9.26381579616225i</v>
      </c>
      <c r="EB225" s="240" t="str">
        <f t="shared" ca="1" si="303"/>
        <v>8.2635060918525-8.679431873375i</v>
      </c>
      <c r="EC225" s="240" t="str">
        <f t="shared" ca="1" si="304"/>
        <v>-8.87961438217091+8.04801335725684i</v>
      </c>
      <c r="ED225" s="240" t="str">
        <f t="shared" ca="1" si="305"/>
        <v>9.44760327279137-7.37298195946408i</v>
      </c>
      <c r="EE225" s="240" t="str">
        <f t="shared" ca="1" si="306"/>
        <v>-9.96439478271931+6.65799573360912i</v>
      </c>
      <c r="EF225" s="240" t="str">
        <f t="shared" ca="1" si="307"/>
        <v>10.427188373978-5.90692925200725i</v>
      </c>
      <c r="EG225" s="240" t="str">
        <f t="shared" ca="1" si="308"/>
        <v>-10.8334761279988+5.12385260899668i</v>
      </c>
      <c r="EH225" s="240" t="str">
        <f t="shared" ca="1" si="309"/>
        <v>11.1810563362363-4.31300936476517i</v>
      </c>
      <c r="EI225" s="240" t="str">
        <f t="shared" ca="1" si="310"/>
        <v>-11.4680454314364+3.47879354908429i</v>
      </c>
      <c r="EJ225" s="240" t="str">
        <f t="shared" ca="1" si="311"/>
        <v>11.6928881948217-2.625725849749i</v>
      </c>
      <c r="EK225" s="240" t="str">
        <f t="shared" ca="1" si="312"/>
        <v>-11.8543661839745+1.75842911454617i</v>
      </c>
      <c r="EL225" s="240" t="str">
        <f t="shared" ca="1" si="313"/>
        <v>11.9516043356851-0.88160329960467i</v>
      </c>
      <c r="EM225" s="240" t="str">
        <f t="shared" ca="1" si="314"/>
        <v>-11.9840757079819-1.84399199608986E-12i</v>
      </c>
      <c r="EN225" s="240"/>
      <c r="EO225" s="240"/>
      <c r="EP225" s="240"/>
    </row>
    <row r="226" spans="1:146" ht="15.75" thickBot="1">
      <c r="A226" s="277">
        <f t="shared" si="181"/>
        <v>2.4609375000000018E-3</v>
      </c>
      <c r="B226" s="276">
        <v>126</v>
      </c>
      <c r="C226" s="248">
        <f t="shared" si="182"/>
        <v>25200</v>
      </c>
      <c r="D226" s="247">
        <f t="shared" si="315"/>
        <v>158336.26974092558</v>
      </c>
      <c r="E226" s="247" t="str">
        <f t="shared" si="316"/>
        <v>158336.269740926i</v>
      </c>
      <c r="F226" s="247" t="str">
        <f t="shared" si="320"/>
        <v>0.0222877055288808-0.113874067758722i</v>
      </c>
      <c r="G226" s="247" t="str">
        <f t="shared" si="321"/>
        <v>-0.153668495596846+0.504869529411241i</v>
      </c>
      <c r="H226" s="247" t="str">
        <f t="shared" si="322"/>
        <v>0.00504827078825399-0.00227024272584007i</v>
      </c>
      <c r="I226" s="247" t="str">
        <f t="shared" si="317"/>
        <v>-0.00540476831932831+0.00223572716508674i</v>
      </c>
      <c r="J226" s="275" t="str">
        <f ca="1">IMPRODUCT(1/N_FFT2,EE100)</f>
        <v>0.0694810853147953-0.000135109914042968i</v>
      </c>
      <c r="K226" s="274" t="str">
        <f t="shared" ca="1" si="318"/>
        <v>-0.000375227099796855+0.000156070987681044i</v>
      </c>
      <c r="N226" s="265">
        <f t="shared" ca="1" si="185"/>
        <v>35.984063777190116</v>
      </c>
      <c r="O226" s="240">
        <f t="shared" ca="1" si="186"/>
        <v>11.984063777190114</v>
      </c>
      <c r="P226" s="240" t="str">
        <f t="shared" ca="1" si="187"/>
        <v>-11.9696284475305-0.588030138538203i</v>
      </c>
      <c r="Q226" s="240" t="str">
        <f t="shared" ca="1" si="188"/>
        <v>11.9263572345251+1.17464366096719i</v>
      </c>
      <c r="R226" s="240" t="str">
        <f t="shared" ca="1" si="189"/>
        <v>-11.8543543823163-1.7584273639304i</v>
      </c>
      <c r="S226" s="240" t="str">
        <f t="shared" ca="1" si="190"/>
        <v>11.7537933520816+2.33797486135397i</v>
      </c>
      <c r="T226" s="240" t="str">
        <f t="shared" ca="1" si="191"/>
        <v>-11.6249164041512-2.91188997255342i</v>
      </c>
      <c r="U226" s="241" t="str">
        <f t="shared" ca="1" si="192"/>
        <v>11.4680340143805+3.47879008575872i</v>
      </c>
      <c r="V226" s="240" t="str">
        <f t="shared" ca="1" si="193"/>
        <v>-11.2835241261883-4.03730948894024i</v>
      </c>
      <c r="W226" s="240" t="str">
        <f t="shared" ca="1" si="194"/>
        <v>11.0718312400558+4.58610265993749i</v>
      </c>
      <c r="X226" s="240" t="str">
        <f t="shared" ca="1" si="195"/>
        <v>-10.8334653426885-5.12384750793069i</v>
      </c>
      <c r="Y226" s="240" t="str">
        <f t="shared" ca="1" si="196"/>
        <v>10.5690006784107+5.64924855848235i</v>
      </c>
      <c r="Z226" s="240" t="str">
        <f t="shared" ca="1" si="197"/>
        <v>-10.279074365764-6.16104007443978i</v>
      </c>
      <c r="AA226" s="240" t="str">
        <f t="shared" ca="1" si="198"/>
        <v>9.96438486262901+6.65798910521563i</v>
      </c>
      <c r="AB226" s="240" t="str">
        <f t="shared" ca="1" si="199"/>
        <v>-9.62569028358358-7.13889845706499i</v>
      </c>
      <c r="AC226" s="240" t="str">
        <f t="shared" ca="1" si="200"/>
        <v>9.2638065735334+7.60260957723857i</v>
      </c>
      <c r="AD226" s="240" t="str">
        <f t="shared" ca="1" si="201"/>
        <v>-8.8796055420347-8.04800534502972i</v>
      </c>
      <c r="AE226" s="240" t="str">
        <f t="shared" ca="1" si="202"/>
        <v>8.47401276302285+8.47401276302355i</v>
      </c>
      <c r="AF226" s="240" t="str">
        <f t="shared" ca="1" si="203"/>
        <v>-8.04800534502986-8.87960554203457i</v>
      </c>
      <c r="AG226" s="240" t="str">
        <f t="shared" ca="1" si="204"/>
        <v>7.60260957723773+9.26380657353408i</v>
      </c>
      <c r="AH226" s="240" t="str">
        <f t="shared" ca="1" si="205"/>
        <v>-7.13889845706507-9.62569028358352i</v>
      </c>
      <c r="AI226" s="240" t="str">
        <f t="shared" ca="1" si="206"/>
        <v>6.65798910521571+9.96438486262895i</v>
      </c>
      <c r="AJ226" s="240" t="str">
        <f t="shared" ca="1" si="207"/>
        <v>-6.16104007443994-10.2790743657639i</v>
      </c>
      <c r="AK226" s="240" t="str">
        <f t="shared" ca="1" si="208"/>
        <v>5.64924855848256+10.5690006784106i</v>
      </c>
      <c r="AL226" s="240" t="str">
        <f t="shared" ca="1" si="209"/>
        <v>-5.12384750793086-10.8334653426884i</v>
      </c>
      <c r="AM226" s="240" t="str">
        <f t="shared" ca="1" si="210"/>
        <v>4.58610265993758+11.0718312400557i</v>
      </c>
      <c r="AN226" s="240" t="str">
        <f t="shared" ca="1" si="211"/>
        <v>-4.03730948894042-11.2835241261882i</v>
      </c>
      <c r="AO226" s="240" t="str">
        <f t="shared" ca="1" si="212"/>
        <v>3.47879008575882+11.4680340143804i</v>
      </c>
      <c r="AP226" s="240" t="str">
        <f t="shared" ca="1" si="213"/>
        <v>-2.91188997255363-11.6249164041511i</v>
      </c>
      <c r="AQ226" s="240" t="str">
        <f t="shared" ca="1" si="214"/>
        <v>2.3379748613541+11.7537933520815i</v>
      </c>
      <c r="AR226" s="240" t="str">
        <f t="shared" ca="1" si="215"/>
        <v>2.3379748613541+11.7537933520815i</v>
      </c>
      <c r="AS226" s="240" t="str">
        <f t="shared" ca="1" si="216"/>
        <v>1.17464366096748+11.9263572345251i</v>
      </c>
      <c r="AT226" s="240" t="str">
        <f t="shared" ca="1" si="217"/>
        <v>-0.588030138537699-11.9696284475305i</v>
      </c>
      <c r="AU226" s="240" t="str">
        <f t="shared" ca="1" si="218"/>
        <v>1.8791859995515E-13+11.9840637771901i</v>
      </c>
      <c r="AV226" s="240" t="str">
        <f t="shared" ca="1" si="219"/>
        <v>0.588030138537494-11.9696284475305i</v>
      </c>
      <c r="AW226" s="240" t="str">
        <f t="shared" ca="1" si="220"/>
        <v>-1.17464366097185+11.9263572345247i</v>
      </c>
      <c r="AX226" s="240" t="str">
        <f t="shared" ca="1" si="221"/>
        <v>1.75842736392861-11.8543543823165i</v>
      </c>
      <c r="AY226" s="240" t="str">
        <f t="shared" ca="1" si="222"/>
        <v>-2.33797486135741+11.7537933520809i</v>
      </c>
      <c r="AZ226" s="240" t="str">
        <f t="shared" ca="1" si="223"/>
        <v>2.91188997255096-11.6249164041518i</v>
      </c>
      <c r="BA226" s="240" t="str">
        <f t="shared" ca="1" si="224"/>
        <v>-3.47879008576091+11.4680340143798i</v>
      </c>
      <c r="BB226" s="240" t="str">
        <f t="shared" ca="1" si="225"/>
        <v>4.03730948893671-11.2835241261896i</v>
      </c>
      <c r="BC226" s="240" t="str">
        <f t="shared" ca="1" si="226"/>
        <v>-4.58610265993849+11.0718312400553i</v>
      </c>
      <c r="BD226" s="240" t="str">
        <f t="shared" ca="1" si="227"/>
        <v>5.12384750792621-10.8334653426906i</v>
      </c>
      <c r="BE226" s="240" t="str">
        <f t="shared" ca="1" si="228"/>
        <v>-5.64924855848223+10.5690006784107i</v>
      </c>
      <c r="BF226" s="240" t="str">
        <f t="shared" ca="1" si="229"/>
        <v>6.16104007444474-10.2790743657611i</v>
      </c>
      <c r="BG226" s="240" t="str">
        <f t="shared" ca="1" si="230"/>
        <v>-6.65798910521435+9.96438486262987i</v>
      </c>
      <c r="BH226" s="240" t="str">
        <f t="shared" ca="1" si="231"/>
        <v>7.13889845706874-9.6256902835808i</v>
      </c>
      <c r="BI226" s="240" t="str">
        <f t="shared" ca="1" si="232"/>
        <v>-7.60260957723658+9.26380657353503i</v>
      </c>
      <c r="BJ226" s="240" t="str">
        <f t="shared" ca="1" si="233"/>
        <v>8.04800534503217-8.87960554203247i</v>
      </c>
      <c r="BK226" s="240" t="str">
        <f t="shared" ca="1" si="234"/>
        <v>-8.47401276302101+8.47401276302539i</v>
      </c>
      <c r="BL226" s="240" t="str">
        <f t="shared" ca="1" si="235"/>
        <v>8.8796055420361-8.04800534502817i</v>
      </c>
      <c r="BM226" s="240" t="str">
        <f t="shared" ca="1" si="236"/>
        <v>-9.26380657353088+7.60260957724163i</v>
      </c>
      <c r="BN226" s="240" t="str">
        <f t="shared" ca="1" si="237"/>
        <v>9.62569028358422-7.13889845706413i</v>
      </c>
      <c r="BO226" s="240" t="str">
        <f t="shared" ca="1" si="238"/>
        <v>-9.96438486262624+6.65798910521977i</v>
      </c>
      <c r="BP226" s="240" t="str">
        <f t="shared" ca="1" si="239"/>
        <v>10.2790743657638-6.1610400744401i</v>
      </c>
      <c r="BQ226" s="240" t="str">
        <f t="shared" ca="1" si="240"/>
        <v>-10.5690006784133+5.64924855847746i</v>
      </c>
      <c r="BR226" s="240" t="str">
        <f t="shared" ca="1" si="241"/>
        <v>10.8334653426879-5.12384750793195i</v>
      </c>
      <c r="BS226" s="240" t="str">
        <f t="shared" ca="1" si="242"/>
        <v>-11.0718312400575+4.58610265993335i</v>
      </c>
      <c r="BT226" s="240" t="str">
        <f t="shared" ca="1" si="243"/>
        <v>11.2835241261874-4.03730948894284i</v>
      </c>
      <c r="BU226" s="240" t="str">
        <f t="shared" ca="1" si="244"/>
        <v>-11.4680340143815+3.47879008575542i</v>
      </c>
      <c r="BV226" s="240" t="str">
        <f t="shared" ca="1" si="245"/>
        <v>11.6249164041503-2.91188997255712i</v>
      </c>
      <c r="BW226" s="240" t="str">
        <f t="shared" ca="1" si="246"/>
        <v>-11.753793352082+2.33797486135195i</v>
      </c>
      <c r="BX226" s="240" t="str">
        <f t="shared" ca="1" si="247"/>
        <v>11.8543543823156-1.75842736393506i</v>
      </c>
      <c r="BY226" s="240" t="str">
        <f t="shared" ca="1" si="248"/>
        <v>-11.9263572345252+1.17464366096631i</v>
      </c>
      <c r="BZ226" s="240" t="str">
        <f t="shared" ca="1" si="249"/>
        <v>11.9696284475302-0.588030138543841i</v>
      </c>
      <c r="CA226" s="240" t="str">
        <f t="shared" ca="1" si="250"/>
        <v>-11.9840637771901+3.758371999103E-13i</v>
      </c>
      <c r="CB226" s="240" t="str">
        <f t="shared" ca="1" si="251"/>
        <v>11.9696284475302+0.58803013854343i</v>
      </c>
      <c r="CC226" s="240" t="str">
        <f t="shared" ca="1" si="252"/>
        <v>-11.9263572345253-1.1746436609659i</v>
      </c>
      <c r="CD226" s="240" t="str">
        <f t="shared" ca="1" si="253"/>
        <v>11.8543543823157+1.75842736393432i</v>
      </c>
      <c r="CE226" s="240" t="str">
        <f t="shared" ca="1" si="254"/>
        <v>-11.7537933520821-2.33797486135121i</v>
      </c>
      <c r="CF226" s="240" t="str">
        <f t="shared" ca="1" si="255"/>
        <v>11.6249164041503+2.91188997255672i</v>
      </c>
      <c r="CG226" s="240" t="str">
        <f t="shared" ca="1" si="256"/>
        <v>-11.4680340143816-3.47879008575502i</v>
      </c>
      <c r="CH226" s="240" t="str">
        <f t="shared" ca="1" si="257"/>
        <v>11.2835241261876+4.03730948894214i</v>
      </c>
      <c r="CI226" s="240" t="str">
        <f t="shared" ca="1" si="258"/>
        <v>-11.0718312400578-4.58610265993266i</v>
      </c>
      <c r="CJ226" s="240" t="str">
        <f t="shared" ca="1" si="259"/>
        <v>10.8334653426881+5.12384750793158i</v>
      </c>
      <c r="CK226" s="240" t="str">
        <f t="shared" ca="1" si="260"/>
        <v>-10.569000678408-5.64924855848731i</v>
      </c>
      <c r="CL226" s="240" t="str">
        <f t="shared" ca="1" si="261"/>
        <v>10.2790743657642+6.16104007443946i</v>
      </c>
      <c r="CM226" s="240" t="str">
        <f t="shared" ca="1" si="262"/>
        <v>-9.96438486262647-6.65798910521943i</v>
      </c>
      <c r="CN226" s="240" t="str">
        <f t="shared" ca="1" si="263"/>
        <v>9.62569028358446+7.13889845706379i</v>
      </c>
      <c r="CO226" s="240" t="str">
        <f t="shared" ca="1" si="264"/>
        <v>-9.26380657353136-7.60260957724105i</v>
      </c>
      <c r="CP226" s="240" t="str">
        <f t="shared" ca="1" si="265"/>
        <v>8.8796055420366+8.04800534502761i</v>
      </c>
      <c r="CQ226" s="240" t="str">
        <f t="shared" ca="1" si="266"/>
        <v>-8.4740127630213-8.4740127630251i</v>
      </c>
      <c r="CR226" s="240" t="str">
        <f t="shared" ca="1" si="267"/>
        <v>8.04800534503272+8.87960554203197i</v>
      </c>
      <c r="CS226" s="240" t="str">
        <f t="shared" ca="1" si="268"/>
        <v>-7.60260957723717-9.26380657353455i</v>
      </c>
      <c r="CT226" s="240" t="str">
        <f t="shared" ca="1" si="269"/>
        <v>7.13889845706906+9.62569028358055i</v>
      </c>
      <c r="CU226" s="240" t="str">
        <f t="shared" ca="1" si="270"/>
        <v>-6.65798910521497-9.96438486262945i</v>
      </c>
      <c r="CV226" s="240" t="str">
        <f t="shared" ca="1" si="271"/>
        <v>6.16104007443515+10.2790743657668i</v>
      </c>
      <c r="CW226" s="240" t="str">
        <f t="shared" ca="1" si="272"/>
        <v>-5.64924855848259-10.5690006784105i</v>
      </c>
      <c r="CX226" s="240" t="str">
        <f t="shared" ca="1" si="273"/>
        <v>5.12384750792673+10.8334653426904i</v>
      </c>
      <c r="CY226" s="240" t="str">
        <f t="shared" ca="1" si="274"/>
        <v>-4.58610265993934-11.071831240055i</v>
      </c>
      <c r="CZ226" s="240" t="str">
        <f t="shared" ca="1" si="275"/>
        <v>4.03730948893709+11.2835241261894i</v>
      </c>
      <c r="DA226" s="240" t="str">
        <f t="shared" ca="1" si="276"/>
        <v>-3.47879008576162-11.4680340143796i</v>
      </c>
      <c r="DB226" s="240" t="str">
        <f t="shared" ca="1" si="277"/>
        <v>2.91188997255184+11.6249164041516i</v>
      </c>
      <c r="DC226" s="240" t="str">
        <f t="shared" ca="1" si="278"/>
        <v>-2.33797486135798-11.7537933520808i</v>
      </c>
      <c r="DD226" s="240" t="str">
        <f t="shared" ca="1" si="279"/>
        <v>1.75842736392936+11.8543543823164i</v>
      </c>
      <c r="DE226" s="240" t="str">
        <f t="shared" ca="1" si="280"/>
        <v>-1.17464366097243-11.9263572345246i</v>
      </c>
      <c r="DF226" s="240" t="str">
        <f t="shared" ca="1" si="281"/>
        <v>0.588030138538076+11.9696284475305i</v>
      </c>
      <c r="DG226" s="240" t="str">
        <f t="shared" ca="1" si="282"/>
        <v>5.39687682337227E-12-11.9840637771901i</v>
      </c>
      <c r="DH226" s="240" t="str">
        <f t="shared" ca="1" si="283"/>
        <v>-0.588030138537289+11.9696284475305i</v>
      </c>
      <c r="DI226" s="240" t="str">
        <f t="shared" ca="1" si="284"/>
        <v>1.17464366097164-11.9263572345247i</v>
      </c>
      <c r="DJ226" s="240" t="str">
        <f t="shared" ca="1" si="285"/>
        <v>-1.75842736392858+11.8543543823165i</v>
      </c>
      <c r="DK226" s="240" t="str">
        <f t="shared" ca="1" si="286"/>
        <v>2.3379748613572-11.7537933520809i</v>
      </c>
      <c r="DL226" s="240" t="str">
        <f t="shared" ca="1" si="287"/>
        <v>-2.91188997255043+11.6249164041519i</v>
      </c>
      <c r="DM226" s="240" t="str">
        <f t="shared" ca="1" si="288"/>
        <v>3.47879008576087-11.4680340143798i</v>
      </c>
      <c r="DN226" s="240" t="str">
        <f t="shared" ca="1" si="289"/>
        <v>-4.03730948893635+11.2835241261897i</v>
      </c>
      <c r="DO226" s="240" t="str">
        <f t="shared" ca="1" si="290"/>
        <v>4.58610265993799-11.0718312400555i</v>
      </c>
      <c r="DP226" s="240" t="str">
        <f t="shared" ca="1" si="291"/>
        <v>-5.12384750792602+10.8334653426907i</v>
      </c>
      <c r="DQ226" s="240" t="str">
        <f t="shared" ca="1" si="292"/>
        <v>5.6492485584819-10.5690006784109i</v>
      </c>
      <c r="DR226" s="240" t="str">
        <f t="shared" ca="1" si="293"/>
        <v>-6.16104007444441+10.2790743657613i</v>
      </c>
      <c r="DS226" s="240" t="str">
        <f t="shared" ca="1" si="294"/>
        <v>6.65798910521431-9.96438486262988i</v>
      </c>
      <c r="DT226" s="240" t="str">
        <f t="shared" ca="1" si="295"/>
        <v>-7.13889845706843+9.62569028358102i</v>
      </c>
      <c r="DU226" s="240" t="str">
        <f t="shared" ca="1" si="296"/>
        <v>7.60260957723656-9.26380657353505i</v>
      </c>
      <c r="DV226" s="240" t="str">
        <f t="shared" ca="1" si="297"/>
        <v>-8.04800534503214+8.8796055420325i</v>
      </c>
      <c r="DW226" s="240" t="str">
        <f t="shared" ca="1" si="298"/>
        <v>8.47401276302051-8.47401276302589i</v>
      </c>
      <c r="DX226" s="240" t="str">
        <f t="shared" ca="1" si="299"/>
        <v>-8.87960554203608+8.04800534502819i</v>
      </c>
      <c r="DY226" s="240" t="str">
        <f t="shared" ca="1" si="300"/>
        <v>9.26380657353064-7.60260957724192i</v>
      </c>
      <c r="DZ226" s="240" t="str">
        <f t="shared" ca="1" si="301"/>
        <v>-9.62569028358379+7.1388984570647i</v>
      </c>
      <c r="EA226" s="240" t="str">
        <f t="shared" ca="1" si="302"/>
        <v>9.96438486262604-6.65798910522009i</v>
      </c>
      <c r="EB226" s="240" t="str">
        <f t="shared" ca="1" si="303"/>
        <v>-10.2790743657636+6.16104007444042i</v>
      </c>
      <c r="EC226" s="240" t="str">
        <f t="shared" ca="1" si="304"/>
        <v>10.5690006784131-5.6492485584778i</v>
      </c>
      <c r="ED226" s="240" t="str">
        <f t="shared" ca="1" si="305"/>
        <v>-10.8334653426877+5.12384750793228i</v>
      </c>
      <c r="EE226" s="240" t="str">
        <f t="shared" ca="1" si="306"/>
        <v>11.0718312400573-4.5861026599337i</v>
      </c>
      <c r="EF226" s="240" t="str">
        <f t="shared" ca="1" si="307"/>
        <v>-11.2835241261874+4.03730948894288i</v>
      </c>
      <c r="EG226" s="240" t="str">
        <f t="shared" ca="1" si="308"/>
        <v>11.4680340143813-3.47879008575578i</v>
      </c>
      <c r="EH226" s="240" t="str">
        <f t="shared" ca="1" si="309"/>
        <v>-11.6249164041501+2.91188997255781i</v>
      </c>
      <c r="EI226" s="240" t="str">
        <f t="shared" ca="1" si="310"/>
        <v>11.753793352082-2.33797486135199i</v>
      </c>
      <c r="EJ226" s="240" t="str">
        <f t="shared" ca="1" si="311"/>
        <v>-11.8543543823155+1.75842736393543i</v>
      </c>
      <c r="EK226" s="240" t="str">
        <f t="shared" ca="1" si="312"/>
        <v>11.9263572345251-1.17464366096702i</v>
      </c>
      <c r="EL226" s="240" t="str">
        <f t="shared" ca="1" si="313"/>
        <v>-11.9696284475308+0.588030138531968i</v>
      </c>
      <c r="EM226" s="240" t="str">
        <f t="shared" ca="1" si="314"/>
        <v>11.9840637771901-7.516743998206E-13i</v>
      </c>
      <c r="EN226" s="240"/>
      <c r="EO226" s="240"/>
      <c r="EP226" s="240"/>
    </row>
    <row r="227" spans="1:146" ht="15.75" thickBot="1">
      <c r="A227" s="277">
        <f t="shared" si="181"/>
        <v>2.4804687500000018E-3</v>
      </c>
      <c r="B227" s="276">
        <v>127</v>
      </c>
      <c r="C227" s="248">
        <f t="shared" si="182"/>
        <v>25400</v>
      </c>
      <c r="D227" s="247">
        <f t="shared" si="315"/>
        <v>159592.90680236148</v>
      </c>
      <c r="E227" s="247" t="str">
        <f t="shared" si="316"/>
        <v>159592.906802361i</v>
      </c>
      <c r="F227" s="247" t="str">
        <f t="shared" si="320"/>
        <v>0.0218741809236876-0.113299093861928i</v>
      </c>
      <c r="G227" s="247" t="str">
        <f t="shared" si="321"/>
        <v>-0.151379274256044+0.501599107901209i</v>
      </c>
      <c r="H227" s="247" t="str">
        <f t="shared" si="322"/>
        <v>0.00504733444196847-0.00225252389131927i</v>
      </c>
      <c r="I227" s="247" t="str">
        <f t="shared" si="317"/>
        <v>-0.00539868804400267+0.00221948082639376i</v>
      </c>
      <c r="J227" s="275" t="str">
        <f ca="1">IMPRODUCT(1/N_FFT2,ED100)</f>
        <v>0.0553653394702359+0.0112698122944217i</v>
      </c>
      <c r="K227" s="274" t="str">
        <f t="shared" ca="1" si="318"/>
        <v>-0.000323913328554637+0.0000620401085089215i</v>
      </c>
      <c r="N227" s="265">
        <f t="shared" ca="1" si="185"/>
        <v>35.984035624072817</v>
      </c>
      <c r="O227" s="240">
        <f t="shared" ca="1" si="186"/>
        <v>11.984035624072819</v>
      </c>
      <c r="P227" s="240" t="str">
        <f t="shared" ca="1" si="187"/>
        <v>-11.9804262565988-0.29410295687713i</v>
      </c>
      <c r="Q227" s="240" t="str">
        <f t="shared" ca="1" si="188"/>
        <v>11.9696003283249+0.588028757130129i</v>
      </c>
      <c r="R227" s="240" t="str">
        <f t="shared" ca="1" si="189"/>
        <v>-11.9515643603853-0.881600350847775i</v>
      </c>
      <c r="S227" s="240" t="str">
        <f t="shared" ca="1" si="190"/>
        <v>11.9263292169728+1.17464090147909i</v>
      </c>
      <c r="T227" s="240" t="str">
        <f t="shared" ca="1" si="191"/>
        <v>-11.8939100987941-1.46697389235439i</v>
      </c>
      <c r="U227" s="241" t="str">
        <f t="shared" ca="1" si="192"/>
        <v>11.8543265339139+1.75842323301061i</v>
      </c>
      <c r="V227" s="240" t="str">
        <f t="shared" ca="1" si="193"/>
        <v>-11.8076023659916-2.04881336526178i</v>
      </c>
      <c r="W227" s="240" t="str">
        <f t="shared" ca="1" si="194"/>
        <v>11.7537657399186+2.33796936895291i</v>
      </c>
      <c r="X227" s="240" t="str">
        <f t="shared" ca="1" si="195"/>
        <v>-11.6928490848654-2.62571706731854i</v>
      </c>
      <c r="Y227" s="240" t="str">
        <f t="shared" ca="1" si="196"/>
        <v>11.6248890947473+2.9118831319047i</v>
      </c>
      <c r="Z227" s="240" t="str">
        <f t="shared" ca="1" si="197"/>
        <v>-11.5499267061211-3.19629518697451i</v>
      </c>
      <c r="AA227" s="240" t="str">
        <f t="shared" ca="1" si="198"/>
        <v>11.4680070735271+3.47878191333968i</v>
      </c>
      <c r="AB227" s="240" t="str">
        <f t="shared" ca="1" si="199"/>
        <v>-11.379179542288-3.75917315156144i</v>
      </c>
      <c r="AC227" s="240" t="str">
        <f t="shared" ca="1" si="200"/>
        <v>11.2834976187876+4.0373000044413i</v>
      </c>
      <c r="AD227" s="240" t="str">
        <f t="shared" ca="1" si="201"/>
        <v>-11.1810189382387-4.31299493876278i</v>
      </c>
      <c r="AE227" s="240" t="str">
        <f t="shared" ca="1" si="202"/>
        <v>11.0718052299672+4.58609188620532i</v>
      </c>
      <c r="AF227" s="240" t="str">
        <f t="shared" ca="1" si="203"/>
        <v>-10.9559222802261-4.85642634338179i</v>
      </c>
      <c r="AG227" s="240" t="str">
        <f t="shared" ca="1" si="204"/>
        <v>10.8334398925717+5.12383547092243i</v>
      </c>
      <c r="AH227" s="240" t="str">
        <f t="shared" ca="1" si="205"/>
        <v>-10.7044318458144-5.38815819156792i</v>
      </c>
      <c r="AI227" s="240" t="str">
        <f t="shared" ca="1" si="206"/>
        <v>10.5689758495782+5.64923528719403i</v>
      </c>
      <c r="AJ227" s="240" t="str">
        <f t="shared" ca="1" si="207"/>
        <v>-10.4271534974892-5.90690949472263i</v>
      </c>
      <c r="AK227" s="240" t="str">
        <f t="shared" ca="1" si="208"/>
        <v>10.2790502180297+6.16102560084526i</v>
      </c>
      <c r="AL227" s="240" t="str">
        <f t="shared" ca="1" si="209"/>
        <v>-10.1247552230773-6.41143053552138i</v>
      </c>
      <c r="AM227" s="240" t="str">
        <f t="shared" ca="1" si="210"/>
        <v>9.96436145416738+6.65797346418185i</v>
      </c>
      <c r="AN227" s="240" t="str">
        <f t="shared" ca="1" si="211"/>
        <v>-9.79796552650965-6.90050587858419i</v>
      </c>
      <c r="AO227" s="240" t="str">
        <f t="shared" ca="1" si="212"/>
        <v>9.6256676707877+7.13888168627265i</v>
      </c>
      <c r="AP227" s="240" t="str">
        <f t="shared" ca="1" si="213"/>
        <v>-9.44757167278765-7.3729572985734i</v>
      </c>
      <c r="AQ227" s="240" t="str">
        <f t="shared" ca="1" si="214"/>
        <v>9.26378481087936+7.60259171709012i</v>
      </c>
      <c r="AR227" s="240" t="str">
        <f t="shared" ca="1" si="215"/>
        <v>9.26378481087936+7.60259171709012i</v>
      </c>
      <c r="AS227" s="240" t="str">
        <f t="shared" ca="1" si="216"/>
        <v>8.87958468195077+8.04798643855168i</v>
      </c>
      <c r="AT227" s="240" t="str">
        <f t="shared" ca="1" si="217"/>
        <v>-8.67940284272107-8.26347845237173i</v>
      </c>
      <c r="AU227" s="240" t="str">
        <f t="shared" ca="1" si="218"/>
        <v>8.4739928557628+8.47399285576329i</v>
      </c>
      <c r="AV227" s="240" t="str">
        <f t="shared" ca="1" si="219"/>
        <v>-8.26347845237541-8.67940284271756i</v>
      </c>
      <c r="AW227" s="240" t="str">
        <f t="shared" ca="1" si="220"/>
        <v>8.04798643855014+8.87958468195216i</v>
      </c>
      <c r="AX227" s="240" t="str">
        <f t="shared" ca="1" si="221"/>
        <v>-7.82764661863679-9.07441779139523i</v>
      </c>
      <c r="AY227" s="240" t="str">
        <f t="shared" ca="1" si="222"/>
        <v>7.60259171708575+9.26378481088294i</v>
      </c>
      <c r="AZ227" s="240" t="str">
        <f t="shared" ca="1" si="223"/>
        <v>-7.3729572985727-9.44757167278819i</v>
      </c>
      <c r="BA227" s="240" t="str">
        <f t="shared" ca="1" si="224"/>
        <v>7.13888168627591+9.62566767078528i</v>
      </c>
      <c r="BB227" s="240" t="str">
        <f t="shared" ca="1" si="225"/>
        <v>-6.90050587858152-9.79796552651153i</v>
      </c>
      <c r="BC227" s="240" t="str">
        <f t="shared" ca="1" si="226"/>
        <v>6.65797346418211+9.96436145416721i</v>
      </c>
      <c r="BD227" s="240" t="str">
        <f t="shared" ca="1" si="227"/>
        <v>-6.41143053552581-10.1247552230745i</v>
      </c>
      <c r="BE227" s="240" t="str">
        <f t="shared" ca="1" si="228"/>
        <v>6.16102560084349+10.2790502180307i</v>
      </c>
      <c r="BF227" s="240" t="str">
        <f t="shared" ca="1" si="229"/>
        <v>-5.90690949472498-10.4271534974879i</v>
      </c>
      <c r="BG227" s="240" t="str">
        <f t="shared" ca="1" si="230"/>
        <v>5.64923528719003+10.5689758495804i</v>
      </c>
      <c r="BH227" s="240" t="str">
        <f t="shared" ca="1" si="231"/>
        <v>-5.38815819156706-10.7044318458149i</v>
      </c>
      <c r="BI227" s="240" t="str">
        <f t="shared" ca="1" si="232"/>
        <v>5.12383547092609+10.8334398925699i</v>
      </c>
      <c r="BJ227" s="240" t="str">
        <f t="shared" ca="1" si="233"/>
        <v>-4.8564263433789-10.9559222802273i</v>
      </c>
      <c r="BK227" s="240" t="str">
        <f t="shared" ca="1" si="234"/>
        <v>4.58609188620678+11.0718052299666i</v>
      </c>
      <c r="BL227" s="240" t="str">
        <f t="shared" ca="1" si="235"/>
        <v>-4.31299493876752-11.1810189382369i</v>
      </c>
      <c r="BM227" s="240" t="str">
        <f t="shared" ca="1" si="236"/>
        <v>4.03730000443927+11.2834976187883i</v>
      </c>
      <c r="BN227" s="240" t="str">
        <f t="shared" ca="1" si="237"/>
        <v>-3.75917315156424-11.3791795422871i</v>
      </c>
      <c r="BO227" s="240" t="str">
        <f t="shared" ca="1" si="238"/>
        <v>3.47878191333558+11.4680070735283i</v>
      </c>
      <c r="BP227" s="240" t="str">
        <f t="shared" ca="1" si="239"/>
        <v>-3.19629518697374-11.5499267061213i</v>
      </c>
      <c r="BQ227" s="240" t="str">
        <f t="shared" ca="1" si="240"/>
        <v>2.91188313190851+11.6248890947464i</v>
      </c>
      <c r="BR227" s="240" t="str">
        <f t="shared" ca="1" si="241"/>
        <v>-2.62571706731535-11.6928490848662i</v>
      </c>
      <c r="BS227" s="240" t="str">
        <f t="shared" ca="1" si="242"/>
        <v>2.33796936895435+11.7537657399183i</v>
      </c>
      <c r="BT227" s="240" t="str">
        <f t="shared" ca="1" si="243"/>
        <v>-2.04881336526817-11.8076023659905i</v>
      </c>
      <c r="BU227" s="240" t="str">
        <f t="shared" ca="1" si="244"/>
        <v>1.75842323300873+11.8543265339142i</v>
      </c>
      <c r="BV227" s="240" t="str">
        <f t="shared" ca="1" si="245"/>
        <v>-1.46697389235717-11.8939100987938i</v>
      </c>
      <c r="BW227" s="240" t="str">
        <f t="shared" ca="1" si="246"/>
        <v>1.17464090147472+11.9263292169732i</v>
      </c>
      <c r="BX227" s="240" t="str">
        <f t="shared" ca="1" si="247"/>
        <v>-0.881600350847725-11.9515643603853i</v>
      </c>
      <c r="BY227" s="240" t="str">
        <f t="shared" ca="1" si="248"/>
        <v>0.588028757134553+11.9696003283246i</v>
      </c>
      <c r="BZ227" s="240" t="str">
        <f t="shared" ca="1" si="249"/>
        <v>-0.294102956873989-11.9804262565989i</v>
      </c>
      <c r="CA227" s="240" t="str">
        <f t="shared" ca="1" si="250"/>
        <v>1.673665548163E-12+11.9840356240728i</v>
      </c>
      <c r="CB227" s="240" t="str">
        <f t="shared" ca="1" si="251"/>
        <v>0.2941029568829-11.9804262565987i</v>
      </c>
      <c r="CC227" s="240" t="str">
        <f t="shared" ca="1" si="252"/>
        <v>-0.58802875713155+11.9696003283248i</v>
      </c>
      <c r="CD227" s="240" t="str">
        <f t="shared" ca="1" si="253"/>
        <v>0.881600350844726-11.9515643603855i</v>
      </c>
      <c r="CE227" s="240" t="str">
        <f t="shared" ca="1" si="254"/>
        <v>-1.17464090148359+11.9263292169723i</v>
      </c>
      <c r="CF227" s="240" t="str">
        <f t="shared" ca="1" si="255"/>
        <v>1.46697389235419-11.8939100987942i</v>
      </c>
      <c r="CG227" s="240" t="str">
        <f t="shared" ca="1" si="256"/>
        <v>-1.75842323300542+11.8543265339147i</v>
      </c>
      <c r="CH227" s="240" t="str">
        <f t="shared" ca="1" si="257"/>
        <v>2.04881336526487-11.8076023659911i</v>
      </c>
      <c r="CI227" s="240" t="str">
        <f t="shared" ca="1" si="258"/>
        <v>-2.3379693689514+11.7537657399189i</v>
      </c>
      <c r="CJ227" s="240" t="str">
        <f t="shared" ca="1" si="259"/>
        <v>2.62571706732405-11.6928490848642i</v>
      </c>
      <c r="CK227" s="240" t="str">
        <f t="shared" ca="1" si="260"/>
        <v>-2.91188313190558+11.6248890947471i</v>
      </c>
      <c r="CL227" s="240" t="str">
        <f t="shared" ca="1" si="261"/>
        <v>3.19629518697084-11.5499267061221i</v>
      </c>
      <c r="CM227" s="240" t="str">
        <f t="shared" ca="1" si="262"/>
        <v>-3.47878191334378+11.4680070735258i</v>
      </c>
      <c r="CN227" s="240" t="str">
        <f t="shared" ca="1" si="263"/>
        <v>3.75917315156105-11.3791795422881i</v>
      </c>
      <c r="CO227" s="240" t="str">
        <f t="shared" ca="1" si="264"/>
        <v>-4.03730000443644+11.2834976187893i</v>
      </c>
      <c r="CP227" s="240" t="str">
        <f t="shared" ca="1" si="265"/>
        <v>4.31299493876472-11.181018938238i</v>
      </c>
      <c r="CQ227" s="240" t="str">
        <f t="shared" ca="1" si="266"/>
        <v>-4.586091886204+11.0718052299677i</v>
      </c>
      <c r="CR227" s="240" t="str">
        <f t="shared" ca="1" si="267"/>
        <v>4.85642634338704-10.9559222802237i</v>
      </c>
      <c r="CS227" s="240" t="str">
        <f t="shared" ca="1" si="268"/>
        <v>-5.12383547092307+10.8334398925714i</v>
      </c>
      <c r="CT227" s="240" t="str">
        <f t="shared" ca="1" si="269"/>
        <v>5.38815819156467-10.7044318458161i</v>
      </c>
      <c r="CU227" s="240" t="str">
        <f t="shared" ca="1" si="270"/>
        <v>-5.64923528719789+10.5689758495762i</v>
      </c>
      <c r="CV227" s="240" t="str">
        <f t="shared" ca="1" si="271"/>
        <v>5.90690949472237-10.4271534974894i</v>
      </c>
      <c r="CW227" s="240" t="str">
        <f t="shared" ca="1" si="272"/>
        <v>-6.16102560084091+10.2790502180323i</v>
      </c>
      <c r="CX227" s="240" t="str">
        <f t="shared" ca="1" si="273"/>
        <v>6.41143053552299-10.1247552230763i</v>
      </c>
      <c r="CY227" s="240" t="str">
        <f t="shared" ca="1" si="274"/>
        <v>-6.65797346417948+9.96436145416897i</v>
      </c>
      <c r="CZ227" s="240" t="str">
        <f t="shared" ca="1" si="275"/>
        <v>6.90050587858895-9.79796552650629i</v>
      </c>
      <c r="DA227" s="240" t="str">
        <f t="shared" ca="1" si="276"/>
        <v>-7.13888168627363+9.62566767078697i</v>
      </c>
      <c r="DB227" s="240" t="str">
        <f t="shared" ca="1" si="277"/>
        <v>7.37295729857007-9.44757167279025i</v>
      </c>
      <c r="DC227" s="240" t="str">
        <f t="shared" ca="1" si="278"/>
        <v>-7.60259171709264+9.26378481087729i</v>
      </c>
      <c r="DD227" s="240" t="str">
        <f t="shared" ca="1" si="279"/>
        <v>7.82764661863452-9.0744177913972i</v>
      </c>
      <c r="DE227" s="240" t="str">
        <f t="shared" ca="1" si="280"/>
        <v>-8.04798643854804+8.87958468195406i</v>
      </c>
      <c r="DF227" s="240" t="str">
        <f t="shared" ca="1" si="281"/>
        <v>8.26347845237311-8.67940284271975i</v>
      </c>
      <c r="DG227" s="240" t="str">
        <f t="shared" ca="1" si="282"/>
        <v>-8.47399285576139+8.47399285576471i</v>
      </c>
      <c r="DH227" s="240" t="str">
        <f t="shared" ca="1" si="283"/>
        <v>8.67940284272451-8.26347845236811i</v>
      </c>
      <c r="DI227" s="240" t="str">
        <f t="shared" ca="1" si="284"/>
        <v>-8.87958468195093+8.04798643855151i</v>
      </c>
      <c r="DJ227" s="240" t="str">
        <f t="shared" ca="1" si="285"/>
        <v>9.07441779139414-7.82764661863806i</v>
      </c>
      <c r="DK227" s="240" t="str">
        <f t="shared" ca="1" si="286"/>
        <v>-9.2637848108821+7.60259171708678i</v>
      </c>
      <c r="DL227" s="240" t="str">
        <f t="shared" ca="1" si="287"/>
        <v>9.44757167278737-7.37295729857376i</v>
      </c>
      <c r="DM227" s="240" t="str">
        <f t="shared" ca="1" si="288"/>
        <v>-9.62566767078418+7.13888168627739i</v>
      </c>
      <c r="DN227" s="240" t="str">
        <f t="shared" ca="1" si="289"/>
        <v>9.79796552651066-6.90050587858275i</v>
      </c>
      <c r="DO227" s="240" t="str">
        <f t="shared" ca="1" si="290"/>
        <v>-9.96436145416637+6.65797346418336i</v>
      </c>
      <c r="DP227" s="240" t="str">
        <f t="shared" ca="1" si="291"/>
        <v>10.1247552230799-6.41143053551715i</v>
      </c>
      <c r="DQ227" s="240" t="str">
        <f t="shared" ca="1" si="292"/>
        <v>-10.2790502180299+6.16102560084492i</v>
      </c>
      <c r="DR227" s="240" t="str">
        <f t="shared" ca="1" si="293"/>
        <v>10.4271534974871-5.90690949472644i</v>
      </c>
      <c r="DS227" s="240" t="str">
        <f t="shared" ca="1" si="294"/>
        <v>-10.5689758495798+5.6492352871912i</v>
      </c>
      <c r="DT227" s="240" t="str">
        <f t="shared" ca="1" si="295"/>
        <v>10.704431845814-5.38815819156885i</v>
      </c>
      <c r="DU227" s="240" t="str">
        <f t="shared" ca="1" si="296"/>
        <v>-10.8334398925692+5.1238354709276i</v>
      </c>
      <c r="DV227" s="240" t="str">
        <f t="shared" ca="1" si="297"/>
        <v>10.9559222802268-4.85642634338011i</v>
      </c>
      <c r="DW227" s="240" t="str">
        <f t="shared" ca="1" si="298"/>
        <v>-11.071805229966+4.58609188620801i</v>
      </c>
      <c r="DX227" s="240" t="str">
        <f t="shared" ca="1" si="299"/>
        <v>11.1810189382406-4.31299493875796i</v>
      </c>
      <c r="DY227" s="240" t="str">
        <f t="shared" ca="1" si="300"/>
        <v>-11.2834976187877+4.03730000444084i</v>
      </c>
      <c r="DZ227" s="240" t="str">
        <f t="shared" ca="1" si="301"/>
        <v>11.3791795422867-3.7591731515655i</v>
      </c>
      <c r="EA227" s="240" t="str">
        <f t="shared" ca="1" si="302"/>
        <v>-11.4680070735278+3.47878191333717i</v>
      </c>
      <c r="EB227" s="240" t="str">
        <f t="shared" ca="1" si="303"/>
        <v>11.5499267061209-3.19629518697536i</v>
      </c>
      <c r="EC227" s="240" t="str">
        <f t="shared" ca="1" si="304"/>
        <v>-11.6248890947489+2.91188313189824i</v>
      </c>
      <c r="ED227" s="240" t="str">
        <f t="shared" ca="1" si="305"/>
        <v>11.6928490848659-2.62571706731665i</v>
      </c>
      <c r="EE227" s="240" t="str">
        <f t="shared" ca="1" si="306"/>
        <v>-11.7537657399181+2.33796936895566i</v>
      </c>
      <c r="EF227" s="240" t="str">
        <f t="shared" ca="1" si="307"/>
        <v>11.8076023659923-2.04881336525773i</v>
      </c>
      <c r="EG227" s="240" t="str">
        <f t="shared" ca="1" si="308"/>
        <v>-11.854326533914+1.75842323301005i</v>
      </c>
      <c r="EH227" s="240" t="str">
        <f t="shared" ca="1" si="309"/>
        <v>11.8939100987936-1.4669738923585i</v>
      </c>
      <c r="EI227" s="240" t="str">
        <f t="shared" ca="1" si="310"/>
        <v>-11.9263292169731+1.17464090147639i</v>
      </c>
      <c r="EJ227" s="240" t="str">
        <f t="shared" ca="1" si="311"/>
        <v>11.9515643603852-0.881600350849394i</v>
      </c>
      <c r="EK227" s="240" t="str">
        <f t="shared" ca="1" si="312"/>
        <v>-11.9696003283252+0.588028757123978i</v>
      </c>
      <c r="EL227" s="240" t="str">
        <f t="shared" ca="1" si="313"/>
        <v>11.9804262565988-0.294102956876002i</v>
      </c>
      <c r="EM227" s="240" t="str">
        <f t="shared" ca="1" si="314"/>
        <v>-11.9840356240728+3.34733109632599E-12i</v>
      </c>
      <c r="EN227" s="240"/>
      <c r="EO227" s="240"/>
      <c r="EP227" s="240"/>
    </row>
    <row r="228" spans="1:146" ht="15.75" thickBot="1">
      <c r="A228" s="277">
        <f t="shared" si="181"/>
        <v>2.5000000000000018E-3</v>
      </c>
      <c r="B228" s="276">
        <v>128</v>
      </c>
      <c r="C228" s="248">
        <f t="shared" si="182"/>
        <v>25600</v>
      </c>
      <c r="D228" s="247">
        <f t="shared" si="315"/>
        <v>160849.54386379741</v>
      </c>
      <c r="E228" s="247" t="str">
        <f t="shared" si="316"/>
        <v>160849.543863797i</v>
      </c>
      <c r="F228" s="247" t="str">
        <f t="shared" si="320"/>
        <v>0.0214644310106383-0.112729325864703i</v>
      </c>
      <c r="G228" s="247" t="str">
        <f t="shared" si="321"/>
        <v>-0.149137206698332+0.498364937582643i</v>
      </c>
      <c r="H228" s="247" t="str">
        <f t="shared" si="322"/>
        <v>0.00504641699898538-0.0022350793822169i</v>
      </c>
      <c r="I228" s="247" t="str">
        <f t="shared" si="317"/>
        <v>-0.00539273554770122+0.00220346715959116i</v>
      </c>
      <c r="J228" s="275" t="str">
        <f ca="1">IMPRODUCT(1/N_FFT2,EE100)</f>
        <v>0.0694810853147953-0.000135109914042968i</v>
      </c>
      <c r="K228" s="274" t="str">
        <f t="shared" ca="1" si="318"/>
        <v>-0.000374395408411429+0.000153827901740209i</v>
      </c>
      <c r="N228" s="265">
        <f t="shared" ca="1" si="185"/>
        <v>35.983991258864833</v>
      </c>
      <c r="O228" s="240">
        <f t="shared" ca="1" si="186"/>
        <v>11.98399125886483</v>
      </c>
      <c r="P228" s="240" t="str">
        <f t="shared" ca="1" si="187"/>
        <v>-11.9839912588648-3.8721945300439E-14i</v>
      </c>
      <c r="Q228" s="240" t="str">
        <f t="shared" ca="1" si="188"/>
        <v>11.9839912588648-3.96392559971074E-14i</v>
      </c>
      <c r="R228" s="240" t="str">
        <f t="shared" ca="1" si="189"/>
        <v>-11.9839912588648-4.404650512331E-15i</v>
      </c>
      <c r="S228" s="240" t="str">
        <f t="shared" ca="1" si="190"/>
        <v>11.9839912588648-3.34732650026184E-13i</v>
      </c>
      <c r="T228" s="240" t="str">
        <f t="shared" ca="1" si="191"/>
        <v>-11.9839912588648+3.97127967696731E-13i</v>
      </c>
      <c r="U228" s="241" t="str">
        <f t="shared" ca="1" si="192"/>
        <v>11.9839912588648-5.02098975039274E-13i</v>
      </c>
      <c r="V228" s="240" t="str">
        <f t="shared" ca="1" si="193"/>
        <v>-11.9839912588648+5.85782137545821E-13i</v>
      </c>
      <c r="W228" s="240" t="str">
        <f t="shared" ca="1" si="194"/>
        <v>11.9839912588648+5.65229700435481E-13i</v>
      </c>
      <c r="X228" s="240" t="str">
        <f t="shared" ca="1" si="195"/>
        <v>-11.9839912588648-4.81546537928935E-13i</v>
      </c>
      <c r="Y228" s="240" t="str">
        <f t="shared" ca="1" si="196"/>
        <v>11.9839912588648+3.97863375422389E-13i</v>
      </c>
      <c r="Z228" s="240" t="str">
        <f t="shared" ca="1" si="197"/>
        <v>-11.9839912588648-3.14180212915843E-13i</v>
      </c>
      <c r="AA228" s="240" t="str">
        <f t="shared" ca="1" si="198"/>
        <v>11.9839912588648+1.87921360737302E-13i</v>
      </c>
      <c r="AB228" s="240" t="str">
        <f t="shared" ca="1" si="199"/>
        <v>-11.9839912588648-1.46813887902752E-13i</v>
      </c>
      <c r="AC228" s="240" t="str">
        <f t="shared" ca="1" si="200"/>
        <v>11.9839912588648+1.05706415068201E-13i</v>
      </c>
      <c r="AD228" s="240" t="str">
        <f t="shared" ca="1" si="201"/>
        <v>-11.9839912588648+2.05524371103397E-14i</v>
      </c>
      <c r="AE228" s="240" t="str">
        <f t="shared" ca="1" si="202"/>
        <v>11.9839912588648-6.16599099448908E-14i</v>
      </c>
      <c r="AF228" s="240" t="str">
        <f t="shared" ca="1" si="203"/>
        <v>-11.9839912588648+1.87918762123432E-13i</v>
      </c>
      <c r="AG228" s="240" t="str">
        <f t="shared" ca="1" si="204"/>
        <v>11.9839912588648-2.29026234957982E-13i</v>
      </c>
      <c r="AH228" s="240" t="str">
        <f t="shared" ca="1" si="205"/>
        <v>-11.9839912588648+3.55285087136522E-13i</v>
      </c>
      <c r="AI228" s="240" t="str">
        <f t="shared" ca="1" si="206"/>
        <v>11.9839912588648-3.96392559971074E-13i</v>
      </c>
      <c r="AJ228" s="240" t="str">
        <f t="shared" ca="1" si="207"/>
        <v>-11.9839912588648+5.22651412149614E-13i</v>
      </c>
      <c r="AK228" s="240" t="str">
        <f t="shared" ca="1" si="208"/>
        <v>11.9839912588648+6.28360425831687E-13i</v>
      </c>
      <c r="AL228" s="240" t="str">
        <f t="shared" ca="1" si="209"/>
        <v>-11.9839912588648-5.87252952997135E-13i</v>
      </c>
      <c r="AM228" s="240" t="str">
        <f t="shared" ca="1" si="210"/>
        <v>11.9839912588648+3.75842721474606E-13i</v>
      </c>
      <c r="AN228" s="240" t="str">
        <f t="shared" ca="1" si="211"/>
        <v>-11.9839912588648-3.34735248640055E-13i</v>
      </c>
      <c r="AO228" s="240" t="str">
        <f t="shared" ca="1" si="212"/>
        <v>11.9839912588648+2.93627775805503E-13i</v>
      </c>
      <c r="AP228" s="240" t="str">
        <f t="shared" ca="1" si="213"/>
        <v>-11.9839912588648-2.52520302970953E-13i</v>
      </c>
      <c r="AQ228" s="240" t="str">
        <f t="shared" ca="1" si="214"/>
        <v>11.9839912588648+2.11412830136401E-13i</v>
      </c>
      <c r="AR228" s="240" t="str">
        <f t="shared" ca="1" si="215"/>
        <v>11.9839912588648+2.11412830136401E-13i</v>
      </c>
      <c r="AS228" s="240" t="str">
        <f t="shared" ca="1" si="216"/>
        <v>11.9839912588648-4.11048742206794E-14i</v>
      </c>
      <c r="AT228" s="240" t="str">
        <f t="shared" ca="1" si="217"/>
        <v>-11.9839912588648+8.22123470552305E-14i</v>
      </c>
      <c r="AU228" s="240" t="str">
        <f t="shared" ca="1" si="218"/>
        <v>11.9839912588648+4.64515742337363E-12i</v>
      </c>
      <c r="AV228" s="240" t="str">
        <f t="shared" ca="1" si="219"/>
        <v>-11.9839912588648-2.04950857021939E-12i</v>
      </c>
      <c r="AW228" s="240" t="str">
        <f t="shared" ca="1" si="220"/>
        <v>11.9839912588648-3.75837524246863E-13i</v>
      </c>
      <c r="AX228" s="240" t="str">
        <f t="shared" ca="1" si="221"/>
        <v>-11.9839912588648+2.80118361871311E-12i</v>
      </c>
      <c r="AY228" s="240" t="str">
        <f t="shared" ca="1" si="222"/>
        <v>11.9839912588648-5.39683247186735E-12i</v>
      </c>
      <c r="AZ228" s="240" t="str">
        <f t="shared" ca="1" si="223"/>
        <v>-11.9839912588648-4.26931730051289E-12i</v>
      </c>
      <c r="BA228" s="240" t="str">
        <f t="shared" ca="1" si="224"/>
        <v>11.9839912588648+1.67366844735866E-12i</v>
      </c>
      <c r="BB228" s="240" t="str">
        <f t="shared" ca="1" si="225"/>
        <v>-11.9839912588648+7.51677647107597E-13i</v>
      </c>
      <c r="BC228" s="240" t="str">
        <f t="shared" ca="1" si="226"/>
        <v>11.9839912588648-3.17702374157386E-12i</v>
      </c>
      <c r="BD228" s="240" t="str">
        <f t="shared" ca="1" si="227"/>
        <v>-11.9839912588648+5.6023698360401E-12i</v>
      </c>
      <c r="BE228" s="240" t="str">
        <f t="shared" ca="1" si="228"/>
        <v>11.9839912588648+3.72317441896418E-12i</v>
      </c>
      <c r="BF228" s="240" t="str">
        <f t="shared" ca="1" si="229"/>
        <v>-11.9839912588648-1.46813108318591E-12i</v>
      </c>
      <c r="BG228" s="240" t="str">
        <f t="shared" ca="1" si="230"/>
        <v>11.9839912588648-1.12751776996833E-12i</v>
      </c>
      <c r="BH228" s="240" t="str">
        <f t="shared" ca="1" si="231"/>
        <v>-11.9839912588648+3.72316662312257E-12i</v>
      </c>
      <c r="BI228" s="240" t="str">
        <f t="shared" ca="1" si="232"/>
        <v>11.9839912588648+5.94298314925768E-12i</v>
      </c>
      <c r="BJ228" s="240" t="str">
        <f t="shared" ca="1" si="233"/>
        <v>-11.9839912588648-3.34733429610344E-12i</v>
      </c>
      <c r="BK228" s="240" t="str">
        <f t="shared" ca="1" si="234"/>
        <v>11.9839912588648+7.51685442949212E-13i</v>
      </c>
      <c r="BL228" s="240" t="str">
        <f t="shared" ca="1" si="235"/>
        <v>-11.9839912588648+1.50335789282906E-12i</v>
      </c>
      <c r="BM228" s="240" t="str">
        <f t="shared" ca="1" si="236"/>
        <v>11.9839912588648-4.0990067459833E-12i</v>
      </c>
      <c r="BN228" s="240" t="str">
        <f t="shared" ca="1" si="237"/>
        <v>-11.9839912588648-5.56714302639695E-12i</v>
      </c>
      <c r="BO228" s="240" t="str">
        <f t="shared" ca="1" si="238"/>
        <v>11.9839912588648+2.97149417324271E-12i</v>
      </c>
      <c r="BP228" s="240" t="str">
        <f t="shared" ca="1" si="239"/>
        <v>-11.9839912588648-3.75845320088477E-13i</v>
      </c>
      <c r="BQ228" s="240" t="str">
        <f t="shared" ca="1" si="240"/>
        <v>11.9839912588648-1.87919801568979E-12i</v>
      </c>
      <c r="BR228" s="240" t="str">
        <f t="shared" ca="1" si="241"/>
        <v>-11.9839912588648+4.47484686884403E-12i</v>
      </c>
      <c r="BS228" s="240" t="str">
        <f t="shared" ca="1" si="242"/>
        <v>11.9839912588648+5.19130290353621E-12i</v>
      </c>
      <c r="BT228" s="240" t="str">
        <f t="shared" ca="1" si="243"/>
        <v>-11.9839912588648-2.59565405038198E-12i</v>
      </c>
      <c r="BU228" s="240" t="str">
        <f t="shared" ca="1" si="244"/>
        <v>11.9839912588648+5.19722774316342E-18i</v>
      </c>
      <c r="BV228" s="240" t="str">
        <f t="shared" ca="1" si="245"/>
        <v>-11.9839912588648+2.25503813855054E-12i</v>
      </c>
      <c r="BW228" s="240" t="str">
        <f t="shared" ca="1" si="246"/>
        <v>11.9839912588648-4.85068699170476E-12i</v>
      </c>
      <c r="BX228" s="240" t="str">
        <f t="shared" ca="1" si="247"/>
        <v>-11.9839912588648-4.47485726329952E-12i</v>
      </c>
      <c r="BY228" s="240" t="str">
        <f t="shared" ca="1" si="248"/>
        <v>11.9839912588648+2.21981392752124E-12i</v>
      </c>
      <c r="BZ228" s="240" t="str">
        <f t="shared" ca="1" si="249"/>
        <v>-11.9839912588648+3.75834925632991E-13i</v>
      </c>
      <c r="CA228" s="240" t="str">
        <f t="shared" ca="1" si="250"/>
        <v>11.9839912588648-2.63087826141127E-12i</v>
      </c>
      <c r="CB228" s="240" t="str">
        <f t="shared" ca="1" si="251"/>
        <v>-11.9839912588648+5.22652711456551E-12i</v>
      </c>
      <c r="CC228" s="240" t="str">
        <f t="shared" ca="1" si="252"/>
        <v>11.9839912588648+4.09901714043879E-12i</v>
      </c>
      <c r="CD228" s="240" t="str">
        <f t="shared" ca="1" si="253"/>
        <v>-11.9839912588648-1.84397380466051E-12i</v>
      </c>
      <c r="CE228" s="240" t="str">
        <f t="shared" ca="1" si="254"/>
        <v>11.9839912588648-7.51675048493725E-13i</v>
      </c>
      <c r="CF228" s="240" t="str">
        <f t="shared" ca="1" si="255"/>
        <v>-11.9839912588648+3.34732390164796E-12i</v>
      </c>
      <c r="CG228" s="240" t="str">
        <f t="shared" ca="1" si="256"/>
        <v>11.9839912588648-5.60236723742624E-12i</v>
      </c>
      <c r="CH228" s="240" t="str">
        <f t="shared" ca="1" si="257"/>
        <v>-11.9839912588648-3.72317701757805E-12i</v>
      </c>
      <c r="CI228" s="240" t="str">
        <f t="shared" ca="1" si="258"/>
        <v>11.9839912588648+1.46813368179977E-12i</v>
      </c>
      <c r="CJ228" s="240" t="str">
        <f t="shared" ca="1" si="259"/>
        <v>-11.9839912588648+1.12751517135446E-12i</v>
      </c>
      <c r="CK228" s="240" t="str">
        <f t="shared" ca="1" si="260"/>
        <v>11.9839912588648-3.72316402450869E-12i</v>
      </c>
      <c r="CL228" s="240" t="str">
        <f t="shared" ca="1" si="261"/>
        <v>-11.9839912588648-5.94298574787155E-12i</v>
      </c>
      <c r="CM228" s="240" t="str">
        <f t="shared" ca="1" si="262"/>
        <v>11.9839912588648+3.34733689471732E-12i</v>
      </c>
      <c r="CN228" s="240" t="str">
        <f t="shared" ca="1" si="263"/>
        <v>-11.9839912588648-1.09229355893904E-12i</v>
      </c>
      <c r="CO228" s="240" t="str">
        <f t="shared" ca="1" si="264"/>
        <v>11.9839912588648-1.5033552942152E-12i</v>
      </c>
      <c r="CP228" s="240" t="str">
        <f t="shared" ca="1" si="265"/>
        <v>-11.9839912588648+4.09900414736942E-12i</v>
      </c>
      <c r="CQ228" s="240" t="str">
        <f t="shared" ca="1" si="266"/>
        <v>11.9839912588648+5.56714562501082E-12i</v>
      </c>
      <c r="CR228" s="240" t="str">
        <f t="shared" ca="1" si="267"/>
        <v>-11.9839912588648-2.97149677185658E-12i</v>
      </c>
      <c r="CS228" s="240" t="str">
        <f t="shared" ca="1" si="268"/>
        <v>11.9839912588648+3.75847918702349E-13i</v>
      </c>
      <c r="CT228" s="240" t="str">
        <f t="shared" ca="1" si="269"/>
        <v>-11.9839912588648+2.21980093445189E-12i</v>
      </c>
      <c r="CU228" s="240" t="str">
        <f t="shared" ca="1" si="270"/>
        <v>11.9839912588648-4.13423875285421E-12i</v>
      </c>
      <c r="CV228" s="240" t="str">
        <f t="shared" ca="1" si="271"/>
        <v>-11.9839912588648-4.85069998477413E-12i</v>
      </c>
      <c r="CW228" s="240" t="str">
        <f t="shared" ca="1" si="272"/>
        <v>11.9839912588648+2.9362621663718E-12i</v>
      </c>
      <c r="CX228" s="240" t="str">
        <f t="shared" ca="1" si="273"/>
        <v>-11.9839912588648-3.40613313217572E-13i</v>
      </c>
      <c r="CY228" s="240" t="str">
        <f t="shared" ca="1" si="274"/>
        <v>11.9839912588648-2.25503553993666E-12i</v>
      </c>
      <c r="CZ228" s="240" t="str">
        <f t="shared" ca="1" si="275"/>
        <v>-11.9839912588648+4.8506843930909E-12i</v>
      </c>
      <c r="DA228" s="240" t="str">
        <f t="shared" ca="1" si="276"/>
        <v>11.9839912588648+4.81546537928935E-12i</v>
      </c>
      <c r="DB228" s="240" t="str">
        <f t="shared" ca="1" si="277"/>
        <v>-11.9839912588648-2.21981652613511E-12i</v>
      </c>
      <c r="DC228" s="240" t="str">
        <f t="shared" ca="1" si="278"/>
        <v>11.9839912588648-3.75832327019119E-13i</v>
      </c>
      <c r="DD228" s="240" t="str">
        <f t="shared" ca="1" si="279"/>
        <v>-11.9839912588648+2.97148118017335E-12i</v>
      </c>
      <c r="DE228" s="240" t="str">
        <f t="shared" ca="1" si="280"/>
        <v>11.9839912588648-4.88591899857567E-12i</v>
      </c>
      <c r="DF228" s="240" t="str">
        <f t="shared" ca="1" si="281"/>
        <v>-11.9839912588648-4.09901973905265E-12i</v>
      </c>
      <c r="DG228" s="240" t="str">
        <f t="shared" ca="1" si="282"/>
        <v>11.9839912588648+1.50337088589843E-12i</v>
      </c>
      <c r="DH228" s="240" t="str">
        <f t="shared" ca="1" si="283"/>
        <v>-11.9839912588648+4.11066932503896E-13i</v>
      </c>
      <c r="DI228" s="240" t="str">
        <f t="shared" ca="1" si="284"/>
        <v>11.9839912588648-3.00671578565813E-12i</v>
      </c>
      <c r="DJ228" s="240" t="str">
        <f t="shared" ca="1" si="285"/>
        <v>-11.9839912588648+5.60236463881236E-12i</v>
      </c>
      <c r="DK228" s="240" t="str">
        <f t="shared" ca="1" si="286"/>
        <v>11.9839912588648+4.06378513356788E-12i</v>
      </c>
      <c r="DL228" s="240" t="str">
        <f t="shared" ca="1" si="287"/>
        <v>-11.9839912588648-1.46813628041365E-12i</v>
      </c>
      <c r="DM228" s="240" t="str">
        <f t="shared" ca="1" si="288"/>
        <v>11.9839912588648-1.12751257274059E-12i</v>
      </c>
      <c r="DN228" s="240" t="str">
        <f t="shared" ca="1" si="289"/>
        <v>-11.9839912588648+3.72316142589482E-12i</v>
      </c>
      <c r="DO228" s="240" t="str">
        <f t="shared" ca="1" si="290"/>
        <v>11.9839912588648-6.31881027904905E-12i</v>
      </c>
      <c r="DP228" s="240" t="str">
        <f t="shared" ca="1" si="291"/>
        <v>-11.9839912588648-3.34733949333119E-12i</v>
      </c>
      <c r="DQ228" s="240" t="str">
        <f t="shared" ca="1" si="292"/>
        <v>11.9839912588648+7.51690640176955E-13i</v>
      </c>
      <c r="DR228" s="240" t="str">
        <f t="shared" ca="1" si="293"/>
        <v>-11.9839912588648+1.16274717822536E-12i</v>
      </c>
      <c r="DS228" s="240" t="str">
        <f t="shared" ca="1" si="294"/>
        <v>11.9839912588648-3.7583960313796E-12i</v>
      </c>
      <c r="DT228" s="240" t="str">
        <f t="shared" ca="1" si="295"/>
        <v>-11.9839912588648-5.22654270624874E-12i</v>
      </c>
      <c r="DU228" s="240" t="str">
        <f t="shared" ca="1" si="296"/>
        <v>11.9839912588648+3.31210488784641E-12i</v>
      </c>
      <c r="DV228" s="240" t="str">
        <f t="shared" ca="1" si="297"/>
        <v>-11.9839912588648-7.16456034692178E-13i</v>
      </c>
      <c r="DW228" s="240" t="str">
        <f t="shared" ca="1" si="298"/>
        <v>11.9839912588648-1.87919281846206E-12i</v>
      </c>
      <c r="DX228" s="240" t="str">
        <f t="shared" ca="1" si="299"/>
        <v>-11.9839912588648+4.47484167161629E-12i</v>
      </c>
      <c r="DY228" s="240" t="str">
        <f t="shared" ca="1" si="300"/>
        <v>11.9839912588648+5.19130810076395E-12i</v>
      </c>
      <c r="DZ228" s="240" t="str">
        <f t="shared" ca="1" si="301"/>
        <v>-11.9839912588648-2.59565924760972E-12i</v>
      </c>
      <c r="EA228" s="240" t="str">
        <f t="shared" ca="1" si="302"/>
        <v>11.9839912588648+1.03944554863268E-17i</v>
      </c>
      <c r="EB228" s="240" t="str">
        <f t="shared" ca="1" si="303"/>
        <v>-11.9839912588648+2.59563845869875E-12i</v>
      </c>
      <c r="EC228" s="240" t="str">
        <f t="shared" ca="1" si="304"/>
        <v>11.9839912588648-4.51007627710106E-12i</v>
      </c>
      <c r="ED228" s="240" t="str">
        <f t="shared" ca="1" si="305"/>
        <v>-11.9839912588648-4.47486246052726E-12i</v>
      </c>
      <c r="EE228" s="240" t="str">
        <f t="shared" ca="1" si="306"/>
        <v>11.9839912588648+2.56042464212494E-12i</v>
      </c>
      <c r="EF228" s="240" t="str">
        <f t="shared" ca="1" si="307"/>
        <v>-11.9839912588648+3.522421102929E-14i</v>
      </c>
      <c r="EG228" s="240" t="str">
        <f t="shared" ca="1" si="308"/>
        <v>11.9839912588648-2.63087306418353E-12i</v>
      </c>
      <c r="EH228" s="240" t="str">
        <f t="shared" ca="1" si="309"/>
        <v>-11.9839912588648+5.22652191733776E-12i</v>
      </c>
      <c r="EI228" s="240" t="str">
        <f t="shared" ca="1" si="310"/>
        <v>11.9839912588648+4.43962785504249E-12i</v>
      </c>
      <c r="EJ228" s="240" t="str">
        <f t="shared" ca="1" si="311"/>
        <v>-11.9839912588648-1.84397900188825E-12i</v>
      </c>
      <c r="EK228" s="240" t="str">
        <f t="shared" ca="1" si="312"/>
        <v>11.9839912588648-7.51669851265982E-13i</v>
      </c>
      <c r="EL228" s="240" t="str">
        <f t="shared" ca="1" si="313"/>
        <v>-11.9839912588648+3.34731870442021E-12i</v>
      </c>
      <c r="EM228" s="240" t="str">
        <f t="shared" ca="1" si="314"/>
        <v>11.9839912588648-5.26175652282254E-12i</v>
      </c>
      <c r="EN228" s="240"/>
      <c r="EO228" s="240"/>
      <c r="EP228" s="240"/>
    </row>
    <row r="229" spans="1:146" ht="15.7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0.0210584404135541-0.11216464415527i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-0.146941054501355+0.495166559691383i</v>
      </c>
      <c r="H229" s="247" t="str">
        <f t="shared" si="322"/>
        <v>0.00504551793029163-0.00221790283092361i</v>
      </c>
      <c r="I229" s="247" t="str">
        <f t="shared" si="317"/>
        <v>-0.00538690712430185+0.00218768116154979i</v>
      </c>
      <c r="J229" s="275" t="str">
        <f ca="1">IMPRODUCT(1/N_FFT2,ED100)</f>
        <v>0.0553653394702359+0.0112698122944217i</v>
      </c>
      <c r="K229" s="274" t="str">
        <f t="shared" ca="1" si="318"/>
        <v>-0.000322902697682313+0.0000604122780234793i</v>
      </c>
      <c r="N229" s="265">
        <f t="shared" ref="N229:N292" ca="1" si="327">Ioutput2+O229</f>
        <v>35.983930642927469</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11.983930642927467</v>
      </c>
      <c r="P229" s="240" t="str">
        <f t="shared" ref="P229:P292" ca="1" si="329">IMPRODUCT(O229,IMEXP(COMPLEX(0,-2*PI()*1*B229/Nt_load2)))</f>
        <v>-11.9803213070718+0.294100380510775i</v>
      </c>
      <c r="Q229" s="240" t="str">
        <f t="shared" ref="Q229:Q292" ca="1" si="330">IMPRODUCT(O229,IMEXP(COMPLEX(0,-2*PI()*2*B229/Nt_load2)))</f>
        <v>11.9694954736339-0.588023605949568i</v>
      </c>
      <c r="R229" s="240" t="str">
        <f t="shared" ref="R229:R292" ca="1" si="331">IMPRODUCT(O229,IMEXP(COMPLEX(0,-2*PI()*3*B229/Nt_load2)))</f>
        <v>-11.9514596636909+0.881592627955644i</v>
      </c>
      <c r="S229" s="240" t="str">
        <f t="shared" ref="S229:S292" ca="1" si="332">IMPRODUCT(O229,IMEXP(COMPLEX(0,-2*PI()*4*B229/Nt_load2)))</f>
        <v>11.9262247413403-1.17463061152808i</v>
      </c>
      <c r="T229" s="240" t="str">
        <f t="shared" ref="T229:T292" ca="1" si="333">IMPRODUCT(O229,IMEXP(COMPLEX(0,-2*PI()*5*B229/Nt_load2)))</f>
        <v>-11.8938059071559+1.46696104154111i</v>
      </c>
      <c r="U229" s="241" t="str">
        <f t="shared" ref="U229:U292" ca="1" si="334">IMPRODUCT(O229,IMEXP(COMPLEX(0,-2*PI()*6*B229/Nt_load2)))</f>
        <v>11.8542226890309-1.75840782907711i</v>
      </c>
      <c r="V229" s="240" t="str">
        <f t="shared" ref="V229:V292" ca="1" si="335">IMPRODUCT(O229,IMEXP(COMPLEX(0,-2*PI()*7*B229/Nt_load2)))</f>
        <v>-11.8074989304163+2.04879541748682i</v>
      </c>
      <c r="W229" s="240" t="str">
        <f t="shared" ref="W229:W292" ca="1" si="336">IMPRODUCT(O229,IMEXP(COMPLEX(0,-2*PI()*8*B229/Nt_load2)))</f>
        <v>11.7536627759565-2.33794888814757i</v>
      </c>
      <c r="X229" s="240" t="str">
        <f t="shared" ref="X229:X292" ca="1" si="337">IMPRODUCT(O229,IMEXP(COMPLEX(0,-2*PI()*9*B229/Nt_load2)))</f>
        <v>-11.6927466545382+2.62569406581966i</v>
      </c>
      <c r="Y229" s="240" t="str">
        <f t="shared" ref="Y229:Y292" ca="1" si="338">IMPRODUCT(O229,IMEXP(COMPLEX(0,-2*PI()*10*B229/Nt_load2)))</f>
        <v>11.6247872597555-2.91185762356633i</v>
      </c>
      <c r="Z229" s="240" t="str">
        <f t="shared" ref="Z229:Z292" ca="1" si="339">IMPRODUCT(O229,IMEXP(COMPLEX(0,-2*PI()*11*B229/Nt_load2)))</f>
        <v>-11.549825527806+3.19626718716314i</v>
      </c>
      <c r="AA229" s="240" t="str">
        <f t="shared" ref="AA229:AA292" ca="1" si="340">IMPRODUCT(O229,IMEXP(COMPLEX(0,-2*PI()*12*B229/Nt_load2)))</f>
        <v>11.4679066128344-3.47875143892248i</v>
      </c>
      <c r="AB229" s="240" t="str">
        <f t="shared" ref="AB229:AB292" ca="1" si="341">IMPRODUCT(O229,IMEXP(COMPLEX(0,-2*PI()*13*B229/Nt_load2)))</f>
        <v>-11.3790798597322+3.75914022089276i</v>
      </c>
      <c r="AC229" s="240" t="str">
        <f t="shared" ref="AC229:AC292" ca="1" si="342">IMPRODUCT(O229,IMEXP(COMPLEX(0,-2*PI()*14*B229/Nt_load2)))</f>
        <v>11.2833987744132-4.03726463735851i</v>
      </c>
      <c r="AD229" s="240" t="str">
        <f t="shared" ref="AD229:AD292" ca="1" si="343">IMPRODUCT(O229,IMEXP(COMPLEX(0,-2*PI()*15*B229/Nt_load2)))</f>
        <v>-11.1809209915861+4.31295715656967i</v>
      </c>
      <c r="AE229" s="240" t="str">
        <f t="shared" ref="AE229:AE292" ca="1" si="344">IMPRODUCT(O229,IMEXP(COMPLEX(0,-2*PI()*16*B229/Nt_load2)))</f>
        <v>11.0717082400356-4.58605171166047i</v>
      </c>
      <c r="AF229" s="240" t="str">
        <f t="shared" ref="AF229:AF292" ca="1" si="345">IMPRODUCT(O229,IMEXP(COMPLEX(0,-2*PI()*17*B229/Nt_load2)))</f>
        <v>-10.9558263054387+4.85638380068486i</v>
      </c>
      <c r="AG229" s="240" t="str">
        <f t="shared" ref="AG229:AG292" ca="1" si="346">IMPRODUCT(O229,IMEXP(COMPLEX(0,-2*PI()*18*B229/Nt_load2)))</f>
        <v>10.8333449907406-5.12379058569843i</v>
      </c>
      <c r="AH229" s="240" t="str">
        <f t="shared" ref="AH229:AH292" ca="1" si="347">IMPRODUCT(O229,IMEXP(COMPLEX(0,-2*PI()*19*B229/Nt_load2)))</f>
        <v>-10.7043380741044+5.38811099085514i</v>
      </c>
      <c r="AI229" s="240" t="str">
        <f t="shared" ref="AI229:AI292" ca="1" si="348">IMPRODUCT(O229,IMEXP(COMPLEX(0,-2*PI()*20*B229/Nt_load2)))</f>
        <v>10.5688832644734-5.64918579942538i</v>
      </c>
      <c r="AJ229" s="240" t="str">
        <f t="shared" ref="AJ229:AJ292" ca="1" si="349">IMPRODUCT(O229,IMEXP(COMPLEX(0,-2*PI()*21*B229/Nt_load2)))</f>
        <v>-10.4270621547604+5.90685774970575i</v>
      </c>
      <c r="AK229" s="240" t="str">
        <f t="shared" ref="AK229:AK292" ca="1" si="350">IMPRODUCT(O229,IMEXP(COMPLEX(0,-2*PI()*22*B229/Nt_load2)))</f>
        <v>10.2789601726978-6.16097162975029i</v>
      </c>
      <c r="AL229" s="240" t="str">
        <f t="shared" ref="AL229:AL292" ca="1" si="351">IMPRODUCT(O229,IMEXP(COMPLEX(0,-2*PI()*23*B229/Nt_load2)))</f>
        <v>-10.1246665293822+6.41137437085864i</v>
      </c>
      <c r="AM229" s="240" t="str">
        <f t="shared" ref="AM229:AM292" ca="1" si="352">IMPRODUCT(O229,IMEXP(COMPLEX(0,-2*PI()*24*B229/Nt_load2)))</f>
        <v>9.96427416553567-6.6579151397817i</v>
      </c>
      <c r="AN229" s="240" t="str">
        <f t="shared" ref="AN229:AN292" ca="1" si="353">IMPRODUCT(O229,IMEXP(COMPLEX(0,-2*PI()*25*B229/Nt_load2)))</f>
        <v>-9.79787969551934+6.90044542958104i</v>
      </c>
      <c r="AO229" s="240" t="str">
        <f t="shared" ref="AO229:AO292" ca="1" si="354">IMPRODUCT(O229,IMEXP(COMPLEX(0,-2*PI()*26*B229/Nt_load2)))</f>
        <v>9.62558334914073-7.13881914907787i</v>
      </c>
      <c r="AP229" s="240" t="str">
        <f t="shared" ref="AP229:AP292" ca="1" si="355">IMPRODUCT(O229,IMEXP(COMPLEX(0,-2*PI()*27*B229/Nt_load2)))</f>
        <v>-9.44748891127694+7.3728927108561i</v>
      </c>
      <c r="AQ229" s="240" t="str">
        <f t="shared" ref="AQ229:AQ292" ca="1" si="356">IMPRODUCT(O229,IMEXP(COMPLEX(0,-2*PI()*28*B229/Nt_load2)))</f>
        <v>9.26370365935675-7.60252511775635i</v>
      </c>
      <c r="AR229" s="240" t="str">
        <f t="shared" ref="AR229:AR292" ca="1" si="357">IMPRODUCT(O229,IMEXP(COMPLEX(0,-2*PI()*28*B229/Nt_load2)))</f>
        <v>9.26370365935675-7.60252511775635i</v>
      </c>
      <c r="AS229" s="240" t="str">
        <f t="shared" ref="AS229:AS292" ca="1" si="358">IMPRODUCT(O229,IMEXP(COMPLEX(0,-2*PI()*30*B229/Nt_load2)))</f>
        <v>8.87950689605292-8.04791593752349i</v>
      </c>
      <c r="AT229" s="240" t="str">
        <f t="shared" ref="AT229:AT292" ca="1" si="359">IMPRODUCT(O229,IMEXP(COMPLEX(0,-2*PI()*31*B229/Nt_load2)))</f>
        <v>-8.67932681043266+8.2634060636157i</v>
      </c>
      <c r="AU229" s="240" t="str">
        <f t="shared" ref="AU229:AU292" ca="1" si="360">IMPRODUCT(O229,IMEXP(COMPLEX(0,-2*PI()*32*B229/Nt_load2)))</f>
        <v>8.47391862288189-8.47391862288466i</v>
      </c>
      <c r="AV229" s="240" t="str">
        <f t="shared" ref="AV229:AV292" ca="1" si="361">IMPRODUCT(O229,IMEXP(COMPLEX(0,-2*PI()*33*B229/Nt_load2)))</f>
        <v>-8.26340606361371+8.67932681043456i</v>
      </c>
      <c r="AW229" s="240" t="str">
        <f t="shared" ref="AW229:AW292" ca="1" si="362">IMPRODUCT(O229,IMEXP(COMPLEX(0,-2*PI()*34*B229/Nt_load2)))</f>
        <v>8.04791593752133-8.87950689605487i</v>
      </c>
      <c r="AX229" s="240" t="str">
        <f t="shared" ref="AX229:AX292" ca="1" si="363">IMPRODUCT(O229,IMEXP(COMPLEX(0,-2*PI()*35*B229/Nt_load2)))</f>
        <v>-7.82757804779927+9.07433829874702i</v>
      </c>
      <c r="AY229" s="240" t="str">
        <f t="shared" ref="AY229:AY292" ca="1" si="364">IMPRODUCT(O229,IMEXP(COMPLEX(0,-2*PI()*36*B229/Nt_load2)))</f>
        <v>7.60252511775317-9.26370365935935i</v>
      </c>
      <c r="AZ229" s="240" t="str">
        <f t="shared" ref="AZ229:AZ292" ca="1" si="365">IMPRODUCT(O229,IMEXP(COMPLEX(0,-2*PI()*37*B229/Nt_load2)))</f>
        <v>-7.37289271085287+9.44748891127947i</v>
      </c>
      <c r="BA229" s="240" t="str">
        <f t="shared" ref="BA229:BA292" ca="1" si="366">IMPRODUCT(O229,IMEXP(COMPLEX(0,-2*PI()*38*B229/Nt_load2)))</f>
        <v>7.13881914907375-9.62558334914377i</v>
      </c>
      <c r="BB229" s="240" t="str">
        <f t="shared" ref="BB229:BB292" ca="1" si="367">IMPRODUCT(O229,IMEXP(COMPLEX(0,-2*PI()*39*B229/Nt_load2)))</f>
        <v>-6.90044542957686+9.79787969552228i</v>
      </c>
      <c r="BC229" s="240" t="str">
        <f t="shared" ref="BC229:BC292" ca="1" si="368">IMPRODUCT(O229,IMEXP(COMPLEX(0,-2*PI()*40*B229/Nt_load2)))</f>
        <v>6.65791513977744-9.96427416553851i</v>
      </c>
      <c r="BD229" s="240" t="str">
        <f t="shared" ref="BD229:BD292" ca="1" si="369">IMPRODUCT(O229,IMEXP(COMPLEX(0,-2*PI()*41*B229/Nt_load2)))</f>
        <v>-6.41137437086323+10.1246665293793i</v>
      </c>
      <c r="BE229" s="240" t="str">
        <f t="shared" ref="BE229:BE292" ca="1" si="370">IMPRODUCT(O229,IMEXP(COMPLEX(0,-2*PI()*42*B229/Nt_load2)))</f>
        <v>6.16097162975496-10.278960172695i</v>
      </c>
      <c r="BF229" s="240" t="str">
        <f t="shared" ref="BF229:BF292" ca="1" si="371">IMPRODUCT(O229,IMEXP(COMPLEX(0,-2*PI()*43*B229/Nt_load2)))</f>
        <v>-5.90685774971048+10.4270621547577i</v>
      </c>
      <c r="BG229" s="240" t="str">
        <f t="shared" ref="BG229:BG292" ca="1" si="372">IMPRODUCT(O229,IMEXP(COMPLEX(0,-2*PI()*44*B229/Nt_load2)))</f>
        <v>5.6491857994292-10.5688832644714i</v>
      </c>
      <c r="BH229" s="240" t="str">
        <f t="shared" ref="BH229:BH292" ca="1" si="373">IMPRODUCT(O229,IMEXP(COMPLEX(0,-2*PI()*45*B229/Nt_load2)))</f>
        <v>-5.38811099085901+10.7043380741025i</v>
      </c>
      <c r="BI229" s="240" t="str">
        <f t="shared" ref="BI229:BI292" ca="1" si="374">IMPRODUCT(O229,IMEXP(COMPLEX(0,-2*PI()*46*B229/Nt_load2)))</f>
        <v>5.12379058570235-10.8333449907387i</v>
      </c>
      <c r="BJ229" s="240" t="str">
        <f t="shared" ref="BJ229:BJ292" ca="1" si="375">IMPRODUCT(O229,IMEXP(COMPLEX(0,-2*PI()*47*B229/Nt_load2)))</f>
        <v>-4.85638380068772+10.9558263054374i</v>
      </c>
      <c r="BK229" s="240" t="str">
        <f t="shared" ref="BK229:BK292" ca="1" si="376">IMPRODUCT(O229,IMEXP(COMPLEX(0,-2*PI()*48*B229/Nt_load2)))</f>
        <v>4.58605171166344-11.0717082400344i</v>
      </c>
      <c r="BL229" s="240" t="str">
        <f t="shared" ref="BL229:BL292" ca="1" si="377">IMPRODUCT(O229,IMEXP(COMPLEX(0,-2*PI()*49*B229/Nt_load2)))</f>
        <v>-4.31295715657158+11.1809209915854i</v>
      </c>
      <c r="BM229" s="240" t="str">
        <f t="shared" ref="BM229:BM292" ca="1" si="378">IMPRODUCT(O229,IMEXP(COMPLEX(0,-2*PI()*50*B229/Nt_load2)))</f>
        <v>4.03726463736043-11.2833987744126i</v>
      </c>
      <c r="BN229" s="240" t="str">
        <f t="shared" ref="BN229:BN292" ca="1" si="379">IMPRODUCT(O229,IMEXP(COMPLEX(0,-2*PI()*51*B229/Nt_load2)))</f>
        <v>-3.75914022089478+11.3790798597315i</v>
      </c>
      <c r="BO229" s="240" t="str">
        <f t="shared" ref="BO229:BO292" ca="1" si="380">IMPRODUCT(O229,IMEXP(COMPLEX(0,-2*PI()*52*B229/Nt_load2)))</f>
        <v>3.47875143892336-11.4679066128341i</v>
      </c>
      <c r="BP229" s="240" t="str">
        <f t="shared" ref="BP229:BP292" ca="1" si="381">IMPRODUCT(O229,IMEXP(COMPLEX(0,-2*PI()*53*B229/Nt_load2)))</f>
        <v>-3.19626718716404+11.5498255278058i</v>
      </c>
      <c r="BQ229" s="240" t="str">
        <f t="shared" ref="BQ229:BQ292" ca="1" si="382">IMPRODUCT(O229,IMEXP(COMPLEX(0,-2*PI()*54*B229/Nt_load2)))</f>
        <v>2.91185762356695-11.6247872597554i</v>
      </c>
      <c r="BR229" s="240" t="str">
        <f t="shared" ref="BR229:BR292" ca="1" si="383">IMPRODUCT(O229,IMEXP(COMPLEX(0,-2*PI()*55*B229/Nt_load2)))</f>
        <v>-2.62569406581911+11.6927466545384i</v>
      </c>
      <c r="BS229" s="240" t="str">
        <f t="shared" ref="BS229:BS292" ca="1" si="384">IMPRODUCT(O229,IMEXP(COMPLEX(0,-2*PI()*56*B229/Nt_load2)))</f>
        <v>2.33794888814705-11.7536627759566i</v>
      </c>
      <c r="BT229" s="240" t="str">
        <f t="shared" ref="BT229:BT292" ca="1" si="385">IMPRODUCT(O229,IMEXP(COMPLEX(0,-2*PI()*57*B229/Nt_load2)))</f>
        <v>-2.04879541748631+11.8074989304163i</v>
      </c>
      <c r="BU229" s="240" t="str">
        <f t="shared" ref="BU229:BU292" ca="1" si="386">IMPRODUCT(O229,IMEXP(COMPLEX(0,-2*PI()*58*B229/Nt_load2)))</f>
        <v>1.75840782907546-11.8542226890312i</v>
      </c>
      <c r="BV229" s="240" t="str">
        <f t="shared" ref="BV229:BV292" ca="1" si="387">IMPRODUCT(O229,IMEXP(COMPLEX(0,-2*PI()*59*B229/Nt_load2)))</f>
        <v>-1.46696104153948+11.8938059071561i</v>
      </c>
      <c r="BW229" s="240" t="str">
        <f t="shared" ref="BW229:BW292" ca="1" si="388">IMPRODUCT(O229,IMEXP(COMPLEX(0,-2*PI()*60*B229/Nt_load2)))</f>
        <v>1.17463061152528-11.9262247413406i</v>
      </c>
      <c r="BX229" s="240" t="str">
        <f t="shared" ref="BX229:BX292" ca="1" si="389">IMPRODUCT(O229,IMEXP(COMPLEX(0,-2*PI()*61*B229/Nt_load2)))</f>
        <v>-0.881592627952957+11.9514596636911i</v>
      </c>
      <c r="BY229" s="240" t="str">
        <f t="shared" ref="BY229:BY292" ca="1" si="390">IMPRODUCT(O229,IMEXP(COMPLEX(0,-2*PI()*62*B229/Nt_load2)))</f>
        <v>0.588023605946431-11.969495473634i</v>
      </c>
      <c r="BZ229" s="240" t="str">
        <f t="shared" ref="BZ229:BZ292" ca="1" si="391">IMPRODUCT(O229,IMEXP(COMPLEX(0,-2*PI()*63*B229/Nt_load2)))</f>
        <v>-0.294100380507299+11.9803213070719i</v>
      </c>
      <c r="CA229" s="240" t="str">
        <f t="shared" ref="CA229:CA292" ca="1" si="392">IMPRODUCT(O229,IMEXP(COMPLEX(0,-2*PI()*64*B229/Nt_load2)))</f>
        <v>-3.92868281631201E-12-11.9839306429275i</v>
      </c>
      <c r="CB229" s="240" t="str">
        <f t="shared" ref="CB229:CB292" ca="1" si="393">IMPRODUCT(O229,IMEXP(COMPLEX(0,-2*PI()*65*B229/Nt_load2)))</f>
        <v>0.294100380515154+11.9803213070717i</v>
      </c>
      <c r="CC229" s="240" t="str">
        <f t="shared" ref="CC229:CC292" ca="1" si="394">IMPRODUCT(O229,IMEXP(COMPLEX(0,-2*PI()*66*B229/Nt_load2)))</f>
        <v>-0.588023605954278-11.9694954736337i</v>
      </c>
      <c r="CD229" s="240" t="str">
        <f t="shared" ref="CD229:CD292" ca="1" si="395">IMPRODUCT(O229,IMEXP(COMPLEX(0,-2*PI()*67*B229/Nt_load2)))</f>
        <v>0.881592627961133+11.9514596636905i</v>
      </c>
      <c r="CE229" s="240" t="str">
        <f t="shared" ref="CE229:CE292" ca="1" si="396">IMPRODUCT(O229,IMEXP(COMPLEX(0,-2*PI()*68*B229/Nt_load2)))</f>
        <v>-1.17463061153343-11.9262247413398i</v>
      </c>
      <c r="CF229" s="240" t="str">
        <f t="shared" ref="CF229:CF292" ca="1" si="397">IMPRODUCT(O229,IMEXP(COMPLEX(0,-2*PI()*69*B229/Nt_load2)))</f>
        <v>1.46696104153544+11.8938059071566i</v>
      </c>
      <c r="CG229" s="240" t="str">
        <f t="shared" ref="CG229:CG292" ca="1" si="398">IMPRODUCT(O229,IMEXP(COMPLEX(0,-2*PI()*70*B229/Nt_load2)))</f>
        <v>-1.75840782907178-11.8542226890317i</v>
      </c>
      <c r="CH229" s="240" t="str">
        <f t="shared" ref="CH229:CH292" ca="1" si="399">IMPRODUCT(O229,IMEXP(COMPLEX(0,-2*PI()*71*B229/Nt_load2)))</f>
        <v>2.04879541748264+11.807498930417i</v>
      </c>
      <c r="CI229" s="240" t="str">
        <f t="shared" ref="CI229:CI292" ca="1" si="400">IMPRODUCT(O229,IMEXP(COMPLEX(0,-2*PI()*72*B229/Nt_load2)))</f>
        <v>-2.3379488881434-11.7536627759573i</v>
      </c>
      <c r="CJ229" s="240" t="str">
        <f t="shared" ref="CJ229:CJ292" ca="1" si="401">IMPRODUCT(O229,IMEXP(COMPLEX(0,-2*PI()*73*B229/Nt_load2)))</f>
        <v>2.62569406581548+11.6927466545392i</v>
      </c>
      <c r="CK229" s="240" t="str">
        <f t="shared" ref="CK229:CK292" ca="1" si="402">IMPRODUCT(O229,IMEXP(COMPLEX(0,-2*PI()*74*B229/Nt_load2)))</f>
        <v>-2.91185762356334-11.6247872597563i</v>
      </c>
      <c r="CL229" s="240" t="str">
        <f t="shared" ref="CL229:CL292" ca="1" si="403">IMPRODUCT(O229,IMEXP(COMPLEX(0,-2*PI()*75*B229/Nt_load2)))</f>
        <v>3.19626718716012+11.5498255278069i</v>
      </c>
      <c r="CM229" s="240" t="str">
        <f t="shared" ref="CM229:CM292" ca="1" si="404">IMPRODUCT(O229,IMEXP(COMPLEX(0,-2*PI()*76*B229/Nt_load2)))</f>
        <v>-3.47875143891948-11.4679066128353i</v>
      </c>
      <c r="CN229" s="240" t="str">
        <f t="shared" ref="CN229:CN292" ca="1" si="405">IMPRODUCT(O229,IMEXP(COMPLEX(0,-2*PI()*77*B229/Nt_load2)))</f>
        <v>3.75914022089092+11.3790798597328i</v>
      </c>
      <c r="CO229" s="240" t="str">
        <f t="shared" ref="CO229:CO292" ca="1" si="406">IMPRODUCT(O229,IMEXP(COMPLEX(0,-2*PI()*78*B229/Nt_load2)))</f>
        <v>-4.03726463735661-11.2833987744139i</v>
      </c>
      <c r="CP229" s="240" t="str">
        <f t="shared" ref="CP229:CP292" ca="1" si="407">IMPRODUCT(O229,IMEXP(COMPLEX(0,-2*PI()*79*B229/Nt_load2)))</f>
        <v>4.31295715656778+11.1809209915868i</v>
      </c>
      <c r="CQ229" s="240" t="str">
        <f t="shared" ref="CQ229:CQ292" ca="1" si="408">IMPRODUCT(O229,IMEXP(COMPLEX(0,-2*PI()*80*B229/Nt_load2)))</f>
        <v>-4.58605171165969-11.0717082400359i</v>
      </c>
      <c r="CR229" s="240" t="str">
        <f t="shared" ref="CR229:CR292" ca="1" si="409">IMPRODUCT(O229,IMEXP(COMPLEX(0,-2*PI()*81*B229/Nt_load2)))</f>
        <v>4.85638380068432+10.9558263054389i</v>
      </c>
      <c r="CS229" s="240" t="str">
        <f t="shared" ref="CS229:CS292" ca="1" si="410">IMPRODUCT(O229,IMEXP(COMPLEX(0,-2*PI()*82*B229/Nt_load2)))</f>
        <v>-5.12379058569867-10.8333449907405i</v>
      </c>
      <c r="CT229" s="240" t="str">
        <f t="shared" ref="CT229:CT292" ca="1" si="411">IMPRODUCT(O229,IMEXP(COMPLEX(0,-2*PI()*83*B229/Nt_load2)))</f>
        <v>5.38811099085568+10.7043380741042i</v>
      </c>
      <c r="CU229" s="240" t="str">
        <f t="shared" ref="CU229:CU292" ca="1" si="412">IMPRODUCT(O229,IMEXP(COMPLEX(0,-2*PI()*84*B229/Nt_load2)))</f>
        <v>-5.64918579942562-10.5688832644733i</v>
      </c>
      <c r="CV229" s="240" t="str">
        <f t="shared" ref="CV229:CV292" ca="1" si="413">IMPRODUCT(O229,IMEXP(COMPLEX(0,-2*PI()*85*B229/Nt_load2)))</f>
        <v>5.90685774970724+10.4270621547596i</v>
      </c>
      <c r="CW229" s="240" t="str">
        <f t="shared" ref="CW229:CW292" ca="1" si="414">IMPRODUCT(O229,IMEXP(COMPLEX(0,-2*PI()*86*B229/Nt_load2)))</f>
        <v>-6.16097162975148-10.2789601726971i</v>
      </c>
      <c r="CX229" s="240" t="str">
        <f t="shared" ref="CX229:CX292" ca="1" si="415">IMPRODUCT(O229,IMEXP(COMPLEX(0,-2*PI()*87*B229/Nt_load2)))</f>
        <v>6.41137437086009+10.1246665293813i</v>
      </c>
      <c r="CY229" s="240" t="str">
        <f t="shared" ref="CY229:CY292" ca="1" si="416">IMPRODUCT(O229,IMEXP(COMPLEX(0,-2*PI()*88*B229/Nt_load2)))</f>
        <v>-6.65791513978383-9.96427416553424i</v>
      </c>
      <c r="CZ229" s="240" t="str">
        <f t="shared" ref="CZ229:CZ292" ca="1" si="417">IMPRODUCT(O229,IMEXP(COMPLEX(0,-2*PI()*89*B229/Nt_load2)))</f>
        <v>6.90044542958341+9.79787969551766i</v>
      </c>
      <c r="DA229" s="240" t="str">
        <f t="shared" ref="DA229:DA292" ca="1" si="418">IMPRODUCT(O229,IMEXP(COMPLEX(0,-2*PI()*90*B229/Nt_load2)))</f>
        <v>-7.13881914908047-9.62558334913879i</v>
      </c>
      <c r="DB229" s="240" t="str">
        <f t="shared" ref="DB229:DB292" ca="1" si="419">IMPRODUCT(O229,IMEXP(COMPLEX(0,-2*PI()*91*B229/Nt_load2)))</f>
        <v>7.3728927108592+9.44748891127454i</v>
      </c>
      <c r="DC229" s="240" t="str">
        <f t="shared" ref="DC229:DC292" ca="1" si="420">IMPRODUCT(O229,IMEXP(COMPLEX(0,-2*PI()*92*B229/Nt_load2)))</f>
        <v>-7.60252511775964-9.26370365935404i</v>
      </c>
      <c r="DD229" s="240" t="str">
        <f t="shared" ref="DD229:DD292" ca="1" si="421">IMPRODUCT(O229,IMEXP(COMPLEX(0,-2*PI()*93*B229/Nt_load2)))</f>
        <v>7.82757804780534+9.07433829874178i</v>
      </c>
      <c r="DE229" s="240" t="str">
        <f t="shared" ref="DE229:DE292" ca="1" si="422">IMPRODUCT(O229,IMEXP(COMPLEX(0,-2*PI()*94*B229/Nt_load2)))</f>
        <v>-8.04791593752754-8.87950689604925i</v>
      </c>
      <c r="DF229" s="240" t="str">
        <f t="shared" ref="DF229:DF292" ca="1" si="423">IMPRODUCT(O229,IMEXP(COMPLEX(0,-2*PI()*95*B229/Nt_load2)))</f>
        <v>8.2634060636194+8.67932681042914i</v>
      </c>
      <c r="DG229" s="240" t="str">
        <f t="shared" ref="DG229:DG292" ca="1" si="424">IMPRODUCT(O229,IMEXP(COMPLEX(0,-2*PI()*96*B229/Nt_load2)))</f>
        <v>-8.47391862288768-8.47391862287887i</v>
      </c>
      <c r="DH229" s="240" t="str">
        <f t="shared" ref="DH229:DH292" ca="1" si="425">IMPRODUCT(O229,IMEXP(COMPLEX(0,-2*PI()*97*B229/Nt_load2)))</f>
        <v>8.67932681042927+8.26340606361926i</v>
      </c>
      <c r="DI229" s="240" t="str">
        <f t="shared" ref="DI229:DI292" ca="1" si="426">IMPRODUCT(O229,IMEXP(COMPLEX(0,-2*PI()*98*B229/Nt_load2)))</f>
        <v>-8.8795068960494-8.04791593752738i</v>
      </c>
      <c r="DJ229" s="240" t="str">
        <f t="shared" ref="DJ229:DJ292" ca="1" si="427">IMPRODUCT(O229,IMEXP(COMPLEX(0,-2*PI()*99*B229/Nt_load2)))</f>
        <v>9.07433829874191+7.82757804780519i</v>
      </c>
      <c r="DK229" s="240" t="str">
        <f t="shared" ref="DK229:DK292" ca="1" si="428">IMPRODUCT(O229,IMEXP(COMPLEX(0,-2*PI()*100*B229/Nt_load2)))</f>
        <v>-9.26370365935418-7.60252511775949i</v>
      </c>
      <c r="DL229" s="240" t="str">
        <f t="shared" ref="DL229:DL292" ca="1" si="429">IMPRODUCT(O229,IMEXP(COMPLEX(0,-2*PI()*101*B229/Nt_load2)))</f>
        <v>9.44748891127466+7.37289271085903i</v>
      </c>
      <c r="DM229" s="240" t="str">
        <f t="shared" ref="DM229:DM292" ca="1" si="430">IMPRODUCT(O229,IMEXP(COMPLEX(0,-2*PI()*102*B229/Nt_load2)))</f>
        <v>-9.62558334913891-7.1388191490803i</v>
      </c>
      <c r="DN229" s="240" t="str">
        <f t="shared" ref="DN229:DN292" ca="1" si="431">IMPRODUCT(O229,IMEXP(COMPLEX(0,-2*PI()*103*B229/Nt_load2)))</f>
        <v>9.79787969551778+6.90044542958325i</v>
      </c>
      <c r="DO229" s="240" t="str">
        <f t="shared" ref="DO229:DO292" ca="1" si="432">IMPRODUCT(O229,IMEXP(COMPLEX(0,-2*PI()*104*B229/Nt_load2)))</f>
        <v>-9.96427416553398-6.65791513978423i</v>
      </c>
      <c r="DP229" s="240" t="str">
        <f t="shared" ref="DP229:DP292" ca="1" si="433">IMPRODUCT(O229,IMEXP(COMPLEX(0,-2*PI()*105*B229/Nt_load2)))</f>
        <v>10.1246665293814+6.41137437085991i</v>
      </c>
      <c r="DQ229" s="240" t="str">
        <f t="shared" ref="DQ229:DQ292" ca="1" si="434">IMPRODUCT(O229,IMEXP(COMPLEX(0,-2*PI()*106*B229/Nt_load2)))</f>
        <v>-10.2789601726969-6.16097162975188i</v>
      </c>
      <c r="DR229" s="240" t="str">
        <f t="shared" ref="DR229:DR292" ca="1" si="435">IMPRODUCT(O229,IMEXP(COMPLEX(0,-2*PI()*107*B229/Nt_load2)))</f>
        <v>10.4270621547597+5.90685774970706i</v>
      </c>
      <c r="DS229" s="240" t="str">
        <f t="shared" ref="DS229:DS292" ca="1" si="436">IMPRODUCT(O229,IMEXP(COMPLEX(0,-2*PI()*108*B229/Nt_load2)))</f>
        <v>-10.5688832644734-5.64918579942544i</v>
      </c>
      <c r="DT229" s="240" t="str">
        <f t="shared" ref="DT229:DT292" ca="1" si="437">IMPRODUCT(O229,IMEXP(COMPLEX(0,-2*PI()*109*B229/Nt_load2)))</f>
        <v>10.7043380741043+5.3881109908555i</v>
      </c>
      <c r="DU229" s="240" t="str">
        <f t="shared" ref="DU229:DU292" ca="1" si="438">IMPRODUCT(O229,IMEXP(COMPLEX(0,-2*PI()*110*B229/Nt_load2)))</f>
        <v>-10.8333449907406-5.12379058569849i</v>
      </c>
      <c r="DV229" s="240" t="str">
        <f t="shared" ref="DV229:DV292" ca="1" si="439">IMPRODUCT(O229,IMEXP(COMPLEX(0,-2*PI()*111*B229/Nt_load2)))</f>
        <v>10.955826305439+4.85638380068414i</v>
      </c>
      <c r="DW229" s="240" t="str">
        <f t="shared" ref="DW229:DW292" ca="1" si="440">IMPRODUCT(O229,IMEXP(COMPLEX(0,-2*PI()*112*B229/Nt_load2)))</f>
        <v>-11.071708240036-4.5860517116595i</v>
      </c>
      <c r="DX229" s="240" t="str">
        <f t="shared" ref="DX229:DX292" ca="1" si="441">IMPRODUCT(O229,IMEXP(COMPLEX(0,-2*PI()*113*B229/Nt_load2)))</f>
        <v>11.1809209915868+4.31295715656791i</v>
      </c>
      <c r="DY229" s="240" t="str">
        <f t="shared" ref="DY229:DY292" ca="1" si="442">IMPRODUCT(O229,IMEXP(COMPLEX(0,-2*PI()*114*B229/Nt_load2)))</f>
        <v>-11.283398774414-4.03726463735641i</v>
      </c>
      <c r="DZ229" s="240" t="str">
        <f t="shared" ref="DZ229:DZ292" ca="1" si="443">IMPRODUCT(O229,IMEXP(COMPLEX(0,-2*PI()*115*B229/Nt_load2)))</f>
        <v>11.3790798597327+3.75914022089105i</v>
      </c>
      <c r="EA229" s="240" t="str">
        <f t="shared" ref="EA229:EA292" ca="1" si="444">IMPRODUCT(O229,IMEXP(COMPLEX(0,-2*PI()*116*B229/Nt_load2)))</f>
        <v>-11.4679066128354-3.47875143891928i</v>
      </c>
      <c r="EB229" s="240" t="str">
        <f t="shared" ref="EB229:EB292" ca="1" si="445">IMPRODUCT(O229,IMEXP(COMPLEX(0,-2*PI()*117*B229/Nt_load2)))</f>
        <v>11.5498255278068+3.19626718716025i</v>
      </c>
      <c r="EC229" s="240" t="str">
        <f t="shared" ref="EC229:EC292" ca="1" si="446">IMPRODUCT(O229,IMEXP(COMPLEX(0,-2*PI()*118*B229/Nt_load2)))</f>
        <v>-11.6247872597563-2.91185762356313i</v>
      </c>
      <c r="ED229" s="240" t="str">
        <f t="shared" ref="ED229:ED292" ca="1" si="447">IMPRODUCT(O229,IMEXP(COMPLEX(0,-2*PI()*119*B229/Nt_load2)))</f>
        <v>11.6927466545392+2.62569406581561i</v>
      </c>
      <c r="EE229" s="240" t="str">
        <f t="shared" ref="EE229:EE292" ca="1" si="448">IMPRODUCT(O229,IMEXP(COMPLEX(0,-2*PI()*120*B229/Nt_load2)))</f>
        <v>-11.7536627759574-2.33794888814319i</v>
      </c>
      <c r="EF229" s="240" t="str">
        <f t="shared" ref="EF229:EF292" ca="1" si="449">IMPRODUCT(O229,IMEXP(COMPLEX(0,-2*PI()*121*B229/Nt_load2)))</f>
        <v>11.8074989304171+2.0487954174821i</v>
      </c>
      <c r="EG229" s="240" t="str">
        <f t="shared" ref="EG229:EG292" ca="1" si="450">IMPRODUCT(O229,IMEXP(COMPLEX(0,-2*PI()*122*B229/Nt_load2)))</f>
        <v>-11.8542226890318-1.75840782907158i</v>
      </c>
      <c r="EH229" s="240" t="str">
        <f t="shared" ref="EH229:EH292" ca="1" si="451">IMPRODUCT(O229,IMEXP(COMPLEX(0,-2*PI()*123*B229/Nt_load2)))</f>
        <v>11.8938059071566+1.46696104153524i</v>
      </c>
      <c r="EI229" s="240" t="str">
        <f t="shared" ref="EI229:EI292" ca="1" si="452">IMPRODUCT(O229,IMEXP(COMPLEX(0,-2*PI()*124*B229/Nt_load2)))</f>
        <v>-11.9262247413398-1.17463061153289i</v>
      </c>
      <c r="EJ229" s="240" t="str">
        <f t="shared" ref="EJ229:EJ292" ca="1" si="453">IMPRODUCT(O229,IMEXP(COMPLEX(0,-2*PI()*125*B229/Nt_load2)))</f>
        <v>11.9514596636905+0.881592627960928i</v>
      </c>
      <c r="EK229" s="240" t="str">
        <f t="shared" ref="EK229:EK292" ca="1" si="454">IMPRODUCT(O229,IMEXP(COMPLEX(0,-2*PI()*126*B229/Nt_load2)))</f>
        <v>-11.9694954736337-0.588023605954073i</v>
      </c>
      <c r="EL229" s="240" t="str">
        <f t="shared" ref="EL229:EL292" ca="1" si="455">IMPRODUCT(O229,IMEXP(COMPLEX(0,-2*PI()*127*B229/Nt_load2)))</f>
        <v>11.9803213070717+0.294100380515289i</v>
      </c>
      <c r="EM229" s="240" t="str">
        <f t="shared" ref="EM229:EM292" ca="1" si="456">IMPRODUCT(O229,IMEXP(COMPLEX(0,-2*PI()*128*B229/Nt_load2)))</f>
        <v>-11.9839306429275-3.72316338266757E-12i</v>
      </c>
      <c r="EN229" s="240"/>
      <c r="EO229" s="240"/>
      <c r="EP229" s="240"/>
    </row>
    <row r="230" spans="1:146" ht="15.7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0.0206561932080366-0.111604933947795i</v>
      </c>
      <c r="G230" s="247" t="str">
        <f t="shared" si="326"/>
        <v>-0.144789618017699+0.492003517649968i</v>
      </c>
      <c r="H230" s="247" t="str">
        <f t="shared" si="322"/>
        <v>0.00504463672651883-0.00220098806596253i</v>
      </c>
      <c r="I230" s="247" t="str">
        <f t="shared" ref="I230:I237" si="459">IMDIV(IMPRODUCT(-1,H230),IMSUM(1,IMPRODUCT(F230,G230,-1)))</f>
        <v>-0.00538119920688607+0.00217211796967718i</v>
      </c>
      <c r="J230" s="275" t="str">
        <f ca="1">IMPRODUCT(1/N_FFT2,EE100)</f>
        <v>0.0694810853147953-0.000135109914042968i</v>
      </c>
      <c r="K230" s="274" t="str">
        <f t="shared" ref="K230:K237" ca="1" si="460">IMPRODUCT(I230,J230)</f>
        <v>-0.000373598086517385+0.000151648167327231i</v>
      </c>
      <c r="N230" s="265">
        <f t="shared" ca="1" si="327"/>
        <v>35.983853688624038</v>
      </c>
      <c r="O230" s="240">
        <f t="shared" ca="1" si="328"/>
        <v>11.983853688624034</v>
      </c>
      <c r="P230" s="240" t="str">
        <f t="shared" ca="1" si="329"/>
        <v>-11.9694186120253+0.588019829980786i</v>
      </c>
      <c r="Q230" s="240" t="str">
        <f t="shared" ca="1" si="330"/>
        <v>11.9261481575929-1.17462306868681i</v>
      </c>
      <c r="R230" s="240" t="str">
        <f t="shared" ca="1" si="331"/>
        <v>-11.8541465676417+1.75839653753543i</v>
      </c>
      <c r="S230" s="240" t="str">
        <f t="shared" ca="1" si="332"/>
        <v>11.7535873003085-2.33793387510742i</v>
      </c>
      <c r="T230" s="240" t="str">
        <f t="shared" ca="1" si="333"/>
        <v>-11.6247126116759+2.91183892519661i</v>
      </c>
      <c r="U230" s="241" t="str">
        <f t="shared" ca="1" si="334"/>
        <v>11.4678329721576-3.47872910026691i</v>
      </c>
      <c r="V230" s="240" t="str">
        <f t="shared" ca="1" si="335"/>
        <v>-11.2833263185458+4.03723871223396i</v>
      </c>
      <c r="W230" s="240" t="str">
        <f t="shared" ca="1" si="336"/>
        <v>11.0716371435295-4.58602226252401i</v>
      </c>
      <c r="X230" s="240" t="str">
        <f t="shared" ca="1" si="337"/>
        <v>-10.833275424874+5.12375768349443i</v>
      </c>
      <c r="Y230" s="240" t="str">
        <f t="shared" ca="1" si="338"/>
        <v>10.5688153968372-5.64914952341716i</v>
      </c>
      <c r="Z230" s="240" t="str">
        <f t="shared" ca="1" si="339"/>
        <v>-10.2788941667899+6.16093206733199i</v>
      </c>
      <c r="AA230" s="240" t="str">
        <f t="shared" ca="1" si="340"/>
        <v>9.96421018037067-6.65787238626164i</v>
      </c>
      <c r="AB230" s="240" t="str">
        <f t="shared" ca="1" si="341"/>
        <v>-9.6255215388652+7.13877330745206i</v>
      </c>
      <c r="AC230" s="240" t="str">
        <f t="shared" ca="1" si="342"/>
        <v>9.26364417287576-7.60247629846308i</v>
      </c>
      <c r="AD230" s="240" t="str">
        <f t="shared" ca="1" si="343"/>
        <v>-8.8794498766752+8.04786425817189i</v>
      </c>
      <c r="AE230" s="240" t="str">
        <f t="shared" ca="1" si="344"/>
        <v>8.47386420797382-8.47386420797313i</v>
      </c>
      <c r="AF230" s="240" t="str">
        <f t="shared" ca="1" si="345"/>
        <v>-8.04786425817172+8.87944987667536i</v>
      </c>
      <c r="AG230" s="240" t="str">
        <f t="shared" ca="1" si="346"/>
        <v>7.6024762984629-9.2636441728759i</v>
      </c>
      <c r="AH230" s="240" t="str">
        <f t="shared" ca="1" si="347"/>
        <v>-7.13877330745283+9.62552153886462i</v>
      </c>
      <c r="AI230" s="240" t="str">
        <f t="shared" ca="1" si="348"/>
        <v>6.65787238626144-9.96421018037081i</v>
      </c>
      <c r="AJ230" s="240" t="str">
        <f t="shared" ca="1" si="349"/>
        <v>-6.16093206733172+10.2788941667901i</v>
      </c>
      <c r="AK230" s="240" t="str">
        <f t="shared" ca="1" si="350"/>
        <v>5.64914952341798-10.5688153968368i</v>
      </c>
      <c r="AL230" s="240" t="str">
        <f t="shared" ca="1" si="351"/>
        <v>-5.12375768349419+10.8332754248741i</v>
      </c>
      <c r="AM230" s="240" t="str">
        <f t="shared" ca="1" si="352"/>
        <v>4.58602226252376-11.0716371435296i</v>
      </c>
      <c r="AN230" s="240" t="str">
        <f t="shared" ca="1" si="353"/>
        <v>-4.03723871223483+11.2833263185454i</v>
      </c>
      <c r="AO230" s="240" t="str">
        <f t="shared" ca="1" si="354"/>
        <v>3.47872910026665-11.4678329721576i</v>
      </c>
      <c r="AP230" s="240" t="str">
        <f t="shared" ca="1" si="355"/>
        <v>-2.91183892519637+11.624712611676i</v>
      </c>
      <c r="AQ230" s="240" t="str">
        <f t="shared" ca="1" si="356"/>
        <v>2.33793387510834-11.7535873003083i</v>
      </c>
      <c r="AR230" s="240" t="str">
        <f t="shared" ca="1" si="357"/>
        <v>2.33793387510834-11.7535873003083i</v>
      </c>
      <c r="AS230" s="240" t="str">
        <f t="shared" ca="1" si="358"/>
        <v>1.17462306868693-11.9261481575929i</v>
      </c>
      <c r="AT230" s="240" t="str">
        <f t="shared" ca="1" si="359"/>
        <v>-0.588019829981386+11.9694186120253i</v>
      </c>
      <c r="AU230" s="240" t="str">
        <f t="shared" ca="1" si="360"/>
        <v>3.3472945710837E-12-11.983853688624i</v>
      </c>
      <c r="AV230" s="240" t="str">
        <f t="shared" ca="1" si="361"/>
        <v>0.58801982997589+11.9694186120255i</v>
      </c>
      <c r="AW230" s="240" t="str">
        <f t="shared" ca="1" si="362"/>
        <v>-1.17462306869213-11.9261481575924i</v>
      </c>
      <c r="AX230" s="240" t="str">
        <f t="shared" ca="1" si="363"/>
        <v>1.75839653753917+11.8541465676411i</v>
      </c>
      <c r="AY230" s="240" t="str">
        <f t="shared" ca="1" si="364"/>
        <v>-2.33793387510996-11.753587300308i</v>
      </c>
      <c r="AZ230" s="240" t="str">
        <f t="shared" ca="1" si="365"/>
        <v>2.91183892519681+11.6247126116759i</v>
      </c>
      <c r="BA230" s="240" t="str">
        <f t="shared" ca="1" si="366"/>
        <v>-3.47872910026594-11.4678329721579i</v>
      </c>
      <c r="BB230" s="240" t="str">
        <f t="shared" ca="1" si="367"/>
        <v>4.0372387122319+11.2833263185465i</v>
      </c>
      <c r="BC230" s="240" t="str">
        <f t="shared" ca="1" si="368"/>
        <v>-4.58602226251978-11.0716371435313i</v>
      </c>
      <c r="BD230" s="240" t="str">
        <f t="shared" ca="1" si="369"/>
        <v>5.12375768348922+10.8332754248765i</v>
      </c>
      <c r="BE230" s="240" t="str">
        <f t="shared" ca="1" si="370"/>
        <v>-5.64914952342168-10.5688153968348i</v>
      </c>
      <c r="BF230" s="240" t="str">
        <f t="shared" ca="1" si="371"/>
        <v>6.16093206733416+10.2788941667886i</v>
      </c>
      <c r="BG230" s="240" t="str">
        <f t="shared" ca="1" si="372"/>
        <v>-6.65787238626289-9.96421018036983i</v>
      </c>
      <c r="BH230" s="240" t="str">
        <f t="shared" ca="1" si="373"/>
        <v>7.13877330745218+9.62552153886511i</v>
      </c>
      <c r="BI230" s="240" t="str">
        <f t="shared" ca="1" si="374"/>
        <v>-7.60247629846148-9.26364417287708i</v>
      </c>
      <c r="BJ230" s="240" t="str">
        <f t="shared" ca="1" si="375"/>
        <v>8.04786425816935+8.87944987667751i</v>
      </c>
      <c r="BK230" s="240" t="str">
        <f t="shared" ca="1" si="376"/>
        <v>-8.47386420796998-8.47386420797697i</v>
      </c>
      <c r="BL230" s="240" t="str">
        <f t="shared" ca="1" si="377"/>
        <v>8.87944987667865+8.04786425816808i</v>
      </c>
      <c r="BM230" s="240" t="str">
        <f t="shared" ca="1" si="378"/>
        <v>-9.26364417287837-7.60247629845989i</v>
      </c>
      <c r="BN230" s="240" t="str">
        <f t="shared" ca="1" si="379"/>
        <v>9.62552153886613+7.1387733074508i</v>
      </c>
      <c r="BO230" s="240" t="str">
        <f t="shared" ca="1" si="380"/>
        <v>-9.96421018037097-6.65787238626119i</v>
      </c>
      <c r="BP230" s="240" t="str">
        <f t="shared" ca="1" si="381"/>
        <v>10.2788941667895+6.1609320673327i</v>
      </c>
      <c r="BQ230" s="240" t="str">
        <f t="shared" ca="1" si="382"/>
        <v>-10.5688153968358-5.64914952341987i</v>
      </c>
      <c r="BR230" s="240" t="str">
        <f t="shared" ca="1" si="383"/>
        <v>10.8332754248721+5.12375768349844i</v>
      </c>
      <c r="BS230" s="240" t="str">
        <f t="shared" ca="1" si="384"/>
        <v>-11.0716371435274-4.58602226252906i</v>
      </c>
      <c r="BT230" s="240" t="str">
        <f t="shared" ca="1" si="385"/>
        <v>11.2833263185471+4.03723871223028i</v>
      </c>
      <c r="BU230" s="240" t="str">
        <f t="shared" ca="1" si="386"/>
        <v>-11.4678329721584-3.47872910026414i</v>
      </c>
      <c r="BV230" s="240" t="str">
        <f t="shared" ca="1" si="387"/>
        <v>11.6247126116763+2.91183892519516i</v>
      </c>
      <c r="BW230" s="240" t="str">
        <f t="shared" ca="1" si="388"/>
        <v>-11.7535873003084-2.33793387510811i</v>
      </c>
      <c r="BX230" s="240" t="str">
        <f t="shared" ca="1" si="389"/>
        <v>11.8541465676414+1.75839653753748i</v>
      </c>
      <c r="BY230" s="240" t="str">
        <f t="shared" ca="1" si="390"/>
        <v>-11.9261481575926-1.17462306869026i</v>
      </c>
      <c r="BZ230" s="240" t="str">
        <f t="shared" ca="1" si="391"/>
        <v>11.969418612025+0.58801982998609i</v>
      </c>
      <c r="CA230" s="240" t="str">
        <f t="shared" ca="1" si="392"/>
        <v>-11.983853688624+5.22646711664176E-12i</v>
      </c>
      <c r="CB230" s="240" t="str">
        <f t="shared" ca="1" si="393"/>
        <v>11.9694186120251-0.588019829984623i</v>
      </c>
      <c r="CC230" s="240" t="str">
        <f t="shared" ca="1" si="394"/>
        <v>-11.9261481575927+1.1746230686888i</v>
      </c>
      <c r="CD230" s="240" t="str">
        <f t="shared" ca="1" si="395"/>
        <v>11.8541465676416-1.75839653753603i</v>
      </c>
      <c r="CE230" s="240" t="str">
        <f t="shared" ca="1" si="396"/>
        <v>-11.7535873003086+2.33793387510668i</v>
      </c>
      <c r="CF230" s="240" t="str">
        <f t="shared" ca="1" si="397"/>
        <v>11.6247126116767-2.91183892519373i</v>
      </c>
      <c r="CG230" s="240" t="str">
        <f t="shared" ca="1" si="398"/>
        <v>-11.4678329721588+3.47872910026274i</v>
      </c>
      <c r="CH230" s="240" t="str">
        <f t="shared" ca="1" si="399"/>
        <v>11.2833263185476-4.0372387122289i</v>
      </c>
      <c r="CI230" s="240" t="str">
        <f t="shared" ca="1" si="400"/>
        <v>-11.071637143528+4.5860222625277i</v>
      </c>
      <c r="CJ230" s="240" t="str">
        <f t="shared" ca="1" si="401"/>
        <v>10.8332754248728-5.12375768349712i</v>
      </c>
      <c r="CK230" s="240" t="str">
        <f t="shared" ca="1" si="402"/>
        <v>-10.5688153968365+5.64914952341858i</v>
      </c>
      <c r="CL230" s="240" t="str">
        <f t="shared" ca="1" si="403"/>
        <v>10.2788941667903-6.16093206733143i</v>
      </c>
      <c r="CM230" s="240" t="str">
        <f t="shared" ca="1" si="404"/>
        <v>-9.96421018037179+6.65787238625997i</v>
      </c>
      <c r="CN230" s="240" t="str">
        <f t="shared" ca="1" si="405"/>
        <v>9.62552153886701-7.13877330744962i</v>
      </c>
      <c r="CO230" s="240" t="str">
        <f t="shared" ca="1" si="406"/>
        <v>-9.2636441728793+7.60247629845876i</v>
      </c>
      <c r="CP230" s="240" t="str">
        <f t="shared" ca="1" si="407"/>
        <v>8.87944987667164-8.04786425817582i</v>
      </c>
      <c r="CQ230" s="240" t="str">
        <f t="shared" ca="1" si="408"/>
        <v>-8.47386420797102+8.47386420797593i</v>
      </c>
      <c r="CR230" s="240" t="str">
        <f t="shared" ca="1" si="409"/>
        <v>8.04786425817068-8.87944987667629i</v>
      </c>
      <c r="CS230" s="240" t="str">
        <f t="shared" ca="1" si="410"/>
        <v>-7.60247629846234+9.26364417287636i</v>
      </c>
      <c r="CT230" s="240" t="str">
        <f t="shared" ca="1" si="411"/>
        <v>7.13877330745335-9.62552153886424i</v>
      </c>
      <c r="CU230" s="240" t="str">
        <f t="shared" ca="1" si="412"/>
        <v>-6.65787238626412+9.96421018036902i</v>
      </c>
      <c r="CV230" s="240" t="str">
        <f t="shared" ca="1" si="413"/>
        <v>6.16093206733571-10.2788941667877i</v>
      </c>
      <c r="CW230" s="240" t="str">
        <f t="shared" ca="1" si="414"/>
        <v>-5.64914952342267+10.5688153968343i</v>
      </c>
      <c r="CX230" s="240" t="str">
        <f t="shared" ca="1" si="415"/>
        <v>5.12375768349085-10.8332754248757i</v>
      </c>
      <c r="CY230" s="240" t="str">
        <f t="shared" ca="1" si="416"/>
        <v>-4.58602226252098+11.0716371435307i</v>
      </c>
      <c r="CZ230" s="240" t="str">
        <f t="shared" ca="1" si="417"/>
        <v>4.03723871223328-11.283326318546i</v>
      </c>
      <c r="DA230" s="240" t="str">
        <f t="shared" ca="1" si="418"/>
        <v>-3.47872910026751+11.4678329721574i</v>
      </c>
      <c r="DB230" s="240" t="str">
        <f t="shared" ca="1" si="419"/>
        <v>2.91183892519857-11.6247126116755i</v>
      </c>
      <c r="DC230" s="240" t="str">
        <f t="shared" ca="1" si="420"/>
        <v>-2.33793387511123+11.7535873003077i</v>
      </c>
      <c r="DD230" s="240" t="str">
        <f t="shared" ca="1" si="421"/>
        <v>1.75839653754062-11.8541465676409i</v>
      </c>
      <c r="DE230" s="240" t="str">
        <f t="shared" ca="1" si="422"/>
        <v>-1.17462306868156+11.9261481575934i</v>
      </c>
      <c r="DF230" s="240" t="str">
        <f t="shared" ca="1" si="423"/>
        <v>0.588019829977356-11.9694186120255i</v>
      </c>
      <c r="DG230" s="240" t="str">
        <f t="shared" ca="1" si="424"/>
        <v>1.70887174186079E-12+11.983853688624i</v>
      </c>
      <c r="DH230" s="240" t="str">
        <f t="shared" ca="1" si="425"/>
        <v>-0.588019829981451-11.9694186120253i</v>
      </c>
      <c r="DI230" s="240" t="str">
        <f t="shared" ca="1" si="426"/>
        <v>1.17462306868564+11.926148157593i</v>
      </c>
      <c r="DJ230" s="240" t="str">
        <f t="shared" ca="1" si="427"/>
        <v>-1.75839653753256-11.8541465676421i</v>
      </c>
      <c r="DK230" s="240" t="str">
        <f t="shared" ca="1" si="428"/>
        <v>2.33793387510322+11.7535873003093i</v>
      </c>
      <c r="DL230" s="240" t="str">
        <f t="shared" ca="1" si="429"/>
        <v>-2.91183892519065-11.6247126116774i</v>
      </c>
      <c r="DM230" s="240" t="str">
        <f t="shared" ca="1" si="430"/>
        <v>3.47872910027078+11.4678329721564i</v>
      </c>
      <c r="DN230" s="240" t="str">
        <f t="shared" ca="1" si="431"/>
        <v>-4.03723871223713-11.2833263185446i</v>
      </c>
      <c r="DO230" s="240" t="str">
        <f t="shared" ca="1" si="432"/>
        <v>4.58602226252477+11.0716371435292i</v>
      </c>
      <c r="DP230" s="240" t="str">
        <f t="shared" ca="1" si="433"/>
        <v>-5.12375768349394-10.8332754248743i</v>
      </c>
      <c r="DQ230" s="240" t="str">
        <f t="shared" ca="1" si="434"/>
        <v>5.64914952341547+10.5688153968381i</v>
      </c>
      <c r="DR230" s="240" t="str">
        <f t="shared" ca="1" si="435"/>
        <v>-6.16093206732871-10.2788941667919i</v>
      </c>
      <c r="DS230" s="240" t="str">
        <f t="shared" ca="1" si="436"/>
        <v>6.65787238625732+9.96421018037356i</v>
      </c>
      <c r="DT230" s="240" t="str">
        <f t="shared" ca="1" si="437"/>
        <v>-7.13877330745664-9.62552153886179i</v>
      </c>
      <c r="DU230" s="240" t="str">
        <f t="shared" ca="1" si="438"/>
        <v>7.60247629846552+9.26364417287376i</v>
      </c>
      <c r="DV230" s="240" t="str">
        <f t="shared" ca="1" si="439"/>
        <v>-8.04786425817322-8.879449876674i</v>
      </c>
      <c r="DW230" s="240" t="str">
        <f t="shared" ca="1" si="440"/>
        <v>8.47386420797345+8.47386420797351i</v>
      </c>
      <c r="DX230" s="240" t="str">
        <f t="shared" ca="1" si="441"/>
        <v>-8.87944987667439-8.04786425817279i</v>
      </c>
      <c r="DY230" s="240" t="str">
        <f t="shared" ca="1" si="442"/>
        <v>9.26364417287413+7.60247629846507i</v>
      </c>
      <c r="DZ230" s="240" t="str">
        <f t="shared" ca="1" si="443"/>
        <v>-9.62552153886214-7.13877330745618i</v>
      </c>
      <c r="EA230" s="240" t="str">
        <f t="shared" ca="1" si="444"/>
        <v>9.96421018036707+6.65787238626704i</v>
      </c>
      <c r="EB230" s="240" t="str">
        <f t="shared" ca="1" si="445"/>
        <v>-10.2788941667922-6.16093206732821i</v>
      </c>
      <c r="EC230" s="240" t="str">
        <f t="shared" ca="1" si="446"/>
        <v>10.5688153968381+5.64914952341557i</v>
      </c>
      <c r="ED230" s="240" t="str">
        <f t="shared" ca="1" si="447"/>
        <v>-10.8332754248745-5.12375768349341i</v>
      </c>
      <c r="EE230" s="240" t="str">
        <f t="shared" ca="1" si="448"/>
        <v>11.0716371435294+4.58602226252423i</v>
      </c>
      <c r="EF230" s="240" t="str">
        <f t="shared" ca="1" si="449"/>
        <v>-11.2833263185448-4.03723871223658i</v>
      </c>
      <c r="EG230" s="240" t="str">
        <f t="shared" ca="1" si="450"/>
        <v>11.4678329721564+3.47872910027088i</v>
      </c>
      <c r="EH230" s="240" t="str">
        <f t="shared" ca="1" si="451"/>
        <v>-11.6247126116748-2.91183892520132i</v>
      </c>
      <c r="EI230" s="240" t="str">
        <f t="shared" ca="1" si="452"/>
        <v>11.7535873003094+2.33793387510266i</v>
      </c>
      <c r="EJ230" s="240" t="str">
        <f t="shared" ca="1" si="453"/>
        <v>-11.8541465676422-1.75839653753198i</v>
      </c>
      <c r="EK230" s="240" t="str">
        <f t="shared" ca="1" si="454"/>
        <v>11.9261481575931+1.17462306868506i</v>
      </c>
      <c r="EL230" s="240" t="str">
        <f t="shared" ca="1" si="455"/>
        <v>-11.9694186120253-0.588019829980869i</v>
      </c>
      <c r="EM230" s="240" t="str">
        <f t="shared" ca="1" si="456"/>
        <v>11.983853688624+1.1275204181311E-12i</v>
      </c>
      <c r="EN230" s="240"/>
      <c r="EO230" s="240"/>
      <c r="EP230" s="240"/>
    </row>
    <row r="231" spans="1:146" ht="15.75" thickBot="1">
      <c r="A231" s="277">
        <f t="shared" si="323"/>
        <v>2.5585937500000018E-3</v>
      </c>
      <c r="B231" s="276">
        <v>131</v>
      </c>
      <c r="C231" s="248">
        <f t="shared" si="324"/>
        <v>26200</v>
      </c>
      <c r="D231" s="247">
        <f t="shared" si="457"/>
        <v>164619.45504810516</v>
      </c>
      <c r="E231" s="247" t="str">
        <f t="shared" si="458"/>
        <v>164619.455048105i</v>
      </c>
      <c r="F231" s="247" t="str">
        <f t="shared" si="325"/>
        <v>0.0202576729378093-0.111050085055155i</v>
      </c>
      <c r="G231" s="247" t="str">
        <f t="shared" si="326"/>
        <v>-0.142681734997873+0.488875357404609i</v>
      </c>
      <c r="H231" s="247" t="str">
        <f t="shared" si="322"/>
        <v>0.00504377289704314-0.00218432910449877i</v>
      </c>
      <c r="I231" s="247" t="str">
        <f t="shared" si="459"/>
        <v>-0.00537560836137362+0.00215677285723746i</v>
      </c>
      <c r="J231" s="275" t="str">
        <f ca="1">IMPRODUCT(1/N_FFT2,EF100)</f>
        <v>0.0400209314736758-0.0112702852389561i</v>
      </c>
      <c r="K231" s="274" t="str">
        <f t="shared" ca="1" si="460"/>
        <v>-0.000190829408563148+0.000146900698289382i</v>
      </c>
      <c r="N231" s="265">
        <f t="shared" ca="1" si="327"/>
        <v>35.983760258835488</v>
      </c>
      <c r="O231" s="240">
        <f t="shared" ca="1" si="328"/>
        <v>11.98376025883549</v>
      </c>
      <c r="P231" s="240" t="str">
        <f t="shared" ca="1" si="329"/>
        <v>-11.951289741262+0.881580093724223i</v>
      </c>
      <c r="Q231" s="240" t="str">
        <f t="shared" ca="1" si="330"/>
        <v>11.8540541490895-1.75838282853827i</v>
      </c>
      <c r="R231" s="240" t="str">
        <f t="shared" ca="1" si="331"/>
        <v>-11.6925804104169+2.62565673445345i</v>
      </c>
      <c r="S231" s="240" t="str">
        <f t="shared" ca="1" si="332"/>
        <v>11.4677435654244-3.47870197903073i</v>
      </c>
      <c r="T231" s="240" t="str">
        <f t="shared" ca="1" si="333"/>
        <v>-11.1807620244555+4.31289583617993i</v>
      </c>
      <c r="U231" s="241" t="str">
        <f t="shared" ca="1" si="334"/>
        <v>10.8331909653456-5.12371773711223i</v>
      </c>
      <c r="V231" s="240" t="str">
        <f t="shared" ca="1" si="335"/>
        <v>-10.4269139057785+5.90677376769484i</v>
      </c>
      <c r="W231" s="240" t="str">
        <f t="shared" ca="1" si="336"/>
        <v>9.96413249634081-6.65782047945197i</v>
      </c>
      <c r="X231" s="240" t="str">
        <f t="shared" ca="1" si="337"/>
        <v>-9.4473545895869+7.37278788517994i</v>
      </c>
      <c r="Y231" s="240" t="str">
        <f t="shared" ca="1" si="338"/>
        <v>8.87938064976849-8.04780151456047i</v>
      </c>
      <c r="Z231" s="240" t="str">
        <f t="shared" ca="1" si="339"/>
        <v>-8.26328857687625+8.67920341025093i</v>
      </c>
      <c r="AA231" s="240" t="str">
        <f t="shared" ca="1" si="340"/>
        <v>7.6024170272329-9.26357195067239i</v>
      </c>
      <c r="AB231" s="240" t="str">
        <f t="shared" ca="1" si="341"/>
        <v>-6.90034732102467+9.7977403920737i</v>
      </c>
      <c r="AC231" s="240" t="str">
        <f t="shared" ca="1" si="342"/>
        <v>6.16088403482056-10.2788140293877i</v>
      </c>
      <c r="AD231" s="240" t="str">
        <f t="shared" ca="1" si="343"/>
        <v>-5.38803438423663+10.7041858828931i</v>
      </c>
      <c r="AE231" s="240" t="str">
        <f t="shared" ca="1" si="344"/>
        <v>4.58598650849112-11.0715508256604i</v>
      </c>
      <c r="AF231" s="240" t="str">
        <f t="shared" ca="1" si="345"/>
        <v>-3.75908677451421+11.3789180752353i</v>
      </c>
      <c r="AG231" s="240" t="str">
        <f t="shared" ca="1" si="346"/>
        <v>2.91181622360907-11.6246219818612i</v>
      </c>
      <c r="AH231" s="240" t="str">
        <f t="shared" ca="1" si="347"/>
        <v>-2.04876628830091+11.8073310547798i</v>
      </c>
      <c r="AI231" s="240" t="str">
        <f t="shared" ca="1" si="348"/>
        <v>1.1746139109658-11.9260551776944i</v>
      </c>
      <c r="AJ231" s="240" t="str">
        <f t="shared" ca="1" si="349"/>
        <v>-0.29409619907562+11.9801509742964i</v>
      </c>
      <c r="AK231" s="240" t="str">
        <f t="shared" ca="1" si="350"/>
        <v>-0.588015245598615-11.969325294777i</v>
      </c>
      <c r="AL231" s="240" t="str">
        <f t="shared" ca="1" si="351"/>
        <v>1.4669401847096+11.8936368044316i</v>
      </c>
      <c r="AM231" s="240" t="str">
        <f t="shared" ca="1" si="352"/>
        <v>-2.33791564786027-11.7534956657471i</v>
      </c>
      <c r="AN231" s="240" t="str">
        <f t="shared" ca="1" si="353"/>
        <v>3.19622174355206+11.5496613156962i</v>
      </c>
      <c r="AO231" s="240" t="str">
        <f t="shared" ca="1" si="354"/>
        <v>-4.03720723668652-11.2832383502827i</v>
      </c>
      <c r="AP231" s="240" t="str">
        <f t="shared" ca="1" si="355"/>
        <v>4.85631475401115+10.9556705386397i</v>
      </c>
      <c r="AQ231" s="240" t="str">
        <f t="shared" ca="1" si="356"/>
        <v>-5.64910548091997-10.5687329991199i</v>
      </c>
      <c r="AR231" s="240" t="str">
        <f t="shared" ca="1" si="357"/>
        <v>-5.64910548091997-10.5687329991199i</v>
      </c>
      <c r="AS231" s="240" t="str">
        <f t="shared" ca="1" si="358"/>
        <v>-7.13871765139217-9.62544649535525i</v>
      </c>
      <c r="AT231" s="240" t="str">
        <f t="shared" ca="1" si="359"/>
        <v>7.82746675753985+9.07420928240326i</v>
      </c>
      <c r="AU231" s="240" t="str">
        <f t="shared" ca="1" si="360"/>
        <v>-8.47379814313874-8.47379814313412i</v>
      </c>
      <c r="AV231" s="240" t="str">
        <f t="shared" ca="1" si="361"/>
        <v>9.07420928240284+7.82746675754033i</v>
      </c>
      <c r="AW231" s="240" t="str">
        <f t="shared" ca="1" si="362"/>
        <v>-9.62544649535275-7.13871765139555i</v>
      </c>
      <c r="AX231" s="240" t="str">
        <f t="shared" ca="1" si="363"/>
        <v>10.1245225797772+6.4112832157709i</v>
      </c>
      <c r="AY231" s="240" t="str">
        <f t="shared" ca="1" si="364"/>
        <v>-10.5687329991201-5.64910548091948i</v>
      </c>
      <c r="AZ231" s="240" t="str">
        <f t="shared" ca="1" si="365"/>
        <v>10.9556705386384+4.85631475401407i</v>
      </c>
      <c r="BA231" s="240" t="str">
        <f t="shared" ca="1" si="366"/>
        <v>-11.2832383502845-4.0372072366815i</v>
      </c>
      <c r="BB231" s="240" t="str">
        <f t="shared" ca="1" si="367"/>
        <v>11.5496613156966+3.19622174355053i</v>
      </c>
      <c r="BC231" s="240" t="str">
        <f t="shared" ca="1" si="368"/>
        <v>-11.7534956657467-2.33791564786205i</v>
      </c>
      <c r="BD231" s="240" t="str">
        <f t="shared" ca="1" si="369"/>
        <v>11.8936368044309+1.46694018471495i</v>
      </c>
      <c r="BE231" s="240" t="str">
        <f t="shared" ca="1" si="370"/>
        <v>-11.9693252947771-0.5880152455955i</v>
      </c>
      <c r="BF231" s="240" t="str">
        <f t="shared" ca="1" si="371"/>
        <v>11.9801509742964-0.294096199075162i</v>
      </c>
      <c r="BG231" s="240" t="str">
        <f t="shared" ca="1" si="372"/>
        <v>-11.9260551776948+1.17461391096144i</v>
      </c>
      <c r="BH231" s="240" t="str">
        <f t="shared" ca="1" si="373"/>
        <v>11.807331054779-2.04876628830508i</v>
      </c>
      <c r="BI231" s="240" t="str">
        <f t="shared" ca="1" si="374"/>
        <v>-11.6246219818612+2.91181622360946i</v>
      </c>
      <c r="BJ231" s="240" t="str">
        <f t="shared" ca="1" si="375"/>
        <v>11.3789180752363-3.75908677451118i</v>
      </c>
      <c r="BK231" s="240" t="str">
        <f t="shared" ca="1" si="376"/>
        <v>-11.0715508256585+4.58598650849589i</v>
      </c>
      <c r="BL231" s="240" t="str">
        <f t="shared" ca="1" si="377"/>
        <v>10.7041858828924-5.38803438423804i</v>
      </c>
      <c r="BM231" s="240" t="str">
        <f t="shared" ca="1" si="378"/>
        <v>-10.2788140293887+6.16088403481886i</v>
      </c>
      <c r="BN231" s="240" t="str">
        <f t="shared" ca="1" si="379"/>
        <v>9.79774039207005-6.90034732102986i</v>
      </c>
      <c r="BO231" s="240" t="str">
        <f t="shared" ca="1" si="380"/>
        <v>-9.26357195067138+7.60241702723412i</v>
      </c>
      <c r="BP231" s="240" t="str">
        <f t="shared" ca="1" si="381"/>
        <v>8.6792034102523-8.26328857687481i</v>
      </c>
      <c r="BQ231" s="240" t="str">
        <f t="shared" ca="1" si="382"/>
        <v>-8.04780151456453+8.87938064976481i</v>
      </c>
      <c r="BR231" s="240" t="str">
        <f t="shared" ca="1" si="383"/>
        <v>7.37278788517768-9.44735458958866i</v>
      </c>
      <c r="BS231" s="240" t="str">
        <f t="shared" ca="1" si="384"/>
        <v>-6.65782047945257+9.96413249634041i</v>
      </c>
      <c r="BT231" s="240" t="str">
        <f t="shared" ca="1" si="385"/>
        <v>5.90677376769858-10.4269139057764i</v>
      </c>
      <c r="BU231" s="240" t="str">
        <f t="shared" ca="1" si="386"/>
        <v>-5.12371773710857+10.8331909653474i</v>
      </c>
      <c r="BV231" s="240" t="str">
        <f t="shared" ca="1" si="387"/>
        <v>4.31289583617944-11.1807620244557i</v>
      </c>
      <c r="BW231" s="240" t="str">
        <f t="shared" ca="1" si="388"/>
        <v>-3.47870197903365+11.4677435654235i</v>
      </c>
      <c r="BX231" s="240" t="str">
        <f t="shared" ca="1" si="389"/>
        <v>2.62565673444816-11.692580410418i</v>
      </c>
      <c r="BY231" s="240" t="str">
        <f t="shared" ca="1" si="390"/>
        <v>-1.75838282853643+11.8540541490898i</v>
      </c>
      <c r="BZ231" s="240" t="str">
        <f t="shared" ca="1" si="391"/>
        <v>0.88158009372605-11.9512897412619i</v>
      </c>
      <c r="CA231" s="240" t="str">
        <f t="shared" ca="1" si="392"/>
        <v>-5.39673753902278E-12+11.9837602588355i</v>
      </c>
      <c r="CB231" s="240" t="str">
        <f t="shared" ca="1" si="393"/>
        <v>-0.881580093727174-11.9512897412618i</v>
      </c>
      <c r="CC231" s="240" t="str">
        <f t="shared" ca="1" si="394"/>
        <v>1.75838282853755+11.8540541490896i</v>
      </c>
      <c r="CD231" s="240" t="str">
        <f t="shared" ca="1" si="395"/>
        <v>-2.62565673444926-11.6925804104178i</v>
      </c>
      <c r="CE231" s="240" t="str">
        <f t="shared" ca="1" si="396"/>
        <v>3.47870197903473+11.4677435654232i</v>
      </c>
      <c r="CF231" s="240" t="str">
        <f t="shared" ca="1" si="397"/>
        <v>-4.31289583618049-11.1807620244553i</v>
      </c>
      <c r="CG231" s="240" t="str">
        <f t="shared" ca="1" si="398"/>
        <v>5.12371773710958+10.8331909653469i</v>
      </c>
      <c r="CH231" s="240" t="str">
        <f t="shared" ca="1" si="399"/>
        <v>-5.90677376769956-10.4269139057758i</v>
      </c>
      <c r="CI231" s="240" t="str">
        <f t="shared" ca="1" si="400"/>
        <v>6.6578204794535+9.96413249633978i</v>
      </c>
      <c r="CJ231" s="240" t="str">
        <f t="shared" ca="1" si="401"/>
        <v>-7.37278788517856-9.44735458958798i</v>
      </c>
      <c r="CK231" s="240" t="str">
        <f t="shared" ca="1" si="402"/>
        <v>8.04780151455627+8.87938064977229i</v>
      </c>
      <c r="CL231" s="240" t="str">
        <f t="shared" ca="1" si="403"/>
        <v>-8.67920341025307-8.26328857687399i</v>
      </c>
      <c r="CM231" s="240" t="str">
        <f t="shared" ca="1" si="404"/>
        <v>9.26357195067187+7.60241702723351i</v>
      </c>
      <c r="CN231" s="240" t="str">
        <f t="shared" ca="1" si="405"/>
        <v>-9.79774039207051-6.90034732102922i</v>
      </c>
      <c r="CO231" s="240" t="str">
        <f t="shared" ca="1" si="406"/>
        <v>10.2788140293892+6.16088403481817i</v>
      </c>
      <c r="CP231" s="240" t="str">
        <f t="shared" ca="1" si="407"/>
        <v>-10.7041858828928-5.38803438423735i</v>
      </c>
      <c r="CQ231" s="240" t="str">
        <f t="shared" ca="1" si="408"/>
        <v>11.0715508256589+4.58598650849484i</v>
      </c>
      <c r="CR231" s="240" t="str">
        <f t="shared" ca="1" si="409"/>
        <v>-11.3789180752366-3.75908677451043i</v>
      </c>
      <c r="CS231" s="240" t="str">
        <f t="shared" ca="1" si="410"/>
        <v>11.6246219818613+2.91181622360869i</v>
      </c>
      <c r="CT231" s="240" t="str">
        <f t="shared" ca="1" si="411"/>
        <v>-11.8073310547792-2.04876628830397i</v>
      </c>
      <c r="CU231" s="240" t="str">
        <f t="shared" ca="1" si="412"/>
        <v>11.9260551776949+1.17461391096032i</v>
      </c>
      <c r="CV231" s="240" t="str">
        <f t="shared" ca="1" si="413"/>
        <v>-11.9801509742964-0.294096199073694i</v>
      </c>
      <c r="CW231" s="240" t="str">
        <f t="shared" ca="1" si="414"/>
        <v>11.9693252947771-0.588015245596967i</v>
      </c>
      <c r="CX231" s="240" t="str">
        <f t="shared" ca="1" si="415"/>
        <v>-11.8936368044323+1.4669401847039i</v>
      </c>
      <c r="CY231" s="240" t="str">
        <f t="shared" ca="1" si="416"/>
        <v>11.7534956657465-2.33791564786317i</v>
      </c>
      <c r="CZ231" s="240" t="str">
        <f t="shared" ca="1" si="417"/>
        <v>-11.5496613156964+3.19622174355145i</v>
      </c>
      <c r="DA231" s="240" t="str">
        <f t="shared" ca="1" si="418"/>
        <v>11.2832383502841-4.03720723668255i</v>
      </c>
      <c r="DB231" s="240" t="str">
        <f t="shared" ca="1" si="419"/>
        <v>-10.9556705386382+4.85631475401463i</v>
      </c>
      <c r="DC231" s="240" t="str">
        <f t="shared" ca="1" si="420"/>
        <v>10.5687329991197-5.64910548092018i</v>
      </c>
      <c r="DD231" s="240" t="str">
        <f t="shared" ca="1" si="421"/>
        <v>-10.1245225797768+6.41128321577156i</v>
      </c>
      <c r="DE231" s="240" t="str">
        <f t="shared" ca="1" si="422"/>
        <v>9.62544649535208-7.13871765139646i</v>
      </c>
      <c r="DF231" s="240" t="str">
        <f t="shared" ca="1" si="423"/>
        <v>-9.07420928240211+7.82746675754118i</v>
      </c>
      <c r="DG231" s="240" t="str">
        <f t="shared" ca="1" si="424"/>
        <v>8.47379814313794-8.47379814313493i</v>
      </c>
      <c r="DH231" s="240" t="str">
        <f t="shared" ca="1" si="425"/>
        <v>-7.82746675754442+9.07420928239931i</v>
      </c>
      <c r="DI231" s="240" t="str">
        <f t="shared" ca="1" si="426"/>
        <v>7.13871765139058-9.62544649535643i</v>
      </c>
      <c r="DJ231" s="240" t="str">
        <f t="shared" ca="1" si="427"/>
        <v>-6.41128321577574+10.1245225797742i</v>
      </c>
      <c r="DK231" s="240" t="str">
        <f t="shared" ca="1" si="428"/>
        <v>5.64910548092454-10.5687329991174i</v>
      </c>
      <c r="DL231" s="240" t="str">
        <f t="shared" ca="1" si="429"/>
        <v>-4.85631475400794+10.9556705386412i</v>
      </c>
      <c r="DM231" s="240" t="str">
        <f t="shared" ca="1" si="430"/>
        <v>4.03720723668658-11.2832383502827i</v>
      </c>
      <c r="DN231" s="240" t="str">
        <f t="shared" ca="1" si="431"/>
        <v>-3.19622174355556+11.5496613156953i</v>
      </c>
      <c r="DO231" s="240" t="str">
        <f t="shared" ca="1" si="432"/>
        <v>2.33791564785599-11.7534956657479i</v>
      </c>
      <c r="DP231" s="240" t="str">
        <f t="shared" ca="1" si="433"/>
        <v>-1.46694018470882+11.8936368044317i</v>
      </c>
      <c r="DQ231" s="240" t="str">
        <f t="shared" ca="1" si="434"/>
        <v>0.588015245601231-11.9693252947769i</v>
      </c>
      <c r="DR231" s="240" t="str">
        <f t="shared" ca="1" si="435"/>
        <v>0.294096199081684+11.9801509742962i</v>
      </c>
      <c r="DS231" s="240" t="str">
        <f t="shared" ca="1" si="436"/>
        <v>-1.17461391096828-11.9260551776941i</v>
      </c>
      <c r="DT231" s="240" t="str">
        <f t="shared" ca="1" si="437"/>
        <v>2.04876628829976+11.80733105478i</v>
      </c>
      <c r="DU231" s="240" t="str">
        <f t="shared" ca="1" si="438"/>
        <v>-2.91181622360456-11.6246219818624i</v>
      </c>
      <c r="DV231" s="240" t="str">
        <f t="shared" ca="1" si="439"/>
        <v>3.75908677451737+11.3789180752343i</v>
      </c>
      <c r="DW231" s="240" t="str">
        <f t="shared" ca="1" si="440"/>
        <v>-4.5859865084909-11.0715508256605i</v>
      </c>
      <c r="DX231" s="240" t="str">
        <f t="shared" ca="1" si="441"/>
        <v>5.38803438423323+10.7041858828948i</v>
      </c>
      <c r="DY231" s="240" t="str">
        <f t="shared" ca="1" si="442"/>
        <v>-6.16088403482474-10.2788140293852i</v>
      </c>
      <c r="DZ231" s="240" t="str">
        <f t="shared" ca="1" si="443"/>
        <v>6.90034732102572+9.79774039207296i</v>
      </c>
      <c r="EA231" s="240" t="str">
        <f t="shared" ca="1" si="444"/>
        <v>-7.60241702723021-9.26357195067459i</v>
      </c>
      <c r="EB231" s="240" t="str">
        <f t="shared" ca="1" si="445"/>
        <v>8.26328857687953+8.6792034102478i</v>
      </c>
      <c r="EC231" s="240" t="str">
        <f t="shared" ca="1" si="446"/>
        <v>-8.8793806497692-8.04780151455969i</v>
      </c>
      <c r="ED231" s="240" t="str">
        <f t="shared" ca="1" si="447"/>
        <v>9.44735458958534+7.37278788518193i</v>
      </c>
      <c r="EE231" s="240" t="str">
        <f t="shared" ca="1" si="448"/>
        <v>-9.9641324963374-6.65782047945705i</v>
      </c>
      <c r="EF231" s="240" t="str">
        <f t="shared" ca="1" si="449"/>
        <v>10.4269139057794+5.9067737676932i</v>
      </c>
      <c r="EG231" s="240" t="str">
        <f t="shared" ca="1" si="450"/>
        <v>-10.8331909653449-5.12371773711375i</v>
      </c>
      <c r="EH231" s="240" t="str">
        <f t="shared" ca="1" si="451"/>
        <v>11.1807620244536+4.3128958361848i</v>
      </c>
      <c r="EI231" s="240" t="str">
        <f t="shared" ca="1" si="452"/>
        <v>-11.4677435654254-3.47870197902741i</v>
      </c>
      <c r="EJ231" s="240" t="str">
        <f t="shared" ca="1" si="453"/>
        <v>11.6925804104169+2.62565673445342i</v>
      </c>
      <c r="EK231" s="240" t="str">
        <f t="shared" ca="1" si="454"/>
        <v>-11.854054149089-1.75838282854177i</v>
      </c>
      <c r="EL231" s="240" t="str">
        <f t="shared" ca="1" si="455"/>
        <v>11.9512897412623+0.881580093719883i</v>
      </c>
      <c r="EM231" s="240" t="str">
        <f t="shared" ca="1" si="456"/>
        <v>-11.9837602588355+7.86889288602796E-13i</v>
      </c>
      <c r="EN231" s="240"/>
      <c r="EO231" s="240"/>
      <c r="EP231" s="240"/>
    </row>
    <row r="232" spans="1:146" ht="15.75" thickBot="1">
      <c r="A232" s="277">
        <f t="shared" si="323"/>
        <v>2.5781250000000019E-3</v>
      </c>
      <c r="B232" s="276">
        <v>132</v>
      </c>
      <c r="C232" s="248">
        <f t="shared" si="324"/>
        <v>26400</v>
      </c>
      <c r="D232" s="247">
        <f t="shared" si="457"/>
        <v>165876.09210954109</v>
      </c>
      <c r="E232" s="247" t="str">
        <f t="shared" si="458"/>
        <v>165876.092109541i</v>
      </c>
      <c r="F232" s="247" t="str">
        <f t="shared" si="325"/>
        <v>0.0198628626315027-0.110499991673004i</v>
      </c>
      <c r="G232" s="247" t="str">
        <f t="shared" si="326"/>
        <v>-0.140616279266371+0.485781627730787i</v>
      </c>
      <c r="H232" s="247" t="str">
        <f t="shared" si="322"/>
        <v>0.00504292596913348-0.00216792014518899i</v>
      </c>
      <c r="I232" s="247" t="str">
        <f t="shared" si="459"/>
        <v>-0.00537013128049479+0.00214164122884106i</v>
      </c>
      <c r="J232" s="275" t="str">
        <f ca="1">IMPRODUCT(1/N_FFT2,EG100)</f>
        <v>0.0239722047904212+0.000101334033256689i</v>
      </c>
      <c r="K232" s="274" t="str">
        <f t="shared" ca="1" si="460"/>
        <v>-0.000128950907950975+0.0000507956850636168i</v>
      </c>
      <c r="N232" s="265">
        <f t="shared" ca="1" si="327"/>
        <v>35.98365016610947</v>
      </c>
      <c r="O232" s="240">
        <f t="shared" ca="1" si="328"/>
        <v>11.98365016610947</v>
      </c>
      <c r="P232" s="240" t="str">
        <f t="shared" ca="1" si="329"/>
        <v>-11.9259456150949+1.17460311999186i</v>
      </c>
      <c r="Q232" s="240" t="str">
        <f t="shared" ca="1" si="330"/>
        <v>11.7533876884219-2.33789416983495i</v>
      </c>
      <c r="R232" s="240" t="str">
        <f t="shared" ca="1" si="331"/>
        <v>-11.4676382132542+3.47867002079943i</v>
      </c>
      <c r="S232" s="240" t="str">
        <f t="shared" ca="1" si="332"/>
        <v>11.071449113244-4.58594437782929i</v>
      </c>
      <c r="T232" s="240" t="str">
        <f t="shared" ca="1" si="333"/>
        <v>-10.5686359060035+5.64905358356864i</v>
      </c>
      <c r="U232" s="241" t="str">
        <f t="shared" ca="1" si="334"/>
        <v>9.96404095758467-6.65775931521037i</v>
      </c>
      <c r="V232" s="240" t="str">
        <f t="shared" ca="1" si="335"/>
        <v>-9.26348684784488+7.6023471851462i</v>
      </c>
      <c r="W232" s="240" t="str">
        <f t="shared" ca="1" si="336"/>
        <v>8.47372029582325-8.47372029582336i</v>
      </c>
      <c r="X232" s="240" t="str">
        <f t="shared" ca="1" si="337"/>
        <v>-7.60234718514611+9.26348684784496i</v>
      </c>
      <c r="Y232" s="240" t="str">
        <f t="shared" ca="1" si="338"/>
        <v>6.65775931521124-9.96404095758411i</v>
      </c>
      <c r="Z232" s="240" t="str">
        <f t="shared" ca="1" si="339"/>
        <v>-5.64905358356854+10.5686359060035i</v>
      </c>
      <c r="AA232" s="240" t="str">
        <f t="shared" ca="1" si="340"/>
        <v>4.58594437782916-11.0714491132441i</v>
      </c>
      <c r="AB232" s="240" t="str">
        <f t="shared" ca="1" si="341"/>
        <v>-3.47867002079905+11.4676382132543i</v>
      </c>
      <c r="AC232" s="240" t="str">
        <f t="shared" ca="1" si="342"/>
        <v>2.33789416983541-11.7533876884218i</v>
      </c>
      <c r="AD232" s="240" t="str">
        <f t="shared" ca="1" si="343"/>
        <v>-1.17460311999208+11.9259456150949i</v>
      </c>
      <c r="AE232" s="240" t="str">
        <f t="shared" ca="1" si="344"/>
        <v>-1.67360262101398E-13-11.9836501661095i</v>
      </c>
      <c r="AF232" s="240" t="str">
        <f t="shared" ca="1" si="345"/>
        <v>1.17460311999233+11.9259456150948i</v>
      </c>
      <c r="AG232" s="240" t="str">
        <f t="shared" ca="1" si="346"/>
        <v>-2.33789416983449-11.753387688422i</v>
      </c>
      <c r="AH232" s="240" t="str">
        <f t="shared" ca="1" si="347"/>
        <v>3.47867002079937+11.4676382132542i</v>
      </c>
      <c r="AI232" s="240" t="str">
        <f t="shared" ca="1" si="348"/>
        <v>-4.58594437782947-11.0714491132439i</v>
      </c>
      <c r="AJ232" s="240" t="str">
        <f t="shared" ca="1" si="349"/>
        <v>5.64905358356882+10.5686359060034i</v>
      </c>
      <c r="AK232" s="240" t="str">
        <f t="shared" ca="1" si="350"/>
        <v>-6.65775931521045-9.96404095758463i</v>
      </c>
      <c r="AL232" s="240" t="str">
        <f t="shared" ca="1" si="351"/>
        <v>7.6023471851463+9.2634868478448i</v>
      </c>
      <c r="AM232" s="240" t="str">
        <f t="shared" ca="1" si="352"/>
        <v>-8.47372029582345-8.47372029582315i</v>
      </c>
      <c r="AN232" s="240" t="str">
        <f t="shared" ca="1" si="353"/>
        <v>9.26348684784507+7.60234718514598i</v>
      </c>
      <c r="AO232" s="240" t="str">
        <f t="shared" ca="1" si="354"/>
        <v>-9.9640409575842-6.65775931521109i</v>
      </c>
      <c r="AP232" s="240" t="str">
        <f t="shared" ca="1" si="355"/>
        <v>10.5686359060036+5.64905358356846i</v>
      </c>
      <c r="AQ232" s="240" t="str">
        <f t="shared" ca="1" si="356"/>
        <v>-11.0714491132441-4.58594437782907i</v>
      </c>
      <c r="AR232" s="240" t="str">
        <f t="shared" ca="1" si="357"/>
        <v>-11.0714491132441-4.58594437782907i</v>
      </c>
      <c r="AS232" s="240" t="str">
        <f t="shared" ca="1" si="358"/>
        <v>-11.7533876884218-2.33789416983526i</v>
      </c>
      <c r="AT232" s="240" t="str">
        <f t="shared" ca="1" si="359"/>
        <v>11.9259456150952+1.17460311998836i</v>
      </c>
      <c r="AU232" s="240" t="str">
        <f t="shared" ca="1" si="360"/>
        <v>-11.9836501661095-2.04945023635464E-12i</v>
      </c>
      <c r="AV232" s="240" t="str">
        <f t="shared" ca="1" si="361"/>
        <v>11.9259456150945-1.17460311999614i</v>
      </c>
      <c r="AW232" s="240" t="str">
        <f t="shared" ca="1" si="362"/>
        <v>-11.7533876884222+2.3378941698334i</v>
      </c>
      <c r="AX232" s="240" t="str">
        <f t="shared" ca="1" si="363"/>
        <v>11.4676382132528-3.47867002080401i</v>
      </c>
      <c r="AY232" s="240" t="str">
        <f t="shared" ca="1" si="364"/>
        <v>-11.0714491132444+4.58594437782844i</v>
      </c>
      <c r="AZ232" s="240" t="str">
        <f t="shared" ca="1" si="365"/>
        <v>10.5686359060011-5.6490535835731i</v>
      </c>
      <c r="BA232" s="240" t="str">
        <f t="shared" ca="1" si="366"/>
        <v>-9.96404095758449+6.65775931521066i</v>
      </c>
      <c r="BB232" s="240" t="str">
        <f t="shared" ca="1" si="367"/>
        <v>9.26348684784853-7.60234718514176i</v>
      </c>
      <c r="BC232" s="240" t="str">
        <f t="shared" ca="1" si="368"/>
        <v>-8.47372029582297+8.47372029582363i</v>
      </c>
      <c r="BD232" s="240" t="str">
        <f t="shared" ca="1" si="369"/>
        <v>7.60234718515053-9.26348684784134i</v>
      </c>
      <c r="BE232" s="240" t="str">
        <f t="shared" ca="1" si="370"/>
        <v>-6.6577593152099+9.96404095758501i</v>
      </c>
      <c r="BF232" s="240" t="str">
        <f t="shared" ca="1" si="371"/>
        <v>5.64905358357244-10.5686359060014i</v>
      </c>
      <c r="BG232" s="240" t="str">
        <f t="shared" ca="1" si="372"/>
        <v>-4.5859443778279+11.0714491132446i</v>
      </c>
      <c r="BH232" s="240" t="str">
        <f t="shared" ca="1" si="373"/>
        <v>3.47867002080329-11.467638213253i</v>
      </c>
      <c r="BI232" s="240" t="str">
        <f t="shared" ca="1" si="374"/>
        <v>-2.33789416983284+11.7533876884223i</v>
      </c>
      <c r="BJ232" s="240" t="str">
        <f t="shared" ca="1" si="375"/>
        <v>1.17460311999522-11.9259456150946i</v>
      </c>
      <c r="BK232" s="240" t="str">
        <f t="shared" ca="1" si="376"/>
        <v>2.80110259112743E-12+11.9836501661095i</v>
      </c>
      <c r="BL232" s="240" t="str">
        <f t="shared" ca="1" si="377"/>
        <v>-1.17460311998893-11.9259456150952i</v>
      </c>
      <c r="BM232" s="240" t="str">
        <f t="shared" ca="1" si="378"/>
        <v>2.33789416983833+11.7533876884212i</v>
      </c>
      <c r="BN232" s="240" t="str">
        <f t="shared" ca="1" si="379"/>
        <v>-3.47867002079725-11.4676382132548i</v>
      </c>
      <c r="BO232" s="240" t="str">
        <f t="shared" ca="1" si="380"/>
        <v>4.58594437783308+11.0714491132424i</v>
      </c>
      <c r="BP232" s="240" t="str">
        <f t="shared" ca="1" si="381"/>
        <v>-5.64905358356687-10.5686359060044i</v>
      </c>
      <c r="BQ232" s="240" t="str">
        <f t="shared" ca="1" si="382"/>
        <v>6.65775931521483+9.9640409575817i</v>
      </c>
      <c r="BR232" s="240" t="str">
        <f t="shared" ca="1" si="383"/>
        <v>-7.60234718514564-9.26348684784534i</v>
      </c>
      <c r="BS232" s="240" t="str">
        <f t="shared" ca="1" si="384"/>
        <v>8.47372029582694+8.47372029581967i</v>
      </c>
      <c r="BT232" s="240" t="str">
        <f t="shared" ca="1" si="385"/>
        <v>-9.26348684784452-7.60234718514665i</v>
      </c>
      <c r="BU232" s="240" t="str">
        <f t="shared" ca="1" si="386"/>
        <v>9.96404095758761+6.657759315206i</v>
      </c>
      <c r="BV232" s="240" t="str">
        <f t="shared" ca="1" si="387"/>
        <v>-10.5686359060038-5.64905358356801i</v>
      </c>
      <c r="BW232" s="240" t="str">
        <f t="shared" ca="1" si="388"/>
        <v>11.0714491132419+4.58594437783427i</v>
      </c>
      <c r="BX232" s="240" t="str">
        <f t="shared" ca="1" si="389"/>
        <v>-11.4676382132543-3.47867002079882i</v>
      </c>
      <c r="BY232" s="240" t="str">
        <f t="shared" ca="1" si="390"/>
        <v>11.753387688421+2.33789416983961i</v>
      </c>
      <c r="BZ232" s="240" t="str">
        <f t="shared" ca="1" si="391"/>
        <v>-11.925945615095-1.17460311999056i</v>
      </c>
      <c r="CA232" s="240" t="str">
        <f t="shared" ca="1" si="392"/>
        <v>11.9836501661095+4.09890047270927E-12i</v>
      </c>
      <c r="CB232" s="240" t="str">
        <f t="shared" ca="1" si="393"/>
        <v>-11.9259456150947+1.17460311999393i</v>
      </c>
      <c r="CC232" s="240" t="str">
        <f t="shared" ca="1" si="394"/>
        <v>11.7533876884226-2.33789416983123i</v>
      </c>
      <c r="CD232" s="240" t="str">
        <f t="shared" ca="1" si="395"/>
        <v>-11.4676382132534+3.47867002080206i</v>
      </c>
      <c r="CE232" s="240" t="str">
        <f t="shared" ca="1" si="396"/>
        <v>11.0714491132452-4.58594437782639i</v>
      </c>
      <c r="CF232" s="240" t="str">
        <f t="shared" ca="1" si="397"/>
        <v>-10.5686359060021+5.64905358357129i</v>
      </c>
      <c r="CG232" s="240" t="str">
        <f t="shared" ca="1" si="398"/>
        <v>9.96404095758573-6.65775931520882i</v>
      </c>
      <c r="CH232" s="240" t="str">
        <f t="shared" ca="1" si="399"/>
        <v>-9.26348684784216+7.60234718514952i</v>
      </c>
      <c r="CI232" s="240" t="str">
        <f t="shared" ca="1" si="400"/>
        <v>8.47372029582454-8.47372029582206i</v>
      </c>
      <c r="CJ232" s="240" t="str">
        <f t="shared" ca="1" si="401"/>
        <v>-7.60234718514303+9.26348684784749i</v>
      </c>
      <c r="CK232" s="240" t="str">
        <f t="shared" ca="1" si="402"/>
        <v>6.65775931521174-9.96404095758377i</v>
      </c>
      <c r="CL232" s="240" t="str">
        <f t="shared" ca="1" si="403"/>
        <v>-5.64905358356389+10.568635906006i</v>
      </c>
      <c r="CM232" s="240" t="str">
        <f t="shared" ca="1" si="404"/>
        <v>4.58594437782964-11.0714491132439i</v>
      </c>
      <c r="CN232" s="240" t="str">
        <f t="shared" ca="1" si="405"/>
        <v>-3.47867002079401+11.4676382132558i</v>
      </c>
      <c r="CO232" s="240" t="str">
        <f t="shared" ca="1" si="406"/>
        <v>2.33789416983502-11.7533876884219i</v>
      </c>
      <c r="CP232" s="240" t="str">
        <f t="shared" ca="1" si="407"/>
        <v>-1.17460311999743+11.9259456150943i</v>
      </c>
      <c r="CQ232" s="240" t="str">
        <f t="shared" ca="1" si="408"/>
        <v>-9.21950266241188E-13-11.9836501661095i</v>
      </c>
      <c r="CR232" s="240" t="str">
        <f t="shared" ca="1" si="409"/>
        <v>1.17460311998673+11.9259456150954i</v>
      </c>
      <c r="CS232" s="240" t="str">
        <f t="shared" ca="1" si="410"/>
        <v>-2.33789416983649-11.7533876884216i</v>
      </c>
      <c r="CT232" s="240" t="str">
        <f t="shared" ca="1" si="411"/>
        <v>3.47867002079513+11.4676382132555i</v>
      </c>
      <c r="CU232" s="240" t="str">
        <f t="shared" ca="1" si="412"/>
        <v>-4.58594437783134-11.0714491132431i</v>
      </c>
      <c r="CV232" s="240" t="str">
        <f t="shared" ca="1" si="413"/>
        <v>5.64905358356492+10.5686359060055i</v>
      </c>
      <c r="CW232" s="240" t="str">
        <f t="shared" ca="1" si="414"/>
        <v>-6.6577593152127-9.96404095758312i</v>
      </c>
      <c r="CX232" s="240" t="str">
        <f t="shared" ca="1" si="415"/>
        <v>7.60234718514393+9.26348684784676i</v>
      </c>
      <c r="CY232" s="240" t="str">
        <f t="shared" ca="1" si="416"/>
        <v>-8.47372029582537-8.47372029582124i</v>
      </c>
      <c r="CZ232" s="240" t="str">
        <f t="shared" ca="1" si="417"/>
        <v>9.26348684784311+7.60234718514836i</v>
      </c>
      <c r="DA232" s="240" t="str">
        <f t="shared" ca="1" si="418"/>
        <v>-9.96404095758637-6.65775931520785i</v>
      </c>
      <c r="DB232" s="240" t="str">
        <f t="shared" ca="1" si="419"/>
        <v>10.5686359060028+5.64905358356997i</v>
      </c>
      <c r="DC232" s="240" t="str">
        <f t="shared" ca="1" si="420"/>
        <v>-11.0714491132457-4.58594437782531i</v>
      </c>
      <c r="DD232" s="240" t="str">
        <f t="shared" ca="1" si="421"/>
        <v>11.4676382132538+3.47867002080062i</v>
      </c>
      <c r="DE232" s="240" t="str">
        <f t="shared" ca="1" si="422"/>
        <v>-11.7533876884229-2.33789416983009i</v>
      </c>
      <c r="DF232" s="240" t="str">
        <f t="shared" ca="1" si="423"/>
        <v>11.9259456150948+1.17460311999243i</v>
      </c>
      <c r="DG232" s="240" t="str">
        <f t="shared" ca="1" si="424"/>
        <v>-11.9836501661095+5.60220518225487E-12i</v>
      </c>
      <c r="DH232" s="240" t="str">
        <f t="shared" ca="1" si="425"/>
        <v>11.9259456150949-1.17460311999206i</v>
      </c>
      <c r="DI232" s="240" t="str">
        <f t="shared" ca="1" si="426"/>
        <v>-11.7533876884231+2.33789416982905i</v>
      </c>
      <c r="DJ232" s="240" t="str">
        <f t="shared" ca="1" si="427"/>
        <v>11.4676382132539-3.47867002080026i</v>
      </c>
      <c r="DK232" s="240" t="str">
        <f t="shared" ca="1" si="428"/>
        <v>-11.0714491132461+4.58594437782434i</v>
      </c>
      <c r="DL232" s="240" t="str">
        <f t="shared" ca="1" si="429"/>
        <v>10.5686359060029-5.64905358356964i</v>
      </c>
      <c r="DM232" s="240" t="str">
        <f t="shared" ca="1" si="430"/>
        <v>-9.96404095758696+6.65775931520697i</v>
      </c>
      <c r="DN232" s="240" t="str">
        <f t="shared" ca="1" si="431"/>
        <v>9.26348684784378-7.60234718514755i</v>
      </c>
      <c r="DO232" s="240" t="str">
        <f t="shared" ca="1" si="432"/>
        <v>-8.47372029582611+8.47372029582049i</v>
      </c>
      <c r="DP232" s="240" t="str">
        <f t="shared" ca="1" si="433"/>
        <v>7.60234718514474-9.26348684784609i</v>
      </c>
      <c r="DQ232" s="240" t="str">
        <f t="shared" ca="1" si="434"/>
        <v>-6.65775931521359+9.96404095758254i</v>
      </c>
      <c r="DR232" s="240" t="str">
        <f t="shared" ca="1" si="435"/>
        <v>5.64905358356584-10.568635906005i</v>
      </c>
      <c r="DS232" s="240" t="str">
        <f t="shared" ca="1" si="436"/>
        <v>-4.58594437783169+11.071449113243i</v>
      </c>
      <c r="DT232" s="240" t="str">
        <f t="shared" ca="1" si="437"/>
        <v>3.47867002079614-11.4676382132551i</v>
      </c>
      <c r="DU232" s="240" t="str">
        <f t="shared" ca="1" si="438"/>
        <v>-2.33789416983685+11.7533876884215i</v>
      </c>
      <c r="DV232" s="240" t="str">
        <f t="shared" ca="1" si="439"/>
        <v>1.17460311998778-11.9259456150953i</v>
      </c>
      <c r="DW232" s="240" t="str">
        <f t="shared" ca="1" si="440"/>
        <v>-1.29779788158184E-12+11.9836501661095i</v>
      </c>
      <c r="DX232" s="240" t="str">
        <f t="shared" ca="1" si="441"/>
        <v>-1.17460311999672-11.9259456150944i</v>
      </c>
      <c r="DY232" s="240" t="str">
        <f t="shared" ca="1" si="442"/>
        <v>2.33789416983431+11.753387688422i</v>
      </c>
      <c r="DZ232" s="240" t="str">
        <f t="shared" ca="1" si="443"/>
        <v>-3.47867002080473-11.4676382132525i</v>
      </c>
      <c r="EA232" s="240" t="str">
        <f t="shared" ca="1" si="444"/>
        <v>4.58594437782929+11.071449113244i</v>
      </c>
      <c r="EB232" s="240" t="str">
        <f t="shared" ca="1" si="445"/>
        <v>-5.64905358356295-10.5686359060065i</v>
      </c>
      <c r="EC232" s="240" t="str">
        <f t="shared" ca="1" si="446"/>
        <v>6.65775931521143+9.96404095758398i</v>
      </c>
      <c r="ED232" s="240" t="str">
        <f t="shared" ca="1" si="447"/>
        <v>-7.60234718514221-9.26348684784816i</v>
      </c>
      <c r="EE232" s="240" t="str">
        <f t="shared" ca="1" si="448"/>
        <v>8.4737202958238+8.47372029582281i</v>
      </c>
      <c r="EF232" s="240" t="str">
        <f t="shared" ca="1" si="449"/>
        <v>-9.2634868478417-7.60234718515008i</v>
      </c>
      <c r="EG232" s="240" t="str">
        <f t="shared" ca="1" si="450"/>
        <v>9.96404095758514+6.65775931520969i</v>
      </c>
      <c r="EH232" s="240" t="str">
        <f t="shared" ca="1" si="451"/>
        <v>-10.5686359060017-5.64905358357193i</v>
      </c>
      <c r="EI232" s="240" t="str">
        <f t="shared" ca="1" si="452"/>
        <v>11.0714491132448+4.58594437782736i</v>
      </c>
      <c r="EJ232" s="240" t="str">
        <f t="shared" ca="1" si="453"/>
        <v>-11.4676382132531-3.47867002080274i</v>
      </c>
      <c r="EK232" s="240" t="str">
        <f t="shared" ca="1" si="454"/>
        <v>11.7533876884224+2.33789416983226i</v>
      </c>
      <c r="EL232" s="240" t="str">
        <f t="shared" ca="1" si="455"/>
        <v>-11.9259456150946-1.17460311999464i</v>
      </c>
      <c r="EM232" s="240" t="str">
        <f t="shared" ca="1" si="456"/>
        <v>11.9836501661095-3.38245703443184E-12i</v>
      </c>
      <c r="EN232" s="240"/>
      <c r="EO232" s="240"/>
      <c r="EP232" s="240"/>
    </row>
    <row r="233" spans="1:146" ht="15.75" thickBot="1">
      <c r="A233" s="277">
        <f t="shared" si="323"/>
        <v>2.5976562500000019E-3</v>
      </c>
      <c r="B233" s="276">
        <v>133</v>
      </c>
      <c r="C233" s="248">
        <f t="shared" si="324"/>
        <v>26600</v>
      </c>
      <c r="D233" s="247">
        <f t="shared" si="457"/>
        <v>167132.72917097699</v>
      </c>
      <c r="E233" s="247" t="str">
        <f t="shared" si="458"/>
        <v>167132.729170977i</v>
      </c>
      <c r="F233" s="247" t="str">
        <f t="shared" si="325"/>
        <v>0.0194717448197959-0.10995455217456i</v>
      </c>
      <c r="G233" s="247" t="str">
        <f t="shared" si="326"/>
        <v>-0.138592159448705+0.482721880509728i</v>
      </c>
      <c r="H233" s="247" t="str">
        <f t="shared" si="322"/>
        <v>0.00504209548714492-0.00215175556135303i</v>
      </c>
      <c r="I233" s="247" t="str">
        <f t="shared" si="459"/>
        <v>-0.00536476477808034+0.00212671861609791i</v>
      </c>
      <c r="J233" s="275" t="str">
        <f ca="1">IMPRODUCT(1/N_FFT2,EH100)</f>
        <v>0.051509987252448+0.0112706399542921i</v>
      </c>
      <c r="K233" s="274" t="str">
        <f t="shared" ca="1" si="460"/>
        <v>-0.00030030844513743+0.0000490829165515359i</v>
      </c>
      <c r="N233" s="265">
        <f t="shared" ca="1" si="327"/>
        <v>35.9835231714315</v>
      </c>
      <c r="O233" s="240">
        <f t="shared" ca="1" si="328"/>
        <v>11.983523171431498</v>
      </c>
      <c r="P233" s="240" t="str">
        <f t="shared" ca="1" si="329"/>
        <v>-11.8934015000352+1.46691116268033i</v>
      </c>
      <c r="Q233" s="240" t="str">
        <f t="shared" ca="1" si="330"/>
        <v>11.6243919996696-2.91175861606937i</v>
      </c>
      <c r="R233" s="240" t="str">
        <f t="shared" ca="1" si="331"/>
        <v>-11.1805408236148+4.31281050960017i</v>
      </c>
      <c r="S233" s="240" t="str">
        <f t="shared" ca="1" si="332"/>
        <v>10.5685239066965-5.64899371869178i</v>
      </c>
      <c r="T233" s="240" t="str">
        <f t="shared" ca="1" si="333"/>
        <v>-9.79754655301264+6.90021080415561i</v>
      </c>
      <c r="U233" s="241" t="str">
        <f t="shared" ca="1" si="334"/>
        <v>8.87920497958912-8.04764229639187i</v>
      </c>
      <c r="V233" s="240" t="str">
        <f t="shared" ca="1" si="335"/>
        <v>-7.82731189848646+9.0740297577233i</v>
      </c>
      <c r="W233" s="240" t="str">
        <f t="shared" ca="1" si="336"/>
        <v>6.65768876074754-9.96393536536901i</v>
      </c>
      <c r="X233" s="240" t="str">
        <f t="shared" ca="1" si="337"/>
        <v>-5.38792778705413+10.7039741106622i</v>
      </c>
      <c r="Y233" s="240" t="str">
        <f t="shared" ca="1" si="338"/>
        <v>4.03712736434631-11.2830151220444i</v>
      </c>
      <c r="Z233" s="240" t="str">
        <f t="shared" ca="1" si="339"/>
        <v>-2.62560478830912+11.6923490837318i</v>
      </c>
      <c r="AA233" s="240" t="str">
        <f t="shared" ca="1" si="340"/>
        <v>1.17459067233712-11.925819231931i</v>
      </c>
      <c r="AB233" s="240" t="str">
        <f t="shared" ca="1" si="341"/>
        <v>0.29409038065996+11.9799139582987i</v>
      </c>
      <c r="AC233" s="240" t="str">
        <f t="shared" ca="1" si="342"/>
        <v>-1.75834804059073-11.8538196277987i</v>
      </c>
      <c r="AD233" s="240" t="str">
        <f t="shared" ca="1" si="343"/>
        <v>3.1961585093172+11.5494328165306i</v>
      </c>
      <c r="AE233" s="240" t="str">
        <f t="shared" ca="1" si="344"/>
        <v>-4.58589577906981-11.0713317854604i</v>
      </c>
      <c r="AF233" s="240" t="str">
        <f t="shared" ca="1" si="345"/>
        <v>5.90665690774277+10.4267076191121i</v>
      </c>
      <c r="AG233" s="240" t="str">
        <f t="shared" ca="1" si="346"/>
        <v>-7.13857641859066-9.62525606496664i</v>
      </c>
      <c r="AH233" s="240" t="str">
        <f t="shared" ca="1" si="347"/>
        <v>8.26312509549774+8.67903170039095i</v>
      </c>
      <c r="AI233" s="240" t="str">
        <f t="shared" ca="1" si="348"/>
        <v>-9.26338867963123-7.60226662057545i</v>
      </c>
      <c r="AJ233" s="240" t="str">
        <f t="shared" ca="1" si="349"/>
        <v>10.1243222756361+6.41115637457815i</v>
      </c>
      <c r="AK233" s="240" t="str">
        <f t="shared" ca="1" si="350"/>
        <v>-10.8329766408709-5.12361636918515i</v>
      </c>
      <c r="AL233" s="240" t="str">
        <f t="shared" ca="1" si="351"/>
        <v>11.3786929540638+3.75901240452533i</v>
      </c>
      <c r="AM233" s="240" t="str">
        <f t="shared" ca="1" si="352"/>
        <v>-11.7532631339111-2.33786939440187i</v>
      </c>
      <c r="AN233" s="240" t="str">
        <f t="shared" ca="1" si="353"/>
        <v>11.9510532962566+0.881562652493076i</v>
      </c>
      <c r="AO233" s="240" t="str">
        <f t="shared" ca="1" si="354"/>
        <v>-11.9690884929551+0.588003612271358i</v>
      </c>
      <c r="AP233" s="240" t="str">
        <f t="shared" ca="1" si="355"/>
        <v>11.8070974578613-2.04872575539077i</v>
      </c>
      <c r="AQ233" s="240" t="str">
        <f t="shared" ca="1" si="356"/>
        <v>-11.4675166869245+3.4786331561899i</v>
      </c>
      <c r="AR233" s="240" t="str">
        <f t="shared" ca="1" si="357"/>
        <v>-11.4675166869245+3.4786331561899i</v>
      </c>
      <c r="AS233" s="240" t="str">
        <f t="shared" ca="1" si="358"/>
        <v>-10.2786106727382+6.16076214753562i</v>
      </c>
      <c r="AT233" s="240" t="str">
        <f t="shared" ca="1" si="359"/>
        <v>9.44716768257851-7.37264202151982i</v>
      </c>
      <c r="AU233" s="240" t="str">
        <f t="shared" ca="1" si="360"/>
        <v>-8.47363049702211+8.47363049702856i</v>
      </c>
      <c r="AV233" s="240" t="str">
        <f t="shared" ca="1" si="361"/>
        <v>7.37264202152216-9.44716768257668i</v>
      </c>
      <c r="AW233" s="240" t="str">
        <f t="shared" ca="1" si="362"/>
        <v>-6.16076214753511+10.2786106727385i</v>
      </c>
      <c r="AX233" s="240" t="str">
        <f t="shared" ca="1" si="363"/>
        <v>4.85621867639528-10.9554537910241i</v>
      </c>
      <c r="AY233" s="240" t="str">
        <f t="shared" ca="1" si="364"/>
        <v>-3.47863315619274+11.4675166869236i</v>
      </c>
      <c r="AZ233" s="240" t="str">
        <f t="shared" ca="1" si="365"/>
        <v>2.048725755389-11.8070974578616i</v>
      </c>
      <c r="BA233" s="240" t="str">
        <f t="shared" ca="1" si="366"/>
        <v>-0.588003612276708+11.9690884929549i</v>
      </c>
      <c r="BB233" s="240" t="str">
        <f t="shared" ca="1" si="367"/>
        <v>-0.881562652491301-11.9510532962567i</v>
      </c>
      <c r="BC233" s="240" t="str">
        <f t="shared" ca="1" si="368"/>
        <v>2.33786939440497+11.7532631339105i</v>
      </c>
      <c r="BD233" s="240" t="str">
        <f t="shared" ca="1" si="369"/>
        <v>-3.75901240452009-11.3786929540655i</v>
      </c>
      <c r="BE233" s="240" t="str">
        <f t="shared" ca="1" si="370"/>
        <v>5.12361636918446+10.8329766408712i</v>
      </c>
      <c r="BF233" s="240" t="str">
        <f t="shared" ca="1" si="371"/>
        <v>-6.41115637458052-10.1243222756346i</v>
      </c>
      <c r="BG233" s="240" t="str">
        <f t="shared" ca="1" si="372"/>
        <v>7.60226662057222+9.26338867963387i</v>
      </c>
      <c r="BH233" s="240" t="str">
        <f t="shared" ca="1" si="373"/>
        <v>-8.67903170039054-8.26312509549818i</v>
      </c>
      <c r="BI233" s="240" t="str">
        <f t="shared" ca="1" si="374"/>
        <v>9.62525606496912+7.1385764185873i</v>
      </c>
      <c r="BJ233" s="240" t="str">
        <f t="shared" ca="1" si="375"/>
        <v>-10.4267076191107-5.90665690774527i</v>
      </c>
      <c r="BK233" s="240" t="str">
        <f t="shared" ca="1" si="376"/>
        <v>11.0713317854606+4.58589577906918i</v>
      </c>
      <c r="BL233" s="240" t="str">
        <f t="shared" ca="1" si="377"/>
        <v>-11.5494328165321-3.19615850931186i</v>
      </c>
      <c r="BM233" s="240" t="str">
        <f t="shared" ca="1" si="378"/>
        <v>11.8538196277983+1.75834804059375i</v>
      </c>
      <c r="BN233" s="240" t="str">
        <f t="shared" ca="1" si="379"/>
        <v>-11.9799139582987-0.294090380658248i</v>
      </c>
      <c r="BO233" s="240" t="str">
        <f t="shared" ca="1" si="380"/>
        <v>11.9258192319304-1.17459067234246i</v>
      </c>
      <c r="BP233" s="240" t="str">
        <f t="shared" ca="1" si="381"/>
        <v>-11.6923490837322+2.62560478830738i</v>
      </c>
      <c r="BQ233" s="240" t="str">
        <f t="shared" ca="1" si="382"/>
        <v>11.2830151220437-4.03712736434808i</v>
      </c>
      <c r="BR233" s="240" t="str">
        <f t="shared" ca="1" si="383"/>
        <v>-10.7039741106645+5.38792778704942i</v>
      </c>
      <c r="BS233" s="240" t="str">
        <f t="shared" ca="1" si="384"/>
        <v>9.96393536536925-6.65768876074721i</v>
      </c>
      <c r="BT233" s="240" t="str">
        <f t="shared" ca="1" si="385"/>
        <v>-9.07402975772143+7.82731189848863i</v>
      </c>
      <c r="BU233" s="240" t="str">
        <f t="shared" ca="1" si="386"/>
        <v>8.04764229639501-8.87920497958627i</v>
      </c>
      <c r="BV233" s="240" t="str">
        <f t="shared" ca="1" si="387"/>
        <v>-6.90021080415612+9.79754655301228i</v>
      </c>
      <c r="BW233" s="240" t="str">
        <f t="shared" ca="1" si="388"/>
        <v>5.64899371868809-10.5685239066985i</v>
      </c>
      <c r="BX233" s="240" t="str">
        <f t="shared" ca="1" si="389"/>
        <v>-4.31281050960369+11.1805408236135i</v>
      </c>
      <c r="BY233" s="240" t="str">
        <f t="shared" ca="1" si="390"/>
        <v>2.91175861606882-11.6243919996697i</v>
      </c>
      <c r="BZ233" s="240" t="str">
        <f t="shared" ca="1" si="391"/>
        <v>-1.46691116267559+11.8934015000358i</v>
      </c>
      <c r="CA233" s="240" t="str">
        <f t="shared" ca="1" si="392"/>
        <v>3.14167551450341E-12-11.9835231714315i</v>
      </c>
      <c r="CB233" s="240" t="str">
        <f t="shared" ca="1" si="393"/>
        <v>1.46691116268152+11.893401500035i</v>
      </c>
      <c r="CC233" s="240" t="str">
        <f t="shared" ca="1" si="394"/>
        <v>-2.91175861607462-11.6243919996682i</v>
      </c>
      <c r="CD233" s="240" t="str">
        <f t="shared" ca="1" si="395"/>
        <v>4.31281050959815+11.1805408236156i</v>
      </c>
      <c r="CE233" s="240" t="str">
        <f t="shared" ca="1" si="396"/>
        <v>-5.64899371869336-10.5685239066957i</v>
      </c>
      <c r="CF233" s="240" t="str">
        <f t="shared" ca="1" si="397"/>
        <v>6.90021080415126+9.7975465530157i</v>
      </c>
      <c r="CG233" s="240" t="str">
        <f t="shared" ca="1" si="398"/>
        <v>-8.04764229639061-8.87920497959026i</v>
      </c>
      <c r="CH233" s="240" t="str">
        <f t="shared" ca="1" si="399"/>
        <v>9.07402975772533+7.8273118984841i</v>
      </c>
      <c r="CI233" s="240" t="str">
        <f t="shared" ca="1" si="400"/>
        <v>-9.96393536536594-6.65768876075214i</v>
      </c>
      <c r="CJ233" s="240" t="str">
        <f t="shared" ca="1" si="401"/>
        <v>10.7039741106619+5.38792778705473i</v>
      </c>
      <c r="CK233" s="240" t="str">
        <f t="shared" ca="1" si="402"/>
        <v>-11.2830151220458-4.03712736434245i</v>
      </c>
      <c r="CL233" s="240" t="str">
        <f t="shared" ca="1" si="403"/>
        <v>11.6923490837309+2.62560478831318i</v>
      </c>
      <c r="CM233" s="240" t="str">
        <f t="shared" ca="1" si="404"/>
        <v>-11.925819231931-1.17459067233651i</v>
      </c>
      <c r="CN233" s="240" t="str">
        <f t="shared" ca="1" si="405"/>
        <v>11.9799139582985-0.294090380664225i</v>
      </c>
      <c r="CO233" s="240" t="str">
        <f t="shared" ca="1" si="406"/>
        <v>-11.8538196277991+1.75834804058788i</v>
      </c>
      <c r="CP233" s="240" t="str">
        <f t="shared" ca="1" si="407"/>
        <v>11.5494328165304-3.19615850931794i</v>
      </c>
      <c r="CQ233" s="240" t="str">
        <f t="shared" ca="1" si="408"/>
        <v>-11.0713317854582+4.58589577907502i</v>
      </c>
      <c r="CR233" s="240" t="str">
        <f t="shared" ca="1" si="409"/>
        <v>10.4267076191136-5.90665690774011i</v>
      </c>
      <c r="CS233" s="240" t="str">
        <f t="shared" ca="1" si="410"/>
        <v>-9.62525606496556+7.1385764185921i</v>
      </c>
      <c r="CT233" s="240" t="str">
        <f t="shared" ca="1" si="411"/>
        <v>8.67903170039488-8.26312509549362i</v>
      </c>
      <c r="CU233" s="240" t="str">
        <f t="shared" ca="1" si="412"/>
        <v>-7.60226662057708+9.26338867962989i</v>
      </c>
      <c r="CV233" s="240" t="str">
        <f t="shared" ca="1" si="413"/>
        <v>6.41115637457576-10.1243222756376i</v>
      </c>
      <c r="CW233" s="240" t="str">
        <f t="shared" ca="1" si="414"/>
        <v>-5.12361636918984+10.8329766408686i</v>
      </c>
      <c r="CX233" s="240" t="str">
        <f t="shared" ca="1" si="415"/>
        <v>3.75901240452573-11.3786929540636i</v>
      </c>
      <c r="CY233" s="240" t="str">
        <f t="shared" ca="1" si="416"/>
        <v>-2.33786939439878+11.7532631339118i</v>
      </c>
      <c r="CZ233" s="240" t="str">
        <f t="shared" ca="1" si="417"/>
        <v>0.881562652497228-11.9510532962563i</v>
      </c>
      <c r="DA233" s="240" t="str">
        <f t="shared" ca="1" si="418"/>
        <v>0.588003612270772+11.9690884929552i</v>
      </c>
      <c r="DB233" s="240" t="str">
        <f t="shared" ca="1" si="419"/>
        <v>-2.04872575539488-11.8070974578606i</v>
      </c>
      <c r="DC233" s="240" t="str">
        <f t="shared" ca="1" si="420"/>
        <v>3.47863315618674+11.4675166869255i</v>
      </c>
      <c r="DD233" s="240" t="str">
        <f t="shared" ca="1" si="421"/>
        <v>-4.85621867640059-10.9554537910218i</v>
      </c>
      <c r="DE233" s="240" t="str">
        <f t="shared" ca="1" si="422"/>
        <v>6.16076214754008+10.2786106727355i</v>
      </c>
      <c r="DF233" s="240" t="str">
        <f t="shared" ca="1" si="423"/>
        <v>-7.37264202151761-9.44716768258024i</v>
      </c>
      <c r="DG233" s="240" t="str">
        <f t="shared" ca="1" si="424"/>
        <v>8.47363049702657+8.47363049702409i</v>
      </c>
      <c r="DH233" s="240" t="str">
        <f t="shared" ca="1" si="425"/>
        <v>-9.44716768258239-7.37264202151483i</v>
      </c>
      <c r="DI233" s="240" t="str">
        <f t="shared" ca="1" si="426"/>
        <v>10.278610672737+6.16076214753765i</v>
      </c>
      <c r="DJ233" s="240" t="str">
        <f t="shared" ca="1" si="427"/>
        <v>-10.9554537910229-4.856218676398i</v>
      </c>
      <c r="DK233" s="240" t="str">
        <f t="shared" ca="1" si="428"/>
        <v>11.4675166869227+3.47863315619575i</v>
      </c>
      <c r="DL233" s="240" t="str">
        <f t="shared" ca="1" si="429"/>
        <v>-11.807097457861-2.04872575539209i</v>
      </c>
      <c r="DM233" s="240" t="str">
        <f t="shared" ca="1" si="430"/>
        <v>11.9690884929553+0.588003612267939i</v>
      </c>
      <c r="DN233" s="240" t="str">
        <f t="shared" ca="1" si="431"/>
        <v>-11.9510532962569+0.881562652488508i</v>
      </c>
      <c r="DO233" s="240" t="str">
        <f t="shared" ca="1" si="432"/>
        <v>11.7532631339111-2.33786939440223i</v>
      </c>
      <c r="DP233" s="240" t="str">
        <f t="shared" ca="1" si="433"/>
        <v>-11.3786929540625+3.75901240452906i</v>
      </c>
      <c r="DQ233" s="240" t="str">
        <f t="shared" ca="1" si="434"/>
        <v>10.8329766408724-5.12361636918193i</v>
      </c>
      <c r="DR233" s="240" t="str">
        <f t="shared" ca="1" si="435"/>
        <v>-10.1243222756361+6.41115637457816i</v>
      </c>
      <c r="DS233" s="240" t="str">
        <f t="shared" ca="1" si="436"/>
        <v>9.26338867962808-7.60226662057927i</v>
      </c>
      <c r="DT233" s="240" t="str">
        <f t="shared" ca="1" si="437"/>
        <v>-8.26312509550045+8.67903170038837i</v>
      </c>
      <c r="DU233" s="240" t="str">
        <f t="shared" ca="1" si="438"/>
        <v>7.13857641858982-9.62525606496725i</v>
      </c>
      <c r="DV233" s="240" t="str">
        <f t="shared" ca="1" si="439"/>
        <v>-5.90665690773764+10.426707619115i</v>
      </c>
      <c r="DW233" s="240" t="str">
        <f t="shared" ca="1" si="440"/>
        <v>4.58589577907177-11.0713317854596i</v>
      </c>
      <c r="DX233" s="240" t="str">
        <f t="shared" ca="1" si="441"/>
        <v>-3.19615850931521+11.5494328165312i</v>
      </c>
      <c r="DY233" s="240" t="str">
        <f t="shared" ca="1" si="442"/>
        <v>1.75834804059652-11.8538196277979i</v>
      </c>
      <c r="DZ233" s="240" t="str">
        <f t="shared" ca="1" si="443"/>
        <v>-0.294090380661049+11.9799139582986i</v>
      </c>
      <c r="EA233" s="240" t="str">
        <f t="shared" ca="1" si="444"/>
        <v>-1.17459067233968-11.9258192319307i</v>
      </c>
      <c r="EB233" s="240" t="str">
        <f t="shared" ca="1" si="445"/>
        <v>2.62560478830432+11.6923490837329i</v>
      </c>
      <c r="EC233" s="240" t="str">
        <f t="shared" ca="1" si="446"/>
        <v>-4.03712736434512-11.2830151220448i</v>
      </c>
      <c r="ED233" s="240" t="str">
        <f t="shared" ca="1" si="447"/>
        <v>5.38792778705726+10.7039741106606i</v>
      </c>
      <c r="EE233" s="240" t="str">
        <f t="shared" ca="1" si="448"/>
        <v>-6.65768876074431-9.96393536537118i</v>
      </c>
      <c r="EF233" s="240" t="str">
        <f t="shared" ca="1" si="449"/>
        <v>7.82731189848625+9.07402975772348i</v>
      </c>
      <c r="EG233" s="240" t="str">
        <f t="shared" ca="1" si="450"/>
        <v>-8.87920497959217-8.04764229638852i</v>
      </c>
      <c r="EH233" s="240" t="str">
        <f t="shared" ca="1" si="451"/>
        <v>9.79754655301067+6.90021080415841i</v>
      </c>
      <c r="EI233" s="240" t="str">
        <f t="shared" ca="1" si="452"/>
        <v>-10.5685239066972-5.64899371869056i</v>
      </c>
      <c r="EJ233" s="240" t="str">
        <f t="shared" ca="1" si="453"/>
        <v>11.1805408236168+4.31281050959518i</v>
      </c>
      <c r="EK233" s="240" t="str">
        <f t="shared" ca="1" si="454"/>
        <v>-11.6243919996689-2.91175861607186i</v>
      </c>
      <c r="EL233" s="240" t="str">
        <f t="shared" ca="1" si="455"/>
        <v>11.8934015000354+1.4669111626787i</v>
      </c>
      <c r="EM233" s="240" t="str">
        <f t="shared" ca="1" si="456"/>
        <v>-11.9835231714315-6.28335102900683E-12i</v>
      </c>
      <c r="EN233" s="240"/>
      <c r="EO233" s="240"/>
      <c r="EP233" s="240"/>
    </row>
    <row r="234" spans="1:146" ht="15.75" thickBot="1">
      <c r="A234" s="277">
        <f t="shared" si="323"/>
        <v>2.6171875000000019E-3</v>
      </c>
      <c r="B234" s="276">
        <v>134</v>
      </c>
      <c r="C234" s="248">
        <f t="shared" si="324"/>
        <v>26800</v>
      </c>
      <c r="D234" s="247">
        <f t="shared" si="457"/>
        <v>168389.36623241293</v>
      </c>
      <c r="E234" s="247" t="str">
        <f t="shared" si="458"/>
        <v>168389.366232413i</v>
      </c>
      <c r="F234" s="247" t="str">
        <f t="shared" si="325"/>
        <v>0.0190843015528338-0.109413668915534i</v>
      </c>
      <c r="G234" s="247" t="str">
        <f t="shared" si="326"/>
        <v>-0.136608317747375+0.479695670977876i</v>
      </c>
      <c r="H234" s="247" t="str">
        <f t="shared" si="322"/>
        <v>0.00504128101175481-0.002135829894451i</v>
      </c>
      <c r="I234" s="247" t="str">
        <f t="shared" si="459"/>
        <v>-0.00535950578365028+0.00211200067342862i</v>
      </c>
      <c r="J234" s="275" t="str">
        <f ca="1">IMPRODUCT(1/N_FFT2,EI100)</f>
        <v>0.0694818987473785-0.0000675567830522035i</v>
      </c>
      <c r="K234" s="274" t="str">
        <f t="shared" ca="1" si="460"/>
        <v>-0.000372245958224277+0.000147107887915056i</v>
      </c>
      <c r="N234" s="265">
        <f t="shared" ca="1" si="327"/>
        <v>35.983378982603604</v>
      </c>
      <c r="O234" s="240">
        <f t="shared" ca="1" si="328"/>
        <v>11.983378982603602</v>
      </c>
      <c r="P234" s="240" t="str">
        <f t="shared" ca="1" si="329"/>
        <v>-11.8536769995972+1.75832688369578i</v>
      </c>
      <c r="Q234" s="240" t="str">
        <f t="shared" ca="1" si="330"/>
        <v>11.467378706819-3.478591300383i</v>
      </c>
      <c r="R234" s="240" t="str">
        <f t="shared" ca="1" si="331"/>
        <v>-10.8328462957142+5.12355472051752i</v>
      </c>
      <c r="S234" s="240" t="str">
        <f t="shared" ca="1" si="332"/>
        <v>9.96381547673962-6.65760865372769i</v>
      </c>
      <c r="T234" s="240" t="str">
        <f t="shared" ca="1" si="333"/>
        <v>-8.87909814271489+8.04754546509324i</v>
      </c>
      <c r="U234" s="241" t="str">
        <f t="shared" ca="1" si="334"/>
        <v>7.6021751481514-9.26327722015999i</v>
      </c>
      <c r="V234" s="240" t="str">
        <f t="shared" ca="1" si="335"/>
        <v>-6.16068801966392+10.278486997855i</v>
      </c>
      <c r="W234" s="240" t="str">
        <f t="shared" ca="1" si="336"/>
        <v>4.58584060039464-11.0711985723533i</v>
      </c>
      <c r="X234" s="240" t="str">
        <f t="shared" ca="1" si="337"/>
        <v>-2.91172358104239+11.624252132i</v>
      </c>
      <c r="Y234" s="240" t="str">
        <f t="shared" ca="1" si="338"/>
        <v>1.1745765393607-11.9256757374117i</v>
      </c>
      <c r="Z234" s="240" t="str">
        <f t="shared" ca="1" si="339"/>
        <v>0.587996537260869+11.968944477809i</v>
      </c>
      <c r="AA234" s="240" t="str">
        <f t="shared" ca="1" si="340"/>
        <v>-2.33784126455769-11.753121715631i</v>
      </c>
      <c r="AB234" s="240" t="str">
        <f t="shared" ca="1" si="341"/>
        <v>4.03707878859279+11.2828793619093i</v>
      </c>
      <c r="AC234" s="240" t="str">
        <f t="shared" ca="1" si="342"/>
        <v>-5.64892574854853-10.5683967435033i</v>
      </c>
      <c r="AD234" s="240" t="str">
        <f t="shared" ca="1" si="343"/>
        <v>7.138490525406+9.62514025141424i</v>
      </c>
      <c r="AE234" s="240" t="str">
        <f t="shared" ca="1" si="344"/>
        <v>-8.47352854012703-8.47352854012769i</v>
      </c>
      <c r="AF234" s="240" t="str">
        <f t="shared" ca="1" si="345"/>
        <v>9.62514025141445+7.13849052540571i</v>
      </c>
      <c r="AG234" s="240" t="str">
        <f t="shared" ca="1" si="346"/>
        <v>-10.5683967435035-5.64892574854821i</v>
      </c>
      <c r="AH234" s="240" t="str">
        <f t="shared" ca="1" si="347"/>
        <v>11.2828793619094+4.03707878859253i</v>
      </c>
      <c r="AI234" s="240" t="str">
        <f t="shared" ca="1" si="348"/>
        <v>-11.7531217156311-2.33784126455734i</v>
      </c>
      <c r="AJ234" s="240" t="str">
        <f t="shared" ca="1" si="349"/>
        <v>11.968944477809+0.587996537260599i</v>
      </c>
      <c r="AK234" s="240" t="str">
        <f t="shared" ca="1" si="350"/>
        <v>-11.9256757374117+1.17457653935987i</v>
      </c>
      <c r="AL234" s="240" t="str">
        <f t="shared" ca="1" si="351"/>
        <v>11.6242521320002-2.91172358104162i</v>
      </c>
      <c r="AM234" s="240" t="str">
        <f t="shared" ca="1" si="352"/>
        <v>-11.0711985723532+4.58584060039488i</v>
      </c>
      <c r="AN234" s="240" t="str">
        <f t="shared" ca="1" si="353"/>
        <v>10.2784869978549-6.16068801966422i</v>
      </c>
      <c r="AO234" s="240" t="str">
        <f t="shared" ca="1" si="354"/>
        <v>-9.26327722015984+7.60217514815158i</v>
      </c>
      <c r="AP234" s="240" t="str">
        <f t="shared" ca="1" si="355"/>
        <v>8.04754546509301-8.87909814271509i</v>
      </c>
      <c r="AQ234" s="240" t="str">
        <f t="shared" ca="1" si="356"/>
        <v>-6.65760865372739+9.96381547673981i</v>
      </c>
      <c r="AR234" s="240" t="str">
        <f t="shared" ca="1" si="357"/>
        <v>-6.65760865372739+9.96381547673981i</v>
      </c>
      <c r="AS234" s="240" t="str">
        <f t="shared" ca="1" si="358"/>
        <v>-3.47859130038349+11.4673787068188i</v>
      </c>
      <c r="AT234" s="240" t="str">
        <f t="shared" ca="1" si="359"/>
        <v>1.75832688369882-11.8536769995967i</v>
      </c>
      <c r="AU234" s="240" t="str">
        <f t="shared" ca="1" si="360"/>
        <v>-9.21939796930954E-13+11.9833789826036i</v>
      </c>
      <c r="AV234" s="240" t="str">
        <f t="shared" ca="1" si="361"/>
        <v>-1.75832688369717-11.8536769995969i</v>
      </c>
      <c r="AW234" s="240" t="str">
        <f t="shared" ca="1" si="362"/>
        <v>3.47859130038645+11.4673787068179i</v>
      </c>
      <c r="AX234" s="240" t="str">
        <f t="shared" ca="1" si="363"/>
        <v>-5.12355472052273-10.8328462957117i</v>
      </c>
      <c r="AY234" s="240" t="str">
        <f t="shared" ca="1" si="364"/>
        <v>6.65760865372401+9.96381547674208i</v>
      </c>
      <c r="AZ234" s="240" t="str">
        <f t="shared" ca="1" si="365"/>
        <v>-8.04754546509164-8.87909814271634i</v>
      </c>
      <c r="BA234" s="240" t="str">
        <f t="shared" ca="1" si="366"/>
        <v>9.26327722016018+7.60217514815116i</v>
      </c>
      <c r="BB234" s="240" t="str">
        <f t="shared" ca="1" si="367"/>
        <v>-10.2784869978564-6.16068801966171i</v>
      </c>
      <c r="BC234" s="240" t="str">
        <f t="shared" ca="1" si="368"/>
        <v>11.0711985723553+4.58584060038983i</v>
      </c>
      <c r="BD234" s="240" t="str">
        <f t="shared" ca="1" si="369"/>
        <v>-11.624252131999-2.91172358104671i</v>
      </c>
      <c r="BE234" s="240" t="str">
        <f t="shared" ca="1" si="370"/>
        <v>11.9256757374115+1.17457653936289i</v>
      </c>
      <c r="BF234" s="240" t="str">
        <f t="shared" ca="1" si="371"/>
        <v>-11.9689444778091+0.587996537260117i</v>
      </c>
      <c r="BG234" s="240" t="str">
        <f t="shared" ca="1" si="372"/>
        <v>11.7531217156307-2.3378412645592i</v>
      </c>
      <c r="BH234" s="240" t="str">
        <f t="shared" ca="1" si="373"/>
        <v>-11.2828793619081+4.0370787885964i</v>
      </c>
      <c r="BI234" s="240" t="str">
        <f t="shared" ca="1" si="374"/>
        <v>10.5683967435061-5.64892574854336i</v>
      </c>
      <c r="BJ234" s="240" t="str">
        <f t="shared" ca="1" si="375"/>
        <v>-9.62514025141616+7.13849052540341i</v>
      </c>
      <c r="BK234" s="240" t="str">
        <f t="shared" ca="1" si="376"/>
        <v>8.47352854012833-8.47352854012638i</v>
      </c>
      <c r="BL234" s="240" t="str">
        <f t="shared" ca="1" si="377"/>
        <v>-7.13849052540535+9.62514025141471i</v>
      </c>
      <c r="BM234" s="240" t="str">
        <f t="shared" ca="1" si="378"/>
        <v>5.64892574854579-10.5683967435048i</v>
      </c>
      <c r="BN234" s="240" t="str">
        <f t="shared" ca="1" si="379"/>
        <v>-4.03707878858779+11.2828793619111i</v>
      </c>
      <c r="BO234" s="240" t="str">
        <f t="shared" ca="1" si="380"/>
        <v>2.33784126456192-11.7531217156302i</v>
      </c>
      <c r="BP234" s="240" t="str">
        <f t="shared" ca="1" si="381"/>
        <v>-0.58799653726254+11.9689444778089i</v>
      </c>
      <c r="BQ234" s="240" t="str">
        <f t="shared" ca="1" si="382"/>
        <v>-1.17457653936014-11.9256757374117i</v>
      </c>
      <c r="BR234" s="240" t="str">
        <f t="shared" ca="1" si="383"/>
        <v>2.91172358104403+11.6242521319996i</v>
      </c>
      <c r="BS234" s="240" t="str">
        <f t="shared" ca="1" si="384"/>
        <v>-4.5858406003986-11.0711985723517i</v>
      </c>
      <c r="BT234" s="240" t="str">
        <f t="shared" ca="1" si="385"/>
        <v>6.16068801965934+10.2784869978578i</v>
      </c>
      <c r="BU234" s="240" t="str">
        <f t="shared" ca="1" si="386"/>
        <v>-7.60217514814903-9.26327722016194i</v>
      </c>
      <c r="BV234" s="240" t="str">
        <f t="shared" ca="1" si="387"/>
        <v>8.87909814271459+8.04754546509357i</v>
      </c>
      <c r="BW234" s="240" t="str">
        <f t="shared" ca="1" si="388"/>
        <v>-9.96381547674063-6.65760865372617i</v>
      </c>
      <c r="BX234" s="240" t="str">
        <f t="shared" ca="1" si="389"/>
        <v>10.8328462957156+5.12355472051446i</v>
      </c>
      <c r="BY234" s="240" t="str">
        <f t="shared" ca="1" si="390"/>
        <v>-11.4673787068172-3.47859130038878i</v>
      </c>
      <c r="BZ234" s="240" t="str">
        <f t="shared" ca="1" si="391"/>
        <v>11.8536769995966+1.75832688369973i</v>
      </c>
      <c r="CA234" s="240" t="str">
        <f t="shared" ca="1" si="392"/>
        <v>-11.9833789826036-1.8438795938619E-12i</v>
      </c>
      <c r="CB234" s="240" t="str">
        <f t="shared" ca="1" si="393"/>
        <v>11.8536769995971-1.75832688369643i</v>
      </c>
      <c r="CC234" s="240" t="str">
        <f t="shared" ca="1" si="394"/>
        <v>-11.4673787068182+3.47859130038558i</v>
      </c>
      <c r="CD234" s="240" t="str">
        <f t="shared" ca="1" si="395"/>
        <v>10.8328462957121-5.1235547205219i</v>
      </c>
      <c r="CE234" s="240" t="str">
        <f t="shared" ca="1" si="396"/>
        <v>-9.96381547674268+6.65760865372311i</v>
      </c>
      <c r="CF234" s="240" t="str">
        <f t="shared" ca="1" si="397"/>
        <v>8.87909814271684-8.04754546509109i</v>
      </c>
      <c r="CG234" s="240" t="str">
        <f t="shared" ca="1" si="398"/>
        <v>-7.60217514815188+9.26327722015959i</v>
      </c>
      <c r="CH234" s="240" t="str">
        <f t="shared" ca="1" si="399"/>
        <v>6.16068801966221-10.2784869978561i</v>
      </c>
      <c r="CI234" s="240" t="str">
        <f t="shared" ca="1" si="400"/>
        <v>-4.58584060039068+11.0711985723549i</v>
      </c>
      <c r="CJ234" s="240" t="str">
        <f t="shared" ca="1" si="401"/>
        <v>2.91172358104761-11.6242521319987i</v>
      </c>
      <c r="CK234" s="240" t="str">
        <f t="shared" ca="1" si="402"/>
        <v>-1.17457653936381+11.9256757374114i</v>
      </c>
      <c r="CL234" s="240" t="str">
        <f t="shared" ca="1" si="403"/>
        <v>-0.587996537259197-11.9689444778091i</v>
      </c>
      <c r="CM234" s="240" t="str">
        <f t="shared" ca="1" si="404"/>
        <v>2.3378412645583+11.7531217156309i</v>
      </c>
      <c r="CN234" s="240" t="str">
        <f t="shared" ca="1" si="405"/>
        <v>-4.03707878859554-11.2828793619084i</v>
      </c>
      <c r="CO234" s="240" t="str">
        <f t="shared" ca="1" si="406"/>
        <v>5.64892574855306+10.5683967435009i</v>
      </c>
      <c r="CP234" s="240" t="str">
        <f t="shared" ca="1" si="407"/>
        <v>-7.13849052540239-9.62514025141691i</v>
      </c>
      <c r="CQ234" s="240" t="str">
        <f t="shared" ca="1" si="408"/>
        <v>8.47352854012573+8.47352854012899i</v>
      </c>
      <c r="CR234" s="240" t="str">
        <f t="shared" ca="1" si="409"/>
        <v>-9.62514025141417-7.1384905254061i</v>
      </c>
      <c r="CS234" s="240" t="str">
        <f t="shared" ca="1" si="410"/>
        <v>10.5683967435045+5.64892574854631i</v>
      </c>
      <c r="CT234" s="240" t="str">
        <f t="shared" ca="1" si="411"/>
        <v>-11.2828793619108-4.03707878858865i</v>
      </c>
      <c r="CU234" s="240" t="str">
        <f t="shared" ca="1" si="412"/>
        <v>11.75312171563+2.33784126456282i</v>
      </c>
      <c r="CV234" s="240" t="str">
        <f t="shared" ca="1" si="413"/>
        <v>-11.9689444778089-0.587996537263461i</v>
      </c>
      <c r="CW234" s="240" t="str">
        <f t="shared" ca="1" si="414"/>
        <v>11.9256757374118-1.17457653935956i</v>
      </c>
      <c r="CX234" s="240" t="str">
        <f t="shared" ca="1" si="415"/>
        <v>-11.6242521319999+2.91172358104313i</v>
      </c>
      <c r="CY234" s="240" t="str">
        <f t="shared" ca="1" si="416"/>
        <v>11.071198572352-4.58584060039775i</v>
      </c>
      <c r="CZ234" s="240" t="str">
        <f t="shared" ca="1" si="417"/>
        <v>-10.278486997852+6.16068801966907i</v>
      </c>
      <c r="DA234" s="240" t="str">
        <f t="shared" ca="1" si="418"/>
        <v>9.2632772201623-7.60217514814857i</v>
      </c>
      <c r="DB234" s="240" t="str">
        <f t="shared" ca="1" si="419"/>
        <v>-8.04754546509451+8.87909814271375i</v>
      </c>
      <c r="DC234" s="240" t="str">
        <f t="shared" ca="1" si="420"/>
        <v>6.65760865372694-9.96381547674011i</v>
      </c>
      <c r="DD234" s="240" t="str">
        <f t="shared" ca="1" si="421"/>
        <v>-5.12355472051498+10.8328462957154i</v>
      </c>
      <c r="DE234" s="240" t="str">
        <f t="shared" ca="1" si="422"/>
        <v>3.47859130037858-11.4673787068203i</v>
      </c>
      <c r="DF234" s="240" t="str">
        <f t="shared" ca="1" si="423"/>
        <v>-1.75832688370031+11.8536769995965i</v>
      </c>
      <c r="DG234" s="240" t="str">
        <f t="shared" ca="1" si="424"/>
        <v>2.76581939079286E-12-11.9833789826036i</v>
      </c>
      <c r="DH234" s="240" t="str">
        <f t="shared" ca="1" si="425"/>
        <v>1.75832688369552+11.8536769995972i</v>
      </c>
      <c r="DI234" s="240" t="str">
        <f t="shared" ca="1" si="426"/>
        <v>-3.47859130038501-11.4673787068184i</v>
      </c>
      <c r="DJ234" s="240" t="str">
        <f t="shared" ca="1" si="427"/>
        <v>5.12355472052106+10.8328462957125i</v>
      </c>
      <c r="DK234" s="240" t="str">
        <f t="shared" ca="1" si="428"/>
        <v>-6.65760865372235-9.96381547674319i</v>
      </c>
      <c r="DL234" s="240" t="str">
        <f t="shared" ca="1" si="429"/>
        <v>8.04754546509041+8.87909814271746i</v>
      </c>
      <c r="DM234" s="240" t="str">
        <f t="shared" ca="1" si="430"/>
        <v>-9.26327722015923-7.60217514815232i</v>
      </c>
      <c r="DN234" s="240" t="str">
        <f t="shared" ca="1" si="431"/>
        <v>10.2784869978554+6.16068801966329i</v>
      </c>
      <c r="DO234" s="240" t="str">
        <f t="shared" ca="1" si="432"/>
        <v>-11.0711985723546-4.58584060039153i</v>
      </c>
      <c r="DP234" s="240" t="str">
        <f t="shared" ca="1" si="433"/>
        <v>11.6242521320015+2.91172358103661i</v>
      </c>
      <c r="DQ234" s="240" t="str">
        <f t="shared" ca="1" si="434"/>
        <v>-11.9256757374113-1.17457653936439i</v>
      </c>
      <c r="DR234" s="240" t="str">
        <f t="shared" ca="1" si="435"/>
        <v>11.9689444778092-0.587996537257936i</v>
      </c>
      <c r="DS234" s="240" t="str">
        <f t="shared" ca="1" si="436"/>
        <v>-11.7531217156311+2.33784126455739i</v>
      </c>
      <c r="DT234" s="240" t="str">
        <f t="shared" ca="1" si="437"/>
        <v>11.2828793619086-4.03707878859499i</v>
      </c>
      <c r="DU234" s="240" t="str">
        <f t="shared" ca="1" si="438"/>
        <v>-10.5683967435013+5.64892574855224i</v>
      </c>
      <c r="DV234" s="240" t="str">
        <f t="shared" ca="1" si="439"/>
        <v>9.62514025141705-7.1384905254022i</v>
      </c>
      <c r="DW234" s="240" t="str">
        <f t="shared" ca="1" si="440"/>
        <v>-8.47352854012964+8.47352854012507i</v>
      </c>
      <c r="DX234" s="240" t="str">
        <f t="shared" ca="1" si="441"/>
        <v>7.13849052540684-9.62514025141362i</v>
      </c>
      <c r="DY234" s="240" t="str">
        <f t="shared" ca="1" si="442"/>
        <v>-5.64892574854712+10.5683967435041i</v>
      </c>
      <c r="DZ234" s="240" t="str">
        <f t="shared" ca="1" si="443"/>
        <v>4.03707878858953-11.2828793619105i</v>
      </c>
      <c r="EA234" s="240" t="str">
        <f t="shared" ca="1" si="444"/>
        <v>-2.33784126456373+11.7531217156298i</v>
      </c>
      <c r="EB234" s="240" t="str">
        <f t="shared" ca="1" si="445"/>
        <v>0.587996537264381-11.9689444778088i</v>
      </c>
      <c r="EC234" s="240" t="str">
        <f t="shared" ca="1" si="446"/>
        <v>1.17457653935864+11.9256757374119i</v>
      </c>
      <c r="ED234" s="240" t="str">
        <f t="shared" ca="1" si="447"/>
        <v>-2.91172358104224-11.6242521320001i</v>
      </c>
      <c r="EE234" s="240" t="str">
        <f t="shared" ca="1" si="448"/>
        <v>4.5858406003969+11.0711985723524i</v>
      </c>
      <c r="EF234" s="240" t="str">
        <f t="shared" ca="1" si="449"/>
        <v>-6.16068801966828-10.2784869978524i</v>
      </c>
      <c r="EG234" s="240" t="str">
        <f t="shared" ca="1" si="450"/>
        <v>7.60217514814787+9.26327722016289i</v>
      </c>
      <c r="EH234" s="240" t="str">
        <f t="shared" ca="1" si="451"/>
        <v>-8.87909814271313-8.04754546509519i</v>
      </c>
      <c r="EI234" s="240" t="str">
        <f t="shared" ca="1" si="452"/>
        <v>9.96381547673961+6.6576086537277i</v>
      </c>
      <c r="EJ234" s="240" t="str">
        <f t="shared" ca="1" si="453"/>
        <v>-10.832846295715-5.12355472051581i</v>
      </c>
      <c r="EK234" s="240" t="str">
        <f t="shared" ca="1" si="454"/>
        <v>11.4673787068201+3.47859130037947i</v>
      </c>
      <c r="EL234" s="240" t="str">
        <f t="shared" ca="1" si="455"/>
        <v>-11.8536769995963-1.75832688370122i</v>
      </c>
      <c r="EM234" s="240" t="str">
        <f t="shared" ca="1" si="456"/>
        <v>11.9833789826036+3.68775918772382E-12i</v>
      </c>
      <c r="EN234" s="240"/>
      <c r="EO234" s="240"/>
      <c r="EP234" s="240"/>
    </row>
    <row r="235" spans="1:146" ht="15.75" thickBot="1">
      <c r="A235" s="277">
        <f t="shared" si="323"/>
        <v>2.6367187500000019E-3</v>
      </c>
      <c r="B235" s="276">
        <v>135</v>
      </c>
      <c r="C235" s="248">
        <f t="shared" si="324"/>
        <v>27000</v>
      </c>
      <c r="D235" s="247">
        <f t="shared" si="457"/>
        <v>169646.00329384883</v>
      </c>
      <c r="E235" s="247" t="str">
        <f t="shared" si="458"/>
        <v>169646.003293849i</v>
      </c>
      <c r="F235" s="247" t="str">
        <f t="shared" si="325"/>
        <v>0.0187005144178496-0.108877248048688i</v>
      </c>
      <c r="G235" s="247" t="str">
        <f t="shared" si="326"/>
        <v>-0.134663728764819+0.476702557951383i</v>
      </c>
      <c r="H235" s="247" t="str">
        <f t="shared" si="322"/>
        <v>0.00504048211923846-0.00212013784785006i</v>
      </c>
      <c r="I235" s="247" t="str">
        <f t="shared" si="459"/>
        <v>-0.00535435133728342+0.00209748317402804i</v>
      </c>
      <c r="J235" s="275" t="str">
        <f ca="1">IMPRODUCT(1/N_FFT2,EJ100)</f>
        <v>0.0438597565991488-0.0112708764342354i</v>
      </c>
      <c r="K235" s="274" t="str">
        <f t="shared" ca="1" si="460"/>
        <v>-0.00021120007272222+0.000152343333791684i</v>
      </c>
      <c r="N235" s="265">
        <f t="shared" ca="1" si="327"/>
        <v>35.983217252208732</v>
      </c>
      <c r="O235" s="240">
        <f t="shared" ca="1" si="328"/>
        <v>11.98321725220873</v>
      </c>
      <c r="P235" s="240" t="str">
        <f t="shared" ca="1" si="329"/>
        <v>-11.8067960424907+2.04867345486257i</v>
      </c>
      <c r="Q235" s="240" t="str">
        <f t="shared" ca="1" si="330"/>
        <v>11.2827270856159-4.03702430326372i</v>
      </c>
      <c r="R235" s="240" t="str">
        <f t="shared" ca="1" si="331"/>
        <v>-10.4264414427763+5.90650612071039i</v>
      </c>
      <c r="S235" s="240" t="str">
        <f t="shared" ca="1" si="332"/>
        <v>9.26315220087434-7.60207254747479i</v>
      </c>
      <c r="T235" s="240" t="str">
        <f t="shared" ca="1" si="333"/>
        <v>-7.82711208035814+9.07379811298139i</v>
      </c>
      <c r="U235" s="241" t="str">
        <f t="shared" ca="1" si="334"/>
        <v>6.16060487362417-10.2783482770682i</v>
      </c>
      <c r="V235" s="240" t="str">
        <f t="shared" ca="1" si="335"/>
        <v>-4.31270041079031+11.180255403183i</v>
      </c>
      <c r="W235" s="240" t="str">
        <f t="shared" ca="1" si="336"/>
        <v>2.33780971252239-11.7529630928404i</v>
      </c>
      <c r="X235" s="240" t="str">
        <f t="shared" ca="1" si="337"/>
        <v>-0.294082873025757+11.9796081312131i</v>
      </c>
      <c r="Y235" s="240" t="str">
        <f t="shared" ca="1" si="338"/>
        <v>-1.75830315291888-11.8535170196895i</v>
      </c>
      <c r="Z235" s="240" t="str">
        <f t="shared" ca="1" si="339"/>
        <v>3.75891644325048+11.378402475141i</v>
      </c>
      <c r="AA235" s="240" t="str">
        <f t="shared" ca="1" si="340"/>
        <v>-5.64884950936799-10.5682541100291i</v>
      </c>
      <c r="AB235" s="240" t="str">
        <f t="shared" ca="1" si="341"/>
        <v>7.37245381034954+9.4469265122523i</v>
      </c>
      <c r="AC235" s="240" t="str">
        <f t="shared" ca="1" si="342"/>
        <v>-8.8789783083971-8.04743685359797i</v>
      </c>
      <c r="AD235" s="240" t="str">
        <f t="shared" ca="1" si="343"/>
        <v>10.1240638186905+6.41099270852143i</v>
      </c>
      <c r="AE235" s="240" t="str">
        <f t="shared" ca="1" si="344"/>
        <v>-11.071049152952-4.58577870885137i</v>
      </c>
      <c r="AF235" s="240" t="str">
        <f t="shared" ca="1" si="345"/>
        <v>11.6920505976944+2.62553776102867i</v>
      </c>
      <c r="AG235" s="240" t="str">
        <f t="shared" ca="1" si="346"/>
        <v>-11.9687829422255-0.587988601526462i</v>
      </c>
      <c r="AH235" s="240" t="str">
        <f t="shared" ca="1" si="347"/>
        <v>11.8930978814674-1.46687371490155i</v>
      </c>
      <c r="AI235" s="240" t="str">
        <f t="shared" ca="1" si="348"/>
        <v>-11.4672239404806+3.47854435252756i</v>
      </c>
      <c r="AJ235" s="240" t="str">
        <f t="shared" ca="1" si="349"/>
        <v>10.7037008561781-5.3877902423057i</v>
      </c>
      <c r="AK235" s="240" t="str">
        <f t="shared" ca="1" si="350"/>
        <v>-9.62501034834262+7.13839418272278i</v>
      </c>
      <c r="AL235" s="240" t="str">
        <f t="shared" ca="1" si="351"/>
        <v>8.26291415179028-8.67881013928619i</v>
      </c>
      <c r="AM235" s="240" t="str">
        <f t="shared" ca="1" si="352"/>
        <v>-6.6575188011345+9.96368100283091i</v>
      </c>
      <c r="AN235" s="240" t="str">
        <f t="shared" ca="1" si="353"/>
        <v>4.85609470529267-10.9551741166839i</v>
      </c>
      <c r="AO235" s="240" t="str">
        <f t="shared" ca="1" si="354"/>
        <v>-2.91168428376168+11.6240952484625i</v>
      </c>
      <c r="AP235" s="240" t="str">
        <f t="shared" ca="1" si="355"/>
        <v>0.88154014767877-11.9507482059352i</v>
      </c>
      <c r="AQ235" s="240" t="str">
        <f t="shared" ca="1" si="356"/>
        <v>1.17456068700958+11.9255147857929i</v>
      </c>
      <c r="AR235" s="240" t="str">
        <f t="shared" ca="1" si="357"/>
        <v>1.17456068700958+11.9255147857929i</v>
      </c>
      <c r="AS235" s="240" t="str">
        <f t="shared" ca="1" si="358"/>
        <v>5.12348557186292+10.8327000931691i</v>
      </c>
      <c r="AT235" s="240" t="str">
        <f t="shared" ca="1" si="359"/>
        <v>-6.900034653366-9.79729643809869i</v>
      </c>
      <c r="AU235" s="240" t="str">
        <f t="shared" ca="1" si="360"/>
        <v>8.47341417947244+8.4734141794644i</v>
      </c>
      <c r="AV235" s="240" t="str">
        <f t="shared" ca="1" si="361"/>
        <v>-9.79729643810533-6.90003465335657i</v>
      </c>
      <c r="AW235" s="240" t="str">
        <f t="shared" ca="1" si="362"/>
        <v>10.8327000931663+5.12348557186879i</v>
      </c>
      <c r="AX235" s="240" t="str">
        <f t="shared" ca="1" si="363"/>
        <v>-11.5491379789043-3.19607691676279i</v>
      </c>
      <c r="AY235" s="240" t="str">
        <f t="shared" ca="1" si="364"/>
        <v>11.9255147857924+1.17456068701487i</v>
      </c>
      <c r="AZ235" s="240" t="str">
        <f t="shared" ca="1" si="365"/>
        <v>-11.9507482059356+0.881540147673469i</v>
      </c>
      <c r="BA235" s="240" t="str">
        <f t="shared" ca="1" si="366"/>
        <v>11.6240952484638-2.91168428375653i</v>
      </c>
      <c r="BB235" s="240" t="str">
        <f t="shared" ca="1" si="367"/>
        <v>-10.9551741166861+4.85609470528781i</v>
      </c>
      <c r="BC235" s="240" t="str">
        <f t="shared" ca="1" si="368"/>
        <v>9.96368100283376-6.65751880113022i</v>
      </c>
      <c r="BD235" s="240" t="str">
        <f t="shared" ca="1" si="369"/>
        <v>-8.67881013928915+8.26291415178718i</v>
      </c>
      <c r="BE235" s="240" t="str">
        <f t="shared" ca="1" si="370"/>
        <v>7.1383941827261-9.62501034834017i</v>
      </c>
      <c r="BF235" s="240" t="str">
        <f t="shared" ca="1" si="371"/>
        <v>-5.38779024230939+10.7037008561763i</v>
      </c>
      <c r="BG235" s="240" t="str">
        <f t="shared" ca="1" si="372"/>
        <v>3.47854435253134-11.4672239404795i</v>
      </c>
      <c r="BH235" s="240" t="str">
        <f t="shared" ca="1" si="373"/>
        <v>-1.46687371490581+11.8930978814668i</v>
      </c>
      <c r="BI235" s="240" t="str">
        <f t="shared" ca="1" si="374"/>
        <v>-0.587988601522261-11.9687829422257i</v>
      </c>
      <c r="BJ235" s="240" t="str">
        <f t="shared" ca="1" si="375"/>
        <v>2.62553776102466+11.6920505976953i</v>
      </c>
      <c r="BK235" s="240" t="str">
        <f t="shared" ca="1" si="376"/>
        <v>-4.58577870884874-11.071049152953i</v>
      </c>
      <c r="BL235" s="240" t="str">
        <f t="shared" ca="1" si="377"/>
        <v>6.41099270851909+10.124063818692i</v>
      </c>
      <c r="BM235" s="240" t="str">
        <f t="shared" ca="1" si="378"/>
        <v>-8.04743685359574-8.87897830839913i</v>
      </c>
      <c r="BN235" s="240" t="str">
        <f t="shared" ca="1" si="379"/>
        <v>9.4469265122505+7.37245381035185i</v>
      </c>
      <c r="BO235" s="240" t="str">
        <f t="shared" ca="1" si="380"/>
        <v>-10.5682541100277-5.6488495093705i</v>
      </c>
      <c r="BP235" s="240" t="str">
        <f t="shared" ca="1" si="381"/>
        <v>11.3784024751401+3.75891644325309i</v>
      </c>
      <c r="BQ235" s="240" t="str">
        <f t="shared" ca="1" si="382"/>
        <v>-11.8535170196892-1.75830315292067i</v>
      </c>
      <c r="BR235" s="240" t="str">
        <f t="shared" ca="1" si="383"/>
        <v>11.9796081312131-0.294082873023978i</v>
      </c>
      <c r="BS235" s="240" t="str">
        <f t="shared" ca="1" si="384"/>
        <v>-11.7529630928407+2.33780971252074i</v>
      </c>
      <c r="BT235" s="240" t="str">
        <f t="shared" ca="1" si="385"/>
        <v>11.1802554031836-4.3127004107888i</v>
      </c>
      <c r="BU235" s="240" t="str">
        <f t="shared" ca="1" si="386"/>
        <v>-10.2783482770692+6.16060487362256i</v>
      </c>
      <c r="BV235" s="240" t="str">
        <f t="shared" ca="1" si="387"/>
        <v>9.07379811298255-7.82711208035679i</v>
      </c>
      <c r="BW235" s="240" t="str">
        <f t="shared" ca="1" si="388"/>
        <v>-7.6020725474761+9.26315220087325i</v>
      </c>
      <c r="BX235" s="240" t="str">
        <f t="shared" ca="1" si="389"/>
        <v>5.90650612071129-10.4264414427758i</v>
      </c>
      <c r="BY235" s="240" t="str">
        <f t="shared" ca="1" si="390"/>
        <v>-4.0370243032644+11.2827270856157i</v>
      </c>
      <c r="BZ235" s="240" t="str">
        <f t="shared" ca="1" si="391"/>
        <v>2.04867345486342-11.8067960424906i</v>
      </c>
      <c r="CA235" s="240" t="str">
        <f t="shared" ca="1" si="392"/>
        <v>-5.46114104087881E-13+11.9832172522087i</v>
      </c>
      <c r="CB235" s="240" t="str">
        <f t="shared" ca="1" si="393"/>
        <v>-2.04867345486234-11.8067960424907i</v>
      </c>
      <c r="CC235" s="240" t="str">
        <f t="shared" ca="1" si="394"/>
        <v>4.0370243032637+11.2827270856159i</v>
      </c>
      <c r="CD235" s="240" t="str">
        <f t="shared" ca="1" si="395"/>
        <v>-5.90650612071035-10.4264414427763i</v>
      </c>
      <c r="CE235" s="240" t="str">
        <f t="shared" ca="1" si="396"/>
        <v>7.60207254747527+9.26315220087395i</v>
      </c>
      <c r="CF235" s="240" t="str">
        <f t="shared" ca="1" si="397"/>
        <v>-9.07379811298184-7.82711208035761i</v>
      </c>
      <c r="CG235" s="240" t="str">
        <f t="shared" ca="1" si="398"/>
        <v>10.2783482770686+6.16060487362351i</v>
      </c>
      <c r="CH235" s="240" t="str">
        <f t="shared" ca="1" si="399"/>
        <v>-11.1802554031832-4.31270041078982i</v>
      </c>
      <c r="CI235" s="240" t="str">
        <f t="shared" ca="1" si="400"/>
        <v>11.7529630928405+2.33780971252181i</v>
      </c>
      <c r="CJ235" s="240" t="str">
        <f t="shared" ca="1" si="401"/>
        <v>-11.9796081312131-0.294082873025069i</v>
      </c>
      <c r="CK235" s="240" t="str">
        <f t="shared" ca="1" si="402"/>
        <v>11.8535170196894-1.7583031529196i</v>
      </c>
      <c r="CL235" s="240" t="str">
        <f t="shared" ca="1" si="403"/>
        <v>-11.3784024751403+3.75891644325239i</v>
      </c>
      <c r="CM235" s="240" t="str">
        <f t="shared" ca="1" si="404"/>
        <v>10.5682541100282-5.64884950936954i</v>
      </c>
      <c r="CN235" s="240" t="str">
        <f t="shared" ca="1" si="405"/>
        <v>-9.44692651225118+7.37245381035099i</v>
      </c>
      <c r="CO235" s="240" t="str">
        <f t="shared" ca="1" si="406"/>
        <v>8.04743685359679-8.87897830839816i</v>
      </c>
      <c r="CP235" s="240" t="str">
        <f t="shared" ca="1" si="407"/>
        <v>-6.41099270851973+10.1240638186916i</v>
      </c>
      <c r="CQ235" s="240" t="str">
        <f t="shared" ca="1" si="408"/>
        <v>4.58577870884975-11.0710491529526i</v>
      </c>
      <c r="CR235" s="240" t="str">
        <f t="shared" ca="1" si="409"/>
        <v>-2.62553776102539+11.6920505976951i</v>
      </c>
      <c r="CS235" s="240" t="str">
        <f t="shared" ca="1" si="410"/>
        <v>0.587988601523351-11.9687829422256i</v>
      </c>
      <c r="CT235" s="240" t="str">
        <f t="shared" ca="1" si="411"/>
        <v>1.46687371490439+11.893097881467i</v>
      </c>
      <c r="CU235" s="240" t="str">
        <f t="shared" ca="1" si="412"/>
        <v>-3.47854435253062-11.4672239404797i</v>
      </c>
      <c r="CV235" s="240" t="str">
        <f t="shared" ca="1" si="413"/>
        <v>5.38779024230841+10.7037008561768i</v>
      </c>
      <c r="CW235" s="240" t="str">
        <f t="shared" ca="1" si="414"/>
        <v>-7.13839418272549-9.62501034834061i</v>
      </c>
      <c r="CX235" s="240" t="str">
        <f t="shared" ca="1" si="415"/>
        <v>8.67881013928839+8.26291415178797i</v>
      </c>
      <c r="CY235" s="240" t="str">
        <f t="shared" ca="1" si="416"/>
        <v>-9.96368100283316-6.65751880113114i</v>
      </c>
      <c r="CZ235" s="240" t="str">
        <f t="shared" ca="1" si="417"/>
        <v>10.9551741166858+4.8560947052885i</v>
      </c>
      <c r="DA235" s="240" t="str">
        <f t="shared" ca="1" si="418"/>
        <v>-11.6240952484635-2.91168428375758i</v>
      </c>
      <c r="DB235" s="240" t="str">
        <f t="shared" ca="1" si="419"/>
        <v>11.9507482059355+0.881540147674729i</v>
      </c>
      <c r="DC235" s="240" t="str">
        <f t="shared" ca="1" si="420"/>
        <v>-11.9255147857924+1.17456068701395i</v>
      </c>
      <c r="DD235" s="240" t="str">
        <f t="shared" ca="1" si="421"/>
        <v>11.5491379789046-3.19607691676173i</v>
      </c>
      <c r="DE235" s="240" t="str">
        <f t="shared" ca="1" si="422"/>
        <v>-10.8327000931666+5.12348557186812i</v>
      </c>
      <c r="DF235" s="240" t="str">
        <f t="shared" ca="1" si="423"/>
        <v>9.797296438099-6.90003465336556i</v>
      </c>
      <c r="DG235" s="240" t="str">
        <f t="shared" ca="1" si="424"/>
        <v>-8.4734141794649+8.47341417947194i</v>
      </c>
      <c r="DH235" s="240" t="str">
        <f t="shared" ca="1" si="425"/>
        <v>6.90003465335687-9.79729643810511i</v>
      </c>
      <c r="DI235" s="240" t="str">
        <f t="shared" ca="1" si="426"/>
        <v>-5.12348557186898+10.8327000931662i</v>
      </c>
      <c r="DJ235" s="240" t="str">
        <f t="shared" ca="1" si="427"/>
        <v>3.1960769167515-11.5491379789074i</v>
      </c>
      <c r="DK235" s="240" t="str">
        <f t="shared" ca="1" si="428"/>
        <v>-1.17456068701558+11.9255147857923i</v>
      </c>
      <c r="DL235" s="240" t="str">
        <f t="shared" ca="1" si="429"/>
        <v>-0.881540147673094-11.9507482059356i</v>
      </c>
      <c r="DM235" s="240" t="str">
        <f t="shared" ca="1" si="430"/>
        <v>2.911684283756+11.6240952484639i</v>
      </c>
      <c r="DN235" s="240" t="str">
        <f t="shared" ca="1" si="431"/>
        <v>-4.856094705287-10.9551741166864i</v>
      </c>
      <c r="DO235" s="240" t="str">
        <f t="shared" ca="1" si="432"/>
        <v>6.65751880112977+9.96368100283407i</v>
      </c>
      <c r="DP235" s="240" t="str">
        <f t="shared" ca="1" si="433"/>
        <v>-8.26291415178678-8.67881013928953i</v>
      </c>
      <c r="DQ235" s="240" t="str">
        <f t="shared" ca="1" si="434"/>
        <v>9.62501034834005+7.13839418272625i</v>
      </c>
      <c r="DR235" s="240" t="str">
        <f t="shared" ca="1" si="435"/>
        <v>-10.703700856176-5.38779024230987i</v>
      </c>
      <c r="DS235" s="240" t="str">
        <f t="shared" ca="1" si="436"/>
        <v>11.4672239404792+3.47854435253219i</v>
      </c>
      <c r="DT235" s="240" t="str">
        <f t="shared" ca="1" si="437"/>
        <v>-11.8930978814668-1.46687371490602i</v>
      </c>
      <c r="DU235" s="240" t="str">
        <f t="shared" ca="1" si="438"/>
        <v>11.9687829422257-0.587988601521714i</v>
      </c>
      <c r="DV235" s="240" t="str">
        <f t="shared" ca="1" si="439"/>
        <v>-11.6920505976953+2.62553776102445i</v>
      </c>
      <c r="DW235" s="240" t="str">
        <f t="shared" ca="1" si="440"/>
        <v>11.0710491529533-4.58577870884824i</v>
      </c>
      <c r="DX235" s="240" t="str">
        <f t="shared" ca="1" si="441"/>
        <v>-10.1240638186925+6.41099270851835i</v>
      </c>
      <c r="DY235" s="240" t="str">
        <f t="shared" ca="1" si="442"/>
        <v>8.87897830839926-8.04743685359558i</v>
      </c>
      <c r="DZ235" s="240" t="str">
        <f t="shared" ca="1" si="443"/>
        <v>-7.37245381035228+9.44692651225017i</v>
      </c>
      <c r="EA235" s="240" t="str">
        <f t="shared" ca="1" si="444"/>
        <v>5.64884950937128-10.5682541100273i</v>
      </c>
      <c r="EB235" s="240" t="str">
        <f t="shared" ca="1" si="445"/>
        <v>-3.75891644325362+11.3784024751399i</v>
      </c>
      <c r="EC235" s="240" t="str">
        <f t="shared" ca="1" si="446"/>
        <v>1.75830315292121-11.8535170196891i</v>
      </c>
      <c r="ED235" s="240" t="str">
        <f t="shared" ca="1" si="447"/>
        <v>0.294082873023771+11.9796081312131i</v>
      </c>
      <c r="EE235" s="240" t="str">
        <f t="shared" ca="1" si="448"/>
        <v>-2.3378097125202-11.7529630928409i</v>
      </c>
      <c r="EF235" s="240" t="str">
        <f t="shared" ca="1" si="449"/>
        <v>4.31270041078797+11.1802554031839i</v>
      </c>
      <c r="EG235" s="240" t="str">
        <f t="shared" ca="1" si="450"/>
        <v>-6.16060487362239-10.2783482770693i</v>
      </c>
      <c r="EH235" s="240" t="str">
        <f t="shared" ca="1" si="451"/>
        <v>7.82711208035638+9.07379811298291i</v>
      </c>
      <c r="EI235" s="240" t="str">
        <f t="shared" ca="1" si="452"/>
        <v>-9.26315220087313-7.60207254747627i</v>
      </c>
      <c r="EJ235" s="240" t="str">
        <f t="shared" ca="1" si="453"/>
        <v>10.4264414427755+5.90650612071177i</v>
      </c>
      <c r="EK235" s="240" t="str">
        <f t="shared" ca="1" si="454"/>
        <v>-11.2827270856154-4.03702430326523i</v>
      </c>
      <c r="EL235" s="240" t="str">
        <f t="shared" ca="1" si="455"/>
        <v>11.8067960424905+2.04867345486362i</v>
      </c>
      <c r="EM235" s="240" t="str">
        <f t="shared" ca="1" si="456"/>
        <v>-11.9832172522087-1.09222820817576E-12i</v>
      </c>
      <c r="EN235" s="240"/>
      <c r="EO235" s="240"/>
      <c r="EP235" s="240"/>
    </row>
    <row r="236" spans="1:146" ht="15.75" thickBot="1">
      <c r="A236" s="277">
        <f t="shared" si="323"/>
        <v>2.6562500000000019E-3</v>
      </c>
      <c r="B236" s="276">
        <v>136</v>
      </c>
      <c r="C236" s="248">
        <f t="shared" si="324"/>
        <v>27200</v>
      </c>
      <c r="D236" s="247">
        <f t="shared" si="457"/>
        <v>170902.64035528473</v>
      </c>
      <c r="E236" s="247" t="str">
        <f t="shared" si="458"/>
        <v>170902.640355285i</v>
      </c>
      <c r="F236" s="247" t="str">
        <f t="shared" si="325"/>
        <v>0.0183203645569253-0.108345199347512i</v>
      </c>
      <c r="G236" s="247" t="str">
        <f t="shared" si="326"/>
        <v>-0.132757398371491+0.473742104027403i</v>
      </c>
      <c r="H236" s="247" t="str">
        <f t="shared" si="322"/>
        <v>0.00503969840078303-0.00210467428086609i</v>
      </c>
      <c r="I236" s="247" t="str">
        <f t="shared" si="459"/>
        <v>-0.00534929858475238+0.00208316200597545i</v>
      </c>
      <c r="J236" s="275" t="str">
        <f ca="1">IMPRODUCT(1/N_FFT2,EL100)</f>
        <v>0.0476821353276957+0.0112709946749726i</v>
      </c>
      <c r="K236" s="274" t="str">
        <f t="shared" ca="1" si="460"/>
        <v>-0.000278545286902869+0.0000390376968148529i</v>
      </c>
      <c r="N236" s="265">
        <f t="shared" ca="1" si="327"/>
        <v>35.983037575131505</v>
      </c>
      <c r="O236" s="240">
        <f t="shared" ca="1" si="328"/>
        <v>11.983037575131508</v>
      </c>
      <c r="P236" s="240" t="str">
        <f t="shared" ca="1" si="329"/>
        <v>-11.7527868682078+2.33777465926383i</v>
      </c>
      <c r="Q236" s="240" t="str">
        <f t="shared" ca="1" si="330"/>
        <v>11.0708831529777-4.58570994941116i</v>
      </c>
      <c r="R236" s="240" t="str">
        <f t="shared" ca="1" si="331"/>
        <v>-9.9635316068012+6.65741897789881i</v>
      </c>
      <c r="S236" s="240" t="str">
        <f t="shared" ca="1" si="332"/>
        <v>8.47328712858887-8.47328712858852i</v>
      </c>
      <c r="T236" s="240" t="str">
        <f t="shared" ca="1" si="333"/>
        <v>-6.65741897789822+9.96353160680159i</v>
      </c>
      <c r="U236" s="241" t="str">
        <f t="shared" ca="1" si="334"/>
        <v>4.58570994941153-11.0708831529775i</v>
      </c>
      <c r="V236" s="240" t="str">
        <f t="shared" ca="1" si="335"/>
        <v>-2.33777465926362+11.7527868682078i</v>
      </c>
      <c r="W236" s="240" t="str">
        <f t="shared" ca="1" si="336"/>
        <v>5.02060317302368E-13-11.9830375751315i</v>
      </c>
      <c r="X236" s="240" t="str">
        <f t="shared" ca="1" si="337"/>
        <v>2.33777465926382+11.7527868682078i</v>
      </c>
      <c r="Y236" s="240" t="str">
        <f t="shared" ca="1" si="338"/>
        <v>-4.58570994941171-11.0708831529775i</v>
      </c>
      <c r="Z236" s="240" t="str">
        <f t="shared" ca="1" si="339"/>
        <v>6.65741897789841+9.96353160680146i</v>
      </c>
      <c r="AA236" s="240" t="str">
        <f t="shared" ca="1" si="340"/>
        <v>-8.47328712858897-8.47328712858841i</v>
      </c>
      <c r="AB236" s="240" t="str">
        <f t="shared" ca="1" si="341"/>
        <v>9.96353160680129+6.65741897789867i</v>
      </c>
      <c r="AC236" s="240" t="str">
        <f t="shared" ca="1" si="342"/>
        <v>-11.0708831529778-4.5857099494109i</v>
      </c>
      <c r="AD236" s="240" t="str">
        <f t="shared" ca="1" si="343"/>
        <v>11.7527868682077+2.33777465926411i</v>
      </c>
      <c r="AE236" s="240" t="str">
        <f t="shared" ca="1" si="344"/>
        <v>-11.9830375751315+1.87903807584268E-13i</v>
      </c>
      <c r="AF236" s="240" t="str">
        <f t="shared" ca="1" si="345"/>
        <v>11.7527868682079-2.33777465926332i</v>
      </c>
      <c r="AG236" s="240" t="str">
        <f t="shared" ca="1" si="346"/>
        <v>-11.0708831529776+4.58570994941124i</v>
      </c>
      <c r="AH236" s="240" t="str">
        <f t="shared" ca="1" si="347"/>
        <v>9.96353160680178-6.65741897789792i</v>
      </c>
      <c r="AI236" s="240" t="str">
        <f t="shared" ca="1" si="348"/>
        <v>-8.47328712858871+8.47328712858867i</v>
      </c>
      <c r="AJ236" s="240" t="str">
        <f t="shared" ca="1" si="349"/>
        <v>6.6574189778981-9.96353160680168i</v>
      </c>
      <c r="AK236" s="240" t="str">
        <f t="shared" ca="1" si="350"/>
        <v>-4.58570994941128+11.0708831529776i</v>
      </c>
      <c r="AL236" s="240" t="str">
        <f t="shared" ca="1" si="351"/>
        <v>2.33777465926344-11.7527868682079i</v>
      </c>
      <c r="AM236" s="240" t="str">
        <f t="shared" ca="1" si="352"/>
        <v>-3.993011127316E-13+11.9830375751315i</v>
      </c>
      <c r="AN236" s="240" t="str">
        <f t="shared" ca="1" si="353"/>
        <v>-2.337774659264-11.7527868682078i</v>
      </c>
      <c r="AO236" s="240" t="str">
        <f t="shared" ca="1" si="354"/>
        <v>4.5857099494107+11.0708831529779i</v>
      </c>
      <c r="AP236" s="240" t="str">
        <f t="shared" ca="1" si="355"/>
        <v>-6.65741897789857-9.96353160680135i</v>
      </c>
      <c r="AQ236" s="240" t="str">
        <f t="shared" ca="1" si="356"/>
        <v>8.47328712858827+8.47328712858912i</v>
      </c>
      <c r="AR236" s="240" t="str">
        <f t="shared" ca="1" si="357"/>
        <v>8.47328712858827+8.47328712858912i</v>
      </c>
      <c r="AS236" s="240" t="str">
        <f t="shared" ca="1" si="358"/>
        <v>11.0708831529792+4.58570994940742i</v>
      </c>
      <c r="AT236" s="240" t="str">
        <f t="shared" ca="1" si="359"/>
        <v>-11.7527868682083-2.33777465926151i</v>
      </c>
      <c r="AU236" s="240" t="str">
        <f t="shared" ca="1" si="360"/>
        <v>11.9830375751315-3.75807615168534E-13i</v>
      </c>
      <c r="AV236" s="240" t="str">
        <f t="shared" ca="1" si="361"/>
        <v>-11.7527868682081+2.33777465926225i</v>
      </c>
      <c r="AW236" s="240" t="str">
        <f t="shared" ca="1" si="362"/>
        <v>11.0708831529789-4.58570994940811i</v>
      </c>
      <c r="AX236" s="240" t="str">
        <f t="shared" ca="1" si="363"/>
        <v>-9.96353160680434+6.65741897789411i</v>
      </c>
      <c r="AY236" s="240" t="str">
        <f t="shared" ca="1" si="364"/>
        <v>8.4732871285852-8.47328712859218i</v>
      </c>
      <c r="AZ236" s="240" t="str">
        <f t="shared" ca="1" si="365"/>
        <v>-6.65741897789595+9.9635316068031i</v>
      </c>
      <c r="BA236" s="240" t="str">
        <f t="shared" ca="1" si="366"/>
        <v>4.58570994941001-11.0708831529782i</v>
      </c>
      <c r="BB236" s="240" t="str">
        <f t="shared" ca="1" si="367"/>
        <v>-2.33777465926459+11.7527868682076i</v>
      </c>
      <c r="BC236" s="240" t="str">
        <f t="shared" ca="1" si="368"/>
        <v>2.42515698349833E-12-11.9830375751315i</v>
      </c>
      <c r="BD236" s="240" t="str">
        <f t="shared" ca="1" si="369"/>
        <v>2.3377746592595+11.7527868682086i</v>
      </c>
      <c r="BE236" s="240" t="str">
        <f t="shared" ca="1" si="370"/>
        <v>-4.58570994941638-11.0708831529755i</v>
      </c>
      <c r="BF236" s="240" t="str">
        <f t="shared" ca="1" si="371"/>
        <v>6.65741897790155+9.96353160679936i</v>
      </c>
      <c r="BG236" s="240" t="str">
        <f t="shared" ca="1" si="372"/>
        <v>-8.4732871285902-8.47328712858719i</v>
      </c>
      <c r="BH236" s="240" t="str">
        <f t="shared" ca="1" si="373"/>
        <v>9.96353160680154+6.65741897789829i</v>
      </c>
      <c r="BI236" s="240" t="str">
        <f t="shared" ca="1" si="374"/>
        <v>-11.070883152977-4.58570994941275i</v>
      </c>
      <c r="BJ236" s="240" t="str">
        <f t="shared" ca="1" si="375"/>
        <v>11.7527868682071+2.33777465926734i</v>
      </c>
      <c r="BK236" s="240" t="str">
        <f t="shared" ca="1" si="376"/>
        <v>-11.9830375751315-5.56669999421922E-12i</v>
      </c>
      <c r="BL236" s="240" t="str">
        <f t="shared" ca="1" si="377"/>
        <v>11.7527868682069-2.33777465926845i</v>
      </c>
      <c r="BM236" s="240" t="str">
        <f t="shared" ca="1" si="378"/>
        <v>-11.0708831529766+4.5857099494138i</v>
      </c>
      <c r="BN236" s="240" t="str">
        <f t="shared" ca="1" si="379"/>
        <v>9.96353160680092-6.65741897789923i</v>
      </c>
      <c r="BO236" s="240" t="str">
        <f t="shared" ca="1" si="380"/>
        <v>-8.4732871285894+8.47328712858798i</v>
      </c>
      <c r="BP236" s="240" t="str">
        <f t="shared" ca="1" si="381"/>
        <v>6.6574189779009-9.96353160679979i</v>
      </c>
      <c r="BQ236" s="240" t="str">
        <f t="shared" ca="1" si="382"/>
        <v>-4.58570994941534+11.070883152976i</v>
      </c>
      <c r="BR236" s="240" t="str">
        <f t="shared" ca="1" si="383"/>
        <v>2.3377746592584-11.7527868682089i</v>
      </c>
      <c r="BS236" s="240" t="str">
        <f t="shared" ca="1" si="384"/>
        <v>3.55257982900395E-12+11.9830375751315i</v>
      </c>
      <c r="BT236" s="240" t="str">
        <f t="shared" ca="1" si="385"/>
        <v>-2.33777465926536-11.7527868682075i</v>
      </c>
      <c r="BU236" s="240" t="str">
        <f t="shared" ca="1" si="386"/>
        <v>4.58570994941121+11.0708831529777i</v>
      </c>
      <c r="BV236" s="240" t="str">
        <f t="shared" ca="1" si="387"/>
        <v>-6.6574189778969-9.96353160680247i</v>
      </c>
      <c r="BW236" s="240" t="str">
        <f t="shared" ca="1" si="388"/>
        <v>8.473287128586+8.47328712859138i</v>
      </c>
      <c r="BX236" s="240" t="str">
        <f t="shared" ca="1" si="389"/>
        <v>-9.96353160679824-6.65741897790323i</v>
      </c>
      <c r="BY236" s="240" t="str">
        <f t="shared" ca="1" si="390"/>
        <v>11.0708831529794+4.58570994940692i</v>
      </c>
      <c r="BZ236" s="240" t="str">
        <f t="shared" ca="1" si="391"/>
        <v>-11.7527868682083-2.33777465926114i</v>
      </c>
      <c r="CA236" s="240" t="str">
        <f t="shared" ca="1" si="392"/>
        <v>11.9830375751315-7.51615230337069E-13i</v>
      </c>
      <c r="CB236" s="240" t="str">
        <f t="shared" ca="1" si="393"/>
        <v>-11.752786868208+2.33777465926262i</v>
      </c>
      <c r="CC236" s="240" t="str">
        <f t="shared" ca="1" si="394"/>
        <v>11.0708831529789-4.58570994940831i</v>
      </c>
      <c r="CD236" s="240" t="str">
        <f t="shared" ca="1" si="395"/>
        <v>-9.96353160680422+6.65741897789429i</v>
      </c>
      <c r="CE236" s="240" t="str">
        <f t="shared" ca="1" si="396"/>
        <v>8.47328712858494-8.47328712859245i</v>
      </c>
      <c r="CF236" s="240" t="str">
        <f t="shared" ca="1" si="397"/>
        <v>-6.65741897789564+9.96353160680331i</v>
      </c>
      <c r="CG236" s="240" t="str">
        <f t="shared" ca="1" si="398"/>
        <v>4.58570994940982-11.0708831529782i</v>
      </c>
      <c r="CH236" s="240" t="str">
        <f t="shared" ca="1" si="399"/>
        <v>-2.33777465926422+11.7527868682077i</v>
      </c>
      <c r="CI236" s="240" t="str">
        <f t="shared" ca="1" si="400"/>
        <v>2.04934936832981E-12-11.9830375751315i</v>
      </c>
      <c r="CJ236" s="240" t="str">
        <f t="shared" ca="1" si="401"/>
        <v>2.33777465925987+11.7527868682086i</v>
      </c>
      <c r="CK236" s="240" t="str">
        <f t="shared" ca="1" si="402"/>
        <v>-4.58570994940572-11.0708831529799i</v>
      </c>
      <c r="CL236" s="240" t="str">
        <f t="shared" ca="1" si="403"/>
        <v>6.65741897790186+9.96353160679915i</v>
      </c>
      <c r="CM236" s="240" t="str">
        <f t="shared" ca="1" si="404"/>
        <v>-8.47328712859047-8.47328712858691i</v>
      </c>
      <c r="CN236" s="240" t="str">
        <f t="shared" ca="1" si="405"/>
        <v>9.96353160680157+6.65741897789825i</v>
      </c>
      <c r="CO236" s="240" t="str">
        <f t="shared" ca="1" si="406"/>
        <v>-11.070883152977-4.58570994941272i</v>
      </c>
      <c r="CP236" s="240" t="str">
        <f t="shared" ca="1" si="407"/>
        <v>11.7527868682072+2.33777465926664i</v>
      </c>
      <c r="CQ236" s="240" t="str">
        <f t="shared" ca="1" si="408"/>
        <v>-11.9830375751315-4.85031396699668E-12i</v>
      </c>
      <c r="CR236" s="240" t="str">
        <f t="shared" ca="1" si="409"/>
        <v>11.7527868682069-2.33777465926848i</v>
      </c>
      <c r="CS236" s="240" t="str">
        <f t="shared" ca="1" si="410"/>
        <v>-11.0708831529766+4.58570994941383i</v>
      </c>
      <c r="CT236" s="240" t="str">
        <f t="shared" ca="1" si="411"/>
        <v>9.96353160680051-6.65741897789982i</v>
      </c>
      <c r="CU236" s="240" t="str">
        <f t="shared" ca="1" si="412"/>
        <v>-8.4732871285889+8.47328712858848i</v>
      </c>
      <c r="CV236" s="240" t="str">
        <f t="shared" ca="1" si="413"/>
        <v>6.6574189779003-9.9635316068002i</v>
      </c>
      <c r="CW236" s="240" t="str">
        <f t="shared" ca="1" si="414"/>
        <v>-4.58570994941499+11.0708831529761i</v>
      </c>
      <c r="CX236" s="240" t="str">
        <f t="shared" ca="1" si="415"/>
        <v>2.33777465926972-11.7527868682066i</v>
      </c>
      <c r="CY236" s="240" t="str">
        <f t="shared" ca="1" si="416"/>
        <v>4.26896585622647E-12+11.9830375751315i</v>
      </c>
      <c r="CZ236" s="240" t="str">
        <f t="shared" ca="1" si="417"/>
        <v>-2.33777465926607-11.7527868682073i</v>
      </c>
      <c r="DA236" s="240" t="str">
        <f t="shared" ca="1" si="418"/>
        <v>4.58570994941155+11.0708831529775i</v>
      </c>
      <c r="DB236" s="240" t="str">
        <f t="shared" ca="1" si="419"/>
        <v>-6.65741897789721-9.96353160680226i</v>
      </c>
      <c r="DC236" s="240" t="str">
        <f t="shared" ca="1" si="420"/>
        <v>8.47328712858626+8.47328712859112i</v>
      </c>
      <c r="DD236" s="240" t="str">
        <f t="shared" ca="1" si="421"/>
        <v>-9.96353160679845-6.65741897790292i</v>
      </c>
      <c r="DE236" s="240" t="str">
        <f t="shared" ca="1" si="422"/>
        <v>11.0708831529796+4.58570994940657i</v>
      </c>
      <c r="DF236" s="240" t="str">
        <f t="shared" ca="1" si="423"/>
        <v>-11.7527868682084-2.33777465926077i</v>
      </c>
      <c r="DG236" s="240" t="str">
        <f t="shared" ca="1" si="424"/>
        <v>11.9830375751315-1.1274228455056E-12i</v>
      </c>
      <c r="DH236" s="240" t="str">
        <f t="shared" ca="1" si="425"/>
        <v>-11.752786868208+2.33777465926299i</v>
      </c>
      <c r="DI236" s="240" t="str">
        <f t="shared" ca="1" si="426"/>
        <v>11.0708831529787-4.58570994940865i</v>
      </c>
      <c r="DJ236" s="240" t="str">
        <f t="shared" ca="1" si="427"/>
        <v>-9.96353160680401+6.6574189778946i</v>
      </c>
      <c r="DK236" s="240" t="str">
        <f t="shared" ca="1" si="428"/>
        <v>8.47328712858467-8.47328712859271i</v>
      </c>
      <c r="DL236" s="240" t="str">
        <f t="shared" ca="1" si="429"/>
        <v>-6.65741897789533+9.96353160680352i</v>
      </c>
      <c r="DM236" s="240" t="str">
        <f t="shared" ca="1" si="430"/>
        <v>4.58570994940947-11.0708831529784i</v>
      </c>
      <c r="DN236" s="240" t="str">
        <f t="shared" ca="1" si="431"/>
        <v>-2.33777465926386+11.7527868682078i</v>
      </c>
      <c r="DO236" s="240" t="str">
        <f t="shared" ca="1" si="432"/>
        <v>2.01412016521527E-12-11.9830375751315i</v>
      </c>
      <c r="DP236" s="240" t="str">
        <f t="shared" ca="1" si="433"/>
        <v>2.33777465925991+11.7527868682086i</v>
      </c>
      <c r="DQ236" s="240" t="str">
        <f t="shared" ca="1" si="434"/>
        <v>-4.58570994940575-11.0708831529799i</v>
      </c>
      <c r="DR236" s="240" t="str">
        <f t="shared" ca="1" si="435"/>
        <v>6.65741897790217+9.96353160679894i</v>
      </c>
      <c r="DS236" s="240" t="str">
        <f t="shared" ca="1" si="436"/>
        <v>-8.4732871285905-8.47328712858689i</v>
      </c>
      <c r="DT236" s="240" t="str">
        <f t="shared" ca="1" si="437"/>
        <v>9.96353160680177+6.65741897789794i</v>
      </c>
      <c r="DU236" s="240" t="str">
        <f t="shared" ca="1" si="438"/>
        <v>-11.0708831529772-4.58570994941237i</v>
      </c>
      <c r="DV236" s="240" t="str">
        <f t="shared" ca="1" si="439"/>
        <v>11.7527868682073+2.33777465926627i</v>
      </c>
      <c r="DW236" s="240" t="str">
        <f t="shared" ca="1" si="440"/>
        <v>-11.9830375751315-4.47450635182814E-12i</v>
      </c>
      <c r="DX236" s="240" t="str">
        <f t="shared" ca="1" si="441"/>
        <v>11.7527868682068-2.33777465926885i</v>
      </c>
      <c r="DY236" s="240" t="str">
        <f t="shared" ca="1" si="442"/>
        <v>-11.0708831529764+4.58570994941418i</v>
      </c>
      <c r="DZ236" s="240" t="str">
        <f t="shared" ca="1" si="443"/>
        <v>9.96353160680069-6.65741897789956i</v>
      </c>
      <c r="EA236" s="240" t="str">
        <f t="shared" ca="1" si="444"/>
        <v>-8.47328712858863+8.47328712858876i</v>
      </c>
      <c r="EB236" s="240" t="str">
        <f t="shared" ca="1" si="445"/>
        <v>6.65741897789999-9.96353160680041i</v>
      </c>
      <c r="EC236" s="240" t="str">
        <f t="shared" ca="1" si="446"/>
        <v>-4.58570994941465+11.0708831529762i</v>
      </c>
      <c r="ED236" s="240" t="str">
        <f t="shared" ca="1" si="447"/>
        <v>2.33777465926935-11.7527868682067i</v>
      </c>
      <c r="EE236" s="240" t="str">
        <f t="shared" ca="1" si="448"/>
        <v>4.64477347139501E-12+11.9830375751315i</v>
      </c>
      <c r="EF236" s="240" t="str">
        <f t="shared" ca="1" si="449"/>
        <v>-2.33777465926644-11.7527868682073i</v>
      </c>
      <c r="EG236" s="240" t="str">
        <f t="shared" ca="1" si="450"/>
        <v>4.5857099494119+11.0708831529774i</v>
      </c>
      <c r="EH236" s="240" t="str">
        <f t="shared" ca="1" si="451"/>
        <v>-6.65741897789752-9.96353160680206i</v>
      </c>
      <c r="EI236" s="240" t="str">
        <f t="shared" ca="1" si="452"/>
        <v>8.47328712858653+8.47328712859085i</v>
      </c>
      <c r="EJ236" s="240" t="str">
        <f t="shared" ca="1" si="453"/>
        <v>-9.96353160679866-6.6574189779026i</v>
      </c>
      <c r="EK236" s="240" t="str">
        <f t="shared" ca="1" si="454"/>
        <v>11.0708831529797+4.58570994940622i</v>
      </c>
      <c r="EL236" s="240" t="str">
        <f t="shared" ca="1" si="455"/>
        <v>-11.7527868682085-2.33777465926041i</v>
      </c>
      <c r="EM236" s="240" t="str">
        <f t="shared" ca="1" si="456"/>
        <v>11.9830375751315-1.50323046067414E-12i</v>
      </c>
      <c r="EN236" s="240"/>
      <c r="EO236" s="240"/>
      <c r="EP236" s="240"/>
    </row>
    <row r="237" spans="1:146" ht="15.75" thickBot="1">
      <c r="A237" s="277">
        <f t="shared" si="323"/>
        <v>2.6757812500000019E-3</v>
      </c>
      <c r="B237" s="276">
        <v>137</v>
      </c>
      <c r="C237" s="248">
        <f t="shared" si="324"/>
        <v>27400</v>
      </c>
      <c r="D237" s="247">
        <f t="shared" si="457"/>
        <v>172159.27741672067</v>
      </c>
      <c r="E237" s="247" t="str">
        <f t="shared" si="458"/>
        <v>172159.277416721i</v>
      </c>
      <c r="F237" s="247" t="str">
        <f t="shared" si="325"/>
        <v>0.017943832684832-0.10781743603855i</v>
      </c>
      <c r="G237" s="247" t="str">
        <f t="shared" si="326"/>
        <v>-0.130888362617235+0.470813875763935i</v>
      </c>
      <c r="H237" s="247" t="str">
        <f t="shared" si="322"/>
        <v>0.00503892946183645-0.00208943420306569i</v>
      </c>
      <c r="I237" s="247" t="str">
        <f t="shared" si="459"/>
        <v>-0.0053443447729075+0.00206903316848581i</v>
      </c>
      <c r="J237" s="275" t="str">
        <f ca="1">IMPRODUCT(1/N_FFT2,EM100)</f>
        <v>0.0694821698968328-3.99373002247391E-14i</v>
      </c>
      <c r="K237" s="274" t="str">
        <f t="shared" ca="1" si="460"/>
        <v>-0.000371336671498327+0.000143760914135127i</v>
      </c>
      <c r="N237" s="265">
        <f t="shared" ca="1" si="327"/>
        <v>35.982839485603463</v>
      </c>
      <c r="O237" s="240">
        <f t="shared" ca="1" si="328"/>
        <v>11.982839485603462</v>
      </c>
      <c r="P237" s="240" t="str">
        <f t="shared" ca="1" si="329"/>
        <v>-11.6916820100131+2.62545499189648i</v>
      </c>
      <c r="Q237" s="240" t="str">
        <f t="shared" ca="1" si="330"/>
        <v>10.8323585962024-5.12332405582725i</v>
      </c>
      <c r="R237" s="240" t="str">
        <f t="shared" ca="1" si="331"/>
        <v>-9.44662870129836+7.37222139640038i</v>
      </c>
      <c r="S237" s="240" t="str">
        <f t="shared" ca="1" si="332"/>
        <v>7.60183289487781-9.26286018333923i</v>
      </c>
      <c r="T237" s="240" t="str">
        <f t="shared" ca="1" si="333"/>
        <v>-5.38762039416017+10.703363425866i</v>
      </c>
      <c r="U237" s="241" t="str">
        <f t="shared" ca="1" si="334"/>
        <v>2.91159249396333-11.6237288030491i</v>
      </c>
      <c r="V237" s="240" t="str">
        <f t="shared" ca="1" si="335"/>
        <v>-0.294073602169337+11.979230478384i</v>
      </c>
      <c r="W237" s="240" t="str">
        <f t="shared" ca="1" si="336"/>
        <v>-2.33773601391392-11.7525925849145i</v>
      </c>
      <c r="X237" s="240" t="str">
        <f t="shared" ca="1" si="337"/>
        <v>4.85594161865649+10.9548287587683i</v>
      </c>
      <c r="Y237" s="240" t="str">
        <f t="shared" ca="1" si="338"/>
        <v>-7.1381691474189-9.62470692336002i</v>
      </c>
      <c r="Z237" s="240" t="str">
        <f t="shared" ca="1" si="339"/>
        <v>9.07351206476628+7.82686533347024i</v>
      </c>
      <c r="AA237" s="240" t="str">
        <f t="shared" ca="1" si="340"/>
        <v>-10.5679209496268-5.64867143142326i</v>
      </c>
      <c r="AB237" s="240" t="str">
        <f t="shared" ca="1" si="341"/>
        <v>11.5487738964931+3.19597616158474i</v>
      </c>
      <c r="AC237" s="240" t="str">
        <f t="shared" ca="1" si="342"/>
        <v>-11.9684056306567-0.587970065396847i</v>
      </c>
      <c r="AD237" s="240" t="str">
        <f t="shared" ca="1" si="343"/>
        <v>11.8064238375005-2.04860887117047i</v>
      </c>
      <c r="AE237" s="240" t="str">
        <f t="shared" ca="1" si="344"/>
        <v>-11.0707001421171+4.58563414383058i</v>
      </c>
      <c r="AF237" s="240" t="str">
        <f t="shared" ca="1" si="345"/>
        <v>9.79698758186278-6.89981713225531i</v>
      </c>
      <c r="AG237" s="240" t="str">
        <f t="shared" ca="1" si="346"/>
        <v>-8.04718316105109+8.87869840180603i</v>
      </c>
      <c r="AH237" s="240" t="str">
        <f t="shared" ca="1" si="347"/>
        <v>5.90631992023345-10.4261127529675i</v>
      </c>
      <c r="AI237" s="240" t="str">
        <f t="shared" ca="1" si="348"/>
        <v>-3.47843469267051+11.4668624403785i</v>
      </c>
      <c r="AJ237" s="240" t="str">
        <f t="shared" ca="1" si="349"/>
        <v>0.881512357443726-11.9503714629049i</v>
      </c>
      <c r="AK237" s="240" t="str">
        <f t="shared" ca="1" si="350"/>
        <v>1.75824772304543+11.8531433418373i</v>
      </c>
      <c r="AL237" s="240" t="str">
        <f t="shared" ca="1" si="351"/>
        <v>-4.31256445446433-11.1799029496605i</v>
      </c>
      <c r="AM237" s="240" t="str">
        <f t="shared" ca="1" si="352"/>
        <v>6.65730892525307+9.96336690137843i</v>
      </c>
      <c r="AN237" s="240" t="str">
        <f t="shared" ca="1" si="353"/>
        <v>-8.67853654292359-8.26265366640023i</v>
      </c>
      <c r="AO237" s="240" t="str">
        <f t="shared" ca="1" si="354"/>
        <v>10.2780242558433+6.16041066277523i</v>
      </c>
      <c r="AP237" s="240" t="str">
        <f t="shared" ca="1" si="355"/>
        <v>-11.3780437751035-3.75879794476455i</v>
      </c>
      <c r="AQ237" s="240" t="str">
        <f t="shared" ca="1" si="356"/>
        <v>11.9251388382371+1.17452365940725i</v>
      </c>
      <c r="AR237" s="240" t="str">
        <f t="shared" ca="1" si="357"/>
        <v>11.9251388382371+1.17452365940725i</v>
      </c>
      <c r="AS237" s="240" t="str">
        <f t="shared" ca="1" si="358"/>
        <v>11.2823714017098-4.03689703753007i</v>
      </c>
      <c r="AT237" s="240" t="str">
        <f t="shared" ca="1" si="359"/>
        <v>-10.1237446612277+6.410790604286i</v>
      </c>
      <c r="AU237" s="240" t="str">
        <f t="shared" ca="1" si="360"/>
        <v>8.47314705814362-8.47314705813664i</v>
      </c>
      <c r="AV237" s="240" t="str">
        <f t="shared" ca="1" si="361"/>
        <v>-6.4107906042844+10.1237446612287i</v>
      </c>
      <c r="AW237" s="240" t="str">
        <f t="shared" ca="1" si="362"/>
        <v>4.03689703752829-11.2823714017104i</v>
      </c>
      <c r="AX237" s="240" t="str">
        <f t="shared" ca="1" si="363"/>
        <v>-1.46682747224117+11.8927229558422i</v>
      </c>
      <c r="AY237" s="240" t="str">
        <f t="shared" ca="1" si="364"/>
        <v>-1.1745236594103-11.9251388382368i</v>
      </c>
      <c r="AZ237" s="240" t="str">
        <f t="shared" ca="1" si="365"/>
        <v>3.75879794476407+11.3780437751037i</v>
      </c>
      <c r="BA237" s="240" t="str">
        <f t="shared" ca="1" si="366"/>
        <v>-6.16041066277187-10.2780242558453i</v>
      </c>
      <c r="BB237" s="240" t="str">
        <f t="shared" ca="1" si="367"/>
        <v>8.26265366640246+8.67853654292148i</v>
      </c>
      <c r="BC237" s="240" t="str">
        <f t="shared" ca="1" si="368"/>
        <v>-9.96336690137824-6.65730892525335i</v>
      </c>
      <c r="BD237" s="240" t="str">
        <f t="shared" ca="1" si="369"/>
        <v>11.1799029496591+4.31256445446814i</v>
      </c>
      <c r="BE237" s="240" t="str">
        <f t="shared" ca="1" si="370"/>
        <v>-11.853143341838-1.75824772304121i</v>
      </c>
      <c r="BF237" s="240" t="str">
        <f t="shared" ca="1" si="371"/>
        <v>11.9503714629049-0.881512357443392i</v>
      </c>
      <c r="BG237" s="240" t="str">
        <f t="shared" ca="1" si="372"/>
        <v>-11.4668624403797+3.4784346926666i</v>
      </c>
      <c r="BH237" s="240" t="str">
        <f t="shared" ca="1" si="373"/>
        <v>10.4261127529653-5.90631992023724i</v>
      </c>
      <c r="BI237" s="240" t="str">
        <f t="shared" ca="1" si="374"/>
        <v>-8.87869840180546+8.04718316105173i</v>
      </c>
      <c r="BJ237" s="240" t="str">
        <f t="shared" ca="1" si="375"/>
        <v>6.89981713225871-9.79698758186038i</v>
      </c>
      <c r="BK237" s="240" t="str">
        <f t="shared" ca="1" si="376"/>
        <v>-4.58563414382656+11.0707001421188i</v>
      </c>
      <c r="BL237" s="240" t="str">
        <f t="shared" ca="1" si="377"/>
        <v>2.04860887116963-11.8064238375006i</v>
      </c>
      <c r="BM237" s="240" t="str">
        <f t="shared" ca="1" si="378"/>
        <v>0.587970065393877+11.9684056306568i</v>
      </c>
      <c r="BN237" s="240" t="str">
        <f t="shared" ca="1" si="379"/>
        <v>-3.19597616158893-11.5487738964919i</v>
      </c>
      <c r="BO237" s="240" t="str">
        <f t="shared" ca="1" si="380"/>
        <v>5.64867143142402+10.5679209496264i</v>
      </c>
      <c r="BP237" s="240" t="str">
        <f t="shared" ca="1" si="381"/>
        <v>-7.82686533346799-9.07351206476822i</v>
      </c>
      <c r="BQ237" s="240" t="str">
        <f t="shared" ca="1" si="382"/>
        <v>9.62470692336333+7.13816914741444i</v>
      </c>
      <c r="BR237" s="240" t="str">
        <f t="shared" ca="1" si="383"/>
        <v>-10.9548287587687-4.85594161865571i</v>
      </c>
      <c r="BS237" s="240" t="str">
        <f t="shared" ca="1" si="384"/>
        <v>11.7525925849139+2.33773601391679i</v>
      </c>
      <c r="BT237" s="240" t="str">
        <f t="shared" ca="1" si="385"/>
        <v>-11.9792304783839+0.294073602174833i</v>
      </c>
      <c r="BU237" s="240" t="str">
        <f t="shared" ca="1" si="386"/>
        <v>11.6237288030486-2.91159249396531i</v>
      </c>
      <c r="BV237" s="240" t="str">
        <f t="shared" ca="1" si="387"/>
        <v>-10.7033634258674+5.38762039415756i</v>
      </c>
      <c r="BW237" s="240" t="str">
        <f t="shared" ca="1" si="388"/>
        <v>9.26286018333573-7.60183289488207i</v>
      </c>
      <c r="BX237" s="240" t="str">
        <f t="shared" ca="1" si="389"/>
        <v>-7.37222139639876+9.44662870129962i</v>
      </c>
      <c r="BY237" s="240" t="str">
        <f t="shared" ca="1" si="390"/>
        <v>5.12332405582937-10.8323585962014i</v>
      </c>
      <c r="BZ237" s="240" t="str">
        <f t="shared" ca="1" si="391"/>
        <v>-2.62545499189075+11.6916820100144i</v>
      </c>
      <c r="CA237" s="240" t="str">
        <f t="shared" ca="1" si="392"/>
        <v>-2.04930249906814E-12-11.9828394856035i</v>
      </c>
      <c r="CB237" s="240" t="str">
        <f t="shared" ca="1" si="393"/>
        <v>2.62545499189442+11.6916820100135i</v>
      </c>
      <c r="CC237" s="240" t="str">
        <f t="shared" ca="1" si="394"/>
        <v>-5.123324055822-10.8323585962048i</v>
      </c>
      <c r="CD237" s="240" t="str">
        <f t="shared" ca="1" si="395"/>
        <v>7.37222139640199+9.4466287012971i</v>
      </c>
      <c r="CE237" s="240" t="str">
        <f t="shared" ca="1" si="396"/>
        <v>-9.26286018333811-7.60183289487916i</v>
      </c>
      <c r="CF237" s="240" t="str">
        <f t="shared" ca="1" si="397"/>
        <v>10.7033634258637+5.38762039416485i</v>
      </c>
      <c r="CG237" s="240" t="str">
        <f t="shared" ca="1" si="398"/>
        <v>-11.6237288030496-2.91159249396134i</v>
      </c>
      <c r="CH237" s="240" t="str">
        <f t="shared" ca="1" si="399"/>
        <v>11.979230478384+0.294073602171075i</v>
      </c>
      <c r="CI237" s="240" t="str">
        <f t="shared" ca="1" si="400"/>
        <v>-11.7525925849155+2.33773601390879i</v>
      </c>
      <c r="CJ237" s="240" t="str">
        <f t="shared" ca="1" si="401"/>
        <v>10.954828758767-4.85594161865946i</v>
      </c>
      <c r="CK237" s="240" t="str">
        <f t="shared" ca="1" si="402"/>
        <v>-9.62470692336109+7.13816914741746i</v>
      </c>
      <c r="CL237" s="240" t="str">
        <f t="shared" ca="1" si="403"/>
        <v>7.82686533347416-9.07351206476289i</v>
      </c>
      <c r="CM237" s="240" t="str">
        <f t="shared" ca="1" si="404"/>
        <v>-5.6486714314204+10.5679209496283i</v>
      </c>
      <c r="CN237" s="240" t="str">
        <f t="shared" ca="1" si="405"/>
        <v>3.19597616158497-11.548773896493i</v>
      </c>
      <c r="CO237" s="240" t="str">
        <f t="shared" ca="1" si="406"/>
        <v>-0.587970065402369+11.9684056306564i</v>
      </c>
      <c r="CP237" s="240" t="str">
        <f t="shared" ca="1" si="407"/>
        <v>-2.04860887117367-11.8064238374999i</v>
      </c>
      <c r="CQ237" s="240" t="str">
        <f t="shared" ca="1" si="408"/>
        <v>4.58563414383035+11.0707001421172i</v>
      </c>
      <c r="CR237" s="240" t="str">
        <f t="shared" ca="1" si="409"/>
        <v>-6.89981713225176-9.79698758186528i</v>
      </c>
      <c r="CS237" s="240" t="str">
        <f t="shared" ca="1" si="410"/>
        <v>8.87869840180822+8.04718316104869i</v>
      </c>
      <c r="CT237" s="240" t="str">
        <f t="shared" ca="1" si="411"/>
        <v>-10.4261127529673-5.90631992023367i</v>
      </c>
      <c r="CU237" s="240" t="str">
        <f t="shared" ca="1" si="412"/>
        <v>11.4668624403772+3.47843469267474i</v>
      </c>
      <c r="CV237" s="240" t="str">
        <f t="shared" ca="1" si="413"/>
        <v>-11.9503714629052-0.881512357439305i</v>
      </c>
      <c r="CW237" s="240" t="str">
        <f t="shared" ca="1" si="414"/>
        <v>11.8531433418374-1.75824772304526i</v>
      </c>
      <c r="CX237" s="240" t="str">
        <f t="shared" ca="1" si="415"/>
        <v>-11.1799029496621+4.31256445446021i</v>
      </c>
      <c r="CY237" s="240" t="str">
        <f t="shared" ca="1" si="416"/>
        <v>9.96336690137598-6.65730892525675i</v>
      </c>
      <c r="CZ237" s="240" t="str">
        <f t="shared" ca="1" si="417"/>
        <v>-8.26265366639949+8.67853654292431i</v>
      </c>
      <c r="DA237" s="240" t="str">
        <f t="shared" ca="1" si="418"/>
        <v>6.16041066277903-10.278024255841i</v>
      </c>
      <c r="DB237" s="240" t="str">
        <f t="shared" ca="1" si="419"/>
        <v>-3.75879794476034+11.3780437751049i</v>
      </c>
      <c r="DC237" s="240" t="str">
        <f t="shared" ca="1" si="420"/>
        <v>1.17452365940622-11.9251388382372i</v>
      </c>
      <c r="DD237" s="240" t="str">
        <f t="shared" ca="1" si="421"/>
        <v>1.4668274722329+11.8927229558432i</v>
      </c>
      <c r="DE237" s="240" t="str">
        <f t="shared" ca="1" si="422"/>
        <v>-4.036897037532-11.2823714017091i</v>
      </c>
      <c r="DF237" s="240" t="str">
        <f t="shared" ca="1" si="423"/>
        <v>6.41079060428786+10.1237446612265i</v>
      </c>
      <c r="DG237" s="240" t="str">
        <f t="shared" ca="1" si="424"/>
        <v>-8.47314705813772-8.47314705814253i</v>
      </c>
      <c r="DH237" s="240" t="str">
        <f t="shared" ca="1" si="425"/>
        <v>10.1237446612298+6.41079060428268i</v>
      </c>
      <c r="DI237" s="240" t="str">
        <f t="shared" ca="1" si="426"/>
        <v>-11.2823714017111-4.03689703752621i</v>
      </c>
      <c r="DJ237" s="240" t="str">
        <f t="shared" ca="1" si="427"/>
        <v>11.892722955841+1.46682747225114i</v>
      </c>
      <c r="DK237" s="240" t="str">
        <f t="shared" ca="1" si="428"/>
        <v>-11.9251388382366+1.17452365941234i</v>
      </c>
      <c r="DL237" s="240" t="str">
        <f t="shared" ca="1" si="429"/>
        <v>11.378043775103-3.75879794476618i</v>
      </c>
      <c r="DM237" s="240" t="str">
        <f t="shared" ca="1" si="430"/>
        <v>-10.2780242558441+6.16041066277378i</v>
      </c>
      <c r="DN237" s="240" t="str">
        <f t="shared" ca="1" si="431"/>
        <v>8.67853654292852-8.26265366639505i</v>
      </c>
      <c r="DO237" s="240" t="str">
        <f t="shared" ca="1" si="432"/>
        <v>-6.65730892525164+9.96336690137938i</v>
      </c>
      <c r="DP237" s="240" t="str">
        <f t="shared" ca="1" si="433"/>
        <v>4.31256445446592-11.1799029496599i</v>
      </c>
      <c r="DQ237" s="240" t="str">
        <f t="shared" ca="1" si="434"/>
        <v>-1.75824772305131+11.8531433418365i</v>
      </c>
      <c r="DR237" s="240" t="str">
        <f t="shared" ca="1" si="435"/>
        <v>-0.881512357445436-11.9503714629048i</v>
      </c>
      <c r="DS237" s="240" t="str">
        <f t="shared" ca="1" si="436"/>
        <v>3.47843469266889+11.466862440379i</v>
      </c>
      <c r="DT237" s="240" t="str">
        <f t="shared" ca="1" si="437"/>
        <v>-5.90631992022835-10.4261127529704i</v>
      </c>
      <c r="DU237" s="240" t="str">
        <f t="shared" ca="1" si="438"/>
        <v>8.04718316105325+8.87869840180409i</v>
      </c>
      <c r="DV237" s="240" t="str">
        <f t="shared" ca="1" si="439"/>
        <v>-9.79698758186176-6.89981713225676i</v>
      </c>
      <c r="DW237" s="240" t="str">
        <f t="shared" ca="1" si="440"/>
        <v>11.0707001421149+4.58563414383599i</v>
      </c>
      <c r="DX237" s="240" t="str">
        <f t="shared" ca="1" si="441"/>
        <v>-11.806423837501-2.04860887116761i</v>
      </c>
      <c r="DY237" s="240" t="str">
        <f t="shared" ca="1" si="442"/>
        <v>11.9684056306567-0.587970065396264i</v>
      </c>
      <c r="DZ237" s="240" t="str">
        <f t="shared" ca="1" si="443"/>
        <v>-11.5487738964946+3.19597616157909i</v>
      </c>
      <c r="EA237" s="240" t="str">
        <f t="shared" ca="1" si="444"/>
        <v>10.5679209496254-5.64867143142583i</v>
      </c>
      <c r="EB237" s="240" t="str">
        <f t="shared" ca="1" si="445"/>
        <v>-9.07351206476666+7.8268653334698i</v>
      </c>
      <c r="EC237" s="240" t="str">
        <f t="shared" ca="1" si="446"/>
        <v>7.13816914742265-9.62470692335724i</v>
      </c>
      <c r="ED237" s="240" t="str">
        <f t="shared" ca="1" si="447"/>
        <v>-4.85594161865384+10.9548287587695i</v>
      </c>
      <c r="EE237" s="240" t="str">
        <f t="shared" ca="1" si="448"/>
        <v>2.33773601391444-11.7525925849144i</v>
      </c>
      <c r="EF237" s="240" t="str">
        <f t="shared" ca="1" si="449"/>
        <v>0.294073602164624+11.9792304783841i</v>
      </c>
      <c r="EG237" s="240" t="str">
        <f t="shared" ca="1" si="450"/>
        <v>-2.9115924939673-11.6237288030481i</v>
      </c>
      <c r="EH237" s="240" t="str">
        <f t="shared" ca="1" si="451"/>
        <v>5.3876203941597+10.7033634258663i</v>
      </c>
      <c r="EI237" s="240" t="str">
        <f t="shared" ca="1" si="452"/>
        <v>-7.60183289487417-9.2628601833422i</v>
      </c>
      <c r="EJ237" s="240" t="str">
        <f t="shared" ca="1" si="453"/>
        <v>9.44662870130089+7.37222139639714i</v>
      </c>
      <c r="EK237" s="240" t="str">
        <f t="shared" ca="1" si="454"/>
        <v>-10.8323585962024-5.12332405582721i</v>
      </c>
      <c r="EL237" s="240" t="str">
        <f t="shared" ca="1" si="455"/>
        <v>11.6916820100121+2.62545499190072i</v>
      </c>
      <c r="EM237" s="240" t="str">
        <f t="shared" ca="1" si="456"/>
        <v>-11.9828394856035+4.09860499813628E-12i</v>
      </c>
      <c r="EN237" s="240"/>
      <c r="EO237" s="240"/>
      <c r="EP237" s="240"/>
    </row>
    <row r="238" spans="1:146" s="269" customFormat="1">
      <c r="A238" s="273">
        <f t="shared" si="323"/>
        <v>2.695312500000002E-3</v>
      </c>
      <c r="B238" s="272">
        <v>138</v>
      </c>
      <c r="C238" s="271">
        <f t="shared" si="324"/>
        <v>27600</v>
      </c>
      <c r="N238" s="265">
        <f t="shared" ca="1" si="327"/>
        <v>35.982622453728879</v>
      </c>
      <c r="O238" s="269">
        <f t="shared" ca="1" si="328"/>
        <v>11.982622453728876</v>
      </c>
      <c r="P238" s="269" t="str">
        <f t="shared" ca="1" si="329"/>
        <v>-11.6235182753477+2.91153975951998i</v>
      </c>
      <c r="Q238" s="269" t="str">
        <f t="shared" ca="1" si="330"/>
        <v>10.5677295446016-5.6485691233057i</v>
      </c>
      <c r="R238" s="269" t="str">
        <f t="shared" ca="1" si="331"/>
        <v>-8.8785375917939+8.04703741135269i</v>
      </c>
      <c r="S238" s="269" t="str">
        <f t="shared" ca="1" si="332"/>
        <v>6.6571883488039-9.96318644596984i</v>
      </c>
      <c r="T238" s="269" t="str">
        <f t="shared" ca="1" si="333"/>
        <v>-4.0368239216908+11.2821670566373i</v>
      </c>
      <c r="U238" s="270" t="str">
        <f t="shared" ca="1" si="334"/>
        <v>1.17450238656297-11.9249228514303i</v>
      </c>
      <c r="V238" s="269" t="str">
        <f t="shared" ca="1" si="335"/>
        <v>1.75821587785547+11.8529286590051i</v>
      </c>
      <c r="W238" s="269" t="str">
        <f t="shared" ca="1" si="336"/>
        <v>-4.58555108932835-11.0704996308101i</v>
      </c>
      <c r="X238" s="269" t="str">
        <f t="shared" ca="1" si="337"/>
        <v>7.13803986168205+9.62453260172387i</v>
      </c>
      <c r="Y238" s="269" t="str">
        <f t="shared" ca="1" si="338"/>
        <v>-9.26269241543181-7.6016952113137i</v>
      </c>
      <c r="Z238" s="269" t="str">
        <f t="shared" ca="1" si="339"/>
        <v>10.8321624017112+5.12323126274444i</v>
      </c>
      <c r="AA238" s="269" t="str">
        <f t="shared" ca="1" si="340"/>
        <v>-11.7523797232464-2.3376936730962i</v>
      </c>
      <c r="AB238" s="269" t="str">
        <f t="shared" ca="1" si="341"/>
        <v>11.9681888602065-0.587959416147421i</v>
      </c>
      <c r="AC238" s="269" t="str">
        <f t="shared" ca="1" si="342"/>
        <v>-11.4666547538237+3.47837169164233i</v>
      </c>
      <c r="AD238" s="269" t="str">
        <f t="shared" ca="1" si="343"/>
        <v>10.2778381013951-6.16029908609294i</v>
      </c>
      <c r="AE238" s="269" t="str">
        <f t="shared" ca="1" si="344"/>
        <v>-8.47299359343019+8.47299359342956i</v>
      </c>
      <c r="AF238" s="269" t="str">
        <f t="shared" ca="1" si="345"/>
        <v>6.16029908609362-10.2778381013947i</v>
      </c>
      <c r="AG238" s="269" t="str">
        <f t="shared" ca="1" si="346"/>
        <v>-3.47837169164308+11.4666547538235i</v>
      </c>
      <c r="AH238" s="269" t="str">
        <f t="shared" ca="1" si="347"/>
        <v>0.587959416148301-11.9681888602065i</v>
      </c>
      <c r="AI238" s="269" t="str">
        <f t="shared" ca="1" si="348"/>
        <v>2.33769367309551+11.7523797232466i</v>
      </c>
      <c r="AJ238" s="269" t="str">
        <f t="shared" ca="1" si="349"/>
        <v>-5.12323126274372-10.8321624017115i</v>
      </c>
      <c r="AK238" s="269" t="str">
        <f t="shared" ca="1" si="350"/>
        <v>7.601695211314+9.26269241543155i</v>
      </c>
      <c r="AL238" s="269" t="str">
        <f t="shared" ca="1" si="351"/>
        <v>-9.62453260172405-7.1380398616818i</v>
      </c>
      <c r="AM238" s="269" t="str">
        <f t="shared" ca="1" si="352"/>
        <v>11.0704996308103+4.5855510893279i</v>
      </c>
      <c r="AN238" s="269" t="str">
        <f t="shared" ca="1" si="353"/>
        <v>-11.8529286590052-1.75821587785504i</v>
      </c>
      <c r="AO238" s="269" t="str">
        <f t="shared" ca="1" si="354"/>
        <v>11.9249228514303-1.17450238656337i</v>
      </c>
      <c r="AP238" s="269" t="str">
        <f t="shared" ca="1" si="355"/>
        <v>-11.2821670566372+4.03682392169113i</v>
      </c>
      <c r="AQ238" s="269" t="str">
        <f t="shared" ca="1" si="356"/>
        <v>9.96318644596958-6.6571883488043i</v>
      </c>
      <c r="AR238" s="269" t="str">
        <f t="shared" ca="1" si="357"/>
        <v>9.96318644596958-6.6571883488043i</v>
      </c>
      <c r="AS238" s="269" t="str">
        <f t="shared" ca="1" si="358"/>
        <v>5.64856912330441-10.5677295446023i</v>
      </c>
      <c r="AT238" s="269" t="str">
        <f t="shared" ca="1" si="359"/>
        <v>-2.91153975952426+11.6235182753466i</v>
      </c>
      <c r="AU238" s="269" t="str">
        <f t="shared" ca="1" si="360"/>
        <v>-1.67347078604218E-12-11.9826224537289i</v>
      </c>
      <c r="AV238" s="269" t="str">
        <f t="shared" ca="1" si="361"/>
        <v>2.91153975951579+11.6235182753487i</v>
      </c>
      <c r="AW238" s="269" t="str">
        <f t="shared" ca="1" si="362"/>
        <v>-5.64856912330721-10.5677295446008i</v>
      </c>
      <c r="AX238" s="269" t="str">
        <f t="shared" ca="1" si="363"/>
        <v>8.04703741134942+8.87853759179687i</v>
      </c>
      <c r="AY238" s="269" t="str">
        <f t="shared" ca="1" si="364"/>
        <v>-9.96318644597068-6.65718834880264i</v>
      </c>
      <c r="AZ238" s="269" t="str">
        <f t="shared" ca="1" si="365"/>
        <v>11.2821670566359+4.03682392169488i</v>
      </c>
      <c r="BA238" s="269" t="str">
        <f t="shared" ca="1" si="366"/>
        <v>-11.9249228514305-1.17450238656156i</v>
      </c>
      <c r="BB238" s="269" t="str">
        <f t="shared" ca="1" si="367"/>
        <v>11.8529286590057-1.75821587785128i</v>
      </c>
      <c r="BC238" s="269" t="str">
        <f t="shared" ca="1" si="368"/>
        <v>-11.0704996308095+4.58555108932989i</v>
      </c>
      <c r="BD238" s="269" t="str">
        <f t="shared" ca="1" si="369"/>
        <v>9.62453260172642-7.13803986167861i</v>
      </c>
      <c r="BE238" s="269" t="str">
        <f t="shared" ca="1" si="370"/>
        <v>-7.60169521131247+9.26269241543281i</v>
      </c>
      <c r="BF238" s="269" t="str">
        <f t="shared" ca="1" si="371"/>
        <v>5.12323126274732-10.8321624017098i</v>
      </c>
      <c r="BG238" s="269" t="str">
        <f t="shared" ca="1" si="372"/>
        <v>-2.33769367309357+11.7523797232469i</v>
      </c>
      <c r="BH238" s="269" t="str">
        <f t="shared" ca="1" si="373"/>
        <v>-0.587959416144161-11.9681888602067i</v>
      </c>
      <c r="BI238" s="269" t="str">
        <f t="shared" ca="1" si="374"/>
        <v>3.47837169164482+11.466654753823i</v>
      </c>
      <c r="BJ238" s="269" t="str">
        <f t="shared" ca="1" si="375"/>
        <v>-6.16029908609007-10.2778381013969i</v>
      </c>
      <c r="BK238" s="269" t="str">
        <f t="shared" ca="1" si="376"/>
        <v>8.47299359343165+8.4729935934281i</v>
      </c>
      <c r="BL238" s="269" t="str">
        <f t="shared" ca="1" si="377"/>
        <v>-10.2778381013931-6.16029908609628i</v>
      </c>
      <c r="BM238" s="269" t="str">
        <f t="shared" ca="1" si="378"/>
        <v>11.4666547538243+3.47837169164034i</v>
      </c>
      <c r="BN238" s="269" t="str">
        <f t="shared" ca="1" si="379"/>
        <v>-11.9681888602063-0.587959416151391i</v>
      </c>
      <c r="BO238" s="269" t="str">
        <f t="shared" ca="1" si="380"/>
        <v>11.752379723246-2.33769367309816i</v>
      </c>
      <c r="BP238" s="269" t="str">
        <f t="shared" ca="1" si="381"/>
        <v>-10.8321624017129+5.12323126274078i</v>
      </c>
      <c r="BQ238" s="269" t="str">
        <f t="shared" ca="1" si="382"/>
        <v>9.26269241542984-7.60169521131608i</v>
      </c>
      <c r="BR238" s="269" t="str">
        <f t="shared" ca="1" si="383"/>
        <v>-7.13803986168442+9.62453260172211i</v>
      </c>
      <c r="BS238" s="269" t="str">
        <f t="shared" ca="1" si="384"/>
        <v>4.58555108932526-11.0704996308114i</v>
      </c>
      <c r="BT238" s="269" t="str">
        <f t="shared" ca="1" si="385"/>
        <v>-1.7582158778581+11.8529286590047i</v>
      </c>
      <c r="BU238" s="269" t="str">
        <f t="shared" ca="1" si="386"/>
        <v>-1.17450238656622-11.92492285143i</v>
      </c>
      <c r="BV238" s="269" t="str">
        <f t="shared" ca="1" si="387"/>
        <v>4.03682392168822+11.2821670566382i</v>
      </c>
      <c r="BW238" s="269" t="str">
        <f t="shared" ca="1" si="388"/>
        <v>-6.65718834880654-9.96318644596808i</v>
      </c>
      <c r="BX238" s="269" t="str">
        <f t="shared" ca="1" si="389"/>
        <v>8.87853759179201+8.04703741135479i</v>
      </c>
      <c r="BY238" s="269" t="str">
        <f t="shared" ca="1" si="390"/>
        <v>-10.567729544603-5.64856912330309i</v>
      </c>
      <c r="BZ238" s="269" t="str">
        <f t="shared" ca="1" si="391"/>
        <v>11.623518275347+2.91153975952281i</v>
      </c>
      <c r="CA238" s="269" t="str">
        <f t="shared" ca="1" si="392"/>
        <v>-11.9826224537289+3.34694157208435E-12i</v>
      </c>
      <c r="CB238" s="269" t="str">
        <f t="shared" ca="1" si="393"/>
        <v>11.6235182753483-2.9115397595174i</v>
      </c>
      <c r="CC238" s="269" t="str">
        <f t="shared" ca="1" si="394"/>
        <v>-10.5677295446+5.64856912330869i</v>
      </c>
      <c r="CD238" s="269" t="str">
        <f t="shared" ca="1" si="395"/>
        <v>8.87853759179575-8.04703741135067i</v>
      </c>
      <c r="CE238" s="269" t="str">
        <f t="shared" ca="1" si="396"/>
        <v>-6.65718834880125+9.9631864459716i</v>
      </c>
      <c r="CF238" s="269" t="str">
        <f t="shared" ca="1" si="397"/>
        <v>4.03682392169346-11.2821670566364i</v>
      </c>
      <c r="CG238" s="269" t="str">
        <f t="shared" ca="1" si="398"/>
        <v>-1.1745023865599+11.9249228514306i</v>
      </c>
      <c r="CH238" s="269" t="str">
        <f t="shared" ca="1" si="399"/>
        <v>-1.7582158778526-11.8529286590055i</v>
      </c>
      <c r="CI238" s="269" t="str">
        <f t="shared" ca="1" si="400"/>
        <v>4.58555108933113+11.070499630809i</v>
      </c>
      <c r="CJ238" s="269" t="str">
        <f t="shared" ca="1" si="401"/>
        <v>-7.13803986167995-9.62453260172543i</v>
      </c>
      <c r="CK238" s="269" t="str">
        <f t="shared" ca="1" si="402"/>
        <v>9.26269241543387+7.60169521131117i</v>
      </c>
      <c r="CL238" s="269" t="str">
        <f t="shared" ca="1" si="403"/>
        <v>-10.8321624017105-5.1232312627458i</v>
      </c>
      <c r="CM238" s="269" t="str">
        <f t="shared" ca="1" si="404"/>
        <v>11.7523797232472+2.33769367309226i</v>
      </c>
      <c r="CN238" s="269" t="str">
        <f t="shared" ca="1" si="405"/>
        <v>-11.9681888602066+0.587959416145831i</v>
      </c>
      <c r="CO238" s="269" t="str">
        <f t="shared" ca="1" si="406"/>
        <v>11.4666547538225-3.47837169164642i</v>
      </c>
      <c r="CP238" s="269" t="str">
        <f t="shared" ca="1" si="407"/>
        <v>-10.2778381013958+6.1602990860918i</v>
      </c>
      <c r="CQ238" s="269" t="str">
        <f t="shared" ca="1" si="408"/>
        <v>8.47299359342692-8.47299359343283i</v>
      </c>
      <c r="CR238" s="269" t="str">
        <f t="shared" ca="1" si="409"/>
        <v>-6.16029908609514+10.2778381013938i</v>
      </c>
      <c r="CS238" s="269" t="str">
        <f t="shared" ca="1" si="410"/>
        <v>3.47837169163907-11.4666547538247i</v>
      </c>
      <c r="CT238" s="269" t="str">
        <f t="shared" ca="1" si="411"/>
        <v>-0.587959416149719+11.9681888602064i</v>
      </c>
      <c r="CU238" s="269" t="str">
        <f t="shared" ca="1" si="412"/>
        <v>-2.3376936730998-11.7523797232457i</v>
      </c>
      <c r="CV238" s="269" t="str">
        <f t="shared" ca="1" si="413"/>
        <v>5.12323126274198+10.8321624017123i</v>
      </c>
      <c r="CW238" s="269" t="str">
        <f t="shared" ca="1" si="414"/>
        <v>-7.60169521131764-9.26269241542856i</v>
      </c>
      <c r="CX238" s="269" t="str">
        <f t="shared" ca="1" si="415"/>
        <v>9.6245326017231+7.13803986168308i</v>
      </c>
      <c r="CY238" s="269" t="str">
        <f t="shared" ca="1" si="416"/>
        <v>-11.0704996308119-4.58555108932402i</v>
      </c>
      <c r="CZ238" s="269" t="str">
        <f t="shared" ca="1" si="417"/>
        <v>11.8529286590049+1.75821587785644i</v>
      </c>
      <c r="DA238" s="269" t="str">
        <f t="shared" ca="1" si="418"/>
        <v>-11.9249228514298+1.17450238656789i</v>
      </c>
      <c r="DB238" s="269" t="str">
        <f t="shared" ca="1" si="419"/>
        <v>11.2821670566378-4.03682392168948i</v>
      </c>
      <c r="DC238" s="269" t="str">
        <f t="shared" ca="1" si="420"/>
        <v>-9.96318644596733+6.65718834880765i</v>
      </c>
      <c r="DD238" s="269" t="str">
        <f t="shared" ca="1" si="421"/>
        <v>8.04703741135354-8.87853759179314i</v>
      </c>
      <c r="DE238" s="269" t="str">
        <f t="shared" ca="1" si="422"/>
        <v>-5.64856912330162+10.5677295446038i</v>
      </c>
      <c r="DF238" s="269" t="str">
        <f t="shared" ca="1" si="423"/>
        <v>2.91153975952086-11.6235182753475i</v>
      </c>
      <c r="DG238" s="269" t="str">
        <f t="shared" ca="1" si="424"/>
        <v>5.02041235812653E-12+11.9826224537289i</v>
      </c>
      <c r="DH238" s="269" t="str">
        <f t="shared" ca="1" si="425"/>
        <v>-2.9115397595187-11.623518275348i</v>
      </c>
      <c r="DI238" s="269" t="str">
        <f t="shared" ca="1" si="426"/>
        <v>5.64856912330987+10.5677295445993i</v>
      </c>
      <c r="DJ238" s="269" t="str">
        <f t="shared" ca="1" si="427"/>
        <v>-8.0470374113519-8.87853759179462i</v>
      </c>
      <c r="DK238" s="269" t="str">
        <f t="shared" ca="1" si="428"/>
        <v>9.96318644597254+6.65718834879986i</v>
      </c>
      <c r="DL238" s="269" t="str">
        <f t="shared" ca="1" si="429"/>
        <v>-11.2821670566368-4.03682392169221i</v>
      </c>
      <c r="DM238" s="269" t="str">
        <f t="shared" ca="1" si="430"/>
        <v>11.9249228514308+1.17450238655789i</v>
      </c>
      <c r="DN238" s="269" t="str">
        <f t="shared" ca="1" si="431"/>
        <v>-11.8529286590053+1.75821587785425i</v>
      </c>
      <c r="DO238" s="269" t="str">
        <f t="shared" ca="1" si="432"/>
        <v>11.0704996308083-4.58555108933267i</v>
      </c>
      <c r="DP238" s="269" t="str">
        <f t="shared" ca="1" si="433"/>
        <v>-9.62453260172442+7.1380398616813i</v>
      </c>
      <c r="DQ238" s="269" t="str">
        <f t="shared" ca="1" si="434"/>
        <v>7.60169521130988-9.26269241543493i</v>
      </c>
      <c r="DR238" s="269" t="str">
        <f t="shared" ca="1" si="435"/>
        <v>-5.1232312627446+10.8321624017111i</v>
      </c>
      <c r="DS238" s="269" t="str">
        <f t="shared" ca="1" si="436"/>
        <v>2.33769367309062-11.7523797232475i</v>
      </c>
      <c r="DT238" s="269" t="str">
        <f t="shared" ca="1" si="437"/>
        <v>0.587959416147503+11.9681888602065i</v>
      </c>
      <c r="DU238" s="269" t="str">
        <f t="shared" ca="1" si="438"/>
        <v>-3.47837169164802-11.466654753822i</v>
      </c>
      <c r="DV238" s="269" t="str">
        <f t="shared" ca="1" si="439"/>
        <v>6.16029908609324+10.277838101395i</v>
      </c>
      <c r="DW238" s="269" t="str">
        <f t="shared" ca="1" si="440"/>
        <v>-8.47299359343402-8.47299359342573i</v>
      </c>
      <c r="DX238" s="269" t="str">
        <f t="shared" ca="1" si="441"/>
        <v>10.2778381013947+6.16029908609371i</v>
      </c>
      <c r="DY238" s="269" t="str">
        <f t="shared" ca="1" si="442"/>
        <v>-11.4666547538219-3.47837169164854i</v>
      </c>
      <c r="DZ238" s="269" t="str">
        <f t="shared" ca="1" si="443"/>
        <v>11.9681888602065+0.587959416148048i</v>
      </c>
      <c r="EA238" s="269" t="str">
        <f t="shared" ca="1" si="444"/>
        <v>-11.7523797232478+2.33769367308941i</v>
      </c>
      <c r="EB238" s="269" t="str">
        <f t="shared" ca="1" si="445"/>
        <v>10.8321624017116-5.12323126274349i</v>
      </c>
      <c r="EC238" s="269" t="str">
        <f t="shared" ca="1" si="446"/>
        <v>-9.26269241543528+7.60169521130946i</v>
      </c>
      <c r="ED238" s="269" t="str">
        <f t="shared" ca="1" si="447"/>
        <v>7.13803986168174-9.6245326017241i</v>
      </c>
      <c r="EE238" s="269" t="str">
        <f t="shared" ca="1" si="448"/>
        <v>-4.5855510893338+11.0704996308079i</v>
      </c>
      <c r="EF238" s="269" t="str">
        <f t="shared" ca="1" si="449"/>
        <v>1.75821587785479-11.8529286590052i</v>
      </c>
      <c r="EG238" s="269" t="str">
        <f t="shared" ca="1" si="450"/>
        <v>1.17450238656955+11.9249228514297i</v>
      </c>
      <c r="EH238" s="269" t="str">
        <f t="shared" ca="1" si="451"/>
        <v>-4.03682392169104-11.2821670566372i</v>
      </c>
      <c r="EI238" s="269" t="str">
        <f t="shared" ca="1" si="452"/>
        <v>6.65718834879941+9.96318644597283i</v>
      </c>
      <c r="EJ238" s="269" t="str">
        <f t="shared" ca="1" si="453"/>
        <v>-8.87853759179426-8.04703741135231i</v>
      </c>
      <c r="EK238" s="269" t="str">
        <f t="shared" ca="1" si="454"/>
        <v>10.5677295445988+5.64856912331095i</v>
      </c>
      <c r="EL238" s="269" t="str">
        <f t="shared" ca="1" si="455"/>
        <v>-11.6235182753477-2.91153975951989i</v>
      </c>
      <c r="EM238" s="269" t="str">
        <f t="shared" ca="1" si="456"/>
        <v>11.9826224537289+5.5665149452195E-12i</v>
      </c>
    </row>
    <row r="239" spans="1:146">
      <c r="A239" s="268">
        <f t="shared" si="323"/>
        <v>2.714843750000002E-3</v>
      </c>
      <c r="B239" s="267">
        <v>139</v>
      </c>
      <c r="C239" s="266">
        <f t="shared" si="324"/>
        <v>27800</v>
      </c>
      <c r="N239" s="265">
        <f t="shared" ca="1" si="327"/>
        <v>35.982385881441544</v>
      </c>
      <c r="O239" s="240">
        <f t="shared" ca="1" si="328"/>
        <v>11.982385881441541</v>
      </c>
      <c r="P239" s="240" t="str">
        <f t="shared" ca="1" si="329"/>
        <v>-11.5483367236585+3.19585517956761i</v>
      </c>
      <c r="Q239" s="240" t="str">
        <f t="shared" ca="1" si="330"/>
        <v>10.2776351865757-6.16017746363119i</v>
      </c>
      <c r="R239" s="240" t="str">
        <f t="shared" ca="1" si="331"/>
        <v>-8.26234088793893+8.67820802143289i</v>
      </c>
      <c r="S239" s="240" t="str">
        <f t="shared" ca="1" si="332"/>
        <v>5.64845760390108-10.567520906471i</v>
      </c>
      <c r="T239" s="240" t="str">
        <f t="shared" ca="1" si="333"/>
        <v>-2.62535560666235+11.691239427466i</v>
      </c>
      <c r="U239" s="241" t="str">
        <f t="shared" ca="1" si="334"/>
        <v>-0.587947808096056-11.9679525728808i</v>
      </c>
      <c r="V239" s="240" t="str">
        <f t="shared" ca="1" si="335"/>
        <v>3.75865565742211+11.3776130651687i</v>
      </c>
      <c r="W239" s="240" t="str">
        <f t="shared" ca="1" si="336"/>
        <v>-6.65705691628298-9.96298974330189i</v>
      </c>
      <c r="X239" s="240" t="str">
        <f t="shared" ca="1" si="337"/>
        <v>9.07316859168198+7.82656905155031i</v>
      </c>
      <c r="Y239" s="240" t="str">
        <f t="shared" ca="1" si="338"/>
        <v>-10.8319485428969-5.12313011505699i</v>
      </c>
      <c r="Z239" s="240" t="str">
        <f t="shared" ca="1" si="339"/>
        <v>11.8059769114612+2.04853132214632i</v>
      </c>
      <c r="AA239" s="240" t="str">
        <f t="shared" ca="1" si="340"/>
        <v>-11.9246874183032+1.17447919842426i</v>
      </c>
      <c r="AB239" s="240" t="str">
        <f t="shared" ca="1" si="341"/>
        <v>11.1794797402438-4.31240120457822i</v>
      </c>
      <c r="AC239" s="240" t="str">
        <f t="shared" ca="1" si="342"/>
        <v>-9.62434258508136+7.13789893573445i</v>
      </c>
      <c r="AD239" s="240" t="str">
        <f t="shared" ca="1" si="343"/>
        <v>7.37194232479004-9.44627110407798i</v>
      </c>
      <c r="AE239" s="240" t="str">
        <f t="shared" ca="1" si="344"/>
        <v>-4.5854605570326+11.0702810665162i</v>
      </c>
      <c r="AF239" s="240" t="str">
        <f t="shared" ca="1" si="345"/>
        <v>1.46677194624506-11.8922727629952i</v>
      </c>
      <c r="AG239" s="240" t="str">
        <f t="shared" ca="1" si="346"/>
        <v>1.75818116549128+11.8526946472556i</v>
      </c>
      <c r="AH239" s="240" t="str">
        <f t="shared" ca="1" si="347"/>
        <v>-4.85575779950967-10.9544140694184i</v>
      </c>
      <c r="AI239" s="240" t="str">
        <f t="shared" ca="1" si="348"/>
        <v>7.60154513144364+9.26250954258052i</v>
      </c>
      <c r="AJ239" s="240" t="str">
        <f t="shared" ca="1" si="349"/>
        <v>-9.79661672198866-6.89955594326344i</v>
      </c>
      <c r="AK239" s="240" t="str">
        <f t="shared" ca="1" si="350"/>
        <v>11.2819443134039+4.03674422288845i</v>
      </c>
      <c r="AL239" s="240" t="str">
        <f t="shared" ca="1" si="351"/>
        <v>-11.9499190878031-0.881478988251319i</v>
      </c>
      <c r="AM239" s="240" t="str">
        <f t="shared" ca="1" si="352"/>
        <v>11.7521476966293-2.33764752013206i</v>
      </c>
      <c r="AN239" s="240" t="str">
        <f t="shared" ca="1" si="353"/>
        <v>-10.7029582556054+5.38741644858997i</v>
      </c>
      <c r="AO239" s="240" t="str">
        <f t="shared" ca="1" si="354"/>
        <v>8.87836230329169-8.04687853911432i</v>
      </c>
      <c r="AP239" s="240" t="str">
        <f t="shared" ca="1" si="355"/>
        <v>-6.41054792713977+10.1233614321338i</v>
      </c>
      <c r="AQ239" s="240" t="str">
        <f t="shared" ca="1" si="356"/>
        <v>3.47830301833322-11.4664283682594i</v>
      </c>
      <c r="AR239" s="240" t="str">
        <f t="shared" ca="1" si="357"/>
        <v>3.47830301833322-11.4664283682594i</v>
      </c>
      <c r="AS239" s="240" t="str">
        <f t="shared" ca="1" si="358"/>
        <v>-2.91148227714319-11.6232887928353i</v>
      </c>
      <c r="AT239" s="240" t="str">
        <f t="shared" ca="1" si="359"/>
        <v>5.90609633956584+10.4257180778849i</v>
      </c>
      <c r="AU239" s="240" t="str">
        <f t="shared" ca="1" si="360"/>
        <v>-8.47282631155857-8.47282631156395i</v>
      </c>
      <c r="AV239" s="240" t="str">
        <f t="shared" ca="1" si="361"/>
        <v>10.4257180778871+5.90609633956209i</v>
      </c>
      <c r="AW239" s="240" t="str">
        <f t="shared" ca="1" si="362"/>
        <v>-11.6232887928364-2.91148227713885i</v>
      </c>
      <c r="AX239" s="240" t="str">
        <f t="shared" ca="1" si="363"/>
        <v>11.9787770108393-0.29406247016249i</v>
      </c>
      <c r="AY239" s="240" t="str">
        <f t="shared" ca="1" si="364"/>
        <v>-11.4664283682595+3.47830301833294i</v>
      </c>
      <c r="AZ239" s="240" t="str">
        <f t="shared" ca="1" si="365"/>
        <v>10.1233614321314-6.41054792714355i</v>
      </c>
      <c r="BA239" s="240" t="str">
        <f t="shared" ca="1" si="366"/>
        <v>-8.04687853911719+8.87836230328909i</v>
      </c>
      <c r="BB239" s="240" t="str">
        <f t="shared" ca="1" si="367"/>
        <v>5.38741644858932-10.7029582556057i</v>
      </c>
      <c r="BC239" s="240" t="str">
        <f t="shared" ca="1" si="368"/>
        <v>-2.33764752012767+11.7521476966302i</v>
      </c>
      <c r="BD239" s="240" t="str">
        <f t="shared" ca="1" si="369"/>
        <v>-0.881478988247291-11.9499190878034i</v>
      </c>
      <c r="BE239" s="240" t="str">
        <f t="shared" ca="1" si="370"/>
        <v>4.03674422288817+11.281944313404i</v>
      </c>
      <c r="BF239" s="240" t="str">
        <f t="shared" ca="1" si="371"/>
        <v>-6.89955594326695-9.79661672198618i</v>
      </c>
      <c r="BG239" s="240" t="str">
        <f t="shared" ca="1" si="372"/>
        <v>9.26250954257806+7.60154513144663i</v>
      </c>
      <c r="BH239" s="240" t="str">
        <f t="shared" ca="1" si="373"/>
        <v>-10.9544140694183-4.85575779950978i</v>
      </c>
      <c r="BI239" s="240" t="str">
        <f t="shared" ca="1" si="374"/>
        <v>11.8526946472562+1.75818116548694i</v>
      </c>
      <c r="BJ239" s="240" t="str">
        <f t="shared" ca="1" si="375"/>
        <v>-11.8922727629957+1.4667719462413i</v>
      </c>
      <c r="BK239" s="240" t="str">
        <f t="shared" ca="1" si="376"/>
        <v>11.070281066516-4.58546055703327i</v>
      </c>
      <c r="BL239" s="240" t="str">
        <f t="shared" ca="1" si="377"/>
        <v>-9.44627110407523+7.37194232479358i</v>
      </c>
      <c r="BM239" s="240" t="str">
        <f t="shared" ca="1" si="378"/>
        <v>7.1378989357377-9.62434258507895i</v>
      </c>
      <c r="BN239" s="240" t="str">
        <f t="shared" ca="1" si="379"/>
        <v>-4.31240120457738+11.1794797402441i</v>
      </c>
      <c r="BO239" s="240" t="str">
        <f t="shared" ca="1" si="380"/>
        <v>1.17447919841973-11.9246874183036i</v>
      </c>
      <c r="BP239" s="240" t="str">
        <f t="shared" ca="1" si="381"/>
        <v>2.04853132214243+11.8059769114619i</v>
      </c>
      <c r="BQ239" s="240" t="str">
        <f t="shared" ca="1" si="382"/>
        <v>-5.12313011505787-10.8319485428965i</v>
      </c>
      <c r="BR239" s="240" t="str">
        <f t="shared" ca="1" si="383"/>
        <v>7.82656905155361+9.07316859167914i</v>
      </c>
      <c r="BS239" s="240" t="str">
        <f t="shared" ca="1" si="384"/>
        <v>-9.96298974329973-6.65705691628619i</v>
      </c>
      <c r="BT239" s="240" t="str">
        <f t="shared" ca="1" si="385"/>
        <v>11.377613065169+3.75865565742143i</v>
      </c>
      <c r="BU239" s="240" t="str">
        <f t="shared" ca="1" si="386"/>
        <v>-11.967952572881-0.58794780809163i</v>
      </c>
      <c r="BV239" s="240" t="str">
        <f t="shared" ca="1" si="387"/>
        <v>11.6912394274669-2.62535560665837i</v>
      </c>
      <c r="BW239" s="240" t="str">
        <f t="shared" ca="1" si="388"/>
        <v>-10.5675209064706+5.6484576039018i</v>
      </c>
      <c r="BX239" s="240" t="str">
        <f t="shared" ca="1" si="389"/>
        <v>8.67820802142976-8.26234088794221i</v>
      </c>
      <c r="BY239" s="240" t="str">
        <f t="shared" ca="1" si="390"/>
        <v>-6.16017746363431+10.2776351865739i</v>
      </c>
      <c r="BZ239" s="240" t="str">
        <f t="shared" ca="1" si="391"/>
        <v>3.19585517956707-11.5483367236587i</v>
      </c>
      <c r="CA239" s="240" t="str">
        <f t="shared" ca="1" si="392"/>
        <v>4.30396617359223E-12+11.9823858814415i</v>
      </c>
      <c r="CB239" s="240" t="str">
        <f t="shared" ca="1" si="393"/>
        <v>-3.1958551795642-11.5483367236595i</v>
      </c>
      <c r="CC239" s="240" t="str">
        <f t="shared" ca="1" si="394"/>
        <v>6.16017746363147+10.2776351865756i</v>
      </c>
      <c r="CD239" s="240" t="str">
        <f t="shared" ca="1" si="395"/>
        <v>-8.67820802143593-8.26234088793573i</v>
      </c>
      <c r="CE239" s="240" t="str">
        <f t="shared" ca="1" si="396"/>
        <v>10.5675209064692+5.64845760390441i</v>
      </c>
      <c r="CF239" s="240" t="str">
        <f t="shared" ca="1" si="397"/>
        <v>-11.6912394274662-2.6253556066616i</v>
      </c>
      <c r="CG239" s="240" t="str">
        <f t="shared" ca="1" si="398"/>
        <v>11.9679525728806-0.587947808100568i</v>
      </c>
      <c r="CH239" s="240" t="str">
        <f t="shared" ca="1" si="399"/>
        <v>-11.37761306517+3.75865565741828i</v>
      </c>
      <c r="CI239" s="240" t="str">
        <f t="shared" ca="1" si="400"/>
        <v>9.96298974330139-6.65705691628372i</v>
      </c>
      <c r="CJ239" s="240" t="str">
        <f t="shared" ca="1" si="401"/>
        <v>-7.82656905154709+9.07316859168476i</v>
      </c>
      <c r="CK239" s="240" t="str">
        <f t="shared" ca="1" si="402"/>
        <v>5.12313011506056-10.8319485428952i</v>
      </c>
      <c r="CL239" s="240" t="str">
        <f t="shared" ca="1" si="403"/>
        <v>-2.04853132214536+11.8059769114614i</v>
      </c>
      <c r="CM239" s="240" t="str">
        <f t="shared" ca="1" si="404"/>
        <v>-1.17447919842863-11.9246874183028i</v>
      </c>
      <c r="CN239" s="240" t="str">
        <f t="shared" ca="1" si="405"/>
        <v>4.3124012045743+11.1794797402453i</v>
      </c>
      <c r="CO239" s="240" t="str">
        <f t="shared" ca="1" si="406"/>
        <v>-7.13789893573503-9.62434258508093i</v>
      </c>
      <c r="CP239" s="240" t="str">
        <f t="shared" ca="1" si="407"/>
        <v>9.44627110408074+7.37194232478652i</v>
      </c>
      <c r="CQ239" s="240" t="str">
        <f t="shared" ca="1" si="408"/>
        <v>-11.0702810665147-4.58546055703633i</v>
      </c>
      <c r="CR239" s="240" t="str">
        <f t="shared" ca="1" si="409"/>
        <v>11.8922727629953+1.46677194624425i</v>
      </c>
      <c r="CS239" s="240" t="str">
        <f t="shared" ca="1" si="410"/>
        <v>-11.8526946472549+1.75818116549579i</v>
      </c>
      <c r="CT239" s="240" t="str">
        <f t="shared" ca="1" si="411"/>
        <v>10.9544140694195-4.85575779950707i</v>
      </c>
      <c r="CU239" s="240" t="str">
        <f t="shared" ca="1" si="412"/>
        <v>-9.26250954257994+7.60154513144433i</v>
      </c>
      <c r="CV239" s="240" t="str">
        <f t="shared" ca="1" si="413"/>
        <v>6.89955594325964-9.79661672199133i</v>
      </c>
      <c r="CW239" s="240" t="str">
        <f t="shared" ca="1" si="414"/>
        <v>-4.03674422289097+11.281944313403i</v>
      </c>
      <c r="CX239" s="240" t="str">
        <f t="shared" ca="1" si="415"/>
        <v>0.881478988250254-11.9499190878032i</v>
      </c>
      <c r="CY239" s="240" t="str">
        <f t="shared" ca="1" si="416"/>
        <v>2.33764752013612+11.7521476966285i</v>
      </c>
      <c r="CZ239" s="240" t="str">
        <f t="shared" ca="1" si="417"/>
        <v>-5.38741644858667-10.7029582556071i</v>
      </c>
      <c r="DA239" s="240" t="str">
        <f t="shared" ca="1" si="418"/>
        <v>8.04687853911524+8.87836230329086i</v>
      </c>
      <c r="DB239" s="240" t="str">
        <f t="shared" ca="1" si="419"/>
        <v>-10.123361432136-6.41054792713628i</v>
      </c>
      <c r="DC239" s="240" t="str">
        <f t="shared" ca="1" si="420"/>
        <v>11.4664283682587+3.47830301833563i</v>
      </c>
      <c r="DD239" s="240" t="str">
        <f t="shared" ca="1" si="421"/>
        <v>-11.9787770108392-0.294062470165801i</v>
      </c>
      <c r="DE239" s="240" t="str">
        <f t="shared" ca="1" si="422"/>
        <v>11.6232887928343-2.91148227714736i</v>
      </c>
      <c r="DF239" s="240" t="str">
        <f t="shared" ca="1" si="423"/>
        <v>-10.4257180778888+5.90609633955906i</v>
      </c>
      <c r="DG239" s="240" t="str">
        <f t="shared" ca="1" si="424"/>
        <v>8.47282631156091-8.47282631156161i</v>
      </c>
      <c r="DH239" s="240" t="str">
        <f t="shared" ca="1" si="425"/>
        <v>-5.9060963395582+10.4257180778893i</v>
      </c>
      <c r="DI239" s="240" t="str">
        <f t="shared" ca="1" si="426"/>
        <v>2.9114822771464-11.6232887928345i</v>
      </c>
      <c r="DJ239" s="240" t="str">
        <f t="shared" ca="1" si="427"/>
        <v>0.294062470166793+11.9787770108392i</v>
      </c>
      <c r="DK239" s="240" t="str">
        <f t="shared" ca="1" si="428"/>
        <v>-3.47830301833722-11.4664283682582i</v>
      </c>
      <c r="DL239" s="240" t="str">
        <f t="shared" ca="1" si="429"/>
        <v>6.41054792713712+10.1233614321354i</v>
      </c>
      <c r="DM239" s="240" t="str">
        <f t="shared" ca="1" si="430"/>
        <v>-8.87836230329198-8.04687853911401i</v>
      </c>
      <c r="DN239" s="240" t="str">
        <f t="shared" ca="1" si="431"/>
        <v>10.7029582556078+5.38741644858517i</v>
      </c>
      <c r="DO239" s="240" t="str">
        <f t="shared" ca="1" si="432"/>
        <v>-11.7521476966287-2.33764752013515i</v>
      </c>
      <c r="DP239" s="240" t="str">
        <f t="shared" ca="1" si="433"/>
        <v>11.9499190878031-0.881478988251923i</v>
      </c>
      <c r="DQ239" s="240" t="str">
        <f t="shared" ca="1" si="434"/>
        <v>-11.2819443134024+4.03674422289254i</v>
      </c>
      <c r="DR239" s="240" t="str">
        <f t="shared" ca="1" si="435"/>
        <v>9.79661672199037-6.89955594326101i</v>
      </c>
      <c r="DS239" s="240" t="str">
        <f t="shared" ca="1" si="436"/>
        <v>-7.60154513144304+9.26250954258101i</v>
      </c>
      <c r="DT239" s="240" t="str">
        <f t="shared" ca="1" si="437"/>
        <v>4.85575779950616-10.9544140694199i</v>
      </c>
      <c r="DU239" s="240" t="str">
        <f t="shared" ca="1" si="438"/>
        <v>-1.75818116549413+11.8526946472552i</v>
      </c>
      <c r="DV239" s="240" t="str">
        <f t="shared" ca="1" si="439"/>
        <v>-1.46677194624523-11.8922727629952i</v>
      </c>
      <c r="DW239" s="240" t="str">
        <f t="shared" ca="1" si="440"/>
        <v>4.58546055703725+11.0702810665143i</v>
      </c>
      <c r="DX239" s="240" t="str">
        <f t="shared" ca="1" si="441"/>
        <v>-7.37194232478784-9.4462711040797i</v>
      </c>
      <c r="DY239" s="240" t="str">
        <f t="shared" ca="1" si="442"/>
        <v>9.62434258508152+7.13789893573424i</v>
      </c>
      <c r="DZ239" s="240" t="str">
        <f t="shared" ca="1" si="443"/>
        <v>-11.1794797402457-4.31240120457337i</v>
      </c>
      <c r="EA239" s="240" t="str">
        <f t="shared" ca="1" si="444"/>
        <v>11.9246874183029+1.17447919842764i</v>
      </c>
      <c r="EB239" s="240" t="str">
        <f t="shared" ca="1" si="445"/>
        <v>-11.8059769114611+2.04853132214667i</v>
      </c>
      <c r="EC239" s="240" t="str">
        <f t="shared" ca="1" si="446"/>
        <v>10.8319485428946-5.12313011506177i</v>
      </c>
      <c r="ED239" s="240" t="str">
        <f t="shared" ca="1" si="447"/>
        <v>-9.07316859168411+7.82656905154784i</v>
      </c>
      <c r="EE239" s="240" t="str">
        <f t="shared" ca="1" si="448"/>
        <v>6.65705691628261-9.96298974330213i</v>
      </c>
      <c r="EF239" s="240" t="str">
        <f t="shared" ca="1" si="449"/>
        <v>-3.75865565741702+11.3776130651704i</v>
      </c>
      <c r="EG239" s="240" t="str">
        <f t="shared" ca="1" si="450"/>
        <v>0.587947808099236-11.9679525728807i</v>
      </c>
      <c r="EH239" s="240" t="str">
        <f t="shared" ca="1" si="451"/>
        <v>2.6253556066629+11.6912394274659i</v>
      </c>
      <c r="EI239" s="240" t="str">
        <f t="shared" ca="1" si="452"/>
        <v>-5.6484576039059-10.5675209064684i</v>
      </c>
      <c r="EJ239" s="240" t="str">
        <f t="shared" ca="1" si="453"/>
        <v>8.2623408879367+8.67820802143501i</v>
      </c>
      <c r="EK239" s="240" t="str">
        <f t="shared" ca="1" si="454"/>
        <v>-10.2776351865763-6.16017746363033i</v>
      </c>
      <c r="EL239" s="240" t="str">
        <f t="shared" ca="1" si="455"/>
        <v>11.5483367236599+3.19585517956259i</v>
      </c>
      <c r="EM239" s="240" t="str">
        <f t="shared" ca="1" si="456"/>
        <v>-11.9823858814415-2.97110390619597E-12i</v>
      </c>
      <c r="EN239" s="240"/>
      <c r="EO239" s="240"/>
      <c r="EP239" s="240"/>
    </row>
    <row r="240" spans="1:146">
      <c r="A240" s="268">
        <f t="shared" si="323"/>
        <v>2.734375000000002E-3</v>
      </c>
      <c r="B240" s="267">
        <v>140</v>
      </c>
      <c r="C240" s="266">
        <f t="shared" si="324"/>
        <v>28000</v>
      </c>
      <c r="N240" s="265">
        <f t="shared" ca="1" si="327"/>
        <v>35.982129097832782</v>
      </c>
      <c r="O240" s="240">
        <f t="shared" ca="1" si="328"/>
        <v>11.982129097832786</v>
      </c>
      <c r="P240" s="240" t="str">
        <f t="shared" ca="1" si="329"/>
        <v>-11.4661826416668+3.47822847798574i</v>
      </c>
      <c r="Q240" s="240" t="str">
        <f t="shared" ca="1" si="330"/>
        <v>9.96277623553408-6.65691425495389i</v>
      </c>
      <c r="R240" s="240" t="str">
        <f t="shared" ca="1" si="331"/>
        <v>-7.601382229647+9.26231104616649i</v>
      </c>
      <c r="S240" s="240" t="str">
        <f t="shared" ca="1" si="332"/>
        <v>4.58536229020077-11.0700438293954i</v>
      </c>
      <c r="T240" s="240" t="str">
        <f t="shared" ca="1" si="333"/>
        <v>-1.17445402922896+11.9244318711777i</v>
      </c>
      <c r="U240" s="241" t="str">
        <f t="shared" ca="1" si="334"/>
        <v>-2.33759742413481-11.7518958470457i</v>
      </c>
      <c r="V240" s="240" t="str">
        <f t="shared" ca="1" si="335"/>
        <v>5.64833655694669+10.5672944435457i</v>
      </c>
      <c r="W240" s="240" t="str">
        <f t="shared" ca="1" si="336"/>
        <v>-8.47264473813029-8.47264473813013i</v>
      </c>
      <c r="X240" s="240" t="str">
        <f t="shared" ca="1" si="337"/>
        <v>10.5672944435457+5.6483365569465i</v>
      </c>
      <c r="Y240" s="240" t="str">
        <f t="shared" ca="1" si="338"/>
        <v>-11.7518958470457-2.33759742413457i</v>
      </c>
      <c r="Z240" s="240" t="str">
        <f t="shared" ca="1" si="339"/>
        <v>11.9244318711777-1.17445402922921i</v>
      </c>
      <c r="AA240" s="240" t="str">
        <f t="shared" ca="1" si="340"/>
        <v>-11.0700438293958+4.58536229019989i</v>
      </c>
      <c r="AB240" s="240" t="str">
        <f t="shared" ca="1" si="341"/>
        <v>9.26231104616635-7.60138222964718i</v>
      </c>
      <c r="AC240" s="240" t="str">
        <f t="shared" ca="1" si="342"/>
        <v>-6.65691425495401+9.96277623553401i</v>
      </c>
      <c r="AD240" s="240" t="str">
        <f t="shared" ca="1" si="343"/>
        <v>3.47822847798622-11.4661826416666i</v>
      </c>
      <c r="AE240" s="240" t="str">
        <f t="shared" ca="1" si="344"/>
        <v>2.08440104544863E-13+11.9821290978328i</v>
      </c>
      <c r="AF240" s="240" t="str">
        <f t="shared" ca="1" si="345"/>
        <v>-3.47822847798547-11.4661826416668i</v>
      </c>
      <c r="AG240" s="240" t="str">
        <f t="shared" ca="1" si="346"/>
        <v>6.65691425495435+9.96277623553378i</v>
      </c>
      <c r="AH240" s="240" t="str">
        <f t="shared" ca="1" si="347"/>
        <v>-9.26231104616667-7.60138222964679i</v>
      </c>
      <c r="AI240" s="240" t="str">
        <f t="shared" ca="1" si="348"/>
        <v>11.0700438293955+4.58536229020052i</v>
      </c>
      <c r="AJ240" s="240" t="str">
        <f t="shared" ca="1" si="349"/>
        <v>-11.9244318711777-1.17445402922871i</v>
      </c>
      <c r="AK240" s="240" t="str">
        <f t="shared" ca="1" si="350"/>
        <v>11.7518958470456-2.33759742413506i</v>
      </c>
      <c r="AL240" s="240" t="str">
        <f t="shared" ca="1" si="351"/>
        <v>-10.5672944435461+5.64833655694586i</v>
      </c>
      <c r="AM240" s="240" t="str">
        <f t="shared" ca="1" si="352"/>
        <v>8.47264473812997-8.47264473813046i</v>
      </c>
      <c r="AN240" s="240" t="str">
        <f t="shared" ca="1" si="353"/>
        <v>-5.64833655694629+10.5672944435459i</v>
      </c>
      <c r="AO240" s="240" t="str">
        <f t="shared" ca="1" si="354"/>
        <v>2.33759742413553-11.7518958470455i</v>
      </c>
      <c r="AP240" s="240" t="str">
        <f t="shared" ca="1" si="355"/>
        <v>1.17445402922942+11.9244318711777i</v>
      </c>
      <c r="AQ240" s="240" t="str">
        <f t="shared" ca="1" si="356"/>
        <v>-4.58536229020008-11.0700438293957i</v>
      </c>
      <c r="AR240" s="240" t="str">
        <f t="shared" ca="1" si="357"/>
        <v>-4.58536229020008-11.0700438293957i</v>
      </c>
      <c r="AS240" s="240" t="str">
        <f t="shared" ca="1" si="358"/>
        <v>-9.96277623553347-6.65691425495482i</v>
      </c>
      <c r="AT240" s="240" t="str">
        <f t="shared" ca="1" si="359"/>
        <v>11.466182641667+3.47822847798487i</v>
      </c>
      <c r="AU240" s="240" t="str">
        <f t="shared" ca="1" si="360"/>
        <v>-11.9821290978328+2.80074835012307E-12i</v>
      </c>
      <c r="AV240" s="240" t="str">
        <f t="shared" ca="1" si="361"/>
        <v>11.4661826416654-3.47822847799023i</v>
      </c>
      <c r="AW240" s="240" t="str">
        <f t="shared" ca="1" si="362"/>
        <v>-9.96277623553698+6.65691425494957i</v>
      </c>
      <c r="AX240" s="240" t="str">
        <f t="shared" ca="1" si="363"/>
        <v>7.60138222964945-9.26231104616448i</v>
      </c>
      <c r="AY240" s="240" t="str">
        <f t="shared" ca="1" si="364"/>
        <v>-4.5853622902015+11.0700438293951i</v>
      </c>
      <c r="AZ240" s="240" t="str">
        <f t="shared" ca="1" si="365"/>
        <v>1.17445402922859-11.9244318711778i</v>
      </c>
      <c r="BA240" s="240" t="str">
        <f t="shared" ca="1" si="366"/>
        <v>2.33759742413769+11.7518958470451i</v>
      </c>
      <c r="BB240" s="240" t="str">
        <f t="shared" ca="1" si="367"/>
        <v>-5.64833655695032-10.5672944435437i</v>
      </c>
      <c r="BC240" s="240" t="str">
        <f t="shared" ca="1" si="368"/>
        <v>8.47264473812645+8.47264473813397i</v>
      </c>
      <c r="BD240" s="240" t="str">
        <f t="shared" ca="1" si="369"/>
        <v>-10.5672944435443-5.64833655694917i</v>
      </c>
      <c r="BE240" s="240" t="str">
        <f t="shared" ca="1" si="370"/>
        <v>11.7518958470454+2.33759742413642i</v>
      </c>
      <c r="BF240" s="240" t="str">
        <f t="shared" ca="1" si="371"/>
        <v>-11.9244318711777+1.17445402922971i</v>
      </c>
      <c r="BG240" s="240" t="str">
        <f t="shared" ca="1" si="372"/>
        <v>11.0700438293947-4.58536229020255i</v>
      </c>
      <c r="BH240" s="240" t="str">
        <f t="shared" ca="1" si="373"/>
        <v>-9.26231104616376+7.60138222965033i</v>
      </c>
      <c r="BI240" s="240" t="str">
        <f t="shared" ca="1" si="374"/>
        <v>6.65691425495854-9.96277623553098i</v>
      </c>
      <c r="BJ240" s="240" t="str">
        <f t="shared" ca="1" si="375"/>
        <v>-3.47822847798915+11.4661826416657i</v>
      </c>
      <c r="BK240" s="240" t="str">
        <f t="shared" ca="1" si="376"/>
        <v>1.67340967950471E-12-11.9821290978328i</v>
      </c>
      <c r="BL240" s="240" t="str">
        <f t="shared" ca="1" si="377"/>
        <v>3.47822847798595+11.4661826416667i</v>
      </c>
      <c r="BM240" s="240" t="str">
        <f t="shared" ca="1" si="378"/>
        <v>-6.65691425495576-9.96277623553285i</v>
      </c>
      <c r="BN240" s="240" t="str">
        <f t="shared" ca="1" si="379"/>
        <v>9.2623110461692+7.6013822296437i</v>
      </c>
      <c r="BO240" s="240" t="str">
        <f t="shared" ca="1" si="380"/>
        <v>-11.0700438293934-4.58536229020564i</v>
      </c>
      <c r="BP240" s="240" t="str">
        <f t="shared" ca="1" si="381"/>
        <v>11.9244318711773+1.17445402923304i</v>
      </c>
      <c r="BQ240" s="240" t="str">
        <f t="shared" ca="1" si="382"/>
        <v>-11.751895847046+2.33759742413313i</v>
      </c>
      <c r="BR240" s="240" t="str">
        <f t="shared" ca="1" si="383"/>
        <v>10.5672944435459-5.64833655694623i</v>
      </c>
      <c r="BS240" s="240" t="str">
        <f t="shared" ca="1" si="384"/>
        <v>-8.47264473812883+8.4726447381316i</v>
      </c>
      <c r="BT240" s="240" t="str">
        <f t="shared" ca="1" si="385"/>
        <v>5.64833655694276-10.5672944435478i</v>
      </c>
      <c r="BU240" s="240" t="str">
        <f t="shared" ca="1" si="386"/>
        <v>-2.33759742412928+11.7518958470468i</v>
      </c>
      <c r="BV240" s="240" t="str">
        <f t="shared" ca="1" si="387"/>
        <v>-1.17445402922509-11.9244318711781i</v>
      </c>
      <c r="BW240" s="240" t="str">
        <f t="shared" ca="1" si="388"/>
        <v>4.58536229019826+11.0700438293965i</v>
      </c>
      <c r="BX240" s="240" t="str">
        <f t="shared" ca="1" si="389"/>
        <v>-7.60138222964673-9.26231104616671i</v>
      </c>
      <c r="BY240" s="240" t="str">
        <f t="shared" ca="1" si="390"/>
        <v>9.96277623553503+6.65691425495249i</v>
      </c>
      <c r="BZ240" s="240" t="str">
        <f t="shared" ca="1" si="391"/>
        <v>-11.4661826416678-3.47822847798219i</v>
      </c>
      <c r="CA240" s="240" t="str">
        <f t="shared" ca="1" si="392"/>
        <v>11.9821290978328-5.60149670024615E-12i</v>
      </c>
      <c r="CB240" s="240" t="str">
        <f t="shared" ca="1" si="393"/>
        <v>-11.466182641668+3.47822847798151i</v>
      </c>
      <c r="CC240" s="240" t="str">
        <f t="shared" ca="1" si="394"/>
        <v>9.96277623553542-6.6569142549519i</v>
      </c>
      <c r="CD240" s="240" t="str">
        <f t="shared" ca="1" si="395"/>
        <v>-7.6013822296473+9.26231104616625i</v>
      </c>
      <c r="CE240" s="240" t="str">
        <f t="shared" ca="1" si="396"/>
        <v>4.58536229019892-11.0700438293962i</v>
      </c>
      <c r="CF240" s="240" t="str">
        <f t="shared" ca="1" si="397"/>
        <v>-1.1744540292258+11.924431871178i</v>
      </c>
      <c r="CG240" s="240" t="str">
        <f t="shared" ca="1" si="398"/>
        <v>-2.33759742414026-11.7518958470446i</v>
      </c>
      <c r="CH240" s="240" t="str">
        <f t="shared" ca="1" si="399"/>
        <v>5.64833655694213+10.5672944435481i</v>
      </c>
      <c r="CI240" s="240" t="str">
        <f t="shared" ca="1" si="400"/>
        <v>-8.47264473812831-8.47264473813211i</v>
      </c>
      <c r="CJ240" s="240" t="str">
        <f t="shared" ca="1" si="401"/>
        <v>10.5672944435456+5.64833655694686i</v>
      </c>
      <c r="CK240" s="240" t="str">
        <f t="shared" ca="1" si="402"/>
        <v>-11.7518958470459-2.33759742413383i</v>
      </c>
      <c r="CL240" s="240" t="str">
        <f t="shared" ca="1" si="403"/>
        <v>11.9244318711774-1.17445402923233i</v>
      </c>
      <c r="CM240" s="240" t="str">
        <f t="shared" ca="1" si="404"/>
        <v>-11.0700438293936+4.58536229020529i</v>
      </c>
      <c r="CN240" s="240" t="str">
        <f t="shared" ca="1" si="405"/>
        <v>9.26231104616944-7.60138222964342i</v>
      </c>
      <c r="CO240" s="240" t="str">
        <f t="shared" ca="1" si="406"/>
        <v>-6.65691425495636+9.96277623553244i</v>
      </c>
      <c r="CP240" s="240" t="str">
        <f t="shared" ca="1" si="407"/>
        <v>3.47822847798631-11.4661826416666i</v>
      </c>
      <c r="CQ240" s="240" t="str">
        <f t="shared" ca="1" si="408"/>
        <v>9.57062374830265E-13+11.9821290978328i</v>
      </c>
      <c r="CR240" s="240" t="str">
        <f t="shared" ca="1" si="409"/>
        <v>-3.47822847798879-11.4661826416658i</v>
      </c>
      <c r="CS240" s="240" t="str">
        <f t="shared" ca="1" si="410"/>
        <v>6.65691425495794+9.96277623553139i</v>
      </c>
      <c r="CT240" s="240" t="str">
        <f t="shared" ca="1" si="411"/>
        <v>-9.2623110461633-7.60138222965088i</v>
      </c>
      <c r="CU240" s="240" t="str">
        <f t="shared" ca="1" si="412"/>
        <v>11.0700438293946+4.58536229020289i</v>
      </c>
      <c r="CV240" s="240" t="str">
        <f t="shared" ca="1" si="413"/>
        <v>-11.9244318711776-1.17445402923042i</v>
      </c>
      <c r="CW240" s="240" t="str">
        <f t="shared" ca="1" si="414"/>
        <v>11.7518958470454-2.33759742413605i</v>
      </c>
      <c r="CX240" s="240" t="str">
        <f t="shared" ca="1" si="415"/>
        <v>-10.5672944435447+5.64833655694855i</v>
      </c>
      <c r="CY240" s="240" t="str">
        <f t="shared" ca="1" si="416"/>
        <v>8.47264473812672-8.4726447381337i</v>
      </c>
      <c r="CZ240" s="240" t="str">
        <f t="shared" ca="1" si="417"/>
        <v>-5.64833655695066+10.5672944435435i</v>
      </c>
      <c r="DA240" s="240" t="str">
        <f t="shared" ca="1" si="418"/>
        <v>2.33759742413838-11.751895847045i</v>
      </c>
      <c r="DB240" s="240" t="str">
        <f t="shared" ca="1" si="419"/>
        <v>1.17445402922804+11.9244318711778i</v>
      </c>
      <c r="DC240" s="240" t="str">
        <f t="shared" ca="1" si="420"/>
        <v>-4.58536229020069-11.0700438293955i</v>
      </c>
      <c r="DD240" s="240" t="str">
        <f t="shared" ca="1" si="421"/>
        <v>7.60138222964903+9.26231104616483i</v>
      </c>
      <c r="DE240" s="240" t="str">
        <f t="shared" ca="1" si="422"/>
        <v>-9.96277623553649-6.65691425495031i</v>
      </c>
      <c r="DF240" s="240" t="str">
        <f t="shared" ca="1" si="423"/>
        <v>11.4661826416651+3.47822847799108i</v>
      </c>
      <c r="DG240" s="240" t="str">
        <f t="shared" ca="1" si="424"/>
        <v>-11.9821290978328-3.34681935900942E-12i</v>
      </c>
      <c r="DH240" s="240" t="str">
        <f t="shared" ca="1" si="425"/>
        <v>11.4661826416673-3.47822847798402i</v>
      </c>
      <c r="DI240" s="240" t="str">
        <f t="shared" ca="1" si="426"/>
        <v>-9.96277623553377+6.65691425495437i</v>
      </c>
      <c r="DJ240" s="240" t="str">
        <f t="shared" ca="1" si="427"/>
        <v>7.60138222964526-9.26231104616793i</v>
      </c>
      <c r="DK240" s="240" t="str">
        <f t="shared" ca="1" si="428"/>
        <v>-4.58536229019617+11.0700438293973i</v>
      </c>
      <c r="DL240" s="240" t="str">
        <f t="shared" ca="1" si="429"/>
        <v>1.1744540292347-11.9244318711772i</v>
      </c>
      <c r="DM240" s="240" t="str">
        <f t="shared" ca="1" si="430"/>
        <v>2.33759742413116+11.7518958470464i</v>
      </c>
      <c r="DN240" s="240" t="str">
        <f t="shared" ca="1" si="431"/>
        <v>-5.64833655694475-10.5672944435467i</v>
      </c>
      <c r="DO240" s="240" t="str">
        <f t="shared" ca="1" si="432"/>
        <v>8.47264473813018+8.47264473813024i</v>
      </c>
      <c r="DP240" s="240" t="str">
        <f t="shared" ca="1" si="433"/>
        <v>-10.567294443547-5.64833655694424i</v>
      </c>
      <c r="DQ240" s="240" t="str">
        <f t="shared" ca="1" si="434"/>
        <v>11.7518958470464+2.33759742413125i</v>
      </c>
      <c r="DR240" s="240" t="str">
        <f t="shared" ca="1" si="435"/>
        <v>-11.9244318711783+1.17445402922308i</v>
      </c>
      <c r="DS240" s="240" t="str">
        <f t="shared" ca="1" si="436"/>
        <v>11.0700438293971-4.58536229019671i</v>
      </c>
      <c r="DT240" s="240" t="str">
        <f t="shared" ca="1" si="437"/>
        <v>-9.26231104616799+7.60138222964519i</v>
      </c>
      <c r="DU240" s="240" t="str">
        <f t="shared" ca="1" si="438"/>
        <v>6.65691425495389-9.96277623553409i</v>
      </c>
      <c r="DV240" s="240" t="str">
        <f t="shared" ca="1" si="439"/>
        <v>-3.47822847798412+11.4661826416673i</v>
      </c>
      <c r="DW240" s="240" t="str">
        <f t="shared" ca="1" si="440"/>
        <v>-3.92808702074144E-12-11.9821290978328i</v>
      </c>
      <c r="DX240" s="240" t="str">
        <f t="shared" ca="1" si="441"/>
        <v>3.4782284779799+11.4661826416685i</v>
      </c>
      <c r="DY240" s="240" t="str">
        <f t="shared" ca="1" si="442"/>
        <v>-6.65691425495022-9.96277623553654i</v>
      </c>
      <c r="DZ240" s="240" t="str">
        <f t="shared" ca="1" si="443"/>
        <v>9.2623110461652+7.60138222964859i</v>
      </c>
      <c r="EA240" s="240" t="str">
        <f t="shared" ca="1" si="444"/>
        <v>-11.0700438293957-4.58536229020015i</v>
      </c>
      <c r="EB240" s="240" t="str">
        <f t="shared" ca="1" si="445"/>
        <v>11.9244318711779+1.17445402922746i</v>
      </c>
      <c r="EC240" s="240" t="str">
        <f t="shared" ca="1" si="446"/>
        <v>-11.7518958470449+2.33759742413896i</v>
      </c>
      <c r="ED240" s="240" t="str">
        <f t="shared" ca="1" si="447"/>
        <v>10.567294443549-5.64833655694035i</v>
      </c>
      <c r="EE240" s="240" t="str">
        <f t="shared" ca="1" si="448"/>
        <v>-8.47264473813329+8.47264473812714i</v>
      </c>
      <c r="EF240" s="240" t="str">
        <f t="shared" ca="1" si="449"/>
        <v>5.64833655694804-10.5672944435449i</v>
      </c>
      <c r="EG240" s="240" t="str">
        <f t="shared" ca="1" si="450"/>
        <v>-2.33759742413547+11.7518958470455i</v>
      </c>
      <c r="EH240" s="240" t="str">
        <f t="shared" ca="1" si="451"/>
        <v>-1.174454029231-11.9244318711775i</v>
      </c>
      <c r="EI240" s="240" t="str">
        <f t="shared" ca="1" si="452"/>
        <v>4.58536229020343+11.0700438293943i</v>
      </c>
      <c r="EJ240" s="240" t="str">
        <f t="shared" ca="1" si="453"/>
        <v>-7.60138222965133-9.26231104616295i</v>
      </c>
      <c r="EK240" s="240" t="str">
        <f t="shared" ca="1" si="454"/>
        <v>9.96277623553171+6.65691425495746i</v>
      </c>
      <c r="EL240" s="240" t="str">
        <f t="shared" ca="1" si="455"/>
        <v>-11.466182641666-3.47822847798824i</v>
      </c>
      <c r="EM240" s="240" t="str">
        <f t="shared" ca="1" si="456"/>
        <v>11.9821290978328+3.75794713098253E-13i</v>
      </c>
      <c r="EN240" s="240"/>
      <c r="EO240" s="240"/>
      <c r="EP240" s="240"/>
    </row>
    <row r="241" spans="1:146">
      <c r="A241" s="268">
        <f t="shared" si="323"/>
        <v>2.753906250000002E-3</v>
      </c>
      <c r="B241" s="267">
        <v>141</v>
      </c>
      <c r="C241" s="266">
        <f t="shared" si="324"/>
        <v>28200</v>
      </c>
      <c r="N241" s="265">
        <f t="shared" ca="1" si="327"/>
        <v>35.981851353778282</v>
      </c>
      <c r="O241" s="240">
        <f t="shared" ca="1" si="328"/>
        <v>11.981851353778284</v>
      </c>
      <c r="P241" s="240" t="str">
        <f t="shared" ca="1" si="329"/>
        <v>-11.3771055160893+3.75848798585403i</v>
      </c>
      <c r="Q241" s="240" t="str">
        <f t="shared" ca="1" si="330"/>
        <v>9.6239132484363-7.13758051797742i</v>
      </c>
      <c r="R241" s="240" t="str">
        <f t="shared" ca="1" si="331"/>
        <v>-6.89924815785673+9.79617970028873i</v>
      </c>
      <c r="S241" s="240" t="str">
        <f t="shared" ca="1" si="332"/>
        <v>3.47814785314277-11.4659168571779i</v>
      </c>
      <c r="T241" s="240" t="str">
        <f t="shared" ca="1" si="333"/>
        <v>0.294049352200258+11.9782426441657i</v>
      </c>
      <c r="U241" s="241" t="str">
        <f t="shared" ca="1" si="334"/>
        <v>-4.03656414594127-11.2814410320553i</v>
      </c>
      <c r="V241" s="240" t="str">
        <f t="shared" ca="1" si="335"/>
        <v>7.37161346648521+9.44584971110447i</v>
      </c>
      <c r="W241" s="240" t="str">
        <f t="shared" ca="1" si="336"/>
        <v>-9.96254529979307-6.65675994862437i</v>
      </c>
      <c r="X241" s="240" t="str">
        <f t="shared" ca="1" si="337"/>
        <v>11.5478215586903+3.19571261422007i</v>
      </c>
      <c r="Y241" s="240" t="str">
        <f t="shared" ca="1" si="338"/>
        <v>-11.9674186890795+0.587921580067154i</v>
      </c>
      <c r="Z241" s="240" t="str">
        <f t="shared" ca="1" si="339"/>
        <v>11.1789810297833-4.31220883072517i</v>
      </c>
      <c r="AA241" s="240" t="str">
        <f t="shared" ca="1" si="340"/>
        <v>-9.26209634710894+7.60120603068419i</v>
      </c>
      <c r="AB241" s="240" t="str">
        <f t="shared" ca="1" si="341"/>
        <v>6.41026195611225-10.1229098345317i</v>
      </c>
      <c r="AC241" s="240" t="str">
        <f t="shared" ca="1" si="342"/>
        <v>-2.91135239751514+11.6227702842963i</v>
      </c>
      <c r="AD241" s="240" t="str">
        <f t="shared" ca="1" si="343"/>
        <v>-0.881439665956788-11.9493860084657i</v>
      </c>
      <c r="AE241" s="240" t="str">
        <f t="shared" ca="1" si="344"/>
        <v>4.58525600215211+11.0697872273484i</v>
      </c>
      <c r="AF241" s="240" t="str">
        <f t="shared" ca="1" si="345"/>
        <v>-7.82621991259683-9.0727638426067i</v>
      </c>
      <c r="AG241" s="240" t="str">
        <f t="shared" ca="1" si="346"/>
        <v>10.277176706906+6.15990266149285i</v>
      </c>
      <c r="AH241" s="240" t="str">
        <f t="shared" ca="1" si="347"/>
        <v>-11.6907178876864-2.62523849098836i</v>
      </c>
      <c r="AI241" s="240" t="str">
        <f t="shared" ca="1" si="348"/>
        <v>11.9241554645368-1.17442680555089i</v>
      </c>
      <c r="AJ241" s="240" t="str">
        <f t="shared" ca="1" si="349"/>
        <v>-10.9539253990138+4.85554118681721i</v>
      </c>
      <c r="AK241" s="240" t="str">
        <f t="shared" ca="1" si="350"/>
        <v>8.87796624441817-8.04651957227532i</v>
      </c>
      <c r="AL241" s="240" t="str">
        <f t="shared" ca="1" si="351"/>
        <v>-5.90583287184392+10.4252529923204i</v>
      </c>
      <c r="AM241" s="240" t="str">
        <f t="shared" ca="1" si="352"/>
        <v>2.33754323895758-11.7516234397653i</v>
      </c>
      <c r="AN241" s="240" t="str">
        <f t="shared" ca="1" si="353"/>
        <v>1.46670651435299+11.8917422552287i</v>
      </c>
      <c r="AO241" s="240" t="str">
        <f t="shared" ca="1" si="354"/>
        <v>-5.12290157503268-10.8314653356121i</v>
      </c>
      <c r="AP241" s="240" t="str">
        <f t="shared" ca="1" si="355"/>
        <v>8.261972309443+8.67782089133186i</v>
      </c>
      <c r="AQ241" s="240" t="str">
        <f t="shared" ca="1" si="356"/>
        <v>-10.5670494951583-5.64820562930512i</v>
      </c>
      <c r="AR241" s="240" t="str">
        <f t="shared" ca="1" si="357"/>
        <v>-10.5670494951583-5.64820562930512i</v>
      </c>
      <c r="AS241" s="240" t="str">
        <f t="shared" ca="1" si="358"/>
        <v>-11.8521659050475+1.75810273399116i</v>
      </c>
      <c r="AT241" s="240" t="str">
        <f t="shared" ca="1" si="359"/>
        <v>10.7024808025082-5.38717611889393i</v>
      </c>
      <c r="AU241" s="240" t="str">
        <f t="shared" ca="1" si="360"/>
        <v>-8.47244834342762+8.47244834342406i</v>
      </c>
      <c r="AV241" s="240" t="str">
        <f t="shared" ca="1" si="361"/>
        <v>5.38717611889841-10.702480802506i</v>
      </c>
      <c r="AW241" s="240" t="str">
        <f t="shared" ca="1" si="362"/>
        <v>-1.75810273399612+11.8521659050468i</v>
      </c>
      <c r="AX241" s="240" t="str">
        <f t="shared" ca="1" si="363"/>
        <v>-2.04843993828443-11.8054502533059i</v>
      </c>
      <c r="AY241" s="240" t="str">
        <f t="shared" ca="1" si="364"/>
        <v>5.64820562930279+10.5670494951595i</v>
      </c>
      <c r="AZ241" s="240" t="str">
        <f t="shared" ca="1" si="365"/>
        <v>-8.67782089132992-8.26197230944502i</v>
      </c>
      <c r="BA241" s="240" t="str">
        <f t="shared" ca="1" si="366"/>
        <v>10.831465335611+5.12290157503506i</v>
      </c>
      <c r="BB241" s="240" t="str">
        <f t="shared" ca="1" si="367"/>
        <v>-11.8917422552284-1.46670651435578i</v>
      </c>
      <c r="BC241" s="240" t="str">
        <f t="shared" ca="1" si="368"/>
        <v>11.7516234397659-2.33754323895499i</v>
      </c>
      <c r="BD241" s="240" t="str">
        <f t="shared" ca="1" si="369"/>
        <v>-10.4252529923224+5.90583287184044i</v>
      </c>
      <c r="BE241" s="240" t="str">
        <f t="shared" ca="1" si="370"/>
        <v>8.04651957227804-8.87796624441571i</v>
      </c>
      <c r="BF241" s="240" t="str">
        <f t="shared" ca="1" si="371"/>
        <v>-4.85554118682071+10.9539253990123i</v>
      </c>
      <c r="BG241" s="240" t="str">
        <f t="shared" ca="1" si="372"/>
        <v>1.17442680555453-11.9241554645364i</v>
      </c>
      <c r="BH241" s="240" t="str">
        <f t="shared" ca="1" si="373"/>
        <v>2.62523849098462+11.6907178876873i</v>
      </c>
      <c r="BI241" s="240" t="str">
        <f t="shared" ca="1" si="374"/>
        <v>-6.15990266148943-10.2771767069081i</v>
      </c>
      <c r="BJ241" s="240" t="str">
        <f t="shared" ca="1" si="375"/>
        <v>9.0727638426042+7.82621991259971i</v>
      </c>
      <c r="BK241" s="240" t="str">
        <f t="shared" ca="1" si="376"/>
        <v>-11.0697872273469-4.5852560021558i</v>
      </c>
      <c r="BL241" s="240" t="str">
        <f t="shared" ca="1" si="377"/>
        <v>11.9493860084654+0.881439665960606i</v>
      </c>
      <c r="BM241" s="240" t="str">
        <f t="shared" ca="1" si="378"/>
        <v>-11.6227702842973+2.91135239751126i</v>
      </c>
      <c r="BN241" s="240" t="str">
        <f t="shared" ca="1" si="379"/>
        <v>10.1229098345337-6.41026195610902i</v>
      </c>
      <c r="BO241" s="240" t="str">
        <f t="shared" ca="1" si="380"/>
        <v>-7.60120603068728+9.2620963471064i</v>
      </c>
      <c r="BP241" s="240" t="str">
        <f t="shared" ca="1" si="381"/>
        <v>4.31220883072867-11.1789810297819i</v>
      </c>
      <c r="BQ241" s="240" t="str">
        <f t="shared" ca="1" si="382"/>
        <v>-0.587921580071063+11.9674186890793i</v>
      </c>
      <c r="BR241" s="240" t="str">
        <f t="shared" ca="1" si="383"/>
        <v>-3.19571261421646-11.5478215586913i</v>
      </c>
      <c r="BS241" s="240" t="str">
        <f t="shared" ca="1" si="384"/>
        <v>6.65675994862112+9.96254529979525i</v>
      </c>
      <c r="BT241" s="240" t="str">
        <f t="shared" ca="1" si="385"/>
        <v>-9.44584971110144-7.3716134664891i</v>
      </c>
      <c r="BU241" s="240" t="str">
        <f t="shared" ca="1" si="386"/>
        <v>11.2814410320535+4.03656414594609i</v>
      </c>
      <c r="BV241" s="240" t="str">
        <f t="shared" ca="1" si="387"/>
        <v>-11.9782426441656-0.294049352205148i</v>
      </c>
      <c r="BW241" s="240" t="str">
        <f t="shared" ca="1" si="388"/>
        <v>11.4659168571794-3.47814785313793i</v>
      </c>
      <c r="BX241" s="240" t="str">
        <f t="shared" ca="1" si="389"/>
        <v>-9.79617970029173+6.89924815785246i</v>
      </c>
      <c r="BY241" s="240" t="str">
        <f t="shared" ca="1" si="390"/>
        <v>7.13758051798137-9.62391324843337i</v>
      </c>
      <c r="BZ241" s="240" t="str">
        <f t="shared" ca="1" si="391"/>
        <v>-3.75848798585885+11.3771055160877i</v>
      </c>
      <c r="CA241" s="240" t="str">
        <f t="shared" ca="1" si="392"/>
        <v>5.02010487586688E-12-11.9818513537783i</v>
      </c>
      <c r="CB241" s="240" t="str">
        <f t="shared" ca="1" si="393"/>
        <v>3.758487985849+11.377105516091i</v>
      </c>
      <c r="CC241" s="240" t="str">
        <f t="shared" ca="1" si="394"/>
        <v>-7.13758051797331-9.62391324843935i</v>
      </c>
      <c r="CD241" s="240" t="str">
        <f t="shared" ca="1" si="395"/>
        <v>9.79617970028576+6.89924815786094i</v>
      </c>
      <c r="CE241" s="240" t="str">
        <f t="shared" ca="1" si="396"/>
        <v>-11.4659168571765-3.47814785314754i</v>
      </c>
      <c r="CF241" s="240" t="str">
        <f t="shared" ca="1" si="397"/>
        <v>11.9782426441658-0.294049352195111i</v>
      </c>
      <c r="CG241" s="240" t="str">
        <f t="shared" ca="1" si="398"/>
        <v>-11.2814410320569+4.03656414593663i</v>
      </c>
      <c r="CH241" s="240" t="str">
        <f t="shared" ca="1" si="399"/>
        <v>9.44584971110761-7.37161346648118i</v>
      </c>
      <c r="CI241" s="240" t="str">
        <f t="shared" ca="1" si="400"/>
        <v>-6.65675994862946+9.96254529978966i</v>
      </c>
      <c r="CJ241" s="240" t="str">
        <f t="shared" ca="1" si="401"/>
        <v>3.19571261422614-11.5478215586887i</v>
      </c>
      <c r="CK241" s="240" t="str">
        <f t="shared" ca="1" si="402"/>
        <v>0.587921580060694+11.9674186890798i</v>
      </c>
      <c r="CL241" s="240" t="str">
        <f t="shared" ca="1" si="403"/>
        <v>-4.31220883071897-11.1789810297857i</v>
      </c>
      <c r="CM241" s="240" t="str">
        <f t="shared" ca="1" si="404"/>
        <v>7.60120603067952+9.26209634711278i</v>
      </c>
      <c r="CN241" s="240" t="str">
        <f t="shared" ca="1" si="405"/>
        <v>-10.1229098345349-6.41026195610715i</v>
      </c>
      <c r="CO241" s="240" t="str">
        <f t="shared" ca="1" si="406"/>
        <v>11.6227702842977+2.91135239750944i</v>
      </c>
      <c r="CP241" s="240" t="str">
        <f t="shared" ca="1" si="407"/>
        <v>-11.9493860084653+0.88143966596248i</v>
      </c>
      <c r="CQ241" s="240" t="str">
        <f t="shared" ca="1" si="408"/>
        <v>11.0697872273463-4.58525600215723i</v>
      </c>
      <c r="CR241" s="240" t="str">
        <f t="shared" ca="1" si="409"/>
        <v>-9.07276384260319+7.82621991260089i</v>
      </c>
      <c r="CS241" s="240" t="str">
        <f t="shared" ca="1" si="410"/>
        <v>6.15990266148781-10.277176706909i</v>
      </c>
      <c r="CT241" s="240" t="str">
        <f t="shared" ca="1" si="411"/>
        <v>-2.62523849098279+11.6907178876877i</v>
      </c>
      <c r="CU241" s="240" t="str">
        <f t="shared" ca="1" si="412"/>
        <v>-1.1744268055564-11.9241554645362i</v>
      </c>
      <c r="CV241" s="240" t="str">
        <f t="shared" ca="1" si="413"/>
        <v>4.85554118682212+10.9539253990117i</v>
      </c>
      <c r="CW241" s="240" t="str">
        <f t="shared" ca="1" si="414"/>
        <v>-8.04651957227968-8.87796624441423i</v>
      </c>
      <c r="CX241" s="240" t="str">
        <f t="shared" ca="1" si="415"/>
        <v>10.4252529923233+5.90583287183881i</v>
      </c>
      <c r="CY241" s="240" t="str">
        <f t="shared" ca="1" si="416"/>
        <v>-11.7516234397662-2.33754323895316i</v>
      </c>
      <c r="CZ241" s="240" t="str">
        <f t="shared" ca="1" si="417"/>
        <v>11.8917422552282-1.4667065143573i</v>
      </c>
      <c r="DA241" s="240" t="str">
        <f t="shared" ca="1" si="418"/>
        <v>-10.83146533561+5.12290157503707i</v>
      </c>
      <c r="DB241" s="240" t="str">
        <f t="shared" ca="1" si="419"/>
        <v>8.67782089132863-8.26197230944639i</v>
      </c>
      <c r="DC241" s="240" t="str">
        <f t="shared" ca="1" si="420"/>
        <v>-5.64820562930114+10.5670494951604i</v>
      </c>
      <c r="DD241" s="240" t="str">
        <f t="shared" ca="1" si="421"/>
        <v>2.04843993828276-11.8054502533062i</v>
      </c>
      <c r="DE241" s="240" t="str">
        <f t="shared" ca="1" si="422"/>
        <v>1.75810273399831+11.8521659050465i</v>
      </c>
      <c r="DF241" s="240" t="str">
        <f t="shared" ca="1" si="423"/>
        <v>-5.38717611890024-10.7024808025051i</v>
      </c>
      <c r="DG241" s="240" t="str">
        <f t="shared" ca="1" si="424"/>
        <v>8.47244834342895+8.47244834342274i</v>
      </c>
      <c r="DH241" s="240" t="str">
        <f t="shared" ca="1" si="425"/>
        <v>-10.702480802509-5.38717611889239i</v>
      </c>
      <c r="DI241" s="240" t="str">
        <f t="shared" ca="1" si="426"/>
        <v>11.8521659050478+1.75810273398964i</v>
      </c>
      <c r="DJ241" s="240" t="str">
        <f t="shared" ca="1" si="427"/>
        <v>-11.8054502533047+2.04843993829139i</v>
      </c>
      <c r="DK241" s="240" t="str">
        <f t="shared" ca="1" si="428"/>
        <v>10.5670494951563-5.64820562930888i</v>
      </c>
      <c r="DL241" s="240" t="str">
        <f t="shared" ca="1" si="429"/>
        <v>-8.26197230944003+8.67782089133468i</v>
      </c>
      <c r="DM241" s="240" t="str">
        <f t="shared" ca="1" si="430"/>
        <v>5.12290157502913-10.8314653356138i</v>
      </c>
      <c r="DN241" s="240" t="str">
        <f t="shared" ca="1" si="431"/>
        <v>-1.46670651434859+11.8917422552293i</v>
      </c>
      <c r="DO241" s="240" t="str">
        <f t="shared" ca="1" si="432"/>
        <v>-2.33754323896176-11.7516234397645i</v>
      </c>
      <c r="DP241" s="240" t="str">
        <f t="shared" ca="1" si="433"/>
        <v>5.90583287184645+10.425252992319i</v>
      </c>
      <c r="DQ241" s="240" t="str">
        <f t="shared" ca="1" si="434"/>
        <v>-8.87796624442012-8.04651957227318i</v>
      </c>
      <c r="DR241" s="240" t="str">
        <f t="shared" ca="1" si="435"/>
        <v>10.9539253990152+4.85554118681409i</v>
      </c>
      <c r="DS241" s="240" t="str">
        <f t="shared" ca="1" si="436"/>
        <v>-11.9241554645371-1.17442680554766i</v>
      </c>
      <c r="DT241" s="240" t="str">
        <f t="shared" ca="1" si="437"/>
        <v>11.6907178876858-2.62523849099135i</v>
      </c>
      <c r="DU241" s="240" t="str">
        <f t="shared" ca="1" si="438"/>
        <v>-10.2771767069045+6.15990266149535i</v>
      </c>
      <c r="DV241" s="240" t="str">
        <f t="shared" ca="1" si="439"/>
        <v>7.82621991259475-9.07276384260849i</v>
      </c>
      <c r="DW241" s="240" t="str">
        <f t="shared" ca="1" si="440"/>
        <v>-4.58525600214912+11.0697872273497i</v>
      </c>
      <c r="DX241" s="240" t="str">
        <f t="shared" ca="1" si="441"/>
        <v>0.881439665953726-11.949386008466i</v>
      </c>
      <c r="DY241" s="240" t="str">
        <f t="shared" ca="1" si="442"/>
        <v>2.91135239751796+11.6227702842956i</v>
      </c>
      <c r="DZ241" s="240" t="str">
        <f t="shared" ca="1" si="443"/>
        <v>-6.41026195611457-10.1229098345302i</v>
      </c>
      <c r="EA241" s="240" t="str">
        <f t="shared" ca="1" si="444"/>
        <v>9.262096347111+7.60120603068168i</v>
      </c>
      <c r="EB241" s="240" t="str">
        <f t="shared" ca="1" si="445"/>
        <v>-11.1789810297844-4.31220883072223i</v>
      </c>
      <c r="EC241" s="240" t="str">
        <f t="shared" ca="1" si="446"/>
        <v>11.9674186890797+0.587921580064172i</v>
      </c>
      <c r="ED241" s="240" t="str">
        <f t="shared" ca="1" si="447"/>
        <v>-11.5478215586896+3.19571261422279i</v>
      </c>
      <c r="EE241" s="240" t="str">
        <f t="shared" ca="1" si="448"/>
        <v>9.96254529979122-6.65675994862714i</v>
      </c>
      <c r="EF241" s="240" t="str">
        <f t="shared" ca="1" si="449"/>
        <v>-7.37161346648366+9.44584971110568i</v>
      </c>
      <c r="EG241" s="240" t="str">
        <f t="shared" ca="1" si="450"/>
        <v>4.03656414593958-11.2814410320559i</v>
      </c>
      <c r="EH241" s="240" t="str">
        <f t="shared" ca="1" si="451"/>
        <v>-0.294049352198591+11.9782426441657i</v>
      </c>
      <c r="EI241" s="240" t="str">
        <f t="shared" ca="1" si="452"/>
        <v>-3.47814785314485-11.4659168571773i</v>
      </c>
      <c r="EJ241" s="240" t="str">
        <f t="shared" ca="1" si="453"/>
        <v>6.89924815785838+9.79617970028757i</v>
      </c>
      <c r="EK241" s="240" t="str">
        <f t="shared" ca="1" si="454"/>
        <v>-9.62391324843748-7.13758051797582i</v>
      </c>
      <c r="EL241" s="240" t="str">
        <f t="shared" ca="1" si="455"/>
        <v>11.3771055160899+3.7584879858523i</v>
      </c>
      <c r="EM241" s="240" t="str">
        <f t="shared" ca="1" si="456"/>
        <v>-11.9818513537783+1.53830996718915E-12i</v>
      </c>
      <c r="EN241" s="240"/>
      <c r="EO241" s="240"/>
      <c r="EP241" s="240"/>
    </row>
    <row r="242" spans="1:146">
      <c r="A242" s="268">
        <f t="shared" si="323"/>
        <v>2.773437500000002E-3</v>
      </c>
      <c r="B242" s="267">
        <v>142</v>
      </c>
      <c r="C242" s="266">
        <f t="shared" si="324"/>
        <v>28400</v>
      </c>
      <c r="N242" s="265">
        <f t="shared" ca="1" si="327"/>
        <v>35.981551815781167</v>
      </c>
      <c r="O242" s="240">
        <f t="shared" ca="1" si="328"/>
        <v>11.981551815781168</v>
      </c>
      <c r="P242" s="240" t="str">
        <f t="shared" ca="1" si="329"/>
        <v>-11.2811590038316+4.03646323462984i</v>
      </c>
      <c r="Q242" s="240" t="str">
        <f t="shared" ca="1" si="330"/>
        <v>9.26186480110615-7.60101600579028i</v>
      </c>
      <c r="R242" s="240" t="str">
        <f t="shared" ca="1" si="331"/>
        <v>-6.15974866818669+10.276919784596i</v>
      </c>
      <c r="S242" s="240" t="str">
        <f t="shared" ca="1" si="332"/>
        <v>2.33748480199376-11.7513296573068i</v>
      </c>
      <c r="T242" s="240" t="str">
        <f t="shared" ca="1" si="333"/>
        <v>1.75805878264127+11.8518696090966i</v>
      </c>
      <c r="U242" s="241" t="str">
        <f t="shared" ca="1" si="334"/>
        <v>-5.64806442807126-10.5667853262288i</v>
      </c>
      <c r="V242" s="240" t="str">
        <f t="shared" ca="1" si="335"/>
        <v>8.8777443014015+8.04631841485175i</v>
      </c>
      <c r="W242" s="240" t="str">
        <f t="shared" ca="1" si="336"/>
        <v>-11.0695104903236-4.58514137392347i</v>
      </c>
      <c r="X242" s="240" t="str">
        <f t="shared" ca="1" si="337"/>
        <v>11.9671195118891+0.587906882433741i</v>
      </c>
      <c r="Y242" s="240" t="str">
        <f t="shared" ca="1" si="338"/>
        <v>-11.4656302171864+3.47806090185203i</v>
      </c>
      <c r="Z242" s="240" t="str">
        <f t="shared" ca="1" si="339"/>
        <v>9.62367265726138-7.13740208340043i</v>
      </c>
      <c r="AA242" s="240" t="str">
        <f t="shared" ca="1" si="340"/>
        <v>-6.65659353423021+9.96229624305028i</v>
      </c>
      <c r="AB242" s="240" t="str">
        <f t="shared" ca="1" si="341"/>
        <v>2.91127961571875-11.6224797230776i</v>
      </c>
      <c r="AC242" s="240" t="str">
        <f t="shared" ca="1" si="342"/>
        <v>1.17439744569357+11.9238573688969i</v>
      </c>
      <c r="AD242" s="240" t="str">
        <f t="shared" ca="1" si="343"/>
        <v>-5.12277350603551-10.8311945564702i</v>
      </c>
      <c r="AE242" s="240" t="str">
        <f t="shared" ca="1" si="344"/>
        <v>8.47223653807662+8.47223653807709i</v>
      </c>
      <c r="AF242" s="240" t="str">
        <f t="shared" ca="1" si="345"/>
        <v>-10.8311945564699-5.12277350603619i</v>
      </c>
      <c r="AG242" s="240" t="str">
        <f t="shared" ca="1" si="346"/>
        <v>11.923857368897+1.17439744569314i</v>
      </c>
      <c r="AH242" s="240" t="str">
        <f t="shared" ca="1" si="347"/>
        <v>-11.6224797230775+2.91127961571927i</v>
      </c>
      <c r="AI242" s="240" t="str">
        <f t="shared" ca="1" si="348"/>
        <v>9.96229624305065-6.65659353422966i</v>
      </c>
      <c r="AJ242" s="240" t="str">
        <f t="shared" ca="1" si="349"/>
        <v>-7.13740208340097+9.62367265726097i</v>
      </c>
      <c r="AK242" s="240" t="str">
        <f t="shared" ca="1" si="350"/>
        <v>3.47806090185161-11.4656302171865i</v>
      </c>
      <c r="AL242" s="240" t="str">
        <f t="shared" ca="1" si="351"/>
        <v>0.587906882434178+11.967119511889i</v>
      </c>
      <c r="AM242" s="240" t="str">
        <f t="shared" ca="1" si="352"/>
        <v>-4.58514137392281-11.0695104903239i</v>
      </c>
      <c r="AN242" s="240" t="str">
        <f t="shared" ca="1" si="353"/>
        <v>8.04631841485121+8.87774430140198i</v>
      </c>
      <c r="AO242" s="240" t="str">
        <f t="shared" ca="1" si="354"/>
        <v>-10.5667853262291-5.64806442807079i</v>
      </c>
      <c r="AP242" s="240" t="str">
        <f t="shared" ca="1" si="355"/>
        <v>11.8518696090966+1.7580587826407i</v>
      </c>
      <c r="AQ242" s="240" t="str">
        <f t="shared" ca="1" si="356"/>
        <v>-11.7513296573067+2.33748480199416i</v>
      </c>
      <c r="AR242" s="240" t="str">
        <f t="shared" ca="1" si="357"/>
        <v>-11.7513296573067+2.33748480199416i</v>
      </c>
      <c r="AS242" s="240" t="str">
        <f t="shared" ca="1" si="358"/>
        <v>-7.60101600579314+9.2618648011038i</v>
      </c>
      <c r="AT242" s="240" t="str">
        <f t="shared" ca="1" si="359"/>
        <v>4.03646323463521-11.2811590038297i</v>
      </c>
      <c r="AU242" s="240" t="str">
        <f t="shared" ca="1" si="360"/>
        <v>4.0981736574298E-12+11.9815518157812i</v>
      </c>
      <c r="AV242" s="240" t="str">
        <f t="shared" ca="1" si="361"/>
        <v>-4.03646323463171-11.2811590038309i</v>
      </c>
      <c r="AW242" s="240" t="str">
        <f t="shared" ca="1" si="362"/>
        <v>7.60101600579012+9.26186480110627i</v>
      </c>
      <c r="AX242" s="240" t="str">
        <f t="shared" ca="1" si="363"/>
        <v>-10.276919784595-6.15974866818836i</v>
      </c>
      <c r="AY242" s="240" t="str">
        <f t="shared" ca="1" si="364"/>
        <v>11.7513296573059+2.33748480199798i</v>
      </c>
      <c r="AZ242" s="240" t="str">
        <f t="shared" ca="1" si="365"/>
        <v>-11.8518696090958+1.75805878264645i</v>
      </c>
      <c r="BA242" s="240" t="str">
        <f t="shared" ca="1" si="366"/>
        <v>10.5667853262275-5.64806442807381i</v>
      </c>
      <c r="BB242" s="240" t="str">
        <f t="shared" ca="1" si="367"/>
        <v>-8.04631841485044+8.87774430140267i</v>
      </c>
      <c r="BC242" s="240" t="str">
        <f t="shared" ca="1" si="368"/>
        <v>4.58514137392404-11.0695104903234i</v>
      </c>
      <c r="BD242" s="240" t="str">
        <f t="shared" ca="1" si="369"/>
        <v>-0.587906882436705+11.9671195118889i</v>
      </c>
      <c r="BE242" s="240" t="str">
        <f t="shared" ca="1" si="370"/>
        <v>-3.47806090184659-11.465630217188i</v>
      </c>
      <c r="BF242" s="240" t="str">
        <f t="shared" ca="1" si="371"/>
        <v>7.13740208340482+9.62367265725812i</v>
      </c>
      <c r="BG242" s="240" t="str">
        <f t="shared" ca="1" si="372"/>
        <v>-9.96229624305179-6.65659353422793i</v>
      </c>
      <c r="BH242" s="240" t="str">
        <f t="shared" ca="1" si="373"/>
        <v>11.6224797230777+2.91127961571842i</v>
      </c>
      <c r="BI242" s="240" t="str">
        <f t="shared" ca="1" si="374"/>
        <v>-11.9238573688971+1.17439744569164i</v>
      </c>
      <c r="BJ242" s="240" t="str">
        <f t="shared" ca="1" si="375"/>
        <v>10.8311945564715-5.12277350603267i</v>
      </c>
      <c r="BK242" s="240" t="str">
        <f t="shared" ca="1" si="376"/>
        <v>-8.472236538081+8.47223653807272i</v>
      </c>
      <c r="BL242" s="240" t="str">
        <f t="shared" ca="1" si="377"/>
        <v>5.12277350603249-10.8311945564716i</v>
      </c>
      <c r="BM242" s="240" t="str">
        <f t="shared" ca="1" si="378"/>
        <v>-1.17439744569143+11.9238573688971i</v>
      </c>
      <c r="BN242" s="240" t="str">
        <f t="shared" ca="1" si="379"/>
        <v>-2.91127961571861-11.6224797230776i</v>
      </c>
      <c r="BO242" s="240" t="str">
        <f t="shared" ca="1" si="380"/>
        <v>6.65659353422811+9.96229624305168i</v>
      </c>
      <c r="BP242" s="240" t="str">
        <f t="shared" ca="1" si="381"/>
        <v>-9.62367265725844-7.13740208340438i</v>
      </c>
      <c r="BQ242" s="240" t="str">
        <f t="shared" ca="1" si="382"/>
        <v>11.4656302171881+3.47806090184639i</v>
      </c>
      <c r="BR242" s="240" t="str">
        <f t="shared" ca="1" si="383"/>
        <v>-11.9671195118889+0.58790688243725i</v>
      </c>
      <c r="BS242" s="240" t="str">
        <f t="shared" ca="1" si="384"/>
        <v>11.0695104903233-4.58514137392424i</v>
      </c>
      <c r="BT242" s="240" t="str">
        <f t="shared" ca="1" si="385"/>
        <v>-8.87774430140254+8.0463184148506i</v>
      </c>
      <c r="BU242" s="240" t="str">
        <f t="shared" ca="1" si="386"/>
        <v>5.64806442807363-10.5667853262276i</v>
      </c>
      <c r="BV242" s="240" t="str">
        <f t="shared" ca="1" si="387"/>
        <v>-1.75805878264625+11.8518696090958i</v>
      </c>
      <c r="BW242" s="240" t="str">
        <f t="shared" ca="1" si="388"/>
        <v>-2.33748480199819-11.7513296573059i</v>
      </c>
      <c r="BX242" s="240" t="str">
        <f t="shared" ca="1" si="389"/>
        <v>6.15974866818854+10.2769197845949i</v>
      </c>
      <c r="BY242" s="240" t="str">
        <f t="shared" ca="1" si="390"/>
        <v>-9.2618648011064-7.60101600578996i</v>
      </c>
      <c r="BZ242" s="240" t="str">
        <f t="shared" ca="1" si="391"/>
        <v>11.2811590038311+4.03646323463135i</v>
      </c>
      <c r="CA242" s="240" t="str">
        <f t="shared" ca="1" si="392"/>
        <v>-11.9815518157812-3.72241913331157E-12i</v>
      </c>
      <c r="CB242" s="240" t="str">
        <f t="shared" ca="1" si="393"/>
        <v>11.2811590038336-4.03646323462434i</v>
      </c>
      <c r="CC242" s="240" t="str">
        <f t="shared" ca="1" si="394"/>
        <v>-9.26186480110356+7.60101600579343i</v>
      </c>
      <c r="CD242" s="240" t="str">
        <f t="shared" ca="1" si="395"/>
        <v>6.1597486681847-10.2769197845972i</v>
      </c>
      <c r="CE242" s="240" t="str">
        <f t="shared" ca="1" si="396"/>
        <v>-2.33748480199413+11.7513296573067i</v>
      </c>
      <c r="CF242" s="240" t="str">
        <f t="shared" ca="1" si="397"/>
        <v>-1.75805878263856-11.851869609097i</v>
      </c>
      <c r="CG242" s="240" t="str">
        <f t="shared" ca="1" si="398"/>
        <v>5.64806442806677+10.5667853262312i</v>
      </c>
      <c r="CH242" s="240" t="str">
        <f t="shared" ca="1" si="399"/>
        <v>-8.87774430140531-8.04631841484754i</v>
      </c>
      <c r="CI242" s="240" t="str">
        <f t="shared" ca="1" si="400"/>
        <v>11.0695104903249+4.58514137392041i</v>
      </c>
      <c r="CJ242" s="240" t="str">
        <f t="shared" ca="1" si="401"/>
        <v>-11.9671195118891-0.587906882432782i</v>
      </c>
      <c r="CK242" s="240" t="str">
        <f t="shared" ca="1" si="402"/>
        <v>11.4656302171869-3.47806090185034i</v>
      </c>
      <c r="CL242" s="240" t="str">
        <f t="shared" ca="1" si="403"/>
        <v>-9.62367265726308+7.13740208339812i</v>
      </c>
      <c r="CM242" s="240" t="str">
        <f t="shared" ca="1" si="404"/>
        <v>6.65659353423458-9.96229624304735i</v>
      </c>
      <c r="CN242" s="240" t="str">
        <f t="shared" ca="1" si="405"/>
        <v>-2.91127961571427+11.6224797230787i</v>
      </c>
      <c r="CO242" s="240" t="str">
        <f t="shared" ca="1" si="406"/>
        <v>-1.17439744569588-11.9238573688967i</v>
      </c>
      <c r="CP242" s="240" t="str">
        <f t="shared" ca="1" si="407"/>
        <v>5.12277350603653+10.8311945564697i</v>
      </c>
      <c r="CQ242" s="240" t="str">
        <f t="shared" ca="1" si="408"/>
        <v>-8.47223653807574-8.47223653807798i</v>
      </c>
      <c r="CR242" s="240" t="str">
        <f t="shared" ca="1" si="409"/>
        <v>10.8311945564684+5.1227735060394i</v>
      </c>
      <c r="CS242" s="240" t="str">
        <f t="shared" ca="1" si="410"/>
        <v>-11.9238573688964-1.17439744569905i</v>
      </c>
      <c r="CT242" s="240" t="str">
        <f t="shared" ca="1" si="411"/>
        <v>11.6224797230767-2.91127961572242i</v>
      </c>
      <c r="CU242" s="240" t="str">
        <f t="shared" ca="1" si="412"/>
        <v>-9.9622962430495+6.65659353423137i</v>
      </c>
      <c r="CV242" s="240" t="str">
        <f t="shared" ca="1" si="413"/>
        <v>7.13740208340123-9.62367265726079i</v>
      </c>
      <c r="CW242" s="240" t="str">
        <f t="shared" ca="1" si="414"/>
        <v>-3.47806090185403+11.4656302171858i</v>
      </c>
      <c r="CX242" s="240" t="str">
        <f t="shared" ca="1" si="415"/>
        <v>-0.587906882429269-11.9671195118893i</v>
      </c>
      <c r="CY242" s="240" t="str">
        <f t="shared" ca="1" si="416"/>
        <v>4.58514137392787+11.0695104903218i</v>
      </c>
      <c r="CZ242" s="240" t="str">
        <f t="shared" ca="1" si="417"/>
        <v>-8.04631841485351-8.87774430139989i</v>
      </c>
      <c r="DA242" s="240" t="str">
        <f t="shared" ca="1" si="418"/>
        <v>10.5667853262294+5.64806442807017i</v>
      </c>
      <c r="DB242" s="240" t="str">
        <f t="shared" ca="1" si="419"/>
        <v>-11.8518696090964-1.75805878264237i</v>
      </c>
      <c r="DC242" s="240" t="str">
        <f t="shared" ca="1" si="420"/>
        <v>11.7513296573074-2.33748480199035i</v>
      </c>
      <c r="DD242" s="240" t="str">
        <f t="shared" ca="1" si="421"/>
        <v>-10.276919784599+6.15974866818168i</v>
      </c>
      <c r="DE242" s="240" t="str">
        <f t="shared" ca="1" si="422"/>
        <v>7.60101600578667-9.26186480110911i</v>
      </c>
      <c r="DF242" s="240" t="str">
        <f t="shared" ca="1" si="423"/>
        <v>-4.03646323462734+11.2811590038325i</v>
      </c>
      <c r="DG242" s="240" t="str">
        <f t="shared" ca="1" si="424"/>
        <v>-5.46022616234964E-13-11.9815518157812i</v>
      </c>
      <c r="DH242" s="240" t="str">
        <f t="shared" ca="1" si="425"/>
        <v>4.03646323462772+11.2811590038324i</v>
      </c>
      <c r="DI242" s="240" t="str">
        <f t="shared" ca="1" si="426"/>
        <v>-7.60101600578698-9.26186480110885i</v>
      </c>
      <c r="DJ242" s="240" t="str">
        <f t="shared" ca="1" si="427"/>
        <v>10.2769197845992+6.15974866818134i</v>
      </c>
      <c r="DK242" s="240" t="str">
        <f t="shared" ca="1" si="428"/>
        <v>-11.7513296573075-2.33748480198995i</v>
      </c>
      <c r="DL242" s="240" t="str">
        <f t="shared" ca="1" si="429"/>
        <v>11.8518696090963-1.75805878264278i</v>
      </c>
      <c r="DM242" s="240" t="str">
        <f t="shared" ca="1" si="430"/>
        <v>-10.5667853262292+5.64806442807053i</v>
      </c>
      <c r="DN242" s="240" t="str">
        <f t="shared" ca="1" si="431"/>
        <v>8.0463184148532-8.87774430140018i</v>
      </c>
      <c r="DO242" s="240" t="str">
        <f t="shared" ca="1" si="432"/>
        <v>-4.58514137392748+11.0695104903219i</v>
      </c>
      <c r="DP242" s="240" t="str">
        <f t="shared" ca="1" si="433"/>
        <v>0.587906882428858-11.9671195118893i</v>
      </c>
      <c r="DQ242" s="240" t="str">
        <f t="shared" ca="1" si="434"/>
        <v>3.47806090185443+11.4656302171857i</v>
      </c>
      <c r="DR242" s="240" t="str">
        <f t="shared" ca="1" si="435"/>
        <v>-7.13740208340155-9.62367265726054i</v>
      </c>
      <c r="DS242" s="240" t="str">
        <f t="shared" ca="1" si="436"/>
        <v>9.96229624304973+6.65659353423103i</v>
      </c>
      <c r="DT242" s="240" t="str">
        <f t="shared" ca="1" si="437"/>
        <v>-11.6224797230768-2.91127961572202i</v>
      </c>
      <c r="DU242" s="240" t="str">
        <f t="shared" ca="1" si="438"/>
        <v>11.9238573688975-1.17439744568793i</v>
      </c>
      <c r="DV242" s="240" t="str">
        <f t="shared" ca="1" si="439"/>
        <v>-10.8311945564682+5.12277350603977i</v>
      </c>
      <c r="DW242" s="240" t="str">
        <f t="shared" ca="1" si="440"/>
        <v>8.47223653807545-8.47223653807826i</v>
      </c>
      <c r="DX242" s="240" t="str">
        <f t="shared" ca="1" si="441"/>
        <v>-5.12277350603615+10.8311945564699i</v>
      </c>
      <c r="DY242" s="240" t="str">
        <f t="shared" ca="1" si="442"/>
        <v>1.17439744569548-11.9238573688967i</v>
      </c>
      <c r="DZ242" s="240" t="str">
        <f t="shared" ca="1" si="443"/>
        <v>2.91127961571468+11.6224797230786i</v>
      </c>
      <c r="EA242" s="240" t="str">
        <f t="shared" ca="1" si="444"/>
        <v>-6.65659353423491-9.96229624304713i</v>
      </c>
      <c r="EB242" s="240" t="str">
        <f t="shared" ca="1" si="445"/>
        <v>9.62367265726333+7.1374020833978i</v>
      </c>
      <c r="EC242" s="240" t="str">
        <f t="shared" ca="1" si="446"/>
        <v>-11.465630217187-3.47806090184995i</v>
      </c>
      <c r="ED242" s="240" t="str">
        <f t="shared" ca="1" si="447"/>
        <v>11.9671195118891-0.587906882433532i</v>
      </c>
      <c r="EE242" s="240" t="str">
        <f t="shared" ca="1" si="448"/>
        <v>-11.0695104903246+4.58514137392111i</v>
      </c>
      <c r="EF242" s="240" t="str">
        <f t="shared" ca="1" si="449"/>
        <v>8.87774430140526-8.04631841484758i</v>
      </c>
      <c r="EG242" s="240" t="str">
        <f t="shared" ca="1" si="450"/>
        <v>-5.64806442806641+10.5667853262314i</v>
      </c>
      <c r="EH242" s="240" t="str">
        <f t="shared" ca="1" si="451"/>
        <v>1.75805878263815-11.851869609097i</v>
      </c>
      <c r="EI242" s="240" t="str">
        <f t="shared" ca="1" si="452"/>
        <v>2.33748480199453+11.7513296573066i</v>
      </c>
      <c r="EJ242" s="240" t="str">
        <f t="shared" ca="1" si="453"/>
        <v>-6.15974866818535-10.2769197845968i</v>
      </c>
      <c r="EK242" s="240" t="str">
        <f t="shared" ca="1" si="454"/>
        <v>9.26186480110404+7.60101600579284i</v>
      </c>
      <c r="EL242" s="240" t="str">
        <f t="shared" ca="1" si="455"/>
        <v>-11.2811590038298-4.03646323463486i</v>
      </c>
      <c r="EM242" s="240" t="str">
        <f t="shared" ca="1" si="456"/>
        <v>11.9815518157812-4.13339199731457E-12i</v>
      </c>
      <c r="EN242" s="240"/>
      <c r="EO242" s="240"/>
      <c r="EP242" s="240"/>
    </row>
    <row r="243" spans="1:146">
      <c r="A243" s="268">
        <f t="shared" si="323"/>
        <v>2.792968750000002E-3</v>
      </c>
      <c r="B243" s="267">
        <v>143</v>
      </c>
      <c r="C243" s="266">
        <f t="shared" si="324"/>
        <v>28600</v>
      </c>
      <c r="N243" s="265">
        <f t="shared" ca="1" si="327"/>
        <v>35.981229558929897</v>
      </c>
      <c r="O243" s="240">
        <f t="shared" ca="1" si="328"/>
        <v>11.981229558929893</v>
      </c>
      <c r="P243" s="240" t="str">
        <f t="shared" ca="1" si="329"/>
        <v>-11.1784008996675+4.31198504984519i</v>
      </c>
      <c r="Q243" s="240" t="str">
        <f t="shared" ca="1" si="330"/>
        <v>8.87750552482524-8.04610200037712i</v>
      </c>
      <c r="R243" s="240" t="str">
        <f t="shared" ca="1" si="331"/>
        <v>-5.38689655288798+10.701925400238i</v>
      </c>
      <c r="S243" s="240" t="str">
        <f t="shared" ca="1" si="332"/>
        <v>1.17436585899816-11.9235366638005i</v>
      </c>
      <c r="T243" s="240" t="str">
        <f t="shared" ca="1" si="333"/>
        <v>3.19554677360155+11.5472222876976i</v>
      </c>
      <c r="U243" s="241" t="str">
        <f t="shared" ca="1" si="334"/>
        <v>-7.1372101152189-9.62341381813089i</v>
      </c>
      <c r="V243" s="240" t="str">
        <f t="shared" ca="1" si="335"/>
        <v>10.1223845089369+6.40992929734871i</v>
      </c>
      <c r="W243" s="240" t="str">
        <f t="shared" ca="1" si="336"/>
        <v>-11.7510135925306-2.3374219328005i</v>
      </c>
      <c r="X243" s="240" t="str">
        <f t="shared" ca="1" si="337"/>
        <v>11.8048376127432-2.0483336350651i</v>
      </c>
      <c r="Y243" s="240" t="str">
        <f t="shared" ca="1" si="338"/>
        <v>-10.2766433756749+6.15958299505512i</v>
      </c>
      <c r="Z243" s="240" t="str">
        <f t="shared" ca="1" si="339"/>
        <v>7.37123091865224-9.44535952135653i</v>
      </c>
      <c r="AA243" s="240" t="str">
        <f t="shared" ca="1" si="340"/>
        <v>-3.47796735562517+11.4653218366072i</v>
      </c>
      <c r="AB243" s="240" t="str">
        <f t="shared" ca="1" si="341"/>
        <v>-0.881393923889951-11.9487658983974i</v>
      </c>
      <c r="AC243" s="240" t="str">
        <f t="shared" ca="1" si="342"/>
        <v>5.12263572347839+10.8309032397265i</v>
      </c>
      <c r="AD243" s="240" t="str">
        <f t="shared" ca="1" si="343"/>
        <v>-8.67737055822681-8.26154355668443i</v>
      </c>
      <c r="AE243" s="240" t="str">
        <f t="shared" ca="1" si="344"/>
        <v>11.0692127638148+4.58501805156483i</v>
      </c>
      <c r="AF243" s="240" t="str">
        <f t="shared" ca="1" si="345"/>
        <v>-11.9776210365903-0.294034092591186i</v>
      </c>
      <c r="AG243" s="240" t="str">
        <f t="shared" ca="1" si="346"/>
        <v>11.280855584806-4.03635466956584i</v>
      </c>
      <c r="AH243" s="240" t="str">
        <f t="shared" ca="1" si="347"/>
        <v>-9.07229301404666+7.8258137730881i</v>
      </c>
      <c r="AI243" s="240" t="str">
        <f t="shared" ca="1" si="348"/>
        <v>5.64791251724315-10.5665011210591i</v>
      </c>
      <c r="AJ243" s="240" t="str">
        <f t="shared" ca="1" si="349"/>
        <v>-1.46663040002537+11.891125136567i</v>
      </c>
      <c r="AK243" s="240" t="str">
        <f t="shared" ca="1" si="350"/>
        <v>-2.91120131369063-11.6221671238604i</v>
      </c>
      <c r="AL243" s="240" t="str">
        <f t="shared" ca="1" si="351"/>
        <v>6.89889012328961+9.79567133026381i</v>
      </c>
      <c r="AM243" s="240" t="str">
        <f t="shared" ca="1" si="352"/>
        <v>-9.96202829627106-6.65641449791629i</v>
      </c>
      <c r="AN243" s="240" t="str">
        <f t="shared" ca="1" si="353"/>
        <v>11.6901112011285+2.6251022549655i</v>
      </c>
      <c r="AO243" s="240" t="str">
        <f t="shared" ca="1" si="354"/>
        <v>-11.8515508401892+1.75801149774007i</v>
      </c>
      <c r="AP243" s="240" t="str">
        <f t="shared" ca="1" si="355"/>
        <v>10.4247119767119-5.9055263902869i</v>
      </c>
      <c r="AQ243" s="240" t="str">
        <f t="shared" ca="1" si="356"/>
        <v>-7.60081156820821+9.26161569319131i</v>
      </c>
      <c r="AR243" s="240" t="str">
        <f t="shared" ca="1" si="357"/>
        <v>-7.60081156820821+9.26161569319131i</v>
      </c>
      <c r="AS243" s="240" t="str">
        <f t="shared" ca="1" si="358"/>
        <v>0.587891070034666+11.9667976432105i</v>
      </c>
      <c r="AT243" s="240" t="str">
        <f t="shared" ca="1" si="359"/>
        <v>-4.85528920985881-10.953356948096i</v>
      </c>
      <c r="AU243" s="240" t="str">
        <f t="shared" ca="1" si="360"/>
        <v>8.47200866807118+8.47200866807289i</v>
      </c>
      <c r="AV243" s="240" t="str">
        <f t="shared" ca="1" si="361"/>
        <v>-10.953356948095-4.85528920986119i</v>
      </c>
      <c r="AW243" s="240" t="str">
        <f t="shared" ca="1" si="362"/>
        <v>11.9667976432104+0.587891070037258i</v>
      </c>
      <c r="AX243" s="240" t="str">
        <f t="shared" ca="1" si="363"/>
        <v>-11.3765151043588+3.75829294016213i</v>
      </c>
      <c r="AY243" s="240" t="str">
        <f t="shared" ca="1" si="364"/>
        <v>9.26161569319523-7.60081156820344i</v>
      </c>
      <c r="AZ243" s="240" t="str">
        <f t="shared" ca="1" si="365"/>
        <v>-5.90552639028486+10.424711976713i</v>
      </c>
      <c r="BA243" s="240" t="str">
        <f t="shared" ca="1" si="366"/>
        <v>1.75801149774263-11.8515508401888i</v>
      </c>
      <c r="BB243" s="240" t="str">
        <f t="shared" ca="1" si="367"/>
        <v>2.62510225497094+11.6901112011273i</v>
      </c>
      <c r="BC243" s="240" t="str">
        <f t="shared" ca="1" si="368"/>
        <v>-6.65641449791725-9.96202829627042i</v>
      </c>
      <c r="BD243" s="240" t="str">
        <f t="shared" ca="1" si="369"/>
        <v>9.79567133026232+6.89889012329173i</v>
      </c>
      <c r="BE243" s="240" t="str">
        <f t="shared" ca="1" si="370"/>
        <v>-11.6221671238615-2.91120131368605i</v>
      </c>
      <c r="BF243" s="240" t="str">
        <f t="shared" ca="1" si="371"/>
        <v>11.8911251365669-1.46663040002635i</v>
      </c>
      <c r="BG243" s="240" t="str">
        <f t="shared" ca="1" si="372"/>
        <v>-10.5665011210609+5.64791251723981i</v>
      </c>
      <c r="BH243" s="240" t="str">
        <f t="shared" ca="1" si="373"/>
        <v>7.82581377308453-9.07229301404975i</v>
      </c>
      <c r="BI243" s="240" t="str">
        <f t="shared" ca="1" si="374"/>
        <v>-4.03635466956604+11.280855584806i</v>
      </c>
      <c r="BJ243" s="240" t="str">
        <f t="shared" ca="1" si="375"/>
        <v>-0.294034092587316-11.9776210365904i</v>
      </c>
      <c r="BK243" s="240" t="str">
        <f t="shared" ca="1" si="376"/>
        <v>4.58501805156919+11.069212763813i</v>
      </c>
      <c r="BL243" s="240" t="str">
        <f t="shared" ca="1" si="377"/>
        <v>-8.26154355668428-8.67737055822695i</v>
      </c>
      <c r="BM243" s="240" t="str">
        <f t="shared" ca="1" si="378"/>
        <v>10.8309032397249+5.12263572348189i</v>
      </c>
      <c r="BN243" s="240" t="str">
        <f t="shared" ca="1" si="379"/>
        <v>-11.9487658983977-0.881393923886512i</v>
      </c>
      <c r="BO243" s="240" t="str">
        <f t="shared" ca="1" si="380"/>
        <v>11.4653218366072-3.47796735562496i</v>
      </c>
      <c r="BP243" s="240" t="str">
        <f t="shared" ca="1" si="381"/>
        <v>-9.44535952135971+7.37123091864819i</v>
      </c>
      <c r="BQ243" s="240" t="str">
        <f t="shared" ca="1" si="382"/>
        <v>6.15958299505216-10.2766433756767i</v>
      </c>
      <c r="BR243" s="240" t="str">
        <f t="shared" ca="1" si="383"/>
        <v>-2.04833363506656+11.8048376127429i</v>
      </c>
      <c r="BS243" s="240" t="str">
        <f t="shared" ca="1" si="384"/>
        <v>-2.33742193279579-11.7510135925315i</v>
      </c>
      <c r="BT243" s="240" t="str">
        <f t="shared" ca="1" si="385"/>
        <v>6.40992929735058+10.1223845089357i</v>
      </c>
      <c r="BU243" s="240" t="str">
        <f t="shared" ca="1" si="386"/>
        <v>-9.62341381813-7.1372101152201i</v>
      </c>
      <c r="BV243" s="240" t="str">
        <f t="shared" ca="1" si="387"/>
        <v>11.547222287696+3.19554677360738i</v>
      </c>
      <c r="BW243" s="240" t="str">
        <f t="shared" ca="1" si="388"/>
        <v>-11.9235366638003+1.17436585900033i</v>
      </c>
      <c r="BX243" s="240" t="str">
        <f t="shared" ca="1" si="389"/>
        <v>10.7019254002392-5.38689655288555i</v>
      </c>
      <c r="BY243" s="240" t="str">
        <f t="shared" ca="1" si="390"/>
        <v>-8.04610200037289+8.87750552482907i</v>
      </c>
      <c r="BZ243" s="240" t="str">
        <f t="shared" ca="1" si="391"/>
        <v>4.31198504984376-11.178400899668i</v>
      </c>
      <c r="CA243" s="240" t="str">
        <f t="shared" ca="1" si="392"/>
        <v>-2.42479367069233E-12+11.9812295589299i</v>
      </c>
      <c r="CB243" s="240" t="str">
        <f t="shared" ca="1" si="393"/>
        <v>-4.31198504985004-11.1784008996656i</v>
      </c>
      <c r="CC243" s="240" t="str">
        <f t="shared" ca="1" si="394"/>
        <v>8.04610200037788+8.87750552482456i</v>
      </c>
      <c r="CD243" s="240" t="str">
        <f t="shared" ca="1" si="395"/>
        <v>-10.7019254002369-5.38689655289019i</v>
      </c>
      <c r="CE243" s="240" t="str">
        <f t="shared" ca="1" si="396"/>
        <v>11.9235366638009+1.17436585899363i</v>
      </c>
      <c r="CF243" s="240" t="str">
        <f t="shared" ca="1" si="397"/>
        <v>-11.5472222876974+3.19554677360238i</v>
      </c>
      <c r="CG243" s="240" t="str">
        <f t="shared" ca="1" si="398"/>
        <v>9.62341381813309-7.13721011521593i</v>
      </c>
      <c r="CH243" s="240" t="str">
        <f t="shared" ca="1" si="399"/>
        <v>-6.4099292973449+10.1223845089393i</v>
      </c>
      <c r="CI243" s="240" t="str">
        <f t="shared" ca="1" si="400"/>
        <v>2.33742193280088-11.7510135925305i</v>
      </c>
      <c r="CJ243" s="240" t="str">
        <f t="shared" ca="1" si="401"/>
        <v>2.04833363506111+11.8048376127439i</v>
      </c>
      <c r="CK243" s="240" t="str">
        <f t="shared" ca="1" si="402"/>
        <v>-6.15958299505822-10.2766433756731i</v>
      </c>
      <c r="CL243" s="240" t="str">
        <f t="shared" ca="1" si="403"/>
        <v>9.44535952135631+7.37123091865254i</v>
      </c>
      <c r="CM243" s="240" t="str">
        <f t="shared" ca="1" si="404"/>
        <v>-11.4653218366057-3.47796735562993i</v>
      </c>
      <c r="CN243" s="240" t="str">
        <f t="shared" ca="1" si="405"/>
        <v>11.9487658983972-0.881393923893221i</v>
      </c>
      <c r="CO243" s="240" t="str">
        <f t="shared" ca="1" si="406"/>
        <v>-10.8309032397271+5.1226357234772i</v>
      </c>
      <c r="CP243" s="240" t="str">
        <f t="shared" ca="1" si="407"/>
        <v>8.26154355668829-8.67737055822314i</v>
      </c>
      <c r="CQ243" s="240" t="str">
        <f t="shared" ca="1" si="408"/>
        <v>-4.58501805156266+11.0692127638157i</v>
      </c>
      <c r="CR243" s="240" t="str">
        <f t="shared" ca="1" si="409"/>
        <v>0.294034092592844-11.9776210365902i</v>
      </c>
      <c r="CS243" s="240" t="str">
        <f t="shared" ca="1" si="410"/>
        <v>4.03635466956115+11.2808555848077i</v>
      </c>
      <c r="CT243" s="240" t="str">
        <f t="shared" ca="1" si="411"/>
        <v>-7.82581377308962-9.07229301404535i</v>
      </c>
      <c r="CU243" s="240" t="str">
        <f t="shared" ca="1" si="412"/>
        <v>10.5665011210585+5.64791251724438i</v>
      </c>
      <c r="CV243" s="240" t="str">
        <f t="shared" ca="1" si="413"/>
        <v>-11.8911251365663-1.46663040003115i</v>
      </c>
      <c r="CW243" s="240" t="str">
        <f t="shared" ca="1" si="414"/>
        <v>11.6221671238598-2.9112013136929i</v>
      </c>
      <c r="CX243" s="240" t="str">
        <f t="shared" ca="1" si="415"/>
        <v>-9.7956713302655+6.89889012328722i</v>
      </c>
      <c r="CY243" s="240" t="str">
        <f t="shared" ca="1" si="416"/>
        <v>6.65641449791136-9.96202829627435i</v>
      </c>
      <c r="CZ243" s="240" t="str">
        <f t="shared" ca="1" si="417"/>
        <v>-2.62510225496471+11.6901112011287i</v>
      </c>
      <c r="DA243" s="240" t="str">
        <f t="shared" ca="1" si="418"/>
        <v>-1.7580114977375-11.8515508401896i</v>
      </c>
      <c r="DB243" s="240" t="str">
        <f t="shared" ca="1" si="419"/>
        <v>5.90552639029072+10.4247119767097i</v>
      </c>
      <c r="DC243" s="240" t="str">
        <f t="shared" ca="1" si="420"/>
        <v>-9.26161569319194-7.60081156820745i</v>
      </c>
      <c r="DD243" s="240" t="str">
        <f t="shared" ca="1" si="421"/>
        <v>11.3765151043572+3.75829294016673i</v>
      </c>
      <c r="DE243" s="240" t="str">
        <f t="shared" ca="1" si="422"/>
        <v>-11.9667976432101+0.587891070044148i</v>
      </c>
      <c r="DF243" s="240" t="str">
        <f t="shared" ca="1" si="423"/>
        <v>10.9533569480972-4.85528920985613i</v>
      </c>
      <c r="DG243" s="240" t="str">
        <f t="shared" ca="1" si="424"/>
        <v>-8.47200866807485+8.47200866806923i</v>
      </c>
      <c r="DH243" s="240" t="str">
        <f t="shared" ca="1" si="425"/>
        <v>4.85528920985281-10.9533569480987i</v>
      </c>
      <c r="DI243" s="240" t="str">
        <f t="shared" ca="1" si="426"/>
        <v>-0.587891070039849+11.9667976432103i</v>
      </c>
      <c r="DJ243" s="240" t="str">
        <f t="shared" ca="1" si="427"/>
        <v>-3.75829294015981-11.3765151043595i</v>
      </c>
      <c r="DK243" s="240" t="str">
        <f t="shared" ca="1" si="428"/>
        <v>7.60081156821078+9.26161569318921i</v>
      </c>
      <c r="DL243" s="240" t="str">
        <f t="shared" ca="1" si="429"/>
        <v>-10.4247119767119-5.90552639028697i</v>
      </c>
      <c r="DM243" s="240" t="str">
        <f t="shared" ca="1" si="430"/>
        <v>11.8515508401884+1.75801149774536i</v>
      </c>
      <c r="DN243" s="240" t="str">
        <f t="shared" ca="1" si="431"/>
        <v>-11.6901112011279+2.62510225496824i</v>
      </c>
      <c r="DO243" s="240" t="str">
        <f t="shared" ca="1" si="432"/>
        <v>9.96202829627196-6.65641449791495i</v>
      </c>
      <c r="DP243" s="240" t="str">
        <f t="shared" ca="1" si="433"/>
        <v>-6.89889012329372+9.79567133026092i</v>
      </c>
      <c r="DQ243" s="240" t="str">
        <f t="shared" ca="1" si="434"/>
        <v>2.91120131368873-11.6221671238609i</v>
      </c>
      <c r="DR243" s="240" t="str">
        <f t="shared" ca="1" si="435"/>
        <v>1.46663040002394+11.8911251365672i</v>
      </c>
      <c r="DS243" s="240" t="str">
        <f t="shared" ca="1" si="436"/>
        <v>-5.64791251723736-10.5665011210622i</v>
      </c>
      <c r="DT243" s="240" t="str">
        <f t="shared" ca="1" si="437"/>
        <v>9.07229301404817+7.82581377308636i</v>
      </c>
      <c r="DU243" s="240" t="str">
        <f t="shared" ca="1" si="438"/>
        <v>-11.280855584805-4.03635466956864i</v>
      </c>
      <c r="DV243" s="240" t="str">
        <f t="shared" ca="1" si="439"/>
        <v>11.9776210365901-0.294034092596466i</v>
      </c>
      <c r="DW243" s="240" t="str">
        <f t="shared" ca="1" si="440"/>
        <v>-11.069212763814+4.58501805156663i</v>
      </c>
      <c r="DX243" s="240" t="str">
        <f t="shared" ca="1" si="441"/>
        <v>8.67737055822862-8.26154355668252i</v>
      </c>
      <c r="DY243" s="240" t="str">
        <f t="shared" ca="1" si="442"/>
        <v>-5.12263572347331+10.8309032397289i</v>
      </c>
      <c r="DZ243" s="240" t="str">
        <f t="shared" ca="1" si="443"/>
        <v>0.881393923888929-11.9487658983975i</v>
      </c>
      <c r="EA243" s="240" t="str">
        <f t="shared" ca="1" si="444"/>
        <v>3.47796735562233+11.465321836608i</v>
      </c>
      <c r="EB243" s="240" t="str">
        <f t="shared" ca="1" si="445"/>
        <v>-7.37123091865594-9.44535952135366i</v>
      </c>
      <c r="EC243" s="240" t="str">
        <f t="shared" ca="1" si="446"/>
        <v>10.2766433756753+6.15958299505453i</v>
      </c>
      <c r="ED243" s="240" t="str">
        <f t="shared" ca="1" si="447"/>
        <v>-11.8048376127425-2.04833363506896i</v>
      </c>
      <c r="EE243" s="240" t="str">
        <f t="shared" ca="1" si="448"/>
        <v>11.7510135925297-2.33742193280476i</v>
      </c>
      <c r="EF243" s="240" t="str">
        <f t="shared" ca="1" si="449"/>
        <v>-10.122384508937+6.40992929734853i</v>
      </c>
      <c r="EG243" s="240" t="str">
        <f t="shared" ca="1" si="450"/>
        <v>7.13721011522231-9.62341381812834i</v>
      </c>
      <c r="EH243" s="240" t="str">
        <f t="shared" ca="1" si="451"/>
        <v>-3.19554677359823+11.5472222876985i</v>
      </c>
      <c r="EI243" s="240" t="str">
        <f t="shared" ca="1" si="452"/>
        <v>-1.17436585899758-11.9235366638006i</v>
      </c>
      <c r="EJ243" s="240" t="str">
        <f t="shared" ca="1" si="453"/>
        <v>5.38689655288338+10.7019254002403i</v>
      </c>
      <c r="EK243" s="240" t="str">
        <f t="shared" ca="1" si="454"/>
        <v>-8.87750552482722-8.04610200037494i</v>
      </c>
      <c r="EL243" s="240" t="str">
        <f t="shared" ca="1" si="455"/>
        <v>11.1784008996672+4.31198504984601i</v>
      </c>
      <c r="EM243" s="240" t="str">
        <f t="shared" ca="1" si="456"/>
        <v>-11.9812295589299-4.84958734138465E-12i</v>
      </c>
      <c r="EN243" s="240"/>
      <c r="EO243" s="240"/>
      <c r="EP243" s="240"/>
    </row>
    <row r="244" spans="1:146">
      <c r="A244" s="268">
        <f t="shared" si="323"/>
        <v>2.8125000000000021E-3</v>
      </c>
      <c r="B244" s="267">
        <v>144</v>
      </c>
      <c r="C244" s="266">
        <f t="shared" si="324"/>
        <v>28800</v>
      </c>
      <c r="N244" s="265">
        <f t="shared" ca="1" si="327"/>
        <v>35.9808835588546</v>
      </c>
      <c r="O244" s="240">
        <f t="shared" ca="1" si="328"/>
        <v>11.980883558854599</v>
      </c>
      <c r="P244" s="240" t="str">
        <f t="shared" ca="1" si="329"/>
        <v>-11.0688931014267+4.58488564306898i</v>
      </c>
      <c r="Q244" s="240" t="str">
        <f t="shared" ca="1" si="330"/>
        <v>8.47176400907255-8.47176400907246i</v>
      </c>
      <c r="R244" s="240" t="str">
        <f t="shared" ca="1" si="331"/>
        <v>-4.58488564306843+11.068893101427i</v>
      </c>
      <c r="S244" s="240" t="str">
        <f t="shared" ca="1" si="332"/>
        <v>-3.55194253239843E-13-11.9808835588546i</v>
      </c>
      <c r="T244" s="240" t="str">
        <f t="shared" ca="1" si="333"/>
        <v>4.58488564306911+11.0688931014267i</v>
      </c>
      <c r="U244" s="241" t="str">
        <f t="shared" ca="1" si="334"/>
        <v>-8.47176400907246-8.47176400907255i</v>
      </c>
      <c r="V244" s="240" t="str">
        <f t="shared" ca="1" si="335"/>
        <v>11.0688931014267+4.58488564306918i</v>
      </c>
      <c r="W244" s="240" t="str">
        <f t="shared" ca="1" si="336"/>
        <v>-11.9808835588546-4.8142166282276E-13i</v>
      </c>
      <c r="X244" s="240" t="str">
        <f t="shared" ca="1" si="337"/>
        <v>11.0688931014265-4.58488564306943i</v>
      </c>
      <c r="Y244" s="240" t="str">
        <f t="shared" ca="1" si="338"/>
        <v>-8.47176400907227+8.47176400907274i</v>
      </c>
      <c r="Z244" s="240" t="str">
        <f t="shared" ca="1" si="339"/>
        <v>4.58488564306886-11.0688931014268i</v>
      </c>
      <c r="AA244" s="240" t="str">
        <f t="shared" ca="1" si="340"/>
        <v>-1.26227409582918E-13+11.9808835588546i</v>
      </c>
      <c r="AB244" s="240" t="str">
        <f t="shared" ca="1" si="341"/>
        <v>-4.5848856430687-11.0688931014268i</v>
      </c>
      <c r="AC244" s="240" t="str">
        <f t="shared" ca="1" si="342"/>
        <v>8.47176400907215+8.47176400907286i</v>
      </c>
      <c r="AD244" s="240" t="str">
        <f t="shared" ca="1" si="343"/>
        <v>-11.0688931014269-4.58488564306852i</v>
      </c>
      <c r="AE244" s="240" t="str">
        <f t="shared" ca="1" si="344"/>
        <v>11.9808835588546-2.28966843656925E-13i</v>
      </c>
      <c r="AF244" s="240" t="str">
        <f t="shared" ca="1" si="345"/>
        <v>-11.0688931014267+4.58488564306902i</v>
      </c>
      <c r="AG244" s="240" t="str">
        <f t="shared" ca="1" si="346"/>
        <v>8.4717640090726-8.4717640090724i</v>
      </c>
      <c r="AH244" s="240" t="str">
        <f t="shared" ca="1" si="347"/>
        <v>-4.5848856430693+11.0688931014266i</v>
      </c>
      <c r="AI244" s="240" t="str">
        <f t="shared" ca="1" si="348"/>
        <v>5.22519774598361E-13-11.9808835588546i</v>
      </c>
      <c r="AJ244" s="240" t="str">
        <f t="shared" ca="1" si="349"/>
        <v>4.58488564306928+11.0688931014266i</v>
      </c>
      <c r="AK244" s="240" t="str">
        <f t="shared" ca="1" si="350"/>
        <v>-8.47176400907265-8.47176400907235i</v>
      </c>
      <c r="AL244" s="240" t="str">
        <f t="shared" ca="1" si="351"/>
        <v>11.0688931014268+4.58488564306889i</v>
      </c>
      <c r="AM244" s="240" t="str">
        <f t="shared" ca="1" si="352"/>
        <v>-11.9808835588546-2.52454819165835E-13i</v>
      </c>
      <c r="AN244" s="240" t="str">
        <f t="shared" ca="1" si="353"/>
        <v>11.0688931014269-4.58488564306858i</v>
      </c>
      <c r="AO244" s="240" t="str">
        <f t="shared" ca="1" si="354"/>
        <v>-8.47176400907289+8.47176400907211i</v>
      </c>
      <c r="AP244" s="240" t="str">
        <f t="shared" ca="1" si="355"/>
        <v>4.58488564306864-11.0688931014269i</v>
      </c>
      <c r="AQ244" s="240" t="str">
        <f t="shared" ca="1" si="356"/>
        <v>1.87868731881325E-13+11.9808835588546i</v>
      </c>
      <c r="AR244" s="240" t="str">
        <f t="shared" ca="1" si="357"/>
        <v>1.87868731881325E-13+11.9808835588546i</v>
      </c>
      <c r="AS244" s="240" t="str">
        <f t="shared" ca="1" si="358"/>
        <v>8.47176400907652+8.47176400906848i</v>
      </c>
      <c r="AT244" s="240" t="str">
        <f t="shared" ca="1" si="359"/>
        <v>-11.0688931014266-4.58488564306934i</v>
      </c>
      <c r="AU244" s="240" t="str">
        <f t="shared" ca="1" si="360"/>
        <v>11.9808835588546-5.39543296013826E-12i</v>
      </c>
      <c r="AV244" s="240" t="str">
        <f t="shared" ca="1" si="361"/>
        <v>-11.0688931014271+4.58488564306814i</v>
      </c>
      <c r="AW244" s="240" t="str">
        <f t="shared" ca="1" si="362"/>
        <v>8.47176400906901-8.471764009076i</v>
      </c>
      <c r="AX244" s="240" t="str">
        <f t="shared" ca="1" si="363"/>
        <v>-4.58488564307019+11.0688931014262i</v>
      </c>
      <c r="AY244" s="240" t="str">
        <f t="shared" ca="1" si="364"/>
        <v>-4.47368774626834E-12-11.9808835588546i</v>
      </c>
      <c r="AZ244" s="240" t="str">
        <f t="shared" ca="1" si="365"/>
        <v>4.58488564306729+11.0688931014274i</v>
      </c>
      <c r="BA244" s="240" t="str">
        <f t="shared" ca="1" si="366"/>
        <v>-8.47176400907534-8.47176400906967i</v>
      </c>
      <c r="BB244" s="240" t="str">
        <f t="shared" ca="1" si="367"/>
        <v>11.0688931014259+4.58488564307088i</v>
      </c>
      <c r="BC244" s="240" t="str">
        <f t="shared" ca="1" si="368"/>
        <v>-11.9808835588546+3.72220112801306E-12i</v>
      </c>
      <c r="BD244" s="240" t="str">
        <f t="shared" ca="1" si="369"/>
        <v>11.0688931014278-4.58488564306644i</v>
      </c>
      <c r="BE244" s="240" t="str">
        <f t="shared" ca="1" si="370"/>
        <v>-8.47176400907032+8.47176400907469i</v>
      </c>
      <c r="BF244" s="240" t="str">
        <f t="shared" ca="1" si="371"/>
        <v>4.58488564307173-11.0688931014256i</v>
      </c>
      <c r="BG244" s="240" t="str">
        <f t="shared" ca="1" si="372"/>
        <v>2.80045591414314E-12+11.9808835588546i</v>
      </c>
      <c r="BH244" s="240" t="str">
        <f t="shared" ca="1" si="373"/>
        <v>-4.5848856430659-11.068893101428i</v>
      </c>
      <c r="BI244" s="240" t="str">
        <f t="shared" ca="1" si="374"/>
        <v>8.47176400907428+8.47176400907072i</v>
      </c>
      <c r="BJ244" s="240" t="str">
        <f t="shared" ca="1" si="375"/>
        <v>-11.0688931014252-4.58488564307258i</v>
      </c>
      <c r="BK244" s="240" t="str">
        <f t="shared" ca="1" si="376"/>
        <v>11.9808835588546-1.87871070027321E-12i</v>
      </c>
      <c r="BL244" s="240" t="str">
        <f t="shared" ca="1" si="377"/>
        <v>-11.0688931014284+4.58488564306505i</v>
      </c>
      <c r="BM244" s="240" t="str">
        <f t="shared" ca="1" si="378"/>
        <v>8.47176400907138-8.47176400907362i</v>
      </c>
      <c r="BN244" s="240" t="str">
        <f t="shared" ca="1" si="379"/>
        <v>-4.58488564307312+11.068893101425i</v>
      </c>
      <c r="BO244" s="240" t="str">
        <f t="shared" ca="1" si="380"/>
        <v>-1.29748267763257E-12-11.9808835588546i</v>
      </c>
      <c r="BP244" s="240" t="str">
        <f t="shared" ca="1" si="381"/>
        <v>4.5848856430642+11.0688931014287i</v>
      </c>
      <c r="BQ244" s="240" t="str">
        <f t="shared" ca="1" si="382"/>
        <v>-8.47176400907298-8.47176400907203i</v>
      </c>
      <c r="BR244" s="240" t="str">
        <f t="shared" ca="1" si="383"/>
        <v>11.0688931014247+4.58488564307397i</v>
      </c>
      <c r="BS244" s="240" t="str">
        <f t="shared" ca="1" si="384"/>
        <v>-11.9808835588546+3.7573746376265E-13i</v>
      </c>
      <c r="BT244" s="240" t="str">
        <f t="shared" ca="1" si="385"/>
        <v>11.0688931014289-4.58488564306366i</v>
      </c>
      <c r="BU244" s="240" t="str">
        <f t="shared" ca="1" si="386"/>
        <v>-8.47176400907269+8.47176400907232i</v>
      </c>
      <c r="BV244" s="240" t="str">
        <f t="shared" ca="1" si="387"/>
        <v>4.58488564306381-11.0688931014289i</v>
      </c>
      <c r="BW244" s="240" t="str">
        <f t="shared" ca="1" si="388"/>
        <v>-5.46007750107269E-13+11.9808835588546i</v>
      </c>
      <c r="BX244" s="240" t="str">
        <f t="shared" ca="1" si="389"/>
        <v>-4.58488564307382-11.0688931014247i</v>
      </c>
      <c r="BY244" s="240" t="str">
        <f t="shared" ca="1" si="390"/>
        <v>8.47176400907191+8.4717640090731i</v>
      </c>
      <c r="BZ244" s="240" t="str">
        <f t="shared" ca="1" si="391"/>
        <v>-11.0688931014287-4.58488564306435i</v>
      </c>
      <c r="CA244" s="240" t="str">
        <f t="shared" ca="1" si="392"/>
        <v>11.9808835588546+1.46775296397719E-12i</v>
      </c>
      <c r="CB244" s="240" t="str">
        <f t="shared" ca="1" si="393"/>
        <v>-11.0688931014251+4.58488564307297i</v>
      </c>
      <c r="CC244" s="240" t="str">
        <f t="shared" ca="1" si="394"/>
        <v>8.47176400907374-8.47176400907126i</v>
      </c>
      <c r="CD244" s="240" t="str">
        <f t="shared" ca="1" si="395"/>
        <v>-4.5848856430652+11.0688931014283i</v>
      </c>
      <c r="CE244" s="240" t="str">
        <f t="shared" ca="1" si="396"/>
        <v>2.04898098661784E-12-11.9808835588546i</v>
      </c>
      <c r="CF244" s="240" t="str">
        <f t="shared" ca="1" si="397"/>
        <v>4.58488564307212+11.0688931014254i</v>
      </c>
      <c r="CG244" s="240" t="str">
        <f t="shared" ca="1" si="398"/>
        <v>-8.4717640090706-8.4717640090744i</v>
      </c>
      <c r="CH244" s="240" t="str">
        <f t="shared" ca="1" si="399"/>
        <v>11.0688931014279+4.58488564306605i</v>
      </c>
      <c r="CI244" s="240" t="str">
        <f t="shared" ca="1" si="400"/>
        <v>-11.9808835588546-2.97072620048776E-12i</v>
      </c>
      <c r="CJ244" s="240" t="str">
        <f t="shared" ca="1" si="401"/>
        <v>11.0688931014257-4.58488564307158i</v>
      </c>
      <c r="CK244" s="240" t="str">
        <f t="shared" ca="1" si="402"/>
        <v>-8.47176400907505+8.47176400906996i</v>
      </c>
      <c r="CL244" s="240" t="str">
        <f t="shared" ca="1" si="403"/>
        <v>4.5848856430669-11.0688931014276i</v>
      </c>
      <c r="CM244" s="240" t="str">
        <f t="shared" ca="1" si="404"/>
        <v>-3.55195422312841E-12+11.9808835588546i</v>
      </c>
      <c r="CN244" s="240" t="str">
        <f t="shared" ca="1" si="405"/>
        <v>-4.58488564307104-11.0688931014259i</v>
      </c>
      <c r="CO244" s="240" t="str">
        <f t="shared" ca="1" si="406"/>
        <v>8.47176400906955+8.47176400907546i</v>
      </c>
      <c r="CP244" s="240" t="str">
        <f t="shared" ca="1" si="407"/>
        <v>-11.0688931014274-4.58488564306744i</v>
      </c>
      <c r="CQ244" s="240" t="str">
        <f t="shared" ca="1" si="408"/>
        <v>11.9808835588546+4.8142166282276E-12i</v>
      </c>
      <c r="CR244" s="240" t="str">
        <f t="shared" ca="1" si="409"/>
        <v>-11.0688931014264+4.58488564306988i</v>
      </c>
      <c r="CS244" s="240" t="str">
        <f t="shared" ca="1" si="410"/>
        <v>8.47176400907635-8.47176400906865i</v>
      </c>
      <c r="CT244" s="240" t="str">
        <f t="shared" ca="1" si="411"/>
        <v>-4.58488564306861+11.0688931014269i</v>
      </c>
      <c r="CU244" s="240" t="str">
        <f t="shared" ca="1" si="412"/>
        <v>5.39544465086825E-12-11.9808835588546i</v>
      </c>
      <c r="CV244" s="240" t="str">
        <f t="shared" ca="1" si="413"/>
        <v>4.58488564306934+11.0688931014266i</v>
      </c>
      <c r="CW244" s="240" t="str">
        <f t="shared" ca="1" si="414"/>
        <v>-8.4717640090769-8.4717640090681i</v>
      </c>
      <c r="CX244" s="240" t="str">
        <f t="shared" ca="1" si="415"/>
        <v>11.0688931014267+4.58488564306914i</v>
      </c>
      <c r="CY244" s="240" t="str">
        <f t="shared" ca="1" si="416"/>
        <v>-11.9808835588546-6.65770705596744E-12i</v>
      </c>
      <c r="CZ244" s="240" t="str">
        <f t="shared" ca="1" si="417"/>
        <v>11.0688931014271-4.58488564306817i</v>
      </c>
      <c r="DA244" s="240" t="str">
        <f t="shared" ca="1" si="418"/>
        <v>-8.47176400906899+8.47176400907602i</v>
      </c>
      <c r="DB244" s="240" t="str">
        <f t="shared" ca="1" si="419"/>
        <v>4.58488564306968-11.0688931014264i</v>
      </c>
      <c r="DC244" s="240" t="str">
        <f t="shared" ca="1" si="420"/>
        <v>5.01968380564564E-12+11.9808835588546i</v>
      </c>
      <c r="DD244" s="240" t="str">
        <f t="shared" ca="1" si="421"/>
        <v>-4.58488564306763-11.0688931014273i</v>
      </c>
      <c r="DE244" s="240" t="str">
        <f t="shared" ca="1" si="422"/>
        <v>8.47176400907561+8.47176400906941i</v>
      </c>
      <c r="DF244" s="240" t="str">
        <f t="shared" ca="1" si="423"/>
        <v>-11.068893101426-4.58488564307085i</v>
      </c>
      <c r="DG244" s="240" t="str">
        <f t="shared" ca="1" si="424"/>
        <v>11.9808835588546-3.75742140054644E-12i</v>
      </c>
      <c r="DH244" s="240" t="str">
        <f t="shared" ca="1" si="425"/>
        <v>-11.0688931014275+4.5848856430671i</v>
      </c>
      <c r="DI244" s="240" t="str">
        <f t="shared" ca="1" si="426"/>
        <v>8.47176400906981-8.47176400907519i</v>
      </c>
      <c r="DJ244" s="240" t="str">
        <f t="shared" ca="1" si="427"/>
        <v>-4.58488564307138+11.0688931014257i</v>
      </c>
      <c r="DK244" s="240" t="str">
        <f t="shared" ca="1" si="428"/>
        <v>-3.17619337790579E-12-11.9808835588546i</v>
      </c>
      <c r="DL244" s="240" t="str">
        <f t="shared" ca="1" si="429"/>
        <v>4.58488564306593+11.068893101428i</v>
      </c>
      <c r="DM244" s="240" t="str">
        <f t="shared" ca="1" si="430"/>
        <v>-8.47176400907431-8.4717640090707i</v>
      </c>
      <c r="DN244" s="240" t="str">
        <f t="shared" ca="1" si="431"/>
        <v>11.0688931014255+4.58488564307192i</v>
      </c>
      <c r="DO244" s="240" t="str">
        <f t="shared" ca="1" si="432"/>
        <v>-11.9808835588546+2.59496535526514E-12i</v>
      </c>
      <c r="DP244" s="240" t="str">
        <f t="shared" ca="1" si="433"/>
        <v>11.0688931014282-4.58488564306539i</v>
      </c>
      <c r="DQ244" s="240" t="str">
        <f t="shared" ca="1" si="434"/>
        <v>-8.47176400907112+8.47176400907389i</v>
      </c>
      <c r="DR244" s="240" t="str">
        <f t="shared" ca="1" si="435"/>
        <v>4.58488564307309-11.068893101425i</v>
      </c>
      <c r="DS244" s="240" t="str">
        <f t="shared" ca="1" si="436"/>
        <v>1.33270295016595E-12+11.9808835588546i</v>
      </c>
      <c r="DT244" s="240" t="str">
        <f t="shared" ca="1" si="437"/>
        <v>-4.58488564306486-11.0688931014284i</v>
      </c>
      <c r="DU244" s="240" t="str">
        <f t="shared" ca="1" si="438"/>
        <v>8.471764009073+8.47176400907201i</v>
      </c>
      <c r="DV244" s="240" t="str">
        <f t="shared" ca="1" si="439"/>
        <v>-11.0688931014248-4.58488564307363i</v>
      </c>
      <c r="DW244" s="240" t="str">
        <f t="shared" ca="1" si="440"/>
        <v>11.9808835588546-7.514749275253E-13i</v>
      </c>
      <c r="DX244" s="240" t="str">
        <f t="shared" ca="1" si="441"/>
        <v>-11.0688931014289+4.58488564306369i</v>
      </c>
      <c r="DY244" s="240" t="str">
        <f t="shared" ca="1" si="442"/>
        <v>8.47176400907241-8.47176400907259i</v>
      </c>
      <c r="DZ244" s="240" t="str">
        <f t="shared" ca="1" si="443"/>
        <v>-4.58488564307479+11.0688931014243i</v>
      </c>
      <c r="EA244" s="240" t="str">
        <f t="shared" ca="1" si="444"/>
        <v>5.10787477573889E-13-11.9808835588546i</v>
      </c>
      <c r="EB244" s="240" t="str">
        <f t="shared" ca="1" si="445"/>
        <v>4.58488564307385+11.0688931014247i</v>
      </c>
      <c r="EC244" s="240" t="str">
        <f t="shared" ca="1" si="446"/>
        <v>-8.47176400907217-8.47176400907283i</v>
      </c>
      <c r="ED244" s="240" t="str">
        <f t="shared" ca="1" si="447"/>
        <v>11.0688931014288+4.584885643064i</v>
      </c>
      <c r="EE244" s="240" t="str">
        <f t="shared" ca="1" si="448"/>
        <v>-11.9808835588546-1.09201550021454E-12i</v>
      </c>
      <c r="EF244" s="240" t="str">
        <f t="shared" ca="1" si="449"/>
        <v>11.0688931014249-4.58488564307331i</v>
      </c>
      <c r="EG244" s="240" t="str">
        <f t="shared" ca="1" si="450"/>
        <v>-8.47176400907372+8.47176400907129i</v>
      </c>
      <c r="EH244" s="240" t="str">
        <f t="shared" ca="1" si="451"/>
        <v>4.58488564306517-11.0688931014283i</v>
      </c>
      <c r="EI244" s="240" t="str">
        <f t="shared" ca="1" si="452"/>
        <v>-1.6732435228552E-12+11.9808835588546i</v>
      </c>
      <c r="EJ244" s="240" t="str">
        <f t="shared" ca="1" si="453"/>
        <v>-4.58488564307277-11.0688931014252i</v>
      </c>
      <c r="EK244" s="240" t="str">
        <f t="shared" ca="1" si="454"/>
        <v>8.47176400907088+8.47176400907414i</v>
      </c>
      <c r="EL244" s="240" t="str">
        <f t="shared" ca="1" si="455"/>
        <v>-11.0688931014281-4.58488564306571i</v>
      </c>
      <c r="EM244" s="240" t="str">
        <f t="shared" ca="1" si="456"/>
        <v>11.9808835588546+2.93550592795438E-12i</v>
      </c>
      <c r="EN244" s="240"/>
      <c r="EO244" s="240"/>
      <c r="EP244" s="240"/>
    </row>
    <row r="245" spans="1:146">
      <c r="A245" s="268">
        <f t="shared" si="323"/>
        <v>2.8320312500000021E-3</v>
      </c>
      <c r="B245" s="267">
        <v>145</v>
      </c>
      <c r="C245" s="266">
        <f t="shared" si="324"/>
        <v>29000</v>
      </c>
      <c r="N245" s="265">
        <f t="shared" ca="1" si="327"/>
        <v>35.98051268254487</v>
      </c>
      <c r="O245" s="240">
        <f t="shared" ca="1" si="328"/>
        <v>11.98051268254487</v>
      </c>
      <c r="P245" s="240" t="str">
        <f t="shared" ca="1" si="329"/>
        <v>-10.9527015727124+4.85499870192796i</v>
      </c>
      <c r="Q245" s="240" t="str">
        <f t="shared" ca="1" si="330"/>
        <v>8.04562057562132-8.87697435446094i</v>
      </c>
      <c r="R245" s="240" t="str">
        <f t="shared" ca="1" si="331"/>
        <v>-3.75806806913124+11.3758344100288i</v>
      </c>
      <c r="S245" s="240" t="str">
        <f t="shared" ca="1" si="332"/>
        <v>-1.17429559282448-11.9228232393713i</v>
      </c>
      <c r="T245" s="240" t="str">
        <f t="shared" ca="1" si="333"/>
        <v>5.90517304321198+10.4240882318954i</v>
      </c>
      <c r="U245" s="241" t="str">
        <f t="shared" ca="1" si="334"/>
        <v>-9.62283801761924-7.136783072455i</v>
      </c>
      <c r="V245" s="240" t="str">
        <f t="shared" ca="1" si="335"/>
        <v>11.6894117433126+2.62494518646085i</v>
      </c>
      <c r="W245" s="240" t="str">
        <f t="shared" ca="1" si="336"/>
        <v>-11.7503104907242+2.33728207715597i</v>
      </c>
      <c r="X245" s="240" t="str">
        <f t="shared" ca="1" si="337"/>
        <v>9.79508522301853-6.89847733999485i</v>
      </c>
      <c r="Y245" s="240" t="str">
        <f t="shared" ca="1" si="338"/>
        <v>-6.15921444693775+10.27602849029i</v>
      </c>
      <c r="Z245" s="240" t="str">
        <f t="shared" ca="1" si="339"/>
        <v>1.46654264670264-11.8904136514261i</v>
      </c>
      <c r="AA245" s="240" t="str">
        <f t="shared" ca="1" si="340"/>
        <v>3.47775925739609+11.4646358286783i</v>
      </c>
      <c r="AB245" s="240" t="str">
        <f t="shared" ca="1" si="341"/>
        <v>-7.82534552890125-9.07175018890641i</v>
      </c>
      <c r="AC245" s="240" t="str">
        <f t="shared" ca="1" si="342"/>
        <v>10.83025519115+5.12232921932845i</v>
      </c>
      <c r="AD245" s="240" t="str">
        <f t="shared" ca="1" si="343"/>
        <v>-11.976904376115-0.294016499564166i</v>
      </c>
      <c r="AE245" s="240" t="str">
        <f t="shared" ca="1" si="344"/>
        <v>11.0685504563951-4.58474371484973i</v>
      </c>
      <c r="AF245" s="240" t="str">
        <f t="shared" ca="1" si="345"/>
        <v>-8.26104924135126+8.67685136259625i</v>
      </c>
      <c r="AG245" s="240" t="str">
        <f t="shared" ca="1" si="346"/>
        <v>4.03611316118587-11.2801806141001i</v>
      </c>
      <c r="AH245" s="240" t="str">
        <f t="shared" ca="1" si="347"/>
        <v>0.881341187192074+11.94805096442i</v>
      </c>
      <c r="AI245" s="240" t="str">
        <f t="shared" ca="1" si="348"/>
        <v>-5.64757458405362-10.5658688925317i</v>
      </c>
      <c r="AJ245" s="240" t="str">
        <f t="shared" ca="1" si="349"/>
        <v>9.44479437441917+7.37078987365387i</v>
      </c>
      <c r="AK245" s="240" t="str">
        <f t="shared" ca="1" si="350"/>
        <v>-11.6214717313621-2.91102712693838i</v>
      </c>
      <c r="AL245" s="240" t="str">
        <f t="shared" ca="1" si="351"/>
        <v>11.8041312904687-2.04821107652437i</v>
      </c>
      <c r="AM245" s="240" t="str">
        <f t="shared" ca="1" si="352"/>
        <v>-9.96143223534132+6.65601622273574i</v>
      </c>
      <c r="AN245" s="240" t="str">
        <f t="shared" ca="1" si="353"/>
        <v>6.40954577018866-10.1217788533674i</v>
      </c>
      <c r="AO245" s="240" t="str">
        <f t="shared" ca="1" si="354"/>
        <v>-1.75790631012803+11.8508417229086i</v>
      </c>
      <c r="AP245" s="240" t="str">
        <f t="shared" ca="1" si="355"/>
        <v>-3.19535557352484-11.5465313793954i</v>
      </c>
      <c r="AQ245" s="240" t="str">
        <f t="shared" ca="1" si="356"/>
        <v>7.60035678664426+9.26106154025168i</v>
      </c>
      <c r="AR245" s="240" t="str">
        <f t="shared" ca="1" si="357"/>
        <v>7.60035678664426+9.26106154025168i</v>
      </c>
      <c r="AS245" s="240" t="str">
        <f t="shared" ca="1" si="358"/>
        <v>11.9660816303345+0.587855894578218i</v>
      </c>
      <c r="AT245" s="240" t="str">
        <f t="shared" ca="1" si="359"/>
        <v>-11.177732059164+4.31172704958891i</v>
      </c>
      <c r="AU245" s="240" t="str">
        <f t="shared" ca="1" si="360"/>
        <v>8.47150175991898-8.47150175991885i</v>
      </c>
      <c r="AV245" s="240" t="str">
        <f t="shared" ca="1" si="361"/>
        <v>-4.31172704958891+11.177732059164i</v>
      </c>
      <c r="AW245" s="240" t="str">
        <f t="shared" ca="1" si="362"/>
        <v>-0.587855894578048-11.9660816303345i</v>
      </c>
      <c r="AX245" s="240" t="str">
        <f t="shared" ca="1" si="363"/>
        <v>5.38657423714219+10.7012850688305i</v>
      </c>
      <c r="AY245" s="240" t="str">
        <f t="shared" ca="1" si="364"/>
        <v>-9.26106154025396-7.6003567866415i</v>
      </c>
      <c r="AZ245" s="240" t="str">
        <f t="shared" ca="1" si="365"/>
        <v>11.5465313793941+3.1953555735296i</v>
      </c>
      <c r="BA245" s="240" t="str">
        <f t="shared" ca="1" si="366"/>
        <v>-11.8508417229088+1.75790631012668i</v>
      </c>
      <c r="BB245" s="240" t="str">
        <f t="shared" ca="1" si="367"/>
        <v>10.1217788533663-6.40954577019039i</v>
      </c>
      <c r="BC245" s="240" t="str">
        <f t="shared" ca="1" si="368"/>
        <v>-6.65601622274069+9.96143223533801i</v>
      </c>
      <c r="BD245" s="240" t="str">
        <f t="shared" ca="1" si="369"/>
        <v>2.04821107652689-11.8041312904682i</v>
      </c>
      <c r="BE245" s="240" t="str">
        <f t="shared" ca="1" si="370"/>
        <v>2.91102712693937+11.6214717313618i</v>
      </c>
      <c r="BF245" s="240" t="str">
        <f t="shared" ca="1" si="371"/>
        <v>-7.37078987365762-9.44479437441623i</v>
      </c>
      <c r="BG245" s="240" t="str">
        <f t="shared" ca="1" si="372"/>
        <v>10.5658688925301+5.64757458405677i</v>
      </c>
      <c r="BH245" s="240" t="str">
        <f t="shared" ca="1" si="373"/>
        <v>-11.9480509644201-0.881341187191055i</v>
      </c>
      <c r="BI245" s="240" t="str">
        <f t="shared" ca="1" si="374"/>
        <v>11.2801806140986-4.0361131611902i</v>
      </c>
      <c r="BJ245" s="240" t="str">
        <f t="shared" ca="1" si="375"/>
        <v>-8.6768513625987+8.26104924134867i</v>
      </c>
      <c r="BK245" s="240" t="str">
        <f t="shared" ca="1" si="376"/>
        <v>4.5847437148498-11.0685504563951i</v>
      </c>
      <c r="BL245" s="240" t="str">
        <f t="shared" ca="1" si="377"/>
        <v>0.29401649956757+11.9769043761149i</v>
      </c>
      <c r="BM245" s="240" t="str">
        <f t="shared" ca="1" si="378"/>
        <v>-5.12232921932391-10.8302551911522i</v>
      </c>
      <c r="BN245" s="240" t="str">
        <f t="shared" ca="1" si="379"/>
        <v>9.07175018890564+7.82534552890217i</v>
      </c>
      <c r="BO245" s="240" t="str">
        <f t="shared" ca="1" si="380"/>
        <v>-11.4646358286793-3.47775925739275i</v>
      </c>
      <c r="BP245" s="240" t="str">
        <f t="shared" ca="1" si="381"/>
        <v>11.8904136514267-1.46654264669774i</v>
      </c>
      <c r="BQ245" s="240" t="str">
        <f t="shared" ca="1" si="382"/>
        <v>-10.2760284902907+6.15921444693651i</v>
      </c>
      <c r="BR245" s="240" t="str">
        <f t="shared" ca="1" si="383"/>
        <v>6.89847733999291-9.7950852230199i</v>
      </c>
      <c r="BS245" s="240" t="str">
        <f t="shared" ca="1" si="384"/>
        <v>-2.33728207715025+11.7503104907254i</v>
      </c>
      <c r="BT245" s="240" t="str">
        <f t="shared" ca="1" si="385"/>
        <v>-2.62494518645832-11.6894117433132i</v>
      </c>
      <c r="BU245" s="240" t="str">
        <f t="shared" ca="1" si="386"/>
        <v>7.13678307245599+9.6228380176185i</v>
      </c>
      <c r="BV245" s="240" t="str">
        <f t="shared" ca="1" si="387"/>
        <v>-10.4240882318978-5.90517304320787i</v>
      </c>
      <c r="BW245" s="240" t="str">
        <f t="shared" ca="1" si="388"/>
        <v>11.9228232393709+1.17429559282818i</v>
      </c>
      <c r="BX245" s="240" t="str">
        <f t="shared" ca="1" si="389"/>
        <v>-11.3758344100285+3.75806806913215i</v>
      </c>
      <c r="BY245" s="240" t="str">
        <f t="shared" ca="1" si="390"/>
        <v>8.87697435445797-8.04562057562461i</v>
      </c>
      <c r="BZ245" s="240" t="str">
        <f t="shared" ca="1" si="391"/>
        <v>-4.8549987019314+10.9527015727109i</v>
      </c>
      <c r="CA245" s="240" t="str">
        <f t="shared" ca="1" si="392"/>
        <v>1.70259819794219E-13-11.9805126825449i</v>
      </c>
      <c r="CB245" s="240" t="str">
        <f t="shared" ca="1" si="393"/>
        <v>4.85499870193109+10.952701572711i</v>
      </c>
      <c r="CC245" s="240" t="str">
        <f t="shared" ca="1" si="394"/>
        <v>-8.87697435445797-8.04562057562461i</v>
      </c>
      <c r="CD245" s="240" t="str">
        <f t="shared" ca="1" si="395"/>
        <v>11.3758344100284+3.75806806913248i</v>
      </c>
      <c r="CE245" s="240" t="str">
        <f t="shared" ca="1" si="396"/>
        <v>-11.9228232393709+1.17429559282784i</v>
      </c>
      <c r="CF245" s="240" t="str">
        <f t="shared" ca="1" si="397"/>
        <v>10.4240882318979-5.90517304320757i</v>
      </c>
      <c r="CG245" s="240" t="str">
        <f t="shared" ca="1" si="398"/>
        <v>-7.13678307245599+9.6228380176185i</v>
      </c>
      <c r="CH245" s="240" t="str">
        <f t="shared" ca="1" si="399"/>
        <v>2.62494518645864-11.6894117433131i</v>
      </c>
      <c r="CI245" s="240" t="str">
        <f t="shared" ca="1" si="400"/>
        <v>2.33728207716194+11.750310490723i</v>
      </c>
      <c r="CJ245" s="240" t="str">
        <f t="shared" ca="1" si="401"/>
        <v>-6.89847733999291-9.7950852230199i</v>
      </c>
      <c r="CK245" s="240" t="str">
        <f t="shared" ca="1" si="402"/>
        <v>10.2760284902904+6.15921444693709i</v>
      </c>
      <c r="CL245" s="240" t="str">
        <f t="shared" ca="1" si="403"/>
        <v>-11.8904136514267-1.46654264669809i</v>
      </c>
      <c r="CM245" s="240" t="str">
        <f t="shared" ca="1" si="404"/>
        <v>11.4646358286794-3.47775925739242i</v>
      </c>
      <c r="CN245" s="240" t="str">
        <f t="shared" ca="1" si="405"/>
        <v>-9.07175018890564+7.82534552890217i</v>
      </c>
      <c r="CO245" s="240" t="str">
        <f t="shared" ca="1" si="406"/>
        <v>5.12232921932452-10.8302551911519i</v>
      </c>
      <c r="CP245" s="240" t="str">
        <f t="shared" ca="1" si="407"/>
        <v>-0.29401649956757+11.9769043761149i</v>
      </c>
      <c r="CQ245" s="240" t="str">
        <f t="shared" ca="1" si="408"/>
        <v>-4.58474371484949-11.0685504563952i</v>
      </c>
      <c r="CR245" s="240" t="str">
        <f t="shared" ca="1" si="409"/>
        <v>8.6768513625987+8.26104924134867i</v>
      </c>
      <c r="CS245" s="240" t="str">
        <f t="shared" ca="1" si="410"/>
        <v>-11.2801806140985-4.03611316119052i</v>
      </c>
      <c r="CT245" s="240" t="str">
        <f t="shared" ca="1" si="411"/>
        <v>11.9480509644201-0.881341187191055i</v>
      </c>
      <c r="CU245" s="240" t="str">
        <f t="shared" ca="1" si="412"/>
        <v>-10.5658688925302+5.64757458405647i</v>
      </c>
      <c r="CV245" s="240" t="str">
        <f t="shared" ca="1" si="413"/>
        <v>7.3707898736579-9.44479437441603i</v>
      </c>
      <c r="CW245" s="240" t="str">
        <f t="shared" ca="1" si="414"/>
        <v>-2.91102712693971+11.6214717313617i</v>
      </c>
      <c r="CX245" s="240" t="str">
        <f t="shared" ca="1" si="415"/>
        <v>-2.04821107652689-11.8041312904682i</v>
      </c>
      <c r="CY245" s="240" t="str">
        <f t="shared" ca="1" si="416"/>
        <v>6.65601622273078+9.96143223534464i</v>
      </c>
      <c r="CZ245" s="240" t="str">
        <f t="shared" ca="1" si="417"/>
        <v>-10.1217788533659-6.40954577019096i</v>
      </c>
      <c r="DA245" s="240" t="str">
        <f t="shared" ca="1" si="418"/>
        <v>11.8508417229087+1.75790631012702i</v>
      </c>
      <c r="DB245" s="240" t="str">
        <f t="shared" ca="1" si="419"/>
        <v>-11.5465313793941+3.1953555735296i</v>
      </c>
      <c r="DC245" s="240" t="str">
        <f t="shared" ca="1" si="420"/>
        <v>9.26106154025396-7.6003567866415i</v>
      </c>
      <c r="DD245" s="240" t="str">
        <f t="shared" ca="1" si="421"/>
        <v>-5.38657423714264+10.7012850688303i</v>
      </c>
      <c r="DE245" s="240" t="str">
        <f t="shared" ca="1" si="422"/>
        <v>0.587855894578388-11.9660816303345i</v>
      </c>
      <c r="DF245" s="240" t="str">
        <f t="shared" ca="1" si="423"/>
        <v>4.31172704958859+11.1777320591641i</v>
      </c>
      <c r="DG245" s="240" t="str">
        <f t="shared" ca="1" si="424"/>
        <v>-8.47150175991885-8.47150175991898i</v>
      </c>
      <c r="DH245" s="240" t="str">
        <f t="shared" ca="1" si="425"/>
        <v>11.177732059164+4.31172704958874i</v>
      </c>
      <c r="DI245" s="240" t="str">
        <f t="shared" ca="1" si="426"/>
        <v>-11.9660816303345+0.587855894578218i</v>
      </c>
      <c r="DJ245" s="240" t="str">
        <f t="shared" ca="1" si="427"/>
        <v>10.7012850688306-5.38657423714189i</v>
      </c>
      <c r="DK245" s="240" t="str">
        <f t="shared" ca="1" si="428"/>
        <v>-7.60035678664164+9.26106154025385i</v>
      </c>
      <c r="DL245" s="240" t="str">
        <f t="shared" ca="1" si="429"/>
        <v>3.19535557352977-11.546531379394i</v>
      </c>
      <c r="DM245" s="240" t="str">
        <f t="shared" ca="1" si="430"/>
        <v>1.75790631012685+11.8508417229087i</v>
      </c>
      <c r="DN245" s="240" t="str">
        <f t="shared" ca="1" si="431"/>
        <v>-6.40954577019024-10.1217788533664i</v>
      </c>
      <c r="DO245" s="240" t="str">
        <f t="shared" ca="1" si="432"/>
        <v>9.96143223534454+6.65601622273092i</v>
      </c>
      <c r="DP245" s="240" t="str">
        <f t="shared" ca="1" si="433"/>
        <v>-11.8041312904682-2.04821107652706i</v>
      </c>
      <c r="DQ245" s="240" t="str">
        <f t="shared" ca="1" si="434"/>
        <v>11.6214717313618-2.91102712693954i</v>
      </c>
      <c r="DR245" s="240" t="str">
        <f t="shared" ca="1" si="435"/>
        <v>-9.44479437441656+7.37078987365723i</v>
      </c>
      <c r="DS245" s="240" t="str">
        <f t="shared" ca="1" si="436"/>
        <v>5.64757458405721-10.5658688925298i</v>
      </c>
      <c r="DT245" s="240" t="str">
        <f t="shared" ca="1" si="437"/>
        <v>-0.881341187191224+11.94805096442i</v>
      </c>
      <c r="DU245" s="240" t="str">
        <f t="shared" ca="1" si="438"/>
        <v>-4.03611316119035-11.2801806140985i</v>
      </c>
      <c r="DV245" s="240" t="str">
        <f t="shared" ca="1" si="439"/>
        <v>8.26104924134855+8.67685136259882i</v>
      </c>
      <c r="DW245" s="240" t="str">
        <f t="shared" ca="1" si="440"/>
        <v>-11.0685504563951-4.58474371484964i</v>
      </c>
      <c r="DX245" s="240" t="str">
        <f t="shared" ca="1" si="441"/>
        <v>11.9769043761149-0.2940164995674i</v>
      </c>
      <c r="DY245" s="240" t="str">
        <f t="shared" ca="1" si="442"/>
        <v>-10.8302551911523+5.12232921932375i</v>
      </c>
      <c r="DZ245" s="240" t="str">
        <f t="shared" ca="1" si="443"/>
        <v>7.82534552890229-9.07175018890553i</v>
      </c>
      <c r="EA245" s="240" t="str">
        <f t="shared" ca="1" si="444"/>
        <v>-3.47775925739259+11.4646358286794i</v>
      </c>
      <c r="EB245" s="240" t="str">
        <f t="shared" ca="1" si="445"/>
        <v>-1.46654264669791-11.8904136514267i</v>
      </c>
      <c r="EC245" s="240" t="str">
        <f t="shared" ca="1" si="446"/>
        <v>6.15921444693636+10.2760284902908i</v>
      </c>
      <c r="ED245" s="240" t="str">
        <f t="shared" ca="1" si="447"/>
        <v>-9.7950852230198-6.89847733999304i</v>
      </c>
      <c r="EE245" s="240" t="str">
        <f t="shared" ca="1" si="448"/>
        <v>11.750310490723+2.33728207716211i</v>
      </c>
      <c r="EF245" s="240" t="str">
        <f t="shared" ca="1" si="449"/>
        <v>-11.6894117433131+2.62494518645847i</v>
      </c>
      <c r="EG245" s="240" t="str">
        <f t="shared" ca="1" si="450"/>
        <v>9.62283801761881-7.13678307245558i</v>
      </c>
      <c r="EH245" s="240" t="str">
        <f t="shared" ca="1" si="451"/>
        <v>-5.90517304320802+10.4240882318977i</v>
      </c>
      <c r="EI245" s="240" t="str">
        <f t="shared" ca="1" si="452"/>
        <v>1.17429559282835-11.9228232393709i</v>
      </c>
      <c r="EJ245" s="240" t="str">
        <f t="shared" ca="1" si="453"/>
        <v>3.75806806913232+11.3758344100284i</v>
      </c>
      <c r="EK245" s="240" t="str">
        <f t="shared" ca="1" si="454"/>
        <v>-8.04562057562422-8.87697435445831i</v>
      </c>
      <c r="EL245" s="240" t="str">
        <f t="shared" ca="1" si="455"/>
        <v>10.9527015727107+4.85499870193187i</v>
      </c>
      <c r="EM245" s="240" t="str">
        <f t="shared" ca="1" si="456"/>
        <v>-11.9805126825449-3.40519639588438E-13i</v>
      </c>
      <c r="EN245" s="240"/>
      <c r="EO245" s="240"/>
      <c r="EP245" s="240"/>
    </row>
    <row r="246" spans="1:146">
      <c r="A246" s="268">
        <f t="shared" si="323"/>
        <v>2.8515625000000021E-3</v>
      </c>
      <c r="B246" s="267">
        <v>146</v>
      </c>
      <c r="C246" s="266">
        <f t="shared" si="324"/>
        <v>29200</v>
      </c>
      <c r="N246" s="265">
        <f t="shared" ca="1" si="327"/>
        <v>35.980115677862912</v>
      </c>
      <c r="O246" s="240">
        <f t="shared" ca="1" si="328"/>
        <v>11.980115677862916</v>
      </c>
      <c r="P246" s="240" t="str">
        <f t="shared" ca="1" si="329"/>
        <v>-10.8298963031684+5.12215947795429i</v>
      </c>
      <c r="Q246" s="240" t="str">
        <f t="shared" ca="1" si="330"/>
        <v>7.60010492953979-9.26075465148287i</v>
      </c>
      <c r="R246" s="240" t="str">
        <f t="shared" ca="1" si="331"/>
        <v>-2.91093066266873+11.6210866244131i</v>
      </c>
      <c r="S246" s="240" t="str">
        <f t="shared" ca="1" si="332"/>
        <v>-2.33720462538437-11.749921114376i</v>
      </c>
      <c r="T246" s="240" t="str">
        <f t="shared" ca="1" si="333"/>
        <v>7.13654657704194+9.62251914046876i</v>
      </c>
      <c r="U246" s="241" t="str">
        <f t="shared" ca="1" si="334"/>
        <v>-10.5655187656601-5.64738743734307i</v>
      </c>
      <c r="V246" s="240" t="str">
        <f t="shared" ca="1" si="335"/>
        <v>11.9656851038618+0.587836414486245i</v>
      </c>
      <c r="W246" s="240" t="str">
        <f t="shared" ca="1" si="336"/>
        <v>-11.068183671895+4.58459178773581i</v>
      </c>
      <c r="X246" s="240" t="str">
        <f t="shared" ca="1" si="337"/>
        <v>8.04535396357217-8.87668019339496i</v>
      </c>
      <c r="Y246" s="240" t="str">
        <f t="shared" ca="1" si="338"/>
        <v>-3.47764401301931+11.4642559188849i</v>
      </c>
      <c r="Z246" s="240" t="str">
        <f t="shared" ca="1" si="339"/>
        <v>-1.75784805744254-11.8504490152029i</v>
      </c>
      <c r="AA246" s="240" t="str">
        <f t="shared" ca="1" si="340"/>
        <v>6.65579565875211+9.96110213801231i</v>
      </c>
      <c r="AB246" s="240" t="str">
        <f t="shared" ca="1" si="341"/>
        <v>-10.2756879680161-6.15901034574111i</v>
      </c>
      <c r="AC246" s="240" t="str">
        <f t="shared" ca="1" si="342"/>
        <v>11.9224281463753+1.1742566795616i</v>
      </c>
      <c r="AD246" s="240" t="str">
        <f t="shared" ca="1" si="343"/>
        <v>-11.2798068166978+4.03597941433742i</v>
      </c>
      <c r="AE246" s="240" t="str">
        <f t="shared" ca="1" si="344"/>
        <v>8.47122103521636-8.47122103521592i</v>
      </c>
      <c r="AF246" s="240" t="str">
        <f t="shared" ca="1" si="345"/>
        <v>-4.03597941433688+11.279806816698i</v>
      </c>
      <c r="AG246" s="240" t="str">
        <f t="shared" ca="1" si="346"/>
        <v>-1.17425667956098-11.9224281463754i</v>
      </c>
      <c r="AH246" s="240" t="str">
        <f t="shared" ca="1" si="347"/>
        <v>6.15901034574152+10.2756879680158i</v>
      </c>
      <c r="AI246" s="240" t="str">
        <f t="shared" ca="1" si="348"/>
        <v>-9.96110213801262-6.65579565875163i</v>
      </c>
      <c r="AJ246" s="240" t="str">
        <f t="shared" ca="1" si="349"/>
        <v>11.8504490152028+1.75784805744316i</v>
      </c>
      <c r="AK246" s="240" t="str">
        <f t="shared" ca="1" si="350"/>
        <v>-11.4642559188847+3.47764401301992i</v>
      </c>
      <c r="AL246" s="240" t="str">
        <f t="shared" ca="1" si="351"/>
        <v>8.87668019339538-8.04535396357171i</v>
      </c>
      <c r="AM246" s="240" t="str">
        <f t="shared" ca="1" si="352"/>
        <v>-4.58459178773537+11.0681836718951i</v>
      </c>
      <c r="AN246" s="240" t="str">
        <f t="shared" ca="1" si="353"/>
        <v>-0.587836414485619-11.9656851038619i</v>
      </c>
      <c r="AO246" s="240" t="str">
        <f t="shared" ca="1" si="354"/>
        <v>5.64738743734244+10.5655187656605i</v>
      </c>
      <c r="AP246" s="240" t="str">
        <f t="shared" ca="1" si="355"/>
        <v>-9.62251914046912-7.13654657704146i</v>
      </c>
      <c r="AQ246" s="240" t="str">
        <f t="shared" ca="1" si="356"/>
        <v>11.7499211143759+2.33720462538503i</v>
      </c>
      <c r="AR246" s="240" t="str">
        <f t="shared" ca="1" si="357"/>
        <v>11.7499211143759+2.33720462538503i</v>
      </c>
      <c r="AS246" s="240" t="str">
        <f t="shared" ca="1" si="358"/>
        <v>9.26075465148087-7.60010492954224i</v>
      </c>
      <c r="AT246" s="240" t="str">
        <f t="shared" ca="1" si="359"/>
        <v>-5.12215947794983+10.8298963031705i</v>
      </c>
      <c r="AU246" s="240" t="str">
        <f t="shared" ca="1" si="360"/>
        <v>5.39509364949078E-12-11.9801156778629i</v>
      </c>
      <c r="AV246" s="240" t="str">
        <f t="shared" ca="1" si="361"/>
        <v>5.12215947795085+10.82989630317i</v>
      </c>
      <c r="AW246" s="240" t="str">
        <f t="shared" ca="1" si="362"/>
        <v>-9.26075465148159-7.60010492954137i</v>
      </c>
      <c r="AX246" s="240" t="str">
        <f t="shared" ca="1" si="363"/>
        <v>11.6210866244129+2.9109306626694i</v>
      </c>
      <c r="AY246" s="240" t="str">
        <f t="shared" ca="1" si="364"/>
        <v>-11.7499211143756+2.33720462538614i</v>
      </c>
      <c r="AZ246" s="240" t="str">
        <f t="shared" ca="1" si="365"/>
        <v>9.62251914046693-7.13654657704442i</v>
      </c>
      <c r="BA246" s="240" t="str">
        <f t="shared" ca="1" si="366"/>
        <v>-5.64738743733845+10.5655187656626i</v>
      </c>
      <c r="BB246" s="240" t="str">
        <f t="shared" ca="1" si="367"/>
        <v>0.587836414491634-11.9656851038616i</v>
      </c>
      <c r="BC246" s="240" t="str">
        <f t="shared" ca="1" si="368"/>
        <v>4.58459178773201+11.0681836718965i</v>
      </c>
      <c r="BD246" s="240" t="str">
        <f t="shared" ca="1" si="369"/>
        <v>-8.87668019339362-8.04535396357365i</v>
      </c>
      <c r="BE246" s="240" t="str">
        <f t="shared" ca="1" si="370"/>
        <v>11.4642559188847+3.47764401301999i</v>
      </c>
      <c r="BF246" s="240" t="str">
        <f t="shared" ca="1" si="371"/>
        <v>-11.8504490152026+1.75784805744428i</v>
      </c>
      <c r="BG246" s="240" t="str">
        <f t="shared" ca="1" si="372"/>
        <v>9.96110213801058-6.6557956587547i</v>
      </c>
      <c r="BH246" s="240" t="str">
        <f t="shared" ca="1" si="373"/>
        <v>-6.15901034573763+10.2756879680182i</v>
      </c>
      <c r="BI246" s="240" t="str">
        <f t="shared" ca="1" si="374"/>
        <v>1.17425667956697-11.9224281463748i</v>
      </c>
      <c r="BJ246" s="240" t="str">
        <f t="shared" ca="1" si="375"/>
        <v>4.03597941433354+11.2798068166992i</v>
      </c>
      <c r="BK246" s="240" t="str">
        <f t="shared" ca="1" si="376"/>
        <v>-8.47122103521452-8.47122103521778i</v>
      </c>
      <c r="BL246" s="240" t="str">
        <f t="shared" ca="1" si="377"/>
        <v>11.2798068166977+4.03597941433757i</v>
      </c>
      <c r="BM246" s="240" t="str">
        <f t="shared" ca="1" si="378"/>
        <v>-11.9224281463752+1.17425667956273i</v>
      </c>
      <c r="BN246" s="240" t="str">
        <f t="shared" ca="1" si="379"/>
        <v>10.2756879680143-6.15901034574419i</v>
      </c>
      <c r="BO246" s="240" t="str">
        <f t="shared" ca="1" si="380"/>
        <v>-6.65579565874834+9.96110213801484i</v>
      </c>
      <c r="BP246" s="240" t="str">
        <f t="shared" ca="1" si="381"/>
        <v>1.75784805744849-11.850449015202i</v>
      </c>
      <c r="BQ246" s="240" t="str">
        <f t="shared" ca="1" si="382"/>
        <v>3.4776440130159+11.464255918886i</v>
      </c>
      <c r="BR246" s="240" t="str">
        <f t="shared" ca="1" si="383"/>
        <v>-8.04535396357023-8.87668019339671i</v>
      </c>
      <c r="BS246" s="240" t="str">
        <f t="shared" ca="1" si="384"/>
        <v>11.0681836718949+4.58459178773595i</v>
      </c>
      <c r="BT246" s="240" t="str">
        <f t="shared" ca="1" si="385"/>
        <v>-11.9656851038618+0.587836414487371i</v>
      </c>
      <c r="BU246" s="240" t="str">
        <f t="shared" ca="1" si="386"/>
        <v>10.565518765659-5.64738743734519i</v>
      </c>
      <c r="BV246" s="240" t="str">
        <f t="shared" ca="1" si="387"/>
        <v>-7.13654657703827+9.62251914047149i</v>
      </c>
      <c r="BW246" s="240" t="str">
        <f t="shared" ca="1" si="388"/>
        <v>2.33720462539032-11.7499211143748i</v>
      </c>
      <c r="BX246" s="240" t="str">
        <f t="shared" ca="1" si="389"/>
        <v>2.91093066266526+11.6210866244139i</v>
      </c>
      <c r="BY246" s="240" t="str">
        <f t="shared" ca="1" si="390"/>
        <v>-7.60010492953793-9.2607546514844i</v>
      </c>
      <c r="BZ246" s="240" t="str">
        <f t="shared" ca="1" si="391"/>
        <v>10.8298963031681+5.12215947795486i</v>
      </c>
      <c r="CA246" s="240" t="str">
        <f t="shared" ca="1" si="392"/>
        <v>-11.9801156778629+1.12715053687809E-12i</v>
      </c>
      <c r="CB246" s="240" t="str">
        <f t="shared" ca="1" si="393"/>
        <v>10.8298963031671-5.1221594779569i</v>
      </c>
      <c r="CC246" s="240" t="str">
        <f t="shared" ca="1" si="394"/>
        <v>-7.60010492953646+9.26075465148561i</v>
      </c>
      <c r="CD246" s="240" t="str">
        <f t="shared" ca="1" si="395"/>
        <v>2.91093066267464-11.6210866244116i</v>
      </c>
      <c r="CE246" s="240" t="str">
        <f t="shared" ca="1" si="396"/>
        <v>2.33720462538085+11.7499211143767i</v>
      </c>
      <c r="CF246" s="240" t="str">
        <f t="shared" ca="1" si="397"/>
        <v>-7.13654657704008-9.62251914047015i</v>
      </c>
      <c r="CG246" s="240" t="str">
        <f t="shared" ca="1" si="398"/>
        <v>10.5655187656601+5.6473874373432i</v>
      </c>
      <c r="CH246" s="240" t="str">
        <f t="shared" ca="1" si="399"/>
        <v>-11.9656851038619-0.58783641448512i</v>
      </c>
      <c r="CI246" s="240" t="str">
        <f t="shared" ca="1" si="400"/>
        <v>11.068183671894-4.58459178773803i</v>
      </c>
      <c r="CJ246" s="240" t="str">
        <f t="shared" ca="1" si="401"/>
        <v>-8.04535396356882+8.876680193398i</v>
      </c>
      <c r="CK246" s="240" t="str">
        <f t="shared" ca="1" si="402"/>
        <v>3.47764401301341-11.4642559188867i</v>
      </c>
      <c r="CL246" s="240" t="str">
        <f t="shared" ca="1" si="403"/>
        <v>1.7578480574386+11.8504490152034i</v>
      </c>
      <c r="CM246" s="240" t="str">
        <f t="shared" ca="1" si="404"/>
        <v>-6.65579565875022-9.96110213801358i</v>
      </c>
      <c r="CN246" s="240" t="str">
        <f t="shared" ca="1" si="405"/>
        <v>10.2756879680154+6.15901034574226i</v>
      </c>
      <c r="CO246" s="240" t="str">
        <f t="shared" ca="1" si="406"/>
        <v>-11.9224281463754-1.17425667956014i</v>
      </c>
      <c r="CP246" s="240" t="str">
        <f t="shared" ca="1" si="407"/>
        <v>11.279806816697-4.03597941433969i</v>
      </c>
      <c r="CQ246" s="240" t="str">
        <f t="shared" ca="1" si="408"/>
        <v>-8.47122103521316+8.47122103521912i</v>
      </c>
      <c r="CR246" s="240" t="str">
        <f t="shared" ca="1" si="409"/>
        <v>4.03597941434264-11.2798068166959i</v>
      </c>
      <c r="CS246" s="240" t="str">
        <f t="shared" ca="1" si="410"/>
        <v>1.17425667955702+11.9224281463757i</v>
      </c>
      <c r="CT246" s="240" t="str">
        <f t="shared" ca="1" si="411"/>
        <v>-6.15901034573957-10.275687968017i</v>
      </c>
      <c r="CU246" s="240" t="str">
        <f t="shared" ca="1" si="412"/>
        <v>9.96110213801183+6.65579565875282i</v>
      </c>
      <c r="CV246" s="240" t="str">
        <f t="shared" ca="1" si="413"/>
        <v>-11.850449015203-1.75784805744171i</v>
      </c>
      <c r="CW246" s="240" t="str">
        <f t="shared" ca="1" si="414"/>
        <v>11.4642559188841-3.47764401302214i</v>
      </c>
      <c r="CX246" s="240" t="str">
        <f t="shared" ca="1" si="415"/>
        <v>-8.87668019339234+8.04535396357507i</v>
      </c>
      <c r="CY246" s="240" t="str">
        <f t="shared" ca="1" si="416"/>
        <v>4.58459178774093-11.0681836718928i</v>
      </c>
      <c r="CZ246" s="240" t="str">
        <f t="shared" ca="1" si="417"/>
        <v>0.587836414481642+11.9656851038621i</v>
      </c>
      <c r="DA246" s="240" t="str">
        <f t="shared" ca="1" si="418"/>
        <v>-5.64738743734044-10.5655187656616i</v>
      </c>
      <c r="DB246" s="240" t="str">
        <f t="shared" ca="1" si="419"/>
        <v>9.62251914046827+7.1365465770426i</v>
      </c>
      <c r="DC246" s="240" t="str">
        <f t="shared" ca="1" si="420"/>
        <v>-11.7499211143761-2.33720462538359i</v>
      </c>
      <c r="DD246" s="240" t="str">
        <f t="shared" ca="1" si="421"/>
        <v>11.6210866244123-2.91093066267158i</v>
      </c>
      <c r="DE246" s="240" t="str">
        <f t="shared" ca="1" si="422"/>
        <v>-9.26075465148026+7.60010492954298i</v>
      </c>
      <c r="DF246" s="240" t="str">
        <f t="shared" ca="1" si="423"/>
        <v>5.12215947794866-10.829896303171i</v>
      </c>
      <c r="DG246" s="240" t="str">
        <f t="shared" ca="1" si="424"/>
        <v>-4.60843847935154E-12+11.9801156778629i</v>
      </c>
      <c r="DH246" s="240" t="str">
        <f t="shared" ca="1" si="425"/>
        <v>-5.12215947795202-10.8298963031694i</v>
      </c>
      <c r="DI246" s="240" t="str">
        <f t="shared" ca="1" si="426"/>
        <v>9.26075465148219+7.60010492954063i</v>
      </c>
      <c r="DJ246" s="240" t="str">
        <f t="shared" ca="1" si="427"/>
        <v>-11.6210866244132-2.91093066266798i</v>
      </c>
      <c r="DK246" s="240" t="str">
        <f t="shared" ca="1" si="428"/>
        <v>11.7499211143754-2.33720462538724i</v>
      </c>
      <c r="DL246" s="240" t="str">
        <f t="shared" ca="1" si="429"/>
        <v>-9.62251914046646+7.13654657704504i</v>
      </c>
      <c r="DM246" s="240" t="str">
        <f t="shared" ca="1" si="430"/>
        <v>5.64738743733715-10.5655187656633i</v>
      </c>
      <c r="DN246" s="240" t="str">
        <f t="shared" ca="1" si="431"/>
        <v>-0.587836414490849+11.9656851038616i</v>
      </c>
      <c r="DO246" s="240" t="str">
        <f t="shared" ca="1" si="432"/>
        <v>-4.58459178773305-11.0681836718961i</v>
      </c>
      <c r="DP246" s="240" t="str">
        <f t="shared" ca="1" si="433"/>
        <v>8.87668019339437+8.04535396357282i</v>
      </c>
      <c r="DQ246" s="240" t="str">
        <f t="shared" ca="1" si="434"/>
        <v>-11.4642559188851-3.47764401301857i</v>
      </c>
      <c r="DR246" s="240" t="str">
        <f t="shared" ca="1" si="435"/>
        <v>11.8504490152024-1.75784805744539i</v>
      </c>
      <c r="DS246" s="240" t="str">
        <f t="shared" ca="1" si="436"/>
        <v>-9.96110213801014+6.65579565875536i</v>
      </c>
      <c r="DT246" s="240" t="str">
        <f t="shared" ca="1" si="437"/>
        <v>6.15901034574689-10.2756879680126i</v>
      </c>
      <c r="DU246" s="240" t="str">
        <f t="shared" ca="1" si="438"/>
        <v>-1.17425667956619+11.9224281463748i</v>
      </c>
      <c r="DV246" s="240" t="str">
        <f t="shared" ca="1" si="439"/>
        <v>-4.03597941433461-11.2798068166988i</v>
      </c>
      <c r="DW246" s="240" t="str">
        <f t="shared" ca="1" si="440"/>
        <v>8.47122103521531+8.47122103521697i</v>
      </c>
      <c r="DX246" s="240" t="str">
        <f t="shared" ca="1" si="441"/>
        <v>-11.2798068166982-4.03597941433618i</v>
      </c>
      <c r="DY246" s="240" t="str">
        <f t="shared" ca="1" si="442"/>
        <v>11.9224281463751-1.17425667956385i</v>
      </c>
      <c r="DZ246" s="240" t="str">
        <f t="shared" ca="1" si="443"/>
        <v>-10.2756879680138+6.15901034574486i</v>
      </c>
      <c r="EA246" s="240" t="str">
        <f t="shared" ca="1" si="444"/>
        <v>6.65579565874711-9.96110213801565i</v>
      </c>
      <c r="EB246" s="240" t="str">
        <f t="shared" ca="1" si="445"/>
        <v>-1.75784805744771+11.8504490152021i</v>
      </c>
      <c r="EC246" s="240" t="str">
        <f t="shared" ca="1" si="446"/>
        <v>-3.47764401301698-11.4642559188856i</v>
      </c>
      <c r="ED246" s="240" t="str">
        <f t="shared" ca="1" si="447"/>
        <v>8.04535396357107+8.87668019339595i</v>
      </c>
      <c r="EE246" s="240" t="str">
        <f t="shared" ca="1" si="448"/>
        <v>-11.0681836718955-4.58459178773459i</v>
      </c>
      <c r="EF246" s="240" t="str">
        <f t="shared" ca="1" si="449"/>
        <v>11.9656851038617-0.587836414488497i</v>
      </c>
      <c r="EG246" s="240" t="str">
        <f t="shared" ca="1" si="450"/>
        <v>-10.5655187656586+5.64738743734589i</v>
      </c>
      <c r="EH246" s="240" t="str">
        <f t="shared" ca="1" si="451"/>
        <v>7.13654657703709-9.62251914047237i</v>
      </c>
      <c r="EI246" s="240" t="str">
        <f t="shared" ca="1" si="452"/>
        <v>-2.33720462538956+11.749921114375i</v>
      </c>
      <c r="EJ246" s="240" t="str">
        <f t="shared" ca="1" si="453"/>
        <v>-2.91093066266635-11.6210866244136i</v>
      </c>
      <c r="EK246" s="240" t="str">
        <f t="shared" ca="1" si="454"/>
        <v>7.60010492953881+9.26075465148369i</v>
      </c>
      <c r="EL246" s="240" t="str">
        <f t="shared" ca="1" si="455"/>
        <v>-10.8298963031687-5.12215947795353i</v>
      </c>
      <c r="EM246" s="240" t="str">
        <f t="shared" ca="1" si="456"/>
        <v>11.9801156778629-2.25430107375618E-12i</v>
      </c>
      <c r="EN246" s="240"/>
      <c r="EO246" s="240"/>
      <c r="EP246" s="240"/>
    </row>
    <row r="247" spans="1:146">
      <c r="A247" s="268">
        <f t="shared" si="323"/>
        <v>2.8710937500000021E-3</v>
      </c>
      <c r="B247" s="267">
        <v>147</v>
      </c>
      <c r="C247" s="266">
        <f t="shared" si="324"/>
        <v>29400</v>
      </c>
      <c r="N247" s="265">
        <f t="shared" ca="1" si="327"/>
        <v>35.979691161558897</v>
      </c>
      <c r="O247" s="240">
        <f t="shared" ca="1" si="328"/>
        <v>11.979691161558899</v>
      </c>
      <c r="P247" s="240" t="str">
        <f t="shared" ca="1" si="329"/>
        <v>-10.7005512663215+5.38620487200005i</v>
      </c>
      <c r="Q247" s="240" t="str">
        <f t="shared" ca="1" si="330"/>
        <v>7.13629369297475-9.62217816577625i</v>
      </c>
      <c r="R247" s="240" t="str">
        <f t="shared" ca="1" si="331"/>
        <v>-2.04807062774501+11.8033218642084i</v>
      </c>
      <c r="S247" s="240" t="str">
        <f t="shared" ca="1" si="332"/>
        <v>-3.47752078244112-11.4638496821104i</v>
      </c>
      <c r="T247" s="240" t="str">
        <f t="shared" ca="1" si="333"/>
        <v>8.2604827693228+8.67625637841883i</v>
      </c>
      <c r="U247" s="241" t="str">
        <f t="shared" ca="1" si="334"/>
        <v>-11.2794071158914-4.0358363991013i</v>
      </c>
      <c r="V247" s="240" t="str">
        <f t="shared" ca="1" si="335"/>
        <v>11.8895983086603-1.46644208376452i</v>
      </c>
      <c r="W247" s="240" t="str">
        <f t="shared" ca="1" si="336"/>
        <v>-9.96074916560577+6.6555598101299i</v>
      </c>
      <c r="X247" s="240" t="str">
        <f t="shared" ca="1" si="337"/>
        <v>5.90476811700407-10.4233734371721i</v>
      </c>
      <c r="Y247" s="240" t="str">
        <f t="shared" ca="1" si="338"/>
        <v>-0.58781558445818+11.9652610989063i</v>
      </c>
      <c r="Z247" s="240" t="str">
        <f t="shared" ca="1" si="339"/>
        <v>-4.85466578768395-10.9519505302126i</v>
      </c>
      <c r="AA247" s="240" t="str">
        <f t="shared" ca="1" si="340"/>
        <v>9.26042649594193+7.5998356192479i</v>
      </c>
      <c r="AB247" s="240" t="str">
        <f t="shared" ca="1" si="341"/>
        <v>-11.6886101835368-2.62476519019343i</v>
      </c>
      <c r="AC247" s="240" t="str">
        <f t="shared" ca="1" si="342"/>
        <v>11.6206748303306-2.91082751362115i</v>
      </c>
      <c r="AD247" s="240" t="str">
        <f t="shared" ca="1" si="343"/>
        <v>-9.07112812594813+7.82480893370345i</v>
      </c>
      <c r="AE247" s="240" t="str">
        <f t="shared" ca="1" si="344"/>
        <v>4.58442933237853-11.0677914699709i</v>
      </c>
      <c r="AF247" s="240" t="str">
        <f t="shared" ca="1" si="345"/>
        <v>0.881280752359086+11.9472316693807i</v>
      </c>
      <c r="AG247" s="240" t="str">
        <f t="shared" ca="1" si="346"/>
        <v>-6.15879210074463-10.2753238482365i</v>
      </c>
      <c r="AH247" s="240" t="str">
        <f t="shared" ca="1" si="347"/>
        <v>10.1210847884332+6.40910625841692i</v>
      </c>
      <c r="AI247" s="240" t="str">
        <f t="shared" ca="1" si="348"/>
        <v>-11.9220056742334-1.17421506968684i</v>
      </c>
      <c r="AJ247" s="240" t="str">
        <f t="shared" ca="1" si="349"/>
        <v>11.1769655859986-4.3114313882672i</v>
      </c>
      <c r="AK247" s="240" t="str">
        <f t="shared" ca="1" si="350"/>
        <v>-8.04506887584678+8.87636564756172i</v>
      </c>
      <c r="AL247" s="240" t="str">
        <f t="shared" ca="1" si="351"/>
        <v>3.19513646339755-11.5457396171315i</v>
      </c>
      <c r="AM247" s="240" t="str">
        <f t="shared" ca="1" si="352"/>
        <v>2.33712180636255+11.7495047550336i</v>
      </c>
      <c r="AN247" s="240" t="str">
        <f t="shared" ca="1" si="353"/>
        <v>-7.37028444799047-9.44414673128507i</v>
      </c>
      <c r="AO247" s="240" t="str">
        <f t="shared" ca="1" si="354"/>
        <v>10.8295125449746+5.12197797384655i</v>
      </c>
      <c r="AP247" s="240" t="str">
        <f t="shared" ca="1" si="355"/>
        <v>-11.9760831025558+0.293996338430182i</v>
      </c>
      <c r="AQ247" s="240" t="str">
        <f t="shared" ca="1" si="356"/>
        <v>10.5651443757036-5.64718732174441i</v>
      </c>
      <c r="AR247" s="240" t="str">
        <f t="shared" ca="1" si="357"/>
        <v>10.5651443757036-5.64718732174441i</v>
      </c>
      <c r="AS247" s="240" t="str">
        <f t="shared" ca="1" si="358"/>
        <v>1.75778576796244-11.850029093647i</v>
      </c>
      <c r="AT247" s="240" t="str">
        <f t="shared" ca="1" si="359"/>
        <v>3.75781037300037+11.3750543527011i</v>
      </c>
      <c r="AU247" s="240" t="str">
        <f t="shared" ca="1" si="360"/>
        <v>-8.4709208568597-8.47092085685799i</v>
      </c>
      <c r="AV247" s="240" t="str">
        <f t="shared" ca="1" si="361"/>
        <v>11.3750543527018+3.75781037299824i</v>
      </c>
      <c r="AW247" s="240" t="str">
        <f t="shared" ca="1" si="362"/>
        <v>-11.8500290936467+1.75778576796466i</v>
      </c>
      <c r="AX247" s="240" t="str">
        <f t="shared" ca="1" si="363"/>
        <v>9.79441355993669-6.89800430148174i</v>
      </c>
      <c r="AY247" s="240" t="str">
        <f t="shared" ca="1" si="364"/>
        <v>-5.64718732174228+10.5651443757048i</v>
      </c>
      <c r="AZ247" s="240" t="str">
        <f t="shared" ca="1" si="365"/>
        <v>0.293996338430312-11.9760831025558i</v>
      </c>
      <c r="BA247" s="240" t="str">
        <f t="shared" ca="1" si="366"/>
        <v>5.12197797384535+10.8295125449752i</v>
      </c>
      <c r="BB247" s="240" t="str">
        <f t="shared" ca="1" si="367"/>
        <v>-9.44414673128435-7.37028444799137i</v>
      </c>
      <c r="BC247" s="240" t="str">
        <f t="shared" ca="1" si="368"/>
        <v>11.7495047550334+2.33712180636369i</v>
      </c>
      <c r="BD247" s="240" t="str">
        <f t="shared" ca="1" si="369"/>
        <v>-11.5457396171321+3.19513646339529i</v>
      </c>
      <c r="BE247" s="240" t="str">
        <f t="shared" ca="1" si="370"/>
        <v>8.87636564756341-8.04506887584492i</v>
      </c>
      <c r="BF247" s="240" t="str">
        <f t="shared" ca="1" si="371"/>
        <v>-4.31143138826954+11.1769655859977i</v>
      </c>
      <c r="BG247" s="240" t="str">
        <f t="shared" ca="1" si="372"/>
        <v>-1.17421506968434-11.9220056742336i</v>
      </c>
      <c r="BH247" s="240" t="str">
        <f t="shared" ca="1" si="373"/>
        <v>6.40910625841393+10.1210847884351i</v>
      </c>
      <c r="BI247" s="240" t="str">
        <f t="shared" ca="1" si="374"/>
        <v>-10.2753238482347-6.15879210074766i</v>
      </c>
      <c r="BJ247" s="240" t="str">
        <f t="shared" ca="1" si="375"/>
        <v>11.9472316693805+0.881280752362694i</v>
      </c>
      <c r="BK247" s="240" t="str">
        <f t="shared" ca="1" si="376"/>
        <v>-11.0677914699722+4.58442933237519i</v>
      </c>
      <c r="BL247" s="240" t="str">
        <f t="shared" ca="1" si="377"/>
        <v>7.82480893370716-9.07112812594493i</v>
      </c>
      <c r="BM247" s="240" t="str">
        <f t="shared" ca="1" si="378"/>
        <v>-2.91082751362599+11.6206748303294i</v>
      </c>
      <c r="BN247" s="240" t="str">
        <f t="shared" ca="1" si="379"/>
        <v>-2.6247651901889-11.6886101835379i</v>
      </c>
      <c r="BO247" s="240" t="str">
        <f t="shared" ca="1" si="380"/>
        <v>7.59983561924332+9.26042649594568i</v>
      </c>
      <c r="BP247" s="240" t="str">
        <f t="shared" ca="1" si="381"/>
        <v>-10.9519505302101-4.85466578768944i</v>
      </c>
      <c r="BQ247" s="240" t="str">
        <f t="shared" ca="1" si="382"/>
        <v>11.965261098906-0.587815584464088i</v>
      </c>
      <c r="BR247" s="240" t="str">
        <f t="shared" ca="1" si="383"/>
        <v>-10.4233734371698+5.9047681170081i</v>
      </c>
      <c r="BS247" s="240" t="str">
        <f t="shared" ca="1" si="384"/>
        <v>6.6555598101258-9.96074916560851i</v>
      </c>
      <c r="BT247" s="240" t="str">
        <f t="shared" ca="1" si="385"/>
        <v>-1.46644208375971+11.8895983086608i</v>
      </c>
      <c r="BU247" s="240" t="str">
        <f t="shared" ca="1" si="386"/>
        <v>-4.03583639910583-11.2794071158898i</v>
      </c>
      <c r="BV247" s="240" t="str">
        <f t="shared" ca="1" si="387"/>
        <v>8.67625637842129+8.26048276932021i</v>
      </c>
      <c r="BW247" s="240" t="str">
        <f t="shared" ca="1" si="388"/>
        <v>-11.4638496821114-3.47752078243776i</v>
      </c>
      <c r="BX247" s="240" t="str">
        <f t="shared" ca="1" si="389"/>
        <v>11.8033218642078-2.04807062774842i</v>
      </c>
      <c r="BY247" s="240" t="str">
        <f t="shared" ca="1" si="390"/>
        <v>-9.62217816577451+7.13629369297709i</v>
      </c>
      <c r="BZ247" s="240" t="str">
        <f t="shared" ca="1" si="391"/>
        <v>5.38620487199752-10.7005512663228i</v>
      </c>
      <c r="CA247" s="240" t="str">
        <f t="shared" ca="1" si="392"/>
        <v>2.42446933726083E-12+11.9796911615589i</v>
      </c>
      <c r="CB247" s="240" t="str">
        <f t="shared" ca="1" si="393"/>
        <v>-5.38620487200185-10.7005512663206i</v>
      </c>
      <c r="CC247" s="240" t="str">
        <f t="shared" ca="1" si="394"/>
        <v>9.62217816577719+7.13629369297346i</v>
      </c>
      <c r="CD247" s="240" t="str">
        <f t="shared" ca="1" si="395"/>
        <v>-11.8033218642086-2.04807062774397i</v>
      </c>
      <c r="CE247" s="240" t="str">
        <f t="shared" ca="1" si="396"/>
        <v>11.4638496821101-3.47752078244207i</v>
      </c>
      <c r="CF247" s="240" t="str">
        <f t="shared" ca="1" si="397"/>
        <v>-8.67625637841795+8.26048276932372i</v>
      </c>
      <c r="CG247" s="240" t="str">
        <f t="shared" ca="1" si="398"/>
        <v>4.03583639910127-11.2794071158914i</v>
      </c>
      <c r="CH247" s="240" t="str">
        <f t="shared" ca="1" si="399"/>
        <v>1.46644208376452+11.8895983086603i</v>
      </c>
      <c r="CI247" s="240" t="str">
        <f t="shared" ca="1" si="400"/>
        <v>-6.65555981012983-9.96074916560582i</v>
      </c>
      <c r="CJ247" s="240" t="str">
        <f t="shared" ca="1" si="401"/>
        <v>10.423373437172+5.90476811700417i</v>
      </c>
      <c r="CK247" s="240" t="str">
        <f t="shared" ca="1" si="402"/>
        <v>-11.9652610989062-0.587815584459584i</v>
      </c>
      <c r="CL247" s="240" t="str">
        <f t="shared" ca="1" si="403"/>
        <v>10.9519505302131-4.85466578768267i</v>
      </c>
      <c r="CM247" s="240" t="str">
        <f t="shared" ca="1" si="404"/>
        <v>-7.59983561924905+9.26042649594098i</v>
      </c>
      <c r="CN247" s="240" t="str">
        <f t="shared" ca="1" si="405"/>
        <v>2.62476519019614-11.6886101835362i</v>
      </c>
      <c r="CO247" s="240" t="str">
        <f t="shared" ca="1" si="406"/>
        <v>2.91082751361912+11.6206748303311i</v>
      </c>
      <c r="CP247" s="240" t="str">
        <f t="shared" ca="1" si="407"/>
        <v>-7.8248089337018-9.07112812594954i</v>
      </c>
      <c r="CQ247" s="240" t="str">
        <f t="shared" ca="1" si="408"/>
        <v>11.0677914699695+4.58442933238172i</v>
      </c>
      <c r="CR247" s="240" t="str">
        <f t="shared" ca="1" si="409"/>
        <v>-11.947231669381+0.881280752355646i</v>
      </c>
      <c r="CS247" s="240" t="str">
        <f t="shared" ca="1" si="410"/>
        <v>10.2753238482383-6.1587921007416i</v>
      </c>
      <c r="CT247" s="240" t="str">
        <f t="shared" ca="1" si="411"/>
        <v>-6.40910625841991+10.1210847884313i</v>
      </c>
      <c r="CU247" s="240" t="str">
        <f t="shared" ca="1" si="412"/>
        <v>1.17421506969171-11.9220056742329i</v>
      </c>
      <c r="CV247" s="240" t="str">
        <f t="shared" ca="1" si="413"/>
        <v>4.31143138826263+11.1769655860003i</v>
      </c>
      <c r="CW247" s="240" t="str">
        <f t="shared" ca="1" si="414"/>
        <v>-8.87636564755844-8.04506887585041i</v>
      </c>
      <c r="CX247" s="240" t="str">
        <f t="shared" ca="1" si="415"/>
        <v>11.5457396171301+3.19513646340243i</v>
      </c>
      <c r="CY247" s="240" t="str">
        <f t="shared" ca="1" si="416"/>
        <v>-11.7495047550348+2.33712180635642i</v>
      </c>
      <c r="CZ247" s="240" t="str">
        <f t="shared" ca="1" si="417"/>
        <v>9.44414673128137-7.3702844479952i</v>
      </c>
      <c r="DA247" s="240" t="str">
        <f t="shared" ca="1" si="418"/>
        <v>-5.12197797384128+10.8295125449771i</v>
      </c>
      <c r="DB247" s="240" t="str">
        <f t="shared" ca="1" si="419"/>
        <v>-0.293996338434819-11.9760831025557i</v>
      </c>
      <c r="DC247" s="240" t="str">
        <f t="shared" ca="1" si="420"/>
        <v>5.64718732174626+10.5651443757026i</v>
      </c>
      <c r="DD247" s="240" t="str">
        <f t="shared" ca="1" si="421"/>
        <v>-9.79441355993929-6.89800430147805i</v>
      </c>
      <c r="DE247" s="240" t="str">
        <f t="shared" ca="1" si="422"/>
        <v>11.8500290936473+1.75778576796037i</v>
      </c>
      <c r="DF247" s="240" t="str">
        <f t="shared" ca="1" si="423"/>
        <v>-11.3750543527002+3.757810373003i</v>
      </c>
      <c r="DG247" s="240" t="str">
        <f t="shared" ca="1" si="424"/>
        <v>8.47092085685616-8.47092085686153i</v>
      </c>
      <c r="DH247" s="240" t="str">
        <f t="shared" ca="1" si="425"/>
        <v>-3.75781037299577+11.3750543527026i</v>
      </c>
      <c r="DI247" s="240" t="str">
        <f t="shared" ca="1" si="426"/>
        <v>-1.75778576796723-11.8500290936463i</v>
      </c>
      <c r="DJ247" s="240" t="str">
        <f t="shared" ca="1" si="427"/>
        <v>6.89800430148373+9.79441355993529i</v>
      </c>
      <c r="DK247" s="240" t="str">
        <f t="shared" ca="1" si="428"/>
        <v>-10.5651443757059-5.64718732174014i</v>
      </c>
      <c r="DL247" s="240" t="str">
        <f t="shared" ca="1" si="429"/>
        <v>11.9760831025558+0.293996338427888i</v>
      </c>
      <c r="DM247" s="240" t="str">
        <f t="shared" ca="1" si="430"/>
        <v>-10.8295125449742+5.12197797384754i</v>
      </c>
      <c r="DN247" s="240" t="str">
        <f t="shared" ca="1" si="431"/>
        <v>7.37028444798972-9.44414673128564i</v>
      </c>
      <c r="DO247" s="240" t="str">
        <f t="shared" ca="1" si="432"/>
        <v>-2.33712180636164+11.7495047550338i</v>
      </c>
      <c r="DP247" s="240" t="str">
        <f t="shared" ca="1" si="433"/>
        <v>-3.1951364633973-11.5457396171316i</v>
      </c>
      <c r="DQ247" s="240" t="str">
        <f t="shared" ca="1" si="434"/>
        <v>8.04506887584647+8.87636564756201i</v>
      </c>
      <c r="DR247" s="240" t="str">
        <f t="shared" ca="1" si="435"/>
        <v>-11.1769655859987-4.31143138826696i</v>
      </c>
      <c r="DS247" s="240" t="str">
        <f t="shared" ca="1" si="436"/>
        <v>11.9220056742334-1.17421506968709i</v>
      </c>
      <c r="DT247" s="240" t="str">
        <f t="shared" ca="1" si="437"/>
        <v>-10.1210847884338+6.40910625841598i</v>
      </c>
      <c r="DU247" s="240" t="str">
        <f t="shared" ca="1" si="438"/>
        <v>6.15879210074558-10.2753238482359i</v>
      </c>
      <c r="DV247" s="240" t="str">
        <f t="shared" ca="1" si="439"/>
        <v>-0.881280752360277+11.9472316693806i</v>
      </c>
      <c r="DW247" s="240" t="str">
        <f t="shared" ca="1" si="440"/>
        <v>-4.58442933237743-11.0677914699713i</v>
      </c>
      <c r="DX247" s="240" t="str">
        <f t="shared" ca="1" si="441"/>
        <v>9.07112812594651+7.82480893370531i</v>
      </c>
      <c r="DY247" s="240" t="str">
        <f t="shared" ca="1" si="442"/>
        <v>-11.62067483033-2.91082751362363i</v>
      </c>
      <c r="DZ247" s="240" t="str">
        <f t="shared" ca="1" si="443"/>
        <v>11.6886101835374-2.62476519019094i</v>
      </c>
      <c r="EA247" s="240" t="str">
        <f t="shared" ca="1" si="444"/>
        <v>-9.26042649594436+7.59983561924494i</v>
      </c>
      <c r="EB247" s="240" t="str">
        <f t="shared" ca="1" si="445"/>
        <v>4.85466578768753-10.951950530211i</v>
      </c>
      <c r="EC247" s="240" t="str">
        <f t="shared" ca="1" si="446"/>
        <v>0.587815584454267+11.9652610989065i</v>
      </c>
      <c r="ED247" s="240" t="str">
        <f t="shared" ca="1" si="447"/>
        <v>-5.90476811699954-10.4233734371747i</v>
      </c>
      <c r="EE247" s="240" t="str">
        <f t="shared" ca="1" si="448"/>
        <v>9.96074916560324+6.65555981013369i</v>
      </c>
      <c r="EF247" s="240" t="str">
        <f t="shared" ca="1" si="449"/>
        <v>-11.8895983086597-1.46644208376913i</v>
      </c>
      <c r="EG247" s="240" t="str">
        <f t="shared" ca="1" si="450"/>
        <v>11.279407115893-4.03583639909689i</v>
      </c>
      <c r="EH247" s="240" t="str">
        <f t="shared" ca="1" si="451"/>
        <v>-8.26048276932709+8.67625637841475i</v>
      </c>
      <c r="EI247" s="240" t="str">
        <f t="shared" ca="1" si="452"/>
        <v>3.47752078244685-11.4638496821086i</v>
      </c>
      <c r="EJ247" s="240" t="str">
        <f t="shared" ca="1" si="453"/>
        <v>2.04807062773906+11.8033218642095i</v>
      </c>
      <c r="EK247" s="240" t="str">
        <f t="shared" ca="1" si="454"/>
        <v>-7.13629369297931-9.62217816577287i</v>
      </c>
      <c r="EL247" s="240" t="str">
        <f t="shared" ca="1" si="455"/>
        <v>10.7005512663239+5.38620487199536i</v>
      </c>
      <c r="EM247" s="240" t="str">
        <f t="shared" ca="1" si="456"/>
        <v>-11.9796911615589+4.84893867452168E-12i</v>
      </c>
      <c r="EN247" s="240"/>
      <c r="EO247" s="240"/>
      <c r="EP247" s="240"/>
    </row>
    <row r="248" spans="1:146">
      <c r="A248" s="268">
        <f t="shared" si="323"/>
        <v>2.8906250000000021E-3</v>
      </c>
      <c r="B248" s="267">
        <v>148</v>
      </c>
      <c r="C248" s="266">
        <f t="shared" si="324"/>
        <v>29600</v>
      </c>
      <c r="N248" s="265">
        <f t="shared" ca="1" si="327"/>
        <v>35.979237605561352</v>
      </c>
      <c r="O248" s="240">
        <f t="shared" ca="1" si="328"/>
        <v>11.979237605561355</v>
      </c>
      <c r="P248" s="240" t="str">
        <f t="shared" ca="1" si="329"/>
        <v>-10.564744375026+5.64697351692492i</v>
      </c>
      <c r="Q248" s="240" t="str">
        <f t="shared" ca="1" si="330"/>
        <v>6.65530782791886-9.96037204757619i</v>
      </c>
      <c r="R248" s="240" t="str">
        <f t="shared" ca="1" si="331"/>
        <v>-1.17417061342539+11.9215543022319i</v>
      </c>
      <c r="S248" s="240" t="str">
        <f t="shared" ca="1" si="332"/>
        <v>-4.58425576401325-11.0673724388676i</v>
      </c>
      <c r="T248" s="240" t="str">
        <f t="shared" ca="1" si="333"/>
        <v>9.260075892415+7.59954788636864i</v>
      </c>
      <c r="U248" s="241" t="str">
        <f t="shared" ca="1" si="334"/>
        <v>-11.7490599139874-2.33703332197656i</v>
      </c>
      <c r="V248" s="240" t="str">
        <f t="shared" ca="1" si="335"/>
        <v>11.4634156560817-3.47738912208504i</v>
      </c>
      <c r="W248" s="240" t="str">
        <f t="shared" ca="1" si="336"/>
        <v>-8.47060014433722+8.47060014433745i</v>
      </c>
      <c r="X248" s="240" t="str">
        <f t="shared" ca="1" si="337"/>
        <v>3.47738912208476-11.4634156560818i</v>
      </c>
      <c r="Y248" s="240" t="str">
        <f t="shared" ca="1" si="338"/>
        <v>2.33703332197688+11.7490599139874i</v>
      </c>
      <c r="Z248" s="240" t="str">
        <f t="shared" ca="1" si="339"/>
        <v>-7.59954788636886-9.26007589241481i</v>
      </c>
      <c r="AA248" s="240" t="str">
        <f t="shared" ca="1" si="340"/>
        <v>11.0673724388677+4.58425576401294i</v>
      </c>
      <c r="AB248" s="240" t="str">
        <f t="shared" ca="1" si="341"/>
        <v>-11.9215543022319+1.17417061342569i</v>
      </c>
      <c r="AC248" s="240" t="str">
        <f t="shared" ca="1" si="342"/>
        <v>9.96037204757601-6.65530782791914i</v>
      </c>
      <c r="AD248" s="240" t="str">
        <f t="shared" ca="1" si="343"/>
        <v>-5.64697351692466+10.5647443750262i</v>
      </c>
      <c r="AE248" s="240" t="str">
        <f t="shared" ca="1" si="344"/>
        <v>-3.34598573854115E-13-11.9792376055614i</v>
      </c>
      <c r="AF248" s="240" t="str">
        <f t="shared" ca="1" si="345"/>
        <v>5.64697351692518+10.5647443750259i</v>
      </c>
      <c r="AG248" s="240" t="str">
        <f t="shared" ca="1" si="346"/>
        <v>-9.96037204757634-6.65530782791866i</v>
      </c>
      <c r="AH248" s="240" t="str">
        <f t="shared" ca="1" si="347"/>
        <v>11.9215543022319+1.17417061342502i</v>
      </c>
      <c r="AI248" s="240" t="str">
        <f t="shared" ca="1" si="348"/>
        <v>-11.0673724388675+4.58425576401357i</v>
      </c>
      <c r="AJ248" s="240" t="str">
        <f t="shared" ca="1" si="349"/>
        <v>7.59954788636841-9.26007589241518i</v>
      </c>
      <c r="AK248" s="240" t="str">
        <f t="shared" ca="1" si="350"/>
        <v>-2.33703332197632+11.7490599139875i</v>
      </c>
      <c r="AL248" s="240" t="str">
        <f t="shared" ca="1" si="351"/>
        <v>-3.47738912208524-11.4634156560817i</v>
      </c>
      <c r="AM248" s="240" t="str">
        <f t="shared" ca="1" si="352"/>
        <v>8.47060014433769+8.47060014433698i</v>
      </c>
      <c r="AN248" s="240" t="str">
        <f t="shared" ca="1" si="353"/>
        <v>-11.4634156560819-3.47738912208444i</v>
      </c>
      <c r="AO248" s="240" t="str">
        <f t="shared" ca="1" si="354"/>
        <v>11.7490599139873-2.33703332197713i</v>
      </c>
      <c r="AP248" s="240" t="str">
        <f t="shared" ca="1" si="355"/>
        <v>-9.26007589241466+7.59954788636905i</v>
      </c>
      <c r="AQ248" s="240" t="str">
        <f t="shared" ca="1" si="356"/>
        <v>4.58425576400823-11.0673724388697i</v>
      </c>
      <c r="AR248" s="240" t="str">
        <f t="shared" ca="1" si="357"/>
        <v>4.58425576400823-11.0673724388697i</v>
      </c>
      <c r="AS248" s="240" t="str">
        <f t="shared" ca="1" si="358"/>
        <v>-6.65530782791936-9.96037204757587i</v>
      </c>
      <c r="AT248" s="240" t="str">
        <f t="shared" ca="1" si="359"/>
        <v>10.5647443750252+5.64697351692655i</v>
      </c>
      <c r="AU248" s="240" t="str">
        <f t="shared" ca="1" si="360"/>
        <v>-11.9792376055614-4.26762380342575E-12i</v>
      </c>
      <c r="AV248" s="240" t="str">
        <f t="shared" ca="1" si="361"/>
        <v>10.5647443750235-5.64697351692967i</v>
      </c>
      <c r="AW248" s="240" t="str">
        <f t="shared" ca="1" si="362"/>
        <v>-6.6553078279164+9.96037204757785i</v>
      </c>
      <c r="AX248" s="240" t="str">
        <f t="shared" ca="1" si="363"/>
        <v>1.17417061342486-11.9215543022319i</v>
      </c>
      <c r="AY248" s="240" t="str">
        <f t="shared" ca="1" si="364"/>
        <v>4.58425576401152+11.0673724388683i</v>
      </c>
      <c r="AZ248" s="240" t="str">
        <f t="shared" ca="1" si="365"/>
        <v>-9.26007589241237-7.59954788637183i</v>
      </c>
      <c r="BA248" s="240" t="str">
        <f t="shared" ca="1" si="366"/>
        <v>11.7490599139885+2.33703332197114i</v>
      </c>
      <c r="BB248" s="240" t="str">
        <f t="shared" ca="1" si="367"/>
        <v>-11.4634156560809+3.47738912208784i</v>
      </c>
      <c r="BC248" s="240" t="str">
        <f t="shared" ca="1" si="368"/>
        <v>8.47060014433674-8.47060014433793i</v>
      </c>
      <c r="BD248" s="240" t="str">
        <f t="shared" ca="1" si="369"/>
        <v>-3.47738912208656+11.4634156560813i</v>
      </c>
      <c r="BE248" s="240" t="str">
        <f t="shared" ca="1" si="370"/>
        <v>-2.33703332197278-11.7490599139882i</v>
      </c>
      <c r="BF248" s="240" t="str">
        <f t="shared" ca="1" si="371"/>
        <v>7.59954788637313+9.26007589241131i</v>
      </c>
      <c r="BG248" s="240" t="str">
        <f t="shared" ca="1" si="372"/>
        <v>-11.0673724388689-4.58425576401028i</v>
      </c>
      <c r="BH248" s="240" t="str">
        <f t="shared" ca="1" si="373"/>
        <v>11.9215543022318-1.17417061342635i</v>
      </c>
      <c r="BI248" s="240" t="str">
        <f t="shared" ca="1" si="374"/>
        <v>-9.9603720475771+6.65530782791751i</v>
      </c>
      <c r="BJ248" s="240" t="str">
        <f t="shared" ca="1" si="375"/>
        <v>5.64697351692836-10.5647443750242i</v>
      </c>
      <c r="BK248" s="240" t="str">
        <f t="shared" ca="1" si="376"/>
        <v>5.77038146748481E-12+11.9792376055614i</v>
      </c>
      <c r="BL248" s="240" t="str">
        <f t="shared" ca="1" si="377"/>
        <v>-5.64697351692772-10.5647443750245i</v>
      </c>
      <c r="BM248" s="240" t="str">
        <f t="shared" ca="1" si="378"/>
        <v>9.96037204757671+6.65530782791811i</v>
      </c>
      <c r="BN248" s="240" t="str">
        <f t="shared" ca="1" si="379"/>
        <v>-11.9215543022317-1.17417061342673i</v>
      </c>
      <c r="BO248" s="240" t="str">
        <f t="shared" ca="1" si="380"/>
        <v>11.0673724388691-4.58425576400962i</v>
      </c>
      <c r="BP248" s="240" t="str">
        <f t="shared" ca="1" si="381"/>
        <v>-7.5995478863642+9.26007589241863i</v>
      </c>
      <c r="BQ248" s="240" t="str">
        <f t="shared" ca="1" si="382"/>
        <v>2.33703332197349-11.749059913988i</v>
      </c>
      <c r="BR248" s="240" t="str">
        <f t="shared" ca="1" si="383"/>
        <v>3.47738912208587+11.4634156560815i</v>
      </c>
      <c r="BS248" s="240" t="str">
        <f t="shared" ca="1" si="384"/>
        <v>-8.47060014433648-8.47060014433819i</v>
      </c>
      <c r="BT248" s="240" t="str">
        <f t="shared" ca="1" si="385"/>
        <v>11.4634156560807+3.47738912208852i</v>
      </c>
      <c r="BU248" s="240" t="str">
        <f t="shared" ca="1" si="386"/>
        <v>-11.7490599139863+2.33703332198246i</v>
      </c>
      <c r="BV248" s="240" t="str">
        <f t="shared" ca="1" si="387"/>
        <v>9.26007589241261-7.59954788637155i</v>
      </c>
      <c r="BW248" s="240" t="str">
        <f t="shared" ca="1" si="388"/>
        <v>-4.58425576401218+11.0673724388681i</v>
      </c>
      <c r="BX248" s="240" t="str">
        <f t="shared" ca="1" si="389"/>
        <v>-1.17417061342431-11.921554302232i</v>
      </c>
      <c r="BY248" s="240" t="str">
        <f t="shared" ca="1" si="390"/>
        <v>6.65530782791581+9.96037204757824i</v>
      </c>
      <c r="BZ248" s="240" t="str">
        <f t="shared" ca="1" si="391"/>
        <v>-10.5647443750288-5.64697351691965i</v>
      </c>
      <c r="CA248" s="240" t="str">
        <f t="shared" ca="1" si="392"/>
        <v>11.9792376055614-3.72168716837769E-12i</v>
      </c>
      <c r="CB248" s="240" t="str">
        <f t="shared" ca="1" si="393"/>
        <v>-10.5647443750255+5.64697351692591i</v>
      </c>
      <c r="CC248" s="240" t="str">
        <f t="shared" ca="1" si="394"/>
        <v>6.65530782791981-9.96037204757557i</v>
      </c>
      <c r="CD248" s="240" t="str">
        <f t="shared" ca="1" si="395"/>
        <v>-1.1741706134291+11.9215543022315i</v>
      </c>
      <c r="CE248" s="240" t="str">
        <f t="shared" ca="1" si="396"/>
        <v>-4.58425576401874-11.0673724388653i</v>
      </c>
      <c r="CF248" s="240" t="str">
        <f t="shared" ca="1" si="397"/>
        <v>9.26007589241733+7.59954788636578i</v>
      </c>
      <c r="CG248" s="240" t="str">
        <f t="shared" ca="1" si="398"/>
        <v>-11.7490599139877-2.33703332197549i</v>
      </c>
      <c r="CH248" s="240" t="str">
        <f t="shared" ca="1" si="399"/>
        <v>11.4634156560822-3.47738912208359i</v>
      </c>
      <c r="CI248" s="240" t="str">
        <f t="shared" ca="1" si="400"/>
        <v>-8.47060014433988+8.47060014433479i</v>
      </c>
      <c r="CJ248" s="240" t="str">
        <f t="shared" ca="1" si="401"/>
        <v>3.47738912209049-11.4634156560801i</v>
      </c>
      <c r="CK248" s="240" t="str">
        <f t="shared" ca="1" si="402"/>
        <v>2.33703332198011+11.7490599139867i</v>
      </c>
      <c r="CL248" s="240" t="str">
        <f t="shared" ca="1" si="403"/>
        <v>-7.5995478863697-9.26007589241413i</v>
      </c>
      <c r="CM248" s="240" t="str">
        <f t="shared" ca="1" si="404"/>
        <v>11.0673724388673+4.58425576401407i</v>
      </c>
      <c r="CN248" s="240" t="str">
        <f t="shared" ca="1" si="405"/>
        <v>-11.9215543022322+1.17417061342227i</v>
      </c>
      <c r="CO248" s="240" t="str">
        <f t="shared" ca="1" si="406"/>
        <v>9.96037204757919-6.65530782791439i</v>
      </c>
      <c r="CP248" s="240" t="str">
        <f t="shared" ca="1" si="407"/>
        <v>-5.64697351692145+10.5647443750279i</v>
      </c>
      <c r="CQ248" s="240" t="str">
        <f t="shared" ca="1" si="408"/>
        <v>-1.67299286927058E-12-11.9792376055614i</v>
      </c>
      <c r="CR248" s="240" t="str">
        <f t="shared" ca="1" si="409"/>
        <v>5.6469735169244+10.5647443750263i</v>
      </c>
      <c r="CS248" s="240" t="str">
        <f t="shared" ca="1" si="410"/>
        <v>-9.96037204757424-6.6553078279218i</v>
      </c>
      <c r="CT248" s="240" t="str">
        <f t="shared" ca="1" si="411"/>
        <v>11.9215543022325+1.17417061341894i</v>
      </c>
      <c r="CU248" s="240" t="str">
        <f t="shared" ca="1" si="412"/>
        <v>-11.067372438866+4.58425576401716i</v>
      </c>
      <c r="CV248" s="240" t="str">
        <f t="shared" ca="1" si="413"/>
        <v>7.59954788636764-9.26007589241582i</v>
      </c>
      <c r="CW248" s="240" t="str">
        <f t="shared" ca="1" si="414"/>
        <v>-2.3370333219775+11.7490599139873i</v>
      </c>
      <c r="CX248" s="240" t="str">
        <f t="shared" ca="1" si="415"/>
        <v>-3.47738912208196-11.4634156560827i</v>
      </c>
      <c r="CY248" s="240" t="str">
        <f t="shared" ca="1" si="416"/>
        <v>8.47060014433358+8.47060014434109i</v>
      </c>
      <c r="CZ248" s="240" t="str">
        <f t="shared" ca="1" si="417"/>
        <v>-11.463415656083-3.47738912208103i</v>
      </c>
      <c r="DA248" s="240" t="str">
        <f t="shared" ca="1" si="418"/>
        <v>11.7490599139871-2.33703332197844i</v>
      </c>
      <c r="DB248" s="240" t="str">
        <f t="shared" ca="1" si="419"/>
        <v>-9.26007589241521+7.59954788636837i</v>
      </c>
      <c r="DC248" s="240" t="str">
        <f t="shared" ca="1" si="420"/>
        <v>4.58425576401627-11.0673724388664i</v>
      </c>
      <c r="DD248" s="240" t="str">
        <f t="shared" ca="1" si="421"/>
        <v>1.1741706134199+11.9215543022324i</v>
      </c>
      <c r="DE248" s="240" t="str">
        <f t="shared" ca="1" si="422"/>
        <v>-6.65530782792259-9.96037204757371i</v>
      </c>
      <c r="DF248" s="240" t="str">
        <f t="shared" ca="1" si="423"/>
        <v>10.5647443750268+5.64697351692356i</v>
      </c>
      <c r="DG248" s="240" t="str">
        <f t="shared" ca="1" si="424"/>
        <v>-11.9792376055614-7.16171840259577E-13i</v>
      </c>
      <c r="DH248" s="240" t="str">
        <f t="shared" ca="1" si="425"/>
        <v>10.5647443750274-5.64697351692229i</v>
      </c>
      <c r="DI248" s="240" t="str">
        <f t="shared" ca="1" si="426"/>
        <v>-6.65530782792321+9.96037204757329i</v>
      </c>
      <c r="DJ248" s="240" t="str">
        <f t="shared" ca="1" si="427"/>
        <v>1.17417061342132-11.9215543022323i</v>
      </c>
      <c r="DK248" s="240" t="str">
        <f t="shared" ca="1" si="428"/>
        <v>4.58425576401495+11.0673724388669i</v>
      </c>
      <c r="DL248" s="240" t="str">
        <f t="shared" ca="1" si="429"/>
        <v>-9.26007589241473-7.59954788636896i</v>
      </c>
      <c r="DM248" s="240" t="str">
        <f t="shared" ca="1" si="430"/>
        <v>11.7490599139869+2.33703332197918i</v>
      </c>
      <c r="DN248" s="240" t="str">
        <f t="shared" ca="1" si="431"/>
        <v>-11.4634156560834+3.47738912207967i</v>
      </c>
      <c r="DO248" s="240" t="str">
        <f t="shared" ca="1" si="432"/>
        <v>8.47060014433411-8.47060014434056i</v>
      </c>
      <c r="DP248" s="240" t="str">
        <f t="shared" ca="1" si="433"/>
        <v>-3.47738912208332+11.4634156560823i</v>
      </c>
      <c r="DQ248" s="240" t="str">
        <f t="shared" ca="1" si="434"/>
        <v>-2.3370333219761-11.7490599139875i</v>
      </c>
      <c r="DR248" s="240" t="str">
        <f t="shared" ca="1" si="435"/>
        <v>7.59954788636653+9.26007589241673i</v>
      </c>
      <c r="DS248" s="240" t="str">
        <f t="shared" ca="1" si="436"/>
        <v>-11.0673724388657-4.58425576401785i</v>
      </c>
      <c r="DT248" s="240" t="str">
        <f t="shared" ca="1" si="437"/>
        <v>11.9215543022315-1.17417061342972i</v>
      </c>
      <c r="DU248" s="240" t="str">
        <f t="shared" ca="1" si="438"/>
        <v>-9.96037204757503+6.6553078279206i</v>
      </c>
      <c r="DV248" s="240" t="str">
        <f t="shared" ca="1" si="439"/>
        <v>5.64697351692507-10.5647443750259i</v>
      </c>
      <c r="DW248" s="240" t="str">
        <f t="shared" ca="1" si="440"/>
        <v>-2.42439572894366E-12+11.9792376055614i</v>
      </c>
      <c r="DX248" s="240" t="str">
        <f t="shared" ca="1" si="441"/>
        <v>-5.6469735169202-10.5647443750285i</v>
      </c>
      <c r="DY248" s="240" t="str">
        <f t="shared" ca="1" si="442"/>
        <v>9.96037204757877+6.65530782791501i</v>
      </c>
      <c r="DZ248" s="240" t="str">
        <f t="shared" ca="1" si="443"/>
        <v>-11.9215543022321-1.17417061342302i</v>
      </c>
      <c r="EA248" s="240" t="str">
        <f t="shared" ca="1" si="444"/>
        <v>11.0673724388678-4.58425576401275i</v>
      </c>
      <c r="EB248" s="240" t="str">
        <f t="shared" ca="1" si="445"/>
        <v>-7.5995478863708+9.26007589241322i</v>
      </c>
      <c r="EC248" s="240" t="str">
        <f t="shared" ca="1" si="446"/>
        <v>2.33703332198153-11.7490599139865i</v>
      </c>
      <c r="ED248" s="240" t="str">
        <f t="shared" ca="1" si="447"/>
        <v>3.47738912208911+11.4634156560805i</v>
      </c>
      <c r="EE248" s="240" t="str">
        <f t="shared" ca="1" si="448"/>
        <v>-8.47060014433887-8.4706001443358i</v>
      </c>
      <c r="EF248" s="240" t="str">
        <f t="shared" ca="1" si="449"/>
        <v>11.4634156560818+3.47738912208496i</v>
      </c>
      <c r="EG248" s="240" t="str">
        <f t="shared" ca="1" si="450"/>
        <v>-11.7490599139879+2.33703332197442i</v>
      </c>
      <c r="EH248" s="240" t="str">
        <f t="shared" ca="1" si="451"/>
        <v>9.26007589241824-7.59954788636468i</v>
      </c>
      <c r="EI248" s="240" t="str">
        <f t="shared" ca="1" si="452"/>
        <v>-4.58425576400874+11.0673724388695i</v>
      </c>
      <c r="EJ248" s="240" t="str">
        <f t="shared" ca="1" si="453"/>
        <v>-1.17417061342802-11.9215543022316i</v>
      </c>
      <c r="EK248" s="240" t="str">
        <f t="shared" ca="1" si="454"/>
        <v>6.65530782791861+9.96037204757636i</v>
      </c>
      <c r="EL248" s="240" t="str">
        <f t="shared" ca="1" si="455"/>
        <v>-10.5647443750248-5.64697351692717i</v>
      </c>
      <c r="EM248" s="240" t="str">
        <f t="shared" ca="1" si="456"/>
        <v>11.9792376055614+4.81356043847382E-12i</v>
      </c>
      <c r="EN248" s="240"/>
      <c r="EO248" s="240"/>
      <c r="EP248" s="240"/>
    </row>
    <row r="249" spans="1:146">
      <c r="A249" s="268">
        <f t="shared" si="323"/>
        <v>2.9101562500000022E-3</v>
      </c>
      <c r="B249" s="267">
        <v>149</v>
      </c>
      <c r="C249" s="266">
        <f t="shared" si="324"/>
        <v>29800</v>
      </c>
      <c r="N249" s="265">
        <f t="shared" ca="1" si="327"/>
        <v>35.978753321265522</v>
      </c>
      <c r="O249" s="240">
        <f t="shared" ca="1" si="328"/>
        <v>11.97875332126552</v>
      </c>
      <c r="P249" s="240" t="str">
        <f t="shared" ca="1" si="329"/>
        <v>-10.4225574345334+5.90430585721831i</v>
      </c>
      <c r="Q249" s="240" t="str">
        <f t="shared" ca="1" si="330"/>
        <v>6.15830995447625-10.2745194357852i</v>
      </c>
      <c r="R249" s="240" t="str">
        <f t="shared" ca="1" si="331"/>
        <v>-0.29397332267685+11.9751455447224i</v>
      </c>
      <c r="S249" s="240" t="str">
        <f t="shared" ca="1" si="332"/>
        <v>-5.6467452268884-10.5643172744074i</v>
      </c>
      <c r="T249" s="240" t="str">
        <f t="shared" ca="1" si="333"/>
        <v>10.1202924507177+6.40860451609214i</v>
      </c>
      <c r="U249" s="241" t="str">
        <f t="shared" ca="1" si="334"/>
        <v>-11.9643243882826-0.58776956681649i</v>
      </c>
      <c r="V249" s="240" t="str">
        <f t="shared" ca="1" si="335"/>
        <v>10.6997135645807-5.38578320837893i</v>
      </c>
      <c r="W249" s="240" t="str">
        <f t="shared" ca="1" si="336"/>
        <v>-6.65503877398032+9.95996937990013i</v>
      </c>
      <c r="X249" s="240" t="str">
        <f t="shared" ca="1" si="337"/>
        <v>0.881211760547221-11.9462963702063i</v>
      </c>
      <c r="Y249" s="240" t="str">
        <f t="shared" ca="1" si="338"/>
        <v>5.12157699545215+10.8286647473908i</v>
      </c>
      <c r="Z249" s="240" t="str">
        <f t="shared" ca="1" si="339"/>
        <v>-9.7936467959554-6.89746428535895i</v>
      </c>
      <c r="AA249" s="240" t="str">
        <f t="shared" ca="1" si="340"/>
        <v>11.9210723498973+1.17412314526399i</v>
      </c>
      <c r="AB249" s="240" t="str">
        <f t="shared" ca="1" si="341"/>
        <v>-10.951093147467+4.85428573605139i</v>
      </c>
      <c r="AC249" s="240" t="str">
        <f t="shared" ca="1" si="342"/>
        <v>7.13573502216392-9.62142488538953i</v>
      </c>
      <c r="AD249" s="240" t="str">
        <f t="shared" ca="1" si="343"/>
        <v>-1.46632728210133+11.8886675213623i</v>
      </c>
      <c r="AE249" s="240" t="str">
        <f t="shared" ca="1" si="344"/>
        <v>-4.58407043643659-11.0669250185188i</v>
      </c>
      <c r="AF249" s="240" t="str">
        <f t="shared" ca="1" si="345"/>
        <v>9.44340738824027+7.36970745901483i</v>
      </c>
      <c r="AG249" s="240" t="str">
        <f t="shared" ca="1" si="346"/>
        <v>-11.8491014040584-1.75764815821354i</v>
      </c>
      <c r="AH249" s="240" t="str">
        <f t="shared" ca="1" si="347"/>
        <v>11.1760905877584-4.31109386420048i</v>
      </c>
      <c r="AI249" s="240" t="str">
        <f t="shared" ca="1" si="348"/>
        <v>-7.59924065966354+9.25970153559208i</v>
      </c>
      <c r="AJ249" s="240" t="str">
        <f t="shared" ca="1" si="349"/>
        <v>2.04791029279776-11.8023978311351i</v>
      </c>
      <c r="AK249" s="240" t="str">
        <f t="shared" ca="1" si="350"/>
        <v>4.03552045022258+11.278524097929i</v>
      </c>
      <c r="AL249" s="240" t="str">
        <f t="shared" ca="1" si="351"/>
        <v>-9.07041798498132-7.82419636189283i</v>
      </c>
      <c r="AM249" s="240" t="str">
        <f t="shared" ca="1" si="352"/>
        <v>11.7485849350784+2.33693884279808i</v>
      </c>
      <c r="AN249" s="240" t="str">
        <f t="shared" ca="1" si="353"/>
        <v>-11.3741638469141+3.7575161896233i</v>
      </c>
      <c r="AO249" s="240" t="str">
        <f t="shared" ca="1" si="354"/>
        <v>8.04443906079914-8.87567075374131i</v>
      </c>
      <c r="AP249" s="240" t="str">
        <f t="shared" ca="1" si="355"/>
        <v>-2.62455970822309+11.6876951307647i</v>
      </c>
      <c r="AQ249" s="240" t="str">
        <f t="shared" ca="1" si="356"/>
        <v>-3.47724854177072-11.4629522249063i</v>
      </c>
      <c r="AR249" s="240" t="str">
        <f t="shared" ca="1" si="357"/>
        <v>-3.47724854177072-11.4629522249063i</v>
      </c>
      <c r="AS249" s="240" t="str">
        <f t="shared" ca="1" si="358"/>
        <v>-11.6197650959353-2.91059963701864i</v>
      </c>
      <c r="AT249" s="240" t="str">
        <f t="shared" ca="1" si="359"/>
        <v>11.5448357491047-3.19488632942135i</v>
      </c>
      <c r="AU249" s="240" t="str">
        <f t="shared" ca="1" si="360"/>
        <v>-8.47025770362607+8.47025770362939i</v>
      </c>
      <c r="AV249" s="240" t="str">
        <f t="shared" ca="1" si="361"/>
        <v>3.19488632942833-11.5448357491028i</v>
      </c>
      <c r="AW249" s="240" t="str">
        <f t="shared" ca="1" si="362"/>
        <v>2.91059963702334+11.6197650959341i</v>
      </c>
      <c r="AX249" s="240" t="str">
        <f t="shared" ca="1" si="363"/>
        <v>-8.25983609041723-8.67557715032093i</v>
      </c>
      <c r="AY249" s="240" t="str">
        <f t="shared" ca="1" si="364"/>
        <v>11.4629522249041+3.47724854177765i</v>
      </c>
      <c r="AZ249" s="240" t="str">
        <f t="shared" ca="1" si="365"/>
        <v>-11.6876951307639+2.62455970822681i</v>
      </c>
      <c r="BA249" s="240" t="str">
        <f t="shared" ca="1" si="366"/>
        <v>8.87567075374113-8.04443906079933i</v>
      </c>
      <c r="BB249" s="240" t="str">
        <f t="shared" ca="1" si="367"/>
        <v>-3.75751618962776+11.3741638469127i</v>
      </c>
      <c r="BC249" s="240" t="str">
        <f t="shared" ca="1" si="368"/>
        <v>-2.3369388428005-11.7485849350779i</v>
      </c>
      <c r="BD249" s="240" t="str">
        <f t="shared" ca="1" si="369"/>
        <v>7.82419636189199+9.07041798498205i</v>
      </c>
      <c r="BE249" s="240" t="str">
        <f t="shared" ca="1" si="370"/>
        <v>-11.278524097927-4.03552045022811i</v>
      </c>
      <c r="BF249" s="240" t="str">
        <f t="shared" ca="1" si="371"/>
        <v>11.8023978311349-2.04791029279902i</v>
      </c>
      <c r="BG249" s="240" t="str">
        <f t="shared" ca="1" si="372"/>
        <v>-9.25970153559354+7.59924065966175i</v>
      </c>
      <c r="BH249" s="240" t="str">
        <f t="shared" ca="1" si="373"/>
        <v>4.31109386419595-11.1760905877602i</v>
      </c>
      <c r="BI249" s="240" t="str">
        <f t="shared" ca="1" si="374"/>
        <v>1.75764815821345+11.8491014040584i</v>
      </c>
      <c r="BJ249" s="240" t="str">
        <f t="shared" ca="1" si="375"/>
        <v>-7.369707459012-9.44340738824247i</v>
      </c>
      <c r="BK249" s="240" t="str">
        <f t="shared" ca="1" si="376"/>
        <v>11.0669250185202+4.58407043643336i</v>
      </c>
      <c r="BL249" s="240" t="str">
        <f t="shared" ca="1" si="377"/>
        <v>-11.8886675213625+1.46632728210007i</v>
      </c>
      <c r="BM249" s="240" t="str">
        <f t="shared" ca="1" si="378"/>
        <v>9.62142488539243-7.13573502216002i</v>
      </c>
      <c r="BN249" s="240" t="str">
        <f t="shared" ca="1" si="379"/>
        <v>-4.85428573604898+10.951093147468i</v>
      </c>
      <c r="BO249" s="240" t="str">
        <f t="shared" ca="1" si="380"/>
        <v>-1.17412314526178-11.9210723498975i</v>
      </c>
      <c r="BP249" s="240" t="str">
        <f t="shared" ca="1" si="381"/>
        <v>6.89746428536298+9.79364679595257i</v>
      </c>
      <c r="BQ249" s="240" t="str">
        <f t="shared" ca="1" si="382"/>
        <v>-10.8286647473914-5.12157699545091i</v>
      </c>
      <c r="BR249" s="240" t="str">
        <f t="shared" ca="1" si="383"/>
        <v>11.9462963702065-0.881211760543737i</v>
      </c>
      <c r="BS249" s="240" t="str">
        <f t="shared" ca="1" si="384"/>
        <v>-9.95996937989811+6.65503877398336i</v>
      </c>
      <c r="BT249" s="240" t="str">
        <f t="shared" ca="1" si="385"/>
        <v>5.38578320837886-10.6997135645808i</v>
      </c>
      <c r="BU249" s="240" t="str">
        <f t="shared" ca="1" si="386"/>
        <v>0.587769566811769+11.9643243882828i</v>
      </c>
      <c r="BV249" s="240" t="str">
        <f t="shared" ca="1" si="387"/>
        <v>-6.40860451609419-10.1202924507164i</v>
      </c>
      <c r="BW249" s="240" t="str">
        <f t="shared" ca="1" si="388"/>
        <v>10.5643172744069+5.64674522688946i</v>
      </c>
      <c r="BX249" s="240" t="str">
        <f t="shared" ca="1" si="389"/>
        <v>-11.9751455447225+0.29397332267087i</v>
      </c>
      <c r="BY249" s="240" t="str">
        <f t="shared" ca="1" si="390"/>
        <v>10.2745194357844-6.15830995447764i</v>
      </c>
      <c r="BZ249" s="240" t="str">
        <f t="shared" ca="1" si="391"/>
        <v>-5.90430585722075+10.422557434532i</v>
      </c>
      <c r="CA249" s="240" t="str">
        <f t="shared" ca="1" si="392"/>
        <v>-4.67833724181822E-12-11.9787533212655i</v>
      </c>
      <c r="CB249" s="240" t="str">
        <f t="shared" ca="1" si="393"/>
        <v>5.90430585721852+10.4225574345333i</v>
      </c>
      <c r="CC249" s="240" t="str">
        <f t="shared" ca="1" si="394"/>
        <v>-10.2745194357831-6.15830995447983i</v>
      </c>
      <c r="CD249" s="240" t="str">
        <f t="shared" ca="1" si="395"/>
        <v>11.9751455447225+0.293973322673088i</v>
      </c>
      <c r="CE249" s="240" t="str">
        <f t="shared" ca="1" si="396"/>
        <v>-10.5643172744079+5.64674522688751i</v>
      </c>
      <c r="CF249" s="240" t="str">
        <f t="shared" ca="1" si="397"/>
        <v>6.40860451609606-10.1202924507152i</v>
      </c>
      <c r="CG249" s="240" t="str">
        <f t="shared" ca="1" si="398"/>
        <v>-0.587769566813985+11.9643243882827i</v>
      </c>
      <c r="CH249" s="240" t="str">
        <f t="shared" ca="1" si="399"/>
        <v>-5.38578320837689-10.6997135645818i</v>
      </c>
      <c r="CI249" s="240" t="str">
        <f t="shared" ca="1" si="400"/>
        <v>9.95996937990348+6.6550387739753i</v>
      </c>
      <c r="CJ249" s="240" t="str">
        <f t="shared" ca="1" si="401"/>
        <v>-11.9462963702064-0.881211760545611i</v>
      </c>
      <c r="CK249" s="240" t="str">
        <f t="shared" ca="1" si="402"/>
        <v>10.8286647473924-5.12157699544891i</v>
      </c>
      <c r="CL249" s="240" t="str">
        <f t="shared" ca="1" si="403"/>
        <v>-6.89746428535506+9.79364679595815i</v>
      </c>
      <c r="CM249" s="240" t="str">
        <f t="shared" ca="1" si="404"/>
        <v>1.17412314526365-11.9210723498973i</v>
      </c>
      <c r="CN249" s="240" t="str">
        <f t="shared" ca="1" si="405"/>
        <v>4.85428573604695+10.9510931474689i</v>
      </c>
      <c r="CO249" s="240" t="str">
        <f t="shared" ca="1" si="406"/>
        <v>-9.6214248853909-7.13573502216208i</v>
      </c>
      <c r="CP249" s="240" t="str">
        <f t="shared" ca="1" si="407"/>
        <v>11.8886675213622+1.46632728210227i</v>
      </c>
      <c r="CQ249" s="240" t="str">
        <f t="shared" ca="1" si="408"/>
        <v>-11.0669250185164+4.58407043644232i</v>
      </c>
      <c r="CR249" s="240" t="str">
        <f t="shared" ca="1" si="409"/>
        <v>7.36970745901403-9.4434073882409i</v>
      </c>
      <c r="CS249" s="240" t="str">
        <f t="shared" ca="1" si="410"/>
        <v>-1.75764815821564+11.8491014040581i</v>
      </c>
      <c r="CT249" s="240" t="str">
        <f t="shared" ca="1" si="411"/>
        <v>-4.31109386420499-11.1760905877567i</v>
      </c>
      <c r="CU249" s="240" t="str">
        <f t="shared" ca="1" si="412"/>
        <v>9.25970153559191+7.59924065966373i</v>
      </c>
      <c r="CV249" s="240" t="str">
        <f t="shared" ca="1" si="413"/>
        <v>-11.8023978311345-2.04791029280121i</v>
      </c>
      <c r="CW249" s="240" t="str">
        <f t="shared" ca="1" si="414"/>
        <v>11.2785240979278-4.03552045022603i</v>
      </c>
      <c r="CX249" s="240" t="str">
        <f t="shared" ca="1" si="415"/>
        <v>-7.82419636189393+9.07041798498038i</v>
      </c>
      <c r="CY249" s="240" t="str">
        <f t="shared" ca="1" si="416"/>
        <v>2.33693884280266-11.7485849350775i</v>
      </c>
      <c r="CZ249" s="240" t="str">
        <f t="shared" ca="1" si="417"/>
        <v>3.75751618962565+11.3741638469134i</v>
      </c>
      <c r="DA249" s="240" t="str">
        <f t="shared" ca="1" si="418"/>
        <v>-8.87567075373987-8.04443906080072i</v>
      </c>
      <c r="DB249" s="240" t="str">
        <f t="shared" ca="1" si="419"/>
        <v>11.6876951307661+2.62455970821703i</v>
      </c>
      <c r="DC249" s="240" t="str">
        <f t="shared" ca="1" si="420"/>
        <v>-11.4629522249049+3.47724854177519i</v>
      </c>
      <c r="DD249" s="240" t="str">
        <f t="shared" ca="1" si="421"/>
        <v>8.25983609041871-8.67557715031952i</v>
      </c>
      <c r="DE249" s="240" t="str">
        <f t="shared" ca="1" si="422"/>
        <v>-2.91059963701377+11.6197650959365i</v>
      </c>
      <c r="DF249" s="240" t="str">
        <f t="shared" ca="1" si="423"/>
        <v>-3.19488632942586-11.5448357491035i</v>
      </c>
      <c r="DG249" s="240" t="str">
        <f t="shared" ca="1" si="424"/>
        <v>8.4702577036245+8.47025770363096i</v>
      </c>
      <c r="DH249" s="240" t="str">
        <f t="shared" ca="1" si="425"/>
        <v>-11.5448357491041-3.19488632942349i</v>
      </c>
      <c r="DI249" s="240" t="str">
        <f t="shared" ca="1" si="426"/>
        <v>11.6197650959359-2.91059963701616i</v>
      </c>
      <c r="DJ249" s="240" t="str">
        <f t="shared" ca="1" si="427"/>
        <v>-8.67557715031783+8.2598360904205i</v>
      </c>
      <c r="DK249" s="240" t="str">
        <f t="shared" ca="1" si="428"/>
        <v>3.47724854177284-11.4629522249056i</v>
      </c>
      <c r="DL249" s="240" t="str">
        <f t="shared" ca="1" si="429"/>
        <v>2.62455970821942+11.6876951307656i</v>
      </c>
      <c r="DM249" s="240" t="str">
        <f t="shared" ca="1" si="430"/>
        <v>-8.04443906080306-8.87567075373776i</v>
      </c>
      <c r="DN249" s="240" t="str">
        <f t="shared" ca="1" si="431"/>
        <v>11.3741638469141+3.75751618962331i</v>
      </c>
      <c r="DO249" s="240" t="str">
        <f t="shared" ca="1" si="432"/>
        <v>-11.7485849350793+2.33693884279373i</v>
      </c>
      <c r="DP249" s="240" t="str">
        <f t="shared" ca="1" si="433"/>
        <v>9.07041798497877-7.82419636189579i</v>
      </c>
      <c r="DQ249" s="240" t="str">
        <f t="shared" ca="1" si="434"/>
        <v>-4.0355204502237+11.2785240979286i</v>
      </c>
      <c r="DR249" s="240" t="str">
        <f t="shared" ca="1" si="435"/>
        <v>-2.04791029279223-11.8023978311361i</v>
      </c>
      <c r="DS249" s="240" t="str">
        <f t="shared" ca="1" si="436"/>
        <v>7.59924065966564+9.25970153559035i</v>
      </c>
      <c r="DT249" s="240" t="str">
        <f t="shared" ca="1" si="437"/>
        <v>-11.1760905877576-4.3110938642027i</v>
      </c>
      <c r="DU249" s="240" t="str">
        <f t="shared" ca="1" si="438"/>
        <v>11.8491014040577-1.75764815821808i</v>
      </c>
      <c r="DV249" s="240" t="str">
        <f t="shared" ca="1" si="439"/>
        <v>-9.44340738823938+7.36970745901597i</v>
      </c>
      <c r="DW249" s="240" t="str">
        <f t="shared" ca="1" si="440"/>
        <v>4.58407043644005-11.0669250185174i</v>
      </c>
      <c r="DX249" s="240" t="str">
        <f t="shared" ca="1" si="441"/>
        <v>1.46632728210471+11.8886675213619i</v>
      </c>
      <c r="DY249" s="240" t="str">
        <f t="shared" ca="1" si="442"/>
        <v>-7.13573502216405-9.62142488538944i</v>
      </c>
      <c r="DZ249" s="240" t="str">
        <f t="shared" ca="1" si="443"/>
        <v>10.951093147465+4.8542857360559i</v>
      </c>
      <c r="EA249" s="240" t="str">
        <f t="shared" ca="1" si="444"/>
        <v>-11.9210723498971+1.1741231452661i</v>
      </c>
      <c r="EB249" s="240" t="str">
        <f t="shared" ca="1" si="445"/>
        <v>9.79364679595673-6.89746428535706i</v>
      </c>
      <c r="EC249" s="240" t="str">
        <f t="shared" ca="1" si="446"/>
        <v>-5.12157699545777+10.8286647473882i</v>
      </c>
      <c r="ED249" s="240" t="str">
        <f t="shared" ca="1" si="447"/>
        <v>-0.881211760548743-11.9462963702061i</v>
      </c>
      <c r="EE249" s="240" t="str">
        <f t="shared" ca="1" si="448"/>
        <v>6.65503877397735+9.95996937990212i</v>
      </c>
      <c r="EF249" s="240" t="str">
        <f t="shared" ca="1" si="449"/>
        <v>-10.6997135645829-5.38578320837468i</v>
      </c>
      <c r="EG249" s="240" t="str">
        <f t="shared" ca="1" si="450"/>
        <v>11.9643243882826-0.587769566816782i</v>
      </c>
      <c r="EH249" s="240" t="str">
        <f t="shared" ca="1" si="451"/>
        <v>-10.1202924507203+6.40860451608807i</v>
      </c>
      <c r="EI249" s="240" t="str">
        <f t="shared" ca="1" si="452"/>
        <v>5.64674522688534-10.5643172744091i</v>
      </c>
      <c r="EJ249" s="240" t="str">
        <f t="shared" ca="1" si="453"/>
        <v>0.293973322675887+11.9751455447224i</v>
      </c>
      <c r="EK249" s="240" t="str">
        <f t="shared" ca="1" si="454"/>
        <v>-6.15830995447144-10.2745194357881i</v>
      </c>
      <c r="EL249" s="240" t="str">
        <f t="shared" ca="1" si="455"/>
        <v>10.4225574345343+5.90430585721668i</v>
      </c>
      <c r="EM249" s="240" t="str">
        <f t="shared" ca="1" si="456"/>
        <v>-11.9787533212655-2.21885148837041E-12i</v>
      </c>
      <c r="EN249" s="240"/>
      <c r="EO249" s="240"/>
      <c r="EP249" s="240"/>
    </row>
    <row r="250" spans="1:146">
      <c r="A250" s="268">
        <f t="shared" si="323"/>
        <v>2.9296875000000022E-3</v>
      </c>
      <c r="B250" s="267">
        <v>150</v>
      </c>
      <c r="C250" s="266">
        <f t="shared" si="324"/>
        <v>30000</v>
      </c>
      <c r="N250" s="265">
        <f t="shared" ca="1" si="327"/>
        <v>35.97823644149662</v>
      </c>
      <c r="O250" s="240">
        <f t="shared" ca="1" si="328"/>
        <v>11.978236441496623</v>
      </c>
      <c r="P250" s="240" t="str">
        <f t="shared" ca="1" si="329"/>
        <v>-10.2740760932195+6.15804422516868i</v>
      </c>
      <c r="Q250" s="240" t="str">
        <f t="shared" ca="1" si="330"/>
        <v>5.64650157145174-10.5638614271483i</v>
      </c>
      <c r="R250" s="240" t="str">
        <f t="shared" ca="1" si="331"/>
        <v>0.587744204727969+11.963808131118i</v>
      </c>
      <c r="S250" s="240" t="str">
        <f t="shared" ca="1" si="332"/>
        <v>-6.6547516109666-9.95953961007913i</v>
      </c>
      <c r="T250" s="240" t="str">
        <f t="shared" ca="1" si="333"/>
        <v>10.828197493614+5.12135600087404i</v>
      </c>
      <c r="U250" s="241" t="str">
        <f t="shared" ca="1" si="334"/>
        <v>-11.9205579590458+1.17407248218644i</v>
      </c>
      <c r="V250" s="240" t="str">
        <f t="shared" ca="1" si="335"/>
        <v>9.62100972366582-7.13542711724572i</v>
      </c>
      <c r="W250" s="240" t="str">
        <f t="shared" ca="1" si="336"/>
        <v>-4.58387263511266+11.0664474838795i</v>
      </c>
      <c r="X250" s="240" t="str">
        <f t="shared" ca="1" si="337"/>
        <v>-1.75757231619992-11.8485901187325i</v>
      </c>
      <c r="Y250" s="240" t="str">
        <f t="shared" ca="1" si="338"/>
        <v>7.59891275460981+9.25930198212727i</v>
      </c>
      <c r="Z250" s="240" t="str">
        <f t="shared" ca="1" si="339"/>
        <v>-11.27803743285-4.03534631867346i</v>
      </c>
      <c r="AA250" s="240" t="str">
        <f t="shared" ca="1" si="340"/>
        <v>11.7480779870094-2.33683800455729i</v>
      </c>
      <c r="AB250" s="240" t="str">
        <f t="shared" ca="1" si="341"/>
        <v>-8.87528777109475+8.04409194556189i</v>
      </c>
      <c r="AC250" s="240" t="str">
        <f t="shared" ca="1" si="342"/>
        <v>3.47709849949801-11.4624576018054i</v>
      </c>
      <c r="AD250" s="240" t="str">
        <f t="shared" ca="1" si="343"/>
        <v>2.91047404547885+11.6192637064055i</v>
      </c>
      <c r="AE250" s="240" t="str">
        <f t="shared" ca="1" si="344"/>
        <v>-8.46989221443787-8.46989221443829i</v>
      </c>
      <c r="AF250" s="240" t="str">
        <f t="shared" ca="1" si="345"/>
        <v>11.6192637064056+2.91047404547826i</v>
      </c>
      <c r="AG250" s="240" t="str">
        <f t="shared" ca="1" si="346"/>
        <v>-11.4624576018055+3.47709849949753i</v>
      </c>
      <c r="AH250" s="240" t="str">
        <f t="shared" ca="1" si="347"/>
        <v>8.04409194556226-8.87528777109442i</v>
      </c>
      <c r="AI250" s="240" t="str">
        <f t="shared" ca="1" si="348"/>
        <v>-2.33683800455661+11.7480779870095i</v>
      </c>
      <c r="AJ250" s="240" t="str">
        <f t="shared" ca="1" si="349"/>
        <v>-4.03534631867298-11.2780374328502i</v>
      </c>
      <c r="AK250" s="240" t="str">
        <f t="shared" ca="1" si="350"/>
        <v>9.25930198212695+7.5989127546102i</v>
      </c>
      <c r="AL250" s="240" t="str">
        <f t="shared" ca="1" si="351"/>
        <v>-11.8485901187326-1.75757231619923i</v>
      </c>
      <c r="AM250" s="240" t="str">
        <f t="shared" ca="1" si="352"/>
        <v>11.0664474838797-4.58387263511216i</v>
      </c>
      <c r="AN250" s="240" t="str">
        <f t="shared" ca="1" si="353"/>
        <v>-7.1354271172452+9.6210097236662i</v>
      </c>
      <c r="AO250" s="240" t="str">
        <f t="shared" ca="1" si="354"/>
        <v>1.17407248218698-11.9205579590458i</v>
      </c>
      <c r="AP250" s="240" t="str">
        <f t="shared" ca="1" si="355"/>
        <v>5.12135600087355+10.8281974936143i</v>
      </c>
      <c r="AQ250" s="240" t="str">
        <f t="shared" ca="1" si="356"/>
        <v>-9.95953961007882-6.65475161096708i</v>
      </c>
      <c r="AR250" s="240" t="str">
        <f t="shared" ca="1" si="357"/>
        <v>-9.95953961007882-6.65475161096708i</v>
      </c>
      <c r="AS250" s="240" t="str">
        <f t="shared" ca="1" si="358"/>
        <v>-10.5638614271492+5.64650157144997i</v>
      </c>
      <c r="AT250" s="240" t="str">
        <f t="shared" ca="1" si="359"/>
        <v>6.1580442251657-10.2740760932213i</v>
      </c>
      <c r="AU250" s="240" t="str">
        <f t="shared" ca="1" si="360"/>
        <v>-2.97006593708052E-12+11.9782364414966i</v>
      </c>
      <c r="AV250" s="240" t="str">
        <f t="shared" ca="1" si="361"/>
        <v>-6.15804422517082-10.2740760932182i</v>
      </c>
      <c r="AW250" s="240" t="str">
        <f t="shared" ca="1" si="362"/>
        <v>10.5638614271464+5.64650157145521i</v>
      </c>
      <c r="AX250" s="240" t="str">
        <f t="shared" ca="1" si="363"/>
        <v>-11.963808131118+0.587744204729741i</v>
      </c>
      <c r="AY250" s="240" t="str">
        <f t="shared" ca="1" si="364"/>
        <v>9.95953961008201-6.65475161096227i</v>
      </c>
      <c r="AZ250" s="240" t="str">
        <f t="shared" ca="1" si="365"/>
        <v>-5.12135600087352+10.8281974936143i</v>
      </c>
      <c r="BA250" s="240" t="str">
        <f t="shared" ca="1" si="366"/>
        <v>-1.17407248218123-11.9205579590463i</v>
      </c>
      <c r="BB250" s="240" t="str">
        <f t="shared" ca="1" si="367"/>
        <v>7.13542711724522+9.62100972366619i</v>
      </c>
      <c r="BC250" s="240" t="str">
        <f t="shared" ca="1" si="368"/>
        <v>-11.0664474838816-4.58387263510758i</v>
      </c>
      <c r="BD250" s="240" t="str">
        <f t="shared" ca="1" si="369"/>
        <v>11.8485901187328-1.75757231619807i</v>
      </c>
      <c r="BE250" s="240" t="str">
        <f t="shared" ca="1" si="370"/>
        <v>-9.25930198212456+7.59891275461311i</v>
      </c>
      <c r="BF250" s="240" t="str">
        <f t="shared" ca="1" si="371"/>
        <v>4.0353463186752-11.2780374328494i</v>
      </c>
      <c r="BG250" s="240" t="str">
        <f t="shared" ca="1" si="372"/>
        <v>2.3368380045603+11.7480779870088i</v>
      </c>
      <c r="BH250" s="240" t="str">
        <f t="shared" ca="1" si="373"/>
        <v>-8.04409194555963-8.87528777109681i</v>
      </c>
      <c r="BI250" s="240" t="str">
        <f t="shared" ca="1" si="374"/>
        <v>11.4624576018063+3.47709849949506i</v>
      </c>
      <c r="BJ250" s="240" t="str">
        <f t="shared" ca="1" si="375"/>
        <v>-11.6192637064065+2.91047404547473i</v>
      </c>
      <c r="BK250" s="240" t="str">
        <f t="shared" ca="1" si="376"/>
        <v>8.46989221443696-8.4698922144392i</v>
      </c>
      <c r="BL250" s="240" t="str">
        <f t="shared" ca="1" si="377"/>
        <v>-2.91047404548355+11.6192637064043i</v>
      </c>
      <c r="BM250" s="240" t="str">
        <f t="shared" ca="1" si="378"/>
        <v>-3.47709849949811-11.4624576018054i</v>
      </c>
      <c r="BN250" s="240" t="str">
        <f t="shared" ca="1" si="379"/>
        <v>8.8752877710907+8.04409194556636i</v>
      </c>
      <c r="BO250" s="240" t="str">
        <f t="shared" ca="1" si="380"/>
        <v>-11.7480779870094-2.33683800455718i</v>
      </c>
      <c r="BP250" s="240" t="str">
        <f t="shared" ca="1" si="381"/>
        <v>11.2780374328483-4.0353463186782i</v>
      </c>
      <c r="BQ250" s="240" t="str">
        <f t="shared" ca="1" si="382"/>
        <v>-7.59891275461065+9.25930198212657i</v>
      </c>
      <c r="BR250" s="240" t="str">
        <f t="shared" ca="1" si="383"/>
        <v>1.75757231619493-11.8485901187332i</v>
      </c>
      <c r="BS250" s="240" t="str">
        <f t="shared" ca="1" si="384"/>
        <v>4.58387263511052+11.0664474838804i</v>
      </c>
      <c r="BT250" s="240" t="str">
        <f t="shared" ca="1" si="385"/>
        <v>-9.62100972366808-7.13542711724266i</v>
      </c>
      <c r="BU250" s="240" t="str">
        <f t="shared" ca="1" si="386"/>
        <v>11.9205579590455+1.17407248218993i</v>
      </c>
      <c r="BV250" s="240" t="str">
        <f t="shared" ca="1" si="387"/>
        <v>-10.8281974936129+5.1213560008764i</v>
      </c>
      <c r="BW250" s="240" t="str">
        <f t="shared" ca="1" si="388"/>
        <v>6.65475161096954-9.95953961007716i</v>
      </c>
      <c r="BX250" s="240" t="str">
        <f t="shared" ca="1" si="389"/>
        <v>-0.58774420472657+11.9638081311181i</v>
      </c>
      <c r="BY250" s="240" t="str">
        <f t="shared" ca="1" si="390"/>
        <v>-5.64650157144735-10.5638614271506i</v>
      </c>
      <c r="BZ250" s="240" t="str">
        <f t="shared" ca="1" si="391"/>
        <v>10.2740760932198+6.15804422516811i</v>
      </c>
      <c r="CA250" s="240" t="str">
        <f t="shared" ca="1" si="392"/>
        <v>-11.9782364414966-5.94013187416102E-12i</v>
      </c>
      <c r="CB250" s="240" t="str">
        <f t="shared" ca="1" si="393"/>
        <v>10.2740760932196-6.15804422516842i</v>
      </c>
      <c r="CC250" s="240" t="str">
        <f t="shared" ca="1" si="394"/>
        <v>-5.64650157144732+10.5638614271506i</v>
      </c>
      <c r="CD250" s="240" t="str">
        <f t="shared" ca="1" si="395"/>
        <v>-0.587744204726945-11.9638081311181i</v>
      </c>
      <c r="CE250" s="240" t="str">
        <f t="shared" ca="1" si="396"/>
        <v>6.65475161096957+9.95953961007714i</v>
      </c>
      <c r="CF250" s="240" t="str">
        <f t="shared" ca="1" si="397"/>
        <v>-10.8281974936131-5.12135600087605i</v>
      </c>
      <c r="CG250" s="240" t="str">
        <f t="shared" ca="1" si="398"/>
        <v>11.9205579590455-1.17407248218997i</v>
      </c>
      <c r="CH250" s="240" t="str">
        <f t="shared" ca="1" si="399"/>
        <v>-9.62100972366806+7.13542711724269i</v>
      </c>
      <c r="CI250" s="240" t="str">
        <f t="shared" ca="1" si="400"/>
        <v>4.58387263511048-11.0664474838804i</v>
      </c>
      <c r="CJ250" s="240" t="str">
        <f t="shared" ca="1" si="401"/>
        <v>1.75757231619496+11.8485901187332i</v>
      </c>
      <c r="CK250" s="240" t="str">
        <f t="shared" ca="1" si="402"/>
        <v>-7.59891275461069-9.25930198212656i</v>
      </c>
      <c r="CL250" s="240" t="str">
        <f t="shared" ca="1" si="403"/>
        <v>11.2780374328483+4.03534631867816i</v>
      </c>
      <c r="CM250" s="240" t="str">
        <f t="shared" ca="1" si="404"/>
        <v>-11.7480779870094+2.33683800455722i</v>
      </c>
      <c r="CN250" s="240" t="str">
        <f t="shared" ca="1" si="405"/>
        <v>8.87528777109892-8.0440919455573i</v>
      </c>
      <c r="CO250" s="240" t="str">
        <f t="shared" ca="1" si="406"/>
        <v>-3.47709849949807+11.4624576018054i</v>
      </c>
      <c r="CP250" s="240" t="str">
        <f t="shared" ca="1" si="407"/>
        <v>-2.91047404548358-11.6192637064043i</v>
      </c>
      <c r="CQ250" s="240" t="str">
        <f t="shared" ca="1" si="408"/>
        <v>8.46989221443699+8.46989221443918i</v>
      </c>
      <c r="CR250" s="240" t="str">
        <f t="shared" ca="1" si="409"/>
        <v>-11.6192637064065-2.91047404547469i</v>
      </c>
      <c r="CS250" s="240" t="str">
        <f t="shared" ca="1" si="410"/>
        <v>11.4624576018063-3.4770984994951i</v>
      </c>
      <c r="CT250" s="240" t="str">
        <f t="shared" ca="1" si="411"/>
        <v>-8.0440919455596+8.87528777109683i</v>
      </c>
      <c r="CU250" s="240" t="str">
        <f t="shared" ca="1" si="412"/>
        <v>2.33683800456026-11.7480779870088i</v>
      </c>
      <c r="CV250" s="240" t="str">
        <f t="shared" ca="1" si="413"/>
        <v>4.03534631867524+11.2780374328494i</v>
      </c>
      <c r="CW250" s="240" t="str">
        <f t="shared" ca="1" si="414"/>
        <v>-9.25930198212458-7.59891275461309i</v>
      </c>
      <c r="CX250" s="240" t="str">
        <f t="shared" ca="1" si="415"/>
        <v>11.8485901187328+1.75757231619804i</v>
      </c>
      <c r="CY250" s="240" t="str">
        <f t="shared" ca="1" si="416"/>
        <v>-11.0664474838816+4.58387263510762i</v>
      </c>
      <c r="CZ250" s="240" t="str">
        <f t="shared" ca="1" si="417"/>
        <v>7.13542711724518-9.62100972366621i</v>
      </c>
      <c r="DA250" s="240" t="str">
        <f t="shared" ca="1" si="418"/>
        <v>-1.17407248219306+11.9205579590452i</v>
      </c>
      <c r="DB250" s="240" t="str">
        <f t="shared" ca="1" si="419"/>
        <v>-5.12135600087356-10.8281974936143i</v>
      </c>
      <c r="DC250" s="240" t="str">
        <f t="shared" ca="1" si="420"/>
        <v>9.95953961008223+6.65475161096196i</v>
      </c>
      <c r="DD250" s="240" t="str">
        <f t="shared" ca="1" si="421"/>
        <v>-11.963808131118-0.587744204729706i</v>
      </c>
      <c r="DE250" s="240" t="str">
        <f t="shared" ca="1" si="422"/>
        <v>10.5638614271463-5.64650157145539i</v>
      </c>
      <c r="DF250" s="240" t="str">
        <f t="shared" ca="1" si="423"/>
        <v>-6.15804422517079+10.2740760932182i</v>
      </c>
      <c r="DG250" s="240" t="str">
        <f t="shared" ca="1" si="424"/>
        <v>-3.17549161358418E-12-11.9782364414966i</v>
      </c>
      <c r="DH250" s="240" t="str">
        <f t="shared" ca="1" si="425"/>
        <v>6.15804422516573+10.2740760932213i</v>
      </c>
      <c r="DI250" s="240" t="str">
        <f t="shared" ca="1" si="426"/>
        <v>-10.5638614271493-5.64650157144979i</v>
      </c>
      <c r="DJ250" s="240" t="str">
        <f t="shared" ca="1" si="427"/>
        <v>11.9638081311183-0.587744204723808i</v>
      </c>
      <c r="DK250" s="240" t="str">
        <f t="shared" ca="1" si="428"/>
        <v>-9.95953961007869+6.65475161096724i</v>
      </c>
      <c r="DL250" s="240" t="str">
        <f t="shared" ca="1" si="429"/>
        <v>5.12135600087889-10.8281974936117i</v>
      </c>
      <c r="DM250" s="240" t="str">
        <f t="shared" ca="1" si="430"/>
        <v>1.17407248218718+11.9205579590457i</v>
      </c>
      <c r="DN250" s="240" t="str">
        <f t="shared" ca="1" si="431"/>
        <v>-7.13542711725028-9.62100972366243i</v>
      </c>
      <c r="DO250" s="240" t="str">
        <f t="shared" ca="1" si="432"/>
        <v>11.0664474838793+4.58387263511307i</v>
      </c>
      <c r="DP250" s="240" t="str">
        <f t="shared" ca="1" si="433"/>
        <v>-11.8485901187318+1.75757231620431i</v>
      </c>
      <c r="DQ250" s="240" t="str">
        <f t="shared" ca="1" si="434"/>
        <v>9.25930198212833-7.59891275460852i</v>
      </c>
      <c r="DR250" s="240" t="str">
        <f t="shared" ca="1" si="435"/>
        <v>-4.03534631866926+11.2780374328515i</v>
      </c>
      <c r="DS250" s="240" t="str">
        <f t="shared" ca="1" si="436"/>
        <v>-2.33683800455448-11.7480779870099i</v>
      </c>
      <c r="DT250" s="240" t="str">
        <f t="shared" ca="1" si="437"/>
        <v>8.04409194556431+8.87528777109256i</v>
      </c>
      <c r="DU250" s="240" t="str">
        <f t="shared" ca="1" si="438"/>
        <v>-11.4624576018046-3.47709849950075i</v>
      </c>
      <c r="DV250" s="240" t="str">
        <f t="shared" ca="1" si="439"/>
        <v>11.619263706405-2.91047404548086i</v>
      </c>
      <c r="DW250" s="240" t="str">
        <f t="shared" ca="1" si="440"/>
        <v>-8.46989221444115+8.46989221443501i</v>
      </c>
      <c r="DX250" s="240" t="str">
        <f t="shared" ca="1" si="441"/>
        <v>2.91047404547741-11.6192637064058i</v>
      </c>
      <c r="DY250" s="240" t="str">
        <f t="shared" ca="1" si="442"/>
        <v>3.47709849949243+11.4624576018071i</v>
      </c>
      <c r="DZ250" s="240" t="str">
        <f t="shared" ca="1" si="443"/>
        <v>-8.87528777109495-8.04409194556167i</v>
      </c>
      <c r="EA250" s="240" t="str">
        <f t="shared" ca="1" si="444"/>
        <v>11.7480779870106+2.33683800455099i</v>
      </c>
      <c r="EB250" s="240" t="str">
        <f t="shared" ca="1" si="445"/>
        <v>-11.2780374328503+4.03534631867261i</v>
      </c>
      <c r="EC250" s="240" t="str">
        <f t="shared" ca="1" si="446"/>
        <v>7.59891275460578-9.25930198213058i</v>
      </c>
      <c r="ED250" s="240" t="str">
        <f t="shared" ca="1" si="447"/>
        <v>-1.7575723162008+11.8485901187324i</v>
      </c>
      <c r="EE250" s="240" t="str">
        <f t="shared" ca="1" si="448"/>
        <v>-4.58387263511635-11.066447483878i</v>
      </c>
      <c r="EF250" s="240" t="str">
        <f t="shared" ca="1" si="449"/>
        <v>9.62100972366455+7.13542711724743i</v>
      </c>
      <c r="EG250" s="240" t="str">
        <f t="shared" ca="1" si="450"/>
        <v>-11.9205579590461-1.17407248218365i</v>
      </c>
      <c r="EH250" s="240" t="str">
        <f t="shared" ca="1" si="451"/>
        <v>10.8281974936155-5.12135600087103i</v>
      </c>
      <c r="EI250" s="240" t="str">
        <f t="shared" ca="1" si="452"/>
        <v>-6.6547516109643+9.95953961008067i</v>
      </c>
      <c r="EJ250" s="240" t="str">
        <f t="shared" ca="1" si="453"/>
        <v>0.587744204732503-11.9638081311178i</v>
      </c>
      <c r="EK250" s="240" t="str">
        <f t="shared" ca="1" si="454"/>
        <v>5.64650157145292+10.5638614271476i</v>
      </c>
      <c r="EL250" s="240" t="str">
        <f t="shared" ca="1" si="455"/>
        <v>-10.2740760932168-6.1580442251732i</v>
      </c>
      <c r="EM250" s="240" t="str">
        <f t="shared" ca="1" si="456"/>
        <v>11.9782364414966-3.75646654318118E-13i</v>
      </c>
      <c r="EN250" s="240"/>
      <c r="EO250" s="240"/>
      <c r="EP250" s="240"/>
    </row>
    <row r="251" spans="1:146">
      <c r="A251" s="268">
        <f t="shared" si="323"/>
        <v>2.9492187500000022E-3</v>
      </c>
      <c r="B251" s="267">
        <v>151</v>
      </c>
      <c r="C251" s="266">
        <f t="shared" si="324"/>
        <v>30200</v>
      </c>
      <c r="N251" s="265">
        <f t="shared" ca="1" si="327"/>
        <v>35.977684899755815</v>
      </c>
      <c r="O251" s="240">
        <f t="shared" ca="1" si="328"/>
        <v>11.977684899755813</v>
      </c>
      <c r="P251" s="240" t="str">
        <f t="shared" ca="1" si="329"/>
        <v>-10.1193897909963+6.40803291312699i</v>
      </c>
      <c r="Q251" s="240" t="str">
        <f t="shared" ca="1" si="330"/>
        <v>5.12112018639356-10.8276989057856i</v>
      </c>
      <c r="R251" s="240" t="str">
        <f t="shared" ca="1" si="331"/>
        <v>1.46619649590223+11.8876071348797i</v>
      </c>
      <c r="S251" s="240" t="str">
        <f t="shared" ca="1" si="332"/>
        <v>-7.59856286023305-9.25887563459652i</v>
      </c>
      <c r="T251" s="240" t="str">
        <f t="shared" ca="1" si="333"/>
        <v>11.3731493505817+3.75718104530543i</v>
      </c>
      <c r="U251" s="241" t="str">
        <f t="shared" ca="1" si="334"/>
        <v>-11.6187286936794+2.91034003176782i</v>
      </c>
      <c r="V251" s="240" t="str">
        <f t="shared" ca="1" si="335"/>
        <v>8.25909937046626-8.67480334916027i</v>
      </c>
      <c r="W251" s="240" t="str">
        <f t="shared" ca="1" si="336"/>
        <v>-2.33673040410078+11.7475370429886i</v>
      </c>
      <c r="X251" s="240" t="str">
        <f t="shared" ca="1" si="337"/>
        <v>-4.3107093446024-11.1750937581837i</v>
      </c>
      <c r="Y251" s="240" t="str">
        <f t="shared" ca="1" si="338"/>
        <v>9.62056672118594+7.13509856421397i</v>
      </c>
      <c r="Z251" s="240" t="str">
        <f t="shared" ca="1" si="339"/>
        <v>-11.9452308436309-0.881133162584847i</v>
      </c>
      <c r="AA251" s="240" t="str">
        <f t="shared" ca="1" si="340"/>
        <v>10.5633750107589-5.64624157647477i</v>
      </c>
      <c r="AB251" s="240" t="str">
        <f t="shared" ca="1" si="341"/>
        <v>-5.90377923418785+10.4216278148766i</v>
      </c>
      <c r="AC251" s="240" t="str">
        <f t="shared" ca="1" si="342"/>
        <v>-0.587717141857284-11.9632572537334i</v>
      </c>
      <c r="AD251" s="240" t="str">
        <f t="shared" ca="1" si="343"/>
        <v>6.89684907950084+9.79277327075567i</v>
      </c>
      <c r="AE251" s="240" t="str">
        <f t="shared" ca="1" si="344"/>
        <v>-11.0659379257537-4.58366156922658i</v>
      </c>
      <c r="AF251" s="240" t="str">
        <f t="shared" ca="1" si="345"/>
        <v>11.8013451393089-2.04772763343852i</v>
      </c>
      <c r="AG251" s="240" t="str">
        <f t="shared" ca="1" si="346"/>
        <v>-8.87487910562088+8.04372155276725i</v>
      </c>
      <c r="AH251" s="240" t="str">
        <f t="shared" ca="1" si="347"/>
        <v>3.19460136777901-11.5438060300242i</v>
      </c>
      <c r="AI251" s="240" t="str">
        <f t="shared" ca="1" si="348"/>
        <v>3.47693839538149+11.4619298092669i</v>
      </c>
      <c r="AJ251" s="240" t="str">
        <f t="shared" ca="1" si="349"/>
        <v>-9.06960896676233-7.82349849797793i</v>
      </c>
      <c r="AK251" s="240" t="str">
        <f t="shared" ca="1" si="350"/>
        <v>11.8480445465983+1.75749138821796i</v>
      </c>
      <c r="AL251" s="240" t="str">
        <f t="shared" ca="1" si="351"/>
        <v>-10.9501163860997+4.85385276751471i</v>
      </c>
      <c r="AM251" s="240" t="str">
        <f t="shared" ca="1" si="352"/>
        <v>6.65444519079299-9.95908101988183i</v>
      </c>
      <c r="AN251" s="240" t="str">
        <f t="shared" ca="1" si="353"/>
        <v>-0.293947102300779+11.9740774450012i</v>
      </c>
      <c r="AO251" s="240" t="str">
        <f t="shared" ca="1" si="354"/>
        <v>-6.15776067604571-10.2736030200891i</v>
      </c>
      <c r="AP251" s="240" t="str">
        <f t="shared" ca="1" si="355"/>
        <v>10.6987592245236+5.38530283396475i</v>
      </c>
      <c r="AQ251" s="240" t="str">
        <f t="shared" ca="1" si="356"/>
        <v>-11.920009073129+1.17401842164427i</v>
      </c>
      <c r="AR251" s="240" t="str">
        <f t="shared" ca="1" si="357"/>
        <v>-11.920009073129+1.17401842164427i</v>
      </c>
      <c r="AS251" s="240" t="str">
        <f t="shared" ca="1" si="358"/>
        <v>-4.03516050986007+11.2775181319963i</v>
      </c>
      <c r="AT251" s="240" t="str">
        <f t="shared" ca="1" si="359"/>
        <v>-2.62432561574487-11.686652669622i</v>
      </c>
      <c r="AU251" s="240" t="str">
        <f t="shared" ca="1" si="360"/>
        <v>8.46950221553562+8.46950221553048i</v>
      </c>
      <c r="AV251" s="240" t="str">
        <f t="shared" ca="1" si="361"/>
        <v>-11.686652669621-2.6243256157494i</v>
      </c>
      <c r="AW251" s="240" t="str">
        <f t="shared" ca="1" si="362"/>
        <v>11.2775181319978-4.0351605098557i</v>
      </c>
      <c r="AX251" s="240" t="str">
        <f t="shared" ca="1" si="363"/>
        <v>-7.36905013234863+9.44256510196097i</v>
      </c>
      <c r="AY251" s="240" t="str">
        <f t="shared" ca="1" si="364"/>
        <v>1.17401842163703-11.9200090731297i</v>
      </c>
      <c r="AZ251" s="240" t="str">
        <f t="shared" ca="1" si="365"/>
        <v>5.3853028339606+10.6987592245257i</v>
      </c>
      <c r="BA251" s="240" t="str">
        <f t="shared" ca="1" si="366"/>
        <v>-10.2736030200891-6.15776067604562i</v>
      </c>
      <c r="BB251" s="240" t="str">
        <f t="shared" ca="1" si="367"/>
        <v>11.9740774450012-0.293947102304476i</v>
      </c>
      <c r="BC251" s="240" t="str">
        <f t="shared" ca="1" si="368"/>
        <v>-9.95908101988441+6.65444519078912i</v>
      </c>
      <c r="BD251" s="240" t="str">
        <f t="shared" ca="1" si="369"/>
        <v>4.85385276751553-10.9501163860993i</v>
      </c>
      <c r="BE251" s="240" t="str">
        <f t="shared" ca="1" si="370"/>
        <v>1.75749138822061+11.8480445465979i</v>
      </c>
      <c r="BF251" s="240" t="str">
        <f t="shared" ca="1" si="371"/>
        <v>-7.82349849797363-9.06960896676603i</v>
      </c>
      <c r="BG251" s="240" t="str">
        <f t="shared" ca="1" si="372"/>
        <v>11.4619298092663+3.47693839538349i</v>
      </c>
      <c r="BH251" s="240" t="str">
        <f t="shared" ca="1" si="373"/>
        <v>-11.5438060300238+3.19460136778043i</v>
      </c>
      <c r="BI251" s="240" t="str">
        <f t="shared" ca="1" si="374"/>
        <v>8.0437215527635-8.87487910562428i</v>
      </c>
      <c r="BJ251" s="240" t="str">
        <f t="shared" ca="1" si="375"/>
        <v>-2.04772763344207+11.8013451393083i</v>
      </c>
      <c r="BK251" s="240" t="str">
        <f t="shared" ca="1" si="376"/>
        <v>-4.58366156922544-11.0659379257542i</v>
      </c>
      <c r="BL251" s="240" t="str">
        <f t="shared" ca="1" si="377"/>
        <v>9.79277327075721+6.89684907949866i</v>
      </c>
      <c r="BM251" s="240" t="str">
        <f t="shared" ca="1" si="378"/>
        <v>-11.9632572537331-0.587717141863281i</v>
      </c>
      <c r="BN251" s="240" t="str">
        <f t="shared" ca="1" si="379"/>
        <v>10.4216278148778-5.90377923418574i</v>
      </c>
      <c r="BO251" s="240" t="str">
        <f t="shared" ca="1" si="380"/>
        <v>-5.64624157647376+10.5633750107595i</v>
      </c>
      <c r="BP251" s="240" t="str">
        <f t="shared" ca="1" si="381"/>
        <v>-0.881133162589638-11.9452308436306i</v>
      </c>
      <c r="BQ251" s="240" t="str">
        <f t="shared" ca="1" si="382"/>
        <v>7.13509856421112+9.62056672118803i</v>
      </c>
      <c r="BR251" s="240" t="str">
        <f t="shared" ca="1" si="383"/>
        <v>-11.1750937581837-4.31070934460236i</v>
      </c>
      <c r="BS251" s="240" t="str">
        <f t="shared" ca="1" si="384"/>
        <v>11.7475370429879-2.33673040410431i</v>
      </c>
      <c r="BT251" s="240" t="str">
        <f t="shared" ca="1" si="385"/>
        <v>-8.67480334916353+8.25909937046284i</v>
      </c>
      <c r="BU251" s="240" t="str">
        <f t="shared" ca="1" si="386"/>
        <v>2.91034003176889-11.6187286936791i</v>
      </c>
      <c r="BV251" s="240" t="str">
        <f t="shared" ca="1" si="387"/>
        <v>3.75718104530664+11.3731493505813i</v>
      </c>
      <c r="BW251" s="240" t="str">
        <f t="shared" ca="1" si="388"/>
        <v>-9.2588756345996-7.5985628602293i</v>
      </c>
      <c r="BX251" s="240" t="str">
        <f t="shared" ca="1" si="389"/>
        <v>11.8876071348793+1.4661964959057i</v>
      </c>
      <c r="BY251" s="240" t="str">
        <f t="shared" ca="1" si="390"/>
        <v>-10.8276989057855+5.12112018639386i</v>
      </c>
      <c r="BZ251" s="240" t="str">
        <f t="shared" ca="1" si="391"/>
        <v>6.40803291312377-10.1193897909983i</v>
      </c>
      <c r="CA251" s="240" t="str">
        <f t="shared" ca="1" si="392"/>
        <v>-4.64271688898648E-12+11.9776848997558i</v>
      </c>
      <c r="CB251" s="240" t="str">
        <f t="shared" ca="1" si="393"/>
        <v>-6.408032913126-10.1193897909969i</v>
      </c>
      <c r="CC251" s="240" t="str">
        <f t="shared" ca="1" si="394"/>
        <v>10.8276989057866+5.12112018639149i</v>
      </c>
      <c r="CD251" s="240" t="str">
        <f t="shared" ca="1" si="395"/>
        <v>-11.8876071348789+1.4661964959083i</v>
      </c>
      <c r="CE251" s="240" t="str">
        <f t="shared" ca="1" si="396"/>
        <v>9.25887563459794-7.59856286023134i</v>
      </c>
      <c r="CF251" s="240" t="str">
        <f t="shared" ca="1" si="397"/>
        <v>-3.75718104530415+11.3731493505821i</v>
      </c>
      <c r="CG251" s="240" t="str">
        <f t="shared" ca="1" si="398"/>
        <v>-2.91034003177144-11.6187286936785i</v>
      </c>
      <c r="CH251" s="240" t="str">
        <f t="shared" ca="1" si="399"/>
        <v>8.67480334915712+8.25909937046957i</v>
      </c>
      <c r="CI251" s="240" t="str">
        <f t="shared" ca="1" si="400"/>
        <v>-11.7475370429883-2.33673040410207i</v>
      </c>
      <c r="CJ251" s="240" t="str">
        <f t="shared" ca="1" si="401"/>
        <v>11.1750937581828-4.31070934460482i</v>
      </c>
      <c r="CK251" s="240" t="str">
        <f t="shared" ca="1" si="402"/>
        <v>-7.13509856421858+9.62056672118251i</v>
      </c>
      <c r="CL251" s="240" t="str">
        <f t="shared" ca="1" si="403"/>
        <v>0.881133162587355-11.9452308436307i</v>
      </c>
      <c r="CM251" s="240" t="str">
        <f t="shared" ca="1" si="404"/>
        <v>5.64624157647608+10.5633750107582i</v>
      </c>
      <c r="CN251" s="240" t="str">
        <f t="shared" ca="1" si="405"/>
        <v>-10.421627814879-5.90377923418375i</v>
      </c>
      <c r="CO251" s="240" t="str">
        <f t="shared" ca="1" si="406"/>
        <v>11.9632572537336-0.587717141853668i</v>
      </c>
      <c r="CP251" s="240" t="str">
        <f t="shared" ca="1" si="407"/>
        <v>-9.7927732707555+6.8968490795011i</v>
      </c>
      <c r="CQ251" s="240" t="str">
        <f t="shared" ca="1" si="408"/>
        <v>4.58366156922332-11.065937925755i</v>
      </c>
      <c r="CR251" s="240" t="str">
        <f t="shared" ca="1" si="409"/>
        <v>2.0477276334326+11.80134513931i</v>
      </c>
      <c r="CS251" s="240" t="str">
        <f t="shared" ca="1" si="410"/>
        <v>-8.0437215527657-8.87487910562228i</v>
      </c>
      <c r="CT251" s="240" t="str">
        <f t="shared" ca="1" si="411"/>
        <v>11.5438060300245+3.19460136777791i</v>
      </c>
      <c r="CU251" s="240" t="str">
        <f t="shared" ca="1" si="412"/>
        <v>-11.4619298092654+3.47693839538633i</v>
      </c>
      <c r="CV251" s="240" t="str">
        <f t="shared" ca="1" si="413"/>
        <v>7.82349849798041-9.06960896676018i</v>
      </c>
      <c r="CW251" s="240" t="str">
        <f t="shared" ca="1" si="414"/>
        <v>-1.75749138821801+11.8480445465983i</v>
      </c>
      <c r="CX251" s="240" t="str">
        <f t="shared" ca="1" si="415"/>
        <v>-4.85385276751825-10.9501163860981i</v>
      </c>
      <c r="CY251" s="240" t="str">
        <f t="shared" ca="1" si="416"/>
        <v>9.95908101987944+6.65444519079656i</v>
      </c>
      <c r="CZ251" s="240" t="str">
        <f t="shared" ca="1" si="417"/>
        <v>-11.9740774450012-0.293947102301847i</v>
      </c>
      <c r="DA251" s="240" t="str">
        <f t="shared" ca="1" si="418"/>
        <v>10.2736030200876-6.15776067604816i</v>
      </c>
      <c r="DB251" s="240" t="str">
        <f t="shared" ca="1" si="419"/>
        <v>-5.38530283395824+10.6987592245269i</v>
      </c>
      <c r="DC251" s="240" t="str">
        <f t="shared" ca="1" si="420"/>
        <v>-1.17401842163965-11.9200090731295i</v>
      </c>
      <c r="DD251" s="240" t="str">
        <f t="shared" ca="1" si="421"/>
        <v>7.36905013235097+9.44256510195913i</v>
      </c>
      <c r="DE251" s="240" t="str">
        <f t="shared" ca="1" si="422"/>
        <v>-11.2775181319987-4.03516050985322i</v>
      </c>
      <c r="DF251" s="240" t="str">
        <f t="shared" ca="1" si="423"/>
        <v>11.6866526696231-2.62432561574034i</v>
      </c>
      <c r="DG251" s="240" t="str">
        <f t="shared" ca="1" si="424"/>
        <v>-8.469502215534+8.4695022155321i</v>
      </c>
      <c r="DH251" s="240" t="str">
        <f t="shared" ca="1" si="425"/>
        <v>2.62432561574231-11.6866526696226i</v>
      </c>
      <c r="DI251" s="240" t="str">
        <f t="shared" ca="1" si="426"/>
        <v>4.03516050985133+11.2775181319994i</v>
      </c>
      <c r="DJ251" s="240" t="str">
        <f t="shared" ca="1" si="427"/>
        <v>-9.4425651019579-7.36905013235255i</v>
      </c>
      <c r="DK251" s="240" t="str">
        <f t="shared" ca="1" si="428"/>
        <v>11.9200090731293+1.17401842164165i</v>
      </c>
      <c r="DL251" s="240" t="str">
        <f t="shared" ca="1" si="429"/>
        <v>-10.6987592245226+5.38530283396678i</v>
      </c>
      <c r="DM251" s="240" t="str">
        <f t="shared" ca="1" si="430"/>
        <v>6.15776067604988-10.2736030200866i</v>
      </c>
      <c r="DN251" s="240" t="str">
        <f t="shared" ca="1" si="431"/>
        <v>0.293947102299834+11.9740774450013i</v>
      </c>
      <c r="DO251" s="240" t="str">
        <f t="shared" ca="1" si="432"/>
        <v>-6.65444519079489-9.95908101988055i</v>
      </c>
      <c r="DP251" s="240" t="str">
        <f t="shared" ca="1" si="433"/>
        <v>10.9501163860973+4.85385276752009i</v>
      </c>
      <c r="DQ251" s="240" t="str">
        <f t="shared" ca="1" si="434"/>
        <v>-11.8480445465986+1.75749138821602i</v>
      </c>
      <c r="DR251" s="240" t="str">
        <f t="shared" ca="1" si="435"/>
        <v>9.0696089667615-7.82349849797889i</v>
      </c>
      <c r="DS251" s="240" t="str">
        <f t="shared" ca="1" si="436"/>
        <v>-3.47693839537653+11.4619298092684i</v>
      </c>
      <c r="DT251" s="240" t="str">
        <f t="shared" ca="1" si="437"/>
        <v>-3.19460136777597-11.543806030025i</v>
      </c>
      <c r="DU251" s="240" t="str">
        <f t="shared" ca="1" si="438"/>
        <v>8.87487910562093+8.04372155276719i</v>
      </c>
      <c r="DV251" s="240" t="str">
        <f t="shared" ca="1" si="439"/>
        <v>-11.8013451393096-2.04772763343458i</v>
      </c>
      <c r="DW251" s="240" t="str">
        <f t="shared" ca="1" si="440"/>
        <v>11.0659379257558-4.58366156922146i</v>
      </c>
      <c r="DX251" s="240" t="str">
        <f t="shared" ca="1" si="441"/>
        <v>-6.89684907950274+9.79277327075434i</v>
      </c>
      <c r="DY251" s="240" t="str">
        <f t="shared" ca="1" si="442"/>
        <v>0.587717141855678-11.9632572537335i</v>
      </c>
      <c r="DZ251" s="240" t="str">
        <f t="shared" ca="1" si="443"/>
        <v>5.90377923419207+10.4216278148743i</v>
      </c>
      <c r="EA251" s="240" t="str">
        <f t="shared" ca="1" si="444"/>
        <v>-10.5633750107573-5.64624157647786i</v>
      </c>
      <c r="EB251" s="240" t="str">
        <f t="shared" ca="1" si="445"/>
        <v>11.9452308436309-0.881133162585347i</v>
      </c>
      <c r="EC251" s="240" t="str">
        <f t="shared" ca="1" si="446"/>
        <v>-9.62056672118371+7.13509856421697i</v>
      </c>
      <c r="ED251" s="240" t="str">
        <f t="shared" ca="1" si="447"/>
        <v>4.31070934460668-11.175093758182i</v>
      </c>
      <c r="EE251" s="240" t="str">
        <f t="shared" ca="1" si="448"/>
        <v>2.33673040410009+11.7475370429887i</v>
      </c>
      <c r="EF251" s="240" t="str">
        <f t="shared" ca="1" si="449"/>
        <v>-8.25909937046811-8.67480334915851i</v>
      </c>
      <c r="EG251" s="240" t="str">
        <f t="shared" ca="1" si="450"/>
        <v>11.6187286936809+2.9103400317615i</v>
      </c>
      <c r="EH251" s="240" t="str">
        <f t="shared" ca="1" si="451"/>
        <v>-11.3731493505826+3.75718104530256i</v>
      </c>
      <c r="EI251" s="240" t="str">
        <f t="shared" ca="1" si="452"/>
        <v>7.5985628602329-9.25887563459666i</v>
      </c>
      <c r="EJ251" s="240" t="str">
        <f t="shared" ca="1" si="453"/>
        <v>-1.46619649589814+11.8876071348802i</v>
      </c>
      <c r="EK251" s="240" t="str">
        <f t="shared" ca="1" si="454"/>
        <v>-5.12112018638998-10.8276989057873i</v>
      </c>
      <c r="EL251" s="240" t="str">
        <f t="shared" ca="1" si="455"/>
        <v>10.1193897909958+6.4080329131277i</v>
      </c>
      <c r="EM251" s="240" t="str">
        <f t="shared" ca="1" si="456"/>
        <v>-11.9776848997558+2.96991229733974E-12i</v>
      </c>
      <c r="EN251" s="240"/>
      <c r="EO251" s="240"/>
      <c r="EP251" s="240"/>
    </row>
    <row r="252" spans="1:146">
      <c r="A252" s="268">
        <f t="shared" si="323"/>
        <v>2.9687500000000022E-3</v>
      </c>
      <c r="B252" s="267">
        <v>152</v>
      </c>
      <c r="C252" s="266">
        <f t="shared" si="324"/>
        <v>30400</v>
      </c>
      <c r="N252" s="265">
        <f t="shared" ca="1" si="327"/>
        <v>35.977096406282087</v>
      </c>
      <c r="O252" s="240">
        <f t="shared" ca="1" si="328"/>
        <v>11.977096406282087</v>
      </c>
      <c r="P252" s="240" t="str">
        <f t="shared" ca="1" si="329"/>
        <v>-9.95859170544157+6.65411824133639i</v>
      </c>
      <c r="Q252" s="240" t="str">
        <f t="shared" ca="1" si="330"/>
        <v>4.5834363625236-11.0653942286785i</v>
      </c>
      <c r="R252" s="240" t="str">
        <f t="shared" ca="1" si="331"/>
        <v>2.33661559471934+11.746959857252i</v>
      </c>
      <c r="S252" s="240" t="str">
        <f t="shared" ca="1" si="332"/>
        <v>-8.46908608780694-8.46908608780724i</v>
      </c>
      <c r="T252" s="240" t="str">
        <f t="shared" ca="1" si="333"/>
        <v>11.7469598572519+2.33661559471975i</v>
      </c>
      <c r="U252" s="241" t="str">
        <f t="shared" ca="1" si="334"/>
        <v>-11.0653942286784+4.58343636252386i</v>
      </c>
      <c r="V252" s="240" t="str">
        <f t="shared" ca="1" si="335"/>
        <v>6.65411824133592-9.95859170544187i</v>
      </c>
      <c r="W252" s="240" t="str">
        <f t="shared" ca="1" si="336"/>
        <v>-4.18176380330277E-13+11.9770964062821i</v>
      </c>
      <c r="X252" s="240" t="str">
        <f t="shared" ca="1" si="337"/>
        <v>-6.65411824133622-9.95859170544168i</v>
      </c>
      <c r="Y252" s="240" t="str">
        <f t="shared" ca="1" si="338"/>
        <v>11.0653942286785+4.58343636252353i</v>
      </c>
      <c r="Z252" s="240" t="str">
        <f t="shared" ca="1" si="339"/>
        <v>-11.7469598572518+2.33661559472005i</v>
      </c>
      <c r="AA252" s="240" t="str">
        <f t="shared" ca="1" si="340"/>
        <v>8.46908608780755-8.46908608780663i</v>
      </c>
      <c r="AB252" s="240" t="str">
        <f t="shared" ca="1" si="341"/>
        <v>-2.33661559472015+11.7469598572518i</v>
      </c>
      <c r="AC252" s="240" t="str">
        <f t="shared" ca="1" si="342"/>
        <v>-4.58343636252343-11.0653942286786i</v>
      </c>
      <c r="AD252" s="240" t="str">
        <f t="shared" ca="1" si="343"/>
        <v>9.95859170544162+6.65411824133632i</v>
      </c>
      <c r="AE252" s="240" t="str">
        <f t="shared" ca="1" si="344"/>
        <v>-11.9770964062821+3.55080677916944E-13i</v>
      </c>
      <c r="AF252" s="240" t="str">
        <f t="shared" ca="1" si="345"/>
        <v>9.95859170544122-6.6541182413369i</v>
      </c>
      <c r="AG252" s="240" t="str">
        <f t="shared" ca="1" si="346"/>
        <v>-4.58343636252396+11.0653942286784i</v>
      </c>
      <c r="AH252" s="240" t="str">
        <f t="shared" ca="1" si="347"/>
        <v>-2.33661559471969-11.7469598572519i</v>
      </c>
      <c r="AI252" s="240" t="str">
        <f t="shared" ca="1" si="348"/>
        <v>8.46908608780721+8.46908608780698i</v>
      </c>
      <c r="AJ252" s="240" t="str">
        <f t="shared" ca="1" si="349"/>
        <v>-11.746959857252-2.33661559471935i</v>
      </c>
      <c r="AK252" s="240" t="str">
        <f t="shared" ca="1" si="350"/>
        <v>11.0653942286787-4.58343636252301i</v>
      </c>
      <c r="AL252" s="240" t="str">
        <f t="shared" ca="1" si="351"/>
        <v>-6.65411824133669+9.95859170544137i</v>
      </c>
      <c r="AM252" s="240" t="str">
        <f t="shared" ca="1" si="352"/>
        <v>1.05646896648243E-13-11.9770964062821i</v>
      </c>
      <c r="AN252" s="240" t="str">
        <f t="shared" ca="1" si="353"/>
        <v>6.65411824133652+9.95859170544148i</v>
      </c>
      <c r="AO252" s="240" t="str">
        <f t="shared" ca="1" si="354"/>
        <v>-11.0653942286787-4.58343636252321i</v>
      </c>
      <c r="AP252" s="240" t="str">
        <f t="shared" ca="1" si="355"/>
        <v>11.7469598572513-2.33661559472282i</v>
      </c>
      <c r="AQ252" s="240" t="str">
        <f t="shared" ca="1" si="356"/>
        <v>-8.46908608780386+8.46908608781032i</v>
      </c>
      <c r="AR252" s="240" t="str">
        <f t="shared" ca="1" si="357"/>
        <v>-8.46908608780386+8.46908608781032i</v>
      </c>
      <c r="AS252" s="240" t="str">
        <f t="shared" ca="1" si="358"/>
        <v>4.58343636251936+11.0653942286803i</v>
      </c>
      <c r="AT252" s="240" t="str">
        <f t="shared" ca="1" si="359"/>
        <v>-9.95859170543983-6.65411824133899i</v>
      </c>
      <c r="AU252" s="240" t="str">
        <f t="shared" ca="1" si="360"/>
        <v>11.9770964062821+1.67270552132111E-12i</v>
      </c>
      <c r="AV252" s="240" t="str">
        <f t="shared" ca="1" si="361"/>
        <v>-9.95859170544169+6.65411824133621i</v>
      </c>
      <c r="AW252" s="240" t="str">
        <f t="shared" ca="1" si="362"/>
        <v>4.58343636252245-11.065394228679i</v>
      </c>
      <c r="AX252" s="240" t="str">
        <f t="shared" ca="1" si="363"/>
        <v>2.33661559472245+11.7469598572514i</v>
      </c>
      <c r="AY252" s="240" t="str">
        <f t="shared" ca="1" si="364"/>
        <v>-8.46908608780993-8.46908608780426i</v>
      </c>
      <c r="AZ252" s="240" t="str">
        <f t="shared" ca="1" si="365"/>
        <v>11.746959857253+2.33661559471425i</v>
      </c>
      <c r="BA252" s="240" t="str">
        <f t="shared" ca="1" si="366"/>
        <v>-11.0653942286804+4.58343636251901i</v>
      </c>
      <c r="BB252" s="240" t="str">
        <f t="shared" ca="1" si="367"/>
        <v>6.65411824133944-9.95859170543952i</v>
      </c>
      <c r="BC252" s="240" t="str">
        <f t="shared" ca="1" si="368"/>
        <v>-2.04833070741647E-12+11.9770964062821i</v>
      </c>
      <c r="BD252" s="240" t="str">
        <f t="shared" ca="1" si="369"/>
        <v>-6.65411824133575-9.95859170544199i</v>
      </c>
      <c r="BE252" s="240" t="str">
        <f t="shared" ca="1" si="370"/>
        <v>11.0653942286788+4.5834363625228i</v>
      </c>
      <c r="BF252" s="240" t="str">
        <f t="shared" ca="1" si="371"/>
        <v>-11.7469598572515+2.33661559472191i</v>
      </c>
      <c r="BG252" s="240" t="str">
        <f t="shared" ca="1" si="372"/>
        <v>8.46908608780464-8.46908608780954i</v>
      </c>
      <c r="BH252" s="240" t="str">
        <f t="shared" ca="1" si="373"/>
        <v>-2.33661559471479+11.7469598572529i</v>
      </c>
      <c r="BI252" s="240" t="str">
        <f t="shared" ca="1" si="374"/>
        <v>-4.58343636251851-11.0653942286806i</v>
      </c>
      <c r="BJ252" s="240" t="str">
        <f t="shared" ca="1" si="375"/>
        <v>9.95859170543942+6.65411824133961i</v>
      </c>
      <c r="BK252" s="240" t="str">
        <f t="shared" ca="1" si="376"/>
        <v>-11.9770964062821-2.59416067045149E-12i</v>
      </c>
      <c r="BL252" s="240" t="str">
        <f t="shared" ca="1" si="377"/>
        <v>9.95859170544211-6.65411824133559i</v>
      </c>
      <c r="BM252" s="240" t="str">
        <f t="shared" ca="1" si="378"/>
        <v>-4.5834363625233+11.0653942286786i</v>
      </c>
      <c r="BN252" s="240" t="str">
        <f t="shared" ca="1" si="379"/>
        <v>-2.33661559472137-11.7469598572516i</v>
      </c>
      <c r="BO252" s="240" t="str">
        <f t="shared" ca="1" si="380"/>
        <v>8.4690860878094+8.46908608780479i</v>
      </c>
      <c r="BP252" s="240" t="str">
        <f t="shared" ca="1" si="381"/>
        <v>-11.7469598572528-2.33661559471531i</v>
      </c>
      <c r="BQ252" s="240" t="str">
        <f t="shared" ca="1" si="382"/>
        <v>11.0653942286807-4.58343636251832i</v>
      </c>
      <c r="BR252" s="240" t="str">
        <f t="shared" ca="1" si="383"/>
        <v>-6.65411824134007+9.95859170543912i</v>
      </c>
      <c r="BS252" s="240" t="str">
        <f t="shared" ca="1" si="384"/>
        <v>3.13999063348649E-12-11.9770964062821i</v>
      </c>
      <c r="BT252" s="240" t="str">
        <f t="shared" ca="1" si="385"/>
        <v>6.65411824133513+9.95859170544241i</v>
      </c>
      <c r="BU252" s="240" t="str">
        <f t="shared" ca="1" si="386"/>
        <v>-11.0653942286784-4.5834363625238i</v>
      </c>
      <c r="BV252" s="240" t="str">
        <f t="shared" ca="1" si="387"/>
        <v>11.7469598572516-2.33661559472118i</v>
      </c>
      <c r="BW252" s="240" t="str">
        <f t="shared" ca="1" si="388"/>
        <v>-8.46908608780517+8.46908608780901i</v>
      </c>
      <c r="BX252" s="240" t="str">
        <f t="shared" ca="1" si="389"/>
        <v>2.33661559471552-11.7469598572527i</v>
      </c>
      <c r="BY252" s="240" t="str">
        <f t="shared" ca="1" si="390"/>
        <v>4.58343636252882+11.0653942286764i</v>
      </c>
      <c r="BZ252" s="240" t="str">
        <f t="shared" ca="1" si="391"/>
        <v>-9.9585917054388-6.65411824134052i</v>
      </c>
      <c r="CA252" s="240" t="str">
        <f t="shared" ca="1" si="392"/>
        <v>11.9770964062821+3.34541104264222E-12i</v>
      </c>
      <c r="CB252" s="240" t="str">
        <f t="shared" ca="1" si="393"/>
        <v>-9.95859170544271+6.65411824133468i</v>
      </c>
      <c r="CC252" s="240" t="str">
        <f t="shared" ca="1" si="394"/>
        <v>4.583436362524-11.0653942286783i</v>
      </c>
      <c r="CD252" s="240" t="str">
        <f t="shared" ca="1" si="395"/>
        <v>2.33661559472064+11.7469598572517i</v>
      </c>
      <c r="CE252" s="240" t="str">
        <f t="shared" ca="1" si="396"/>
        <v>-8.46908608780887-8.46908608780531i</v>
      </c>
      <c r="CF252" s="240" t="str">
        <f t="shared" ca="1" si="397"/>
        <v>11.7469598572526+2.33661559471639i</v>
      </c>
      <c r="CG252" s="240" t="str">
        <f t="shared" ca="1" si="398"/>
        <v>-11.0653942286764+4.58343636252863i</v>
      </c>
      <c r="CH252" s="240" t="str">
        <f t="shared" ca="1" si="399"/>
        <v>6.65411824134098-9.95859170543851i</v>
      </c>
      <c r="CI252" s="240" t="str">
        <f t="shared" ca="1" si="400"/>
        <v>-3.55083145179794E-12+11.9770964062821i</v>
      </c>
      <c r="CJ252" s="240" t="str">
        <f t="shared" ca="1" si="401"/>
        <v>-6.65411824133451-9.95859170544283i</v>
      </c>
      <c r="CK252" s="240" t="str">
        <f t="shared" ca="1" si="402"/>
        <v>11.0653942286781+4.5834363625245i</v>
      </c>
      <c r="CL252" s="240" t="str">
        <f t="shared" ca="1" si="403"/>
        <v>-11.7469598572518+2.33661559472011i</v>
      </c>
      <c r="CM252" s="240" t="str">
        <f t="shared" ca="1" si="404"/>
        <v>8.46908608780595-8.46908608780824i</v>
      </c>
      <c r="CN252" s="240" t="str">
        <f t="shared" ca="1" si="405"/>
        <v>-2.33661559471626+11.7469598572526i</v>
      </c>
      <c r="CO252" s="240" t="str">
        <f t="shared" ca="1" si="406"/>
        <v>-4.58343636252813-11.0653942286766i</v>
      </c>
      <c r="CP252" s="240" t="str">
        <f t="shared" ca="1" si="407"/>
        <v>9.95859170543858+6.65411824134086i</v>
      </c>
      <c r="CQ252" s="240" t="str">
        <f t="shared" ca="1" si="408"/>
        <v>-11.9770964062821-4.09666141483295E-12i</v>
      </c>
      <c r="CR252" s="240" t="str">
        <f t="shared" ca="1" si="409"/>
        <v>9.95859170544313-6.65411824133405i</v>
      </c>
      <c r="CS252" s="240" t="str">
        <f t="shared" ca="1" si="410"/>
        <v>-4.583436362525+11.0653942286779i</v>
      </c>
      <c r="CT252" s="240" t="str">
        <f t="shared" ca="1" si="411"/>
        <v>-2.33661559471958-11.7469598572519i</v>
      </c>
      <c r="CU252" s="240" t="str">
        <f t="shared" ca="1" si="412"/>
        <v>8.46908608780833+8.46908608780585i</v>
      </c>
      <c r="CV252" s="240" t="str">
        <f t="shared" ca="1" si="413"/>
        <v>-11.7469598572525-2.33661559471679i</v>
      </c>
      <c r="CW252" s="240" t="str">
        <f t="shared" ca="1" si="414"/>
        <v>11.0653942286768-4.58343636252763i</v>
      </c>
      <c r="CX252" s="240" t="str">
        <f t="shared" ca="1" si="415"/>
        <v>-6.65411824134131+9.95859170543828i</v>
      </c>
      <c r="CY252" s="240" t="str">
        <f t="shared" ca="1" si="416"/>
        <v>4.64249137786796E-12-11.9770964062821i</v>
      </c>
      <c r="CZ252" s="240" t="str">
        <f t="shared" ca="1" si="417"/>
        <v>6.6541182413336+9.95859170544344i</v>
      </c>
      <c r="DA252" s="240" t="str">
        <f t="shared" ca="1" si="418"/>
        <v>-11.0653942286777-4.58343636252551i</v>
      </c>
      <c r="DB252" s="240" t="str">
        <f t="shared" ca="1" si="419"/>
        <v>11.7469598572519-2.33661559471971i</v>
      </c>
      <c r="DC252" s="240" t="str">
        <f t="shared" ca="1" si="420"/>
        <v>-8.46908608780623+8.46908608780795i</v>
      </c>
      <c r="DD252" s="240" t="str">
        <f t="shared" ca="1" si="421"/>
        <v>2.33661559471733-11.7469598572524i</v>
      </c>
      <c r="DE252" s="240" t="str">
        <f t="shared" ca="1" si="422"/>
        <v>4.58343636252712+11.065394228677i</v>
      </c>
      <c r="DF252" s="240" t="str">
        <f t="shared" ca="1" si="423"/>
        <v>-9.9585917054444-6.65411824133215i</v>
      </c>
      <c r="DG252" s="240" t="str">
        <f t="shared" ca="1" si="424"/>
        <v>11.9770964062821+5.18832134090297E-12i</v>
      </c>
      <c r="DH252" s="240" t="str">
        <f t="shared" ca="1" si="425"/>
        <v>-9.95859170544374+6.65411824133314i</v>
      </c>
      <c r="DI252" s="240" t="str">
        <f t="shared" ca="1" si="426"/>
        <v>4.58343636252539-11.0653942286778i</v>
      </c>
      <c r="DJ252" s="240" t="str">
        <f t="shared" ca="1" si="427"/>
        <v>2.33661559471917+11.746959857252i</v>
      </c>
      <c r="DK252" s="240" t="str">
        <f t="shared" ca="1" si="428"/>
        <v>-8.46908608780756-8.46908608780662i</v>
      </c>
      <c r="DL252" s="240" t="str">
        <f t="shared" ca="1" si="429"/>
        <v>11.7469598572523+2.33661559471787i</v>
      </c>
      <c r="DM252" s="240" t="str">
        <f t="shared" ca="1" si="430"/>
        <v>-11.0653942286773+4.58343636252662i</v>
      </c>
      <c r="DN252" s="240" t="str">
        <f t="shared" ca="1" si="431"/>
        <v>6.65411824133203-9.95859170544448i</v>
      </c>
      <c r="DO252" s="240" t="str">
        <f t="shared" ca="1" si="432"/>
        <v>-5.73415130393798E-12+11.9770964062821i</v>
      </c>
      <c r="DP252" s="240" t="str">
        <f t="shared" ca="1" si="433"/>
        <v>-6.65411824133269-9.95859170544404i</v>
      </c>
      <c r="DQ252" s="240" t="str">
        <f t="shared" ca="1" si="434"/>
        <v>11.0653942286776+4.58343636252589i</v>
      </c>
      <c r="DR252" s="240" t="str">
        <f t="shared" ca="1" si="435"/>
        <v>-11.7469598572521+2.33661559471863i</v>
      </c>
      <c r="DS252" s="240" t="str">
        <f t="shared" ca="1" si="436"/>
        <v>8.469086087807-8.46908608780718i</v>
      </c>
      <c r="DT252" s="240" t="str">
        <f t="shared" ca="1" si="437"/>
        <v>-2.3366155947184+11.7469598572522i</v>
      </c>
      <c r="DU252" s="240" t="str">
        <f t="shared" ca="1" si="438"/>
        <v>-4.58343636252674-11.0653942286772i</v>
      </c>
      <c r="DV252" s="240" t="str">
        <f t="shared" ca="1" si="439"/>
        <v>9.95859170544417+6.65411824133248i</v>
      </c>
      <c r="DW252" s="240" t="str">
        <f t="shared" ca="1" si="440"/>
        <v>-11.9770964062821-6.27998126697298E-12i</v>
      </c>
      <c r="DX252" s="240" t="str">
        <f t="shared" ca="1" si="441"/>
        <v>9.95859170544397-6.6541182413328i</v>
      </c>
      <c r="DY252" s="240" t="str">
        <f t="shared" ca="1" si="442"/>
        <v>-4.58343636252639+11.0653942286773i</v>
      </c>
      <c r="DZ252" s="240" t="str">
        <f t="shared" ca="1" si="443"/>
        <v>-2.33661559471809-11.7469598572522i</v>
      </c>
      <c r="EA252" s="240" t="str">
        <f t="shared" ca="1" si="444"/>
        <v>8.46908608780679+8.4690860878074i</v>
      </c>
      <c r="EB252" s="240" t="str">
        <f t="shared" ca="1" si="445"/>
        <v>-11.7469598572522-2.33661559471826i</v>
      </c>
      <c r="EC252" s="240" t="str">
        <f t="shared" ca="1" si="446"/>
        <v>11.0653942286774-4.58343636252624i</v>
      </c>
      <c r="ED252" s="240" t="str">
        <f t="shared" ca="1" si="447"/>
        <v>-6.65411824133294+9.95859170544387i</v>
      </c>
      <c r="EE252" s="240" t="str">
        <f t="shared" ca="1" si="448"/>
        <v>6.14499212224943E-12-11.9770964062821i</v>
      </c>
      <c r="EF252" s="240" t="str">
        <f t="shared" ca="1" si="449"/>
        <v>6.65411824133234+9.95859170544426i</v>
      </c>
      <c r="EG252" s="240" t="str">
        <f t="shared" ca="1" si="450"/>
        <v>-11.0653942286771-4.5834363625269i</v>
      </c>
      <c r="EH252" s="240" t="str">
        <f t="shared" ca="1" si="451"/>
        <v>11.7469598572523-2.33661559471757i</v>
      </c>
      <c r="EI252" s="240" t="str">
        <f t="shared" ca="1" si="452"/>
        <v>-8.46908608780778+8.4690860878064i</v>
      </c>
      <c r="EJ252" s="240" t="str">
        <f t="shared" ca="1" si="453"/>
        <v>2.3366155947188-11.7469598572521i</v>
      </c>
      <c r="EK252" s="240" t="str">
        <f t="shared" ca="1" si="454"/>
        <v>4.58343636252573+11.0653942286776i</v>
      </c>
      <c r="EL252" s="240" t="str">
        <f t="shared" ca="1" si="455"/>
        <v>-9.95859170544357-6.65411824133339i</v>
      </c>
      <c r="EM252" s="240" t="str">
        <f t="shared" ca="1" si="456"/>
        <v>11.9770964062821-4.88310274661127E-12i</v>
      </c>
      <c r="EN252" s="240"/>
      <c r="EO252" s="240"/>
      <c r="EP252" s="240"/>
    </row>
    <row r="253" spans="1:146">
      <c r="A253" s="268">
        <f t="shared" si="323"/>
        <v>2.9882812500000022E-3</v>
      </c>
      <c r="B253" s="267">
        <v>153</v>
      </c>
      <c r="C253" s="266">
        <f t="shared" si="324"/>
        <v>30600</v>
      </c>
      <c r="N253" s="265">
        <f t="shared" ca="1" si="327"/>
        <v>35.97646842036022</v>
      </c>
      <c r="O253" s="240">
        <f t="shared" ca="1" si="328"/>
        <v>11.976468420360217</v>
      </c>
      <c r="P253" s="240" t="str">
        <f t="shared" ca="1" si="329"/>
        <v>-9.79177869567604+6.89614862070056i</v>
      </c>
      <c r="Q253" s="240" t="str">
        <f t="shared" ca="1" si="330"/>
        <v>4.03475069029169-11.276372763042i</v>
      </c>
      <c r="R253" s="240" t="str">
        <f t="shared" ca="1" si="331"/>
        <v>3.19427691720476+11.5426336162983i</v>
      </c>
      <c r="S253" s="240" t="str">
        <f t="shared" ca="1" si="332"/>
        <v>-9.25793528330717-7.59779113387449i</v>
      </c>
      <c r="T253" s="240" t="str">
        <f t="shared" ca="1" si="333"/>
        <v>11.9440176603389+0.881043672809565i</v>
      </c>
      <c r="U253" s="241" t="str">
        <f t="shared" ca="1" si="334"/>
        <v>-10.2725596109077+6.15713528065067i</v>
      </c>
      <c r="V253" s="240" t="str">
        <f t="shared" ca="1" si="335"/>
        <v>4.85335979980656-10.9490042687683i</v>
      </c>
      <c r="W253" s="240" t="str">
        <f t="shared" ca="1" si="336"/>
        <v>2.33649308074411+11.7463439379034i</v>
      </c>
      <c r="X253" s="240" t="str">
        <f t="shared" ca="1" si="337"/>
        <v>-8.67392231750584-8.2582605586019i</v>
      </c>
      <c r="Y253" s="240" t="str">
        <f t="shared" ca="1" si="338"/>
        <v>11.8468412337553+1.75731289361905i</v>
      </c>
      <c r="Z253" s="240" t="str">
        <f t="shared" ca="1" si="339"/>
        <v>-10.6976726355667+5.38475589104404i</v>
      </c>
      <c r="AA253" s="240" t="str">
        <f t="shared" ca="1" si="340"/>
        <v>5.64566813205736-10.5623021717123i</v>
      </c>
      <c r="AB253" s="240" t="str">
        <f t="shared" ca="1" si="341"/>
        <v>1.46604758583782+11.8863998039753i</v>
      </c>
      <c r="AC253" s="240" t="str">
        <f t="shared" ca="1" si="342"/>
        <v>-8.04290461513548-8.87397775384398i</v>
      </c>
      <c r="AD253" s="240" t="str">
        <f t="shared" ca="1" si="343"/>
        <v>11.6854657480845+2.62405908360105i</v>
      </c>
      <c r="AE253" s="240" t="str">
        <f t="shared" ca="1" si="344"/>
        <v>-11.0648140453386+4.58319604271563i</v>
      </c>
      <c r="AF253" s="240" t="str">
        <f t="shared" ca="1" si="345"/>
        <v>6.40738209954616-10.1183620440416i</v>
      </c>
      <c r="AG253" s="240" t="str">
        <f t="shared" ca="1" si="346"/>
        <v>0.587657452042851+11.9620422396405i</v>
      </c>
      <c r="AH253" s="240" t="str">
        <f t="shared" ca="1" si="347"/>
        <v>-7.36830171579643-9.44160609477417i</v>
      </c>
      <c r="AI253" s="240" t="str">
        <f t="shared" ca="1" si="348"/>
        <v>11.4607657110657+3.47658527005243i</v>
      </c>
      <c r="AJ253" s="240" t="str">
        <f t="shared" ca="1" si="349"/>
        <v>-11.3719942691148+3.75679945793037i</v>
      </c>
      <c r="AK253" s="240" t="str">
        <f t="shared" ca="1" si="350"/>
        <v>7.13437390828414-9.61958963577344i</v>
      </c>
      <c r="AL253" s="240" t="str">
        <f t="shared" ca="1" si="351"/>
        <v>-0.29391724840202+11.9728613319865i</v>
      </c>
      <c r="AM253" s="240" t="str">
        <f t="shared" ca="1" si="352"/>
        <v>-6.65376935105154-9.95806955423051i</v>
      </c>
      <c r="AN253" s="240" t="str">
        <f t="shared" ca="1" si="353"/>
        <v>11.173958791668+4.31027153970511i</v>
      </c>
      <c r="AO253" s="240" t="str">
        <f t="shared" ca="1" si="354"/>
        <v>-11.6175486706469+2.91004445138493i</v>
      </c>
      <c r="AP253" s="240" t="str">
        <f t="shared" ca="1" si="355"/>
        <v>7.82270392667589-9.06868783779965i</v>
      </c>
      <c r="AQ253" s="240" t="str">
        <f t="shared" ca="1" si="356"/>
        <v>-1.17389918581559+11.9187984514139i</v>
      </c>
      <c r="AR253" s="240" t="str">
        <f t="shared" ca="1" si="357"/>
        <v>-1.17389918581559+11.9187984514139i</v>
      </c>
      <c r="AS253" s="240" t="str">
        <f t="shared" ca="1" si="358"/>
        <v>10.8265992214342+5.12060007443725i</v>
      </c>
      <c r="AT253" s="240" t="str">
        <f t="shared" ca="1" si="359"/>
        <v>-11.8001465693572+2.04751966182828i</v>
      </c>
      <c r="AU253" s="240" t="str">
        <f t="shared" ca="1" si="360"/>
        <v>8.46864203469976-8.46864203470674i</v>
      </c>
      <c r="AV253" s="240" t="str">
        <f t="shared" ca="1" si="361"/>
        <v>-2.04751966181873+11.8001465693588i</v>
      </c>
      <c r="AW253" s="240" t="str">
        <f t="shared" ca="1" si="362"/>
        <v>-5.12060007443525-10.8265992214351i</v>
      </c>
      <c r="AX253" s="240" t="str">
        <f t="shared" ca="1" si="363"/>
        <v>10.4205693719812+5.90317963369008i</v>
      </c>
      <c r="AY253" s="240" t="str">
        <f t="shared" ca="1" si="364"/>
        <v>-11.9187984514141+1.17389918581339i</v>
      </c>
      <c r="AZ253" s="240" t="str">
        <f t="shared" ca="1" si="365"/>
        <v>9.06868783780109-7.82270392667421i</v>
      </c>
      <c r="BA253" s="240" t="str">
        <f t="shared" ca="1" si="366"/>
        <v>-2.91004445138362+11.6175486706472i</v>
      </c>
      <c r="BB253" s="240" t="str">
        <f t="shared" ca="1" si="367"/>
        <v>-4.31027153970638-11.1739587916675i</v>
      </c>
      <c r="BC253" s="240" t="str">
        <f t="shared" ca="1" si="368"/>
        <v>9.9580695542307+6.65376935105126i</v>
      </c>
      <c r="BD253" s="240" t="str">
        <f t="shared" ca="1" si="369"/>
        <v>-11.9728613319865+0.293917248401164i</v>
      </c>
      <c r="BE253" s="240" t="str">
        <f t="shared" ca="1" si="370"/>
        <v>9.61958963577416-7.13437390828319i</v>
      </c>
      <c r="BF253" s="240" t="str">
        <f t="shared" ca="1" si="371"/>
        <v>-3.75679945793264+11.371994269114i</v>
      </c>
      <c r="BG253" s="240" t="str">
        <f t="shared" ca="1" si="372"/>
        <v>-3.47658527005031-11.4607657110664i</v>
      </c>
      <c r="BH253" s="240" t="str">
        <f t="shared" ca="1" si="373"/>
        <v>9.44160609477208+7.36830171579913i</v>
      </c>
      <c r="BI253" s="240" t="str">
        <f t="shared" ca="1" si="374"/>
        <v>-11.9620422396404-0.587657452046256i</v>
      </c>
      <c r="BJ253" s="240" t="str">
        <f t="shared" ca="1" si="375"/>
        <v>10.118362044044-6.40738209954234i</v>
      </c>
      <c r="BK253" s="240" t="str">
        <f t="shared" ca="1" si="376"/>
        <v>-4.58319604271972+11.0648140453369i</v>
      </c>
      <c r="BL253" s="240" t="str">
        <f t="shared" ca="1" si="377"/>
        <v>-2.62405908359557-11.6854657480857i</v>
      </c>
      <c r="BM253" s="240" t="str">
        <f t="shared" ca="1" si="378"/>
        <v>8.87397775384826+8.04290461513075i</v>
      </c>
      <c r="BN253" s="240" t="str">
        <f t="shared" ca="1" si="379"/>
        <v>-11.8863998039759-1.466047585833i</v>
      </c>
      <c r="BO253" s="240" t="str">
        <f t="shared" ca="1" si="380"/>
        <v>10.5623021717099-5.64566813206171i</v>
      </c>
      <c r="BP253" s="240" t="str">
        <f t="shared" ca="1" si="381"/>
        <v>-5.3847558910407+10.6976726355683i</v>
      </c>
      <c r="BQ253" s="240" t="str">
        <f t="shared" ca="1" si="382"/>
        <v>-1.75731289362284-11.8468412337548i</v>
      </c>
      <c r="BR253" s="240" t="str">
        <f t="shared" ca="1" si="383"/>
        <v>8.2582605586038+8.67392231750402i</v>
      </c>
      <c r="BS253" s="240" t="str">
        <f t="shared" ca="1" si="384"/>
        <v>-11.7463439379039-2.33649308074144i</v>
      </c>
      <c r="BT253" s="240" t="str">
        <f t="shared" ca="1" si="385"/>
        <v>10.9490042687677-4.85335979980798i</v>
      </c>
      <c r="BU253" s="240" t="str">
        <f t="shared" ca="1" si="386"/>
        <v>-6.15713528064958+10.2725596109084i</v>
      </c>
      <c r="BV253" s="240" t="str">
        <f t="shared" ca="1" si="387"/>
        <v>-0.881043672809687-11.9440176603389i</v>
      </c>
      <c r="BW253" s="240" t="str">
        <f t="shared" ca="1" si="388"/>
        <v>7.59779113387462+9.25793528330706i</v>
      </c>
      <c r="BX253" s="240" t="str">
        <f t="shared" ca="1" si="389"/>
        <v>-11.542633616298-3.1942769172057i</v>
      </c>
      <c r="BY253" s="240" t="str">
        <f t="shared" ca="1" si="390"/>
        <v>11.2763727630424-4.03475069029081i</v>
      </c>
      <c r="BZ253" s="240" t="str">
        <f t="shared" ca="1" si="391"/>
        <v>-6.89614862070179+9.79177869567519i</v>
      </c>
      <c r="CA253" s="240" t="str">
        <f t="shared" ca="1" si="392"/>
        <v>2.04822590584406E-12-11.9764684203602i</v>
      </c>
      <c r="CB253" s="240" t="str">
        <f t="shared" ca="1" si="393"/>
        <v>6.89614862069816+9.79177869567774i</v>
      </c>
      <c r="CC253" s="240" t="str">
        <f t="shared" ca="1" si="394"/>
        <v>-11.2763727630409-4.03475069029499i</v>
      </c>
      <c r="CD253" s="240" t="str">
        <f t="shared" ca="1" si="395"/>
        <v>11.5426336162992-3.19427691720143i</v>
      </c>
      <c r="CE253" s="240" t="str">
        <f t="shared" ca="1" si="396"/>
        <v>-7.59779113387804+9.25793528330424i</v>
      </c>
      <c r="CF253" s="240" t="str">
        <f t="shared" ca="1" si="397"/>
        <v>0.881043672814111-11.9440176603386i</v>
      </c>
      <c r="CG253" s="240" t="str">
        <f t="shared" ca="1" si="398"/>
        <v>6.15713528064578+10.2725596109106i</v>
      </c>
      <c r="CH253" s="240" t="str">
        <f t="shared" ca="1" si="399"/>
        <v>-10.9490042687707-4.85335979980116i</v>
      </c>
      <c r="CI253" s="240" t="str">
        <f t="shared" ca="1" si="400"/>
        <v>11.7463439379025-2.33649308074877i</v>
      </c>
      <c r="CJ253" s="240" t="str">
        <f t="shared" ca="1" si="401"/>
        <v>-8.25826055859839+8.67392231750918i</v>
      </c>
      <c r="CK253" s="240" t="str">
        <f t="shared" ca="1" si="402"/>
        <v>1.75731289361545-11.8468412337559i</v>
      </c>
      <c r="CL253" s="240" t="str">
        <f t="shared" ca="1" si="403"/>
        <v>5.38475589104738+10.697672635565i</v>
      </c>
      <c r="CM253" s="240" t="str">
        <f t="shared" ca="1" si="404"/>
        <v>-10.5623021717135-5.64566813205511i</v>
      </c>
      <c r="CN253" s="240" t="str">
        <f t="shared" ca="1" si="405"/>
        <v>11.886399803975-1.46604758584043i</v>
      </c>
      <c r="CO253" s="240" t="str">
        <f t="shared" ca="1" si="406"/>
        <v>-8.87397775384301+8.04290461513655i</v>
      </c>
      <c r="CP253" s="240" t="str">
        <f t="shared" ca="1" si="407"/>
        <v>2.62405908359957-11.6854657480848i</v>
      </c>
      <c r="CQ253" s="240" t="str">
        <f t="shared" ca="1" si="408"/>
        <v>4.58319604271594+11.0648140453384i</v>
      </c>
      <c r="CR253" s="240" t="str">
        <f t="shared" ca="1" si="409"/>
        <v>-10.1183620440418-6.4073820995458i</v>
      </c>
      <c r="CS253" s="240" t="str">
        <f t="shared" ca="1" si="410"/>
        <v>11.9620422396406-0.587657452042165i</v>
      </c>
      <c r="CT253" s="240" t="str">
        <f t="shared" ca="1" si="411"/>
        <v>-9.44160609477459+7.3683017157959i</v>
      </c>
      <c r="CU253" s="240" t="str">
        <f t="shared" ca="1" si="412"/>
        <v>3.47658527005487-11.460765711065i</v>
      </c>
      <c r="CV253" s="240" t="str">
        <f t="shared" ca="1" si="413"/>
        <v>3.7567994579281+11.3719942691155i</v>
      </c>
      <c r="CW253" s="240" t="str">
        <f t="shared" ca="1" si="414"/>
        <v>-9.61958963577131-7.13437390828702i</v>
      </c>
      <c r="CX253" s="240" t="str">
        <f t="shared" ca="1" si="415"/>
        <v>11.9728613319864+0.2939172484056i</v>
      </c>
      <c r="CY253" s="240" t="str">
        <f t="shared" ca="1" si="416"/>
        <v>-9.95806955423317+6.65376935104757i</v>
      </c>
      <c r="CZ253" s="240" t="str">
        <f t="shared" ca="1" si="417"/>
        <v>4.31027153971052-11.1739587916659i</v>
      </c>
      <c r="DA253" s="240" t="str">
        <f t="shared" ca="1" si="418"/>
        <v>2.91004445137932+11.6175486706483i</v>
      </c>
      <c r="DB253" s="240" t="str">
        <f t="shared" ca="1" si="419"/>
        <v>-9.0686878378062-7.8227039266683i</v>
      </c>
      <c r="DC253" s="240" t="str">
        <f t="shared" ca="1" si="420"/>
        <v>11.9187984514149+1.17389918580561i</v>
      </c>
      <c r="DD253" s="240" t="str">
        <f t="shared" ca="1" si="421"/>
        <v>-10.4205693719777+5.90317963369629i</v>
      </c>
      <c r="DE253" s="240" t="str">
        <f t="shared" ca="1" si="422"/>
        <v>5.12060007442864-10.8265992214382i</v>
      </c>
      <c r="DF253" s="240" t="str">
        <f t="shared" ca="1" si="423"/>
        <v>2.04751966182594+11.8001465693576i</v>
      </c>
      <c r="DG253" s="240" t="str">
        <f t="shared" ca="1" si="424"/>
        <v>-8.46864203470505-8.46864203470145i</v>
      </c>
      <c r="DH253" s="240" t="str">
        <f t="shared" ca="1" si="425"/>
        <v>11.8001465693585+2.04751966182092i</v>
      </c>
      <c r="DI253" s="240" t="str">
        <f t="shared" ca="1" si="426"/>
        <v>-10.8265992214361+5.12060007443324i</v>
      </c>
      <c r="DJ253" s="240" t="str">
        <f t="shared" ca="1" si="427"/>
        <v>5.90317963369187-10.4205693719802i</v>
      </c>
      <c r="DK253" s="240" t="str">
        <f t="shared" ca="1" si="428"/>
        <v>1.17389918581135+11.9187984514143i</v>
      </c>
      <c r="DL253" s="240" t="str">
        <f t="shared" ca="1" si="429"/>
        <v>-7.82270392667266-9.06868783780242i</v>
      </c>
      <c r="DM253" s="240" t="str">
        <f t="shared" ca="1" si="430"/>
        <v>11.6175486706467+2.9100444513856i</v>
      </c>
      <c r="DN253" s="240" t="str">
        <f t="shared" ca="1" si="431"/>
        <v>-11.1739587916682+4.31027153970447i</v>
      </c>
      <c r="DO253" s="240" t="str">
        <f t="shared" ca="1" si="432"/>
        <v>6.65376935105296-9.95806955422956i</v>
      </c>
      <c r="DP253" s="240" t="str">
        <f t="shared" ca="1" si="433"/>
        <v>0.293917248399116+11.9728613319866i</v>
      </c>
      <c r="DQ253" s="240" t="str">
        <f t="shared" ca="1" si="434"/>
        <v>-7.13437390828182-9.61958963577518i</v>
      </c>
      <c r="DR253" s="240" t="str">
        <f t="shared" ca="1" si="435"/>
        <v>11.3719942691133+3.75679945793491i</v>
      </c>
      <c r="DS253" s="240" t="str">
        <f t="shared" ca="1" si="436"/>
        <v>-11.4607657110671+3.47658527004802i</v>
      </c>
      <c r="DT253" s="240" t="str">
        <f t="shared" ca="1" si="437"/>
        <v>7.36830171580101-9.4416060947706i</v>
      </c>
      <c r="DU253" s="240" t="str">
        <f t="shared" ca="1" si="438"/>
        <v>-0.587657452048642+11.9620422396402i</v>
      </c>
      <c r="DV253" s="240" t="str">
        <f t="shared" ca="1" si="439"/>
        <v>-6.40738209955068-10.1183620440387i</v>
      </c>
      <c r="DW253" s="240" t="str">
        <f t="shared" ca="1" si="440"/>
        <v>11.0648140453406+4.58319604271061i</v>
      </c>
      <c r="DX253" s="240" t="str">
        <f t="shared" ca="1" si="441"/>
        <v>-11.6854657480836+2.6240590836052i</v>
      </c>
      <c r="DY253" s="240" t="str">
        <f t="shared" ca="1" si="442"/>
        <v>8.04290461513227-8.87397775384689i</v>
      </c>
      <c r="DZ253" s="240" t="str">
        <f t="shared" ca="1" si="443"/>
        <v>-1.46604758583538+11.8863998039756i</v>
      </c>
      <c r="EA253" s="240" t="str">
        <f t="shared" ca="1" si="444"/>
        <v>-5.6456681320596-10.5623021717111i</v>
      </c>
      <c r="EB253" s="240" t="str">
        <f t="shared" ca="1" si="445"/>
        <v>10.6976726355673+5.38475589104284i</v>
      </c>
      <c r="EC253" s="240" t="str">
        <f t="shared" ca="1" si="446"/>
        <v>-11.8468412337551+1.75731289362048i</v>
      </c>
      <c r="ED253" s="240" t="str">
        <f t="shared" ca="1" si="447"/>
        <v>8.67392231750568-8.25826055860206i</v>
      </c>
      <c r="EE253" s="240" t="str">
        <f t="shared" ca="1" si="448"/>
        <v>-2.33649308074379+11.7463439379035i</v>
      </c>
      <c r="EF253" s="240" t="str">
        <f t="shared" ca="1" si="449"/>
        <v>-4.8533597998058-10.9490042687687i</v>
      </c>
      <c r="EG253" s="240" t="str">
        <f t="shared" ca="1" si="450"/>
        <v>10.2725596109073+6.15713528065134i</v>
      </c>
      <c r="EH253" s="240" t="str">
        <f t="shared" ca="1" si="451"/>
        <v>-11.9440176603391+0.881043672807644i</v>
      </c>
      <c r="EI253" s="240" t="str">
        <f t="shared" ca="1" si="452"/>
        <v>9.25793528330836-7.59779113387304i</v>
      </c>
      <c r="EJ253" s="240" t="str">
        <f t="shared" ca="1" si="453"/>
        <v>-3.19427691720768+11.5426336162974i</v>
      </c>
      <c r="EK253" s="240" t="str">
        <f t="shared" ca="1" si="454"/>
        <v>-4.03475069028888-11.276372763043i</v>
      </c>
      <c r="EL253" s="240" t="str">
        <f t="shared" ca="1" si="455"/>
        <v>9.79177869567401+6.89614862070346i</v>
      </c>
      <c r="EM253" s="240" t="str">
        <f t="shared" ca="1" si="456"/>
        <v>-11.9764684203602-4.0964518116881E-12i</v>
      </c>
      <c r="EN253" s="240"/>
      <c r="EO253" s="240"/>
      <c r="EP253" s="240"/>
    </row>
    <row r="254" spans="1:146">
      <c r="A254" s="268">
        <f t="shared" si="323"/>
        <v>3.0078125000000022E-3</v>
      </c>
      <c r="B254" s="267">
        <v>154</v>
      </c>
      <c r="C254" s="266">
        <f t="shared" si="324"/>
        <v>30800</v>
      </c>
      <c r="N254" s="265">
        <f t="shared" ca="1" si="327"/>
        <v>35.975798118194412</v>
      </c>
      <c r="O254" s="240">
        <f t="shared" ca="1" si="328"/>
        <v>11.97579811819441</v>
      </c>
      <c r="P254" s="240" t="str">
        <f t="shared" ca="1" si="329"/>
        <v>-9.61905124402549+7.1339746097502i</v>
      </c>
      <c r="Q254" s="240" t="str">
        <f t="shared" ca="1" si="330"/>
        <v>3.47639069160467-11.4601242718861i</v>
      </c>
      <c r="R254" s="240" t="str">
        <f t="shared" ca="1" si="331"/>
        <v>4.03452487229378+11.2757416440158i</v>
      </c>
      <c r="S254" s="240" t="str">
        <f t="shared" ca="1" si="332"/>
        <v>-9.95751221834879-6.65339695112079i</v>
      </c>
      <c r="T254" s="240" t="str">
        <f t="shared" ca="1" si="333"/>
        <v>11.961372744883-0.587624561874479i</v>
      </c>
      <c r="U254" s="241" t="str">
        <f t="shared" ca="1" si="334"/>
        <v>-9.25741713272623+7.59736589868196i</v>
      </c>
      <c r="V254" s="240" t="str">
        <f t="shared" ca="1" si="335"/>
        <v>2.9098815812445-11.6168984565969i</v>
      </c>
      <c r="W254" s="240" t="str">
        <f t="shared" ca="1" si="336"/>
        <v>4.58293952918244+11.0641947668868i</v>
      </c>
      <c r="X254" s="240" t="str">
        <f t="shared" ca="1" si="337"/>
        <v>-10.2719846735629-6.15679067646752i</v>
      </c>
      <c r="Y254" s="240" t="str">
        <f t="shared" ca="1" si="338"/>
        <v>11.9181313769367-1.17383348470957i</v>
      </c>
      <c r="Z254" s="240" t="str">
        <f t="shared" ca="1" si="339"/>
        <v>-8.87348109270012+8.04245446771334i</v>
      </c>
      <c r="AA254" s="240" t="str">
        <f t="shared" ca="1" si="340"/>
        <v>2.33636231127918-11.7456865154057i</v>
      </c>
      <c r="AB254" s="240" t="str">
        <f t="shared" ca="1" si="341"/>
        <v>5.12031348332727+10.8259932754554i</v>
      </c>
      <c r="AC254" s="240" t="str">
        <f t="shared" ca="1" si="342"/>
        <v>-10.5617110179788-5.64535215380354i</v>
      </c>
      <c r="AD254" s="240" t="str">
        <f t="shared" ca="1" si="343"/>
        <v>11.8461781865983-1.75721453986429i</v>
      </c>
      <c r="AE254" s="240" t="str">
        <f t="shared" ca="1" si="344"/>
        <v>-8.46816805949656+8.46816805949616i</v>
      </c>
      <c r="AF254" s="240" t="str">
        <f t="shared" ca="1" si="345"/>
        <v>1.75721453986474-11.8461781865983i</v>
      </c>
      <c r="AG254" s="240" t="str">
        <f t="shared" ca="1" si="346"/>
        <v>5.64535215380426+10.5617110179784i</v>
      </c>
      <c r="AH254" s="240" t="str">
        <f t="shared" ca="1" si="347"/>
        <v>-10.8259932754557-5.12031348332661i</v>
      </c>
      <c r="AI254" s="240" t="str">
        <f t="shared" ca="1" si="348"/>
        <v>11.7456865154058-2.33636231127874i</v>
      </c>
      <c r="AJ254" s="240" t="str">
        <f t="shared" ca="1" si="349"/>
        <v>-8.04245446771375+8.87348109269974i</v>
      </c>
      <c r="AK254" s="240" t="str">
        <f t="shared" ca="1" si="350"/>
        <v>1.17383348471003-11.9181313769367i</v>
      </c>
      <c r="AL254" s="240" t="str">
        <f t="shared" ca="1" si="351"/>
        <v>6.15679067646721+10.2719846735631i</v>
      </c>
      <c r="AM254" s="240" t="str">
        <f t="shared" ca="1" si="352"/>
        <v>-11.0641947668871-4.58293952918184i</v>
      </c>
      <c r="AN254" s="240" t="str">
        <f t="shared" ca="1" si="353"/>
        <v>11.616898456597-2.90988158124406i</v>
      </c>
      <c r="AO254" s="240" t="str">
        <f t="shared" ca="1" si="354"/>
        <v>-7.59736589868228+9.25741713272597i</v>
      </c>
      <c r="AP254" s="240" t="str">
        <f t="shared" ca="1" si="355"/>
        <v>0.587624561873792-11.9613727448831i</v>
      </c>
      <c r="AQ254" s="240" t="str">
        <f t="shared" ca="1" si="356"/>
        <v>6.65339695111942+9.9575122183497i</v>
      </c>
      <c r="AR254" s="240" t="str">
        <f t="shared" ca="1" si="357"/>
        <v>6.65339695111942+9.9575122183497i</v>
      </c>
      <c r="AS254" s="240" t="str">
        <f t="shared" ca="1" si="358"/>
        <v>11.4601242718847-3.4763906916092i</v>
      </c>
      <c r="AT254" s="240" t="str">
        <f t="shared" ca="1" si="359"/>
        <v>-7.13397460974845+9.61905124402679i</v>
      </c>
      <c r="AU254" s="240" t="str">
        <f t="shared" ca="1" si="360"/>
        <v>5.45773393233312E-13-11.9757981181944i</v>
      </c>
      <c r="AV254" s="240" t="str">
        <f t="shared" ca="1" si="361"/>
        <v>7.13397460974771+9.61905124402733i</v>
      </c>
      <c r="AW254" s="240" t="str">
        <f t="shared" ca="1" si="362"/>
        <v>-11.4601242718845-3.47639069161008i</v>
      </c>
      <c r="AX254" s="240" t="str">
        <f t="shared" ca="1" si="363"/>
        <v>11.2757416440148-4.03452487229666i</v>
      </c>
      <c r="AY254" s="240" t="str">
        <f t="shared" ca="1" si="364"/>
        <v>-6.65339695112005+9.95751221834929i</v>
      </c>
      <c r="AZ254" s="240" t="str">
        <f t="shared" ca="1" si="365"/>
        <v>-0.587624561872872-11.9613727448831i</v>
      </c>
      <c r="BA254" s="240" t="str">
        <f t="shared" ca="1" si="366"/>
        <v>7.59736589867881+9.25741713272882i</v>
      </c>
      <c r="BB254" s="240" t="str">
        <f t="shared" ca="1" si="367"/>
        <v>-11.6168984565982-2.90988158123901i</v>
      </c>
      <c r="BC254" s="240" t="str">
        <f t="shared" ca="1" si="368"/>
        <v>11.0641947668861-4.5829395291843i</v>
      </c>
      <c r="BD254" s="240" t="str">
        <f t="shared" ca="1" si="369"/>
        <v>-6.156790676468+10.2719846735626i</v>
      </c>
      <c r="BE254" s="240" t="str">
        <f t="shared" ca="1" si="370"/>
        <v>-1.17383348470657-11.918131376937i</v>
      </c>
      <c r="BF254" s="240" t="str">
        <f t="shared" ca="1" si="371"/>
        <v>8.04245446770954+8.87348109270356i</v>
      </c>
      <c r="BG254" s="240" t="str">
        <f t="shared" ca="1" si="372"/>
        <v>-11.7456865154065-2.33636231127496i</v>
      </c>
      <c r="BH254" s="240" t="str">
        <f t="shared" ca="1" si="373"/>
        <v>10.8259932754552-5.12031348332778i</v>
      </c>
      <c r="BI254" s="240" t="str">
        <f t="shared" ca="1" si="374"/>
        <v>-5.64535215380493+10.561711017978i</v>
      </c>
      <c r="BJ254" s="240" t="str">
        <f t="shared" ca="1" si="375"/>
        <v>-1.7572145398603-11.8461781865989i</v>
      </c>
      <c r="BK254" s="240" t="str">
        <f t="shared" ca="1" si="376"/>
        <v>8.4681680595+8.46816805949273i</v>
      </c>
      <c r="BL254" s="240" t="str">
        <f t="shared" ca="1" si="377"/>
        <v>-11.8461781865987-1.75721453986158i</v>
      </c>
      <c r="BM254" s="240" t="str">
        <f t="shared" ca="1" si="378"/>
        <v>10.5617110179787-5.64535215380378i</v>
      </c>
      <c r="BN254" s="240" t="str">
        <f t="shared" ca="1" si="379"/>
        <v>-5.12031348332926+10.8259932754545i</v>
      </c>
      <c r="BO254" s="240" t="str">
        <f t="shared" ca="1" si="380"/>
        <v>-2.33636231127369-11.7456865154068i</v>
      </c>
      <c r="BP254" s="240" t="str">
        <f t="shared" ca="1" si="381"/>
        <v>8.87348109270269+8.0424544677105i</v>
      </c>
      <c r="BQ254" s="240" t="str">
        <f t="shared" ca="1" si="382"/>
        <v>-11.9181313769368-1.1738334847082i</v>
      </c>
      <c r="BR254" s="240" t="str">
        <f t="shared" ca="1" si="383"/>
        <v>10.2719846735633-6.15679067646688i</v>
      </c>
      <c r="BS254" s="240" t="str">
        <f t="shared" ca="1" si="384"/>
        <v>-4.5829395291855+11.0641947668856i</v>
      </c>
      <c r="BT254" s="240" t="str">
        <f t="shared" ca="1" si="385"/>
        <v>-2.90988158124931-11.6168984565957i</v>
      </c>
      <c r="BU254" s="240" t="str">
        <f t="shared" ca="1" si="386"/>
        <v>9.257417132728+7.59736589867982i</v>
      </c>
      <c r="BV254" s="240" t="str">
        <f t="shared" ca="1" si="387"/>
        <v>-11.9613727448831-0.587624561874167i</v>
      </c>
      <c r="BW254" s="240" t="str">
        <f t="shared" ca="1" si="388"/>
        <v>9.95751221835001-6.65339695111897i</v>
      </c>
      <c r="BX254" s="240" t="str">
        <f t="shared" ca="1" si="389"/>
        <v>-4.0345248722982+11.2757416440142i</v>
      </c>
      <c r="BY254" s="240" t="str">
        <f t="shared" ca="1" si="390"/>
        <v>-3.47639069160884-11.4601242718848i</v>
      </c>
      <c r="BZ254" s="240" t="str">
        <f t="shared" ca="1" si="391"/>
        <v>9.61905124402645+7.13397460974888i</v>
      </c>
      <c r="CA254" s="240" t="str">
        <f t="shared" ca="1" si="392"/>
        <v>-11.9757981181944-1.09154678646663E-12i</v>
      </c>
      <c r="CB254" s="240" t="str">
        <f t="shared" ca="1" si="393"/>
        <v>9.61905124402756-7.13397460974741i</v>
      </c>
      <c r="CC254" s="240" t="str">
        <f t="shared" ca="1" si="394"/>
        <v>-3.47639069159921+11.4601242718878i</v>
      </c>
      <c r="CD254" s="240" t="str">
        <f t="shared" ca="1" si="395"/>
        <v>-4.03452487229614-11.2757416440149i</v>
      </c>
      <c r="CE254" s="240" t="str">
        <f t="shared" ca="1" si="396"/>
        <v>9.9575122183488+6.65339695112078i</v>
      </c>
      <c r="CF254" s="240" t="str">
        <f t="shared" ca="1" si="397"/>
        <v>-11.9613727448831+0.587624561872326i</v>
      </c>
      <c r="CG254" s="240" t="str">
        <f t="shared" ca="1" si="398"/>
        <v>9.25741713272895-7.59736589867865i</v>
      </c>
      <c r="CH254" s="240" t="str">
        <f t="shared" ca="1" si="399"/>
        <v>-2.90988158123953+11.6168984565981i</v>
      </c>
      <c r="CI254" s="240" t="str">
        <f t="shared" ca="1" si="400"/>
        <v>-4.58293952918411-11.0641947668861i</v>
      </c>
      <c r="CJ254" s="240" t="str">
        <f t="shared" ca="1" si="401"/>
        <v>10.2719846735623+6.15679067646846i</v>
      </c>
      <c r="CK254" s="240" t="str">
        <f t="shared" ca="1" si="402"/>
        <v>-11.918131376937+1.17383348470637i</v>
      </c>
      <c r="CL254" s="240" t="str">
        <f t="shared" ca="1" si="403"/>
        <v>8.87348109270416-8.04245446770889i</v>
      </c>
      <c r="CM254" s="240" t="str">
        <f t="shared" ca="1" si="404"/>
        <v>-2.33636231127517+11.7456865154065i</v>
      </c>
      <c r="CN254" s="240" t="str">
        <f t="shared" ca="1" si="405"/>
        <v>-5.12031348332729-10.8259932754554i</v>
      </c>
      <c r="CO254" s="240" t="str">
        <f t="shared" ca="1" si="406"/>
        <v>10.5617110179778+5.64535215380541i</v>
      </c>
      <c r="CP254" s="240" t="str">
        <f t="shared" ca="1" si="407"/>
        <v>-11.846178186599+1.75721453986009i</v>
      </c>
      <c r="CQ254" s="240" t="str">
        <f t="shared" ca="1" si="408"/>
        <v>8.46816805949287-8.46816805949985i</v>
      </c>
      <c r="CR254" s="240" t="str">
        <f t="shared" ca="1" si="409"/>
        <v>-1.75721453986245+11.8461781865986i</v>
      </c>
      <c r="CS254" s="240" t="str">
        <f t="shared" ca="1" si="410"/>
        <v>-5.64535215380331-10.5617110179789i</v>
      </c>
      <c r="CT254" s="240" t="str">
        <f t="shared" ca="1" si="411"/>
        <v>10.8259932754544+5.12031348332944i</v>
      </c>
      <c r="CU254" s="240" t="str">
        <f t="shared" ca="1" si="412"/>
        <v>-11.745686515407+2.33636231127282i</v>
      </c>
      <c r="CV254" s="240" t="str">
        <f t="shared" ca="1" si="413"/>
        <v>8.04245446771065-8.87348109270256i</v>
      </c>
      <c r="CW254" s="240" t="str">
        <f t="shared" ca="1" si="414"/>
        <v>-1.17383348470874+11.9181313769368i</v>
      </c>
      <c r="CX254" s="240" t="str">
        <f t="shared" ca="1" si="415"/>
        <v>-6.15679067646642-10.2719846735636i</v>
      </c>
      <c r="CY254" s="240" t="str">
        <f t="shared" ca="1" si="416"/>
        <v>11.0641947668855+4.58293952918569i</v>
      </c>
      <c r="CZ254" s="240" t="str">
        <f t="shared" ca="1" si="417"/>
        <v>-11.6168984565957+2.9098815812491i</v>
      </c>
      <c r="DA254" s="240" t="str">
        <f t="shared" ca="1" si="418"/>
        <v>7.5973658986805-9.25741713272744i</v>
      </c>
      <c r="DB254" s="240" t="str">
        <f t="shared" ca="1" si="419"/>
        <v>-0.587624561874712+11.961372744883i</v>
      </c>
      <c r="DC254" s="240" t="str">
        <f t="shared" ca="1" si="420"/>
        <v>-6.65339695111879-9.95751221835012i</v>
      </c>
      <c r="DD254" s="240" t="str">
        <f t="shared" ca="1" si="421"/>
        <v>11.275741644014+4.0345248722987i</v>
      </c>
      <c r="DE254" s="240" t="str">
        <f t="shared" ca="1" si="422"/>
        <v>-11.4601242718849+3.47639069160865i</v>
      </c>
      <c r="DF254" s="240" t="str">
        <f t="shared" ca="1" si="423"/>
        <v>7.13397460974932-9.61905124402613i</v>
      </c>
      <c r="DG254" s="240" t="str">
        <f t="shared" ca="1" si="424"/>
        <v>-1.29694752538744E-12+11.9757981181944i</v>
      </c>
      <c r="DH254" s="240" t="str">
        <f t="shared" ca="1" si="425"/>
        <v>-7.13397460974669-9.61905124402808i</v>
      </c>
      <c r="DI254" s="240" t="str">
        <f t="shared" ca="1" si="426"/>
        <v>11.4601242718877+3.4763906915994i</v>
      </c>
      <c r="DJ254" s="240" t="str">
        <f t="shared" ca="1" si="427"/>
        <v>-11.2757416440151+4.03452487229563i</v>
      </c>
      <c r="DK254" s="240" t="str">
        <f t="shared" ca="1" si="428"/>
        <v>6.65339695112096-9.95751221834868i</v>
      </c>
      <c r="DL254" s="240" t="str">
        <f t="shared" ca="1" si="429"/>
        <v>0.587624561872121+11.9613727448831i</v>
      </c>
      <c r="DM254" s="240" t="str">
        <f t="shared" ca="1" si="430"/>
        <v>-7.59736589867797-9.25741713272951i</v>
      </c>
      <c r="DN254" s="240" t="str">
        <f t="shared" ca="1" si="431"/>
        <v>11.6168984565979+2.9098815812404i</v>
      </c>
      <c r="DO254" s="240" t="str">
        <f t="shared" ca="1" si="432"/>
        <v>-11.0641947668865+4.58293952918329i</v>
      </c>
      <c r="DP254" s="240" t="str">
        <f t="shared" ca="1" si="433"/>
        <v>6.15679067646863-10.2719846735622i</v>
      </c>
      <c r="DQ254" s="240" t="str">
        <f t="shared" ca="1" si="434"/>
        <v>1.17383348470548+11.9181313769371i</v>
      </c>
      <c r="DR254" s="240" t="str">
        <f t="shared" ca="1" si="435"/>
        <v>-8.04245446771781-8.87348109269607i</v>
      </c>
      <c r="DS254" s="240" t="str">
        <f t="shared" ca="1" si="436"/>
        <v>11.7456865154063+2.33636231127603i</v>
      </c>
      <c r="DT254" s="240" t="str">
        <f t="shared" ca="1" si="437"/>
        <v>-10.8259932754555+5.12031348332709i</v>
      </c>
      <c r="DU254" s="240" t="str">
        <f t="shared" ca="1" si="438"/>
        <v>5.64535215380559-10.5617110179777i</v>
      </c>
      <c r="DV254" s="240" t="str">
        <f t="shared" ca="1" si="439"/>
        <v>1.75721453985921+11.8461781865991i</v>
      </c>
      <c r="DW254" s="240" t="str">
        <f t="shared" ca="1" si="440"/>
        <v>-8.46816805949922-8.46816805949351i</v>
      </c>
      <c r="DX254" s="240" t="str">
        <f t="shared" ca="1" si="441"/>
        <v>11.8461781865986+1.75721453986266i</v>
      </c>
      <c r="DY254" s="240" t="str">
        <f t="shared" ca="1" si="442"/>
        <v>-10.561711017979+5.64535215380313i</v>
      </c>
      <c r="DZ254" s="240" t="str">
        <f t="shared" ca="1" si="443"/>
        <v>5.12031348333024-10.825993275454i</v>
      </c>
      <c r="EA254" s="240" t="str">
        <f t="shared" ca="1" si="444"/>
        <v>2.33636231128464+11.7456865154046i</v>
      </c>
      <c r="EB254" s="240" t="str">
        <f t="shared" ca="1" si="445"/>
        <v>-8.87348109270196-8.04245446771131i</v>
      </c>
      <c r="EC254" s="240" t="str">
        <f t="shared" ca="1" si="446"/>
        <v>11.9181313769368+1.17383348470895i</v>
      </c>
      <c r="ED254" s="240" t="str">
        <f t="shared" ca="1" si="447"/>
        <v>-10.271984673564+6.15679067646565i</v>
      </c>
      <c r="EE254" s="240" t="str">
        <f t="shared" ca="1" si="448"/>
        <v>4.5829395291865-11.0641947668851i</v>
      </c>
      <c r="EF254" s="240" t="str">
        <f t="shared" ca="1" si="449"/>
        <v>2.90988158124825+11.6168984565959i</v>
      </c>
      <c r="EG254" s="240" t="str">
        <f t="shared" ca="1" si="450"/>
        <v>-9.25741713272731-7.59736589868066i</v>
      </c>
      <c r="EH254" s="240" t="str">
        <f t="shared" ca="1" si="451"/>
        <v>11.961372744883+0.587624561874918i</v>
      </c>
      <c r="EI254" s="240" t="str">
        <f t="shared" ca="1" si="452"/>
        <v>-9.95751221835061+6.65339695111806i</v>
      </c>
      <c r="EJ254" s="240" t="str">
        <f t="shared" ca="1" si="453"/>
        <v>4.03452487229891-11.2757416440139i</v>
      </c>
      <c r="EK254" s="240" t="str">
        <f t="shared" ca="1" si="454"/>
        <v>3.4763906916078+11.4601242718852i</v>
      </c>
      <c r="EL254" s="240" t="str">
        <f t="shared" ca="1" si="455"/>
        <v>-9.61905124402601-7.13397460974949i</v>
      </c>
      <c r="EM254" s="240" t="str">
        <f t="shared" ca="1" si="456"/>
        <v>11.9757981181944+2.18309357293325E-12i</v>
      </c>
      <c r="EN254" s="240"/>
      <c r="EO254" s="240"/>
      <c r="EP254" s="240"/>
    </row>
    <row r="255" spans="1:146">
      <c r="A255" s="268">
        <f t="shared" si="323"/>
        <v>3.0273437500000023E-3</v>
      </c>
      <c r="B255" s="267">
        <v>155</v>
      </c>
      <c r="C255" s="266">
        <f t="shared" si="324"/>
        <v>31000</v>
      </c>
      <c r="N255" s="265">
        <f t="shared" ca="1" si="327"/>
        <v>35.975082355509997</v>
      </c>
      <c r="O255" s="240">
        <f t="shared" ca="1" si="328"/>
        <v>11.975082355509999</v>
      </c>
      <c r="P255" s="240" t="str">
        <f t="shared" ca="1" si="329"/>
        <v>-9.44051339550071+7.36744896491442i</v>
      </c>
      <c r="Q255" s="240" t="str">
        <f t="shared" ca="1" si="330"/>
        <v>2.90970766509822-11.6162041444232i</v>
      </c>
      <c r="R255" s="240" t="str">
        <f t="shared" ca="1" si="331"/>
        <v>4.85279810906517+10.9477371147603i</v>
      </c>
      <c r="S255" s="240" t="str">
        <f t="shared" ca="1" si="332"/>
        <v>-10.5610797716473-5.64501474560959i</v>
      </c>
      <c r="T255" s="240" t="str">
        <f t="shared" ca="1" si="333"/>
        <v>11.7987809106502-2.04728269755873i</v>
      </c>
      <c r="U255" s="241" t="str">
        <f t="shared" ca="1" si="334"/>
        <v>-8.04197379087363+8.87295074753312i</v>
      </c>
      <c r="V255" s="240" t="str">
        <f t="shared" ca="1" si="335"/>
        <v>0.880941707553551-11.9426353510915i</v>
      </c>
      <c r="W255" s="240" t="str">
        <f t="shared" ca="1" si="336"/>
        <v>6.65299929467939+9.9569170834271i</v>
      </c>
      <c r="X255" s="240" t="str">
        <f t="shared" ca="1" si="337"/>
        <v>-11.3706781614792-3.75636467469655i</v>
      </c>
      <c r="Y255" s="240" t="str">
        <f t="shared" ca="1" si="338"/>
        <v>11.2750677219084-4.03428373910751i</v>
      </c>
      <c r="Z255" s="240" t="str">
        <f t="shared" ca="1" si="339"/>
        <v>-6.40664055814974+10.1171910222115i</v>
      </c>
      <c r="AA255" s="240" t="str">
        <f t="shared" ca="1" si="340"/>
        <v>-1.17376332769828-11.9174190608452i</v>
      </c>
      <c r="AB255" s="240" t="str">
        <f t="shared" ca="1" si="341"/>
        <v>8.25730481068983+8.67291846408148i</v>
      </c>
      <c r="AC255" s="240" t="str">
        <f t="shared" ca="1" si="342"/>
        <v>-11.8454701709643-1.75710951566558i</v>
      </c>
      <c r="AD255" s="240" t="str">
        <f t="shared" ca="1" si="343"/>
        <v>10.419363374985-5.9024964448331i</v>
      </c>
      <c r="AE255" s="240" t="str">
        <f t="shared" ca="1" si="344"/>
        <v>-4.5826656186617+11.0635334883925i</v>
      </c>
      <c r="AF255" s="240" t="str">
        <f t="shared" ca="1" si="345"/>
        <v>-3.19390723602665-11.5412977601699i</v>
      </c>
      <c r="AG255" s="240" t="str">
        <f t="shared" ca="1" si="346"/>
        <v>9.61847633804647+7.1335482304171i</v>
      </c>
      <c r="AH255" s="240" t="str">
        <f t="shared" ca="1" si="347"/>
        <v>-11.9714756845931+0.29388323266705i</v>
      </c>
      <c r="AI255" s="240" t="str">
        <f t="shared" ca="1" si="348"/>
        <v>9.25686384068891-7.59691182364209i</v>
      </c>
      <c r="AJ255" s="240" t="str">
        <f t="shared" ca="1" si="349"/>
        <v>-2.62375539507288+11.6841133616579i</v>
      </c>
      <c r="AK255" s="240" t="str">
        <f t="shared" ca="1" si="350"/>
        <v>-5.12000745534558-10.8253462336524i</v>
      </c>
      <c r="AL255" s="240" t="str">
        <f t="shared" ca="1" si="351"/>
        <v>10.6964345687593+5.38413270058407i</v>
      </c>
      <c r="AM255" s="240" t="str">
        <f t="shared" ca="1" si="352"/>
        <v>-11.7449845059006+2.33622267290651i</v>
      </c>
      <c r="AN255" s="240" t="str">
        <f t="shared" ca="1" si="353"/>
        <v>7.82179858675374-9.06763829723617i</v>
      </c>
      <c r="AO255" s="240" t="str">
        <f t="shared" ca="1" si="354"/>
        <v>-0.587589441063538+11.9606578443661i</v>
      </c>
      <c r="AP255" s="240" t="str">
        <f t="shared" ca="1" si="355"/>
        <v>-6.89535051321053-9.79064547010125i</v>
      </c>
      <c r="AQ255" s="240" t="str">
        <f t="shared" ca="1" si="356"/>
        <v>11.4594393297028+3.47618291666401i</v>
      </c>
      <c r="AR255" s="240" t="str">
        <f t="shared" ca="1" si="357"/>
        <v>11.4594393297028+3.47618291666401i</v>
      </c>
      <c r="AS255" s="240" t="str">
        <f t="shared" ca="1" si="358"/>
        <v>6.15642270090455-10.2713707434321i</v>
      </c>
      <c r="AT255" s="240" t="str">
        <f t="shared" ca="1" si="359"/>
        <v>1.4658779167031+11.8850241629779i</v>
      </c>
      <c r="AU255" s="240" t="str">
        <f t="shared" ca="1" si="360"/>
        <v>-8.46766193884436-8.46766193885263i</v>
      </c>
      <c r="AV255" s="240" t="str">
        <f t="shared" ca="1" si="361"/>
        <v>11.885024162978+1.46587791670272i</v>
      </c>
      <c r="AW255" s="240" t="str">
        <f t="shared" ca="1" si="362"/>
        <v>-10.2713707434321+6.15642270090473i</v>
      </c>
      <c r="AX255" s="240" t="str">
        <f t="shared" ca="1" si="363"/>
        <v>4.30977270184194-11.1726656031452i</v>
      </c>
      <c r="AY255" s="240" t="str">
        <f t="shared" ca="1" si="364"/>
        <v>3.47618291666437+11.4594393297027i</v>
      </c>
      <c r="AZ255" s="240" t="str">
        <f t="shared" ca="1" si="365"/>
        <v>-9.79064547010136-6.89535051321037i</v>
      </c>
      <c r="BA255" s="240" t="str">
        <f t="shared" ca="1" si="366"/>
        <v>11.960657844366-0.587589441066124i</v>
      </c>
      <c r="BB255" s="240" t="str">
        <f t="shared" ca="1" si="367"/>
        <v>-9.06763829723759+7.82179858675209i</v>
      </c>
      <c r="BC255" s="240" t="str">
        <f t="shared" ca="1" si="368"/>
        <v>2.33622267290146-11.7449845059016i</v>
      </c>
      <c r="BD255" s="240" t="str">
        <f t="shared" ca="1" si="369"/>
        <v>5.3841327005844+10.6964345687591i</v>
      </c>
      <c r="BE255" s="240" t="str">
        <f t="shared" ca="1" si="370"/>
        <v>-10.8253462336505-5.1200074553497i</v>
      </c>
      <c r="BF255" s="240" t="str">
        <f t="shared" ca="1" si="371"/>
        <v>11.6841133616573-2.62375539507541i</v>
      </c>
      <c r="BG255" s="240" t="str">
        <f t="shared" ca="1" si="372"/>
        <v>-7.59691182364365+9.25686384068764i</v>
      </c>
      <c r="BH255" s="240" t="str">
        <f t="shared" ca="1" si="373"/>
        <v>0.293883232661912-11.9714756845932i</v>
      </c>
      <c r="BI255" s="240" t="str">
        <f t="shared" ca="1" si="374"/>
        <v>7.13354823041727+9.61847633804635i</v>
      </c>
      <c r="BJ255" s="240" t="str">
        <f t="shared" ca="1" si="375"/>
        <v>-11.5412977601687-3.19390723603104i</v>
      </c>
      <c r="BK255" s="240" t="str">
        <f t="shared" ca="1" si="376"/>
        <v>11.0635334883915-4.58266561866416i</v>
      </c>
      <c r="BL255" s="240" t="str">
        <f t="shared" ca="1" si="377"/>
        <v>-5.90249644483484+10.4193633749841i</v>
      </c>
      <c r="BM255" s="240" t="str">
        <f t="shared" ca="1" si="378"/>
        <v>-1.75710951567193-11.8454701709633i</v>
      </c>
      <c r="BN255" s="240" t="str">
        <f t="shared" ca="1" si="379"/>
        <v>8.67291846408244+8.25730481068883i</v>
      </c>
      <c r="BO255" s="240" t="str">
        <f t="shared" ca="1" si="380"/>
        <v>-11.9174190608449-1.17376332770154i</v>
      </c>
      <c r="BP255" s="240" t="str">
        <f t="shared" ca="1" si="381"/>
        <v>10.1171910222094-6.40664055815308i</v>
      </c>
      <c r="BQ255" s="240" t="str">
        <f t="shared" ca="1" si="382"/>
        <v>-4.03428373910821+11.2750677219081i</v>
      </c>
      <c r="BR255" s="240" t="str">
        <f t="shared" ca="1" si="383"/>
        <v>-3.75636467469109-11.3706781614809i</v>
      </c>
      <c r="BS255" s="240" t="str">
        <f t="shared" ca="1" si="384"/>
        <v>9.9569170834279+6.65299929467819i</v>
      </c>
      <c r="BT255" s="240" t="str">
        <f t="shared" ca="1" si="385"/>
        <v>-11.9426353510917+0.880941707550319i</v>
      </c>
      <c r="BU255" s="240" t="str">
        <f t="shared" ca="1" si="386"/>
        <v>8.87295074753044-8.04197379087659i</v>
      </c>
      <c r="BV255" s="240" t="str">
        <f t="shared" ca="1" si="387"/>
        <v>-2.04728269755856+11.7987809106502i</v>
      </c>
      <c r="BW255" s="240" t="str">
        <f t="shared" ca="1" si="388"/>
        <v>-5.64501474560559-10.5610797716494i</v>
      </c>
      <c r="BX255" s="240" t="str">
        <f t="shared" ca="1" si="389"/>
        <v>10.9477371147614+4.8527981090627i</v>
      </c>
      <c r="BY255" s="240" t="str">
        <f t="shared" ca="1" si="390"/>
        <v>-11.6162041444238+2.90970766509607i</v>
      </c>
      <c r="BZ255" s="240" t="str">
        <f t="shared" ca="1" si="391"/>
        <v>7.36744896491038-9.44051339550386i</v>
      </c>
      <c r="CA255" s="240" t="str">
        <f t="shared" ca="1" si="392"/>
        <v>2.05378075918134E-13+11.97508235551i</v>
      </c>
      <c r="CB255" s="240" t="str">
        <f t="shared" ca="1" si="393"/>
        <v>-7.36744896491097-9.44051339550339i</v>
      </c>
      <c r="CC255" s="240" t="str">
        <f t="shared" ca="1" si="394"/>
        <v>11.616204144424+2.90970766509534i</v>
      </c>
      <c r="CD255" s="240" t="str">
        <f t="shared" ca="1" si="395"/>
        <v>-10.9477371147611+4.85279810906338i</v>
      </c>
      <c r="CE255" s="240" t="str">
        <f t="shared" ca="1" si="396"/>
        <v>5.64501474560492-10.5610797716498i</v>
      </c>
      <c r="CF255" s="240" t="str">
        <f t="shared" ca="1" si="397"/>
        <v>2.04728269755897+11.7987809106502i</v>
      </c>
      <c r="CG255" s="240" t="str">
        <f t="shared" ca="1" si="398"/>
        <v>-8.87295074753072-8.04197379087628i</v>
      </c>
      <c r="CH255" s="240" t="str">
        <f t="shared" ca="1" si="399"/>
        <v>11.9426353510917+0.880941707549909i</v>
      </c>
      <c r="CI255" s="240" t="str">
        <f t="shared" ca="1" si="400"/>
        <v>-9.95691708342748+6.65299929467882i</v>
      </c>
      <c r="CJ255" s="240" t="str">
        <f t="shared" ca="1" si="401"/>
        <v>3.75636467470201-11.3706781614773i</v>
      </c>
      <c r="CK255" s="240" t="str">
        <f t="shared" ca="1" si="402"/>
        <v>4.03428373910891+11.2750677219078i</v>
      </c>
      <c r="CL255" s="240" t="str">
        <f t="shared" ca="1" si="403"/>
        <v>-10.1171910222096-6.40664055815273i</v>
      </c>
      <c r="CM255" s="240" t="str">
        <f t="shared" ca="1" si="404"/>
        <v>11.9174190608449-1.17376332770195i</v>
      </c>
      <c r="CN255" s="240" t="str">
        <f t="shared" ca="1" si="405"/>
        <v>-8.67291846408193+8.25730481068936i</v>
      </c>
      <c r="CO255" s="240" t="str">
        <f t="shared" ca="1" si="406"/>
        <v>1.75710951567119-11.8454701709634i</v>
      </c>
      <c r="CP255" s="240" t="str">
        <f t="shared" ca="1" si="407"/>
        <v>5.90249644483549+10.4193633749837i</v>
      </c>
      <c r="CQ255" s="240" t="str">
        <f t="shared" ca="1" si="408"/>
        <v>-11.0635334883917-4.58266561866378i</v>
      </c>
      <c r="CR255" s="240" t="str">
        <f t="shared" ca="1" si="409"/>
        <v>11.5412977601686-3.19390723603144i</v>
      </c>
      <c r="CS255" s="240" t="str">
        <f t="shared" ca="1" si="410"/>
        <v>-7.13354823041667+9.61847633804679i</v>
      </c>
      <c r="CT255" s="240" t="str">
        <f t="shared" ca="1" si="411"/>
        <v>-0.293883232662663-11.9714756845932i</v>
      </c>
      <c r="CU255" s="240" t="str">
        <f t="shared" ca="1" si="412"/>
        <v>7.59691182364423+9.25686384068716i</v>
      </c>
      <c r="CV255" s="240" t="str">
        <f t="shared" ca="1" si="413"/>
        <v>-11.6841133616574-2.62375539507501i</v>
      </c>
      <c r="CW255" s="240" t="str">
        <f t="shared" ca="1" si="414"/>
        <v>10.8253462336503-5.12000745535007i</v>
      </c>
      <c r="CX255" s="240" t="str">
        <f t="shared" ca="1" si="415"/>
        <v>-5.38413270058403+10.6964345687593i</v>
      </c>
      <c r="CY255" s="240" t="str">
        <f t="shared" ca="1" si="416"/>
        <v>-2.33622267290221-11.7449845059014i</v>
      </c>
      <c r="CZ255" s="240" t="str">
        <f t="shared" ca="1" si="417"/>
        <v>9.06763829723808+7.82179858675153i</v>
      </c>
      <c r="DA255" s="240" t="str">
        <f t="shared" ca="1" si="418"/>
        <v>-11.960657844366-0.587589441065713i</v>
      </c>
      <c r="DB255" s="240" t="str">
        <f t="shared" ca="1" si="419"/>
        <v>9.79064547010818-6.89535051320069i</v>
      </c>
      <c r="DC255" s="240" t="str">
        <f t="shared" ca="1" si="420"/>
        <v>-3.47618291666397+11.4594393297028i</v>
      </c>
      <c r="DD255" s="240" t="str">
        <f t="shared" ca="1" si="421"/>
        <v>-4.30977270184265-11.172665603145i</v>
      </c>
      <c r="DE255" s="240" t="str">
        <f t="shared" ca="1" si="422"/>
        <v>10.2713707434324+6.15642270090409i</v>
      </c>
      <c r="DF255" s="240" t="str">
        <f t="shared" ca="1" si="423"/>
        <v>-11.8850241629779+1.4658779167033i</v>
      </c>
      <c r="DG255" s="240" t="str">
        <f t="shared" ca="1" si="424"/>
        <v>8.46766193885261-8.46766193884438i</v>
      </c>
      <c r="DH255" s="240" t="str">
        <f t="shared" ca="1" si="425"/>
        <v>-1.46587791670269+11.885024162978i</v>
      </c>
      <c r="DI255" s="240" t="str">
        <f t="shared" ca="1" si="426"/>
        <v>-6.1564227009052-10.2713707434318i</v>
      </c>
      <c r="DJ255" s="240" t="str">
        <f t="shared" ca="1" si="427"/>
        <v>11.1726656031454+4.30977270184144i</v>
      </c>
      <c r="DK255" s="240" t="str">
        <f t="shared" ca="1" si="428"/>
        <v>-11.4594393297027+3.47618291666456i</v>
      </c>
      <c r="DL255" s="240" t="str">
        <f t="shared" ca="1" si="429"/>
        <v>6.8953505132102-9.79064547010148i</v>
      </c>
      <c r="DM255" s="240" t="str">
        <f t="shared" ca="1" si="430"/>
        <v>0.587589441066328+11.960657844366i</v>
      </c>
      <c r="DN255" s="240" t="str">
        <f t="shared" ca="1" si="431"/>
        <v>-7.82179858675251-9.06763829723724i</v>
      </c>
      <c r="DO255" s="240" t="str">
        <f t="shared" ca="1" si="432"/>
        <v>11.7449845059017+2.33622267290094i</v>
      </c>
      <c r="DP255" s="240" t="str">
        <f t="shared" ca="1" si="433"/>
        <v>-10.696434568759+5.38413270058459i</v>
      </c>
      <c r="DQ255" s="240" t="str">
        <f t="shared" ca="1" si="434"/>
        <v>5.12000745534952-10.8253462336506i</v>
      </c>
      <c r="DR255" s="240" t="str">
        <f t="shared" ca="1" si="435"/>
        <v>2.62375539507561+11.6841133616573i</v>
      </c>
      <c r="DS255" s="240" t="str">
        <f t="shared" ca="1" si="436"/>
        <v>-9.25686384068799-7.59691182364323i</v>
      </c>
      <c r="DT255" s="240" t="str">
        <f t="shared" ca="1" si="437"/>
        <v>11.9714756845932+0.293883232662046i</v>
      </c>
      <c r="DU255" s="240" t="str">
        <f t="shared" ca="1" si="438"/>
        <v>-9.61847633804603+7.13354823041771i</v>
      </c>
      <c r="DV255" s="240" t="str">
        <f t="shared" ca="1" si="439"/>
        <v>3.19390723603085-11.5412977601688i</v>
      </c>
      <c r="DW255" s="240" t="str">
        <f t="shared" ca="1" si="440"/>
        <v>4.58266561866435+11.0635334883914i</v>
      </c>
      <c r="DX255" s="240" t="str">
        <f t="shared" ca="1" si="441"/>
        <v>-10.419363374984-5.90249644483496i</v>
      </c>
      <c r="DY255" s="240" t="str">
        <f t="shared" ca="1" si="442"/>
        <v>11.845470170965-1.75710951566035i</v>
      </c>
      <c r="DZ255" s="240" t="str">
        <f t="shared" ca="1" si="443"/>
        <v>-8.25730481068843+8.67291846408281i</v>
      </c>
      <c r="EA255" s="240" t="str">
        <f t="shared" ca="1" si="444"/>
        <v>1.17376332770134-11.9174190608449i</v>
      </c>
      <c r="EB255" s="240" t="str">
        <f t="shared" ca="1" si="445"/>
        <v>6.40664055815325+10.1171910222093i</v>
      </c>
      <c r="EC255" s="240" t="str">
        <f t="shared" ca="1" si="446"/>
        <v>-11.2750677219081-4.03428373910833i</v>
      </c>
      <c r="ED255" s="240" t="str">
        <f t="shared" ca="1" si="447"/>
        <v>11.3706781614808-3.7563646746916i</v>
      </c>
      <c r="EE255" s="240" t="str">
        <f t="shared" ca="1" si="448"/>
        <v>-6.65299929467775+9.9569170834282i</v>
      </c>
      <c r="EF255" s="240" t="str">
        <f t="shared" ca="1" si="449"/>
        <v>-0.880941707550524-11.9426353510917i</v>
      </c>
      <c r="EG255" s="240" t="str">
        <f t="shared" ca="1" si="450"/>
        <v>8.04197379087675+8.8729507475303i</v>
      </c>
      <c r="EH255" s="240" t="str">
        <f t="shared" ca="1" si="451"/>
        <v>-11.7987809106503-2.04728269755837i</v>
      </c>
      <c r="EI255" s="240" t="str">
        <f t="shared" ca="1" si="452"/>
        <v>10.5610797716492-5.64501474560607i</v>
      </c>
      <c r="EJ255" s="240" t="str">
        <f t="shared" ca="1" si="453"/>
        <v>-4.8527981090622+10.9477371147616i</v>
      </c>
      <c r="EK255" s="240" t="str">
        <f t="shared" ca="1" si="454"/>
        <v>-2.90970766509626-11.6162041444237i</v>
      </c>
      <c r="EL255" s="240" t="str">
        <f t="shared" ca="1" si="455"/>
        <v>9.44051339550399+7.36744896491023i</v>
      </c>
      <c r="EM255" s="240" t="str">
        <f t="shared" ca="1" si="456"/>
        <v>-11.97508235551+4.10756151836267E-13i</v>
      </c>
      <c r="EN255" s="240"/>
      <c r="EO255" s="240"/>
      <c r="EP255" s="240"/>
    </row>
    <row r="256" spans="1:146">
      <c r="A256" s="268">
        <f t="shared" si="323"/>
        <v>3.0468750000000023E-3</v>
      </c>
      <c r="B256" s="267">
        <v>156</v>
      </c>
      <c r="C256" s="266">
        <f t="shared" si="324"/>
        <v>31200</v>
      </c>
      <c r="N256" s="265">
        <f t="shared" ca="1" si="327"/>
        <v>35.974317623864124</v>
      </c>
      <c r="O256" s="240">
        <f t="shared" ca="1" si="328"/>
        <v>11.974317623864122</v>
      </c>
      <c r="P256" s="240" t="str">
        <f t="shared" ca="1" si="329"/>
        <v>-9.25627269513262+7.59642668302178i</v>
      </c>
      <c r="Q256" s="240" t="str">
        <f t="shared" ca="1" si="330"/>
        <v>2.33607348116307-11.7442344683589i</v>
      </c>
      <c r="R256" s="240" t="str">
        <f t="shared" ca="1" si="331"/>
        <v>5.64465425360779+10.5604053385469i</v>
      </c>
      <c r="S256" s="240" t="str">
        <f t="shared" ca="1" si="332"/>
        <v>-11.0628269684771-4.58237296853057i</v>
      </c>
      <c r="T256" s="240" t="str">
        <f t="shared" ca="1" si="333"/>
        <v>11.4587075271446-3.4759609267858i</v>
      </c>
      <c r="U256" s="241" t="str">
        <f t="shared" ca="1" si="334"/>
        <v>-6.65257443254053+9.9562812323021i</v>
      </c>
      <c r="V256" s="240" t="str">
        <f t="shared" ca="1" si="335"/>
        <v>-1.17368837088873-11.9166580115913i</v>
      </c>
      <c r="W256" s="240" t="str">
        <f t="shared" ca="1" si="336"/>
        <v>8.46712119191604+8.46712119191577i</v>
      </c>
      <c r="X256" s="240" t="str">
        <f t="shared" ca="1" si="337"/>
        <v>-11.9166580115912-1.17368837088954i</v>
      </c>
      <c r="Y256" s="240" t="str">
        <f t="shared" ca="1" si="338"/>
        <v>9.95628123230186-6.65257443254088i</v>
      </c>
      <c r="Z256" s="240" t="str">
        <f t="shared" ca="1" si="339"/>
        <v>-3.47596092678539+11.4587075271448i</v>
      </c>
      <c r="AA256" s="240" t="str">
        <f t="shared" ca="1" si="340"/>
        <v>-4.58237296852986-11.0628269684773i</v>
      </c>
      <c r="AB256" s="240" t="str">
        <f t="shared" ca="1" si="341"/>
        <v>10.5604053385471+5.64465425360747i</v>
      </c>
      <c r="AC256" s="240" t="str">
        <f t="shared" ca="1" si="342"/>
        <v>-11.744234468359+2.33607348116247i</v>
      </c>
      <c r="AD256" s="240" t="str">
        <f t="shared" ca="1" si="343"/>
        <v>7.59642668302186-9.25627269513254i</v>
      </c>
      <c r="AE256" s="240" t="str">
        <f t="shared" ca="1" si="344"/>
        <v>3.75535441523586E-13+11.9743176238641i</v>
      </c>
      <c r="AF256" s="240" t="str">
        <f t="shared" ca="1" si="345"/>
        <v>-7.59642668302145-9.25627269513288i</v>
      </c>
      <c r="AG256" s="240" t="str">
        <f t="shared" ca="1" si="346"/>
        <v>11.7442344683589+2.3360734811629i</v>
      </c>
      <c r="AH256" s="240" t="str">
        <f t="shared" ca="1" si="347"/>
        <v>-10.5604053385473+5.64465425360701i</v>
      </c>
      <c r="AI256" s="240" t="str">
        <f t="shared" ca="1" si="348"/>
        <v>4.58237296853018-11.0628269684772i</v>
      </c>
      <c r="AJ256" s="240" t="str">
        <f t="shared" ca="1" si="349"/>
        <v>3.47596092678611+11.4587075271445i</v>
      </c>
      <c r="AK256" s="240" t="str">
        <f t="shared" ca="1" si="350"/>
        <v>-9.95628123230167-6.65257443254118i</v>
      </c>
      <c r="AL256" s="240" t="str">
        <f t="shared" ca="1" si="351"/>
        <v>11.9166580115913-1.1736883708891i</v>
      </c>
      <c r="AM256" s="240" t="str">
        <f t="shared" ca="1" si="352"/>
        <v>-8.4671211919163+8.46712119191552i</v>
      </c>
      <c r="AN256" s="240" t="str">
        <f t="shared" ca="1" si="353"/>
        <v>1.17368837088917-11.9166580115913i</v>
      </c>
      <c r="AO256" s="240" t="str">
        <f t="shared" ca="1" si="354"/>
        <v>6.65257443254112+9.9562812323017i</v>
      </c>
      <c r="AP256" s="240" t="str">
        <f t="shared" ca="1" si="355"/>
        <v>-11.4587075271442-3.47596092678732i</v>
      </c>
      <c r="AQ256" s="240" t="str">
        <f t="shared" ca="1" si="356"/>
        <v>11.0628269684759-4.58237296853343i</v>
      </c>
      <c r="AR256" s="240" t="str">
        <f t="shared" ca="1" si="357"/>
        <v>11.0628269684759-4.58237296853343i</v>
      </c>
      <c r="AS256" s="240" t="str">
        <f t="shared" ca="1" si="358"/>
        <v>-2.33607348116518-11.7442344683585i</v>
      </c>
      <c r="AT256" s="240" t="str">
        <f t="shared" ca="1" si="359"/>
        <v>9.25627269512971+7.59642668302532i</v>
      </c>
      <c r="AU256" s="240" t="str">
        <f t="shared" ca="1" si="360"/>
        <v>-11.9743176238641+7.51070883047173E-13i</v>
      </c>
      <c r="AV256" s="240" t="str">
        <f t="shared" ca="1" si="361"/>
        <v>9.25627269513642-7.59642668301714i</v>
      </c>
      <c r="AW256" s="240" t="str">
        <f t="shared" ca="1" si="362"/>
        <v>-2.33607348116387+11.7442344683588i</v>
      </c>
      <c r="AX256" s="240" t="str">
        <f t="shared" ca="1" si="363"/>
        <v>-5.64465425361169-10.5604053385448i</v>
      </c>
      <c r="AY256" s="240" t="str">
        <f t="shared" ca="1" si="364"/>
        <v>11.0628269684764+4.58237296853204i</v>
      </c>
      <c r="AZ256" s="240" t="str">
        <f t="shared" ca="1" si="365"/>
        <v>-11.4587075271437+3.47596092678876i</v>
      </c>
      <c r="BA256" s="240" t="str">
        <f t="shared" ca="1" si="366"/>
        <v>6.65257443254398-9.95628123229979i</v>
      </c>
      <c r="BB256" s="240" t="str">
        <f t="shared" ca="1" si="367"/>
        <v>1.17368837089083+11.9166580115911i</v>
      </c>
      <c r="BC256" s="240" t="str">
        <f t="shared" ca="1" si="368"/>
        <v>-8.46712119191242-8.4671211919194i</v>
      </c>
      <c r="BD256" s="240" t="str">
        <f t="shared" ca="1" si="369"/>
        <v>11.9166580115913+1.17368837088879i</v>
      </c>
      <c r="BE256" s="240" t="str">
        <f t="shared" ca="1" si="370"/>
        <v>-9.95628123229884+6.6525744325454i</v>
      </c>
      <c r="BF256" s="240" t="str">
        <f t="shared" ca="1" si="371"/>
        <v>3.47596092678712-11.4587075271442i</v>
      </c>
      <c r="BG256" s="240" t="str">
        <f t="shared" ca="1" si="372"/>
        <v>4.58237296853393+11.0628269684757i</v>
      </c>
      <c r="BH256" s="240" t="str">
        <f t="shared" ca="1" si="373"/>
        <v>-10.5604053385458-5.64465425360988i</v>
      </c>
      <c r="BI256" s="240" t="str">
        <f t="shared" ca="1" si="374"/>
        <v>11.7442344683584-2.33607348116555i</v>
      </c>
      <c r="BJ256" s="240" t="str">
        <f t="shared" ca="1" si="375"/>
        <v>-7.59642668302503+9.25627269512995i</v>
      </c>
      <c r="BK256" s="240" t="str">
        <f t="shared" ca="1" si="376"/>
        <v>-1.29677161263718E-12-11.9743176238641i</v>
      </c>
      <c r="BL256" s="240" t="str">
        <f t="shared" ca="1" si="377"/>
        <v>7.59642668301756+9.25627269513608i</v>
      </c>
      <c r="BM256" s="240" t="str">
        <f t="shared" ca="1" si="378"/>
        <v>-11.7442344683589-2.33607348116334i</v>
      </c>
      <c r="BN256" s="240" t="str">
        <f t="shared" ca="1" si="379"/>
        <v>10.5604053385447-5.64465425361187i</v>
      </c>
      <c r="BO256" s="240" t="str">
        <f t="shared" ca="1" si="380"/>
        <v>-4.58237296853185+11.0628269684765i</v>
      </c>
      <c r="BP256" s="240" t="str">
        <f t="shared" ca="1" si="381"/>
        <v>-3.47596092678927-11.4587075271436i</v>
      </c>
      <c r="BQ256" s="240" t="str">
        <f t="shared" ca="1" si="382"/>
        <v>9.9562812323001+6.65257443254353i</v>
      </c>
      <c r="BR256" s="240" t="str">
        <f t="shared" ca="1" si="383"/>
        <v>-11.9166580115911+1.17368837089104i</v>
      </c>
      <c r="BS256" s="240" t="str">
        <f t="shared" ca="1" si="384"/>
        <v>8.46712119191925-8.46712119191256i</v>
      </c>
      <c r="BT256" s="240" t="str">
        <f t="shared" ca="1" si="385"/>
        <v>-1.17368837088825+11.9166580115914i</v>
      </c>
      <c r="BU256" s="240" t="str">
        <f t="shared" ca="1" si="386"/>
        <v>-6.65257443254585-9.95628123229854i</v>
      </c>
      <c r="BV256" s="240" t="str">
        <f t="shared" ca="1" si="387"/>
        <v>11.4587075271444+3.4759609267866i</v>
      </c>
      <c r="BW256" s="240" t="str">
        <f t="shared" ca="1" si="388"/>
        <v>-11.0628269684756+4.58237296853412i</v>
      </c>
      <c r="BX256" s="240" t="str">
        <f t="shared" ca="1" si="389"/>
        <v>5.6446542536097-10.5604053385459i</v>
      </c>
      <c r="BY256" s="240" t="str">
        <f t="shared" ca="1" si="390"/>
        <v>2.33607348116609+11.7442344683583i</v>
      </c>
      <c r="BZ256" s="240" t="str">
        <f t="shared" ca="1" si="391"/>
        <v>-9.25627269513029-7.59642668302461i</v>
      </c>
      <c r="CA256" s="240" t="str">
        <f t="shared" ca="1" si="392"/>
        <v>11.9743176238641-1.50214176609435E-12i</v>
      </c>
      <c r="CB256" s="240" t="str">
        <f t="shared" ca="1" si="393"/>
        <v>-9.25627269513595+7.59642668301773i</v>
      </c>
      <c r="CC256" s="240" t="str">
        <f t="shared" ca="1" si="394"/>
        <v>2.33607348116314-11.7442344683589i</v>
      </c>
      <c r="CD256" s="240" t="str">
        <f t="shared" ca="1" si="395"/>
        <v>5.64465425361205+10.5604053385446i</v>
      </c>
      <c r="CE256" s="240" t="str">
        <f t="shared" ca="1" si="396"/>
        <v>-11.0628269684766-4.58237296853166i</v>
      </c>
      <c r="CF256" s="240" t="str">
        <f t="shared" ca="1" si="397"/>
        <v>11.4587075271435-3.47596092678948i</v>
      </c>
      <c r="CG256" s="240" t="str">
        <f t="shared" ca="1" si="398"/>
        <v>-6.65257443254336+9.9562812323002i</v>
      </c>
      <c r="CH256" s="240" t="str">
        <f t="shared" ca="1" si="399"/>
        <v>-1.17368837089158-11.916658011591i</v>
      </c>
      <c r="CI256" s="240" t="str">
        <f t="shared" ca="1" si="400"/>
        <v>8.46712119191296+8.46712119191886i</v>
      </c>
      <c r="CJ256" s="240" t="str">
        <f t="shared" ca="1" si="401"/>
        <v>-11.9166580115914-1.17368837088771i</v>
      </c>
      <c r="CK256" s="240" t="str">
        <f t="shared" ca="1" si="402"/>
        <v>9.95628123230485-6.6525744325364i</v>
      </c>
      <c r="CL256" s="240" t="str">
        <f t="shared" ca="1" si="403"/>
        <v>-3.4759609267864+11.4587075271445i</v>
      </c>
      <c r="CM256" s="240" t="str">
        <f t="shared" ca="1" si="404"/>
        <v>-4.58237296853463-11.0628269684754i</v>
      </c>
      <c r="CN256" s="240" t="str">
        <f t="shared" ca="1" si="405"/>
        <v>10.5604053385462+5.64465425360923i</v>
      </c>
      <c r="CO256" s="240" t="str">
        <f t="shared" ca="1" si="406"/>
        <v>-11.7442344683582+2.33607348116662i</v>
      </c>
      <c r="CP256" s="240" t="str">
        <f t="shared" ca="1" si="407"/>
        <v>7.59642668302418-9.25627269513064i</v>
      </c>
      <c r="CQ256" s="240" t="str">
        <f t="shared" ca="1" si="408"/>
        <v>1.70751191955152E-12+11.9743176238641i</v>
      </c>
      <c r="CR256" s="240" t="str">
        <f t="shared" ca="1" si="409"/>
        <v>-7.59642668301788-9.25627269513581i</v>
      </c>
      <c r="CS256" s="240" t="str">
        <f t="shared" ca="1" si="410"/>
        <v>11.744234468359+2.33607348116261i</v>
      </c>
      <c r="CT256" s="240" t="str">
        <f t="shared" ca="1" si="411"/>
        <v>-10.5604053385442+5.64465425361283i</v>
      </c>
      <c r="CU256" s="240" t="str">
        <f t="shared" ca="1" si="412"/>
        <v>4.58237296853084-11.0628269684769i</v>
      </c>
      <c r="CV256" s="240" t="str">
        <f t="shared" ca="1" si="413"/>
        <v>3.47596092678967+11.4587075271435i</v>
      </c>
      <c r="CW256" s="240" t="str">
        <f t="shared" ca="1" si="414"/>
        <v>-9.95628123230033-6.65257443254318i</v>
      </c>
      <c r="CX256" s="240" t="str">
        <f t="shared" ca="1" si="415"/>
        <v>11.916658011591-1.17368837089178i</v>
      </c>
      <c r="CY256" s="240" t="str">
        <f t="shared" ca="1" si="416"/>
        <v>-8.46712119191872+8.4671211919131i</v>
      </c>
      <c r="CZ256" s="240" t="str">
        <f t="shared" ca="1" si="417"/>
        <v>1.1736883708875-11.9166580115914i</v>
      </c>
      <c r="DA256" s="240" t="str">
        <f t="shared" ca="1" si="418"/>
        <v>6.65257443253657+9.95628123230474i</v>
      </c>
      <c r="DB256" s="240" t="str">
        <f t="shared" ca="1" si="419"/>
        <v>-11.4587075271445-3.47596092678621i</v>
      </c>
      <c r="DC256" s="240" t="str">
        <f t="shared" ca="1" si="420"/>
        <v>11.0628269684753-4.58237296853482i</v>
      </c>
      <c r="DD256" s="240" t="str">
        <f t="shared" ca="1" si="421"/>
        <v>-5.64465425360905+10.5604053385463i</v>
      </c>
      <c r="DE256" s="240" t="str">
        <f t="shared" ca="1" si="422"/>
        <v>-2.33607348116682-11.7442344683582i</v>
      </c>
      <c r="DF256" s="240" t="str">
        <f t="shared" ca="1" si="423"/>
        <v>9.25627269513077+7.59642668302403i</v>
      </c>
      <c r="DG256" s="240" t="str">
        <f t="shared" ca="1" si="424"/>
        <v>-11.9743176238641+2.59354322527435E-12i</v>
      </c>
      <c r="DH256" s="240" t="str">
        <f t="shared" ca="1" si="425"/>
        <v>9.25627269513525-7.59642668301857i</v>
      </c>
      <c r="DI256" s="240" t="str">
        <f t="shared" ca="1" si="426"/>
        <v>-2.3360734811624+11.744234468359i</v>
      </c>
      <c r="DJ256" s="240" t="str">
        <f t="shared" ca="1" si="427"/>
        <v>-5.64465425360221-10.5604053385499i</v>
      </c>
      <c r="DK256" s="240" t="str">
        <f t="shared" ca="1" si="428"/>
        <v>11.062826968477+4.58237296853065i</v>
      </c>
      <c r="DL256" s="240" t="str">
        <f t="shared" ca="1" si="429"/>
        <v>-11.4587075271432+3.47596092679052i</v>
      </c>
      <c r="DM256" s="240" t="str">
        <f t="shared" ca="1" si="430"/>
        <v>6.65257443254245-9.95628123230082i</v>
      </c>
      <c r="DN256" s="240" t="str">
        <f t="shared" ca="1" si="431"/>
        <v>1.17368837089199+11.916658011591i</v>
      </c>
      <c r="DO256" s="240" t="str">
        <f t="shared" ca="1" si="432"/>
        <v>-8.46712119191324-8.46712119191857i</v>
      </c>
      <c r="DP256" s="240" t="str">
        <f t="shared" ca="1" si="433"/>
        <v>11.9166580115915+1.1736883708873i</v>
      </c>
      <c r="DQ256" s="240" t="str">
        <f t="shared" ca="1" si="434"/>
        <v>-9.95628123230462+6.65257443253675i</v>
      </c>
      <c r="DR256" s="240" t="str">
        <f t="shared" ca="1" si="435"/>
        <v>3.47596092678536-11.4587075271448i</v>
      </c>
      <c r="DS256" s="240" t="str">
        <f t="shared" ca="1" si="436"/>
        <v>4.58237296853501+11.0628269684752i</v>
      </c>
      <c r="DT256" s="240" t="str">
        <f t="shared" ca="1" si="437"/>
        <v>-10.5604053385464-5.64465425360887i</v>
      </c>
      <c r="DU256" s="240" t="str">
        <f t="shared" ca="1" si="438"/>
        <v>11.7442344683581-2.33607348116702i</v>
      </c>
      <c r="DV256" s="240" t="str">
        <f t="shared" ca="1" si="439"/>
        <v>-7.59642668302387+9.2562726951309i</v>
      </c>
      <c r="DW256" s="240" t="str">
        <f t="shared" ca="1" si="440"/>
        <v>-2.79891337873153E-12-11.9743176238641i</v>
      </c>
      <c r="DX256" s="240" t="str">
        <f t="shared" ca="1" si="441"/>
        <v>7.59642668301872+9.25627269513512i</v>
      </c>
      <c r="DY256" s="240" t="str">
        <f t="shared" ca="1" si="442"/>
        <v>-11.7442344683592-2.33607348116153i</v>
      </c>
      <c r="DZ256" s="240" t="str">
        <f t="shared" ca="1" si="443"/>
        <v>10.5604053385495-5.64465425360299i</v>
      </c>
      <c r="EA256" s="240" t="str">
        <f t="shared" ca="1" si="444"/>
        <v>-4.58237296853046+11.0628269684771i</v>
      </c>
      <c r="EB256" s="240" t="str">
        <f t="shared" ca="1" si="445"/>
        <v>-3.47596092679071-11.4587075271432i</v>
      </c>
      <c r="EC256" s="240" t="str">
        <f t="shared" ca="1" si="446"/>
        <v>9.95628123230092+6.65257443254228i</v>
      </c>
      <c r="ED256" s="240" t="str">
        <f t="shared" ca="1" si="447"/>
        <v>-11.9166580115909+1.17368837089287i</v>
      </c>
      <c r="EE256" s="240" t="str">
        <f t="shared" ca="1" si="448"/>
        <v>8.46712119191795-8.46712119191387i</v>
      </c>
      <c r="EF256" s="240" t="str">
        <f t="shared" ca="1" si="449"/>
        <v>-1.17368837088709+11.9166580115915i</v>
      </c>
      <c r="EG256" s="240" t="str">
        <f t="shared" ca="1" si="450"/>
        <v>-6.65257443253692-9.95628123230452i</v>
      </c>
      <c r="EH256" s="240" t="str">
        <f t="shared" ca="1" si="451"/>
        <v>11.4587075271448+3.47596092678517i</v>
      </c>
      <c r="EI256" s="240" t="str">
        <f t="shared" ca="1" si="452"/>
        <v>-11.0628269684796+4.58237296852451i</v>
      </c>
      <c r="EJ256" s="240" t="str">
        <f t="shared" ca="1" si="453"/>
        <v>5.64465425360808-10.5604053385468i</v>
      </c>
      <c r="EK256" s="240" t="str">
        <f t="shared" ca="1" si="454"/>
        <v>2.33607348116723+11.7442344683581i</v>
      </c>
      <c r="EL256" s="240" t="str">
        <f t="shared" ca="1" si="455"/>
        <v>-9.25627269513104-7.59642668302372i</v>
      </c>
      <c r="EM256" s="240" t="str">
        <f t="shared" ca="1" si="456"/>
        <v>11.9743176238641-3.0042835321887E-12i</v>
      </c>
      <c r="EN256" s="240"/>
      <c r="EO256" s="240"/>
      <c r="EP256" s="240"/>
    </row>
    <row r="257" spans="1:146">
      <c r="A257" s="268">
        <f t="shared" si="323"/>
        <v>3.0664062500000023E-3</v>
      </c>
      <c r="B257" s="267">
        <v>157</v>
      </c>
      <c r="C257" s="266">
        <f t="shared" si="324"/>
        <v>31400</v>
      </c>
      <c r="N257" s="265">
        <f t="shared" ca="1" si="327"/>
        <v>35.973499999413512</v>
      </c>
      <c r="O257" s="240">
        <f t="shared" ca="1" si="328"/>
        <v>11.973499999413512</v>
      </c>
      <c r="P257" s="240" t="str">
        <f t="shared" ca="1" si="329"/>
        <v>-9.06644012320131+7.82076503472396i</v>
      </c>
      <c r="Q257" s="240" t="str">
        <f t="shared" ca="1" si="330"/>
        <v>1.75687733580523-11.8439049414832i</v>
      </c>
      <c r="R257" s="240" t="str">
        <f t="shared" ca="1" si="331"/>
        <v>6.40579400140446+10.1158541630218i</v>
      </c>
      <c r="S257" s="240" t="str">
        <f t="shared" ca="1" si="332"/>
        <v>-11.4579251093283-3.47572358293632i</v>
      </c>
      <c r="T257" s="240" t="str">
        <f t="shared" ca="1" si="333"/>
        <v>10.9462905093798-4.85215687300159i</v>
      </c>
      <c r="U257" s="241" t="str">
        <f t="shared" ca="1" si="334"/>
        <v>-5.11933091093657+10.8239158006834i</v>
      </c>
      <c r="V257" s="240" t="str">
        <f t="shared" ca="1" si="335"/>
        <v>-3.19348520146908-11.5397727232365i</v>
      </c>
      <c r="W257" s="240" t="str">
        <f t="shared" ca="1" si="336"/>
        <v>9.95560140241658+6.65212018473482i</v>
      </c>
      <c r="X257" s="240" t="str">
        <f t="shared" ca="1" si="337"/>
        <v>-11.8834537069355+1.46568421942628i</v>
      </c>
      <c r="Y257" s="240" t="str">
        <f t="shared" ca="1" si="338"/>
        <v>8.04091114546697-8.871778299003i</v>
      </c>
      <c r="Z257" s="240" t="str">
        <f t="shared" ca="1" si="339"/>
        <v>-0.293844399705194+11.9698938050727i</v>
      </c>
      <c r="AA257" s="240" t="str">
        <f t="shared" ca="1" si="340"/>
        <v>-7.59590798756162-9.25564066288514i</v>
      </c>
      <c r="AB257" s="240" t="str">
        <f t="shared" ca="1" si="341"/>
        <v>11.7972218505661+2.04701217497119i</v>
      </c>
      <c r="AC257" s="240" t="str">
        <f t="shared" ca="1" si="342"/>
        <v>-10.2700135113354+6.15560920729567i</v>
      </c>
      <c r="AD257" s="240" t="str">
        <f t="shared" ca="1" si="343"/>
        <v>3.75586831848173-11.369175669774i</v>
      </c>
      <c r="AE257" s="240" t="str">
        <f t="shared" ca="1" si="344"/>
        <v>4.58206007719906+11.062071581982i</v>
      </c>
      <c r="AF257" s="240" t="str">
        <f t="shared" ca="1" si="345"/>
        <v>-10.6950211698405-5.38342125535595i</v>
      </c>
      <c r="AG257" s="240" t="str">
        <f t="shared" ca="1" si="346"/>
        <v>11.6146692095558-2.90932318392974i</v>
      </c>
      <c r="AH257" s="240" t="str">
        <f t="shared" ca="1" si="347"/>
        <v>-6.89443937960378+9.78935175979105i</v>
      </c>
      <c r="AI257" s="240" t="str">
        <f t="shared" ca="1" si="348"/>
        <v>-1.17360822967836-11.9158443242259i</v>
      </c>
      <c r="AJ257" s="240" t="str">
        <f t="shared" ca="1" si="349"/>
        <v>8.67177244729423+8.25621371200527i</v>
      </c>
      <c r="AK257" s="240" t="str">
        <f t="shared" ca="1" si="350"/>
        <v>-11.9590773942869-0.587511798530365i</v>
      </c>
      <c r="AL257" s="240" t="str">
        <f t="shared" ca="1" si="351"/>
        <v>9.43926595072485-7.36647544945626i</v>
      </c>
      <c r="AM257" s="240" t="str">
        <f t="shared" ca="1" si="352"/>
        <v>-2.33591397054617+11.7434325543328i</v>
      </c>
      <c r="AN257" s="240" t="str">
        <f t="shared" ca="1" si="353"/>
        <v>-5.90171650437449-10.4179865875297i</v>
      </c>
      <c r="AO257" s="240" t="str">
        <f t="shared" ca="1" si="354"/>
        <v>11.2735778639167+4.03375065939414i</v>
      </c>
      <c r="AP257" s="240" t="str">
        <f t="shared" ca="1" si="355"/>
        <v>-11.1711892762994+4.30920321974357i</v>
      </c>
      <c r="AQ257" s="240" t="str">
        <f t="shared" ca="1" si="356"/>
        <v>5.64426882811454-10.5596842581552i</v>
      </c>
      <c r="AR257" s="240" t="str">
        <f t="shared" ca="1" si="357"/>
        <v>5.64426882811454-10.5596842581552i</v>
      </c>
      <c r="AS257" s="240" t="str">
        <f t="shared" ca="1" si="358"/>
        <v>-9.61720537771296-7.13260562199007i</v>
      </c>
      <c r="AT257" s="240" t="str">
        <f t="shared" ca="1" si="359"/>
        <v>11.9410572824571-0.880825302221667i</v>
      </c>
      <c r="AU257" s="240" t="str">
        <f t="shared" ca="1" si="360"/>
        <v>-8.46654304412565+8.46654304411919i</v>
      </c>
      <c r="AV257" s="240" t="str">
        <f t="shared" ca="1" si="361"/>
        <v>0.880825302218876-11.9410572824573i</v>
      </c>
      <c r="AW257" s="240" t="str">
        <f t="shared" ca="1" si="362"/>
        <v>7.13260562199232+9.61720537771129i</v>
      </c>
      <c r="AX257" s="240" t="str">
        <f t="shared" ca="1" si="363"/>
        <v>-11.6825694534452-2.62340869888467i</v>
      </c>
      <c r="AY257" s="240" t="str">
        <f t="shared" ca="1" si="364"/>
        <v>10.5596842581595-5.64426882810635i</v>
      </c>
      <c r="AZ257" s="240" t="str">
        <f t="shared" ca="1" si="365"/>
        <v>-4.30920321974096+11.1711892763004i</v>
      </c>
      <c r="BA257" s="240" t="str">
        <f t="shared" ca="1" si="366"/>
        <v>-4.03375065939661-11.2735778639158i</v>
      </c>
      <c r="BB257" s="240" t="str">
        <f t="shared" ca="1" si="367"/>
        <v>10.4179865875269+5.90171650437946i</v>
      </c>
      <c r="BC257" s="240" t="str">
        <f t="shared" ca="1" si="368"/>
        <v>-11.7434325543334+2.33591397054307i</v>
      </c>
      <c r="BD257" s="240" t="str">
        <f t="shared" ca="1" si="369"/>
        <v>7.36647544945607-9.439265950725i</v>
      </c>
      <c r="BE257" s="240" t="str">
        <f t="shared" ca="1" si="370"/>
        <v>0.587511798534181+11.9590773942867i</v>
      </c>
      <c r="BF257" s="240" t="str">
        <f t="shared" ca="1" si="371"/>
        <v>-8.25621371200126-8.67177244729805i</v>
      </c>
      <c r="BG257" s="240" t="str">
        <f t="shared" ca="1" si="372"/>
        <v>11.9158443242257+1.17360822968049i</v>
      </c>
      <c r="BH257" s="240" t="str">
        <f t="shared" ca="1" si="373"/>
        <v>-9.78935175979022+6.89443937960495i</v>
      </c>
      <c r="BI257" s="240" t="str">
        <f t="shared" ca="1" si="374"/>
        <v>2.90932318392471-11.6146692095571i</v>
      </c>
      <c r="BJ257" s="240" t="str">
        <f t="shared" ca="1" si="375"/>
        <v>5.38342125535191+10.6950211698426i</v>
      </c>
      <c r="BK257" s="240" t="str">
        <f t="shared" ca="1" si="376"/>
        <v>-11.0620715819817-4.58206007719985i</v>
      </c>
      <c r="BL257" s="240" t="str">
        <f t="shared" ca="1" si="377"/>
        <v>11.3691756697731-3.75586831848439i</v>
      </c>
      <c r="BM257" s="240" t="str">
        <f t="shared" ca="1" si="378"/>
        <v>-6.15560920729116+10.2700135113381i</v>
      </c>
      <c r="BN257" s="240" t="str">
        <f t="shared" ca="1" si="379"/>
        <v>-2.04701217496799-11.7972218505667i</v>
      </c>
      <c r="BO257" s="240" t="str">
        <f t="shared" ca="1" si="380"/>
        <v>9.25564066288541+7.59590798756129i</v>
      </c>
      <c r="BP257" s="240" t="str">
        <f t="shared" ca="1" si="381"/>
        <v>-11.9698938050726+0.293844399708077i</v>
      </c>
      <c r="BQ257" s="240" t="str">
        <f t="shared" ca="1" si="382"/>
        <v>8.87177829900677-8.0409111454628i</v>
      </c>
      <c r="BR257" s="240" t="str">
        <f t="shared" ca="1" si="383"/>
        <v>-1.46568421942824+11.8834537069353i</v>
      </c>
      <c r="BS257" s="240" t="str">
        <f t="shared" ca="1" si="384"/>
        <v>-6.65212018473528-9.95560140241628i</v>
      </c>
      <c r="BT257" s="240" t="str">
        <f t="shared" ca="1" si="385"/>
        <v>11.5397727232375+3.19348520146535i</v>
      </c>
      <c r="BU257" s="240" t="str">
        <f t="shared" ca="1" si="386"/>
        <v>-10.8239158006853+5.11933091093263i</v>
      </c>
      <c r="BV257" s="240" t="str">
        <f t="shared" ca="1" si="387"/>
        <v>4.85215687300249-10.9462905093794i</v>
      </c>
      <c r="BW257" s="240" t="str">
        <f t="shared" ca="1" si="388"/>
        <v>3.47572358293775+11.4579251093279i</v>
      </c>
      <c r="BX257" s="240" t="str">
        <f t="shared" ca="1" si="389"/>
        <v>-10.1158541630246-6.40579400140009i</v>
      </c>
      <c r="BY257" s="240" t="str">
        <f t="shared" ca="1" si="390"/>
        <v>11.8439049414837-1.75687733580143i</v>
      </c>
      <c r="BZ257" s="240" t="str">
        <f t="shared" ca="1" si="391"/>
        <v>-7.82076503472437+9.06644012320096i</v>
      </c>
      <c r="CA257" s="240" t="str">
        <f t="shared" ca="1" si="392"/>
        <v>-2.79872745738643E-12-11.9734999994135i</v>
      </c>
      <c r="CB257" s="240" t="str">
        <f t="shared" ca="1" si="393"/>
        <v>7.82076503471932+9.0664401232053i</v>
      </c>
      <c r="CC257" s="240" t="str">
        <f t="shared" ca="1" si="394"/>
        <v>-11.8439049414827-1.756877335808i</v>
      </c>
      <c r="CD257" s="240" t="str">
        <f t="shared" ca="1" si="395"/>
        <v>10.1158541630218-6.40579400140453i</v>
      </c>
      <c r="CE257" s="240" t="str">
        <f t="shared" ca="1" si="396"/>
        <v>-3.4757235829324+11.4579251093295i</v>
      </c>
      <c r="CF257" s="240" t="str">
        <f t="shared" ca="1" si="397"/>
        <v>-4.85215687299672-10.946290509382i</v>
      </c>
      <c r="CG257" s="240" t="str">
        <f t="shared" ca="1" si="398"/>
        <v>10.8239158006826+5.11933091093834i</v>
      </c>
      <c r="CH257" s="240" t="str">
        <f t="shared" ca="1" si="399"/>
        <v>-11.5397727232361+3.19348520147042i</v>
      </c>
      <c r="CI257" s="240" t="str">
        <f t="shared" ca="1" si="400"/>
        <v>6.65212018473033-9.95560140241957i</v>
      </c>
      <c r="CJ257" s="240" t="str">
        <f t="shared" ca="1" si="401"/>
        <v>1.46568421942164+11.8834537069361i</v>
      </c>
      <c r="CK257" s="240" t="str">
        <f t="shared" ca="1" si="402"/>
        <v>-8.87177829900253-8.04091114546748i</v>
      </c>
      <c r="CL257" s="240" t="str">
        <f t="shared" ca="1" si="403"/>
        <v>11.9698938050727+0.293844399702481i</v>
      </c>
      <c r="CM257" s="240" t="str">
        <f t="shared" ca="1" si="404"/>
        <v>-9.25564066288208+7.59590798756536i</v>
      </c>
      <c r="CN257" s="240" t="str">
        <f t="shared" ca="1" si="405"/>
        <v>2.04701217497455-11.7972218505656i</v>
      </c>
      <c r="CO257" s="240" t="str">
        <f t="shared" ca="1" si="406"/>
        <v>6.15560920729626+10.2700135113351i</v>
      </c>
      <c r="CP257" s="240" t="str">
        <f t="shared" ca="1" si="407"/>
        <v>-11.3691756697749-3.75586831847907i</v>
      </c>
      <c r="CQ257" s="240" t="str">
        <f t="shared" ca="1" si="408"/>
        <v>11.0620715819841-4.58206007719402i</v>
      </c>
      <c r="CR257" s="240" t="str">
        <f t="shared" ca="1" si="409"/>
        <v>-5.38342125535785+10.6950211698396i</v>
      </c>
      <c r="CS257" s="240" t="str">
        <f t="shared" ca="1" si="410"/>
        <v>-2.90932318392981-11.6146692095558i</v>
      </c>
      <c r="CT257" s="240" t="str">
        <f t="shared" ca="1" si="411"/>
        <v>9.78935175979344+6.89443937960038i</v>
      </c>
      <c r="CU257" s="240" t="str">
        <f t="shared" ca="1" si="412"/>
        <v>-11.9158443242263+1.1736082296742i</v>
      </c>
      <c r="CV257" s="240" t="str">
        <f t="shared" ca="1" si="413"/>
        <v>8.25621371200583-8.6717724472937i</v>
      </c>
      <c r="CW257" s="240" t="str">
        <f t="shared" ca="1" si="414"/>
        <v>-0.58751179852893+11.9590773942869i</v>
      </c>
      <c r="CX257" s="240" t="str">
        <f t="shared" ca="1" si="415"/>
        <v>-7.36647544946048-9.43926595072156i</v>
      </c>
      <c r="CY257" s="240" t="str">
        <f t="shared" ca="1" si="416"/>
        <v>11.7434325543321+2.33591397054959i</v>
      </c>
      <c r="CZ257" s="240" t="str">
        <f t="shared" ca="1" si="417"/>
        <v>-10.41798658753+5.90171650437396i</v>
      </c>
      <c r="DA257" s="240" t="str">
        <f t="shared" ca="1" si="418"/>
        <v>4.03375065939166-11.2735778639176i</v>
      </c>
      <c r="DB257" s="240" t="str">
        <f t="shared" ca="1" si="419"/>
        <v>4.30920321973507+11.1711892763027i</v>
      </c>
      <c r="DC257" s="240" t="str">
        <f t="shared" ca="1" si="420"/>
        <v>-10.5596842581564-5.64426882811222i</v>
      </c>
      <c r="DD257" s="240" t="str">
        <f t="shared" ca="1" si="421"/>
        <v>11.6825694534439-2.62340869889047i</v>
      </c>
      <c r="DE257" s="240" t="str">
        <f t="shared" ca="1" si="422"/>
        <v>-7.13260562198782+9.61720537771462i</v>
      </c>
      <c r="DF257" s="240" t="str">
        <f t="shared" ca="1" si="423"/>
        <v>-0.88082530221258-11.9410572824578i</v>
      </c>
      <c r="DG257" s="240" t="str">
        <f t="shared" ca="1" si="424"/>
        <v>8.46654304412106+8.46654304412378i</v>
      </c>
      <c r="DH257" s="240" t="str">
        <f t="shared" ca="1" si="425"/>
        <v>-11.9410572824575-0.880825302216424i</v>
      </c>
      <c r="DI257" s="240" t="str">
        <f t="shared" ca="1" si="426"/>
        <v>9.61720537770963-7.13260562199456i</v>
      </c>
      <c r="DJ257" s="240" t="str">
        <f t="shared" ca="1" si="427"/>
        <v>-2.62340869889357+11.6825694534432i</v>
      </c>
      <c r="DK257" s="240" t="str">
        <f t="shared" ca="1" si="428"/>
        <v>-5.64426882810882-10.5596842581582i</v>
      </c>
      <c r="DL257" s="240" t="str">
        <f t="shared" ca="1" si="429"/>
        <v>11.1711892763013+4.30920321973867i</v>
      </c>
      <c r="DM257" s="240" t="str">
        <f t="shared" ca="1" si="430"/>
        <v>-11.2735778639148+4.03375065939956i</v>
      </c>
      <c r="DN257" s="240" t="str">
        <f t="shared" ca="1" si="431"/>
        <v>5.90171650437732-10.4179865875281i</v>
      </c>
      <c r="DO257" s="240" t="str">
        <f t="shared" ca="1" si="432"/>
        <v>2.33591397054581+11.7434325543328i</v>
      </c>
      <c r="DP257" s="240" t="str">
        <f t="shared" ca="1" si="433"/>
        <v>-9.43926595072673-7.36647544945387i</v>
      </c>
      <c r="DQ257" s="240" t="str">
        <f t="shared" ca="1" si="434"/>
        <v>11.9590773942871-0.58751179852508i</v>
      </c>
      <c r="DR257" s="240" t="str">
        <f t="shared" ca="1" si="435"/>
        <v>-8.67177244729635+8.25621371200304i</v>
      </c>
      <c r="DS257" s="240" t="str">
        <f t="shared" ca="1" si="436"/>
        <v>1.17360822967736-11.915844324226i</v>
      </c>
      <c r="DT257" s="240" t="str">
        <f t="shared" ca="1" si="437"/>
        <v>6.89443937960724+9.78935175978861i</v>
      </c>
      <c r="DU257" s="240" t="str">
        <f t="shared" ca="1" si="438"/>
        <v>-11.6146692095549-2.90932318393355i</v>
      </c>
      <c r="DV257" s="240" t="str">
        <f t="shared" ca="1" si="439"/>
        <v>10.6950211698413-5.38342125535442i</v>
      </c>
      <c r="DW257" s="240" t="str">
        <f t="shared" ca="1" si="440"/>
        <v>-4.58206007719695+11.0620715819829i</v>
      </c>
      <c r="DX257" s="240" t="str">
        <f t="shared" ca="1" si="441"/>
        <v>-3.75586831848705-11.3691756697722i</v>
      </c>
      <c r="DY257" s="240" t="str">
        <f t="shared" ca="1" si="442"/>
        <v>10.2700135113334+6.15560920729897i</v>
      </c>
      <c r="DZ257" s="240" t="str">
        <f t="shared" ca="1" si="443"/>
        <v>-11.7972218505662+2.04701217497074i</v>
      </c>
      <c r="EA257" s="240" t="str">
        <f t="shared" ca="1" si="444"/>
        <v>7.5959079875594-9.25564066288698i</v>
      </c>
      <c r="EB257" s="240" t="str">
        <f t="shared" ca="1" si="445"/>
        <v>0.293844399710876+11.9698938050725i</v>
      </c>
      <c r="EC257" s="240" t="str">
        <f t="shared" ca="1" si="446"/>
        <v>-8.04091114546462-8.87177829900513i</v>
      </c>
      <c r="ED257" s="240" t="str">
        <f t="shared" ca="1" si="447"/>
        <v>11.8834537069356+1.46568421942546i</v>
      </c>
      <c r="EE257" s="240" t="str">
        <f t="shared" ca="1" si="448"/>
        <v>-9.95560140241491+6.65212018473731i</v>
      </c>
      <c r="EF257" s="240" t="str">
        <f t="shared" ca="1" si="449"/>
        <v>3.19348520147413-11.5397727232351i</v>
      </c>
      <c r="EG257" s="240" t="str">
        <f t="shared" ca="1" si="450"/>
        <v>5.11933091093486+10.8239158006843i</v>
      </c>
      <c r="EH257" s="240" t="str">
        <f t="shared" ca="1" si="451"/>
        <v>-10.9462905093807-4.85215687299962i</v>
      </c>
      <c r="EI257" s="240" t="str">
        <f t="shared" ca="1" si="452"/>
        <v>11.457925109327-3.47572358294043i</v>
      </c>
      <c r="EJ257" s="240" t="str">
        <f t="shared" ca="1" si="453"/>
        <v>-6.40579400140779+10.1158541630197i</v>
      </c>
      <c r="EK257" s="240" t="str">
        <f t="shared" ca="1" si="454"/>
        <v>-1.75687733580419-11.8439049414833i</v>
      </c>
      <c r="EL257" s="240" t="str">
        <f t="shared" ca="1" si="455"/>
        <v>9.06644012320301+7.82076503472198i</v>
      </c>
      <c r="EM257" s="240" t="str">
        <f t="shared" ca="1" si="456"/>
        <v>-11.9734999994135-6.653609247765E-12i</v>
      </c>
      <c r="EN257" s="240"/>
      <c r="EO257" s="240"/>
      <c r="EP257" s="240"/>
    </row>
    <row r="258" spans="1:146">
      <c r="A258" s="268">
        <f t="shared" si="323"/>
        <v>3.0859375000000023E-3</v>
      </c>
      <c r="B258" s="267">
        <v>158</v>
      </c>
      <c r="C258" s="266">
        <f t="shared" si="324"/>
        <v>31600</v>
      </c>
      <c r="N258" s="265">
        <f t="shared" ca="1" si="327"/>
        <v>35.972625082589047</v>
      </c>
      <c r="O258" s="240">
        <f t="shared" ca="1" si="328"/>
        <v>11.972625082589047</v>
      </c>
      <c r="P258" s="240" t="str">
        <f t="shared" ca="1" si="329"/>
        <v>-8.87113002839738+8.04032358723869i</v>
      </c>
      <c r="Q258" s="240" t="str">
        <f t="shared" ca="1" si="330"/>
        <v>1.17352247283337-11.9149736203651i</v>
      </c>
      <c r="R258" s="240" t="str">
        <f t="shared" ca="1" si="331"/>
        <v>7.13208443464693+9.61650263792962i</v>
      </c>
      <c r="S258" s="240" t="str">
        <f t="shared" ca="1" si="332"/>
        <v>-11.7425744487898-2.33574328274072i</v>
      </c>
      <c r="T258" s="240" t="str">
        <f t="shared" ca="1" si="333"/>
        <v>10.2692630701435-6.15515941015558i</v>
      </c>
      <c r="U258" s="241" t="str">
        <f t="shared" ca="1" si="334"/>
        <v>-3.4754696079881+11.4570878661286i</v>
      </c>
      <c r="V258" s="240" t="str">
        <f t="shared" ca="1" si="335"/>
        <v>-5.11895683579204-10.8231248852417i</v>
      </c>
      <c r="W258" s="240" t="str">
        <f t="shared" ca="1" si="336"/>
        <v>11.0612632642352+4.58172526102562i</v>
      </c>
      <c r="X258" s="240" t="str">
        <f t="shared" ca="1" si="337"/>
        <v>-11.2727540911731+4.03345590879331i</v>
      </c>
      <c r="Y258" s="240" t="str">
        <f t="shared" ca="1" si="338"/>
        <v>5.64385639517366-10.5589126504057i</v>
      </c>
      <c r="Z258" s="240" t="str">
        <f t="shared" ca="1" si="339"/>
        <v>2.90911059648166+11.6138205128923i</v>
      </c>
      <c r="AA258" s="240" t="str">
        <f t="shared" ca="1" si="340"/>
        <v>-9.95487393566397-6.65163410699044i</v>
      </c>
      <c r="AB258" s="240" t="str">
        <f t="shared" ca="1" si="341"/>
        <v>11.8430394943123-1.75674895884428i</v>
      </c>
      <c r="AC258" s="240" t="str">
        <f t="shared" ca="1" si="342"/>
        <v>-7.59535294620382+9.25496434303414i</v>
      </c>
      <c r="AD258" s="240" t="str">
        <f t="shared" ca="1" si="343"/>
        <v>-0.587468868396557-11.958203531338i</v>
      </c>
      <c r="AE258" s="240" t="str">
        <f t="shared" ca="1" si="344"/>
        <v>8.46592438450275+8.46592438450298i</v>
      </c>
      <c r="AF258" s="240" t="str">
        <f t="shared" ca="1" si="345"/>
        <v>-11.958203531338-0.587468868396976i</v>
      </c>
      <c r="AG258" s="240" t="str">
        <f t="shared" ca="1" si="346"/>
        <v>9.2549643430344-7.59535294620349i</v>
      </c>
      <c r="AH258" s="240" t="str">
        <f t="shared" ca="1" si="347"/>
        <v>-1.75674895884461+11.8430394943122i</v>
      </c>
      <c r="AI258" s="240" t="str">
        <f t="shared" ca="1" si="348"/>
        <v>-6.65163410699016-9.95487393566416i</v>
      </c>
      <c r="AJ258" s="240" t="str">
        <f t="shared" ca="1" si="349"/>
        <v>11.6138205128922+2.90911059648207i</v>
      </c>
      <c r="AK258" s="240" t="str">
        <f t="shared" ca="1" si="350"/>
        <v>-10.5589126504059+5.64385639517328i</v>
      </c>
      <c r="AL258" s="240" t="str">
        <f t="shared" ca="1" si="351"/>
        <v>4.03345590879379-11.272754091173i</v>
      </c>
      <c r="AM258" s="240" t="str">
        <f t="shared" ca="1" si="352"/>
        <v>4.58172526102531+11.0612632642354i</v>
      </c>
      <c r="AN258" s="240" t="str">
        <f t="shared" ca="1" si="353"/>
        <v>-10.8231248852415-5.11895683579237i</v>
      </c>
      <c r="AO258" s="240" t="str">
        <f t="shared" ca="1" si="354"/>
        <v>11.4570878661301-3.47546960798314i</v>
      </c>
      <c r="AP258" s="240" t="str">
        <f t="shared" ca="1" si="355"/>
        <v>-6.15515941015904+10.2692630701414i</v>
      </c>
      <c r="AQ258" s="240" t="str">
        <f t="shared" ca="1" si="356"/>
        <v>-2.33574328273805-11.7425744487904i</v>
      </c>
      <c r="AR258" s="240" t="str">
        <f t="shared" ca="1" si="357"/>
        <v>-2.33574328273805-11.7425744487904i</v>
      </c>
      <c r="AS258" s="240" t="str">
        <f t="shared" ca="1" si="358"/>
        <v>-11.9149736203651+1.17352247283295i</v>
      </c>
      <c r="AT258" s="240" t="str">
        <f t="shared" ca="1" si="359"/>
        <v>8.04032358723816-8.87113002839787i</v>
      </c>
      <c r="AU258" s="240" t="str">
        <f t="shared" ca="1" si="360"/>
        <v>2.0475582303237E-12+11.972625082589i</v>
      </c>
      <c r="AV258" s="240" t="str">
        <f t="shared" ca="1" si="361"/>
        <v>-8.04032358724106-8.87113002839522i</v>
      </c>
      <c r="AW258" s="240" t="str">
        <f t="shared" ca="1" si="362"/>
        <v>11.9149736203655+1.17352247282904i</v>
      </c>
      <c r="AX258" s="240" t="str">
        <f t="shared" ca="1" si="363"/>
        <v>-9.61650263792635+7.13208443465135i</v>
      </c>
      <c r="AY258" s="240" t="str">
        <f t="shared" ca="1" si="364"/>
        <v>2.33574328274588-11.7425744487888i</v>
      </c>
      <c r="AZ258" s="240" t="str">
        <f t="shared" ca="1" si="365"/>
        <v>6.15515941015205+10.2692630701456i</v>
      </c>
      <c r="BA258" s="240" t="str">
        <f t="shared" ca="1" si="366"/>
        <v>-11.4570878661279-3.47546960799062i</v>
      </c>
      <c r="BB258" s="240" t="str">
        <f t="shared" ca="1" si="367"/>
        <v>10.8231248852423-5.1189568357907i</v>
      </c>
      <c r="BC258" s="240" t="str">
        <f t="shared" ca="1" si="368"/>
        <v>-4.58172526102593+11.0612632642351i</v>
      </c>
      <c r="BD258" s="240" t="str">
        <f t="shared" ca="1" si="369"/>
        <v>-4.03345590879412-11.2727540911728i</v>
      </c>
      <c r="BE258" s="240" t="str">
        <f t="shared" ca="1" si="370"/>
        <v>10.5589126504066+5.64385639517193i</v>
      </c>
      <c r="BF258" s="240" t="str">
        <f t="shared" ca="1" si="371"/>
        <v>-11.6138205128916+2.90911059648473i</v>
      </c>
      <c r="BG258" s="240" t="str">
        <f t="shared" ca="1" si="372"/>
        <v>6.65163410698689-9.95487393566634i</v>
      </c>
      <c r="BH258" s="240" t="str">
        <f t="shared" ca="1" si="373"/>
        <v>1.75674895884967+11.8430394943115i</v>
      </c>
      <c r="BI258" s="240" t="str">
        <f t="shared" ca="1" si="374"/>
        <v>-9.25496434303075-7.59535294620796i</v>
      </c>
      <c r="BJ258" s="240" t="str">
        <f t="shared" ca="1" si="375"/>
        <v>11.9582035313382-0.587468868392739i</v>
      </c>
      <c r="BK258" s="240" t="str">
        <f t="shared" ca="1" si="376"/>
        <v>-8.46592438450491+8.46592438450082i</v>
      </c>
      <c r="BL258" s="240" t="str">
        <f t="shared" ca="1" si="377"/>
        <v>0.587468868398499-11.9582035313379i</v>
      </c>
      <c r="BM258" s="240" t="str">
        <f t="shared" ca="1" si="378"/>
        <v>7.59535294620323+9.25496434303462i</v>
      </c>
      <c r="BN258" s="240" t="str">
        <f t="shared" ca="1" si="379"/>
        <v>-11.8430394943123-1.75674895884393i</v>
      </c>
      <c r="BO258" s="240" t="str">
        <f t="shared" ca="1" si="380"/>
        <v>9.95487393566312-6.65163410699172i</v>
      </c>
      <c r="BP258" s="240" t="str">
        <f t="shared" ca="1" si="381"/>
        <v>-2.9091105964791+11.613820512893i</v>
      </c>
      <c r="BQ258" s="240" t="str">
        <f t="shared" ca="1" si="382"/>
        <v>-5.64385639517734-10.5589126504037i</v>
      </c>
      <c r="BR258" s="240" t="str">
        <f t="shared" ca="1" si="383"/>
        <v>11.2727540911749+4.03345590878834i</v>
      </c>
      <c r="BS258" s="240" t="str">
        <f t="shared" ca="1" si="384"/>
        <v>-11.0612632642373+4.5817252610206i</v>
      </c>
      <c r="BT258" s="240" t="str">
        <f t="shared" ca="1" si="385"/>
        <v>5.11895683579591-10.8231248852399i</v>
      </c>
      <c r="BU258" s="240" t="str">
        <f t="shared" ca="1" si="386"/>
        <v>3.47546960798511+11.4570878661295i</v>
      </c>
      <c r="BV258" s="240" t="str">
        <f t="shared" ca="1" si="387"/>
        <v>-10.2692630701425-6.15515941015728i</v>
      </c>
      <c r="BW258" s="240" t="str">
        <f t="shared" ca="1" si="388"/>
        <v>11.74257444879-2.33574328273989i</v>
      </c>
      <c r="BX258" s="240" t="str">
        <f t="shared" ca="1" si="389"/>
        <v>-7.13208443464668+9.61650263792981i</v>
      </c>
      <c r="BY258" s="240" t="str">
        <f t="shared" ca="1" si="390"/>
        <v>-1.17352247283482-11.9149736203649i</v>
      </c>
      <c r="BZ258" s="240" t="str">
        <f t="shared" ca="1" si="391"/>
        <v>8.87113002839935+8.0403235872365i</v>
      </c>
      <c r="CA258" s="240" t="str">
        <f t="shared" ca="1" si="392"/>
        <v>-11.972625082589+4.09511646064738E-12i</v>
      </c>
      <c r="CB258" s="240" t="str">
        <f t="shared" ca="1" si="393"/>
        <v>8.87113002839386-8.04032358724257i</v>
      </c>
      <c r="CC258" s="240" t="str">
        <f t="shared" ca="1" si="394"/>
        <v>-1.17352247283886+11.9149736203645i</v>
      </c>
      <c r="CD258" s="240" t="str">
        <f t="shared" ca="1" si="395"/>
        <v>-7.13208443464315-9.61650263793243i</v>
      </c>
      <c r="CE258" s="240" t="str">
        <f t="shared" ca="1" si="396"/>
        <v>11.7425744487893+2.33574328274354i</v>
      </c>
      <c r="CF258" s="240" t="str">
        <f t="shared" ca="1" si="397"/>
        <v>-10.2692630701444+6.1551594101541i</v>
      </c>
      <c r="CG258" s="240" t="str">
        <f t="shared" ca="1" si="398"/>
        <v>3.47546960798866-11.4570878661284i</v>
      </c>
      <c r="CH258" s="240" t="str">
        <f t="shared" ca="1" si="399"/>
        <v>5.11895683579254+10.8231248852415i</v>
      </c>
      <c r="CI258" s="240" t="str">
        <f t="shared" ca="1" si="400"/>
        <v>-11.0612632642359-4.58172526102404i</v>
      </c>
      <c r="CJ258" s="240" t="str">
        <f t="shared" ca="1" si="401"/>
        <v>11.2727540911722-4.03345590879605i</v>
      </c>
      <c r="CK258" s="240" t="str">
        <f t="shared" ca="1" si="402"/>
        <v>-5.64385639517012+10.5589126504076i</v>
      </c>
      <c r="CL258" s="240" t="str">
        <f t="shared" ca="1" si="403"/>
        <v>-2.90911059648671-11.6138205128911i</v>
      </c>
      <c r="CM258" s="240" t="str">
        <f t="shared" ca="1" si="404"/>
        <v>9.95487393566105+6.65163410699481i</v>
      </c>
      <c r="CN258" s="240" t="str">
        <f t="shared" ca="1" si="405"/>
        <v>-11.8430394943129+1.75674895884026i</v>
      </c>
      <c r="CO258" s="240" t="str">
        <f t="shared" ca="1" si="406"/>
        <v>7.5953529462061-9.25496434303226i</v>
      </c>
      <c r="CP258" s="240" t="str">
        <f t="shared" ca="1" si="407"/>
        <v>0.587468868394784+11.9582035313381i</v>
      </c>
      <c r="CQ258" s="240" t="str">
        <f t="shared" ca="1" si="408"/>
        <v>-8.46592438450227-8.46592438450346i</v>
      </c>
      <c r="CR258" s="240" t="str">
        <f t="shared" ca="1" si="409"/>
        <v>11.958203531338+0.587468868396454i</v>
      </c>
      <c r="CS258" s="240" t="str">
        <f t="shared" ca="1" si="410"/>
        <v>-9.25496434303333+7.59535294620481i</v>
      </c>
      <c r="CT258" s="240" t="str">
        <f t="shared" ca="1" si="411"/>
        <v>1.75674895884191-11.8430394943126i</v>
      </c>
      <c r="CU258" s="240" t="str">
        <f t="shared" ca="1" si="412"/>
        <v>6.65163410699342+9.95487393566198i</v>
      </c>
      <c r="CV258" s="240" t="str">
        <f t="shared" ca="1" si="413"/>
        <v>-11.6138205128935-2.90911059647711i</v>
      </c>
      <c r="CW258" s="240" t="str">
        <f t="shared" ca="1" si="414"/>
        <v>10.5589126504084-5.64385639516865i</v>
      </c>
      <c r="CX258" s="240" t="str">
        <f t="shared" ca="1" si="415"/>
        <v>-4.03345590879762+11.2727540911716i</v>
      </c>
      <c r="CY258" s="240" t="str">
        <f t="shared" ca="1" si="416"/>
        <v>-4.58172526102249-11.0612632642365i</v>
      </c>
      <c r="CZ258" s="240" t="str">
        <f t="shared" ca="1" si="417"/>
        <v>10.8231248852408+5.11895683579405i</v>
      </c>
      <c r="DA258" s="240" t="str">
        <f t="shared" ca="1" si="418"/>
        <v>-11.4570878661289+3.47546960798706i</v>
      </c>
      <c r="DB258" s="240" t="str">
        <f t="shared" ca="1" si="419"/>
        <v>6.15515941015553-10.2692630701436i</v>
      </c>
      <c r="DC258" s="240" t="str">
        <f t="shared" ca="1" si="420"/>
        <v>2.3357432827419+11.7425744487896i</v>
      </c>
      <c r="DD258" s="240" t="str">
        <f t="shared" ca="1" si="421"/>
        <v>-9.61650263793103-7.13208443464504i</v>
      </c>
      <c r="DE258" s="240" t="str">
        <f t="shared" ca="1" si="422"/>
        <v>11.9149736203647-1.17352247283686i</v>
      </c>
      <c r="DF258" s="240" t="str">
        <f t="shared" ca="1" si="423"/>
        <v>-8.04032358723525+8.8711300284005i</v>
      </c>
      <c r="DG258" s="240" t="str">
        <f t="shared" ca="1" si="424"/>
        <v>5.76721180160687E-12-11.972625082589i</v>
      </c>
      <c r="DH258" s="240" t="str">
        <f t="shared" ca="1" si="425"/>
        <v>8.04032358723527+8.87113002840048i</v>
      </c>
      <c r="DI258" s="240" t="str">
        <f t="shared" ca="1" si="426"/>
        <v>-11.9149736203647-1.17352247283682i</v>
      </c>
      <c r="DJ258" s="240" t="str">
        <f t="shared" ca="1" si="427"/>
        <v>9.616502637931-7.13208443464506i</v>
      </c>
      <c r="DK258" s="240" t="str">
        <f t="shared" ca="1" si="428"/>
        <v>-2.33574328274187+11.7425744487896i</v>
      </c>
      <c r="DL258" s="240" t="str">
        <f t="shared" ca="1" si="429"/>
        <v>-6.15515941015556-10.2692630701435i</v>
      </c>
      <c r="DM258" s="240" t="str">
        <f t="shared" ca="1" si="430"/>
        <v>11.4570878661289+3.47546960798703i</v>
      </c>
      <c r="DN258" s="240" t="str">
        <f t="shared" ca="1" si="431"/>
        <v>-10.8231248852407+5.11895683579409i</v>
      </c>
      <c r="DO258" s="240" t="str">
        <f t="shared" ca="1" si="432"/>
        <v>4.58172526102246-11.0612632642365i</v>
      </c>
      <c r="DP258" s="240" t="str">
        <f t="shared" ca="1" si="433"/>
        <v>4.03345590879765+11.2727540911716i</v>
      </c>
      <c r="DQ258" s="240" t="str">
        <f t="shared" ca="1" si="434"/>
        <v>-10.5589126504084-5.64385639516861i</v>
      </c>
      <c r="DR258" s="240" t="str">
        <f t="shared" ca="1" si="435"/>
        <v>11.6138205128935-2.90911059647714i</v>
      </c>
      <c r="DS258" s="240" t="str">
        <f t="shared" ca="1" si="436"/>
        <v>-6.65163410699339+9.954873935662i</v>
      </c>
      <c r="DT258" s="240" t="str">
        <f t="shared" ca="1" si="437"/>
        <v>-1.75674895884194-11.8430394943126i</v>
      </c>
      <c r="DU258" s="240" t="str">
        <f t="shared" ca="1" si="438"/>
        <v>9.25496434303334+7.59535294620479i</v>
      </c>
      <c r="DV258" s="240" t="str">
        <f t="shared" ca="1" si="439"/>
        <v>-11.958203531338+0.58746886839649i</v>
      </c>
      <c r="DW258" s="240" t="str">
        <f t="shared" ca="1" si="440"/>
        <v>8.46592438450225-8.46592438450348i</v>
      </c>
      <c r="DX258" s="240" t="str">
        <f t="shared" ca="1" si="441"/>
        <v>-0.587468868394749+11.9582035313381i</v>
      </c>
      <c r="DY258" s="240" t="str">
        <f t="shared" ca="1" si="442"/>
        <v>-7.59535294620614-9.25496434303224i</v>
      </c>
      <c r="DZ258" s="240" t="str">
        <f t="shared" ca="1" si="443"/>
        <v>11.8430394943129+1.75674895884022i</v>
      </c>
      <c r="EA258" s="240" t="str">
        <f t="shared" ca="1" si="444"/>
        <v>-9.95487393566104+6.65163410699484i</v>
      </c>
      <c r="EB258" s="240" t="str">
        <f t="shared" ca="1" si="445"/>
        <v>2.90911059648668-11.6138205128911i</v>
      </c>
      <c r="EC258" s="240" t="str">
        <f t="shared" ca="1" si="446"/>
        <v>5.64385639517016+10.5589126504076i</v>
      </c>
      <c r="ED258" s="240" t="str">
        <f t="shared" ca="1" si="447"/>
        <v>-11.2727540911722-4.03345590879601i</v>
      </c>
      <c r="EE258" s="240" t="str">
        <f t="shared" ca="1" si="448"/>
        <v>11.0612632642359-4.58172526102407i</v>
      </c>
      <c r="EF258" s="240" t="str">
        <f t="shared" ca="1" si="449"/>
        <v>-5.11895683579252+10.8231248852415i</v>
      </c>
      <c r="EG258" s="240" t="str">
        <f t="shared" ca="1" si="450"/>
        <v>-3.4754696079887-11.4570878661284i</v>
      </c>
      <c r="EH258" s="240" t="str">
        <f t="shared" ca="1" si="451"/>
        <v>10.2692630701444+6.15515941015406i</v>
      </c>
      <c r="EI258" s="240" t="str">
        <f t="shared" ca="1" si="452"/>
        <v>-11.7425744487893+2.33574328274358i</v>
      </c>
      <c r="EJ258" s="240" t="str">
        <f t="shared" ca="1" si="453"/>
        <v>7.13208443464312-9.61650263793245i</v>
      </c>
      <c r="EK258" s="240" t="str">
        <f t="shared" ca="1" si="454"/>
        <v>1.17352247283923+11.9149736203645i</v>
      </c>
      <c r="EL258" s="240" t="str">
        <f t="shared" ca="1" si="455"/>
        <v>-8.87113002839388-8.04032358724255i</v>
      </c>
      <c r="EM258" s="240" t="str">
        <f t="shared" ca="1" si="456"/>
        <v>11.972625082589+4.05993604249968E-12i</v>
      </c>
      <c r="EN258" s="240"/>
      <c r="EO258" s="240"/>
      <c r="EP258" s="240"/>
    </row>
    <row r="259" spans="1:146">
      <c r="A259" s="268">
        <f t="shared" si="323"/>
        <v>3.1054687500000023E-3</v>
      </c>
      <c r="B259" s="267">
        <v>159</v>
      </c>
      <c r="C259" s="266">
        <f t="shared" si="324"/>
        <v>31800</v>
      </c>
      <c r="N259" s="265">
        <f t="shared" ca="1" si="327"/>
        <v>35.971687926754292</v>
      </c>
      <c r="O259" s="240">
        <f t="shared" ca="1" si="328"/>
        <v>11.97168792675429</v>
      </c>
      <c r="P259" s="240" t="str">
        <f t="shared" ca="1" si="329"/>
        <v>-8.6704600589571+8.25496421443631i</v>
      </c>
      <c r="Q259" s="240" t="str">
        <f t="shared" ca="1" si="330"/>
        <v>0.587422884339495-11.9572675043485i</v>
      </c>
      <c r="R259" s="240" t="str">
        <f t="shared" ca="1" si="331"/>
        <v>7.81958143807338+9.06506800575334i</v>
      </c>
      <c r="S259" s="240" t="str">
        <f t="shared" ca="1" si="332"/>
        <v>-11.9140409771918-1.1734306154982i</v>
      </c>
      <c r="T259" s="240" t="str">
        <f t="shared" ca="1" si="333"/>
        <v>9.43783740971699-7.36536060511235i</v>
      </c>
      <c r="U259" s="241" t="str">
        <f t="shared" ca="1" si="334"/>
        <v>-1.75661144952452+11.8421124817743i</v>
      </c>
      <c r="V259" s="240" t="str">
        <f t="shared" ca="1" si="335"/>
        <v>-6.89339597332325-9.78787023670447i</v>
      </c>
      <c r="W259" s="240" t="str">
        <f t="shared" ca="1" si="336"/>
        <v>11.7416553001418+2.33556045270672i</v>
      </c>
      <c r="X259" s="240" t="str">
        <f t="shared" ca="1" si="337"/>
        <v>-10.1143232269755+6.40482454684418i</v>
      </c>
      <c r="Y259" s="240" t="str">
        <f t="shared" ca="1" si="338"/>
        <v>2.90888288618862-11.6129114424434i</v>
      </c>
      <c r="Z259" s="240" t="str">
        <f t="shared" ca="1" si="339"/>
        <v>5.90082333703648+10.416409926682i</v>
      </c>
      <c r="AA259" s="240" t="str">
        <f t="shared" ca="1" si="340"/>
        <v>-11.4561910639096-3.47519756600853i</v>
      </c>
      <c r="AB259" s="240" t="str">
        <f t="shared" ca="1" si="341"/>
        <v>10.693402582506-5.38260652695774i</v>
      </c>
      <c r="AC259" s="240" t="str">
        <f t="shared" ca="1" si="342"/>
        <v>-4.03314019050164+11.2718717176587i</v>
      </c>
      <c r="AD259" s="240" t="str">
        <f t="shared" ca="1" si="343"/>
        <v>-4.85142254629591-10.9446338948768i</v>
      </c>
      <c r="AE259" s="240" t="str">
        <f t="shared" ca="1" si="344"/>
        <v>11.0603974451406+4.58136662701452i</v>
      </c>
      <c r="AF259" s="240" t="str">
        <f t="shared" ca="1" si="345"/>
        <v>-11.1694986255586+4.30855106378452i</v>
      </c>
      <c r="AG259" s="240" t="str">
        <f t="shared" ca="1" si="346"/>
        <v>5.11855615004136-10.8222777064012i</v>
      </c>
      <c r="AH259" s="240" t="str">
        <f t="shared" ca="1" si="347"/>
        <v>3.75529990437613+11.3674550557188i</v>
      </c>
      <c r="AI259" s="240" t="str">
        <f t="shared" ca="1" si="348"/>
        <v>-10.5580861527469-5.64341462297141i</v>
      </c>
      <c r="AJ259" s="240" t="str">
        <f t="shared" ca="1" si="349"/>
        <v>11.538026290978-3.19300189857363i</v>
      </c>
      <c r="AK259" s="240" t="str">
        <f t="shared" ca="1" si="350"/>
        <v>-6.15467761576893+10.2684592447722i</v>
      </c>
      <c r="AL259" s="240" t="str">
        <f t="shared" ca="1" si="351"/>
        <v>-2.62301167152239-11.6808014102908i</v>
      </c>
      <c r="AM259" s="240" t="str">
        <f t="shared" ca="1" si="352"/>
        <v>9.95409471906534+6.65111345110499i</v>
      </c>
      <c r="AN259" s="240" t="str">
        <f t="shared" ca="1" si="353"/>
        <v>-11.7954364558886+2.04670237960694i</v>
      </c>
      <c r="AO259" s="240" t="str">
        <f t="shared" ca="1" si="354"/>
        <v>7.13152617156654-9.61574990730603i</v>
      </c>
      <c r="AP259" s="240" t="str">
        <f t="shared" ca="1" si="355"/>
        <v>1.46546240238923+11.881655261906i</v>
      </c>
      <c r="AQ259" s="240" t="str">
        <f t="shared" ca="1" si="356"/>
        <v>-9.25423991177757-7.59475842083587i</v>
      </c>
      <c r="AR259" s="240" t="str">
        <f t="shared" ca="1" si="357"/>
        <v>-9.25423991177757-7.59475842083587i</v>
      </c>
      <c r="AS259" s="240" t="str">
        <f t="shared" ca="1" si="358"/>
        <v>-8.03969423184703+8.87043564172584i</v>
      </c>
      <c r="AT259" s="240" t="str">
        <f t="shared" ca="1" si="359"/>
        <v>-0.293799929212911-11.9680822781759i</v>
      </c>
      <c r="AU259" s="240" t="str">
        <f t="shared" ca="1" si="360"/>
        <v>8.46526171525465+8.4652617152595i</v>
      </c>
      <c r="AV259" s="240" t="str">
        <f t="shared" ca="1" si="361"/>
        <v>-11.9680822781758-0.293799929219597i</v>
      </c>
      <c r="AW259" s="240" t="str">
        <f t="shared" ca="1" si="362"/>
        <v>8.87043564173044-8.03969423184194i</v>
      </c>
      <c r="AX259" s="240" t="str">
        <f t="shared" ca="1" si="363"/>
        <v>-0.880691997888948+11.9392501196871i</v>
      </c>
      <c r="AY259" s="240" t="str">
        <f t="shared" ca="1" si="364"/>
        <v>-7.59475842084004-9.25423991177416i</v>
      </c>
      <c r="AZ259" s="240" t="str">
        <f t="shared" ca="1" si="365"/>
        <v>11.8816552619066+1.46546240238405i</v>
      </c>
      <c r="BA259" s="240" t="str">
        <f t="shared" ca="1" si="366"/>
        <v>-9.61574990730282+7.13152617157087i</v>
      </c>
      <c r="BB259" s="240" t="str">
        <f t="shared" ca="1" si="367"/>
        <v>2.0467023796043-11.7954364558891i</v>
      </c>
      <c r="BC259" s="240" t="str">
        <f t="shared" ca="1" si="368"/>
        <v>6.65111345110637+9.95409471906443i</v>
      </c>
      <c r="BD259" s="240" t="str">
        <f t="shared" ca="1" si="369"/>
        <v>-11.6808014102909-2.62301167152211i</v>
      </c>
      <c r="BE259" s="240" t="str">
        <f t="shared" ca="1" si="370"/>
        <v>10.2684592447719-6.15467761576932i</v>
      </c>
      <c r="BF259" s="240" t="str">
        <f t="shared" ca="1" si="371"/>
        <v>-3.1930018985745+11.5380262909778i</v>
      </c>
      <c r="BG259" s="240" t="str">
        <f t="shared" ca="1" si="372"/>
        <v>-5.64341462296971-10.5580861527479i</v>
      </c>
      <c r="BH259" s="240" t="str">
        <f t="shared" ca="1" si="373"/>
        <v>11.3674550557179+3.75529990437892i</v>
      </c>
      <c r="BI259" s="240" t="str">
        <f t="shared" ca="1" si="374"/>
        <v>-10.8222777064025+5.11855615003855i</v>
      </c>
      <c r="BJ259" s="240" t="str">
        <f t="shared" ca="1" si="375"/>
        <v>4.30855106378854-11.1694986255571i</v>
      </c>
      <c r="BK259" s="240" t="str">
        <f t="shared" ca="1" si="376"/>
        <v>4.58136662700929+11.0603974451427i</v>
      </c>
      <c r="BL259" s="240" t="str">
        <f t="shared" ca="1" si="377"/>
        <v>-10.9446338948746-4.85142254630092i</v>
      </c>
      <c r="BM259" s="240" t="str">
        <f t="shared" ca="1" si="378"/>
        <v>11.2718717176569-4.03314019050671i</v>
      </c>
      <c r="BN259" s="240" t="str">
        <f t="shared" ca="1" si="379"/>
        <v>-5.38260652695414+10.6934025825078i</v>
      </c>
      <c r="BO259" s="240" t="str">
        <f t="shared" ca="1" si="380"/>
        <v>-3.47519756601247-11.4561910639084i</v>
      </c>
      <c r="BP259" s="240" t="str">
        <f t="shared" ca="1" si="381"/>
        <v>10.4164099266834+5.90082333703408i</v>
      </c>
      <c r="BQ259" s="240" t="str">
        <f t="shared" ca="1" si="382"/>
        <v>-11.612911442443+2.9088828861903i</v>
      </c>
      <c r="BR259" s="240" t="str">
        <f t="shared" ca="1" si="383"/>
        <v>6.40482454684395-10.1143232269757i</v>
      </c>
      <c r="BS259" s="240" t="str">
        <f t="shared" ca="1" si="384"/>
        <v>2.33556045270721+11.7416553001416i</v>
      </c>
      <c r="BT259" s="240" t="str">
        <f t="shared" ca="1" si="385"/>
        <v>-9.78787023670395-6.89339597332399i</v>
      </c>
      <c r="BU259" s="240" t="str">
        <f t="shared" ca="1" si="386"/>
        <v>11.8421124817746-1.75661144952258i</v>
      </c>
      <c r="BV259" s="240" t="str">
        <f t="shared" ca="1" si="387"/>
        <v>-7.36536060511376+9.43783740971589i</v>
      </c>
      <c r="BW259" s="240" t="str">
        <f t="shared" ca="1" si="388"/>
        <v>-1.17343061549503-11.9140409771921i</v>
      </c>
      <c r="BX259" s="240" t="str">
        <f t="shared" ca="1" si="389"/>
        <v>9.06506800575057+7.81958143807659i</v>
      </c>
      <c r="BY259" s="240" t="str">
        <f t="shared" ca="1" si="390"/>
        <v>-11.9572675043488+0.587422884334356i</v>
      </c>
      <c r="BZ259" s="240" t="str">
        <f t="shared" ca="1" si="391"/>
        <v>8.25496421444054-8.67046005895308i</v>
      </c>
      <c r="CA259" s="240" t="str">
        <f t="shared" ca="1" si="392"/>
        <v>5.39128793453396E-12+11.9716879267543i</v>
      </c>
      <c r="CB259" s="240" t="str">
        <f t="shared" ca="1" si="393"/>
        <v>-8.25496421443947-8.67046005895408i</v>
      </c>
      <c r="CC259" s="240" t="str">
        <f t="shared" ca="1" si="394"/>
        <v>11.9572675043487+0.58742288433616i</v>
      </c>
      <c r="CD259" s="240" t="str">
        <f t="shared" ca="1" si="395"/>
        <v>-9.06506800575153+7.81958143807547i</v>
      </c>
      <c r="CE259" s="240" t="str">
        <f t="shared" ca="1" si="396"/>
        <v>1.17343061549649-11.914040977192i</v>
      </c>
      <c r="CF259" s="240" t="str">
        <f t="shared" ca="1" si="397"/>
        <v>7.36536060511288+9.43783740971658i</v>
      </c>
      <c r="CG259" s="240" t="str">
        <f t="shared" ca="1" si="398"/>
        <v>-11.8421124817743-1.75661144952437i</v>
      </c>
      <c r="CH259" s="240" t="str">
        <f t="shared" ca="1" si="399"/>
        <v>9.78787023670498-6.89339597332252i</v>
      </c>
      <c r="CI259" s="240" t="str">
        <f t="shared" ca="1" si="400"/>
        <v>-2.33556045270865+11.7416553001414i</v>
      </c>
      <c r="CJ259" s="240" t="str">
        <f t="shared" ca="1" si="401"/>
        <v>-6.4048245468427-10.1143232269765i</v>
      </c>
      <c r="CK259" s="240" t="str">
        <f t="shared" ca="1" si="402"/>
        <v>11.6129114424427+2.9088828861914i</v>
      </c>
      <c r="CL259" s="240" t="str">
        <f t="shared" ca="1" si="403"/>
        <v>-10.4164099266843+5.90082333703251i</v>
      </c>
      <c r="CM259" s="240" t="str">
        <f t="shared" ca="1" si="404"/>
        <v>3.47519756601388-11.456191063908i</v>
      </c>
      <c r="CN259" s="240" t="str">
        <f t="shared" ca="1" si="405"/>
        <v>5.38260652695283+10.6934025825085i</v>
      </c>
      <c r="CO259" s="240" t="str">
        <f t="shared" ca="1" si="406"/>
        <v>-11.2718717176604-4.03314019049687i</v>
      </c>
      <c r="CP259" s="240" t="str">
        <f t="shared" ca="1" si="407"/>
        <v>10.9446338948752-4.85142254629958i</v>
      </c>
      <c r="CQ259" s="240" t="str">
        <f t="shared" ca="1" si="408"/>
        <v>-4.58136662701064+11.0603974451422i</v>
      </c>
      <c r="CR259" s="240" t="str">
        <f t="shared" ca="1" si="409"/>
        <v>-4.30855106378749-11.1694986255575i</v>
      </c>
      <c r="CS259" s="240" t="str">
        <f t="shared" ca="1" si="410"/>
        <v>10.8222777064017+5.11855615004017i</v>
      </c>
      <c r="CT259" s="240" t="str">
        <f t="shared" ca="1" si="411"/>
        <v>-11.3674550557183+3.75529990437753i</v>
      </c>
      <c r="CU259" s="240" t="str">
        <f t="shared" ca="1" si="412"/>
        <v>5.643414622971-10.5580861527472i</v>
      </c>
      <c r="CV259" s="240" t="str">
        <f t="shared" ca="1" si="413"/>
        <v>3.19300189857309+11.5380262909782i</v>
      </c>
      <c r="CW259" s="240" t="str">
        <f t="shared" ca="1" si="414"/>
        <v>-10.268459244771-6.15467761577087i</v>
      </c>
      <c r="CX259" s="240" t="str">
        <f t="shared" ca="1" si="415"/>
        <v>11.6808014102913-2.62301167152035i</v>
      </c>
      <c r="CY259" s="240" t="str">
        <f t="shared" ca="1" si="416"/>
        <v>-6.65111345110759+9.95409471906362i</v>
      </c>
      <c r="CZ259" s="240" t="str">
        <f t="shared" ca="1" si="417"/>
        <v>-2.04670237960286-11.7954364558893i</v>
      </c>
      <c r="DA259" s="240" t="str">
        <f t="shared" ca="1" si="418"/>
        <v>9.61574990730215+7.13152617157177i</v>
      </c>
      <c r="DB259" s="240" t="str">
        <f t="shared" ca="1" si="419"/>
        <v>-11.8816552619068+1.46546240238225i</v>
      </c>
      <c r="DC259" s="240" t="str">
        <f t="shared" ca="1" si="420"/>
        <v>7.5947584208317-9.254239911781i</v>
      </c>
      <c r="DD259" s="240" t="str">
        <f t="shared" ca="1" si="421"/>
        <v>0.880691997887825+11.9392501196872i</v>
      </c>
      <c r="DE259" s="240" t="str">
        <f t="shared" ca="1" si="422"/>
        <v>-8.87043564172923-8.03969423184328i</v>
      </c>
      <c r="DF259" s="240" t="str">
        <f t="shared" ca="1" si="423"/>
        <v>11.9680822781758-0.293799929218131i</v>
      </c>
      <c r="DG259" s="240" t="str">
        <f t="shared" ca="1" si="424"/>
        <v>-8.4652617152557+8.46526171525846i</v>
      </c>
      <c r="DH259" s="240" t="str">
        <f t="shared" ca="1" si="425"/>
        <v>0.293799929214208-11.9680822781759i</v>
      </c>
      <c r="DI259" s="240" t="str">
        <f t="shared" ca="1" si="426"/>
        <v>8.03969423184569+8.87043564172705i</v>
      </c>
      <c r="DJ259" s="240" t="str">
        <f t="shared" ca="1" si="427"/>
        <v>-11.9392501196875-0.88069199788391i</v>
      </c>
      <c r="DK259" s="240" t="str">
        <f t="shared" ca="1" si="428"/>
        <v>9.25423991177851-7.59475842083474i</v>
      </c>
      <c r="DL259" s="240" t="str">
        <f t="shared" ca="1" si="429"/>
        <v>-1.46546240239051+11.8816552619058i</v>
      </c>
      <c r="DM259" s="240" t="str">
        <f t="shared" ca="1" si="430"/>
        <v>-7.13152617156564-9.6157499073067i</v>
      </c>
      <c r="DN259" s="240" t="str">
        <f t="shared" ca="1" si="431"/>
        <v>11.7954364558879+2.04670237961107i</v>
      </c>
      <c r="DO259" s="240" t="str">
        <f t="shared" ca="1" si="432"/>
        <v>-9.95409471906824+6.65111345110067i</v>
      </c>
      <c r="DP259" s="240" t="str">
        <f t="shared" ca="1" si="433"/>
        <v>2.62301167151718-11.680801410292i</v>
      </c>
      <c r="DQ259" s="240" t="str">
        <f t="shared" ca="1" si="434"/>
        <v>6.15467761577365+10.2684592447693i</v>
      </c>
      <c r="DR259" s="240" t="str">
        <f t="shared" ca="1" si="435"/>
        <v>-11.5380262909792-3.19300189856931i</v>
      </c>
      <c r="DS259" s="240" t="str">
        <f t="shared" ca="1" si="436"/>
        <v>10.5580861527453-5.64341462297446i</v>
      </c>
      <c r="DT259" s="240" t="str">
        <f t="shared" ca="1" si="437"/>
        <v>-3.7552999043738+11.3674550557196i</v>
      </c>
      <c r="DU259" s="240" t="str">
        <f t="shared" ca="1" si="438"/>
        <v>-5.11855615004311-10.8222777064004i</v>
      </c>
      <c r="DV259" s="240" t="str">
        <f t="shared" ca="1" si="439"/>
        <v>11.1694986255589+4.30855106378382i</v>
      </c>
      <c r="DW259" s="240" t="str">
        <f t="shared" ca="1" si="440"/>
        <v>-11.0603974451407+4.58136662701427i</v>
      </c>
      <c r="DX259" s="240" t="str">
        <f t="shared" ca="1" si="441"/>
        <v>4.851422546296-10.9446338948768i</v>
      </c>
      <c r="DY259" s="240" t="str">
        <f t="shared" ca="1" si="442"/>
        <v>4.03314019049994+11.2718717176593i</v>
      </c>
      <c r="DZ259" s="240" t="str">
        <f t="shared" ca="1" si="443"/>
        <v>-10.6934025825047-5.38260652696026i</v>
      </c>
      <c r="EA259" s="240" t="str">
        <f t="shared" ca="1" si="444"/>
        <v>11.4561910639104-3.47519756600591i</v>
      </c>
      <c r="EB259" s="240" t="str">
        <f t="shared" ca="1" si="445"/>
        <v>-5.90082333703976+10.4164099266802i</v>
      </c>
      <c r="EC259" s="240" t="str">
        <f t="shared" ca="1" si="446"/>
        <v>-2.90888288618398-11.6129114424446i</v>
      </c>
      <c r="ED259" s="240" t="str">
        <f t="shared" ca="1" si="447"/>
        <v>10.114323226972+6.40482454684974i</v>
      </c>
      <c r="EE259" s="240" t="str">
        <f t="shared" ca="1" si="448"/>
        <v>-11.7416553001406+2.3355604527125i</v>
      </c>
      <c r="EF259" s="240" t="str">
        <f t="shared" ca="1" si="449"/>
        <v>6.89339597331931-9.78787023670725i</v>
      </c>
      <c r="EG259" s="240" t="str">
        <f t="shared" ca="1" si="450"/>
        <v>1.75661144952757+11.8421124817738i</v>
      </c>
      <c r="EH259" s="240" t="str">
        <f t="shared" ca="1" si="451"/>
        <v>-9.43783740971899-7.36536060510978i</v>
      </c>
      <c r="EI259" s="240" t="str">
        <f t="shared" ca="1" si="452"/>
        <v>11.9140409771916-1.1734306155004i</v>
      </c>
      <c r="EJ259" s="240" t="str">
        <f t="shared" ca="1" si="453"/>
        <v>-7.8195814380725+9.06506800575409i</v>
      </c>
      <c r="EK259" s="240" t="str">
        <f t="shared" ca="1" si="454"/>
        <v>-0.5874228843394-11.9572675043485i</v>
      </c>
      <c r="EL259" s="240" t="str">
        <f t="shared" ca="1" si="455"/>
        <v>8.67046005895656+8.25496421443687i</v>
      </c>
      <c r="EM259" s="240" t="str">
        <f t="shared" ca="1" si="456"/>
        <v>-11.9716879267543-1.46663421417679E-12i</v>
      </c>
      <c r="EN259" s="240"/>
      <c r="EO259" s="240"/>
      <c r="EP259" s="240"/>
    </row>
    <row r="260" spans="1:146">
      <c r="A260" s="268">
        <f t="shared" si="323"/>
        <v>3.1250000000000023E-3</v>
      </c>
      <c r="B260" s="267">
        <v>160</v>
      </c>
      <c r="C260" s="266">
        <f t="shared" si="324"/>
        <v>32000</v>
      </c>
      <c r="N260" s="265">
        <f t="shared" ca="1" si="327"/>
        <v>35.970682953442655</v>
      </c>
      <c r="O260" s="240">
        <f t="shared" ca="1" si="328"/>
        <v>11.970682953442655</v>
      </c>
      <c r="P260" s="240" t="str">
        <f t="shared" ca="1" si="329"/>
        <v>-8.46455109181353+8.46455109181349i</v>
      </c>
      <c r="Q260" s="240" t="str">
        <f t="shared" ca="1" si="330"/>
        <v>3.55627727361126E-14-11.9706829534427i</v>
      </c>
      <c r="R260" s="240" t="str">
        <f t="shared" ca="1" si="331"/>
        <v>8.4645510918133+8.46455109181372i</v>
      </c>
      <c r="S260" s="240" t="str">
        <f t="shared" ca="1" si="332"/>
        <v>-11.9706829534427+3.96686954333851E-13i</v>
      </c>
      <c r="T260" s="240" t="str">
        <f t="shared" ca="1" si="333"/>
        <v>8.46455109181356-8.46455109181346i</v>
      </c>
      <c r="U260" s="241" t="str">
        <f t="shared" ca="1" si="334"/>
        <v>-5.85132920282734E-13+11.9706829534427i</v>
      </c>
      <c r="V260" s="240" t="str">
        <f t="shared" ca="1" si="335"/>
        <v>-8.46455109181359-8.46455109181343i</v>
      </c>
      <c r="W260" s="240" t="str">
        <f t="shared" ca="1" si="336"/>
        <v>11.9706829534427+3.97421545384128E-13i</v>
      </c>
      <c r="X260" s="240" t="str">
        <f t="shared" ca="1" si="337"/>
        <v>-8.46455109181328+8.46455109181374i</v>
      </c>
      <c r="Y260" s="240" t="str">
        <f t="shared" ca="1" si="338"/>
        <v>1.67181761412243E-13-11.9706829534427i</v>
      </c>
      <c r="Z260" s="240" t="str">
        <f t="shared" ca="1" si="339"/>
        <v>8.46455109181387+8.46455109181314i</v>
      </c>
      <c r="AA260" s="240" t="str">
        <f t="shared" ca="1" si="340"/>
        <v>-11.9706829534427+2.05296134863628E-14i</v>
      </c>
      <c r="AB260" s="240" t="str">
        <f t="shared" ca="1" si="341"/>
        <v>8.46455109181385-8.46455109181317i</v>
      </c>
      <c r="AC260" s="240" t="str">
        <f t="shared" ca="1" si="342"/>
        <v>2.08240988384969E-13+11.9706829534427i</v>
      </c>
      <c r="AD260" s="240" t="str">
        <f t="shared" ca="1" si="343"/>
        <v>-8.4645510918133-8.46455109181372i</v>
      </c>
      <c r="AE260" s="240" t="str">
        <f t="shared" ca="1" si="344"/>
        <v>11.9706829534427-3.95952363283575E-13i</v>
      </c>
      <c r="AF260" s="240" t="str">
        <f t="shared" ca="1" si="345"/>
        <v>-8.46455109181353+8.46455109181349i</v>
      </c>
      <c r="AG260" s="240" t="str">
        <f t="shared" ca="1" si="346"/>
        <v>5.22074897723092E-13-11.9706829534427i</v>
      </c>
      <c r="AH260" s="240" t="str">
        <f t="shared" ca="1" si="347"/>
        <v>8.46455109181362+8.4645510918134i</v>
      </c>
      <c r="AI260" s="240" t="str">
        <f t="shared" ca="1" si="348"/>
        <v>-11.9706829534427-3.34363522824486E-13i</v>
      </c>
      <c r="AJ260" s="240" t="str">
        <f t="shared" ca="1" si="349"/>
        <v>8.46455109181326-8.46455109181375i</v>
      </c>
      <c r="AK260" s="240" t="str">
        <f t="shared" ca="1" si="350"/>
        <v>-1.46652147925881E-13+11.9706829534427i</v>
      </c>
      <c r="AL260" s="240" t="str">
        <f t="shared" ca="1" si="351"/>
        <v>-8.46455109181305-8.46455109181397i</v>
      </c>
      <c r="AM260" s="240" t="str">
        <f t="shared" ca="1" si="352"/>
        <v>11.9706829534427-4.10592269727257E-14i</v>
      </c>
      <c r="AN260" s="240" t="str">
        <f t="shared" ca="1" si="353"/>
        <v>-8.46455109181384+8.46455109181318i</v>
      </c>
      <c r="AO260" s="240" t="str">
        <f t="shared" ca="1" si="354"/>
        <v>3.34361576028417E-12-11.9706829534427i</v>
      </c>
      <c r="AP260" s="240" t="str">
        <f t="shared" ca="1" si="355"/>
        <v>8.46455109181752+8.46455109180949i</v>
      </c>
      <c r="AQ260" s="240" t="str">
        <f t="shared" ca="1" si="356"/>
        <v>-11.9706829534427+2.7980728848736E-12i</v>
      </c>
      <c r="AR260" s="240" t="str">
        <f t="shared" ca="1" si="357"/>
        <v>-11.9706829534427+2.7980728848736E-12i</v>
      </c>
      <c r="AS260" s="240" t="str">
        <f t="shared" ca="1" si="358"/>
        <v>-2.96819301048696E-12+11.9706829534427i</v>
      </c>
      <c r="AT260" s="240" t="str">
        <f t="shared" ca="1" si="359"/>
        <v>-8.46455109180937-8.46455109181765i</v>
      </c>
      <c r="AU260" s="240" t="str">
        <f t="shared" ca="1" si="360"/>
        <v>11.9706829534427-3.17349563467082E-12i</v>
      </c>
      <c r="AV260" s="240" t="str">
        <f t="shared" ca="1" si="361"/>
        <v>-8.46455109181318+8.46455109181384i</v>
      </c>
      <c r="AW260" s="240" t="str">
        <f t="shared" ca="1" si="362"/>
        <v>2.42265662439662E-12-11.9706829534427i</v>
      </c>
      <c r="AX260" s="240" t="str">
        <f t="shared" ca="1" si="363"/>
        <v>8.46455109180976+8.46455109181726i</v>
      </c>
      <c r="AY260" s="240" t="str">
        <f t="shared" ca="1" si="364"/>
        <v>-11.9706829534427+3.71903202076114E-12i</v>
      </c>
      <c r="AZ260" s="240" t="str">
        <f t="shared" ca="1" si="365"/>
        <v>8.46455109181292-8.4645510918141i</v>
      </c>
      <c r="BA260" s="240" t="str">
        <f t="shared" ca="1" si="366"/>
        <v>-2.04723387459941E-12+11.9706829534427i</v>
      </c>
      <c r="BB260" s="240" t="str">
        <f t="shared" ca="1" si="367"/>
        <v>-8.46455109181002-8.464551091817i</v>
      </c>
      <c r="BC260" s="240" t="str">
        <f t="shared" ca="1" si="368"/>
        <v>11.9706829534427-4.09445477055835E-12i</v>
      </c>
      <c r="BD260" s="240" t="str">
        <f t="shared" ca="1" si="369"/>
        <v>-8.46455109181265+8.46455109181436i</v>
      </c>
      <c r="BE260" s="240" t="str">
        <f t="shared" ca="1" si="370"/>
        <v>1.6718111248022E-12-11.9706829534427i</v>
      </c>
      <c r="BF260" s="240" t="str">
        <f t="shared" ca="1" si="371"/>
        <v>8.46455109181028+8.46455109181674i</v>
      </c>
      <c r="BG260" s="240" t="str">
        <f t="shared" ca="1" si="372"/>
        <v>-11.9706829534427+4.46987752035556E-12i</v>
      </c>
      <c r="BH260" s="240" t="str">
        <f t="shared" ca="1" si="373"/>
        <v>8.46455109181239-8.46455109181463i</v>
      </c>
      <c r="BI260" s="240" t="str">
        <f t="shared" ca="1" si="374"/>
        <v>-1.29638837500499E-12+11.9706829534427i</v>
      </c>
      <c r="BJ260" s="240" t="str">
        <f t="shared" ca="1" si="375"/>
        <v>-8.46455109181056-8.46455109181646i</v>
      </c>
      <c r="BK260" s="240" t="str">
        <f t="shared" ca="1" si="376"/>
        <v>11.9706829534427-4.84530027015277E-12i</v>
      </c>
      <c r="BL260" s="240" t="str">
        <f t="shared" ca="1" si="377"/>
        <v>-8.46455109181213+8.46455109181489i</v>
      </c>
      <c r="BM260" s="240" t="str">
        <f t="shared" ca="1" si="378"/>
        <v>9.20965625207774E-13-11.9706829534427i</v>
      </c>
      <c r="BN260" s="240" t="str">
        <f t="shared" ca="1" si="379"/>
        <v>8.46455109181082+8.4645510918162i</v>
      </c>
      <c r="BO260" s="240" t="str">
        <f t="shared" ca="1" si="380"/>
        <v>-11.9706829534427+5.22072301994999E-12i</v>
      </c>
      <c r="BP260" s="240" t="str">
        <f t="shared" ca="1" si="381"/>
        <v>8.46455109181185-8.46455109181517i</v>
      </c>
      <c r="BQ260" s="240" t="str">
        <f t="shared" ca="1" si="382"/>
        <v>-5.45542875410562E-13+11.9706829534427i</v>
      </c>
      <c r="BR260" s="240" t="str">
        <f t="shared" ca="1" si="383"/>
        <v>-8.46455109181109-8.46455109181593i</v>
      </c>
      <c r="BS260" s="240" t="str">
        <f t="shared" ca="1" si="384"/>
        <v>11.9706829534427-5.5961457697472E-12i</v>
      </c>
      <c r="BT260" s="240" t="str">
        <f t="shared" ca="1" si="385"/>
        <v>-8.46455109181159+8.46455109181543i</v>
      </c>
      <c r="BU260" s="240" t="str">
        <f t="shared" ca="1" si="386"/>
        <v>1.7012012561335E-13-11.9706829534427i</v>
      </c>
      <c r="BV260" s="240" t="str">
        <f t="shared" ca="1" si="387"/>
        <v>8.46455109181135+8.46455109181567i</v>
      </c>
      <c r="BW260" s="240" t="str">
        <f t="shared" ca="1" si="388"/>
        <v>-11.9706829534427-5.9363860209739E-12i</v>
      </c>
      <c r="BX260" s="240" t="str">
        <f t="shared" ca="1" si="389"/>
        <v>8.46455109181132-8.46455109181569i</v>
      </c>
      <c r="BY260" s="240" t="str">
        <f t="shared" ca="1" si="390"/>
        <v>2.05302624183861E-13+11.9706829534427i</v>
      </c>
      <c r="BZ260" s="240" t="str">
        <f t="shared" ca="1" si="391"/>
        <v>-8.46455109181161-8.46455109181541i</v>
      </c>
      <c r="CA260" s="240" t="str">
        <f t="shared" ca="1" si="392"/>
        <v>11.9706829534427+5.56096327117669E-12i</v>
      </c>
      <c r="CB260" s="240" t="str">
        <f t="shared" ca="1" si="393"/>
        <v>-8.46455109181106+8.46455109181596i</v>
      </c>
      <c r="CC260" s="240" t="str">
        <f t="shared" ca="1" si="394"/>
        <v>-9.2095264656731E-13-11.9706829534427i</v>
      </c>
      <c r="CD260" s="240" t="str">
        <f t="shared" ca="1" si="395"/>
        <v>8.46455109181189+8.46455109181514i</v>
      </c>
      <c r="CE260" s="240" t="str">
        <f t="shared" ca="1" si="396"/>
        <v>-11.9706829534427-4.84531324879324E-12i</v>
      </c>
      <c r="CF260" s="240" t="str">
        <f t="shared" ca="1" si="397"/>
        <v>8.46455109181056-8.46455109181646i</v>
      </c>
      <c r="CG260" s="240" t="str">
        <f t="shared" ca="1" si="398"/>
        <v>9.56148123778284E-13+11.9706829534427i</v>
      </c>
      <c r="CH260" s="240" t="str">
        <f t="shared" ca="1" si="399"/>
        <v>-8.46455109181239-8.46455109181463i</v>
      </c>
      <c r="CI260" s="240" t="str">
        <f t="shared" ca="1" si="400"/>
        <v>11.9706829534427+4.81011777158227E-12i</v>
      </c>
      <c r="CJ260" s="240" t="str">
        <f t="shared" ca="1" si="401"/>
        <v>-8.46455109181053+8.46455109181649i</v>
      </c>
      <c r="CK260" s="240" t="str">
        <f t="shared" ca="1" si="402"/>
        <v>-1.67179814616174E-12-11.9706829534427i</v>
      </c>
      <c r="CL260" s="240" t="str">
        <f t="shared" ca="1" si="403"/>
        <v>8.46455109181241+8.46455109181461i</v>
      </c>
      <c r="CM260" s="240" t="str">
        <f t="shared" ca="1" si="404"/>
        <v>-11.9706829534427-4.09446774919881E-12i</v>
      </c>
      <c r="CN260" s="240" t="str">
        <f t="shared" ca="1" si="405"/>
        <v>8.46455109181002-8.464551091817i</v>
      </c>
      <c r="CO260" s="240" t="str">
        <f t="shared" ca="1" si="406"/>
        <v>1.70699362337271E-12+11.9706829534427i</v>
      </c>
      <c r="CP260" s="240" t="str">
        <f t="shared" ca="1" si="407"/>
        <v>-8.46455109181292-8.4645510918141i</v>
      </c>
      <c r="CQ260" s="240" t="str">
        <f t="shared" ca="1" si="408"/>
        <v>11.9706829534427+4.05927227198784E-12i</v>
      </c>
      <c r="CR260" s="240" t="str">
        <f t="shared" ca="1" si="409"/>
        <v>-8.46455109181+8.46455109181702i</v>
      </c>
      <c r="CS260" s="240" t="str">
        <f t="shared" ca="1" si="410"/>
        <v>-2.42264364575616E-12-11.9706829534427i</v>
      </c>
      <c r="CT260" s="240" t="str">
        <f t="shared" ca="1" si="411"/>
        <v>8.46455109181294+8.46455109181408i</v>
      </c>
      <c r="CU260" s="240" t="str">
        <f t="shared" ca="1" si="412"/>
        <v>-11.9706829534427-3.34362224960439E-12i</v>
      </c>
      <c r="CV260" s="240" t="str">
        <f t="shared" ca="1" si="413"/>
        <v>8.46455109181815-8.46455109180887i</v>
      </c>
      <c r="CW260" s="240" t="str">
        <f t="shared" ca="1" si="414"/>
        <v>2.45783912296713E-12+11.9706829534427i</v>
      </c>
      <c r="CX260" s="240" t="str">
        <f t="shared" ca="1" si="415"/>
        <v>-8.46455109181344-8.46455109181358i</v>
      </c>
      <c r="CY260" s="240" t="str">
        <f t="shared" ca="1" si="416"/>
        <v>11.9706829534427+3.30842677239342E-12i</v>
      </c>
      <c r="CZ260" s="240" t="str">
        <f t="shared" ca="1" si="417"/>
        <v>-8.46455109180947+8.46455109181755i</v>
      </c>
      <c r="DA260" s="240" t="str">
        <f t="shared" ca="1" si="418"/>
        <v>-3.17348914535058E-12-11.9706829534427i</v>
      </c>
      <c r="DB260" s="240" t="str">
        <f t="shared" ca="1" si="419"/>
        <v>8.46455109181348+8.46455109181354i</v>
      </c>
      <c r="DC260" s="240" t="str">
        <f t="shared" ca="1" si="420"/>
        <v>-11.9706829534427-2.59277675000998E-12i</v>
      </c>
      <c r="DD260" s="240" t="str">
        <f t="shared" ca="1" si="421"/>
        <v>8.46455109181762-8.4645510918094i</v>
      </c>
      <c r="DE260" s="240" t="str">
        <f t="shared" ca="1" si="422"/>
        <v>3.20868462256156E-12+11.9706829534427i</v>
      </c>
      <c r="DF260" s="240" t="str">
        <f t="shared" ca="1" si="423"/>
        <v>-8.46455109181398-8.46455109181304i</v>
      </c>
      <c r="DG260" s="240" t="str">
        <f t="shared" ca="1" si="424"/>
        <v>11.9706829534427+2.55758127279899E-12i</v>
      </c>
      <c r="DH260" s="240" t="str">
        <f t="shared" ca="1" si="425"/>
        <v>-8.46455109181712+8.4645510918099i</v>
      </c>
      <c r="DI260" s="240" t="str">
        <f t="shared" ca="1" si="426"/>
        <v>-3.92433464494501E-12-11.9706829534427i</v>
      </c>
      <c r="DJ260" s="240" t="str">
        <f t="shared" ca="1" si="427"/>
        <v>8.46455109181401+8.46455109181301i</v>
      </c>
      <c r="DK260" s="240" t="str">
        <f t="shared" ca="1" si="428"/>
        <v>-11.9706829534427-1.84193125041555E-12i</v>
      </c>
      <c r="DL260" s="240" t="str">
        <f t="shared" ca="1" si="429"/>
        <v>8.46455109181709-8.46455109180993i</v>
      </c>
      <c r="DM260" s="240" t="str">
        <f t="shared" ca="1" si="430"/>
        <v>4.63998466732845E-12+11.9706829534427i</v>
      </c>
      <c r="DN260" s="240" t="str">
        <f t="shared" ca="1" si="431"/>
        <v>-8.46455109181451-8.46455109181251i</v>
      </c>
      <c r="DO260" s="240" t="str">
        <f t="shared" ca="1" si="432"/>
        <v>11.9706829534427+1.1262812280321E-12i</v>
      </c>
      <c r="DP260" s="240" t="str">
        <f t="shared" ca="1" si="433"/>
        <v>-8.46455109181658+8.46455109181044i</v>
      </c>
      <c r="DQ260" s="240" t="str">
        <f t="shared" ca="1" si="434"/>
        <v>-4.67518014453943E-12-11.9706829534427i</v>
      </c>
      <c r="DR260" s="240" t="str">
        <f t="shared" ca="1" si="435"/>
        <v>8.46455109181501+8.46455109181201i</v>
      </c>
      <c r="DS260" s="240" t="str">
        <f t="shared" ca="1" si="436"/>
        <v>-11.9706829534427-1.09108575082113E-12i</v>
      </c>
      <c r="DT260" s="240" t="str">
        <f t="shared" ca="1" si="437"/>
        <v>8.46455109181608-8.46455109181094i</v>
      </c>
      <c r="DU260" s="240" t="str">
        <f t="shared" ca="1" si="438"/>
        <v>5.39083016692287E-12+11.9706829534427i</v>
      </c>
      <c r="DV260" s="240" t="str">
        <f t="shared" ca="1" si="439"/>
        <v>-8.46455109181505-8.46455109181197i</v>
      </c>
      <c r="DW260" s="240" t="str">
        <f t="shared" ca="1" si="440"/>
        <v>11.9706829534427+3.75435728437676E-13i</v>
      </c>
      <c r="DX260" s="240" t="str">
        <f t="shared" ca="1" si="441"/>
        <v>-8.46455109181605+8.46455109181096i</v>
      </c>
      <c r="DY260" s="240" t="str">
        <f t="shared" ca="1" si="442"/>
        <v>6.14170162379823E-12-11.9706829534427i</v>
      </c>
      <c r="DZ260" s="240" t="str">
        <f t="shared" ca="1" si="443"/>
        <v>8.46455109181555+8.46455109181147i</v>
      </c>
      <c r="EA260" s="240" t="str">
        <f t="shared" ca="1" si="444"/>
        <v>-11.9706829534427-3.40240251226702E-13i</v>
      </c>
      <c r="EB260" s="240" t="str">
        <f t="shared" ca="1" si="445"/>
        <v>8.46455109181555-8.46455109181147i</v>
      </c>
      <c r="EC260" s="240" t="str">
        <f t="shared" ca="1" si="446"/>
        <v>-6.10650614658726E-12+11.9706829534427i</v>
      </c>
      <c r="ED260" s="240" t="str">
        <f t="shared" ca="1" si="447"/>
        <v>-8.46455109181557-8.46455109181145i</v>
      </c>
      <c r="EE260" s="240" t="str">
        <f t="shared" ca="1" si="448"/>
        <v>11.9706829534427-3.75409771156747E-13i</v>
      </c>
      <c r="EF260" s="240" t="str">
        <f t="shared" ca="1" si="449"/>
        <v>-8.46455109181553+8.46455109181149i</v>
      </c>
      <c r="EG260" s="240" t="str">
        <f t="shared" ca="1" si="450"/>
        <v>5.3908561242038E-12-11.9706829534427i</v>
      </c>
      <c r="EH260" s="240" t="str">
        <f t="shared" ca="1" si="451"/>
        <v>8.46455109181608+8.46455109181094i</v>
      </c>
      <c r="EI260" s="240" t="str">
        <f t="shared" ca="1" si="452"/>
        <v>-11.9706829534427+4.10605248367721E-13i</v>
      </c>
      <c r="EJ260" s="240" t="str">
        <f t="shared" ca="1" si="453"/>
        <v>8.46455109181501-8.46455109181201i</v>
      </c>
      <c r="EK260" s="240" t="str">
        <f t="shared" ca="1" si="454"/>
        <v>-5.35566064699283E-12+11.9706829534427i</v>
      </c>
      <c r="EL260" s="240" t="str">
        <f t="shared" ca="1" si="455"/>
        <v>-8.4645510918161-8.46455109181092i</v>
      </c>
      <c r="EM260" s="240" t="str">
        <f t="shared" ca="1" si="456"/>
        <v>11.9706829534427-1.12625527075117E-12i</v>
      </c>
      <c r="EN260" s="240"/>
      <c r="EO260" s="240"/>
      <c r="EP260" s="240"/>
    </row>
    <row r="261" spans="1:146">
      <c r="A261" s="268">
        <f t="shared" si="323"/>
        <v>3.1445312500000024E-3</v>
      </c>
      <c r="B261" s="267">
        <v>161</v>
      </c>
      <c r="C261" s="266">
        <f t="shared" si="324"/>
        <v>32200</v>
      </c>
      <c r="N261" s="265">
        <f t="shared" ca="1" si="327"/>
        <v>35.96960385114545</v>
      </c>
      <c r="O261" s="240">
        <f t="shared" ca="1" si="328"/>
        <v>11.969603851145449</v>
      </c>
      <c r="P261" s="240" t="str">
        <f t="shared" ca="1" si="329"/>
        <v>-8.25352715980574+8.66895067327672i</v>
      </c>
      <c r="Q261" s="240" t="str">
        <f t="shared" ca="1" si="330"/>
        <v>-0.587320623596165-11.9551859391i</v>
      </c>
      <c r="R261" s="240" t="str">
        <f t="shared" ca="1" si="331"/>
        <v>9.06348992526514+7.81822017648347i</v>
      </c>
      <c r="S261" s="240" t="str">
        <f t="shared" ca="1" si="332"/>
        <v>-11.9119669369767+1.17322634036641i</v>
      </c>
      <c r="T261" s="240" t="str">
        <f t="shared" ca="1" si="333"/>
        <v>7.36407841595982-9.43619443615649i</v>
      </c>
      <c r="U261" s="241" t="str">
        <f t="shared" ca="1" si="334"/>
        <v>1.75630565212166+11.840050963137i</v>
      </c>
      <c r="V261" s="240" t="str">
        <f t="shared" ca="1" si="335"/>
        <v>-9.78616632813734-6.89219594551598i</v>
      </c>
      <c r="W261" s="240" t="str">
        <f t="shared" ca="1" si="336"/>
        <v>11.7396112694613-2.33515386972551i</v>
      </c>
      <c r="X261" s="240" t="str">
        <f t="shared" ca="1" si="337"/>
        <v>-6.40370957135431+10.1125624882668i</v>
      </c>
      <c r="Y261" s="240" t="str">
        <f t="shared" ca="1" si="338"/>
        <v>-2.90837649712193-11.6108898239689i</v>
      </c>
      <c r="Z261" s="240" t="str">
        <f t="shared" ca="1" si="339"/>
        <v>10.4145965996062+5.89979609993654i</v>
      </c>
      <c r="AA261" s="240" t="str">
        <f t="shared" ca="1" si="340"/>
        <v>-11.4541967278968+3.47459259079309i</v>
      </c>
      <c r="AB261" s="240" t="str">
        <f t="shared" ca="1" si="341"/>
        <v>5.38166950295194-10.6915410355268i</v>
      </c>
      <c r="AC261" s="240" t="str">
        <f t="shared" ca="1" si="342"/>
        <v>4.0324380865757+11.2699094686377i</v>
      </c>
      <c r="AD261" s="240" t="str">
        <f t="shared" ca="1" si="343"/>
        <v>-10.9427286126238-4.85057799275713i</v>
      </c>
      <c r="AE261" s="240" t="str">
        <f t="shared" ca="1" si="344"/>
        <v>11.0584720103415-4.58056908580685i</v>
      </c>
      <c r="AF261" s="240" t="str">
        <f t="shared" ca="1" si="345"/>
        <v>-4.30780101531734+11.1675541980233i</v>
      </c>
      <c r="AG261" s="240" t="str">
        <f t="shared" ca="1" si="346"/>
        <v>-5.11766509289984-10.8203937243647i</v>
      </c>
      <c r="AH261" s="240" t="str">
        <f t="shared" ca="1" si="347"/>
        <v>11.3654761671975+3.75464616791284i</v>
      </c>
      <c r="AI261" s="240" t="str">
        <f t="shared" ca="1" si="348"/>
        <v>-10.5562481621513+5.6424321965295i</v>
      </c>
      <c r="AJ261" s="240" t="str">
        <f t="shared" ca="1" si="349"/>
        <v>3.19244604902168-11.5360177087868i</v>
      </c>
      <c r="AK261" s="240" t="str">
        <f t="shared" ca="1" si="350"/>
        <v>6.15360618677907+10.2666716734972i</v>
      </c>
      <c r="AL261" s="240" t="str">
        <f t="shared" ca="1" si="351"/>
        <v>-11.6787679732801-2.62255504797202i</v>
      </c>
      <c r="AM261" s="240" t="str">
        <f t="shared" ca="1" si="352"/>
        <v>9.95236187352681-6.64995560073343i</v>
      </c>
      <c r="AN261" s="240" t="str">
        <f t="shared" ca="1" si="353"/>
        <v>-2.04634608210427+11.7933830627862i</v>
      </c>
      <c r="AO261" s="240" t="str">
        <f t="shared" ca="1" si="354"/>
        <v>-7.13028468918018-9.61407596207763i</v>
      </c>
      <c r="AP261" s="240" t="str">
        <f t="shared" ca="1" si="355"/>
        <v>11.8795868595156+1.46520728928732i</v>
      </c>
      <c r="AQ261" s="240" t="str">
        <f t="shared" ca="1" si="356"/>
        <v>-9.2526288995428+7.59343629727026i</v>
      </c>
      <c r="AR261" s="240" t="str">
        <f t="shared" ca="1" si="357"/>
        <v>-9.2526288995428+7.59343629727026i</v>
      </c>
      <c r="AS261" s="240" t="str">
        <f t="shared" ca="1" si="358"/>
        <v>8.03829465220493+8.86889144356213i</v>
      </c>
      <c r="AT261" s="240" t="str">
        <f t="shared" ca="1" si="359"/>
        <v>-11.9659988302517-0.293748783436931i</v>
      </c>
      <c r="AU261" s="240" t="str">
        <f t="shared" ca="1" si="360"/>
        <v>8.46378805126306-8.46378805126006i</v>
      </c>
      <c r="AV261" s="240" t="str">
        <f t="shared" ca="1" si="361"/>
        <v>0.293748783444742+11.9659988302515i</v>
      </c>
      <c r="AW261" s="240" t="str">
        <f t="shared" ca="1" si="362"/>
        <v>-8.86889144355926-8.03829465220809i</v>
      </c>
      <c r="AX261" s="240" t="str">
        <f t="shared" ca="1" si="363"/>
        <v>11.9371716909722-0.880538683765352i</v>
      </c>
      <c r="AY261" s="240" t="str">
        <f t="shared" ca="1" si="364"/>
        <v>-7.59343629726435+9.25262889954765i</v>
      </c>
      <c r="AZ261" s="240" t="str">
        <f t="shared" ca="1" si="365"/>
        <v>-1.46520728928292-11.8795868595161i</v>
      </c>
      <c r="BA261" s="240" t="str">
        <f t="shared" ca="1" si="366"/>
        <v>9.61407596208227+7.13028468917389i</v>
      </c>
      <c r="BB261" s="240" t="str">
        <f t="shared" ca="1" si="367"/>
        <v>-11.7933830627863+2.04634608210358i</v>
      </c>
      <c r="BC261" s="240" t="str">
        <f t="shared" ca="1" si="368"/>
        <v>6.64995560073782-9.95236187352387i</v>
      </c>
      <c r="BD261" s="240" t="str">
        <f t="shared" ca="1" si="369"/>
        <v>2.62255504797367+11.6787679732797i</v>
      </c>
      <c r="BE261" s="240" t="str">
        <f t="shared" ca="1" si="370"/>
        <v>-10.2666716734951-6.15360618678258i</v>
      </c>
      <c r="BF261" s="240" t="str">
        <f t="shared" ca="1" si="371"/>
        <v>11.536017708786-3.19244604902445i</v>
      </c>
      <c r="BG261" s="240" t="str">
        <f t="shared" ca="1" si="372"/>
        <v>-5.64243219653102+10.5562481621505i</v>
      </c>
      <c r="BH261" s="240" t="str">
        <f t="shared" ca="1" si="373"/>
        <v>-3.75464616791783-11.3654761671958i</v>
      </c>
      <c r="BI261" s="240" t="str">
        <f t="shared" ca="1" si="374"/>
        <v>10.820393724365+5.11766509289923i</v>
      </c>
      <c r="BJ261" s="240" t="str">
        <f t="shared" ca="1" si="375"/>
        <v>-11.1675541980248+4.30780101531335i</v>
      </c>
      <c r="BK261" s="240" t="str">
        <f t="shared" ca="1" si="376"/>
        <v>4.58056908580404-11.0584720103427i</v>
      </c>
      <c r="BL261" s="240" t="str">
        <f t="shared" ca="1" si="377"/>
        <v>4.85057799275542+10.9427286126246i</v>
      </c>
      <c r="BM261" s="240" t="str">
        <f t="shared" ca="1" si="378"/>
        <v>-11.2699094686395-4.03243808657059i</v>
      </c>
      <c r="BN261" s="240" t="str">
        <f t="shared" ca="1" si="379"/>
        <v>10.6915410355265-5.38166950295239i</v>
      </c>
      <c r="BO261" s="240" t="str">
        <f t="shared" ca="1" si="380"/>
        <v>-3.47459259079839+11.4541967278952i</v>
      </c>
      <c r="BP261" s="240" t="str">
        <f t="shared" ca="1" si="381"/>
        <v>-5.89979609993808-10.4145965996054i</v>
      </c>
      <c r="BQ261" s="240" t="str">
        <f t="shared" ca="1" si="382"/>
        <v>11.6108898239681+2.908376497125i</v>
      </c>
      <c r="BR261" s="240" t="str">
        <f t="shared" ca="1" si="383"/>
        <v>-10.1125624882646+6.40370957135781i</v>
      </c>
      <c r="BS261" s="240" t="str">
        <f t="shared" ca="1" si="384"/>
        <v>2.33515386972628-11.7396112694611i</v>
      </c>
      <c r="BT261" s="240" t="str">
        <f t="shared" ca="1" si="385"/>
        <v>6.89219594551158+9.78616632814043i</v>
      </c>
      <c r="BU261" s="240" t="str">
        <f t="shared" ca="1" si="386"/>
        <v>-11.8400509631372-1.75630565212003i</v>
      </c>
      <c r="BV261" s="240" t="str">
        <f t="shared" ca="1" si="387"/>
        <v>9.4361944361583-7.3640784159575i</v>
      </c>
      <c r="BW261" s="240" t="str">
        <f t="shared" ca="1" si="388"/>
        <v>-1.17322634036359+11.911966936977i</v>
      </c>
      <c r="BX261" s="240" t="str">
        <f t="shared" ca="1" si="389"/>
        <v>-7.81822017648215-9.06348992526629i</v>
      </c>
      <c r="BY261" s="240" t="str">
        <f t="shared" ca="1" si="390"/>
        <v>11.9551859391003+0.587320623590698i</v>
      </c>
      <c r="BZ261" s="240" t="str">
        <f t="shared" ca="1" si="391"/>
        <v>-8.66895067327619+8.2535271598063i</v>
      </c>
      <c r="CA261" s="240" t="str">
        <f t="shared" ca="1" si="392"/>
        <v>4.26419565524529E-12-11.9696038511454i</v>
      </c>
      <c r="CB261" s="240" t="str">
        <f t="shared" ca="1" si="393"/>
        <v>8.66895067327875+8.25352715980361i</v>
      </c>
      <c r="CC261" s="240" t="str">
        <f t="shared" ca="1" si="394"/>
        <v>-11.9551859391001+0.587320623594072i</v>
      </c>
      <c r="CD261" s="240" t="str">
        <f t="shared" ca="1" si="395"/>
        <v>7.81822017647933-9.06348992526872i</v>
      </c>
      <c r="CE261" s="240" t="str">
        <f t="shared" ca="1" si="396"/>
        <v>1.17322634036695+11.9119669369767i</v>
      </c>
      <c r="CF261" s="240" t="str">
        <f t="shared" ca="1" si="397"/>
        <v>-9.43619443615306-7.36407841596422i</v>
      </c>
      <c r="CG261" s="240" t="str">
        <f t="shared" ca="1" si="398"/>
        <v>11.8400509631367-1.75630565212337i</v>
      </c>
      <c r="CH261" s="240" t="str">
        <f t="shared" ca="1" si="399"/>
        <v>-6.89219594551856+9.78616632813552i</v>
      </c>
      <c r="CI261" s="240" t="str">
        <f t="shared" ca="1" si="400"/>
        <v>-2.33515386972959-11.7396112694605i</v>
      </c>
      <c r="CJ261" s="240" t="str">
        <f t="shared" ca="1" si="401"/>
        <v>10.1125624882664+6.40370957135496i</v>
      </c>
      <c r="CK261" s="240" t="str">
        <f t="shared" ca="1" si="402"/>
        <v>-11.6108898239703+2.90837649711639i</v>
      </c>
      <c r="CL261" s="240" t="str">
        <f t="shared" ca="1" si="403"/>
        <v>5.89979609993514-10.414596599607i</v>
      </c>
      <c r="CM261" s="240" t="str">
        <f t="shared" ca="1" si="404"/>
        <v>3.47459259078991+11.4541967278978i</v>
      </c>
      <c r="CN261" s="240" t="str">
        <f t="shared" ca="1" si="405"/>
        <v>-10.6915410355281-5.38166950294937i</v>
      </c>
      <c r="CO261" s="240" t="str">
        <f t="shared" ca="1" si="406"/>
        <v>11.2699094686384-4.03243808657377i</v>
      </c>
      <c r="CP261" s="240" t="str">
        <f t="shared" ca="1" si="407"/>
        <v>-4.85057799275233+10.942728612626i</v>
      </c>
      <c r="CQ261" s="240" t="str">
        <f t="shared" ca="1" si="408"/>
        <v>-4.58056908580716-11.0584720103414i</v>
      </c>
      <c r="CR261" s="240" t="str">
        <f t="shared" ca="1" si="409"/>
        <v>11.1675541980219+4.30780101532099i</v>
      </c>
      <c r="CS261" s="240" t="str">
        <f t="shared" ca="1" si="410"/>
        <v>-10.8203937243635+5.11766509290228i</v>
      </c>
      <c r="CT261" s="240" t="str">
        <f t="shared" ca="1" si="411"/>
        <v>3.75464616791494-11.3654761671968i</v>
      </c>
      <c r="CU261" s="240" t="str">
        <f t="shared" ca="1" si="412"/>
        <v>5.642432196534+10.5562481621489i</v>
      </c>
      <c r="CV261" s="240" t="str">
        <f t="shared" ca="1" si="413"/>
        <v>-11.5360177087868-3.19244604902152i</v>
      </c>
      <c r="CW261" s="240" t="str">
        <f t="shared" ca="1" si="414"/>
        <v>10.2666716734993-6.15360618677555i</v>
      </c>
      <c r="CX261" s="240" t="str">
        <f t="shared" ca="1" si="415"/>
        <v>-2.6225550479707+11.6787679732804i</v>
      </c>
      <c r="CY261" s="240" t="str">
        <f t="shared" ca="1" si="416"/>
        <v>-6.64995560073101-9.95236187352842i</v>
      </c>
      <c r="CZ261" s="240" t="str">
        <f t="shared" ca="1" si="417"/>
        <v>11.7933830627868+2.04634608210058i</v>
      </c>
      <c r="DA261" s="240" t="str">
        <f t="shared" ca="1" si="418"/>
        <v>-9.61407596208006+7.13028468917688i</v>
      </c>
      <c r="DB261" s="240" t="str">
        <f t="shared" ca="1" si="419"/>
        <v>1.46520728929138-11.8795868595151i</v>
      </c>
      <c r="DC261" s="240" t="str">
        <f t="shared" ca="1" si="420"/>
        <v>7.59343629726722+9.25262889954529i</v>
      </c>
      <c r="DD261" s="240" t="str">
        <f t="shared" ca="1" si="421"/>
        <v>-11.9371716909716-0.880538683773858i</v>
      </c>
      <c r="DE261" s="240" t="str">
        <f t="shared" ca="1" si="422"/>
        <v>8.86889144355677-8.03829465221084i</v>
      </c>
      <c r="DF261" s="240" t="str">
        <f t="shared" ca="1" si="423"/>
        <v>-0.293748783441024+11.9659988302516i</v>
      </c>
      <c r="DG261" s="240" t="str">
        <f t="shared" ca="1" si="424"/>
        <v>-8.4637880512657-8.46378805125742i</v>
      </c>
      <c r="DH261" s="240" t="str">
        <f t="shared" ca="1" si="425"/>
        <v>11.9659988302516-0.293748783440479i</v>
      </c>
      <c r="DI261" s="240" t="str">
        <f t="shared" ca="1" si="426"/>
        <v>-8.03829465221125+8.8688914435564i</v>
      </c>
      <c r="DJ261" s="240" t="str">
        <f t="shared" ca="1" si="427"/>
        <v>-0.880538683773313-11.9371716909716i</v>
      </c>
      <c r="DK261" s="240" t="str">
        <f t="shared" ca="1" si="428"/>
        <v>9.25262889954494+7.59343629726765i</v>
      </c>
      <c r="DL261" s="240" t="str">
        <f t="shared" ca="1" si="429"/>
        <v>-11.8795868595152+1.46520728929084i</v>
      </c>
      <c r="DM261" s="240" t="str">
        <f t="shared" ca="1" si="430"/>
        <v>7.13028468917733-9.61407596207973i</v>
      </c>
      <c r="DN261" s="240" t="str">
        <f t="shared" ca="1" si="431"/>
        <v>2.04634608209938+11.7933830627871i</v>
      </c>
      <c r="DO261" s="240" t="str">
        <f t="shared" ca="1" si="432"/>
        <v>-9.95236187352812-6.64995560073147i</v>
      </c>
      <c r="DP261" s="240" t="str">
        <f t="shared" ca="1" si="433"/>
        <v>11.6787679732806-2.62255504796951i</v>
      </c>
      <c r="DQ261" s="240" t="str">
        <f t="shared" ca="1" si="434"/>
        <v>-6.15360618677602+10.2666716734991i</v>
      </c>
      <c r="DR261" s="240" t="str">
        <f t="shared" ca="1" si="435"/>
        <v>-3.19244604902033-11.5360177087871i</v>
      </c>
      <c r="DS261" s="240" t="str">
        <f t="shared" ca="1" si="436"/>
        <v>10.5562481621483+5.64243219653508i</v>
      </c>
      <c r="DT261" s="240" t="str">
        <f t="shared" ca="1" si="437"/>
        <v>-11.3654761671972+3.75464616791378i</v>
      </c>
      <c r="DU261" s="240" t="str">
        <f t="shared" ca="1" si="438"/>
        <v>5.11766509290339-10.820393724363i</v>
      </c>
      <c r="DV261" s="240" t="str">
        <f t="shared" ca="1" si="439"/>
        <v>4.30780101532048+11.167554198022i</v>
      </c>
      <c r="DW261" s="240" t="str">
        <f t="shared" ca="1" si="440"/>
        <v>-11.0584720103409-4.58056908580828i</v>
      </c>
      <c r="DX261" s="240" t="str">
        <f t="shared" ca="1" si="441"/>
        <v>10.9427286126262-4.85057799275183i</v>
      </c>
      <c r="DY261" s="240" t="str">
        <f t="shared" ca="1" si="442"/>
        <v>-4.03243808657492+11.269909468638i</v>
      </c>
      <c r="DZ261" s="240" t="str">
        <f t="shared" ca="1" si="443"/>
        <v>-5.38166950294828-10.6915410355286i</v>
      </c>
      <c r="EA261" s="240" t="str">
        <f t="shared" ca="1" si="444"/>
        <v>11.4541967278974+3.47459259079108i</v>
      </c>
      <c r="EB261" s="240" t="str">
        <f t="shared" ca="1" si="445"/>
        <v>-10.4145965996076+5.89979609993407i</v>
      </c>
      <c r="EC261" s="240" t="str">
        <f t="shared" ca="1" si="446"/>
        <v>2.90837649711757-11.61088982397i</v>
      </c>
      <c r="ED261" s="240" t="str">
        <f t="shared" ca="1" si="447"/>
        <v>6.40370957135392+10.1125624882671i</v>
      </c>
      <c r="EE261" s="240" t="str">
        <f t="shared" ca="1" si="448"/>
        <v>-11.7396112694603-2.33515386973013i</v>
      </c>
      <c r="EF261" s="240" t="str">
        <f t="shared" ca="1" si="449"/>
        <v>9.78616632813623-6.89219594551756i</v>
      </c>
      <c r="EG261" s="240" t="str">
        <f t="shared" ca="1" si="450"/>
        <v>-1.75630565212391+11.8400509631367i</v>
      </c>
      <c r="EH261" s="240" t="str">
        <f t="shared" ca="1" si="451"/>
        <v>-7.36407841596325-9.43619443615381i</v>
      </c>
      <c r="EI261" s="240" t="str">
        <f t="shared" ca="1" si="452"/>
        <v>11.9119669369766+1.17322634036749i</v>
      </c>
      <c r="EJ261" s="240" t="str">
        <f t="shared" ca="1" si="453"/>
        <v>-9.06348992526906+7.81822017647891i</v>
      </c>
      <c r="EK261" s="240" t="str">
        <f t="shared" ca="1" si="454"/>
        <v>0.587320623594618-11.9551859391001i</v>
      </c>
      <c r="EL261" s="240" t="str">
        <f t="shared" ca="1" si="455"/>
        <v>8.25352715980321+8.66895067327913i</v>
      </c>
      <c r="EM261" s="240" t="str">
        <f t="shared" ca="1" si="456"/>
        <v>-11.9696038511454+3.71868638506425E-12i</v>
      </c>
      <c r="EN261" s="240"/>
      <c r="EO261" s="240"/>
      <c r="EP261" s="240"/>
    </row>
    <row r="262" spans="1:146">
      <c r="A262" s="268">
        <f t="shared" si="323"/>
        <v>3.1640625000000024E-3</v>
      </c>
      <c r="B262" s="267">
        <v>162</v>
      </c>
      <c r="C262" s="266">
        <f t="shared" si="324"/>
        <v>32400</v>
      </c>
      <c r="N262" s="265">
        <f t="shared" ca="1" si="327"/>
        <v>35.968443453821045</v>
      </c>
      <c r="O262" s="240">
        <f t="shared" ca="1" si="328"/>
        <v>11.968443453821047</v>
      </c>
      <c r="P262" s="240" t="str">
        <f t="shared" ca="1" si="329"/>
        <v>-8.03751537699372+8.86803164585588i</v>
      </c>
      <c r="Q262" s="240" t="str">
        <f t="shared" ca="1" si="330"/>
        <v>-1.17311260153954-11.9108121272825i</v>
      </c>
      <c r="R262" s="240" t="str">
        <f t="shared" ca="1" si="331"/>
        <v>9.61314392220895+7.12959344129867i</v>
      </c>
      <c r="S262" s="240" t="str">
        <f t="shared" ca="1" si="332"/>
        <v>-11.7384731688462+2.33492748743744i</v>
      </c>
      <c r="T262" s="240" t="str">
        <f t="shared" ca="1" si="333"/>
        <v>6.1530096233309-10.2656763675127i</v>
      </c>
      <c r="U262" s="241" t="str">
        <f t="shared" ca="1" si="334"/>
        <v>3.4742557452308+11.4530862968914i</v>
      </c>
      <c r="V262" s="240" t="str">
        <f t="shared" ca="1" si="335"/>
        <v>-10.8193447376077-5.11716895911322i</v>
      </c>
      <c r="W262" s="240" t="str">
        <f t="shared" ca="1" si="336"/>
        <v>11.0573999430038-4.58012502097621i</v>
      </c>
      <c r="X262" s="240" t="str">
        <f t="shared" ca="1" si="337"/>
        <v>-4.03204716049129+11.2688169034236i</v>
      </c>
      <c r="Y262" s="240" t="str">
        <f t="shared" ca="1" si="338"/>
        <v>-5.64188518901751-10.5552247830758i</v>
      </c>
      <c r="Z262" s="240" t="str">
        <f t="shared" ca="1" si="339"/>
        <v>11.6097642022981+2.90809454357155i</v>
      </c>
      <c r="AA262" s="240" t="str">
        <f t="shared" ca="1" si="340"/>
        <v>-9.95139703841342+6.64931091852143i</v>
      </c>
      <c r="AB262" s="240" t="str">
        <f t="shared" ca="1" si="341"/>
        <v>1.75613538647093-11.8389031253616i</v>
      </c>
      <c r="AC262" s="240" t="str">
        <f t="shared" ca="1" si="342"/>
        <v>7.59270014899593+9.25173190028488i</v>
      </c>
      <c r="AD262" s="240" t="str">
        <f t="shared" ca="1" si="343"/>
        <v>-11.954026939525-0.587263685598596i</v>
      </c>
      <c r="AE262" s="240" t="str">
        <f t="shared" ca="1" si="344"/>
        <v>8.46296752644471-8.4629675264445i</v>
      </c>
      <c r="AF262" s="240" t="str">
        <f t="shared" ca="1" si="345"/>
        <v>0.587263685598219+11.954026939525i</v>
      </c>
      <c r="AG262" s="240" t="str">
        <f t="shared" ca="1" si="346"/>
        <v>-9.25173190028464-7.59270014899622i</v>
      </c>
      <c r="AH262" s="240" t="str">
        <f t="shared" ca="1" si="347"/>
        <v>11.8389031253615-1.75613538647181i</v>
      </c>
      <c r="AI262" s="240" t="str">
        <f t="shared" ca="1" si="348"/>
        <v>-6.64931091852167+9.95139703841327i</v>
      </c>
      <c r="AJ262" s="240" t="str">
        <f t="shared" ca="1" si="349"/>
        <v>-2.90809454357127-11.6097642022981i</v>
      </c>
      <c r="AK262" s="240" t="str">
        <f t="shared" ca="1" si="350"/>
        <v>10.5552247830756+5.64188518901785i</v>
      </c>
      <c r="AL262" s="240" t="str">
        <f t="shared" ca="1" si="351"/>
        <v>-11.2688169034237+4.03204716049093i</v>
      </c>
      <c r="AM262" s="240" t="str">
        <f t="shared" ca="1" si="352"/>
        <v>4.58012502097542-11.0573999430041i</v>
      </c>
      <c r="AN262" s="240" t="str">
        <f t="shared" ca="1" si="353"/>
        <v>5.11716895911402+10.8193447376073i</v>
      </c>
      <c r="AO262" s="240" t="str">
        <f t="shared" ca="1" si="354"/>
        <v>-11.453086296891-3.47425574523223i</v>
      </c>
      <c r="AP262" s="240" t="str">
        <f t="shared" ca="1" si="355"/>
        <v>10.265676367511-6.15300962333375i</v>
      </c>
      <c r="AQ262" s="240" t="str">
        <f t="shared" ca="1" si="356"/>
        <v>-2.33492748744133+11.7384731688454i</v>
      </c>
      <c r="AR262" s="240" t="str">
        <f t="shared" ca="1" si="357"/>
        <v>-2.33492748744133+11.7384731688454i</v>
      </c>
      <c r="AS262" s="240" t="str">
        <f t="shared" ca="1" si="358"/>
        <v>11.910812127282+1.1731126015451i</v>
      </c>
      <c r="AT262" s="240" t="str">
        <f t="shared" ca="1" si="359"/>
        <v>-8.86803164585626+8.0375153769933i</v>
      </c>
      <c r="AU262" s="240" t="str">
        <f t="shared" ca="1" si="360"/>
        <v>-4.46904258423355E-12-11.968443453821i</v>
      </c>
      <c r="AV262" s="240" t="str">
        <f t="shared" ca="1" si="361"/>
        <v>8.86803164585415+8.03751537699564i</v>
      </c>
      <c r="AW262" s="240" t="str">
        <f t="shared" ca="1" si="362"/>
        <v>-11.9108121272823+1.17311260154198i</v>
      </c>
      <c r="AX262" s="240" t="str">
        <f t="shared" ca="1" si="363"/>
        <v>7.12959344130184-9.61314392220661i</v>
      </c>
      <c r="AY262" s="240" t="str">
        <f t="shared" ca="1" si="364"/>
        <v>2.33492748743826+11.738473168846i</v>
      </c>
      <c r="AZ262" s="240" t="str">
        <f t="shared" ca="1" si="365"/>
        <v>-10.2656763675156-6.15300962332608i</v>
      </c>
      <c r="BA262" s="240" t="str">
        <f t="shared" ca="1" si="366"/>
        <v>11.4530862968919-3.47425574522938i</v>
      </c>
      <c r="BB262" s="240" t="str">
        <f t="shared" ca="1" si="367"/>
        <v>-5.11716895911025+10.8193447376091i</v>
      </c>
      <c r="BC262" s="240" t="str">
        <f t="shared" ca="1" si="368"/>
        <v>-4.58012502097268-11.0573999430052i</v>
      </c>
      <c r="BD262" s="240" t="str">
        <f t="shared" ca="1" si="369"/>
        <v>11.2688169034244+4.03204716048924i</v>
      </c>
      <c r="BE262" s="240" t="str">
        <f t="shared" ca="1" si="370"/>
        <v>-10.5552247830781+5.64188518901312i</v>
      </c>
      <c r="BF262" s="240" t="str">
        <f t="shared" ca="1" si="371"/>
        <v>2.90809454357167-11.609764202298i</v>
      </c>
      <c r="BG262" s="240" t="str">
        <f t="shared" ca="1" si="372"/>
        <v>6.64931091852529+9.95139703841085i</v>
      </c>
      <c r="BH262" s="240" t="str">
        <f t="shared" ca="1" si="373"/>
        <v>-11.8389031253612-1.75613538647374i</v>
      </c>
      <c r="BI262" s="240" t="str">
        <f t="shared" ca="1" si="374"/>
        <v>9.25173190028286-7.5927001489984i</v>
      </c>
      <c r="BJ262" s="240" t="str">
        <f t="shared" ca="1" si="375"/>
        <v>-0.587263685602542+11.9540269395248i</v>
      </c>
      <c r="BK262" s="240" t="str">
        <f t="shared" ca="1" si="376"/>
        <v>-8.46296752644508-8.46296752644413i</v>
      </c>
      <c r="BL262" s="240" t="str">
        <f t="shared" ca="1" si="377"/>
        <v>11.9540269395247-0.587263685603871i</v>
      </c>
      <c r="BM262" s="240" t="str">
        <f t="shared" ca="1" si="378"/>
        <v>-7.59270014899737+9.2517319002837i</v>
      </c>
      <c r="BN262" s="240" t="str">
        <f t="shared" ca="1" si="379"/>
        <v>-1.75613538647506-11.838903125361i</v>
      </c>
      <c r="BO262" s="240" t="str">
        <f t="shared" ca="1" si="380"/>
        <v>9.95139703841178+6.6493109185239i</v>
      </c>
      <c r="BP262" s="240" t="str">
        <f t="shared" ca="1" si="381"/>
        <v>-11.6097642022976+2.90809454357329i</v>
      </c>
      <c r="BQ262" s="240" t="str">
        <f t="shared" ca="1" si="382"/>
        <v>5.64188518902216-10.5552247830733i</v>
      </c>
      <c r="BR262" s="240" t="str">
        <f t="shared" ca="1" si="383"/>
        <v>4.03204716049082+11.2688169034238i</v>
      </c>
      <c r="BS262" s="240" t="str">
        <f t="shared" ca="1" si="384"/>
        <v>-11.0573999430059-4.58012502097113i</v>
      </c>
      <c r="BT262" s="240" t="str">
        <f t="shared" ca="1" si="385"/>
        <v>10.8193447376086-5.11716895911146i</v>
      </c>
      <c r="BU262" s="240" t="str">
        <f t="shared" ca="1" si="386"/>
        <v>-3.47425574522811+11.4530862968923i</v>
      </c>
      <c r="BV262" s="240" t="str">
        <f t="shared" ca="1" si="387"/>
        <v>-6.15300962332723-10.2656763675149i</v>
      </c>
      <c r="BW262" s="240" t="str">
        <f t="shared" ca="1" si="388"/>
        <v>11.7384731688462+2.33492748743695i</v>
      </c>
      <c r="BX262" s="240" t="str">
        <f t="shared" ca="1" si="389"/>
        <v>-9.61314392220582+7.1295934413029i</v>
      </c>
      <c r="BY262" s="240" t="str">
        <f t="shared" ca="1" si="390"/>
        <v>1.17311260154065-11.9108121272824i</v>
      </c>
      <c r="BZ262" s="240" t="str">
        <f t="shared" ca="1" si="391"/>
        <v>8.03751537699662+8.86803164585325i</v>
      </c>
      <c r="CA262" s="240" t="str">
        <f t="shared" ca="1" si="392"/>
        <v>-11.968443453821-2.96764160778819E-12i</v>
      </c>
      <c r="CB262" s="240" t="str">
        <f t="shared" ca="1" si="393"/>
        <v>8.03751537699244-8.86803164585703i</v>
      </c>
      <c r="CC262" s="240" t="str">
        <f t="shared" ca="1" si="394"/>
        <v>1.17311260153441+11.9108121272831i</v>
      </c>
      <c r="CD262" s="240" t="str">
        <f t="shared" ca="1" si="395"/>
        <v>-9.61314392220937-7.1295934412981i</v>
      </c>
      <c r="CE262" s="240" t="str">
        <f t="shared" ca="1" si="396"/>
        <v>11.7384731688451-2.33492748744247i</v>
      </c>
      <c r="CF262" s="240" t="str">
        <f t="shared" ca="1" si="397"/>
        <v>-6.15300962333261+10.2656763675117i</v>
      </c>
      <c r="CG262" s="240" t="str">
        <f t="shared" ca="1" si="398"/>
        <v>-3.47425574523382-11.4530862968905i</v>
      </c>
      <c r="CH262" s="240" t="str">
        <f t="shared" ca="1" si="399"/>
        <v>10.819344737606+5.11716895911682i</v>
      </c>
      <c r="CI262" s="240" t="str">
        <f t="shared" ca="1" si="400"/>
        <v>-11.0573999430036+4.58012502097665i</v>
      </c>
      <c r="CJ262" s="240" t="str">
        <f t="shared" ca="1" si="401"/>
        <v>4.03204716049641-11.2688169034218i</v>
      </c>
      <c r="CK262" s="240" t="str">
        <f t="shared" ca="1" si="402"/>
        <v>5.64188518901722+10.5552247830759i</v>
      </c>
      <c r="CL262" s="240" t="str">
        <f t="shared" ca="1" si="403"/>
        <v>-11.6097642022991-2.90809454356749i</v>
      </c>
      <c r="CM262" s="240" t="str">
        <f t="shared" ca="1" si="404"/>
        <v>9.95139703841508-6.64931091851897i</v>
      </c>
      <c r="CN262" s="240" t="str">
        <f t="shared" ca="1" si="405"/>
        <v>-1.75613538646949+11.8389031253618i</v>
      </c>
      <c r="CO262" s="240" t="str">
        <f t="shared" ca="1" si="406"/>
        <v>-7.59270014899252-9.25173190028769i</v>
      </c>
      <c r="CP262" s="240" t="str">
        <f t="shared" ca="1" si="407"/>
        <v>11.954026939525+0.587263685597907i</v>
      </c>
      <c r="CQ262" s="240" t="str">
        <f t="shared" ca="1" si="408"/>
        <v>-8.46296752644109+8.46296752644812i</v>
      </c>
      <c r="CR262" s="240" t="str">
        <f t="shared" ca="1" si="409"/>
        <v>-0.587263685596274-11.9540269395251i</v>
      </c>
      <c r="CS262" s="240" t="str">
        <f t="shared" ca="1" si="410"/>
        <v>9.25173190028664+7.59270014899379i</v>
      </c>
      <c r="CT262" s="240" t="str">
        <f t="shared" ca="1" si="411"/>
        <v>-11.838903125362+1.75613538646787i</v>
      </c>
      <c r="CU262" s="240" t="str">
        <f t="shared" ca="1" si="412"/>
        <v>6.64931091852032-9.95139703841416i</v>
      </c>
      <c r="CV262" s="240" t="str">
        <f t="shared" ca="1" si="413"/>
        <v>2.90809454356592+11.6097642022995i</v>
      </c>
      <c r="CW262" s="240" t="str">
        <f t="shared" ca="1" si="414"/>
        <v>-10.5552247830755-5.64188518901807i</v>
      </c>
      <c r="CX262" s="240" t="str">
        <f t="shared" ca="1" si="415"/>
        <v>11.2688169034223-4.03204716049487i</v>
      </c>
      <c r="CY262" s="240" t="str">
        <f t="shared" ca="1" si="416"/>
        <v>-4.58012502097816+11.0573999430029i</v>
      </c>
      <c r="CZ262" s="240" t="str">
        <f t="shared" ca="1" si="417"/>
        <v>-5.11716895911534-10.8193447376067i</v>
      </c>
      <c r="DA262" s="240" t="str">
        <f t="shared" ca="1" si="418"/>
        <v>11.4530862968901+3.47425574523539i</v>
      </c>
      <c r="DB262" s="240" t="str">
        <f t="shared" ca="1" si="419"/>
        <v>-10.2656763675125+6.1530096233312i</v>
      </c>
      <c r="DC262" s="240" t="str">
        <f t="shared" ca="1" si="420"/>
        <v>2.33492748743274-11.7384731688471i</v>
      </c>
      <c r="DD262" s="240" t="str">
        <f t="shared" ca="1" si="421"/>
        <v>7.12959344129679+9.61314392221034i</v>
      </c>
      <c r="DE262" s="240" t="str">
        <f t="shared" ca="1" si="422"/>
        <v>-11.9108121272829-1.17311260153603i</v>
      </c>
      <c r="DF262" s="240" t="str">
        <f t="shared" ca="1" si="423"/>
        <v>8.86803164585814-8.03751537699123i</v>
      </c>
      <c r="DG262" s="240" t="str">
        <f t="shared" ca="1" si="424"/>
        <v>1.33131916535599E-12+11.968443453821i</v>
      </c>
      <c r="DH262" s="240" t="str">
        <f t="shared" ca="1" si="425"/>
        <v>-8.86803164585215-8.03751537699783i</v>
      </c>
      <c r="DI262" s="240" t="str">
        <f t="shared" ca="1" si="426"/>
        <v>11.9108121272826-1.17311260153936i</v>
      </c>
      <c r="DJ262" s="240" t="str">
        <f t="shared" ca="1" si="427"/>
        <v>-7.12959344129466+9.61314392221193i</v>
      </c>
      <c r="DK262" s="240" t="str">
        <f t="shared" ca="1" si="428"/>
        <v>-2.33492748743535-11.7384731688466i</v>
      </c>
      <c r="DL262" s="240" t="str">
        <f t="shared" ca="1" si="429"/>
        <v>10.2656763675139+6.15300962332891i</v>
      </c>
      <c r="DM262" s="240" t="str">
        <f t="shared" ca="1" si="430"/>
        <v>-11.4530862968928+3.47425574522622i</v>
      </c>
      <c r="DN262" s="240" t="str">
        <f t="shared" ca="1" si="431"/>
        <v>5.11716895911293-10.8193447376079i</v>
      </c>
      <c r="DO262" s="240" t="str">
        <f t="shared" ca="1" si="432"/>
        <v>4.58012502098063+11.0573999430019i</v>
      </c>
      <c r="DP262" s="240" t="str">
        <f t="shared" ca="1" si="433"/>
        <v>-11.2688169034232-4.03204716049236i</v>
      </c>
      <c r="DQ262" s="240" t="str">
        <f t="shared" ca="1" si="434"/>
        <v>10.5552247830739-5.64188518902101i</v>
      </c>
      <c r="DR262" s="240" t="str">
        <f t="shared" ca="1" si="435"/>
        <v>-2.90809454357454+11.6097642022973i</v>
      </c>
      <c r="DS262" s="240" t="str">
        <f t="shared" ca="1" si="436"/>
        <v>-6.64931091852253-9.95139703841269i</v>
      </c>
      <c r="DT262" s="240" t="str">
        <f t="shared" ca="1" si="437"/>
        <v>11.8389031253607+1.75613538647667i</v>
      </c>
      <c r="DU262" s="240" t="str">
        <f t="shared" ca="1" si="438"/>
        <v>-9.25173190028453+7.59270014899637i</v>
      </c>
      <c r="DV262" s="240" t="str">
        <f t="shared" ca="1" si="439"/>
        <v>0.587263685593614-11.9540269395252i</v>
      </c>
      <c r="DW262" s="240" t="str">
        <f t="shared" ca="1" si="440"/>
        <v>8.46296752644298+8.46296752644624i</v>
      </c>
      <c r="DX262" s="240" t="str">
        <f t="shared" ca="1" si="441"/>
        <v>-11.9540269395249+0.587263685601247i</v>
      </c>
      <c r="DY262" s="240" t="str">
        <f t="shared" ca="1" si="442"/>
        <v>7.59270014899993-9.25173190028161i</v>
      </c>
      <c r="DZ262" s="240" t="str">
        <f t="shared" ca="1" si="443"/>
        <v>1.75613538647212+11.8389031253614i</v>
      </c>
      <c r="EA262" s="240" t="str">
        <f t="shared" ca="1" si="444"/>
        <v>-9.95139703841656-6.64931091851675i</v>
      </c>
      <c r="EB262" s="240" t="str">
        <f t="shared" ca="1" si="445"/>
        <v>11.6097642022984-2.90809454357008i</v>
      </c>
      <c r="EC262" s="240" t="str">
        <f t="shared" ca="1" si="446"/>
        <v>-5.64188518901427+10.5552247830775i</v>
      </c>
      <c r="ED262" s="240" t="str">
        <f t="shared" ca="1" si="447"/>
        <v>-4.03204716048802-11.2688169034248i</v>
      </c>
      <c r="EE262" s="240" t="str">
        <f t="shared" ca="1" si="448"/>
        <v>11.0573999430046+4.58012502097419i</v>
      </c>
      <c r="EF262" s="240" t="str">
        <f t="shared" ca="1" si="449"/>
        <v>-10.8193447376098+5.11716895910877i</v>
      </c>
      <c r="EG262" s="240" t="str">
        <f t="shared" ca="1" si="450"/>
        <v>3.47425574523063-11.4530862968915i</v>
      </c>
      <c r="EH262" s="240" t="str">
        <f t="shared" ca="1" si="451"/>
        <v>6.15300962333489+10.2656763675103i</v>
      </c>
      <c r="EI262" s="240" t="str">
        <f t="shared" ca="1" si="452"/>
        <v>-11.7384731688457-2.33492748743986i</v>
      </c>
      <c r="EJ262" s="240" t="str">
        <f t="shared" ca="1" si="453"/>
        <v>9.61314392220737-7.12959344130079i</v>
      </c>
      <c r="EK262" s="240" t="str">
        <f t="shared" ca="1" si="454"/>
        <v>-1.17311260154394+11.9108121272821i</v>
      </c>
      <c r="EL262" s="240" t="str">
        <f t="shared" ca="1" si="455"/>
        <v>-8.03751537699441-8.86803164585525i</v>
      </c>
      <c r="EM262" s="240" t="str">
        <f t="shared" ca="1" si="456"/>
        <v>11.968443453821+5.93528321557639E-12i</v>
      </c>
      <c r="EN262" s="240"/>
      <c r="EO262" s="240"/>
      <c r="EP262" s="240"/>
    </row>
    <row r="263" spans="1:146">
      <c r="A263" s="268">
        <f t="shared" si="323"/>
        <v>3.1835937500000024E-3</v>
      </c>
      <c r="B263" s="267">
        <v>163</v>
      </c>
      <c r="C263" s="266">
        <f t="shared" si="324"/>
        <v>32600</v>
      </c>
      <c r="N263" s="265">
        <f t="shared" ca="1" si="327"/>
        <v>35.967193594232548</v>
      </c>
      <c r="O263" s="240">
        <f t="shared" ca="1" si="328"/>
        <v>11.967193594232546</v>
      </c>
      <c r="P263" s="240" t="str">
        <f t="shared" ca="1" si="329"/>
        <v>-7.81664586212311+9.0616648574086i</v>
      </c>
      <c r="Q263" s="240" t="str">
        <f t="shared" ca="1" si="330"/>
        <v>-1.75595199398085-11.8376667936158i</v>
      </c>
      <c r="R263" s="240" t="str">
        <f t="shared" ca="1" si="331"/>
        <v>10.1105261741211+6.40242008964209i</v>
      </c>
      <c r="S263" s="240" t="str">
        <f t="shared" ca="1" si="332"/>
        <v>-11.4518902558373+3.47389293014336i</v>
      </c>
      <c r="T263" s="240" t="str">
        <f t="shared" ca="1" si="333"/>
        <v>4.84960125707847-10.9405251322404i</v>
      </c>
      <c r="U263" s="241" t="str">
        <f t="shared" ca="1" si="334"/>
        <v>5.11663457528022+10.8182148779217i</v>
      </c>
      <c r="V263" s="240" t="str">
        <f t="shared" ca="1" si="335"/>
        <v>-11.5336947608619-3.1918032027533i</v>
      </c>
      <c r="W263" s="240" t="str">
        <f t="shared" ca="1" si="336"/>
        <v>9.95035781814615-6.6486165337383i</v>
      </c>
      <c r="X263" s="240" t="str">
        <f t="shared" ca="1" si="337"/>
        <v>-1.46491224810943+11.8771947288566i</v>
      </c>
      <c r="Y263" s="240" t="str">
        <f t="shared" ca="1" si="338"/>
        <v>-8.03667602259455-8.86710556098744i</v>
      </c>
      <c r="Z263" s="240" t="str">
        <f t="shared" ca="1" si="339"/>
        <v>11.9635892992631-0.293689632774259i</v>
      </c>
      <c r="AA263" s="240" t="str">
        <f t="shared" ca="1" si="340"/>
        <v>-7.59190724646757+9.25076574575714i</v>
      </c>
      <c r="AB263" s="240" t="str">
        <f t="shared" ca="1" si="341"/>
        <v>-2.04593402003039-11.7910082905374i</v>
      </c>
      <c r="AC263" s="240" t="str">
        <f t="shared" ca="1" si="342"/>
        <v>10.264604327185+6.15236706708681i</v>
      </c>
      <c r="AD263" s="240" t="str">
        <f t="shared" ca="1" si="343"/>
        <v>-11.3631875603362+3.75389011432948i</v>
      </c>
      <c r="AE263" s="240" t="str">
        <f t="shared" ca="1" si="344"/>
        <v>4.57964672041881-11.0562452233115i</v>
      </c>
      <c r="AF263" s="240" t="str">
        <f t="shared" ca="1" si="345"/>
        <v>5.38058582413716+10.6893881354797i</v>
      </c>
      <c r="AG263" s="240" t="str">
        <f t="shared" ca="1" si="346"/>
        <v>-11.608551799435-2.90779085246435i</v>
      </c>
      <c r="AH263" s="240" t="str">
        <f t="shared" ca="1" si="347"/>
        <v>9.78419573868941-6.89080809984231i</v>
      </c>
      <c r="AI263" s="240" t="str">
        <f t="shared" ca="1" si="348"/>
        <v>-1.17299009387743+11.9095682861095i</v>
      </c>
      <c r="AJ263" s="240" t="str">
        <f t="shared" ca="1" si="349"/>
        <v>-8.25186518994111-8.66720505173834i</v>
      </c>
      <c r="AK263" s="240" t="str">
        <f t="shared" ca="1" si="350"/>
        <v>11.9527785854471-0.587202357894307i</v>
      </c>
      <c r="AL263" s="240" t="str">
        <f t="shared" ca="1" si="351"/>
        <v>-7.36259554976602+9.43429431872921i</v>
      </c>
      <c r="AM263" s="240" t="str">
        <f t="shared" ca="1" si="352"/>
        <v>-2.33468365192756-11.7372473249592i</v>
      </c>
      <c r="AN263" s="240" t="str">
        <f t="shared" ca="1" si="353"/>
        <v>10.4124994664224+5.89860808865901i</v>
      </c>
      <c r="AO263" s="240" t="str">
        <f t="shared" ca="1" si="354"/>
        <v>-11.2676401055442+4.0316260954822i</v>
      </c>
      <c r="AP263" s="240" t="str">
        <f t="shared" ca="1" si="355"/>
        <v>4.30693357582107-11.1653054456788i</v>
      </c>
      <c r="AQ263" s="240" t="str">
        <f t="shared" ca="1" si="356"/>
        <v>5.64129600928556+10.5541225053274i</v>
      </c>
      <c r="AR263" s="240" t="str">
        <f t="shared" ca="1" si="357"/>
        <v>5.64129600928556+10.5541225053274i</v>
      </c>
      <c r="AS263" s="240" t="str">
        <f t="shared" ca="1" si="358"/>
        <v>9.61214002557148-7.12884890081472i</v>
      </c>
      <c r="AT263" s="240" t="str">
        <f t="shared" ca="1" si="359"/>
        <v>-0.88036137427627+11.9347679647542i</v>
      </c>
      <c r="AU263" s="240" t="str">
        <f t="shared" ca="1" si="360"/>
        <v>-8.46208374225345-8.46208374225464i</v>
      </c>
      <c r="AV263" s="240" t="str">
        <f t="shared" ca="1" si="361"/>
        <v>11.9347679647543-0.880361374274434i</v>
      </c>
      <c r="AW263" s="240" t="str">
        <f t="shared" ca="1" si="362"/>
        <v>-7.1288489008065+9.61214002557757i</v>
      </c>
      <c r="AX263" s="240" t="str">
        <f t="shared" ca="1" si="363"/>
        <v>-2.62202695768986-11.676416280477i</v>
      </c>
      <c r="AY263" s="240" t="str">
        <f t="shared" ca="1" si="364"/>
        <v>10.5541225053266+5.64129600928718i</v>
      </c>
      <c r="AZ263" s="240" t="str">
        <f t="shared" ca="1" si="365"/>
        <v>-11.1653054456794+4.30693357581951i</v>
      </c>
      <c r="BA263" s="240" t="str">
        <f t="shared" ca="1" si="366"/>
        <v>4.03162609547273-11.2676401055476i</v>
      </c>
      <c r="BB263" s="240" t="str">
        <f t="shared" ca="1" si="367"/>
        <v>5.89860808865741+10.4124994664233i</v>
      </c>
      <c r="BC263" s="240" t="str">
        <f t="shared" ca="1" si="368"/>
        <v>-11.7372473249589-2.3346836519292i</v>
      </c>
      <c r="BD263" s="240" t="str">
        <f t="shared" ca="1" si="369"/>
        <v>9.43429431872814-7.36259554976738i</v>
      </c>
      <c r="BE263" s="240" t="str">
        <f t="shared" ca="1" si="370"/>
        <v>-0.587202357890031+11.9527785854474i</v>
      </c>
      <c r="BF263" s="240" t="str">
        <f t="shared" ca="1" si="371"/>
        <v>-8.66720505173554-8.25186518994405i</v>
      </c>
      <c r="BG263" s="240" t="str">
        <f t="shared" ca="1" si="372"/>
        <v>11.9095682861097-1.1729900938756i</v>
      </c>
      <c r="BH263" s="240" t="str">
        <f t="shared" ca="1" si="373"/>
        <v>-6.89080809984075+9.7841957386905i</v>
      </c>
      <c r="BI263" s="240" t="str">
        <f t="shared" ca="1" si="374"/>
        <v>-2.90779085246834-11.608551799434i</v>
      </c>
      <c r="BJ263" s="240" t="str">
        <f t="shared" ca="1" si="375"/>
        <v>10.6893881354778+5.38058582414093i</v>
      </c>
      <c r="BK263" s="240" t="str">
        <f t="shared" ca="1" si="376"/>
        <v>-11.0562452233121+4.57964672041727i</v>
      </c>
      <c r="BL263" s="240" t="str">
        <f t="shared" ca="1" si="377"/>
        <v>3.75389011432784-11.3631875603368i</v>
      </c>
      <c r="BM263" s="240" t="str">
        <f t="shared" ca="1" si="378"/>
        <v>6.15236706709056+10.2646043271828i</v>
      </c>
      <c r="BN263" s="240" t="str">
        <f t="shared" ca="1" si="379"/>
        <v>-11.7910082905367-2.04593402003446i</v>
      </c>
      <c r="BO263" s="240" t="str">
        <f t="shared" ca="1" si="380"/>
        <v>9.25076574575831-7.59190724646615i</v>
      </c>
      <c r="BP263" s="240" t="str">
        <f t="shared" ca="1" si="381"/>
        <v>-0.293689632772358+11.9635892992631i</v>
      </c>
      <c r="BQ263" s="240" t="str">
        <f t="shared" ca="1" si="382"/>
        <v>-8.86710556099025-8.03667602259143i</v>
      </c>
      <c r="BR263" s="240" t="str">
        <f t="shared" ca="1" si="383"/>
        <v>11.8771947288571-1.46491224810516i</v>
      </c>
      <c r="BS263" s="240" t="str">
        <f t="shared" ca="1" si="384"/>
        <v>-6.64861653373968+9.95035781814522i</v>
      </c>
      <c r="BT263" s="240" t="str">
        <f t="shared" ca="1" si="385"/>
        <v>-3.19180320275501-11.5336947608615i</v>
      </c>
      <c r="BU263" s="240" t="str">
        <f t="shared" ca="1" si="386"/>
        <v>10.8182148779236+5.11663457527628i</v>
      </c>
      <c r="BV263" s="240" t="str">
        <f t="shared" ca="1" si="387"/>
        <v>-10.940525132242+4.84960125707473i</v>
      </c>
      <c r="BW263" s="240" t="str">
        <f t="shared" ca="1" si="388"/>
        <v>3.47389293014512-11.4518902558367i</v>
      </c>
      <c r="BX263" s="240" t="str">
        <f t="shared" ca="1" si="389"/>
        <v>6.40242008964373+10.1105261741201i</v>
      </c>
      <c r="BY263" s="240" t="str">
        <f t="shared" ca="1" si="390"/>
        <v>-11.8376667936165-1.75595199397671i</v>
      </c>
      <c r="BZ263" s="240" t="str">
        <f t="shared" ca="1" si="391"/>
        <v>9.06166485741177-7.81664586211944i</v>
      </c>
      <c r="CA263" s="240" t="str">
        <f t="shared" ca="1" si="392"/>
        <v>-1.67132640008033E-12+11.9671935942325i</v>
      </c>
      <c r="CB263" s="240" t="str">
        <f t="shared" ca="1" si="393"/>
        <v>-9.06166485740936-7.81664586212223i</v>
      </c>
      <c r="CC263" s="240" t="str">
        <f t="shared" ca="1" si="394"/>
        <v>11.8376667936152-1.75595199398484i</v>
      </c>
      <c r="CD263" s="240" t="str">
        <f t="shared" ca="1" si="395"/>
        <v>-6.40242008964656+10.1105261741183i</v>
      </c>
      <c r="CE263" s="240" t="str">
        <f t="shared" ca="1" si="396"/>
        <v>-3.4738929301416-11.4518902558378i</v>
      </c>
      <c r="CF263" s="240" t="str">
        <f t="shared" ca="1" si="397"/>
        <v>10.9405251322405+4.84960125707809i</v>
      </c>
      <c r="CG263" s="240" t="str">
        <f t="shared" ca="1" si="398"/>
        <v>-10.8182148779201+5.11663457528372i</v>
      </c>
      <c r="CH263" s="240" t="str">
        <f t="shared" ca="1" si="399"/>
        <v>3.19180320275856-11.5336947608605i</v>
      </c>
      <c r="CI263" s="240" t="str">
        <f t="shared" ca="1" si="400"/>
        <v>6.64861653373662+9.95035781814727i</v>
      </c>
      <c r="CJ263" s="240" t="str">
        <f t="shared" ca="1" si="401"/>
        <v>-11.8771947288567-1.46491224810847i</v>
      </c>
      <c r="CK263" s="240" t="str">
        <f t="shared" ca="1" si="402"/>
        <v>8.86710556098451-8.03667602259779i</v>
      </c>
      <c r="CL263" s="240" t="str">
        <f t="shared" ca="1" si="403"/>
        <v>0.293689632768677+11.9635892992632i</v>
      </c>
      <c r="CM263" s="240" t="str">
        <f t="shared" ca="1" si="404"/>
        <v>-9.25076574575619-7.59190724646873i</v>
      </c>
      <c r="CN263" s="240" t="str">
        <f t="shared" ca="1" si="405"/>
        <v>11.7910082905373-2.04593402003116i</v>
      </c>
      <c r="CO263" s="240" t="str">
        <f t="shared" ca="1" si="406"/>
        <v>-6.15236706708321+10.2646043271872i</v>
      </c>
      <c r="CP263" s="240" t="str">
        <f t="shared" ca="1" si="407"/>
        <v>-3.75389011432467-11.3631875603378i</v>
      </c>
      <c r="CQ263" s="240" t="str">
        <f t="shared" ca="1" si="408"/>
        <v>11.0562452233108+4.57964672042036i</v>
      </c>
      <c r="CR263" s="240" t="str">
        <f t="shared" ca="1" si="409"/>
        <v>-10.6893881354795+5.38058582413764i</v>
      </c>
      <c r="CS263" s="240" t="str">
        <f t="shared" ca="1" si="410"/>
        <v>2.90779085246037-11.608551799436i</v>
      </c>
      <c r="CT263" s="240" t="str">
        <f t="shared" ca="1" si="411"/>
        <v>6.89080809983803+9.78419573869243i</v>
      </c>
      <c r="CU263" s="240" t="str">
        <f t="shared" ca="1" si="412"/>
        <v>-11.9095682861093-1.17299009387926i</v>
      </c>
      <c r="CV263" s="240" t="str">
        <f t="shared" ca="1" si="413"/>
        <v>8.66720505173808-8.25186518994138i</v>
      </c>
      <c r="CW263" s="240" t="str">
        <f t="shared" ca="1" si="414"/>
        <v>0.587202357898243+11.952778585447i</v>
      </c>
      <c r="CX263" s="240" t="str">
        <f t="shared" ca="1" si="415"/>
        <v>-9.43429431872588-7.36259554977029i</v>
      </c>
      <c r="CY263" s="240" t="str">
        <f t="shared" ca="1" si="416"/>
        <v>11.7372473249596-2.33468365192559i</v>
      </c>
      <c r="CZ263" s="240" t="str">
        <f t="shared" ca="1" si="417"/>
        <v>-5.89860808866092+10.4124994664213i</v>
      </c>
      <c r="DA263" s="240" t="str">
        <f t="shared" ca="1" si="418"/>
        <v>-4.03162609548079-11.2676401055447i</v>
      </c>
      <c r="DB263" s="240" t="str">
        <f t="shared" ca="1" si="419"/>
        <v>11.1653054456781+4.30693357582295i</v>
      </c>
      <c r="DC263" s="240" t="str">
        <f t="shared" ca="1" si="420"/>
        <v>-10.5541225053282+5.64129600928423i</v>
      </c>
      <c r="DD263" s="240" t="str">
        <f t="shared" ca="1" si="421"/>
        <v>2.62202695769313-11.6764162804763i</v>
      </c>
      <c r="DE263" s="240" t="str">
        <f t="shared" ca="1" si="422"/>
        <v>7.12884890081337+9.61214002557248i</v>
      </c>
      <c r="DF263" s="240" t="str">
        <f t="shared" ca="1" si="423"/>
        <v>-11.9347679647541-0.880361374277768i</v>
      </c>
      <c r="DG263" s="240" t="str">
        <f t="shared" ca="1" si="424"/>
        <v>8.46208374225582-8.46208374225227i</v>
      </c>
      <c r="DH263" s="240" t="str">
        <f t="shared" ca="1" si="425"/>
        <v>0.880361374272767+11.9347679647544i</v>
      </c>
      <c r="DI263" s="240" t="str">
        <f t="shared" ca="1" si="426"/>
        <v>-9.61214002557638-7.12884890080811i</v>
      </c>
      <c r="DJ263" s="240" t="str">
        <f t="shared" ca="1" si="427"/>
        <v>11.6764162804748-2.62202695769952i</v>
      </c>
      <c r="DK263" s="240" t="str">
        <f t="shared" ca="1" si="428"/>
        <v>-5.64129600928866+10.5541225053258i</v>
      </c>
      <c r="DL263" s="240" t="str">
        <f t="shared" ca="1" si="429"/>
        <v>-4.30693357581763-11.1653054456802i</v>
      </c>
      <c r="DM263" s="240" t="str">
        <f t="shared" ca="1" si="430"/>
        <v>11.2676401055469+4.03162609547462i</v>
      </c>
      <c r="DN263" s="240" t="str">
        <f t="shared" ca="1" si="431"/>
        <v>-10.4124994664241+5.89860808865596i</v>
      </c>
      <c r="DO263" s="240" t="str">
        <f t="shared" ca="1" si="432"/>
        <v>2.33468365193118-11.7372473249585i</v>
      </c>
      <c r="DP263" s="240" t="str">
        <f t="shared" ca="1" si="433"/>
        <v>7.36259554976579+9.43429431872937i</v>
      </c>
      <c r="DQ263" s="240" t="str">
        <f t="shared" ca="1" si="434"/>
        <v>-11.9527785854473-0.587202357891701i</v>
      </c>
      <c r="DR263" s="240" t="str">
        <f t="shared" ca="1" si="435"/>
        <v>8.2518651899455-8.66720505173415i</v>
      </c>
      <c r="DS263" s="240" t="str">
        <f t="shared" ca="1" si="436"/>
        <v>1.1729900938736+11.9095682861099i</v>
      </c>
      <c r="DT263" s="240" t="str">
        <f t="shared" ca="1" si="437"/>
        <v>-9.78419573868955-6.89080809984213i</v>
      </c>
      <c r="DU263" s="240" t="str">
        <f t="shared" ca="1" si="438"/>
        <v>11.6085517994344-2.90779085246672i</v>
      </c>
      <c r="DV263" s="240" t="str">
        <f t="shared" ca="1" si="439"/>
        <v>-5.38058582414212+10.6893881354772i</v>
      </c>
      <c r="DW263" s="240" t="str">
        <f t="shared" ca="1" si="440"/>
        <v>-4.57964672041572-11.0562452233127i</v>
      </c>
      <c r="DX263" s="240" t="str">
        <f t="shared" ca="1" si="441"/>
        <v>11.3631875603362+3.75389011432943i</v>
      </c>
      <c r="DY263" s="240" t="str">
        <f t="shared" ca="1" si="442"/>
        <v>-10.2646043271838+6.15236706708883i</v>
      </c>
      <c r="DZ263" s="240" t="str">
        <f t="shared" ca="1" si="443"/>
        <v>2.04593402002471-11.7910082905384i</v>
      </c>
      <c r="EA263" s="240" t="str">
        <f t="shared" ca="1" si="444"/>
        <v>7.59190724646485+9.25076574575938i</v>
      </c>
      <c r="EB263" s="240" t="str">
        <f t="shared" ca="1" si="445"/>
        <v>-11.963589299263-0.29368963277437i</v>
      </c>
      <c r="EC263" s="240" t="str">
        <f t="shared" ca="1" si="446"/>
        <v>8.03667602259293-8.8671055609889i</v>
      </c>
      <c r="ED263" s="240" t="str">
        <f t="shared" ca="1" si="447"/>
        <v>1.46491224811565+11.8771947288559i</v>
      </c>
      <c r="EE263" s="240" t="str">
        <f t="shared" ca="1" si="448"/>
        <v>-9.95035781814411-6.64861653374136i</v>
      </c>
      <c r="EF263" s="240" t="str">
        <f t="shared" ca="1" si="449"/>
        <v>11.533694760862-3.19180320275308i</v>
      </c>
      <c r="EG263" s="240" t="str">
        <f t="shared" ca="1" si="450"/>
        <v>-5.1166345752778+10.8182148779229i</v>
      </c>
      <c r="EH263" s="240" t="str">
        <f t="shared" ca="1" si="451"/>
        <v>-4.84960125707289-10.9405251322429i</v>
      </c>
      <c r="EI263" s="240" t="str">
        <f t="shared" ca="1" si="452"/>
        <v>11.4518902558361+3.47389293014705i</v>
      </c>
      <c r="EJ263" s="240" t="str">
        <f t="shared" ca="1" si="453"/>
        <v>-10.110526174121+6.40242008964232i</v>
      </c>
      <c r="EK263" s="240" t="str">
        <f t="shared" ca="1" si="454"/>
        <v>1.75595199397836-11.8376667936162i</v>
      </c>
      <c r="EL263" s="240" t="str">
        <f t="shared" ca="1" si="455"/>
        <v>7.81664586212718+9.06166485740509i</v>
      </c>
      <c r="EM263" s="240" t="str">
        <f t="shared" ca="1" si="456"/>
        <v>-11.9671935942325-3.34265280016064E-12i</v>
      </c>
      <c r="EN263" s="240"/>
      <c r="EO263" s="240"/>
      <c r="EP263" s="240"/>
    </row>
    <row r="264" spans="1:146">
      <c r="A264" s="268">
        <f t="shared" si="323"/>
        <v>3.2031250000000024E-3</v>
      </c>
      <c r="B264" s="267">
        <v>164</v>
      </c>
      <c r="C264" s="266">
        <f t="shared" si="324"/>
        <v>32800</v>
      </c>
      <c r="N264" s="265">
        <f t="shared" ca="1" si="327"/>
        <v>35.965844925827525</v>
      </c>
      <c r="O264" s="240">
        <f t="shared" ca="1" si="328"/>
        <v>11.965844925827522</v>
      </c>
      <c r="P264" s="240" t="str">
        <f t="shared" ca="1" si="329"/>
        <v>-7.59105166028863+9.24972321098213i</v>
      </c>
      <c r="Q264" s="240" t="str">
        <f t="shared" ca="1" si="330"/>
        <v>-2.33442053977469-11.7359245708393i</v>
      </c>
      <c r="R264" s="240" t="str">
        <f t="shared" ca="1" si="331"/>
        <v>10.5529330859823+5.64066025140068i</v>
      </c>
      <c r="S264" s="240" t="str">
        <f t="shared" ca="1" si="332"/>
        <v>-11.054999216176+4.57913060736417i</v>
      </c>
      <c r="T264" s="240" t="str">
        <f t="shared" ca="1" si="333"/>
        <v>3.47350143237093-11.4505996606409i</v>
      </c>
      <c r="U264" s="241" t="str">
        <f t="shared" ca="1" si="334"/>
        <v>6.64786725371806+9.94923644135044i</v>
      </c>
      <c r="V264" s="240" t="str">
        <f t="shared" ca="1" si="335"/>
        <v>-11.9082261119116-1.1728579012561i</v>
      </c>
      <c r="W264" s="240" t="str">
        <f t="shared" ca="1" si="336"/>
        <v>8.46113008967913-8.46113008967943i</v>
      </c>
      <c r="X264" s="240" t="str">
        <f t="shared" ca="1" si="337"/>
        <v>1.1728579012566+11.9082261119116i</v>
      </c>
      <c r="Y264" s="240" t="str">
        <f t="shared" ca="1" si="338"/>
        <v>-9.94923644135003-6.64786725371866i</v>
      </c>
      <c r="Z264" s="240" t="str">
        <f t="shared" ca="1" si="339"/>
        <v>11.4505996606411-3.47350143237023i</v>
      </c>
      <c r="AA264" s="240" t="str">
        <f t="shared" ca="1" si="340"/>
        <v>-4.57913060736379+11.0549992161762i</v>
      </c>
      <c r="AB264" s="240" t="str">
        <f t="shared" ca="1" si="341"/>
        <v>-5.6406602514011-10.5529330859821i</v>
      </c>
      <c r="AC264" s="240" t="str">
        <f t="shared" ca="1" si="342"/>
        <v>11.7359245708393+2.33442053977493i</v>
      </c>
      <c r="AD264" s="240" t="str">
        <f t="shared" ca="1" si="343"/>
        <v>-9.24972321098244+7.59105166028824i</v>
      </c>
      <c r="AE264" s="240" t="str">
        <f t="shared" ca="1" si="344"/>
        <v>-4.16314950270892E-13-11.9658449258275i</v>
      </c>
      <c r="AF264" s="240" t="str">
        <f t="shared" ca="1" si="345"/>
        <v>9.24972321098227+7.59105166028845i</v>
      </c>
      <c r="AG264" s="240" t="str">
        <f t="shared" ca="1" si="346"/>
        <v>-11.7359245708393+2.33442053977474i</v>
      </c>
      <c r="AH264" s="240" t="str">
        <f t="shared" ca="1" si="347"/>
        <v>5.64066025140134-10.552933085982i</v>
      </c>
      <c r="AI264" s="240" t="str">
        <f t="shared" ca="1" si="348"/>
        <v>4.57913060736353+11.0549992161763i</v>
      </c>
      <c r="AJ264" s="240" t="str">
        <f t="shared" ca="1" si="349"/>
        <v>-11.450599660641-3.47350143237057i</v>
      </c>
      <c r="AK264" s="240" t="str">
        <f t="shared" ca="1" si="350"/>
        <v>9.94923644135017-6.64786725371844i</v>
      </c>
      <c r="AL264" s="240" t="str">
        <f t="shared" ca="1" si="351"/>
        <v>-1.17285790125678+11.9082261119115i</v>
      </c>
      <c r="AM264" s="240" t="str">
        <f t="shared" ca="1" si="352"/>
        <v>-8.46113008967888-8.46113008967968i</v>
      </c>
      <c r="AN264" s="240" t="str">
        <f t="shared" ca="1" si="353"/>
        <v>11.9082261119116-1.17285790125583i</v>
      </c>
      <c r="AO264" s="240" t="str">
        <f t="shared" ca="1" si="354"/>
        <v>-6.64786725371825+9.9492364413503i</v>
      </c>
      <c r="AP264" s="240" t="str">
        <f t="shared" ca="1" si="355"/>
        <v>-3.47350143237177-11.4505996606406i</v>
      </c>
      <c r="AQ264" s="240" t="str">
        <f t="shared" ca="1" si="356"/>
        <v>11.0549992161769+4.57913060736222i</v>
      </c>
      <c r="AR264" s="240" t="str">
        <f t="shared" ca="1" si="357"/>
        <v>11.0549992161769+4.57913060736222i</v>
      </c>
      <c r="AS264" s="240" t="str">
        <f t="shared" ca="1" si="358"/>
        <v>2.33442053977102-11.7359245708401i</v>
      </c>
      <c r="AT264" s="240" t="str">
        <f t="shared" ca="1" si="359"/>
        <v>7.59105166029231+9.2497232109791i</v>
      </c>
      <c r="AU264" s="240" t="str">
        <f t="shared" ca="1" si="360"/>
        <v>-11.9658449258275+5.5938866465378E-12i</v>
      </c>
      <c r="AV264" s="240" t="str">
        <f t="shared" ca="1" si="361"/>
        <v>7.59105166029274-9.24972321097876i</v>
      </c>
      <c r="AW264" s="240" t="str">
        <f t="shared" ca="1" si="362"/>
        <v>2.33442053977048+11.7359245708402i</v>
      </c>
      <c r="AX264" s="240" t="str">
        <f t="shared" ca="1" si="363"/>
        <v>-10.5529330859806-5.64066025140398i</v>
      </c>
      <c r="AY264" s="240" t="str">
        <f t="shared" ca="1" si="364"/>
        <v>11.0549992161771-4.57913060736156i</v>
      </c>
      <c r="AZ264" s="240" t="str">
        <f t="shared" ca="1" si="365"/>
        <v>-3.47350143237245+11.4505996606404i</v>
      </c>
      <c r="BA264" s="240" t="str">
        <f t="shared" ca="1" si="366"/>
        <v>-6.6478672537178-9.9492364413506i</v>
      </c>
      <c r="BB264" s="240" t="str">
        <f t="shared" ca="1" si="367"/>
        <v>11.9082261119116+1.17285790125637i</v>
      </c>
      <c r="BC264" s="240" t="str">
        <f t="shared" ca="1" si="368"/>
        <v>-8.46113008967843+8.46113008968014i</v>
      </c>
      <c r="BD264" s="240" t="str">
        <f t="shared" ca="1" si="369"/>
        <v>-1.17285790125878-11.9082261119113i</v>
      </c>
      <c r="BE264" s="240" t="str">
        <f t="shared" ca="1" si="370"/>
        <v>9.94923644135196+6.64786725371579i</v>
      </c>
      <c r="BF264" s="240" t="str">
        <f t="shared" ca="1" si="371"/>
        <v>-11.4505996606398+3.47350143237445i</v>
      </c>
      <c r="BG264" s="240" t="str">
        <f t="shared" ca="1" si="372"/>
        <v>4.57913060735963-11.0549992161779i</v>
      </c>
      <c r="BH264" s="240" t="str">
        <f t="shared" ca="1" si="373"/>
        <v>5.64066025140612+10.5529330859794i</v>
      </c>
      <c r="BI264" s="240" t="str">
        <f t="shared" ca="1" si="374"/>
        <v>-11.7359245708383-2.33442053977978i</v>
      </c>
      <c r="BJ264" s="240" t="str">
        <f t="shared" ca="1" si="375"/>
        <v>9.24972321098499-7.59105166028514i</v>
      </c>
      <c r="BK264" s="240" t="str">
        <f t="shared" ca="1" si="376"/>
        <v>-3.51231189518334E-12+11.9658449258275i</v>
      </c>
      <c r="BL264" s="240" t="str">
        <f t="shared" ca="1" si="377"/>
        <v>-9.24972321098054-7.59105166029057i</v>
      </c>
      <c r="BM264" s="240" t="str">
        <f t="shared" ca="1" si="378"/>
        <v>11.7359245708396-2.33442053977322i</v>
      </c>
      <c r="BN264" s="240" t="str">
        <f t="shared" ca="1" si="379"/>
        <v>-5.64066025140151+10.5529330859819i</v>
      </c>
      <c r="BO264" s="240" t="str">
        <f t="shared" ca="1" si="380"/>
        <v>-4.57913060736445-11.0549992161759i</v>
      </c>
      <c r="BP264" s="240" t="str">
        <f t="shared" ca="1" si="381"/>
        <v>11.4505996606413+3.47350143236944i</v>
      </c>
      <c r="BQ264" s="240" t="str">
        <f t="shared" ca="1" si="382"/>
        <v>-9.94923644134905+6.64786725372012i</v>
      </c>
      <c r="BR264" s="240" t="str">
        <f t="shared" ca="1" si="383"/>
        <v>1.17285790125359-11.9082261119119i</v>
      </c>
      <c r="BS264" s="240" t="str">
        <f t="shared" ca="1" si="384"/>
        <v>8.46113008968211+8.46113008967645i</v>
      </c>
      <c r="BT264" s="240" t="str">
        <f t="shared" ca="1" si="385"/>
        <v>-11.9082261119111+1.17285790126156i</v>
      </c>
      <c r="BU264" s="240" t="str">
        <f t="shared" ca="1" si="386"/>
        <v>6.64786725372364-9.9492364413467i</v>
      </c>
      <c r="BV264" s="240" t="str">
        <f t="shared" ca="1" si="387"/>
        <v>3.47350143236573+11.4505996606425i</v>
      </c>
      <c r="BW264" s="240" t="str">
        <f t="shared" ca="1" si="388"/>
        <v>-11.0549992161744-4.57913060736804i</v>
      </c>
      <c r="BX264" s="240" t="str">
        <f t="shared" ca="1" si="389"/>
        <v>10.5529330859837-5.64066025139809i</v>
      </c>
      <c r="BY264" s="240" t="str">
        <f t="shared" ca="1" si="390"/>
        <v>-2.33442053977704+11.7359245708389i</v>
      </c>
      <c r="BZ264" s="240" t="str">
        <f t="shared" ca="1" si="391"/>
        <v>-7.59105166028757-9.249723210983i</v>
      </c>
      <c r="CA264" s="240" t="str">
        <f t="shared" ca="1" si="392"/>
        <v>11.9658449258275+3.75278804343299E-13i</v>
      </c>
      <c r="CB264" s="240" t="str">
        <f t="shared" ca="1" si="393"/>
        <v>-7.59105166028814+9.24972321098252i</v>
      </c>
      <c r="CC264" s="240" t="str">
        <f t="shared" ca="1" si="394"/>
        <v>-2.33442053977631-11.735924570839i</v>
      </c>
      <c r="CD264" s="240" t="str">
        <f t="shared" ca="1" si="395"/>
        <v>10.5529330859834+5.64066025139875i</v>
      </c>
      <c r="CE264" s="240" t="str">
        <f t="shared" ca="1" si="396"/>
        <v>-11.054999216175+4.57913060736673i</v>
      </c>
      <c r="CF264" s="240" t="str">
        <f t="shared" ca="1" si="397"/>
        <v>3.4735014323671-11.450599660642i</v>
      </c>
      <c r="CG264" s="240" t="str">
        <f t="shared" ca="1" si="398"/>
        <v>6.64786725372244+9.9492364413475i</v>
      </c>
      <c r="CH264" s="240" t="str">
        <f t="shared" ca="1" si="399"/>
        <v>-11.908226111911-1.17285790126231i</v>
      </c>
      <c r="CI264" s="240" t="str">
        <f t="shared" ca="1" si="400"/>
        <v>8.46113008968313-8.46113008967543i</v>
      </c>
      <c r="CJ264" s="240" t="str">
        <f t="shared" ca="1" si="401"/>
        <v>1.17285790125216+11.908226111912i</v>
      </c>
      <c r="CK264" s="240" t="str">
        <f t="shared" ca="1" si="402"/>
        <v>-9.94923644134826-6.64786725372131i</v>
      </c>
      <c r="CL264" s="240" t="str">
        <f t="shared" ca="1" si="403"/>
        <v>11.4505996606417-3.4735014323684i</v>
      </c>
      <c r="CM264" s="240" t="str">
        <f t="shared" ca="1" si="404"/>
        <v>-4.57913060736546+11.0549992161755i</v>
      </c>
      <c r="CN264" s="240" t="str">
        <f t="shared" ca="1" si="405"/>
        <v>-5.64066025140055-10.5529330859824i</v>
      </c>
      <c r="CO264" s="240" t="str">
        <f t="shared" ca="1" si="406"/>
        <v>11.7359245708394+2.3344205397743i</v>
      </c>
      <c r="CP264" s="240" t="str">
        <f t="shared" ca="1" si="407"/>
        <v>-9.24972321098123+7.59105166028972i</v>
      </c>
      <c r="CQ264" s="240" t="str">
        <f t="shared" ca="1" si="408"/>
        <v>-2.4216645189256E-12-11.9658449258275i</v>
      </c>
      <c r="CR264" s="240" t="str">
        <f t="shared" ca="1" si="409"/>
        <v>9.24972321098429+7.59105166028599i</v>
      </c>
      <c r="CS264" s="240" t="str">
        <f t="shared" ca="1" si="410"/>
        <v>-11.7359245708385+2.33442053977905i</v>
      </c>
      <c r="CT264" s="240" t="str">
        <f t="shared" ca="1" si="411"/>
        <v>5.64066025139628-10.5529330859847i</v>
      </c>
      <c r="CU264" s="240" t="str">
        <f t="shared" ca="1" si="412"/>
        <v>4.57913060736993+11.0549992161737i</v>
      </c>
      <c r="CV264" s="240" t="str">
        <f t="shared" ca="1" si="413"/>
        <v>-11.4505996606395-3.47350143237549i</v>
      </c>
      <c r="CW264" s="240" t="str">
        <f t="shared" ca="1" si="414"/>
        <v>9.94923644135237-6.64786725371515i</v>
      </c>
      <c r="CX264" s="240" t="str">
        <f t="shared" ca="1" si="415"/>
        <v>-1.17285790125953+11.9082261119113i</v>
      </c>
      <c r="CY264" s="240" t="str">
        <f t="shared" ca="1" si="416"/>
        <v>-8.4611300896779-8.46113008968066i</v>
      </c>
      <c r="CZ264" s="240" t="str">
        <f t="shared" ca="1" si="417"/>
        <v>11.9082261119117-1.17285790125495i</v>
      </c>
      <c r="DA264" s="240" t="str">
        <f t="shared" ca="1" si="418"/>
        <v>-6.64786725371898+9.94923644134981i</v>
      </c>
      <c r="DB264" s="240" t="str">
        <f t="shared" ca="1" si="419"/>
        <v>-3.47350143237108-11.4505996606408i</v>
      </c>
      <c r="DC264" s="240" t="str">
        <f t="shared" ca="1" si="420"/>
        <v>11.0549992161766+4.57913060736287i</v>
      </c>
      <c r="DD264" s="240" t="str">
        <f t="shared" ca="1" si="421"/>
        <v>-10.5529330859811+5.64066025140302i</v>
      </c>
      <c r="DE264" s="240" t="str">
        <f t="shared" ca="1" si="422"/>
        <v>2.33442053977156-11.7359245708399i</v>
      </c>
      <c r="DF264" s="240" t="str">
        <f t="shared" ca="1" si="423"/>
        <v>7.59105166029189+9.24972321097945i</v>
      </c>
      <c r="DG264" s="240" t="str">
        <f t="shared" ca="1" si="424"/>
        <v>-11.9658449258275+5.2186078421945E-12i</v>
      </c>
      <c r="DH264" s="240" t="str">
        <f t="shared" ca="1" si="425"/>
        <v>7.59105166029329-9.24972321097831i</v>
      </c>
      <c r="DI264" s="240" t="str">
        <f t="shared" ca="1" si="426"/>
        <v>2.33442053976979+11.7359245708403i</v>
      </c>
      <c r="DJ264" s="240" t="str">
        <f t="shared" ca="1" si="427"/>
        <v>-10.5529330859802-5.64066025140461i</v>
      </c>
      <c r="DK264" s="240" t="str">
        <f t="shared" ca="1" si="428"/>
        <v>11.0549992161773-4.57913060736121i</v>
      </c>
      <c r="DL264" s="240" t="str">
        <f t="shared" ca="1" si="429"/>
        <v>-3.47350143237281+11.4505996606403i</v>
      </c>
      <c r="DM264" s="240" t="str">
        <f t="shared" ca="1" si="430"/>
        <v>-6.64786725371748-9.94923644135082i</v>
      </c>
      <c r="DN264" s="240" t="str">
        <f t="shared" ca="1" si="431"/>
        <v>11.9082261119115+1.17285790125674i</v>
      </c>
      <c r="DO264" s="240" t="str">
        <f t="shared" ca="1" si="432"/>
        <v>-8.46113008967869+8.46113008967987i</v>
      </c>
      <c r="DP264" s="240" t="str">
        <f t="shared" ca="1" si="433"/>
        <v>-1.17285790125841-11.9082261119114i</v>
      </c>
      <c r="DQ264" s="240" t="str">
        <f t="shared" ca="1" si="434"/>
        <v>9.94923644135174+6.6478672537161i</v>
      </c>
      <c r="DR264" s="240" t="str">
        <f t="shared" ca="1" si="435"/>
        <v>-11.45059966064+3.47350143237376i</v>
      </c>
      <c r="DS264" s="240" t="str">
        <f t="shared" ca="1" si="436"/>
        <v>4.57913060736029-11.0549992161776i</v>
      </c>
      <c r="DT264" s="240" t="str">
        <f t="shared" ca="1" si="437"/>
        <v>5.64066025140548+10.5529330859798i</v>
      </c>
      <c r="DU264" s="240" t="str">
        <f t="shared" ca="1" si="438"/>
        <v>-11.7359245708382-2.33442053978015i</v>
      </c>
      <c r="DV264" s="240" t="str">
        <f t="shared" ca="1" si="439"/>
        <v>9.24972321098544-7.59105166028459i</v>
      </c>
      <c r="DW264" s="240" t="str">
        <f t="shared" ca="1" si="440"/>
        <v>-4.22768046709778E-12+11.9658449258275i</v>
      </c>
      <c r="DX264" s="240" t="str">
        <f t="shared" ca="1" si="441"/>
        <v>-9.24972321098008-7.59105166029112i</v>
      </c>
      <c r="DY264" s="240" t="str">
        <f t="shared" ca="1" si="442"/>
        <v>11.7359245708398-2.33442053977253i</v>
      </c>
      <c r="DZ264" s="240" t="str">
        <f t="shared" ca="1" si="443"/>
        <v>-5.64066025140214+10.5529330859816i</v>
      </c>
      <c r="EA264" s="240" t="str">
        <f t="shared" ca="1" si="444"/>
        <v>-4.5791306073638-11.0549992161762i</v>
      </c>
      <c r="EB264" s="240" t="str">
        <f t="shared" ca="1" si="445"/>
        <v>11.4505996606411+3.47350143237014i</v>
      </c>
      <c r="EC264" s="240" t="str">
        <f t="shared" ca="1" si="446"/>
        <v>-9.94923644134926+6.64786725371981i</v>
      </c>
      <c r="ED264" s="240" t="str">
        <f t="shared" ca="1" si="447"/>
        <v>1.17285790125396-11.9082261119118i</v>
      </c>
      <c r="EE264" s="240" t="str">
        <f t="shared" ca="1" si="448"/>
        <v>8.46113008968185+8.46113008967671i</v>
      </c>
      <c r="EF264" s="240" t="str">
        <f t="shared" ca="1" si="449"/>
        <v>-11.9082261119111+1.17285790126119i</v>
      </c>
      <c r="EG264" s="240" t="str">
        <f t="shared" ca="1" si="450"/>
        <v>6.64786725371376-9.9492364413533i</v>
      </c>
      <c r="EH264" s="240" t="str">
        <f t="shared" ca="1" si="451"/>
        <v>3.47350143236536+11.4505996606426i</v>
      </c>
      <c r="EI264" s="240" t="str">
        <f t="shared" ca="1" si="452"/>
        <v>-11.0549992161743-4.57913060736839i</v>
      </c>
      <c r="EJ264" s="240" t="str">
        <f t="shared" ca="1" si="453"/>
        <v>10.5529330859839-5.64066025139775i</v>
      </c>
      <c r="EK264" s="240" t="str">
        <f t="shared" ca="1" si="454"/>
        <v>-2.33442053977741+11.7359245708388i</v>
      </c>
      <c r="EL264" s="240" t="str">
        <f t="shared" ca="1" si="455"/>
        <v>-7.59105166028728-9.24972321098324i</v>
      </c>
      <c r="EM264" s="240" t="str">
        <f t="shared" ca="1" si="456"/>
        <v>11.9658449258275+7.50557608686598E-13i</v>
      </c>
      <c r="EN264" s="240"/>
      <c r="EO264" s="240"/>
      <c r="EP264" s="240"/>
    </row>
    <row r="265" spans="1:146">
      <c r="A265" s="268">
        <f t="shared" si="323"/>
        <v>3.2226562500000024E-3</v>
      </c>
      <c r="B265" s="267">
        <v>165</v>
      </c>
      <c r="C265" s="266">
        <f t="shared" si="324"/>
        <v>33000</v>
      </c>
      <c r="N265" s="265">
        <f t="shared" ca="1" si="327"/>
        <v>35.964386705011009</v>
      </c>
      <c r="O265" s="240">
        <f t="shared" ca="1" si="328"/>
        <v>11.964386705011007</v>
      </c>
      <c r="P265" s="240" t="str">
        <f t="shared" ca="1" si="329"/>
        <v>-7.36086866284565+9.43208151763866i</v>
      </c>
      <c r="Q265" s="240" t="str">
        <f t="shared" ca="1" si="330"/>
        <v>-2.90710883401572-11.605829029166i</v>
      </c>
      <c r="R265" s="240" t="str">
        <f t="shared" ca="1" si="331"/>
        <v>10.9379590467308+4.84846378960225i</v>
      </c>
      <c r="S265" s="240" t="str">
        <f t="shared" ca="1" si="332"/>
        <v>-10.5516470500358+5.63997285086685i</v>
      </c>
      <c r="T265" s="240" t="str">
        <f t="shared" ca="1" si="333"/>
        <v>2.0454541489469-11.7882427253429i</v>
      </c>
      <c r="U265" s="241" t="str">
        <f t="shared" ca="1" si="334"/>
        <v>8.03479103100313+8.86502579325947i</v>
      </c>
      <c r="V265" s="240" t="str">
        <f t="shared" ca="1" si="335"/>
        <v>-11.9319686809209+0.880154886691199i</v>
      </c>
      <c r="W265" s="240" t="str">
        <f t="shared" ca="1" si="336"/>
        <v>6.64705710964-9.94802397505296i</v>
      </c>
      <c r="X265" s="240" t="str">
        <f t="shared" ca="1" si="337"/>
        <v>3.75300964443283+11.3605223399207i</v>
      </c>
      <c r="Y265" s="240" t="str">
        <f t="shared" ca="1" si="338"/>
        <v>-11.2649972956576-4.0306804829793i</v>
      </c>
      <c r="Z265" s="240" t="str">
        <f t="shared" ca="1" si="339"/>
        <v>10.1081547637549-6.40091841058951i</v>
      </c>
      <c r="AA265" s="240" t="str">
        <f t="shared" ca="1" si="340"/>
        <v>-1.17271497062236+11.9067749128268i</v>
      </c>
      <c r="AB265" s="240" t="str">
        <f t="shared" ca="1" si="341"/>
        <v>-8.66517217040748-8.24992972601827i</v>
      </c>
      <c r="AC265" s="240" t="str">
        <f t="shared" ca="1" si="342"/>
        <v>11.8348902847318-1.75554013779368i</v>
      </c>
      <c r="AD265" s="240" t="str">
        <f t="shared" ca="1" si="343"/>
        <v>-5.89722457803793+10.4100572286241i</v>
      </c>
      <c r="AE265" s="240" t="str">
        <f t="shared" ca="1" si="344"/>
        <v>-4.57857257041708-11.0536519958097i</v>
      </c>
      <c r="AF265" s="240" t="str">
        <f t="shared" ca="1" si="345"/>
        <v>11.5309895482108+3.19105456958928i</v>
      </c>
      <c r="AG265" s="240" t="str">
        <f t="shared" ca="1" si="346"/>
        <v>-9.60988551101151+7.12717683885388i</v>
      </c>
      <c r="AH265" s="240" t="str">
        <f t="shared" ca="1" si="347"/>
        <v>0.29362074826379-11.9607832554241i</v>
      </c>
      <c r="AI265" s="240" t="str">
        <f t="shared" ca="1" si="348"/>
        <v>9.24859599104801+7.59012657479536i</v>
      </c>
      <c r="AJ265" s="240" t="str">
        <f t="shared" ca="1" si="349"/>
        <v>-11.6736775926838+2.62141196478479i</v>
      </c>
      <c r="AK265" s="240" t="str">
        <f t="shared" ca="1" si="350"/>
        <v>5.11543447549745-10.8156774801182i</v>
      </c>
      <c r="AL265" s="240" t="str">
        <f t="shared" ca="1" si="351"/>
        <v>5.37932381494145+10.6868809538166i</v>
      </c>
      <c r="AM265" s="240" t="str">
        <f t="shared" ca="1" si="352"/>
        <v>-11.7344943693268-2.33413605500641i</v>
      </c>
      <c r="AN265" s="240" t="str">
        <f t="shared" ca="1" si="353"/>
        <v>9.05953945606146-7.81481247830744i</v>
      </c>
      <c r="AO265" s="240" t="str">
        <f t="shared" ca="1" si="354"/>
        <v>0.587064630363837+11.9499750772468i</v>
      </c>
      <c r="AP265" s="240" t="str">
        <f t="shared" ca="1" si="355"/>
        <v>-9.78190086868618-6.88919187004112i</v>
      </c>
      <c r="AQ265" s="240" t="str">
        <f t="shared" ca="1" si="356"/>
        <v>11.4492042303218-3.47307813321623i</v>
      </c>
      <c r="AR265" s="240" t="str">
        <f t="shared" ca="1" si="357"/>
        <v>11.4492042303218-3.47307813321623i</v>
      </c>
      <c r="AS265" s="240" t="str">
        <f t="shared" ca="1" si="358"/>
        <v>-6.15092403763721-10.2621967779935i</v>
      </c>
      <c r="AT265" s="240" t="str">
        <f t="shared" ca="1" si="359"/>
        <v>11.8744089487485+1.46456865490345i</v>
      </c>
      <c r="AU265" s="240" t="str">
        <f t="shared" ca="1" si="360"/>
        <v>-8.46009897185113+8.46009897185179i</v>
      </c>
      <c r="AV265" s="240" t="str">
        <f t="shared" ca="1" si="361"/>
        <v>-1.46456865490419-11.8744089487484i</v>
      </c>
      <c r="AW265" s="240" t="str">
        <f t="shared" ca="1" si="362"/>
        <v>10.2621967779938+6.15092403763671i</v>
      </c>
      <c r="AX265" s="240" t="str">
        <f t="shared" ca="1" si="363"/>
        <v>-11.1626866382505+4.30592339031574i</v>
      </c>
      <c r="AY265" s="240" t="str">
        <f t="shared" ca="1" si="364"/>
        <v>3.47307813321551-11.4492042303221i</v>
      </c>
      <c r="AZ265" s="240" t="str">
        <f t="shared" ca="1" si="365"/>
        <v>6.88919187003186+9.7819008686927i</v>
      </c>
      <c r="BA265" s="240" t="str">
        <f t="shared" ca="1" si="366"/>
        <v>-11.9499750772468-0.587064630363257i</v>
      </c>
      <c r="BB265" s="240" t="str">
        <f t="shared" ca="1" si="367"/>
        <v>7.81481247830688-9.05953945606195i</v>
      </c>
      <c r="BC265" s="240" t="str">
        <f t="shared" ca="1" si="368"/>
        <v>2.33413605500948+11.7344943693262i</v>
      </c>
      <c r="BD265" s="240" t="str">
        <f t="shared" ca="1" si="369"/>
        <v>-10.6868809538174-5.37932381493987i</v>
      </c>
      <c r="BE265" s="240" t="str">
        <f t="shared" ca="1" si="370"/>
        <v>10.815677480118-5.11543447549797i</v>
      </c>
      <c r="BF265" s="240" t="str">
        <f t="shared" ca="1" si="371"/>
        <v>-2.62141196478406+11.6736775926839i</v>
      </c>
      <c r="BG265" s="240" t="str">
        <f t="shared" ca="1" si="372"/>
        <v>-7.59012657479503-9.24859599104828i</v>
      </c>
      <c r="BH265" s="240" t="str">
        <f t="shared" ca="1" si="373"/>
        <v>11.9607832554241-0.29362074826199i</v>
      </c>
      <c r="BI265" s="240" t="str">
        <f t="shared" ca="1" si="374"/>
        <v>-7.12717683885628+9.60988551100973i</v>
      </c>
      <c r="BJ265" s="240" t="str">
        <f t="shared" ca="1" si="375"/>
        <v>-3.19105456958542-11.5309895482119i</v>
      </c>
      <c r="BK265" s="240" t="str">
        <f t="shared" ca="1" si="376"/>
        <v>11.0536519958077+4.57857257042187i</v>
      </c>
      <c r="BL265" s="240" t="str">
        <f t="shared" ca="1" si="377"/>
        <v>-10.4100572286215+5.89722457804258i</v>
      </c>
      <c r="BM265" s="240" t="str">
        <f t="shared" ca="1" si="378"/>
        <v>1.75554013778932-11.8348902847325i</v>
      </c>
      <c r="BN265" s="240" t="str">
        <f t="shared" ca="1" si="379"/>
        <v>8.24992972602054+8.66517217040531i</v>
      </c>
      <c r="BO265" s="240" t="str">
        <f t="shared" ca="1" si="380"/>
        <v>-11.9067749128266+1.17271497062421i</v>
      </c>
      <c r="BP265" s="240" t="str">
        <f t="shared" ca="1" si="381"/>
        <v>6.40091841058902-10.1081547637552i</v>
      </c>
      <c r="BQ265" s="240" t="str">
        <f t="shared" ca="1" si="382"/>
        <v>4.03068048297896+11.2649972956578i</v>
      </c>
      <c r="BR265" s="240" t="str">
        <f t="shared" ca="1" si="383"/>
        <v>-11.3605223399202-3.75300964443438i</v>
      </c>
      <c r="BS265" s="240" t="str">
        <f t="shared" ca="1" si="384"/>
        <v>9.94802397505458-6.64705710963758i</v>
      </c>
      <c r="BT265" s="240" t="str">
        <f t="shared" ca="1" si="385"/>
        <v>-0.880154886695409+11.9319686809206i</v>
      </c>
      <c r="BU265" s="240" t="str">
        <f t="shared" ca="1" si="386"/>
        <v>-8.86502579325681-8.03479103100608i</v>
      </c>
      <c r="BV265" s="240" t="str">
        <f t="shared" ca="1" si="387"/>
        <v>11.7882427253438-2.04545414894173i</v>
      </c>
      <c r="BW265" s="240" t="str">
        <f t="shared" ca="1" si="388"/>
        <v>-5.6399728508621+10.5516470500383i</v>
      </c>
      <c r="BX265" s="240" t="str">
        <f t="shared" ca="1" si="389"/>
        <v>-4.84846378960631-10.937959046729i</v>
      </c>
      <c r="BY265" s="240" t="str">
        <f t="shared" ca="1" si="390"/>
        <v>11.6058290291667+2.90710883401291i</v>
      </c>
      <c r="BZ265" s="240" t="str">
        <f t="shared" ca="1" si="391"/>
        <v>-9.4320815176376+7.36086866284703i</v>
      </c>
      <c r="CA265" s="240" t="str">
        <f t="shared" ca="1" si="392"/>
        <v>-9.2046825092513E-13-11.964386705011i</v>
      </c>
      <c r="CB265" s="240" t="str">
        <f t="shared" ca="1" si="393"/>
        <v>9.43208151763832+7.36086866284611i</v>
      </c>
      <c r="CC265" s="240" t="str">
        <f t="shared" ca="1" si="394"/>
        <v>-11.6058290291663+2.90710883401436i</v>
      </c>
      <c r="CD265" s="240" t="str">
        <f t="shared" ca="1" si="395"/>
        <v>4.84846378960462-10.9379590467297i</v>
      </c>
      <c r="CE265" s="240" t="str">
        <f t="shared" ca="1" si="396"/>
        <v>5.63997285086313+10.5516470500378i</v>
      </c>
      <c r="CF265" s="240" t="str">
        <f t="shared" ca="1" si="397"/>
        <v>-11.788242725342-2.04545414895197i</v>
      </c>
      <c r="CG265" s="240" t="str">
        <f t="shared" ca="1" si="398"/>
        <v>8.86502579326403-8.03479103099812i</v>
      </c>
      <c r="CH265" s="240" t="str">
        <f t="shared" ca="1" si="399"/>
        <v>0.880154886696906+11.9319686809205i</v>
      </c>
      <c r="CI265" s="240" t="str">
        <f t="shared" ca="1" si="400"/>
        <v>-9.94802397505522-6.64705710963661i</v>
      </c>
      <c r="CJ265" s="240" t="str">
        <f t="shared" ca="1" si="401"/>
        <v>11.3605223399198-3.7530096444358i</v>
      </c>
      <c r="CK265" s="240" t="str">
        <f t="shared" ca="1" si="402"/>
        <v>-4.03068048297723+11.2649972956584i</v>
      </c>
      <c r="CL265" s="240" t="str">
        <f t="shared" ca="1" si="403"/>
        <v>-6.40091841059-10.1081547637546i</v>
      </c>
      <c r="CM265" s="240" t="str">
        <f t="shared" ca="1" si="404"/>
        <v>11.9067749128268+1.17271497062271i</v>
      </c>
      <c r="CN265" s="240" t="str">
        <f t="shared" ca="1" si="405"/>
        <v>-8.24992972601971+8.66517217040611i</v>
      </c>
      <c r="CO265" s="240" t="str">
        <f t="shared" ca="1" si="406"/>
        <v>-1.75554013779081-11.8348902847322i</v>
      </c>
      <c r="CP265" s="240" t="str">
        <f t="shared" ca="1" si="407"/>
        <v>10.4100572286222+5.89722457804127i</v>
      </c>
      <c r="CQ265" s="240" t="str">
        <f t="shared" ca="1" si="408"/>
        <v>-11.0536519958119+4.57857257041196i</v>
      </c>
      <c r="CR265" s="240" t="str">
        <f t="shared" ca="1" si="409"/>
        <v>3.19105456958364-11.5309895482124i</v>
      </c>
      <c r="CS265" s="240" t="str">
        <f t="shared" ca="1" si="410"/>
        <v>7.12717683885722+9.60988551100903i</v>
      </c>
      <c r="CT265" s="240" t="str">
        <f t="shared" ca="1" si="411"/>
        <v>-11.9607832554242-0.29362074826049i</v>
      </c>
      <c r="CU265" s="240" t="str">
        <f t="shared" ca="1" si="412"/>
        <v>7.59012657479413-9.24859599104903i</v>
      </c>
      <c r="CV265" s="240" t="str">
        <f t="shared" ca="1" si="413"/>
        <v>2.62141196478554+11.6736775926836i</v>
      </c>
      <c r="CW265" s="240" t="str">
        <f t="shared" ca="1" si="414"/>
        <v>-10.8156774801186-5.11543447549662i</v>
      </c>
      <c r="CX265" s="240" t="str">
        <f t="shared" ca="1" si="415"/>
        <v>10.6868809538169-5.37932381494091i</v>
      </c>
      <c r="CY265" s="240" t="str">
        <f t="shared" ca="1" si="416"/>
        <v>-2.334136055008+11.7344943693265i</v>
      </c>
      <c r="CZ265" s="240" t="str">
        <f t="shared" ca="1" si="417"/>
        <v>-7.81481247830827-9.05953945606075i</v>
      </c>
      <c r="DA265" s="240" t="str">
        <f t="shared" ca="1" si="418"/>
        <v>11.9499750772468-0.587064630364416i</v>
      </c>
      <c r="DB265" s="240" t="str">
        <f t="shared" ca="1" si="419"/>
        <v>-6.88919187004037+9.78190086868672i</v>
      </c>
      <c r="DC265" s="240" t="str">
        <f t="shared" ca="1" si="420"/>
        <v>-3.47307813320524-11.4492042303252i</v>
      </c>
      <c r="DD265" s="240" t="str">
        <f t="shared" ca="1" si="421"/>
        <v>11.162686638251+4.30592339031434i</v>
      </c>
      <c r="DE265" s="240" t="str">
        <f t="shared" ca="1" si="422"/>
        <v>-10.2621967779932+6.15092403763772i</v>
      </c>
      <c r="DF265" s="240" t="str">
        <f t="shared" ca="1" si="423"/>
        <v>1.46456865490271-11.8744089487486i</v>
      </c>
      <c r="DG265" s="240" t="str">
        <f t="shared" ca="1" si="424"/>
        <v>8.46009897185195+8.46009897185096i</v>
      </c>
      <c r="DH265" s="240" t="str">
        <f t="shared" ca="1" si="425"/>
        <v>-11.8744089487483+1.46456865490476i</v>
      </c>
      <c r="DI265" s="240" t="str">
        <f t="shared" ca="1" si="426"/>
        <v>6.15092403763592-10.2621967779943i</v>
      </c>
      <c r="DJ265" s="240" t="str">
        <f t="shared" ca="1" si="427"/>
        <v>4.30592339031628+11.1626866382503i</v>
      </c>
      <c r="DK265" s="240" t="str">
        <f t="shared" ca="1" si="428"/>
        <v>-11.4492042303222-3.47307813321496i</v>
      </c>
      <c r="DL265" s="240" t="str">
        <f t="shared" ca="1" si="429"/>
        <v>9.78190086869217-6.88919187003262i</v>
      </c>
      <c r="DM265" s="240" t="str">
        <f t="shared" ca="1" si="430"/>
        <v>-0.587064630374564+11.9499750772463i</v>
      </c>
      <c r="DN265" s="240" t="str">
        <f t="shared" ca="1" si="431"/>
        <v>-9.0595394560621-7.81481247830669i</v>
      </c>
      <c r="DO265" s="240" t="str">
        <f t="shared" ca="1" si="432"/>
        <v>11.7344943693261-2.33413605501005i</v>
      </c>
      <c r="DP265" s="240" t="str">
        <f t="shared" ca="1" si="433"/>
        <v>-5.37932381493905+10.6868809538178i</v>
      </c>
      <c r="DQ265" s="240" t="str">
        <f t="shared" ca="1" si="434"/>
        <v>-5.1154344754985-10.8156774801177i</v>
      </c>
      <c r="DR265" s="240" t="str">
        <f t="shared" ca="1" si="435"/>
        <v>11.6736775926841+2.6214119647835i</v>
      </c>
      <c r="DS265" s="240" t="str">
        <f t="shared" ca="1" si="436"/>
        <v>-9.2485959910477+7.59012657479574i</v>
      </c>
      <c r="DT265" s="240" t="str">
        <f t="shared" ca="1" si="437"/>
        <v>-0.29362074826257-11.9607832554241i</v>
      </c>
      <c r="DU265" s="240" t="str">
        <f t="shared" ca="1" si="438"/>
        <v>9.60988551101028+7.12717683885554i</v>
      </c>
      <c r="DV265" s="240" t="str">
        <f t="shared" ca="1" si="439"/>
        <v>-11.5309895482118+3.19105456958565i</v>
      </c>
      <c r="DW265" s="240" t="str">
        <f t="shared" ca="1" si="440"/>
        <v>4.57857257042134-11.053651995808i</v>
      </c>
      <c r="DX265" s="240" t="str">
        <f t="shared" ca="1" si="441"/>
        <v>5.89722457803302+10.4100572286269i</v>
      </c>
      <c r="DY265" s="240" t="str">
        <f t="shared" ca="1" si="442"/>
        <v>-11.8348902847325-1.75554013778875i</v>
      </c>
      <c r="DZ265" s="240" t="str">
        <f t="shared" ca="1" si="443"/>
        <v>8.66517217040468-8.24992972602121i</v>
      </c>
      <c r="EA265" s="240" t="str">
        <f t="shared" ca="1" si="444"/>
        <v>1.17271497062478+11.9067749128266i</v>
      </c>
      <c r="EB265" s="240" t="str">
        <f t="shared" ca="1" si="445"/>
        <v>-10.1081547637557-6.40091841058824i</v>
      </c>
      <c r="EC265" s="240" t="str">
        <f t="shared" ca="1" si="446"/>
        <v>11.2649972956577-4.03068048297919i</v>
      </c>
      <c r="ED265" s="240" t="str">
        <f t="shared" ca="1" si="447"/>
        <v>-3.75300964443383+11.3605223399204i</v>
      </c>
      <c r="EE265" s="240" t="str">
        <f t="shared" ca="1" si="448"/>
        <v>-6.64705710963835-9.94802397505406i</v>
      </c>
      <c r="EF265" s="240" t="str">
        <f t="shared" ca="1" si="449"/>
        <v>11.9319686809207+0.880154886694832i</v>
      </c>
      <c r="EG265" s="240" t="str">
        <f t="shared" ca="1" si="450"/>
        <v>-8.03479103100564+8.86502579325719i</v>
      </c>
      <c r="EH265" s="240" t="str">
        <f t="shared" ca="1" si="451"/>
        <v>-2.04545414894264-11.7882427253436i</v>
      </c>
      <c r="EI265" s="240" t="str">
        <f t="shared" ca="1" si="452"/>
        <v>10.551647050033+5.63997285087208i</v>
      </c>
      <c r="EJ265" s="240" t="str">
        <f t="shared" ca="1" si="453"/>
        <v>-10.9379590467289+4.84846378960652i</v>
      </c>
      <c r="EK265" s="240" t="str">
        <f t="shared" ca="1" si="454"/>
        <v>2.90710883401235-11.6058290291668i</v>
      </c>
      <c r="EL265" s="240" t="str">
        <f t="shared" ca="1" si="455"/>
        <v>7.36086866284722+9.43208151763745i</v>
      </c>
      <c r="EM265" s="240" t="str">
        <f t="shared" ca="1" si="456"/>
        <v>-11.964386705011+1.84093650185026E-12i</v>
      </c>
      <c r="EN265" s="240"/>
      <c r="EO265" s="240"/>
      <c r="EP265" s="240"/>
    </row>
    <row r="266" spans="1:146">
      <c r="A266" s="268">
        <f t="shared" si="323"/>
        <v>3.2421875000000024E-3</v>
      </c>
      <c r="B266" s="267">
        <v>166</v>
      </c>
      <c r="C266" s="266">
        <f t="shared" si="324"/>
        <v>33200</v>
      </c>
      <c r="N266" s="265">
        <f t="shared" ca="1" si="327"/>
        <v>35.962806523158385</v>
      </c>
      <c r="O266" s="240">
        <f t="shared" ca="1" si="328"/>
        <v>11.962806523158386</v>
      </c>
      <c r="P266" s="240" t="str">
        <f t="shared" ca="1" si="329"/>
        <v>-7.12623552562303+9.60861629704658i</v>
      </c>
      <c r="Q266" s="240" t="str">
        <f t="shared" ca="1" si="330"/>
        <v>-3.47261943063265-11.4476920905706i</v>
      </c>
      <c r="R266" s="240" t="str">
        <f t="shared" ca="1" si="331"/>
        <v>11.2635094848126+4.03014813574619i</v>
      </c>
      <c r="S266" s="240" t="str">
        <f t="shared" ca="1" si="332"/>
        <v>-9.94671010186055+6.64617920763999i</v>
      </c>
      <c r="T266" s="240" t="str">
        <f t="shared" ca="1" si="333"/>
        <v>0.586987094520424-11.9483967987922i</v>
      </c>
      <c r="U266" s="241" t="str">
        <f t="shared" ca="1" si="334"/>
        <v>9.24737449395754+7.58912411804052i</v>
      </c>
      <c r="V266" s="240" t="str">
        <f t="shared" ca="1" si="335"/>
        <v>-11.6042962033833+2.90672488114446i</v>
      </c>
      <c r="W266" s="240" t="str">
        <f t="shared" ca="1" si="336"/>
        <v>4.5779678610018-11.0521920981385i</v>
      </c>
      <c r="X266" s="240" t="str">
        <f t="shared" ca="1" si="337"/>
        <v>6.15011166180863+10.2608414108106i</v>
      </c>
      <c r="Y266" s="240" t="str">
        <f t="shared" ca="1" si="338"/>
        <v>-11.9052023399817-1.17256008571615i</v>
      </c>
      <c r="Z266" s="240" t="str">
        <f t="shared" ca="1" si="339"/>
        <v>8.03372984572928-8.86385495573791i</v>
      </c>
      <c r="AA266" s="240" t="str">
        <f t="shared" ca="1" si="340"/>
        <v>2.33382777682014+11.7329445502254i</v>
      </c>
      <c r="AB266" s="240" t="str">
        <f t="shared" ca="1" si="341"/>
        <v>-10.8142490126423-5.11475886069762i</v>
      </c>
      <c r="AC266" s="240" t="str">
        <f t="shared" ca="1" si="342"/>
        <v>10.5502534540585-5.63922795829777i</v>
      </c>
      <c r="AD266" s="240" t="str">
        <f t="shared" ca="1" si="343"/>
        <v>-1.75530827696129+11.8333272059616i</v>
      </c>
      <c r="AE266" s="240" t="str">
        <f t="shared" ca="1" si="344"/>
        <v>-8.45898161454787-8.45898161454805i</v>
      </c>
      <c r="AF266" s="240" t="str">
        <f t="shared" ca="1" si="345"/>
        <v>11.8333272059617-1.75530827696112i</v>
      </c>
      <c r="AG266" s="240" t="str">
        <f t="shared" ca="1" si="346"/>
        <v>-5.63922795829798+10.5502534540584i</v>
      </c>
      <c r="AH266" s="240" t="str">
        <f t="shared" ca="1" si="347"/>
        <v>-5.11475886069732-10.8142490126425i</v>
      </c>
      <c r="AI266" s="240" t="str">
        <f t="shared" ca="1" si="348"/>
        <v>11.7329445502256+2.33382777681914i</v>
      </c>
      <c r="AJ266" s="240" t="str">
        <f t="shared" ca="1" si="349"/>
        <v>-8.86385495573809+8.03372984572908i</v>
      </c>
      <c r="AK266" s="240" t="str">
        <f t="shared" ca="1" si="350"/>
        <v>-1.17256008571599-11.9052023399817i</v>
      </c>
      <c r="AL266" s="240" t="str">
        <f t="shared" ca="1" si="351"/>
        <v>10.2608414108105+6.15011166180885i</v>
      </c>
      <c r="AM266" s="240" t="str">
        <f t="shared" ca="1" si="352"/>
        <v>-11.0521920981386+4.57796786100164i</v>
      </c>
      <c r="AN266" s="240" t="str">
        <f t="shared" ca="1" si="353"/>
        <v>2.9067248811401-11.6042962033844i</v>
      </c>
      <c r="AO266" s="240" t="str">
        <f t="shared" ca="1" si="354"/>
        <v>7.58912411804227+9.24737449395612i</v>
      </c>
      <c r="AP266" s="240" t="str">
        <f t="shared" ca="1" si="355"/>
        <v>-11.9483967987922+0.586987094519027i</v>
      </c>
      <c r="AQ266" s="240" t="str">
        <f t="shared" ca="1" si="356"/>
        <v>6.6461792076432-9.94671010185841i</v>
      </c>
      <c r="AR266" s="240" t="str">
        <f t="shared" ca="1" si="357"/>
        <v>6.6461792076432-9.94671010185841i</v>
      </c>
      <c r="AS266" s="240" t="str">
        <f t="shared" ca="1" si="358"/>
        <v>-11.447692090571-3.47261943063143i</v>
      </c>
      <c r="AT266" s="240" t="str">
        <f t="shared" ca="1" si="359"/>
        <v>9.60861629704768-7.12623552562154i</v>
      </c>
      <c r="AU266" s="240" t="str">
        <f t="shared" ca="1" si="360"/>
        <v>-5.0121229601015E-12+11.9628065231584i</v>
      </c>
      <c r="AV266" s="240" t="str">
        <f t="shared" ca="1" si="361"/>
        <v>-9.6086162970489-7.12623552561991i</v>
      </c>
      <c r="AW266" s="240" t="str">
        <f t="shared" ca="1" si="362"/>
        <v>11.4476920905704-3.47261943063339i</v>
      </c>
      <c r="AX266" s="240" t="str">
        <f t="shared" ca="1" si="363"/>
        <v>-4.03014813574874+11.2635094848116i</v>
      </c>
      <c r="AY266" s="240" t="str">
        <f t="shared" ca="1" si="364"/>
        <v>-6.64617920763487-9.94671010186397i</v>
      </c>
      <c r="AZ266" s="240" t="str">
        <f t="shared" ca="1" si="365"/>
        <v>11.9483967987924+0.586987094516984i</v>
      </c>
      <c r="BA266" s="240" t="str">
        <f t="shared" ca="1" si="366"/>
        <v>-7.58912411804081+9.2473744939573i</v>
      </c>
      <c r="BB266" s="240" t="str">
        <f t="shared" ca="1" si="367"/>
        <v>-2.90672488114191-11.604296203384i</v>
      </c>
      <c r="BC266" s="240" t="str">
        <f t="shared" ca="1" si="368"/>
        <v>11.0521920981407+4.57796786099645i</v>
      </c>
      <c r="BD266" s="240" t="str">
        <f t="shared" ca="1" si="369"/>
        <v>-10.2608414108095+6.1501116618106i</v>
      </c>
      <c r="BE266" s="240" t="str">
        <f t="shared" ca="1" si="370"/>
        <v>1.17256008571649-11.9052023399817i</v>
      </c>
      <c r="BF266" s="240" t="str">
        <f t="shared" ca="1" si="371"/>
        <v>8.86385495573535+8.0337298457321i</v>
      </c>
      <c r="BG266" s="240" t="str">
        <f t="shared" ca="1" si="372"/>
        <v>-11.7329445502245+2.33382777682464i</v>
      </c>
      <c r="BH266" s="240" t="str">
        <f t="shared" ca="1" si="373"/>
        <v>5.11475886069578-10.8142490126432i</v>
      </c>
      <c r="BI266" s="240" t="str">
        <f t="shared" ca="1" si="374"/>
        <v>5.6392279582965+10.5502534540592i</v>
      </c>
      <c r="BJ266" s="240" t="str">
        <f t="shared" ca="1" si="375"/>
        <v>-11.8333272059611-1.75530827696499i</v>
      </c>
      <c r="BK266" s="240" t="str">
        <f t="shared" ca="1" si="376"/>
        <v>8.45898161454474-8.45898161455118i</v>
      </c>
      <c r="BL266" s="240" t="str">
        <f t="shared" ca="1" si="377"/>
        <v>1.75530827696189+11.8333272059616i</v>
      </c>
      <c r="BM266" s="240" t="str">
        <f t="shared" ca="1" si="378"/>
        <v>-10.5502534540577-5.63922795829926i</v>
      </c>
      <c r="BN266" s="240" t="str">
        <f t="shared" ca="1" si="379"/>
        <v>10.8142490126446-5.11475886069294i</v>
      </c>
      <c r="BO266" s="240" t="str">
        <f t="shared" ca="1" si="380"/>
        <v>-2.33382777681572+11.7329445502263i</v>
      </c>
      <c r="BP266" s="240" t="str">
        <f t="shared" ca="1" si="381"/>
        <v>-8.03372984572978-8.86385495573746i</v>
      </c>
      <c r="BQ266" s="240" t="str">
        <f t="shared" ca="1" si="382"/>
        <v>11.905202339982-1.17256008571337i</v>
      </c>
      <c r="BR266" s="240" t="str">
        <f t="shared" ca="1" si="383"/>
        <v>-6.15011166181301+10.260841410808i</v>
      </c>
      <c r="BS266" s="240" t="str">
        <f t="shared" ca="1" si="384"/>
        <v>-4.57796786100455-11.0521920981374i</v>
      </c>
      <c r="BT266" s="240" t="str">
        <f t="shared" ca="1" si="385"/>
        <v>11.6042962033832+2.90672488114495i</v>
      </c>
      <c r="BU266" s="240" t="str">
        <f t="shared" ca="1" si="386"/>
        <v>-9.2473744939593+7.58912411803839i</v>
      </c>
      <c r="BV266" s="240" t="str">
        <f t="shared" ca="1" si="387"/>
        <v>-0.586987094513851-11.9483967987925i</v>
      </c>
      <c r="BW266" s="240" t="str">
        <f t="shared" ca="1" si="388"/>
        <v>9.94671010186222+6.64617920763747i</v>
      </c>
      <c r="BX266" s="240" t="str">
        <f t="shared" ca="1" si="389"/>
        <v>-11.2635094848127+4.03014813574578i</v>
      </c>
      <c r="BY266" s="240" t="str">
        <f t="shared" ca="1" si="390"/>
        <v>3.47261943063606-11.4476920905696i</v>
      </c>
      <c r="BZ266" s="240" t="str">
        <f t="shared" ca="1" si="391"/>
        <v>7.12623552562694+9.60861629704367i</v>
      </c>
      <c r="CA266" s="240" t="str">
        <f t="shared" ca="1" si="392"/>
        <v>-11.9628065231584+2.21587687483756E-12i</v>
      </c>
      <c r="CB266" s="240" t="str">
        <f t="shared" ca="1" si="393"/>
        <v>7.12623552562392-9.60861629704591i</v>
      </c>
      <c r="CC266" s="240" t="str">
        <f t="shared" ca="1" si="394"/>
        <v>3.47261943062827+11.447692090572i</v>
      </c>
      <c r="CD266" s="240" t="str">
        <f t="shared" ca="1" si="395"/>
        <v>-11.263509484814-4.03014813574224i</v>
      </c>
      <c r="CE266" s="240" t="str">
        <f t="shared" ca="1" si="396"/>
        <v>9.94671010185995-6.64617920764088i</v>
      </c>
      <c r="CF266" s="240" t="str">
        <f t="shared" ca="1" si="397"/>
        <v>-0.586987094521989+11.9483967987921i</v>
      </c>
      <c r="CG266" s="240" t="str">
        <f t="shared" ca="1" si="398"/>
        <v>-9.24737449395412-7.58912411804468i</v>
      </c>
      <c r="CH266" s="240" t="str">
        <f t="shared" ca="1" si="399"/>
        <v>11.6042962033823-2.90672488114859i</v>
      </c>
      <c r="CI266" s="240" t="str">
        <f t="shared" ca="1" si="400"/>
        <v>-4.57796786100139+11.0521920981387i</v>
      </c>
      <c r="CJ266" s="240" t="str">
        <f t="shared" ca="1" si="401"/>
        <v>-6.15011166180631-10.260841410812i</v>
      </c>
      <c r="CK266" s="240" t="str">
        <f t="shared" ca="1" si="402"/>
        <v>11.9052023399812+1.17256008572147i</v>
      </c>
      <c r="CL266" s="240" t="str">
        <f t="shared" ca="1" si="403"/>
        <v>-8.033729845727+8.86385495573998i</v>
      </c>
      <c r="CM266" s="240" t="str">
        <f t="shared" ca="1" si="404"/>
        <v>-2.3338277768194-11.7329445502255i</v>
      </c>
      <c r="CN266" s="240" t="str">
        <f t="shared" ca="1" si="405"/>
        <v>10.8142490126412+5.1147588607i</v>
      </c>
      <c r="CO266" s="240" t="str">
        <f t="shared" ca="1" si="406"/>
        <v>-10.5502534540558+5.63922795830287i</v>
      </c>
      <c r="CP266" s="240" t="str">
        <f t="shared" ca="1" si="407"/>
        <v>1.75530827695818-11.8333272059621i</v>
      </c>
      <c r="CQ266" s="240" t="str">
        <f t="shared" ca="1" si="408"/>
        <v>8.45898161454739+8.45898161454853i</v>
      </c>
      <c r="CR266" s="240" t="str">
        <f t="shared" ca="1" si="409"/>
        <v>-11.8333272059622+1.75530827695727i</v>
      </c>
      <c r="CS266" s="240" t="str">
        <f t="shared" ca="1" si="410"/>
        <v>5.63922795829289-10.5502534540611i</v>
      </c>
      <c r="CT266" s="240" t="str">
        <f t="shared" ca="1" si="411"/>
        <v>5.11475886069918+10.8142490126416i</v>
      </c>
      <c r="CU266" s="240" t="str">
        <f t="shared" ca="1" si="412"/>
        <v>-11.7329445502252-2.33382777682097i</v>
      </c>
      <c r="CV266" s="240" t="str">
        <f t="shared" ca="1" si="413"/>
        <v>8.86385495574059-8.03372984572632i</v>
      </c>
      <c r="CW266" s="240" t="str">
        <f t="shared" ca="1" si="414"/>
        <v>1.17256008572056+11.9052023399813i</v>
      </c>
      <c r="CX266" s="240" t="str">
        <f t="shared" ca="1" si="415"/>
        <v>-10.2608414108116-6.15011166180709i</v>
      </c>
      <c r="CY266" s="240" t="str">
        <f t="shared" ca="1" si="416"/>
        <v>11.0521920981393-4.57796786099992i</v>
      </c>
      <c r="CZ266" s="240" t="str">
        <f t="shared" ca="1" si="417"/>
        <v>-2.90672488114949+11.6042962033821i</v>
      </c>
      <c r="DA266" s="240" t="str">
        <f t="shared" ca="1" si="418"/>
        <v>-7.58912411804345-9.24737449395514i</v>
      </c>
      <c r="DB266" s="240" t="str">
        <f t="shared" ca="1" si="419"/>
        <v>11.9483967987922-0.58698709452107i</v>
      </c>
      <c r="DC266" s="240" t="str">
        <f t="shared" ca="1" si="420"/>
        <v>-6.64617920764165+9.94671010185945i</v>
      </c>
      <c r="DD266" s="240" t="str">
        <f t="shared" ca="1" si="421"/>
        <v>-4.03014813574073-11.2635094848145i</v>
      </c>
      <c r="DE266" s="240" t="str">
        <f t="shared" ca="1" si="422"/>
        <v>11.4476920905715+3.47261943062981i</v>
      </c>
      <c r="DF266" s="240" t="str">
        <f t="shared" ca="1" si="423"/>
        <v>-9.60861629704646+7.12623552562318i</v>
      </c>
      <c r="DG266" s="240" t="str">
        <f t="shared" ca="1" si="424"/>
        <v>3.13624949623729E-12-11.9628065231584i</v>
      </c>
      <c r="DH266" s="240" t="str">
        <f t="shared" ca="1" si="425"/>
        <v>9.60861629704273+7.12623552562823i</v>
      </c>
      <c r="DI266" s="240" t="str">
        <f t="shared" ca="1" si="426"/>
        <v>-11.44769209057+3.47261943063487i</v>
      </c>
      <c r="DJ266" s="240" t="str">
        <f t="shared" ca="1" si="427"/>
        <v>4.03014813574664-11.2635094848124i</v>
      </c>
      <c r="DK266" s="240" t="str">
        <f t="shared" ca="1" si="428"/>
        <v>6.64617920763643+9.94671010186293i</v>
      </c>
      <c r="DL266" s="240" t="str">
        <f t="shared" ca="1" si="429"/>
        <v>-11.9483967987924-0.586987094515109i</v>
      </c>
      <c r="DM266" s="240" t="str">
        <f t="shared" ca="1" si="430"/>
        <v>7.58912411803936-9.2473744939585i</v>
      </c>
      <c r="DN266" s="240" t="str">
        <f t="shared" ca="1" si="431"/>
        <v>2.90672488114407+11.6042962033834i</v>
      </c>
      <c r="DO266" s="240" t="str">
        <f t="shared" ca="1" si="432"/>
        <v>-11.0521920981369-4.57796786100571i</v>
      </c>
      <c r="DP266" s="240" t="str">
        <f t="shared" ca="1" si="433"/>
        <v>10.2608414108085-6.15011166181221i</v>
      </c>
      <c r="DQ266" s="240" t="str">
        <f t="shared" ca="1" si="434"/>
        <v>-1.17256008571462+11.9052023399819i</v>
      </c>
      <c r="DR266" s="240" t="str">
        <f t="shared" ca="1" si="435"/>
        <v>-8.86385495573683-8.03372984573046i</v>
      </c>
      <c r="DS266" s="240" t="str">
        <f t="shared" ca="1" si="436"/>
        <v>11.7329445502264-2.33382777681481i</v>
      </c>
      <c r="DT266" s="240" t="str">
        <f t="shared" ca="1" si="437"/>
        <v>-5.11475886069378+10.8142490126442i</v>
      </c>
      <c r="DU266" s="240" t="str">
        <f t="shared" ca="1" si="438"/>
        <v>-5.63922795829815-10.5502534540583i</v>
      </c>
      <c r="DV266" s="240" t="str">
        <f t="shared" ca="1" si="439"/>
        <v>11.8333272059613+1.75530827696347i</v>
      </c>
      <c r="DW266" s="240" t="str">
        <f t="shared" ca="1" si="440"/>
        <v>-8.45898161455183+8.45898161454409i</v>
      </c>
      <c r="DX266" s="240" t="str">
        <f t="shared" ca="1" si="441"/>
        <v>-1.75530827696408-11.8333272059612i</v>
      </c>
      <c r="DY266" s="240" t="str">
        <f t="shared" ca="1" si="442"/>
        <v>10.5502534540586+5.6392279582976i</v>
      </c>
      <c r="DZ266" s="240" t="str">
        <f t="shared" ca="1" si="443"/>
        <v>-10.8142490126439+5.11475886069433i</v>
      </c>
      <c r="EA266" s="240" t="str">
        <f t="shared" ca="1" si="444"/>
        <v>2.33382777681421-11.7329445502266i</v>
      </c>
      <c r="EB266" s="240" t="str">
        <f t="shared" ca="1" si="445"/>
        <v>8.03372984573142+8.86385495573596i</v>
      </c>
      <c r="EC266" s="240" t="str">
        <f t="shared" ca="1" si="446"/>
        <v>-11.9052023399818+1.17256008571523i</v>
      </c>
      <c r="ED266" s="240" t="str">
        <f t="shared" ca="1" si="447"/>
        <v>6.15011166181169-10.2608414108088i</v>
      </c>
      <c r="EE266" s="240" t="str">
        <f t="shared" ca="1" si="448"/>
        <v>4.57796786100629+11.0521920981367i</v>
      </c>
      <c r="EF266" s="240" t="str">
        <f t="shared" ca="1" si="449"/>
        <v>-11.6042962033837-2.90672488114281i</v>
      </c>
      <c r="EG266" s="240" t="str">
        <f t="shared" ca="1" si="450"/>
        <v>9.2473744939581-7.58912411803984i</v>
      </c>
      <c r="EH266" s="240" t="str">
        <f t="shared" ca="1" si="451"/>
        <v>0.586987094515724+11.9483967987924i</v>
      </c>
      <c r="EI266" s="240" t="str">
        <f t="shared" ca="1" si="452"/>
        <v>-9.94671010186328-6.64617920763592i</v>
      </c>
      <c r="EJ266" s="240" t="str">
        <f t="shared" ca="1" si="453"/>
        <v>11.263509484812-4.03014813574787i</v>
      </c>
      <c r="EK266" s="240" t="str">
        <f t="shared" ca="1" si="454"/>
        <v>-3.47261943063493+11.4476920905699i</v>
      </c>
      <c r="EL266" s="240" t="str">
        <f t="shared" ca="1" si="455"/>
        <v>-7.12623552561944-9.60861629704925i</v>
      </c>
      <c r="EM266" s="240" t="str">
        <f t="shared" ca="1" si="456"/>
        <v>11.9628065231584-4.43175374967513E-12i</v>
      </c>
      <c r="EN266" s="240"/>
      <c r="EO266" s="240"/>
      <c r="EP266" s="240"/>
    </row>
    <row r="267" spans="1:146">
      <c r="A267" s="268">
        <f t="shared" si="323"/>
        <v>3.2617187500000025E-3</v>
      </c>
      <c r="B267" s="267">
        <v>167</v>
      </c>
      <c r="C267" s="266">
        <f t="shared" si="324"/>
        <v>33400</v>
      </c>
      <c r="N267" s="265">
        <f t="shared" ca="1" si="327"/>
        <v>35.961089974302787</v>
      </c>
      <c r="O267" s="240">
        <f t="shared" ca="1" si="328"/>
        <v>11.961089974302785</v>
      </c>
      <c r="P267" s="240" t="str">
        <f t="shared" ca="1" si="329"/>
        <v>-6.88729358548944+9.7792055117296i</v>
      </c>
      <c r="Q267" s="240" t="str">
        <f t="shared" ca="1" si="330"/>
        <v>-4.02956984785407-11.2618932784249i</v>
      </c>
      <c r="R267" s="240" t="str">
        <f t="shared" ca="1" si="331"/>
        <v>11.5278122380588+3.19017528945166i</v>
      </c>
      <c r="S267" s="240" t="str">
        <f t="shared" ca="1" si="332"/>
        <v>-9.24604758374855+7.58803515097448i</v>
      </c>
      <c r="T267" s="240" t="str">
        <f t="shared" ca="1" si="333"/>
        <v>-0.879912364136342-11.9286808828473i</v>
      </c>
      <c r="U267" s="241" t="str">
        <f t="shared" ca="1" si="334"/>
        <v>10.2593690777469+6.14922917933111i</v>
      </c>
      <c r="V267" s="240" t="str">
        <f t="shared" ca="1" si="335"/>
        <v>-10.9349451433555+4.84712781811803i</v>
      </c>
      <c r="W267" s="240" t="str">
        <f t="shared" ca="1" si="336"/>
        <v>2.33349289475026-11.7312609843749i</v>
      </c>
      <c r="X267" s="240" t="str">
        <f t="shared" ca="1" si="337"/>
        <v>8.2476564965298+8.66278452280884i</v>
      </c>
      <c r="Y267" s="240" t="str">
        <f t="shared" ca="1" si="338"/>
        <v>-11.8316292361556+1.75505640693234i</v>
      </c>
      <c r="Z267" s="240" t="str">
        <f t="shared" ca="1" si="339"/>
        <v>5.37784156746427-10.6839362338335i</v>
      </c>
      <c r="AA267" s="240" t="str">
        <f t="shared" ca="1" si="340"/>
        <v>5.63841878276847+10.5487395931216i</v>
      </c>
      <c r="AB267" s="240" t="str">
        <f t="shared" ca="1" si="341"/>
        <v>-11.8711370109893-1.46416509987337i</v>
      </c>
      <c r="AC267" s="240" t="str">
        <f t="shared" ca="1" si="342"/>
        <v>8.03257708197361-8.86258307693185i</v>
      </c>
      <c r="AD267" s="240" t="str">
        <f t="shared" ca="1" si="343"/>
        <v>2.62068964699762+11.6704609655097i</v>
      </c>
      <c r="AE267" s="240" t="str">
        <f t="shared" ca="1" si="344"/>
        <v>-11.0506062137841-4.5773109661943i</v>
      </c>
      <c r="AF267" s="240" t="str">
        <f t="shared" ca="1" si="345"/>
        <v>10.105369509062-6.39915466750777i</v>
      </c>
      <c r="AG267" s="240" t="str">
        <f t="shared" ca="1" si="346"/>
        <v>-0.586902867460066+11.9466823175949i</v>
      </c>
      <c r="AH267" s="240" t="str">
        <f t="shared" ca="1" si="347"/>
        <v>-9.42948255176172-7.35884040996868i</v>
      </c>
      <c r="AI267" s="240" t="str">
        <f t="shared" ca="1" si="348"/>
        <v>11.4460494557323-3.47212114280247i</v>
      </c>
      <c r="AJ267" s="240" t="str">
        <f t="shared" ca="1" si="349"/>
        <v>-3.75197552020706+11.3573920012093i</v>
      </c>
      <c r="AK267" s="240" t="str">
        <f t="shared" ca="1" si="350"/>
        <v>-7.12521297866333-9.60723755207782i</v>
      </c>
      <c r="AL267" s="240" t="str">
        <f t="shared" ca="1" si="351"/>
        <v>11.9574875176295-0.293539842442891i</v>
      </c>
      <c r="AM267" s="240" t="str">
        <f t="shared" ca="1" si="352"/>
        <v>-6.64522554419186+9.94528284364937i</v>
      </c>
      <c r="AN267" s="240" t="str">
        <f t="shared" ca="1" si="353"/>
        <v>-4.30473691330189-11.1596108122382i</v>
      </c>
      <c r="AO267" s="240" t="str">
        <f t="shared" ca="1" si="354"/>
        <v>11.6026310973449+2.90630779379828i</v>
      </c>
      <c r="AP267" s="240" t="str">
        <f t="shared" ca="1" si="355"/>
        <v>-9.05704314239979+7.81265914334394i</v>
      </c>
      <c r="AQ267" s="240" t="str">
        <f t="shared" ca="1" si="356"/>
        <v>-1.17239183450422-11.9034940567782i</v>
      </c>
      <c r="AR267" s="240" t="str">
        <f t="shared" ca="1" si="357"/>
        <v>-1.17239183450422-11.9034940567782i</v>
      </c>
      <c r="AS267" s="240" t="str">
        <f t="shared" ca="1" si="358"/>
        <v>-10.8126972708559+5.11402494149099i</v>
      </c>
      <c r="AT267" s="240" t="str">
        <f t="shared" ca="1" si="359"/>
        <v>2.0448905336439-11.7849945302821i</v>
      </c>
      <c r="AU267" s="240" t="str">
        <f t="shared" ca="1" si="360"/>
        <v>8.45776783121292+8.45776783121093i</v>
      </c>
      <c r="AV267" s="240" t="str">
        <f t="shared" ca="1" si="361"/>
        <v>-11.7849945302836+2.0448905336353i</v>
      </c>
      <c r="AW267" s="240" t="str">
        <f t="shared" ca="1" si="362"/>
        <v>5.11402494148812-10.8126972708573i</v>
      </c>
      <c r="AX267" s="240" t="str">
        <f t="shared" ca="1" si="363"/>
        <v>5.8955996254299+10.4071887861227i</v>
      </c>
      <c r="AY267" s="240" t="str">
        <f t="shared" ca="1" si="364"/>
        <v>-11.9034940567785-1.17239183450106i</v>
      </c>
      <c r="AZ267" s="240" t="str">
        <f t="shared" ca="1" si="365"/>
        <v>7.81265914334166-9.05704314240175i</v>
      </c>
      <c r="BA267" s="240" t="str">
        <f t="shared" ca="1" si="366"/>
        <v>2.90630779378966+11.602631097347i</v>
      </c>
      <c r="BB267" s="240" t="str">
        <f t="shared" ca="1" si="367"/>
        <v>-11.1596108122394-4.30473691329878i</v>
      </c>
      <c r="BC267" s="240" t="str">
        <f t="shared" ca="1" si="368"/>
        <v>9.94528284365158-6.64522554418856i</v>
      </c>
      <c r="BD267" s="240" t="str">
        <f t="shared" ca="1" si="369"/>
        <v>-0.293539842439722+11.9574875176296i</v>
      </c>
      <c r="BE267" s="240" t="str">
        <f t="shared" ca="1" si="370"/>
        <v>-9.60723755207617-7.12521297866556i</v>
      </c>
      <c r="BF267" s="240" t="str">
        <f t="shared" ca="1" si="371"/>
        <v>11.357392001208-3.75197552021104i</v>
      </c>
      <c r="BG267" s="240" t="str">
        <f t="shared" ca="1" si="372"/>
        <v>-3.47212114280269+11.4460494557323i</v>
      </c>
      <c r="BH267" s="240" t="str">
        <f t="shared" ca="1" si="373"/>
        <v>-7.35884040996368-9.42948255176563i</v>
      </c>
      <c r="BI267" s="240" t="str">
        <f t="shared" ca="1" si="374"/>
        <v>11.9466823175948-0.586902867460857i</v>
      </c>
      <c r="BJ267" s="240" t="str">
        <f t="shared" ca="1" si="375"/>
        <v>-6.39915466751112+10.1053695090599i</v>
      </c>
      <c r="BK267" s="240" t="str">
        <f t="shared" ca="1" si="376"/>
        <v>-4.57731096619597-11.0506062137834i</v>
      </c>
      <c r="BL267" s="240" t="str">
        <f t="shared" ca="1" si="377"/>
        <v>11.6704609655091+2.62068964700049i</v>
      </c>
      <c r="BM267" s="240" t="str">
        <f t="shared" ca="1" si="378"/>
        <v>-8.86258307692881+8.03257708197697i</v>
      </c>
      <c r="BN267" s="240" t="str">
        <f t="shared" ca="1" si="379"/>
        <v>-1.46416509987188-11.8711370109895i</v>
      </c>
      <c r="BO267" s="240" t="str">
        <f t="shared" ca="1" si="380"/>
        <v>10.5487395931242+5.63841878276358i</v>
      </c>
      <c r="BP267" s="240" t="str">
        <f t="shared" ca="1" si="381"/>
        <v>-10.6839362338331+5.37784156746498i</v>
      </c>
      <c r="BQ267" s="240" t="str">
        <f t="shared" ca="1" si="382"/>
        <v>1.75505640693752-11.8316292361548i</v>
      </c>
      <c r="BR267" s="240" t="str">
        <f t="shared" ca="1" si="383"/>
        <v>8.66278452281009+8.24765649652849i</v>
      </c>
      <c r="BS267" s="240" t="str">
        <f t="shared" ca="1" si="384"/>
        <v>-11.7312609843754+2.33349289474762i</v>
      </c>
      <c r="BT267" s="240" t="str">
        <f t="shared" ca="1" si="385"/>
        <v>4.84712781811505-10.9349451433568i</v>
      </c>
      <c r="BU267" s="240" t="str">
        <f t="shared" ca="1" si="386"/>
        <v>6.14922917932974+10.2593690777477i</v>
      </c>
      <c r="BV267" s="240" t="str">
        <f t="shared" ca="1" si="387"/>
        <v>-11.9286808828477-0.87991236413085i</v>
      </c>
      <c r="BW267" s="240" t="str">
        <f t="shared" ca="1" si="388"/>
        <v>7.58803515097488-9.24604758374821i</v>
      </c>
      <c r="BX267" s="240" t="str">
        <f t="shared" ca="1" si="389"/>
        <v>3.19017528944653+11.5278122380602i</v>
      </c>
      <c r="BY267" s="240" t="str">
        <f t="shared" ca="1" si="390"/>
        <v>-11.2618932784255-4.02956984785242i</v>
      </c>
      <c r="BZ267" s="240" t="str">
        <f t="shared" ca="1" si="391"/>
        <v>9.77920551173165-6.88729358548653i</v>
      </c>
      <c r="CA267" s="240" t="str">
        <f t="shared" ca="1" si="392"/>
        <v>2.83099396754862E-12+11.9610899743028i</v>
      </c>
      <c r="CB267" s="240" t="str">
        <f t="shared" ca="1" si="393"/>
        <v>-9.77920551172865-6.8872935854908i</v>
      </c>
      <c r="CC267" s="240" t="str">
        <f t="shared" ca="1" si="394"/>
        <v>11.2618932784234-4.02956984785838i</v>
      </c>
      <c r="CD267" s="240" t="str">
        <f t="shared" ca="1" si="395"/>
        <v>-3.19017528945222+11.5278122380587i</v>
      </c>
      <c r="CE267" s="240" t="str">
        <f t="shared" ca="1" si="396"/>
        <v>-7.58803515097032-9.24604758375196i</v>
      </c>
      <c r="CF267" s="240" t="str">
        <f t="shared" ca="1" si="397"/>
        <v>11.9286808828472-0.879912364137173i</v>
      </c>
      <c r="CG267" s="240" t="str">
        <f t="shared" ca="1" si="398"/>
        <v>-6.14922917933451+10.2593690777449i</v>
      </c>
      <c r="CH267" s="240" t="str">
        <f t="shared" ca="1" si="399"/>
        <v>-4.84712781812116-10.9349451433541i</v>
      </c>
      <c r="CI267" s="240" t="str">
        <f t="shared" ca="1" si="400"/>
        <v>11.7312609843744+2.33349289475274i</v>
      </c>
      <c r="CJ267" s="240" t="str">
        <f t="shared" ca="1" si="401"/>
        <v>-8.66278452280595+8.24765649653284i</v>
      </c>
      <c r="CK267" s="240" t="str">
        <f t="shared" ca="1" si="402"/>
        <v>-1.75505640693169-11.8316292361557i</v>
      </c>
      <c r="CL267" s="240" t="str">
        <f t="shared" ca="1" si="403"/>
        <v>10.6839362338305+5.37784156747025i</v>
      </c>
      <c r="CM267" s="240" t="str">
        <f t="shared" ca="1" si="404"/>
        <v>-10.5487395931212+5.63841878276916i</v>
      </c>
      <c r="CN267" s="240" t="str">
        <f t="shared" ca="1" si="405"/>
        <v>1.46416509987739-11.8711370109888i</v>
      </c>
      <c r="CO267" s="240" t="str">
        <f t="shared" ca="1" si="406"/>
        <v>8.8625830769333+8.03257708197202i</v>
      </c>
      <c r="CP267" s="240" t="str">
        <f t="shared" ca="1" si="407"/>
        <v>-11.6704609655103+2.62068964699507i</v>
      </c>
      <c r="CQ267" s="240" t="str">
        <f t="shared" ca="1" si="408"/>
        <v>4.57731096619042-11.0506062137857i</v>
      </c>
      <c r="CR267" s="240" t="str">
        <f t="shared" ca="1" si="409"/>
        <v>6.39915466750614+10.105369509063i</v>
      </c>
      <c r="CS267" s="240" t="str">
        <f t="shared" ca="1" si="410"/>
        <v>-11.9466823175945-0.586902867466746i</v>
      </c>
      <c r="CT267" s="240" t="str">
        <f t="shared" ca="1" si="411"/>
        <v>7.35884040996805-9.4294825517622i</v>
      </c>
      <c r="CU267" s="240" t="str">
        <f t="shared" ca="1" si="412"/>
        <v>3.47212114279736+11.4460494557339i</v>
      </c>
      <c r="CV267" s="240" t="str">
        <f t="shared" ca="1" si="413"/>
        <v>-11.35739200121-3.75197552020503i</v>
      </c>
      <c r="CW267" s="240" t="str">
        <f t="shared" ca="1" si="414"/>
        <v>9.60723755207948-7.12521297866109i</v>
      </c>
      <c r="CX267" s="240" t="str">
        <f t="shared" ca="1" si="415"/>
        <v>0.293539842445721+11.9574875176294i</v>
      </c>
      <c r="CY267" s="240" t="str">
        <f t="shared" ca="1" si="416"/>
        <v>-9.94528284364868-6.6452255441929i</v>
      </c>
      <c r="CZ267" s="240" t="str">
        <f t="shared" ca="1" si="417"/>
        <v>11.1596108122371-4.30473691330469i</v>
      </c>
      <c r="DA267" s="240" t="str">
        <f t="shared" ca="1" si="418"/>
        <v>-2.90630779379537+11.6026310973456i</v>
      </c>
      <c r="DB267" s="240" t="str">
        <f t="shared" ca="1" si="419"/>
        <v>-7.81265914333719-9.0570431424056i</v>
      </c>
      <c r="DC267" s="240" t="str">
        <f t="shared" ca="1" si="420"/>
        <v>11.9034940567779-1.17239183450738i</v>
      </c>
      <c r="DD267" s="240" t="str">
        <f t="shared" ca="1" si="421"/>
        <v>-5.89559962543473+10.4071887861199i</v>
      </c>
      <c r="DE267" s="240" t="str">
        <f t="shared" ca="1" si="422"/>
        <v>-5.11402494149416-10.8126972708544i</v>
      </c>
      <c r="DF267" s="240" t="str">
        <f t="shared" ca="1" si="423"/>
        <v>11.7849945302827+2.04489053364044i</v>
      </c>
      <c r="DG267" s="240" t="str">
        <f t="shared" ca="1" si="424"/>
        <v>-8.45776783120868+8.45776783121517i</v>
      </c>
      <c r="DH267" s="240" t="str">
        <f t="shared" ca="1" si="425"/>
        <v>-2.04489053363809-11.7849945302832i</v>
      </c>
      <c r="DI267" s="240" t="str">
        <f t="shared" ca="1" si="426"/>
        <v>10.8126972708534+5.11402494149632i</v>
      </c>
      <c r="DJ267" s="240" t="str">
        <f t="shared" ca="1" si="427"/>
        <v>-10.4071887861211+5.89559962543267i</v>
      </c>
      <c r="DK267" s="240" t="str">
        <f t="shared" ca="1" si="428"/>
        <v>1.17239183450975-11.9034940567777i</v>
      </c>
      <c r="DL267" s="240" t="str">
        <f t="shared" ca="1" si="429"/>
        <v>9.05704314240404+7.812659143339i</v>
      </c>
      <c r="DM267" s="240" t="str">
        <f t="shared" ca="1" si="430"/>
        <v>-11.6026310973462+2.90630779379307i</v>
      </c>
      <c r="DN267" s="240" t="str">
        <f t="shared" ca="1" si="431"/>
        <v>4.30473691329614-11.1596108122404i</v>
      </c>
      <c r="DO267" s="240" t="str">
        <f t="shared" ca="1" si="432"/>
        <v>6.64522554419092+9.94528284365i</v>
      </c>
      <c r="DP267" s="240" t="str">
        <f t="shared" ca="1" si="433"/>
        <v>-11.9574875176293-0.293539842448786i</v>
      </c>
      <c r="DQ267" s="240" t="str">
        <f t="shared" ca="1" si="434"/>
        <v>7.12521297866301-9.60723755207806i</v>
      </c>
      <c r="DR267" s="240" t="str">
        <f t="shared" ca="1" si="435"/>
        <v>3.75197552020275+11.3573920012108i</v>
      </c>
      <c r="DS267" s="240" t="str">
        <f t="shared" ca="1" si="436"/>
        <v>-11.4460494557332-3.47212114279965i</v>
      </c>
      <c r="DT267" s="240" t="str">
        <f t="shared" ca="1" si="437"/>
        <v>9.42948255176368-7.35884040996618i</v>
      </c>
      <c r="DU267" s="240" t="str">
        <f t="shared" ca="1" si="438"/>
        <v>0.586902867463684+11.9466823175947i</v>
      </c>
      <c r="DV267" s="240" t="str">
        <f t="shared" ca="1" si="439"/>
        <v>-10.1053695090614-6.39915466750872i</v>
      </c>
      <c r="DW267" s="240" t="str">
        <f t="shared" ca="1" si="440"/>
        <v>11.0506062137822-4.5773109661989i</v>
      </c>
      <c r="DX267" s="240" t="str">
        <f t="shared" ca="1" si="441"/>
        <v>-2.62068964699739+11.6704609655098i</v>
      </c>
      <c r="DY267" s="240" t="str">
        <f t="shared" ca="1" si="442"/>
        <v>-8.03257708197025-8.8625830769349i</v>
      </c>
      <c r="DZ267" s="240" t="str">
        <f t="shared" ca="1" si="443"/>
        <v>11.8711370109891-1.46416509987502i</v>
      </c>
      <c r="EA267" s="240" t="str">
        <f t="shared" ca="1" si="444"/>
        <v>-5.63841878277127+10.5487395931201i</v>
      </c>
      <c r="EB267" s="240" t="str">
        <f t="shared" ca="1" si="445"/>
        <v>-5.37784156746812-10.6839362338316i</v>
      </c>
      <c r="EC267" s="240" t="str">
        <f t="shared" ca="1" si="446"/>
        <v>11.8316292361554+1.75505640693405i</v>
      </c>
      <c r="ED267" s="240" t="str">
        <f t="shared" ca="1" si="447"/>
        <v>-8.24765649652619+8.66278452281227i</v>
      </c>
      <c r="EE267" s="240" t="str">
        <f t="shared" ca="1" si="448"/>
        <v>-2.33349289475041-11.7312609843749i</v>
      </c>
      <c r="EF267" s="240" t="str">
        <f t="shared" ca="1" si="449"/>
        <v>10.9349451433531+4.84712781812334i</v>
      </c>
      <c r="EG267" s="240" t="str">
        <f t="shared" ca="1" si="450"/>
        <v>-10.2593690777461+6.14922917933246i</v>
      </c>
      <c r="EH267" s="240" t="str">
        <f t="shared" ca="1" si="451"/>
        <v>0.879912364139552-11.9286808828471i</v>
      </c>
      <c r="EI267" s="240" t="str">
        <f t="shared" ca="1" si="452"/>
        <v>9.24604758375044+7.58803515097217i</v>
      </c>
      <c r="EJ267" s="240" t="str">
        <f t="shared" ca="1" si="453"/>
        <v>-11.5278122380593+3.19017528944991i</v>
      </c>
      <c r="EK267" s="240" t="str">
        <f t="shared" ca="1" si="454"/>
        <v>4.02956984784911-11.2618932784267i</v>
      </c>
      <c r="EL267" s="240" t="str">
        <f t="shared" ca="1" si="455"/>
        <v>6.88729358548941+9.77920551172963i</v>
      </c>
      <c r="EM267" s="240" t="str">
        <f t="shared" ca="1" si="456"/>
        <v>-11.9610899743028-5.21656002396045E-12i</v>
      </c>
      <c r="EN267" s="240"/>
      <c r="EO267" s="240"/>
      <c r="EP267" s="240"/>
    </row>
    <row r="268" spans="1:146">
      <c r="A268" s="268">
        <f t="shared" si="323"/>
        <v>3.2812500000000025E-3</v>
      </c>
      <c r="B268" s="267">
        <v>168</v>
      </c>
      <c r="C268" s="266">
        <f t="shared" si="324"/>
        <v>33600</v>
      </c>
      <c r="N268" s="265">
        <f t="shared" ca="1" si="327"/>
        <v>35.959220239750337</v>
      </c>
      <c r="O268" s="240">
        <f t="shared" ca="1" si="328"/>
        <v>11.959220239750334</v>
      </c>
      <c r="P268" s="240" t="str">
        <f t="shared" ca="1" si="329"/>
        <v>-6.64418677533087+9.94372821618594i</v>
      </c>
      <c r="Q268" s="240" t="str">
        <f t="shared" ca="1" si="330"/>
        <v>-4.57659544975774-11.0488788043i</v>
      </c>
      <c r="R268" s="240" t="str">
        <f t="shared" ca="1" si="331"/>
        <v>11.7294271762475+2.33312812763482i</v>
      </c>
      <c r="S268" s="240" t="str">
        <f t="shared" ca="1" si="332"/>
        <v>-8.45644572923098+8.45644572923076i</v>
      </c>
      <c r="T268" s="240" t="str">
        <f t="shared" ca="1" si="333"/>
        <v>-2.33312812763449-11.7294271762476i</v>
      </c>
      <c r="U268" s="241" t="str">
        <f t="shared" ca="1" si="334"/>
        <v>11.0488788043+4.57659544975794i</v>
      </c>
      <c r="V268" s="240" t="str">
        <f t="shared" ca="1" si="335"/>
        <v>-9.94372821618613+6.64418677533059i</v>
      </c>
      <c r="W268" s="240" t="str">
        <f t="shared" ca="1" si="336"/>
        <v>3.3404205121019E-13-11.9592202397503i</v>
      </c>
      <c r="X268" s="240" t="str">
        <f t="shared" ca="1" si="337"/>
        <v>9.94372821618573+6.64418677533118i</v>
      </c>
      <c r="Y268" s="240" t="str">
        <f t="shared" ca="1" si="338"/>
        <v>-11.0488788043002+4.57659544975733i</v>
      </c>
      <c r="Z268" s="240" t="str">
        <f t="shared" ca="1" si="339"/>
        <v>2.33312812763518-11.7294271762474i</v>
      </c>
      <c r="AA268" s="240" t="str">
        <f t="shared" ca="1" si="340"/>
        <v>8.45644572923052+8.45644572923122i</v>
      </c>
      <c r="AB268" s="240" t="str">
        <f t="shared" ca="1" si="341"/>
        <v>-11.7294271762476+2.33312812763411i</v>
      </c>
      <c r="AC268" s="240" t="str">
        <f t="shared" ca="1" si="342"/>
        <v>4.57659544975715-11.0488788043003i</v>
      </c>
      <c r="AD268" s="240" t="str">
        <f t="shared" ca="1" si="343"/>
        <v>6.64418677533028+9.94372821618633i</v>
      </c>
      <c r="AE268" s="240" t="str">
        <f t="shared" ca="1" si="344"/>
        <v>-11.9592202397503+5.21571086918986E-13i</v>
      </c>
      <c r="AF268" s="240" t="str">
        <f t="shared" ca="1" si="345"/>
        <v>6.64418677533047-9.94372821618621i</v>
      </c>
      <c r="AG268" s="240" t="str">
        <f t="shared" ca="1" si="346"/>
        <v>4.57659544975803+11.0488788042999i</v>
      </c>
      <c r="AH268" s="240" t="str">
        <f t="shared" ca="1" si="347"/>
        <v>-11.7294271762476-2.33312812763426i</v>
      </c>
      <c r="AI268" s="240" t="str">
        <f t="shared" ca="1" si="348"/>
        <v>8.45644572923062-8.45644572923112i</v>
      </c>
      <c r="AJ268" s="240" t="str">
        <f t="shared" ca="1" si="349"/>
        <v>2.33312812763495+11.7294271762475i</v>
      </c>
      <c r="AK268" s="240" t="str">
        <f t="shared" ca="1" si="350"/>
        <v>-11.0488788043001-4.57659544975753i</v>
      </c>
      <c r="AL268" s="240" t="str">
        <f t="shared" ca="1" si="351"/>
        <v>9.94372821618582-6.64418677533106i</v>
      </c>
      <c r="AM268" s="240" t="str">
        <f t="shared" ca="1" si="352"/>
        <v>1.87529035708796E-13+11.9592202397503i</v>
      </c>
      <c r="AN268" s="240" t="str">
        <f t="shared" ca="1" si="353"/>
        <v>-9.94372821618536-6.64418677533174i</v>
      </c>
      <c r="AO268" s="240" t="str">
        <f t="shared" ca="1" si="354"/>
        <v>11.0488788042987-4.57659544976103i</v>
      </c>
      <c r="AP268" s="240" t="str">
        <f t="shared" ca="1" si="355"/>
        <v>-2.33312812763825+11.7294271762468i</v>
      </c>
      <c r="AQ268" s="240" t="str">
        <f t="shared" ca="1" si="356"/>
        <v>-8.45644572923172-8.45644572923001i</v>
      </c>
      <c r="AR268" s="240" t="str">
        <f t="shared" ca="1" si="357"/>
        <v>-8.45644572923172-8.45644572923001i</v>
      </c>
      <c r="AS268" s="240" t="str">
        <f t="shared" ca="1" si="358"/>
        <v>-4.57659544975894+11.0488788042995i</v>
      </c>
      <c r="AT268" s="240" t="str">
        <f t="shared" ca="1" si="359"/>
        <v>-6.64418677533375-9.94372821618401i</v>
      </c>
      <c r="AU268" s="240" t="str">
        <f t="shared" ca="1" si="360"/>
        <v>11.9592202397503+3.71547858351949E-12i</v>
      </c>
      <c r="AV268" s="240" t="str">
        <f t="shared" ca="1" si="361"/>
        <v>-6.6441867753299+9.94372821618659i</v>
      </c>
      <c r="AW268" s="240" t="str">
        <f t="shared" ca="1" si="362"/>
        <v>-4.57659544976291-11.0488788042979i</v>
      </c>
      <c r="AX268" s="240" t="str">
        <f t="shared" ca="1" si="363"/>
        <v>11.7294271762472+2.33312812763609i</v>
      </c>
      <c r="AY268" s="240" t="str">
        <f t="shared" ca="1" si="364"/>
        <v>-8.45644572922869+8.45644572923305i</v>
      </c>
      <c r="AZ268" s="240" t="str">
        <f t="shared" ca="1" si="365"/>
        <v>-2.3331281276308-11.7294271762483i</v>
      </c>
      <c r="BA268" s="240" t="str">
        <f t="shared" ca="1" si="366"/>
        <v>11.0488788043004+4.5765954497569i</v>
      </c>
      <c r="BB268" s="240" t="str">
        <f t="shared" ca="1" si="367"/>
        <v>-9.94372821618297+6.64418677533531i</v>
      </c>
      <c r="BC268" s="240" t="str">
        <f t="shared" ca="1" si="368"/>
        <v>1.67021025605095E-12-11.9592202397503i</v>
      </c>
      <c r="BD268" s="240" t="str">
        <f t="shared" ca="1" si="369"/>
        <v>9.94372821618773+6.6441867753282i</v>
      </c>
      <c r="BE268" s="240" t="str">
        <f t="shared" ca="1" si="370"/>
        <v>-11.0488788043017+4.57659544975381i</v>
      </c>
      <c r="BF268" s="240" t="str">
        <f t="shared" ca="1" si="371"/>
        <v>2.33312812763408-11.7294271762476i</v>
      </c>
      <c r="BG268" s="240" t="str">
        <f t="shared" ca="1" si="372"/>
        <v>8.4564457292345+8.45644572922724i</v>
      </c>
      <c r="BH268" s="240" t="str">
        <f t="shared" ca="1" si="373"/>
        <v>-11.7294271762479+2.33312812763281i</v>
      </c>
      <c r="BI268" s="240" t="str">
        <f t="shared" ca="1" si="374"/>
        <v>4.57659544975501-11.0488788043012i</v>
      </c>
      <c r="BJ268" s="240" t="str">
        <f t="shared" ca="1" si="375"/>
        <v>6.64418677532713+9.94372821618845i</v>
      </c>
      <c r="BK268" s="240" t="str">
        <f t="shared" ca="1" si="376"/>
        <v>-11.9592202397503+3.75058071417592E-13i</v>
      </c>
      <c r="BL268" s="240" t="str">
        <f t="shared" ca="1" si="377"/>
        <v>6.64418677532649-9.94372821618887i</v>
      </c>
      <c r="BM268" s="240" t="str">
        <f t="shared" ca="1" si="378"/>
        <v>4.5765954497557+11.0488788043009i</v>
      </c>
      <c r="BN268" s="240" t="str">
        <f t="shared" ca="1" si="379"/>
        <v>-11.729427176248-2.33312812763207i</v>
      </c>
      <c r="BO268" s="240" t="str">
        <f t="shared" ca="1" si="380"/>
        <v>8.45644572923421-8.45644572922753i</v>
      </c>
      <c r="BP268" s="240" t="str">
        <f t="shared" ca="1" si="381"/>
        <v>2.33312812763481+11.7294271762475i</v>
      </c>
      <c r="BQ268" s="240" t="str">
        <f t="shared" ca="1" si="382"/>
        <v>-11.048878804302-4.57659544975312i</v>
      </c>
      <c r="BR268" s="240" t="str">
        <f t="shared" ca="1" si="383"/>
        <v>9.94372821618731-6.64418677532882i</v>
      </c>
      <c r="BS268" s="240" t="str">
        <f t="shared" ca="1" si="384"/>
        <v>2.42032639888613E-12+11.9592202397503i</v>
      </c>
      <c r="BT268" s="240" t="str">
        <f t="shared" ca="1" si="385"/>
        <v>-9.9437282161832-6.64418677533497i</v>
      </c>
      <c r="BU268" s="240" t="str">
        <f t="shared" ca="1" si="386"/>
        <v>11.0488788043001-4.57659544975759i</v>
      </c>
      <c r="BV268" s="240" t="str">
        <f t="shared" ca="1" si="387"/>
        <v>-2.33312812763006+11.7294271762484i</v>
      </c>
      <c r="BW268" s="240" t="str">
        <f t="shared" ca="1" si="388"/>
        <v>-8.45644572922897-8.45644572923277i</v>
      </c>
      <c r="BX268" s="240" t="str">
        <f t="shared" ca="1" si="389"/>
        <v>11.7294271762471-2.33312812763682i</v>
      </c>
      <c r="BY268" s="240" t="str">
        <f t="shared" ca="1" si="390"/>
        <v>-4.57659544976253+11.0488788042981i</v>
      </c>
      <c r="BZ268" s="240" t="str">
        <f t="shared" ca="1" si="391"/>
        <v>-6.64418677533052-9.94372821618617i</v>
      </c>
      <c r="CA268" s="240" t="str">
        <f t="shared" ca="1" si="392"/>
        <v>11.9592202397503-4.12569324368629E-12i</v>
      </c>
      <c r="CB268" s="240" t="str">
        <f t="shared" ca="1" si="393"/>
        <v>-6.64418677533327+9.94372821618433i</v>
      </c>
      <c r="CC268" s="240" t="str">
        <f t="shared" ca="1" si="394"/>
        <v>-4.57659544975979-11.0488788042992i</v>
      </c>
      <c r="CD268" s="240" t="str">
        <f t="shared" ca="1" si="395"/>
        <v>11.7294271762464+2.33312812764006i</v>
      </c>
      <c r="CE268" s="240" t="str">
        <f t="shared" ca="1" si="396"/>
        <v>-8.45644572923108+8.45644572923066i</v>
      </c>
      <c r="CF268" s="240" t="str">
        <f t="shared" ca="1" si="397"/>
        <v>-2.33312812763883-11.7294271762467i</v>
      </c>
      <c r="CG268" s="240" t="str">
        <f t="shared" ca="1" si="398"/>
        <v>11.048878804299+4.57659544976033i</v>
      </c>
      <c r="CH268" s="240" t="str">
        <f t="shared" ca="1" si="399"/>
        <v>-9.94372821618504+6.64418677533222i</v>
      </c>
      <c r="CI268" s="240" t="str">
        <f t="shared" ca="1" si="400"/>
        <v>5.38568883957044E-12-11.9592202397503i</v>
      </c>
      <c r="CJ268" s="240" t="str">
        <f t="shared" ca="1" si="401"/>
        <v>9.94372821618547+6.64418677533156i</v>
      </c>
      <c r="CK268" s="240" t="str">
        <f t="shared" ca="1" si="402"/>
        <v>-11.0488788042984+4.57659544976168i</v>
      </c>
      <c r="CL268" s="240" t="str">
        <f t="shared" ca="1" si="403"/>
        <v>2.33312812763805-11.7294271762468i</v>
      </c>
      <c r="CM268" s="240" t="str">
        <f t="shared" ca="1" si="404"/>
        <v>8.45644572923211+8.45644572922963i</v>
      </c>
      <c r="CN268" s="240" t="str">
        <f t="shared" ca="1" si="405"/>
        <v>-11.7294271762487+2.33312812762883i</v>
      </c>
      <c r="CO268" s="240" t="str">
        <f t="shared" ca="1" si="406"/>
        <v>4.57659544975844-11.0488788042997i</v>
      </c>
      <c r="CP268" s="240" t="str">
        <f t="shared" ca="1" si="407"/>
        <v>6.64418677533392+9.9437282161839i</v>
      </c>
      <c r="CQ268" s="240" t="str">
        <f t="shared" ca="1" si="408"/>
        <v>-11.9592202397503-3.3404205121019E-12i</v>
      </c>
      <c r="CR268" s="240" t="str">
        <f t="shared" ca="1" si="409"/>
        <v>6.64418677532986-9.9437282161866i</v>
      </c>
      <c r="CS268" s="240" t="str">
        <f t="shared" ca="1" si="410"/>
        <v>4.57659544975227+11.0488788043023i</v>
      </c>
      <c r="CT268" s="240" t="str">
        <f t="shared" ca="1" si="411"/>
        <v>-11.7294271762473-2.33312812763605i</v>
      </c>
      <c r="CU268" s="240" t="str">
        <f t="shared" ca="1" si="412"/>
        <v>8.45644572922818-8.45644572923355i</v>
      </c>
      <c r="CV268" s="240" t="str">
        <f t="shared" ca="1" si="413"/>
        <v>2.33312812763084+11.7294271762483i</v>
      </c>
      <c r="CW268" s="240" t="str">
        <f t="shared" ca="1" si="414"/>
        <v>-11.0488788043005-4.57659544975655i</v>
      </c>
      <c r="CX268" s="240" t="str">
        <f t="shared" ca="1" si="415"/>
        <v>9.94372821618956-6.64418677532545i</v>
      </c>
      <c r="CY268" s="240" t="str">
        <f t="shared" ca="1" si="416"/>
        <v>-1.29515218463336E-12+11.9592202397503i</v>
      </c>
      <c r="CZ268" s="240" t="str">
        <f t="shared" ca="1" si="417"/>
        <v>-9.94372821618774-6.64418677532817i</v>
      </c>
      <c r="DA268" s="240" t="str">
        <f t="shared" ca="1" si="418"/>
        <v>11.0488788043015-4.57659544975416i</v>
      </c>
      <c r="DB268" s="240" t="str">
        <f t="shared" ca="1" si="419"/>
        <v>-2.33312812763404+11.7294271762476i</v>
      </c>
      <c r="DC268" s="240" t="str">
        <f t="shared" ca="1" si="420"/>
        <v>-8.456445729235-8.45644572922674i</v>
      </c>
      <c r="DD268" s="240" t="str">
        <f t="shared" ca="1" si="421"/>
        <v>11.7294271762479-2.33312812763285i</v>
      </c>
      <c r="DE268" s="240" t="str">
        <f t="shared" ca="1" si="422"/>
        <v>-4.57659544975466+11.0488788043013i</v>
      </c>
      <c r="DF268" s="240" t="str">
        <f t="shared" ca="1" si="423"/>
        <v>-6.64418677532715-9.94372821618842i</v>
      </c>
      <c r="DG268" s="240" t="str">
        <f t="shared" ca="1" si="424"/>
        <v>11.9592202397503-7.50116142835184E-13i</v>
      </c>
      <c r="DH268" s="240" t="str">
        <f t="shared" ca="1" si="425"/>
        <v>-6.64418677532647+9.94372821618888i</v>
      </c>
      <c r="DI268" s="240" t="str">
        <f t="shared" ca="1" si="426"/>
        <v>-4.57659544975605-11.0488788043007i</v>
      </c>
      <c r="DJ268" s="240" t="str">
        <f t="shared" ca="1" si="427"/>
        <v>11.7294271762481+2.33312812763203i</v>
      </c>
      <c r="DK268" s="240" t="str">
        <f t="shared" ca="1" si="428"/>
        <v>-8.45644572923394+8.4564457292278i</v>
      </c>
      <c r="DL268" s="240" t="str">
        <f t="shared" ca="1" si="429"/>
        <v>-2.33312812763484-11.7294271762475i</v>
      </c>
      <c r="DM268" s="240" t="str">
        <f t="shared" ca="1" si="430"/>
        <v>11.0488788043021+4.57659544975277i</v>
      </c>
      <c r="DN268" s="240" t="str">
        <f t="shared" ca="1" si="431"/>
        <v>-9.94372821618729+6.64418677532885i</v>
      </c>
      <c r="DO268" s="240" t="str">
        <f t="shared" ca="1" si="432"/>
        <v>-2.79538447030373E-12-11.9592202397503i</v>
      </c>
      <c r="DP268" s="240" t="str">
        <f t="shared" ca="1" si="433"/>
        <v>9.9437282161836+6.64418677533437i</v>
      </c>
      <c r="DQ268" s="240" t="str">
        <f t="shared" ca="1" si="434"/>
        <v>-11.0488788043+4.57659544975794i</v>
      </c>
      <c r="DR268" s="240" t="str">
        <f t="shared" ca="1" si="435"/>
        <v>2.33312812763004-11.7294271762484i</v>
      </c>
      <c r="DS268" s="240" t="str">
        <f t="shared" ca="1" si="436"/>
        <v>8.45644572922925+8.4564457292325i</v>
      </c>
      <c r="DT268" s="240" t="str">
        <f t="shared" ca="1" si="437"/>
        <v>-11.7294271762471+2.33312812763685i</v>
      </c>
      <c r="DU268" s="240" t="str">
        <f t="shared" ca="1" si="438"/>
        <v>4.57659544976219-11.0488788042982i</v>
      </c>
      <c r="DV268" s="240" t="str">
        <f t="shared" ca="1" si="439"/>
        <v>6.64418677533055+9.94372821618615i</v>
      </c>
      <c r="DW268" s="240" t="str">
        <f t="shared" ca="1" si="440"/>
        <v>-11.9592202397503+4.84065279777227E-12i</v>
      </c>
      <c r="DX268" s="240" t="str">
        <f t="shared" ca="1" si="441"/>
        <v>6.64418677533268-9.94372821618474i</v>
      </c>
      <c r="DY268" s="240" t="str">
        <f t="shared" ca="1" si="442"/>
        <v>4.57659544975983+11.0488788042992i</v>
      </c>
      <c r="DZ268" s="240" t="str">
        <f t="shared" ca="1" si="443"/>
        <v>-11.7294271762466-2.33312812763936i</v>
      </c>
      <c r="EA268" s="240" t="str">
        <f t="shared" ca="1" si="444"/>
        <v>8.45644572923105-8.45644572923068i</v>
      </c>
      <c r="EB268" s="240" t="str">
        <f t="shared" ca="1" si="445"/>
        <v>2.33312812763886+11.7294271762467i</v>
      </c>
      <c r="EC268" s="240" t="str">
        <f t="shared" ca="1" si="446"/>
        <v>-11.048878804299-4.57659544976029i</v>
      </c>
      <c r="ED268" s="240" t="str">
        <f t="shared" ca="1" si="447"/>
        <v>9.94372821618501-6.64418677533226i</v>
      </c>
      <c r="EE268" s="240" t="str">
        <f t="shared" ca="1" si="448"/>
        <v>-5.35053225082124E-12+11.9592202397503i</v>
      </c>
      <c r="EF268" s="240" t="str">
        <f t="shared" ca="1" si="449"/>
        <v>-9.94372821618586-6.64418677533098i</v>
      </c>
      <c r="EG268" s="240" t="str">
        <f t="shared" ca="1" si="450"/>
        <v>11.0488788042984-4.57659544976172i</v>
      </c>
      <c r="EH268" s="240" t="str">
        <f t="shared" ca="1" si="451"/>
        <v>-2.33312812763735+11.729427176247i</v>
      </c>
      <c r="EI268" s="240" t="str">
        <f t="shared" ca="1" si="452"/>
        <v>-8.45644572923213-8.45644572922961i</v>
      </c>
      <c r="EJ268" s="240" t="str">
        <f t="shared" ca="1" si="453"/>
        <v>11.7294271762487-2.33312812762886i</v>
      </c>
      <c r="EK268" s="240" t="str">
        <f t="shared" ca="1" si="454"/>
        <v>-4.57659544975841+11.0488788042998i</v>
      </c>
      <c r="EL268" s="240" t="str">
        <f t="shared" ca="1" si="455"/>
        <v>-6.64418677533452-9.94372821618351i</v>
      </c>
      <c r="EM268" s="240" t="str">
        <f t="shared" ca="1" si="456"/>
        <v>11.9592202397503+2.62546095801592E-12i</v>
      </c>
      <c r="EN268" s="240"/>
      <c r="EO268" s="240"/>
      <c r="EP268" s="240"/>
    </row>
    <row r="269" spans="1:146">
      <c r="A269" s="268">
        <f t="shared" si="323"/>
        <v>3.3007812500000025E-3</v>
      </c>
      <c r="B269" s="267">
        <v>169</v>
      </c>
      <c r="C269" s="266">
        <f t="shared" si="324"/>
        <v>33800</v>
      </c>
      <c r="N269" s="265">
        <f t="shared" ca="1" si="327"/>
        <v>35.957177564360968</v>
      </c>
      <c r="O269" s="240">
        <f t="shared" ca="1" si="328"/>
        <v>11.957177564360967</v>
      </c>
      <c r="P269" s="240" t="str">
        <f t="shared" ca="1" si="329"/>
        <v>-6.39706153750055+10.1020640955741i</v>
      </c>
      <c r="Q269" s="240" t="str">
        <f t="shared" ca="1" si="330"/>
        <v>-5.11235217069285-10.8091604941582i</v>
      </c>
      <c r="R269" s="240" t="str">
        <f t="shared" ca="1" si="331"/>
        <v>11.8672540241911+1.46368617913061i</v>
      </c>
      <c r="S269" s="240" t="str">
        <f t="shared" ca="1" si="332"/>
        <v>-7.58555314438278+9.24302324996544i</v>
      </c>
      <c r="T269" s="240" t="str">
        <f t="shared" ca="1" si="333"/>
        <v>-3.75074826864768-11.3536770577154i</v>
      </c>
      <c r="U269" s="241" t="str">
        <f t="shared" ca="1" si="334"/>
        <v>11.5988359374266+2.90535715572421i</v>
      </c>
      <c r="V269" s="240" t="str">
        <f t="shared" ca="1" si="335"/>
        <v>-8.6599509713213+8.24495873124715i</v>
      </c>
      <c r="W269" s="240" t="str">
        <f t="shared" ca="1" si="336"/>
        <v>-2.33272962143529-11.727423750293i</v>
      </c>
      <c r="X269" s="240" t="str">
        <f t="shared" ca="1" si="337"/>
        <v>11.1559605619373+4.30332885638061i</v>
      </c>
      <c r="Y269" s="240" t="str">
        <f t="shared" ca="1" si="338"/>
        <v>-9.60409507494639+7.12288235878199i</v>
      </c>
      <c r="Z269" s="240" t="str">
        <f t="shared" ca="1" si="339"/>
        <v>-0.879624549405787-11.9247790737497i</v>
      </c>
      <c r="AA269" s="240" t="str">
        <f t="shared" ca="1" si="340"/>
        <v>10.5452891555991+5.63657448548867i</v>
      </c>
      <c r="AB269" s="240" t="str">
        <f t="shared" ca="1" si="341"/>
        <v>-10.4037846491272+5.89367120564448i</v>
      </c>
      <c r="AC269" s="240" t="str">
        <f t="shared" ca="1" si="342"/>
        <v>0.58671089460358-11.9427746203221i</v>
      </c>
      <c r="AD269" s="240" t="str">
        <f t="shared" ca="1" si="343"/>
        <v>9.7760067847783+6.88504078779683i</v>
      </c>
      <c r="AE269" s="240" t="str">
        <f t="shared" ca="1" si="344"/>
        <v>-11.0469916183162+4.57581375172866i</v>
      </c>
      <c r="AF269" s="240" t="str">
        <f t="shared" ca="1" si="345"/>
        <v>2.044221660645-11.7811397202396i</v>
      </c>
      <c r="AG269" s="240" t="str">
        <f t="shared" ca="1" si="346"/>
        <v>8.85968417238213+8.02994966804268i</v>
      </c>
      <c r="AH269" s="240" t="str">
        <f t="shared" ca="1" si="347"/>
        <v>-11.5240415509973+3.18913179980771i</v>
      </c>
      <c r="AI269" s="240" t="str">
        <f t="shared" ca="1" si="348"/>
        <v>3.47098543014454-11.4423055128493i</v>
      </c>
      <c r="AJ269" s="240" t="str">
        <f t="shared" ca="1" si="349"/>
        <v>7.8101036634172+9.05408063098261i</v>
      </c>
      <c r="AK269" s="240" t="str">
        <f t="shared" ca="1" si="350"/>
        <v>-11.8277591721438+1.75448233716537i</v>
      </c>
      <c r="AL269" s="240" t="str">
        <f t="shared" ca="1" si="351"/>
        <v>4.84554234797266-10.9313683800182i</v>
      </c>
      <c r="AM269" s="240" t="str">
        <f t="shared" ca="1" si="352"/>
        <v>6.64305192568898+9.94202979367177i</v>
      </c>
      <c r="AN269" s="240" t="str">
        <f t="shared" ca="1" si="353"/>
        <v>-11.9535762860325+0.2934438270918i</v>
      </c>
      <c r="AO269" s="240" t="str">
        <f t="shared" ca="1" si="354"/>
        <v>6.14721779864478-10.2560132918051i</v>
      </c>
      <c r="AP269" s="240" t="str">
        <f t="shared" ca="1" si="355"/>
        <v>5.37608250362971+10.6804415741964i</v>
      </c>
      <c r="AQ269" s="240" t="str">
        <f t="shared" ca="1" si="356"/>
        <v>-11.8996004861599-1.17200835126752i</v>
      </c>
      <c r="AR269" s="240" t="str">
        <f t="shared" ca="1" si="357"/>
        <v>-11.8996004861599-1.17200835126752i</v>
      </c>
      <c r="AS269" s="240" t="str">
        <f t="shared" ca="1" si="358"/>
        <v>4.02825179663984+11.2582095720645i</v>
      </c>
      <c r="AT269" s="240" t="str">
        <f t="shared" ca="1" si="359"/>
        <v>-11.6666436187959-2.61983243312734i</v>
      </c>
      <c r="AU269" s="240" t="str">
        <f t="shared" ca="1" si="360"/>
        <v>8.45500133960937-8.4550013396132i</v>
      </c>
      <c r="AV269" s="240" t="str">
        <f t="shared" ca="1" si="361"/>
        <v>2.61983243313263+11.6666436187947i</v>
      </c>
      <c r="AW269" s="240" t="str">
        <f t="shared" ca="1" si="362"/>
        <v>-11.2582095720623-4.02825179664594i</v>
      </c>
      <c r="AX269" s="240" t="str">
        <f t="shared" ca="1" si="363"/>
        <v>9.4263982173617-7.35643337177584i</v>
      </c>
      <c r="AY269" s="240" t="str">
        <f t="shared" ca="1" si="364"/>
        <v>1.17200835127325+11.8996004861593i</v>
      </c>
      <c r="AZ269" s="240" t="str">
        <f t="shared" ca="1" si="365"/>
        <v>-10.680441574199-5.37608250362456i</v>
      </c>
      <c r="BA269" s="240" t="str">
        <f t="shared" ca="1" si="366"/>
        <v>10.2560132918082-6.14721779863952i</v>
      </c>
      <c r="BB269" s="240" t="str">
        <f t="shared" ca="1" si="367"/>
        <v>-0.293443827098103+11.9535762860324i</v>
      </c>
      <c r="BC269" s="240" t="str">
        <f t="shared" ca="1" si="368"/>
        <v>-9.94202979367222-6.6430519256883i</v>
      </c>
      <c r="BD269" s="240" t="str">
        <f t="shared" ca="1" si="369"/>
        <v>10.9313683800169-4.84554234797559i</v>
      </c>
      <c r="BE269" s="240" t="str">
        <f t="shared" ca="1" si="370"/>
        <v>-1.75448233715984+11.8277591721446i</v>
      </c>
      <c r="BF269" s="240" t="str">
        <f t="shared" ca="1" si="371"/>
        <v>-9.05408063098081-7.81010366341928i</v>
      </c>
      <c r="BG269" s="240" t="str">
        <f t="shared" ca="1" si="372"/>
        <v>11.4423055128494-3.4709854301442i</v>
      </c>
      <c r="BH269" s="240" t="str">
        <f t="shared" ca="1" si="373"/>
        <v>-3.18913179980576+11.5240415509979i</v>
      </c>
      <c r="BI269" s="240" t="str">
        <f t="shared" ca="1" si="374"/>
        <v>-8.02994966804594-8.85968417237918i</v>
      </c>
      <c r="BJ269" s="240" t="str">
        <f t="shared" ca="1" si="375"/>
        <v>11.7811397202403-2.04422166064096i</v>
      </c>
      <c r="BK269" s="240" t="str">
        <f t="shared" ca="1" si="376"/>
        <v>-4.57581375173024+11.0469916183155i</v>
      </c>
      <c r="BL269" s="240" t="str">
        <f t="shared" ca="1" si="377"/>
        <v>-6.88504078779737-9.77600678477792i</v>
      </c>
      <c r="BM269" s="240" t="str">
        <f t="shared" ca="1" si="378"/>
        <v>11.942774620322-0.586710894606956i</v>
      </c>
      <c r="BN269" s="240" t="str">
        <f t="shared" ca="1" si="379"/>
        <v>-5.89367120564879+10.4037846491247i</v>
      </c>
      <c r="BO269" s="240" t="str">
        <f t="shared" ca="1" si="380"/>
        <v>-5.63657448548634-10.5452891556003i</v>
      </c>
      <c r="BP269" s="240" t="str">
        <f t="shared" ca="1" si="381"/>
        <v>11.9247790737497+0.879624549406058i</v>
      </c>
      <c r="BQ269" s="240" t="str">
        <f t="shared" ca="1" si="382"/>
        <v>-7.12288235878031+9.60409507494764i</v>
      </c>
      <c r="BR269" s="240" t="str">
        <f t="shared" ca="1" si="383"/>
        <v>-4.30332885638591-11.1559605619352i</v>
      </c>
      <c r="BS269" s="240" t="str">
        <f t="shared" ca="1" si="384"/>
        <v>11.7274237502922+2.33272962143914i</v>
      </c>
      <c r="BT269" s="240" t="str">
        <f t="shared" ca="1" si="385"/>
        <v>-8.24495873124827+8.65995097132024i</v>
      </c>
      <c r="BU269" s="240" t="str">
        <f t="shared" ca="1" si="386"/>
        <v>-2.90535715572498-11.5988359374264i</v>
      </c>
      <c r="BV269" s="240" t="str">
        <f t="shared" ca="1" si="387"/>
        <v>11.3536770577168+3.75074826864354i</v>
      </c>
      <c r="BW269" s="240" t="str">
        <f t="shared" ca="1" si="388"/>
        <v>-9.24302324996874+7.58555314437877i</v>
      </c>
      <c r="BX269" s="240" t="str">
        <f t="shared" ca="1" si="389"/>
        <v>-1.46368617912778-11.8672540241914i</v>
      </c>
      <c r="BY269" s="240" t="str">
        <f t="shared" ca="1" si="390"/>
        <v>10.8091604941582+5.11235217069274i</v>
      </c>
      <c r="BZ269" s="240" t="str">
        <f t="shared" ca="1" si="391"/>
        <v>-10.1020640955727+6.39706153750284i</v>
      </c>
      <c r="CA269" s="240" t="str">
        <f t="shared" ca="1" si="392"/>
        <v>-5.41990915833162E-12-11.957177564361i</v>
      </c>
      <c r="CB269" s="240" t="str">
        <f t="shared" ca="1" si="393"/>
        <v>10.1020640955723+6.39706153750344i</v>
      </c>
      <c r="CC269" s="240" t="str">
        <f t="shared" ca="1" si="394"/>
        <v>-10.8091604941585+5.1123521706921i</v>
      </c>
      <c r="CD269" s="240" t="str">
        <f t="shared" ca="1" si="395"/>
        <v>1.4636861791285-11.8672540241913i</v>
      </c>
      <c r="CE269" s="240" t="str">
        <f t="shared" ca="1" si="396"/>
        <v>9.24302324996829+7.58555314437932i</v>
      </c>
      <c r="CF269" s="240" t="str">
        <f t="shared" ca="1" si="397"/>
        <v>-11.3536770577171+3.75074826864254i</v>
      </c>
      <c r="CG269" s="240" t="str">
        <f t="shared" ca="1" si="398"/>
        <v>2.90535715572601-11.5988359374262i</v>
      </c>
      <c r="CH269" s="240" t="str">
        <f t="shared" ca="1" si="399"/>
        <v>8.244958731248+8.65995097132049i</v>
      </c>
      <c r="CI269" s="240" t="str">
        <f t="shared" ca="1" si="400"/>
        <v>-11.7274237502923+2.33272962143877i</v>
      </c>
      <c r="CJ269" s="240" t="str">
        <f t="shared" ca="1" si="401"/>
        <v>4.30332885638657-11.1559605619349i</v>
      </c>
      <c r="CK269" s="240" t="str">
        <f t="shared" ca="1" si="402"/>
        <v>7.12288235877973+9.60409507494807i</v>
      </c>
      <c r="CL269" s="240" t="str">
        <f t="shared" ca="1" si="403"/>
        <v>-11.9247790737498+0.879624549405346i</v>
      </c>
      <c r="CM269" s="240" t="str">
        <f t="shared" ca="1" si="404"/>
        <v>5.63657448548698-10.5452891556i</v>
      </c>
      <c r="CN269" s="240" t="str">
        <f t="shared" ca="1" si="405"/>
        <v>5.89367120564817+10.4037846491251i</v>
      </c>
      <c r="CO269" s="240" t="str">
        <f t="shared" ca="1" si="406"/>
        <v>-11.942774620322-0.586710894607332i</v>
      </c>
      <c r="CP269" s="240" t="str">
        <f t="shared" ca="1" si="407"/>
        <v>6.88504078779795-9.77600678477751i</v>
      </c>
      <c r="CQ269" s="240" t="str">
        <f t="shared" ca="1" si="408"/>
        <v>4.57581375172958+11.0469916183158i</v>
      </c>
      <c r="CR269" s="240" t="str">
        <f t="shared" ca="1" si="409"/>
        <v>-11.7811397202402-2.04422166064167i</v>
      </c>
      <c r="CS269" s="240" t="str">
        <f t="shared" ca="1" si="410"/>
        <v>8.02994966804672-8.85968417237848i</v>
      </c>
      <c r="CT269" s="240" t="str">
        <f t="shared" ca="1" si="411"/>
        <v>3.18913179980474+11.5240415509981i</v>
      </c>
      <c r="CU269" s="240" t="str">
        <f t="shared" ca="1" si="412"/>
        <v>-11.4423055128491-3.47098543014521i</v>
      </c>
      <c r="CV269" s="240" t="str">
        <f t="shared" ca="1" si="413"/>
        <v>9.05408063098106-7.810103663419i</v>
      </c>
      <c r="CW269" s="240" t="str">
        <f t="shared" ca="1" si="414"/>
        <v>1.75448233717123+11.8277591721429i</v>
      </c>
      <c r="CX269" s="240" t="str">
        <f t="shared" ca="1" si="415"/>
        <v>-10.9313683800166-4.84554234797625i</v>
      </c>
      <c r="CY269" s="240" t="str">
        <f t="shared" ca="1" si="416"/>
        <v>9.94202979367263-6.6430519256877i</v>
      </c>
      <c r="CZ269" s="240" t="str">
        <f t="shared" ca="1" si="417"/>
        <v>0.293443827097389+11.9535762860324i</v>
      </c>
      <c r="DA269" s="240" t="str">
        <f t="shared" ca="1" si="418"/>
        <v>-10.2560132918078-6.14721779864013i</v>
      </c>
      <c r="DB269" s="240" t="str">
        <f t="shared" ca="1" si="419"/>
        <v>10.6804415741992-5.37608250362423i</v>
      </c>
      <c r="DC269" s="240" t="str">
        <f t="shared" ca="1" si="420"/>
        <v>-1.17200835127362+11.8996004861593i</v>
      </c>
      <c r="DD269" s="240" t="str">
        <f t="shared" ca="1" si="421"/>
        <v>-9.42639821736127-7.35643337177641i</v>
      </c>
      <c r="DE269" s="240" t="str">
        <f t="shared" ca="1" si="422"/>
        <v>11.2582095720626-4.02825179664526i</v>
      </c>
      <c r="DF269" s="240" t="str">
        <f t="shared" ca="1" si="423"/>
        <v>-2.61983243313366+11.6666436187945i</v>
      </c>
      <c r="DG269" s="240" t="str">
        <f t="shared" ca="1" si="424"/>
        <v>-8.45500133960862-8.45500133961395i</v>
      </c>
      <c r="DH269" s="240" t="str">
        <f t="shared" ca="1" si="425"/>
        <v>11.6666436187961-2.61983243312631i</v>
      </c>
      <c r="DI269" s="240" t="str">
        <f t="shared" ca="1" si="426"/>
        <v>-4.02825179664084+11.2582095720642i</v>
      </c>
      <c r="DJ269" s="240" t="str">
        <f t="shared" ca="1" si="427"/>
        <v>-7.35643337178066-9.42639821735796i</v>
      </c>
      <c r="DK269" s="240" t="str">
        <f t="shared" ca="1" si="428"/>
        <v>11.8996004861599-1.17200835126681i</v>
      </c>
      <c r="DL269" s="240" t="str">
        <f t="shared" ca="1" si="429"/>
        <v>-5.37608250363034+10.6804415741961i</v>
      </c>
      <c r="DM269" s="240" t="str">
        <f t="shared" ca="1" si="430"/>
        <v>-6.14721779864417-10.2560132918054i</v>
      </c>
      <c r="DN269" s="240" t="str">
        <f t="shared" ca="1" si="431"/>
        <v>11.9535762860325+0.293443827092685i</v>
      </c>
      <c r="DO269" s="240" t="str">
        <f t="shared" ca="1" si="432"/>
        <v>-6.64305192568379+9.94202979367524i</v>
      </c>
      <c r="DP269" s="240" t="str">
        <f t="shared" ca="1" si="433"/>
        <v>-4.84554234796998-10.9313683800194i</v>
      </c>
      <c r="DQ269" s="240" t="str">
        <f t="shared" ca="1" si="434"/>
        <v>11.8277591721437+1.75448233716591i</v>
      </c>
      <c r="DR269" s="240" t="str">
        <f t="shared" ca="1" si="435"/>
        <v>-7.81010366341492+9.05408063098458i</v>
      </c>
      <c r="DS269" s="240" t="str">
        <f t="shared" ca="1" si="436"/>
        <v>-3.47098543014971-11.4423055128477i</v>
      </c>
      <c r="DT269" s="240" t="str">
        <f t="shared" ca="1" si="437"/>
        <v>11.5240415509961+3.189131799812i</v>
      </c>
      <c r="DU269" s="240" t="str">
        <f t="shared" ca="1" si="438"/>
        <v>-8.85968417238353+8.02994966804114i</v>
      </c>
      <c r="DV269" s="240" t="str">
        <f t="shared" ca="1" si="439"/>
        <v>-2.04422166064631-11.7811397202394i</v>
      </c>
      <c r="DW269" s="240" t="str">
        <f t="shared" ca="1" si="440"/>
        <v>11.0469916183179+4.5758137517246i</v>
      </c>
      <c r="DX269" s="240" t="str">
        <f t="shared" ca="1" si="441"/>
        <v>-9.77600678478145+6.88504078779234i</v>
      </c>
      <c r="DY269" s="240" t="str">
        <f t="shared" ca="1" si="442"/>
        <v>-0.58671089460049-11.9427746203223i</v>
      </c>
      <c r="DZ269" s="240" t="str">
        <f t="shared" ca="1" si="443"/>
        <v>10.4037846491274+5.89367120564408i</v>
      </c>
      <c r="EA269" s="240" t="str">
        <f t="shared" ca="1" si="444"/>
        <v>-10.5452891555978+5.63657448549113i</v>
      </c>
      <c r="EB269" s="240" t="str">
        <f t="shared" ca="1" si="445"/>
        <v>0.879624549400654-11.9247790737501i</v>
      </c>
      <c r="EC269" s="240" t="str">
        <f t="shared" ca="1" si="446"/>
        <v>9.604095074944+7.12288235878523i</v>
      </c>
      <c r="ED269" s="240" t="str">
        <f t="shared" ca="1" si="447"/>
        <v>-11.1559605619374+4.30332885638018i</v>
      </c>
      <c r="EE269" s="240" t="str">
        <f t="shared" ca="1" si="448"/>
        <v>2.33272962143349-11.7274237502933i</v>
      </c>
      <c r="EF269" s="240" t="str">
        <f t="shared" ca="1" si="449"/>
        <v>8.65995097132421+8.24495873124409i</v>
      </c>
      <c r="EG269" s="240" t="str">
        <f t="shared" ca="1" si="450"/>
        <v>-11.598835937428+2.9053571557187i</v>
      </c>
      <c r="EH269" s="240" t="str">
        <f t="shared" ca="1" si="451"/>
        <v>3.75074826864969-11.3536770577148i</v>
      </c>
      <c r="EI269" s="240" t="str">
        <f t="shared" ca="1" si="452"/>
        <v>7.58555314438295+9.2430232499653i</v>
      </c>
      <c r="EJ269" s="240" t="str">
        <f t="shared" ca="1" si="453"/>
        <v>-11.8672540241907+1.46368617913385i</v>
      </c>
      <c r="EK269" s="240" t="str">
        <f t="shared" ca="1" si="454"/>
        <v>5.11235217068785-10.8091604941605i</v>
      </c>
      <c r="EL269" s="240" t="str">
        <f t="shared" ca="1" si="455"/>
        <v>6.39706153749766+10.102064095576i</v>
      </c>
      <c r="EM269" s="240" t="str">
        <f t="shared" ca="1" si="456"/>
        <v>-11.957177564361-3.51713262811997E-14i</v>
      </c>
      <c r="EN269" s="240"/>
      <c r="EO269" s="240"/>
      <c r="EP269" s="240"/>
    </row>
    <row r="270" spans="1:146">
      <c r="A270" s="268">
        <f t="shared" si="323"/>
        <v>3.3203125000000025E-3</v>
      </c>
      <c r="B270" s="267">
        <v>170</v>
      </c>
      <c r="C270" s="266">
        <f t="shared" si="324"/>
        <v>34000</v>
      </c>
      <c r="N270" s="265">
        <f t="shared" ca="1" si="327"/>
        <v>35.954938590049053</v>
      </c>
      <c r="O270" s="240">
        <f t="shared" ca="1" si="328"/>
        <v>11.95493859004905</v>
      </c>
      <c r="P270" s="240" t="str">
        <f t="shared" ca="1" si="329"/>
        <v>-6.14606673580571+10.2540928594814i</v>
      </c>
      <c r="Q270" s="240" t="str">
        <f t="shared" ca="1" si="330"/>
        <v>-5.63551904030433-10.543314556543i</v>
      </c>
      <c r="R270" s="240" t="str">
        <f t="shared" ca="1" si="331"/>
        <v>11.9405383429528+0.586601033341195i</v>
      </c>
      <c r="S270" s="240" t="str">
        <f t="shared" ca="1" si="332"/>
        <v>-6.64180801820834+9.94016815456899i</v>
      </c>
      <c r="T270" s="240" t="str">
        <f t="shared" ca="1" si="333"/>
        <v>-5.11139488582149-10.8071364853527i</v>
      </c>
      <c r="U270" s="241" t="str">
        <f t="shared" ca="1" si="334"/>
        <v>11.8973722931209+1.1717888934117i</v>
      </c>
      <c r="V270" s="240" t="str">
        <f t="shared" ca="1" si="335"/>
        <v>-7.12154860334206+9.60229671391593i</v>
      </c>
      <c r="W270" s="240" t="str">
        <f t="shared" ca="1" si="336"/>
        <v>-4.57495693335438-11.0449230757754i</v>
      </c>
      <c r="X270" s="240" t="str">
        <f t="shared" ca="1" si="337"/>
        <v>11.825544431348+1.75415381140255i</v>
      </c>
      <c r="Y270" s="240" t="str">
        <f t="shared" ca="1" si="338"/>
        <v>-7.5841327541163+9.24129249941718i</v>
      </c>
      <c r="Z270" s="240" t="str">
        <f t="shared" ca="1" si="339"/>
        <v>-4.02749750891479-11.2561014790881i</v>
      </c>
      <c r="AA270" s="240" t="str">
        <f t="shared" ca="1" si="340"/>
        <v>11.7252277972446+2.33229281921605i</v>
      </c>
      <c r="AB270" s="240" t="str">
        <f t="shared" ca="1" si="341"/>
        <v>-8.02844606479341+8.85802520184647i</v>
      </c>
      <c r="AC270" s="240" t="str">
        <f t="shared" ca="1" si="342"/>
        <v>-3.47033549020909-11.4401629480195i</v>
      </c>
      <c r="AD270" s="240" t="str">
        <f t="shared" ca="1" si="343"/>
        <v>11.5966640623692+2.90481312934217i</v>
      </c>
      <c r="AE270" s="240" t="str">
        <f t="shared" ca="1" si="344"/>
        <v>-8.45341814569244+8.45341814569241i</v>
      </c>
      <c r="AF270" s="240" t="str">
        <f t="shared" ca="1" si="345"/>
        <v>-2.90481312934205-11.5966640623692i</v>
      </c>
      <c r="AG270" s="240" t="str">
        <f t="shared" ca="1" si="346"/>
        <v>11.4401629480195+3.47033549020921i</v>
      </c>
      <c r="AH270" s="240" t="str">
        <f t="shared" ca="1" si="347"/>
        <v>-8.85802520184656+8.02844606479331i</v>
      </c>
      <c r="AI270" s="240" t="str">
        <f t="shared" ca="1" si="348"/>
        <v>-2.33229281921593-11.7252277972446i</v>
      </c>
      <c r="AJ270" s="240" t="str">
        <f t="shared" ca="1" si="349"/>
        <v>11.256101479088+4.0274975089149i</v>
      </c>
      <c r="AK270" s="240" t="str">
        <f t="shared" ca="1" si="350"/>
        <v>-9.24129249941727+7.58413275411619i</v>
      </c>
      <c r="AL270" s="240" t="str">
        <f t="shared" ca="1" si="351"/>
        <v>-1.75415381140243-11.825544431348i</v>
      </c>
      <c r="AM270" s="240" t="str">
        <f t="shared" ca="1" si="352"/>
        <v>11.0449230757772+4.5749569333501i</v>
      </c>
      <c r="AN270" s="240" t="str">
        <f t="shared" ca="1" si="353"/>
        <v>-9.6022967139132+7.12154860334574i</v>
      </c>
      <c r="AO270" s="240" t="str">
        <f t="shared" ca="1" si="354"/>
        <v>-1.17178889341745-11.8973722931203i</v>
      </c>
      <c r="AP270" s="240" t="str">
        <f t="shared" ca="1" si="355"/>
        <v>10.8071364853501+5.11139488582701i</v>
      </c>
      <c r="AQ270" s="240" t="str">
        <f t="shared" ca="1" si="356"/>
        <v>-9.94016815457172+6.64180801820424i</v>
      </c>
      <c r="AR270" s="240" t="str">
        <f t="shared" ca="1" si="357"/>
        <v>-9.94016815457172+6.64180801820424i</v>
      </c>
      <c r="AS270" s="240" t="str">
        <f t="shared" ca="1" si="358"/>
        <v>10.5433145565412+5.63551904030776i</v>
      </c>
      <c r="AT270" s="240" t="str">
        <f t="shared" ca="1" si="359"/>
        <v>-10.2540928594831+6.14606673580288i</v>
      </c>
      <c r="AU270" s="240" t="str">
        <f t="shared" ca="1" si="360"/>
        <v>2.41947024092787E-12-11.954938590049i</v>
      </c>
      <c r="AV270" s="240" t="str">
        <f t="shared" ca="1" si="361"/>
        <v>10.2540928594804+6.14606673580731i</v>
      </c>
      <c r="AW270" s="240" t="str">
        <f t="shared" ca="1" si="362"/>
        <v>-10.5433145565435+5.63551904030334i</v>
      </c>
      <c r="AX270" s="240" t="str">
        <f t="shared" ca="1" si="363"/>
        <v>0.586601033341427-11.9405383429528i</v>
      </c>
      <c r="AY270" s="240" t="str">
        <f t="shared" ca="1" si="364"/>
        <v>9.94016815456894+6.64180801820842i</v>
      </c>
      <c r="AZ270" s="240" t="str">
        <f t="shared" ca="1" si="365"/>
        <v>-10.8071364853523+5.11139488582234i</v>
      </c>
      <c r="BA270" s="240" t="str">
        <f t="shared" ca="1" si="366"/>
        <v>1.1717888934106-11.897372293121i</v>
      </c>
      <c r="BB270" s="240" t="str">
        <f t="shared" ca="1" si="367"/>
        <v>9.60229671391719+7.12154860334035i</v>
      </c>
      <c r="BC270" s="240" t="str">
        <f t="shared" ca="1" si="368"/>
        <v>-11.0449230757746+4.57495693335646i</v>
      </c>
      <c r="BD270" s="240" t="str">
        <f t="shared" ca="1" si="369"/>
        <v>1.75415381139933-11.8255444313485i</v>
      </c>
      <c r="BE270" s="240" t="str">
        <f t="shared" ca="1" si="370"/>
        <v>9.24129249942013+7.58413275411271i</v>
      </c>
      <c r="BF270" s="240" t="str">
        <f t="shared" ca="1" si="371"/>
        <v>-11.2561014790866+4.02749750891898i</v>
      </c>
      <c r="BG270" s="240" t="str">
        <f t="shared" ca="1" si="372"/>
        <v>2.33229281921035-11.7252277972457i</v>
      </c>
      <c r="BH270" s="240" t="str">
        <f t="shared" ca="1" si="373"/>
        <v>8.85802520184228+8.02844606479803i</v>
      </c>
      <c r="BI270" s="240" t="str">
        <f t="shared" ca="1" si="374"/>
        <v>-11.440162948021+3.47033549020441i</v>
      </c>
      <c r="BJ270" s="240" t="str">
        <f t="shared" ca="1" si="375"/>
        <v>2.90481312934707-11.596664062368i</v>
      </c>
      <c r="BK270" s="240" t="str">
        <f t="shared" ca="1" si="376"/>
        <v>8.45341814568974+8.45341814569511i</v>
      </c>
      <c r="BL270" s="240" t="str">
        <f t="shared" ca="1" si="377"/>
        <v>-11.5966640623699+2.90481312933938i</v>
      </c>
      <c r="BM270" s="240" t="str">
        <f t="shared" ca="1" si="378"/>
        <v>3.47033549021168-11.4401629480188i</v>
      </c>
      <c r="BN270" s="240" t="str">
        <f t="shared" ca="1" si="379"/>
        <v>8.0284460647924+8.85802520184738i</v>
      </c>
      <c r="BO270" s="240" t="str">
        <f t="shared" ca="1" si="380"/>
        <v>-11.7252277972449+2.33229281921456i</v>
      </c>
      <c r="BP270" s="240" t="str">
        <f t="shared" ca="1" si="381"/>
        <v>4.02749750891494-11.256101479088i</v>
      </c>
      <c r="BQ270" s="240" t="str">
        <f t="shared" ca="1" si="382"/>
        <v>7.58413275411603+9.2412924994174i</v>
      </c>
      <c r="BR270" s="240" t="str">
        <f t="shared" ca="1" si="383"/>
        <v>-11.8255444313479+1.75415381140357i</v>
      </c>
      <c r="BS270" s="240" t="str">
        <f t="shared" ca="1" si="384"/>
        <v>4.57495693335249-11.0449230757762i</v>
      </c>
      <c r="BT270" s="240" t="str">
        <f t="shared" ca="1" si="385"/>
        <v>7.12154860334381+9.60229671391464i</v>
      </c>
      <c r="BU270" s="240" t="str">
        <f t="shared" ca="1" si="386"/>
        <v>-11.8973722931206+1.17178889341488i</v>
      </c>
      <c r="BV270" s="240" t="str">
        <f t="shared" ca="1" si="387"/>
        <v>5.11139488581845-10.8071364853542i</v>
      </c>
      <c r="BW270" s="240" t="str">
        <f t="shared" ca="1" si="388"/>
        <v>6.64180801821198+9.94016815456655i</v>
      </c>
      <c r="BX270" s="240" t="str">
        <f t="shared" ca="1" si="389"/>
        <v>-11.9405383429526+0.586601033345715i</v>
      </c>
      <c r="BY270" s="240" t="str">
        <f t="shared" ca="1" si="390"/>
        <v>5.63551904029925-10.5433145565457i</v>
      </c>
      <c r="BZ270" s="240" t="str">
        <f t="shared" ca="1" si="391"/>
        <v>6.1460667358008+10.2540928594843i</v>
      </c>
      <c r="CA270" s="240" t="str">
        <f t="shared" ca="1" si="392"/>
        <v>-11.954938590049-4.83894048185576E-12i</v>
      </c>
      <c r="CB270" s="240" t="str">
        <f t="shared" ca="1" si="393"/>
        <v>6.14606673580968-10.254092859479i</v>
      </c>
      <c r="CC270" s="240" t="str">
        <f t="shared" ca="1" si="394"/>
        <v>5.63551904030091+10.5433145565448i</v>
      </c>
      <c r="CD270" s="240" t="str">
        <f t="shared" ca="1" si="395"/>
        <v>-11.9405383429527-0.586601033343843i</v>
      </c>
      <c r="CE270" s="240" t="str">
        <f t="shared" ca="1" si="396"/>
        <v>6.64180801821042-9.9401681545676i</v>
      </c>
      <c r="CF270" s="240" t="str">
        <f t="shared" ca="1" si="397"/>
        <v>5.11139488581984+10.8071364853535i</v>
      </c>
      <c r="CG270" s="240" t="str">
        <f t="shared" ca="1" si="398"/>
        <v>-11.8973722931207-1.17178889341335i</v>
      </c>
      <c r="CH270" s="240" t="str">
        <f t="shared" ca="1" si="399"/>
        <v>7.1215486033423-9.60229671391576i</v>
      </c>
      <c r="CI270" s="240" t="str">
        <f t="shared" ca="1" si="400"/>
        <v>4.57495693335422+11.0449230757755i</v>
      </c>
      <c r="CJ270" s="240" t="str">
        <f t="shared" ca="1" si="401"/>
        <v>-11.8255444313482-1.75415381140138i</v>
      </c>
      <c r="CK270" s="240" t="str">
        <f t="shared" ca="1" si="402"/>
        <v>7.58413275411485-9.24129249941838i</v>
      </c>
      <c r="CL270" s="240" t="str">
        <f t="shared" ca="1" si="403"/>
        <v>4.02749750891671+11.2561014790874i</v>
      </c>
      <c r="CM270" s="240" t="str">
        <f t="shared" ca="1" si="404"/>
        <v>-11.7252277972452-2.33229281921272i</v>
      </c>
      <c r="CN270" s="240" t="str">
        <f t="shared" ca="1" si="405"/>
        <v>8.02844606479075-8.85802520184888i</v>
      </c>
      <c r="CO270" s="240" t="str">
        <f t="shared" ca="1" si="406"/>
        <v>3.47033549021315+11.4401629480183i</v>
      </c>
      <c r="CP270" s="240" t="str">
        <f t="shared" ca="1" si="407"/>
        <v>-11.5966640623703-2.90481312933789i</v>
      </c>
      <c r="CQ270" s="240" t="str">
        <f t="shared" ca="1" si="408"/>
        <v>8.45341814569706-8.45341814568779i</v>
      </c>
      <c r="CR270" s="240" t="str">
        <f t="shared" ca="1" si="409"/>
        <v>2.90481312933703+11.5966640623705i</v>
      </c>
      <c r="CS270" s="240" t="str">
        <f t="shared" ca="1" si="410"/>
        <v>-11.4401629480181-3.470335490214i</v>
      </c>
      <c r="CT270" s="240" t="str">
        <f t="shared" ca="1" si="411"/>
        <v>8.85802520184901-8.02844606479061i</v>
      </c>
      <c r="CU270" s="240" t="str">
        <f t="shared" ca="1" si="412"/>
        <v>2.33229281921186+11.7252277972454i</v>
      </c>
      <c r="CV270" s="240" t="str">
        <f t="shared" ca="1" si="413"/>
        <v>-11.2561014790871-4.02749750891754i</v>
      </c>
      <c r="CW270" s="240" t="str">
        <f t="shared" ca="1" si="414"/>
        <v>9.24129249941894-7.58413275411416i</v>
      </c>
      <c r="CX270" s="240" t="str">
        <f t="shared" ca="1" si="415"/>
        <v>1.75415381140118+11.8255444313482i</v>
      </c>
      <c r="CY270" s="240" t="str">
        <f t="shared" ca="1" si="416"/>
        <v>-11.0449230757752-4.57495693335504i</v>
      </c>
      <c r="CZ270" s="240" t="str">
        <f t="shared" ca="1" si="417"/>
        <v>9.60229671391629-7.12154860334158i</v>
      </c>
      <c r="DA270" s="240" t="str">
        <f t="shared" ca="1" si="418"/>
        <v>1.17178889341247+11.8973722931208i</v>
      </c>
      <c r="DB270" s="240" t="str">
        <f t="shared" ca="1" si="419"/>
        <v>-10.8071364853531-5.11139488582064i</v>
      </c>
      <c r="DC270" s="240" t="str">
        <f t="shared" ca="1" si="420"/>
        <v>9.94016815456809-6.64180801820968i</v>
      </c>
      <c r="DD270" s="240" t="str">
        <f t="shared" ca="1" si="421"/>
        <v>0.586601033342959+11.9405383429528i</v>
      </c>
      <c r="DE270" s="240" t="str">
        <f t="shared" ca="1" si="422"/>
        <v>-10.5433145565444-5.63551904030169i</v>
      </c>
      <c r="DF270" s="240" t="str">
        <f t="shared" ca="1" si="423"/>
        <v>10.2540928594794-6.14606673580893i</v>
      </c>
      <c r="DG270" s="240" t="str">
        <f t="shared" ca="1" si="424"/>
        <v>4.63388195748079E-12+11.954938590049i</v>
      </c>
      <c r="DH270" s="240" t="str">
        <f t="shared" ca="1" si="425"/>
        <v>-10.2540928594838-6.14606673580156i</v>
      </c>
      <c r="DI270" s="240" t="str">
        <f t="shared" ca="1" si="426"/>
        <v>10.5433145565461-5.63551904029847i</v>
      </c>
      <c r="DJ270" s="240" t="str">
        <f t="shared" ca="1" si="427"/>
        <v>-0.586601033346598+11.9405383429526i</v>
      </c>
      <c r="DK270" s="240" t="str">
        <f t="shared" ca="1" si="428"/>
        <v>-9.94016815456606-6.64180801821272i</v>
      </c>
      <c r="DL270" s="240" t="str">
        <f t="shared" ca="1" si="429"/>
        <v>10.8071364853544-5.11139488581796i</v>
      </c>
      <c r="DM270" s="240" t="str">
        <f t="shared" ca="1" si="430"/>
        <v>-1.17178889341542+11.8973722931205i</v>
      </c>
      <c r="DN270" s="240" t="str">
        <f t="shared" ca="1" si="431"/>
        <v>-9.60229671391411-7.12154860334451i</v>
      </c>
      <c r="DO270" s="240" t="str">
        <f t="shared" ca="1" si="432"/>
        <v>11.0449230757766-4.57495693335168i</v>
      </c>
      <c r="DP270" s="240" t="str">
        <f t="shared" ca="1" si="433"/>
        <v>-1.75415381140411+11.8255444313478i</v>
      </c>
      <c r="DQ270" s="240" t="str">
        <f t="shared" ca="1" si="434"/>
        <v>-9.24129249941705-7.58413275411645i</v>
      </c>
      <c r="DR270" s="240" t="str">
        <f t="shared" ca="1" si="435"/>
        <v>11.2561014790883-4.0274975089141i</v>
      </c>
      <c r="DS270" s="240" t="str">
        <f t="shared" ca="1" si="436"/>
        <v>-2.33229281921543+11.7252277972447i</v>
      </c>
      <c r="DT270" s="240" t="str">
        <f t="shared" ca="1" si="437"/>
        <v>-8.85802520184702-8.0284460647928i</v>
      </c>
      <c r="DU270" s="240" t="str">
        <f t="shared" ca="1" si="438"/>
        <v>11.4401629480189-3.47033549021117i</v>
      </c>
      <c r="DV270" s="240" t="str">
        <f t="shared" ca="1" si="439"/>
        <v>-2.90481312934057+11.5966640623696i</v>
      </c>
      <c r="DW270" s="240" t="str">
        <f t="shared" ca="1" si="440"/>
        <v>-8.45341814569449-8.45341814569036i</v>
      </c>
      <c r="DX270" s="240" t="str">
        <f t="shared" ca="1" si="441"/>
        <v>11.5966640623682-2.90481312934621i</v>
      </c>
      <c r="DY270" s="240" t="str">
        <f t="shared" ca="1" si="442"/>
        <v>-3.47033549020494+11.4401629480208i</v>
      </c>
      <c r="DZ270" s="240" t="str">
        <f t="shared" ca="1" si="443"/>
        <v>-8.02844606479763-8.85802520184265i</v>
      </c>
      <c r="EA270" s="240" t="str">
        <f t="shared" ca="1" si="444"/>
        <v>11.7252277972436-2.33229281922114i</v>
      </c>
      <c r="EB270" s="240" t="str">
        <f t="shared" ca="1" si="445"/>
        <v>-4.02749750892014+11.2561014790862i</v>
      </c>
      <c r="EC270" s="240" t="str">
        <f t="shared" ca="1" si="446"/>
        <v>-7.58413275411203-9.24129249942069i</v>
      </c>
      <c r="ED270" s="240" t="str">
        <f t="shared" ca="1" si="447"/>
        <v>11.8255444313486-1.75415381139845i</v>
      </c>
      <c r="EE270" s="240" t="str">
        <f t="shared" ca="1" si="448"/>
        <v>-4.57495693335696+11.0449230757744i</v>
      </c>
      <c r="EF270" s="240" t="str">
        <f t="shared" ca="1" si="449"/>
        <v>-7.12154860333992-9.60229671391752i</v>
      </c>
      <c r="EG270" s="240" t="str">
        <f t="shared" ca="1" si="450"/>
        <v>11.8973722931211-1.17178889340972i</v>
      </c>
      <c r="EH270" s="240" t="str">
        <f t="shared" ca="1" si="451"/>
        <v>-5.11139488582252+10.8071364853522i</v>
      </c>
      <c r="EI270" s="240" t="str">
        <f t="shared" ca="1" si="452"/>
        <v>-6.64180801820796-9.94016815456924i</v>
      </c>
      <c r="EJ270" s="240" t="str">
        <f t="shared" ca="1" si="453"/>
        <v>11.9405383429529-0.586601033340204i</v>
      </c>
      <c r="EK270" s="240" t="str">
        <f t="shared" ca="1" si="454"/>
        <v>-5.63551904030352+10.5433145565434i</v>
      </c>
      <c r="EL270" s="240" t="str">
        <f t="shared" ca="1" si="455"/>
        <v>-6.14606673580656-10.2540928594808i</v>
      </c>
      <c r="EM270" s="240" t="str">
        <f t="shared" ca="1" si="456"/>
        <v>11.954938590049-1.19507234395882E-12i</v>
      </c>
      <c r="EN270" s="240"/>
      <c r="EO270" s="240"/>
      <c r="EP270" s="240"/>
    </row>
    <row r="271" spans="1:146">
      <c r="A271" s="268">
        <f t="shared" si="323"/>
        <v>3.3398437500000025E-3</v>
      </c>
      <c r="B271" s="267">
        <v>171</v>
      </c>
      <c r="C271" s="266">
        <f t="shared" si="324"/>
        <v>34200</v>
      </c>
      <c r="N271" s="265">
        <f t="shared" ca="1" si="327"/>
        <v>35.95247549895025</v>
      </c>
      <c r="O271" s="240">
        <f t="shared" ca="1" si="328"/>
        <v>11.952475498950246</v>
      </c>
      <c r="P271" s="240" t="str">
        <f t="shared" ca="1" si="329"/>
        <v>-5.89135356610341+10.3996934431822i</v>
      </c>
      <c r="Q271" s="240" t="str">
        <f t="shared" ca="1" si="330"/>
        <v>-6.14480045391258-10.2519801957769i</v>
      </c>
      <c r="R271" s="240" t="str">
        <f t="shared" ca="1" si="331"/>
        <v>11.9488756367959-0.293328432633721i</v>
      </c>
      <c r="S271" s="240" t="str">
        <f t="shared" ca="1" si="332"/>
        <v>-5.6343579471974+10.5411423041272i</v>
      </c>
      <c r="T271" s="240" t="str">
        <f t="shared" ca="1" si="333"/>
        <v>-6.39454594369751-10.0980915388477i</v>
      </c>
      <c r="U271" s="241" t="str">
        <f t="shared" ca="1" si="334"/>
        <v>11.9380782187552-0.586480175189111i</v>
      </c>
      <c r="V271" s="240" t="str">
        <f t="shared" ca="1" si="335"/>
        <v>-5.37396840174716+10.6762415751063i</v>
      </c>
      <c r="W271" s="240" t="str">
        <f t="shared" ca="1" si="336"/>
        <v>-6.64043959811272-9.93812016916794i</v>
      </c>
      <c r="X271" s="240" t="str">
        <f t="shared" ca="1" si="337"/>
        <v>11.920089748789-0.879278644015643i</v>
      </c>
      <c r="Y271" s="240" t="str">
        <f t="shared" ca="1" si="338"/>
        <v>-5.1103417786773+10.8049098773711i</v>
      </c>
      <c r="Z271" s="240" t="str">
        <f t="shared" ca="1" si="339"/>
        <v>-6.88233330001708-9.77216244750782i</v>
      </c>
      <c r="AA271" s="240" t="str">
        <f t="shared" ca="1" si="340"/>
        <v>11.8949210624789-1.17154746826659i</v>
      </c>
      <c r="AB271" s="240" t="str">
        <f t="shared" ca="1" si="341"/>
        <v>-4.84363687680687+10.9270697059478i</v>
      </c>
      <c r="AC271" s="240" t="str">
        <f t="shared" ca="1" si="342"/>
        <v>-7.12008134168747-9.60031834059475i</v>
      </c>
      <c r="AD271" s="240" t="str">
        <f t="shared" ca="1" si="343"/>
        <v>11.8625873205006-1.46311059612837i</v>
      </c>
      <c r="AE271" s="240" t="str">
        <f t="shared" ca="1" si="344"/>
        <v>-4.57401434919827+11.0426474763226i</v>
      </c>
      <c r="AF271" s="240" t="str">
        <f t="shared" ca="1" si="345"/>
        <v>-7.3535405125947-9.4226913608923i</v>
      </c>
      <c r="AG271" s="240" t="str">
        <f t="shared" ca="1" si="346"/>
        <v>11.8231079994911-1.75379240087754i</v>
      </c>
      <c r="AH271" s="240" t="str">
        <f t="shared" ca="1" si="347"/>
        <v>-4.30163660637795+11.1515735687694i</v>
      </c>
      <c r="AI271" s="240" t="str">
        <f t="shared" ca="1" si="348"/>
        <v>-7.58257018566468-9.23938850425043i</v>
      </c>
      <c r="AJ271" s="240" t="str">
        <f t="shared" ca="1" si="349"/>
        <v>11.7765068803173-2.04341778666177i</v>
      </c>
      <c r="AK271" s="240" t="str">
        <f t="shared" ca="1" si="350"/>
        <v>-4.02666771851559+11.253782370282i</v>
      </c>
      <c r="AL271" s="240" t="str">
        <f t="shared" ca="1" si="351"/>
        <v>-7.80703240198446-9.05052018545734i</v>
      </c>
      <c r="AM271" s="240" t="str">
        <f t="shared" ca="1" si="352"/>
        <v>11.7228120337501-2.33181229398312i</v>
      </c>
      <c r="AN271" s="240" t="str">
        <f t="shared" ca="1" si="353"/>
        <v>-3.74927331658418+11.3492123141016i</v>
      </c>
      <c r="AO271" s="240" t="str">
        <f t="shared" ca="1" si="354"/>
        <v>-8.0267919539099-8.8562001717245i</v>
      </c>
      <c r="AP271" s="240" t="str">
        <f t="shared" ca="1" si="355"/>
        <v>11.6620558035593-2.61880220476349i</v>
      </c>
      <c r="AQ271" s="240" t="str">
        <f t="shared" ca="1" si="356"/>
        <v>-3.46962049260702+11.4378059167957i</v>
      </c>
      <c r="AR271" s="240" t="str">
        <f t="shared" ca="1" si="357"/>
        <v>-3.46962049260702+11.4378059167957i</v>
      </c>
      <c r="AS271" s="240" t="str">
        <f t="shared" ca="1" si="358"/>
        <v>11.594274787025-2.90421464701925i</v>
      </c>
      <c r="AT271" s="240" t="str">
        <f t="shared" ca="1" si="359"/>
        <v>-3.18787769897103+11.5195098128961i</v>
      </c>
      <c r="AU271" s="240" t="str">
        <f t="shared" ca="1" si="360"/>
        <v>-8.45167647727661-8.45167647727095i</v>
      </c>
      <c r="AV271" s="240" t="str">
        <f t="shared" ca="1" si="361"/>
        <v>11.519509812894-3.18787769897874i</v>
      </c>
      <c r="AW271" s="240" t="str">
        <f t="shared" ca="1" si="362"/>
        <v>-2.90421464702302+11.5942747870241i</v>
      </c>
      <c r="AX271" s="240" t="str">
        <f t="shared" ca="1" si="363"/>
        <v>-8.65654551416356-8.24171646650264i</v>
      </c>
      <c r="AY271" s="240" t="str">
        <f t="shared" ca="1" si="364"/>
        <v>11.4378059167969-3.4696204926033i</v>
      </c>
      <c r="AZ271" s="240" t="str">
        <f t="shared" ca="1" si="365"/>
        <v>-2.61880220476728+11.6620558035585i</v>
      </c>
      <c r="BA271" s="240" t="str">
        <f t="shared" ca="1" si="366"/>
        <v>-8.85620017172201-8.02679195391267i</v>
      </c>
      <c r="BB271" s="240" t="str">
        <f t="shared" ca="1" si="367"/>
        <v>11.3492123141028-3.74927331658064i</v>
      </c>
      <c r="BC271" s="240" t="str">
        <f t="shared" ca="1" si="368"/>
        <v>-2.3318122939751+11.7228120337516i</v>
      </c>
      <c r="BD271" s="240" t="str">
        <f t="shared" ca="1" si="369"/>
        <v>-9.05052018545958-7.80703240198186i</v>
      </c>
      <c r="BE271" s="240" t="str">
        <f t="shared" ca="1" si="370"/>
        <v>11.2537823702813-4.0266677185177i</v>
      </c>
      <c r="BF271" s="240" t="str">
        <f t="shared" ca="1" si="371"/>
        <v>-2.04341778666074+11.7765068803175i</v>
      </c>
      <c r="BG271" s="240" t="str">
        <f t="shared" ca="1" si="372"/>
        <v>-9.23938850425033-7.5825701856648i</v>
      </c>
      <c r="BH271" s="240" t="str">
        <f t="shared" ca="1" si="373"/>
        <v>11.1515735687698-4.30163660637669i</v>
      </c>
      <c r="BI271" s="240" t="str">
        <f t="shared" ca="1" si="374"/>
        <v>-1.75379240088004+11.8231079994907i</v>
      </c>
      <c r="BJ271" s="240" t="str">
        <f t="shared" ca="1" si="375"/>
        <v>-9.42269136088928-7.35354051259858i</v>
      </c>
      <c r="BK271" s="240" t="str">
        <f t="shared" ca="1" si="376"/>
        <v>11.042647476325-4.57401434919264i</v>
      </c>
      <c r="BL271" s="240" t="str">
        <f t="shared" ca="1" si="377"/>
        <v>-1.4631105961238+11.8625873205012i</v>
      </c>
      <c r="BM271" s="240" t="str">
        <f t="shared" ca="1" si="378"/>
        <v>-9.60031834059679-7.12008134168472i</v>
      </c>
      <c r="BN271" s="240" t="str">
        <f t="shared" ca="1" si="379"/>
        <v>10.9270697059469-4.84363687680898i</v>
      </c>
      <c r="BO271" s="240" t="str">
        <f t="shared" ca="1" si="380"/>
        <v>-1.17154746826547+11.894921062479i</v>
      </c>
      <c r="BP271" s="240" t="str">
        <f t="shared" ca="1" si="381"/>
        <v>-9.7721624475076-6.8823333000174i</v>
      </c>
      <c r="BQ271" s="240" t="str">
        <f t="shared" ca="1" si="382"/>
        <v>10.8049098773723-5.11034177867479i</v>
      </c>
      <c r="BR271" s="240" t="str">
        <f t="shared" ca="1" si="383"/>
        <v>-0.8792786440196+11.9200897487887i</v>
      </c>
      <c r="BS271" s="240" t="str">
        <f t="shared" ca="1" si="384"/>
        <v>-9.93812016916507-6.64043959811701i</v>
      </c>
      <c r="BT271" s="240" t="str">
        <f t="shared" ca="1" si="385"/>
        <v>10.6762415751038-5.3739684017521i</v>
      </c>
      <c r="BU271" s="240" t="str">
        <f t="shared" ca="1" si="386"/>
        <v>-0.586480175184719+11.9380782187554i</v>
      </c>
      <c r="BV271" s="240" t="str">
        <f t="shared" ca="1" si="387"/>
        <v>-10.0980915388494-6.3945459436948i</v>
      </c>
      <c r="BW271" s="240" t="str">
        <f t="shared" ca="1" si="388"/>
        <v>10.5411423041262-5.63435794719918i</v>
      </c>
      <c r="BX271" s="240" t="str">
        <f t="shared" ca="1" si="389"/>
        <v>-0.29332843263408+11.9488756367959i</v>
      </c>
      <c r="BY271" s="240" t="str">
        <f t="shared" ca="1" si="390"/>
        <v>-10.2519801957765-6.14480045391329i</v>
      </c>
      <c r="BZ271" s="240" t="str">
        <f t="shared" ca="1" si="391"/>
        <v>10.3996934431835-5.89135356610116i</v>
      </c>
      <c r="CA271" s="240" t="str">
        <f t="shared" ca="1" si="392"/>
        <v>-3.5435321290606E-12+11.9524754989502i</v>
      </c>
      <c r="CB271" s="240" t="str">
        <f t="shared" ca="1" si="393"/>
        <v>-10.3996934431796-5.89135356610792i</v>
      </c>
      <c r="CC271" s="240" t="str">
        <f t="shared" ca="1" si="394"/>
        <v>10.2519801957742-6.14480045391711i</v>
      </c>
      <c r="CD271" s="240" t="str">
        <f t="shared" ca="1" si="395"/>
        <v>0.293328432638542+11.9488756367958i</v>
      </c>
      <c r="CE271" s="240" t="str">
        <f t="shared" ca="1" si="396"/>
        <v>-10.5411423041282-5.63435794719553i</v>
      </c>
      <c r="CF271" s="240" t="str">
        <f t="shared" ca="1" si="397"/>
        <v>10.098091538847-6.39454594369857i</v>
      </c>
      <c r="CG271" s="240" t="str">
        <f t="shared" ca="1" si="398"/>
        <v>0.586480175188838+11.9380782187552i</v>
      </c>
      <c r="CH271" s="240" t="str">
        <f t="shared" ca="1" si="399"/>
        <v>-10.6762415751055-5.37396840174872i</v>
      </c>
      <c r="CI271" s="240" t="str">
        <f t="shared" ca="1" si="400"/>
        <v>9.93812016916938-6.64043959811055i</v>
      </c>
      <c r="CJ271" s="240" t="str">
        <f t="shared" ca="1" si="401"/>
        <v>0.879278644011517+11.9200897487893i</v>
      </c>
      <c r="CK271" s="240" t="str">
        <f t="shared" ca="1" si="402"/>
        <v>-10.804909877369-5.1103417786818i</v>
      </c>
      <c r="CL271" s="240" t="str">
        <f t="shared" ca="1" si="403"/>
        <v>9.77216244750522-6.88233330002077i</v>
      </c>
      <c r="CM271" s="240" t="str">
        <f t="shared" ca="1" si="404"/>
        <v>1.17154746826958+11.8949210624786i</v>
      </c>
      <c r="CN271" s="240" t="str">
        <f t="shared" ca="1" si="405"/>
        <v>-10.9270697059487-4.84363687680491i</v>
      </c>
      <c r="CO271" s="240" t="str">
        <f t="shared" ca="1" si="406"/>
        <v>9.60031834059433-7.12008134168803i</v>
      </c>
      <c r="CP271" s="240" t="str">
        <f t="shared" ca="1" si="407"/>
        <v>1.46311059612823+11.8625873205007i</v>
      </c>
      <c r="CQ271" s="240" t="str">
        <f t="shared" ca="1" si="408"/>
        <v>-11.042647476322-4.57401434919981i</v>
      </c>
      <c r="CR271" s="240" t="str">
        <f t="shared" ca="1" si="409"/>
        <v>9.42269136089385-7.35354051259272i</v>
      </c>
      <c r="CS271" s="240" t="str">
        <f t="shared" ca="1" si="410"/>
        <v>1.75379240087235+11.8231079994919i</v>
      </c>
      <c r="CT271" s="240" t="str">
        <f t="shared" ca="1" si="411"/>
        <v>-11.1515735687713-4.30163660637284i</v>
      </c>
      <c r="CU271" s="240" t="str">
        <f t="shared" ca="1" si="412"/>
        <v>9.2393885042475-7.58257018566824i</v>
      </c>
      <c r="CV271" s="240" t="str">
        <f t="shared" ca="1" si="413"/>
        <v>2.0434177866648+11.7765068803168i</v>
      </c>
      <c r="CW271" s="240" t="str">
        <f t="shared" ca="1" si="414"/>
        <v>-11.2537823702828-4.0266677185135i</v>
      </c>
      <c r="CX271" s="240" t="str">
        <f t="shared" ca="1" si="415"/>
        <v>9.05052018545688-7.80703240198498i</v>
      </c>
      <c r="CY271" s="240" t="str">
        <f t="shared" ca="1" si="416"/>
        <v>2.33181229397947+11.7228120337508i</v>
      </c>
      <c r="CZ271" s="240" t="str">
        <f t="shared" ca="1" si="417"/>
        <v>-11.3492123141003-3.74927331658802i</v>
      </c>
      <c r="DA271" s="240" t="str">
        <f t="shared" ca="1" si="418"/>
        <v>8.85620017172699-8.02679195390716i</v>
      </c>
      <c r="DB271" s="240" t="str">
        <f t="shared" ca="1" si="419"/>
        <v>2.6188022047597+11.6620558035602i</v>
      </c>
      <c r="DC271" s="240" t="str">
        <f t="shared" ca="1" si="420"/>
        <v>-11.4378059167947-3.46962049261041i</v>
      </c>
      <c r="DD271" s="240" t="str">
        <f t="shared" ca="1" si="421"/>
        <v>8.65654551416049-8.24171646650586i</v>
      </c>
      <c r="DE271" s="240" t="str">
        <f t="shared" ca="1" si="422"/>
        <v>2.90421464702702+11.5942747870231i</v>
      </c>
      <c r="DF271" s="240" t="str">
        <f t="shared" ca="1" si="423"/>
        <v>-11.5195098128951-3.18787769897443i</v>
      </c>
      <c r="DG271" s="240" t="str">
        <f t="shared" ca="1" si="424"/>
        <v>8.45167647727369-8.45167647727387i</v>
      </c>
      <c r="DH271" s="240" t="str">
        <f t="shared" ca="1" si="425"/>
        <v>3.18787769897533+11.5195098128949i</v>
      </c>
      <c r="DI271" s="240" t="str">
        <f t="shared" ca="1" si="426"/>
        <v>-11.5942747870232-2.90421464702678i</v>
      </c>
      <c r="DJ271" s="240" t="str">
        <f t="shared" ca="1" si="427"/>
        <v>8.2417164665052-8.65654551416112i</v>
      </c>
      <c r="DK271" s="240" t="str">
        <f t="shared" ca="1" si="428"/>
        <v>3.46962049259959+11.437805916798i</v>
      </c>
      <c r="DL271" s="240" t="str">
        <f t="shared" ca="1" si="429"/>
        <v>-11.6620558035602-2.61880220475947i</v>
      </c>
      <c r="DM271" s="240" t="str">
        <f t="shared" ca="1" si="430"/>
        <v>8.02679195390647-8.85620017172762i</v>
      </c>
      <c r="DN271" s="240" t="str">
        <f t="shared" ca="1" si="431"/>
        <v>3.74927331658825+11.3492123141003i</v>
      </c>
      <c r="DO271" s="240" t="str">
        <f t="shared" ca="1" si="432"/>
        <v>-11.722812033751-2.33181229397857i</v>
      </c>
      <c r="DP271" s="240" t="str">
        <f t="shared" ca="1" si="433"/>
        <v>7.8070324019848-9.05052018545704i</v>
      </c>
      <c r="DQ271" s="240" t="str">
        <f t="shared" ca="1" si="434"/>
        <v>4.02666771851373+11.2537823702827i</v>
      </c>
      <c r="DR271" s="240" t="str">
        <f t="shared" ca="1" si="435"/>
        <v>-11.7765068803168-2.04341778666456i</v>
      </c>
      <c r="DS271" s="240" t="str">
        <f t="shared" ca="1" si="436"/>
        <v>7.58257018566806-9.23938850424766i</v>
      </c>
      <c r="DT271" s="240" t="str">
        <f t="shared" ca="1" si="437"/>
        <v>4.30163660637307+11.1515735687712i</v>
      </c>
      <c r="DU271" s="240" t="str">
        <f t="shared" ca="1" si="438"/>
        <v>-11.8231079994919-1.75379240087212i</v>
      </c>
      <c r="DV271" s="240" t="str">
        <f t="shared" ca="1" si="439"/>
        <v>7.35354051259253-9.42269136089399i</v>
      </c>
      <c r="DW271" s="240" t="str">
        <f t="shared" ca="1" si="440"/>
        <v>4.57401434920004+11.0426474763219i</v>
      </c>
      <c r="DX271" s="240" t="str">
        <f t="shared" ca="1" si="441"/>
        <v>-11.8625873205007-1.46311059612799i</v>
      </c>
      <c r="DY271" s="240" t="str">
        <f t="shared" ca="1" si="442"/>
        <v>7.12008134168784-9.60031834059448i</v>
      </c>
      <c r="DZ271" s="240" t="str">
        <f t="shared" ca="1" si="443"/>
        <v>4.84363687680512+10.9270697059486i</v>
      </c>
      <c r="EA271" s="240" t="str">
        <f t="shared" ca="1" si="444"/>
        <v>-11.8949210624786-1.17154746826934i</v>
      </c>
      <c r="EB271" s="240" t="str">
        <f t="shared" ca="1" si="445"/>
        <v>6.88233330002058-9.77216244750535i</v>
      </c>
      <c r="EC271" s="240" t="str">
        <f t="shared" ca="1" si="446"/>
        <v>5.11034177867158+10.8049098773738i</v>
      </c>
      <c r="ED271" s="240" t="str">
        <f t="shared" ca="1" si="447"/>
        <v>-11.9200897487893-0.879278644011276i</v>
      </c>
      <c r="EE271" s="240" t="str">
        <f t="shared" ca="1" si="448"/>
        <v>6.64043959811035-9.93812016916952i</v>
      </c>
      <c r="EF271" s="240" t="str">
        <f t="shared" ca="1" si="449"/>
        <v>5.37396840174894+10.6762415751054i</v>
      </c>
      <c r="EG271" s="240" t="str">
        <f t="shared" ca="1" si="450"/>
        <v>-11.9380782187552-0.586480175188598i</v>
      </c>
      <c r="EH271" s="240" t="str">
        <f t="shared" ca="1" si="451"/>
        <v>6.39454594369837-10.0980915388472i</v>
      </c>
      <c r="EI271" s="240" t="str">
        <f t="shared" ca="1" si="452"/>
        <v>5.63435794719634+10.5411423041277i</v>
      </c>
      <c r="EJ271" s="240" t="str">
        <f t="shared" ca="1" si="453"/>
        <v>-11.9488756367958-0.293328432637622i</v>
      </c>
      <c r="EK271" s="240" t="str">
        <f t="shared" ca="1" si="454"/>
        <v>6.14480045391691-10.2519801957743i</v>
      </c>
      <c r="EL271" s="240" t="str">
        <f t="shared" ca="1" si="455"/>
        <v>5.89135356610812+10.3996934431795i</v>
      </c>
      <c r="EM271" s="240" t="str">
        <f t="shared" ca="1" si="456"/>
        <v>-11.9524754989502+3.78364888124478E-12i</v>
      </c>
      <c r="EN271" s="240"/>
      <c r="EO271" s="240"/>
      <c r="EP271" s="240"/>
    </row>
    <row r="272" spans="1:146">
      <c r="A272" s="268">
        <f t="shared" si="323"/>
        <v>3.3593750000000026E-3</v>
      </c>
      <c r="B272" s="267">
        <v>172</v>
      </c>
      <c r="C272" s="266">
        <f t="shared" si="324"/>
        <v>34400</v>
      </c>
      <c r="N272" s="265">
        <f t="shared" ca="1" si="327"/>
        <v>35.94975489969832</v>
      </c>
      <c r="O272" s="240">
        <f t="shared" ca="1" si="328"/>
        <v>11.949754899698316</v>
      </c>
      <c r="P272" s="240" t="str">
        <f t="shared" ca="1" si="329"/>
        <v>-5.63307546558832+10.5387429497949i</v>
      </c>
      <c r="Q272" s="240" t="str">
        <f t="shared" ca="1" si="330"/>
        <v>-6.63892811415254-9.9358580735626i</v>
      </c>
      <c r="R272" s="240" t="str">
        <f t="shared" ca="1" si="331"/>
        <v>11.892213563656-1.17128080290812i</v>
      </c>
      <c r="S272" s="240" t="str">
        <f t="shared" ca="1" si="332"/>
        <v>-4.57297322093854+11.0401339703575i</v>
      </c>
      <c r="T272" s="240" t="str">
        <f t="shared" ca="1" si="333"/>
        <v>-7.58084425577002-9.23728545258955i</v>
      </c>
      <c r="U272" s="241" t="str">
        <f t="shared" ca="1" si="334"/>
        <v>11.7201437100505-2.33128153139585i</v>
      </c>
      <c r="V272" s="240" t="str">
        <f t="shared" ca="1" si="335"/>
        <v>-3.46883074432876+11.4352024656349i</v>
      </c>
      <c r="W272" s="240" t="str">
        <f t="shared" ca="1" si="336"/>
        <v>-8.44975272309407-8.44975272309363i</v>
      </c>
      <c r="X272" s="240" t="str">
        <f t="shared" ca="1" si="337"/>
        <v>11.4352024656348-3.46883074432927i</v>
      </c>
      <c r="Y272" s="240" t="str">
        <f t="shared" ca="1" si="338"/>
        <v>-2.33128153139649+11.7201437100504i</v>
      </c>
      <c r="Z272" s="240" t="str">
        <f t="shared" ca="1" si="339"/>
        <v>-9.23728545258917-7.58084425577049i</v>
      </c>
      <c r="AA272" s="240" t="str">
        <f t="shared" ca="1" si="340"/>
        <v>11.0401339703578-4.57297322093791i</v>
      </c>
      <c r="AB272" s="240" t="str">
        <f t="shared" ca="1" si="341"/>
        <v>-1.17128080290758+11.892213563656i</v>
      </c>
      <c r="AC272" s="240" t="str">
        <f t="shared" ca="1" si="342"/>
        <v>-9.93585807356272-6.63892811415236i</v>
      </c>
      <c r="AD272" s="240" t="str">
        <f t="shared" ca="1" si="343"/>
        <v>10.5387429497947-5.63307546558855i</v>
      </c>
      <c r="AE272" s="240" t="str">
        <f t="shared" ca="1" si="344"/>
        <v>6.26561413135719E-13+11.9497548996983i</v>
      </c>
      <c r="AF272" s="240" t="str">
        <f t="shared" ca="1" si="345"/>
        <v>-10.5387429497946-5.63307546558872i</v>
      </c>
      <c r="AG272" s="240" t="str">
        <f t="shared" ca="1" si="346"/>
        <v>9.93585807356278-6.63892811415226i</v>
      </c>
      <c r="AH272" s="240" t="str">
        <f t="shared" ca="1" si="347"/>
        <v>1.17128080290748+11.892213563656i</v>
      </c>
      <c r="AI272" s="240" t="str">
        <f t="shared" ca="1" si="348"/>
        <v>-11.0401339703578-4.57297322093801i</v>
      </c>
      <c r="AJ272" s="240" t="str">
        <f t="shared" ca="1" si="349"/>
        <v>9.23728545258918-7.58084425577047i</v>
      </c>
      <c r="AK272" s="240" t="str">
        <f t="shared" ca="1" si="350"/>
        <v>2.3312815313953+11.7201437100506i</v>
      </c>
      <c r="AL272" s="240" t="str">
        <f t="shared" ca="1" si="351"/>
        <v>-11.4352024656347-3.46883074432946i</v>
      </c>
      <c r="AM272" s="240" t="str">
        <f t="shared" ca="1" si="352"/>
        <v>8.44975272309247-8.44975272309523i</v>
      </c>
      <c r="AN272" s="240" t="str">
        <f t="shared" ca="1" si="353"/>
        <v>3.46883074432751+11.4352024656353i</v>
      </c>
      <c r="AO272" s="240" t="str">
        <f t="shared" ca="1" si="354"/>
        <v>-11.7201437100496-2.33128153140062i</v>
      </c>
      <c r="AP272" s="240" t="str">
        <f t="shared" ca="1" si="355"/>
        <v>7.58084425576731-9.23728545259177i</v>
      </c>
      <c r="AQ272" s="240" t="str">
        <f t="shared" ca="1" si="356"/>
        <v>4.57297322093849+11.0401339703576i</v>
      </c>
      <c r="AR272" s="240" t="str">
        <f t="shared" ca="1" si="357"/>
        <v>4.57297322093849+11.0401339703576i</v>
      </c>
      <c r="AS272" s="240" t="str">
        <f t="shared" ca="1" si="358"/>
        <v>6.63892811414802-9.93585807356561i</v>
      </c>
      <c r="AT272" s="240" t="str">
        <f t="shared" ca="1" si="359"/>
        <v>5.63307546559008+10.5387429497939i</v>
      </c>
      <c r="AU272" s="240" t="str">
        <f t="shared" ca="1" si="360"/>
        <v>-11.9497548996983-1.46393686591874E-12i</v>
      </c>
      <c r="AV272" s="240" t="str">
        <f t="shared" ca="1" si="361"/>
        <v>5.63307546559237-10.5387429497927i</v>
      </c>
      <c r="AW272" s="240" t="str">
        <f t="shared" ca="1" si="362"/>
        <v>6.63892811415561+9.93585807356054i</v>
      </c>
      <c r="AX272" s="240" t="str">
        <f t="shared" ca="1" si="363"/>
        <v>-11.892213563656+1.1712808029081i</v>
      </c>
      <c r="AY272" s="240" t="str">
        <f t="shared" ca="1" si="364"/>
        <v>4.57297322094088-11.0401339703566i</v>
      </c>
      <c r="AZ272" s="240" t="str">
        <f t="shared" ca="1" si="365"/>
        <v>7.58084425577463+9.23728545258578i</v>
      </c>
      <c r="BA272" s="240" t="str">
        <f t="shared" ca="1" si="366"/>
        <v>-11.7201437100501+2.33128153139808i</v>
      </c>
      <c r="BB272" s="240" t="str">
        <f t="shared" ca="1" si="367"/>
        <v>3.46883074433015-11.4352024656345i</v>
      </c>
      <c r="BC272" s="240" t="str">
        <f t="shared" ca="1" si="368"/>
        <v>8.44975272309063+8.44975272309707i</v>
      </c>
      <c r="BD272" s="240" t="str">
        <f t="shared" ca="1" si="369"/>
        <v>-11.4352024656338+3.46883074433251i</v>
      </c>
      <c r="BE272" s="240" t="str">
        <f t="shared" ca="1" si="370"/>
        <v>2.33128153139534-11.7201437100506i</v>
      </c>
      <c r="BF272" s="240" t="str">
        <f t="shared" ca="1" si="371"/>
        <v>9.23728545258754+7.58084425577247i</v>
      </c>
      <c r="BG272" s="240" t="str">
        <f t="shared" ca="1" si="372"/>
        <v>-11.0401339703602+4.57297322093216i</v>
      </c>
      <c r="BH272" s="240" t="str">
        <f t="shared" ca="1" si="373"/>
        <v>1.17128080290532-11.8922135636562i</v>
      </c>
      <c r="BI272" s="240" t="str">
        <f t="shared" ca="1" si="374"/>
        <v>9.9358580735619+6.63892811415358i</v>
      </c>
      <c r="BJ272" s="240" t="str">
        <f t="shared" ca="1" si="375"/>
        <v>-10.538742949797+5.63307546558435i</v>
      </c>
      <c r="BK272" s="240" t="str">
        <f t="shared" ca="1" si="376"/>
        <v>-3.91747900854979E-12-11.9497548996983i</v>
      </c>
      <c r="BL272" s="240" t="str">
        <f t="shared" ca="1" si="377"/>
        <v>10.5387429497952+5.63307546558762i</v>
      </c>
      <c r="BM272" s="240" t="str">
        <f t="shared" ca="1" si="378"/>
        <v>-9.93585807356415+6.63892811415021i</v>
      </c>
      <c r="BN272" s="240" t="str">
        <f t="shared" ca="1" si="379"/>
        <v>-1.17128080291346-11.8922135636554i</v>
      </c>
      <c r="BO272" s="240" t="str">
        <f t="shared" ca="1" si="380"/>
        <v>11.0401339703586+4.5729732209359i</v>
      </c>
      <c r="BP272" s="240" t="str">
        <f t="shared" ca="1" si="381"/>
        <v>-9.23728545259011+7.58084425576934i</v>
      </c>
      <c r="BQ272" s="240" t="str">
        <f t="shared" ca="1" si="382"/>
        <v>-2.33128153139169-11.7201437100513i</v>
      </c>
      <c r="BR272" s="240" t="str">
        <f t="shared" ca="1" si="383"/>
        <v>11.4352024656361+3.468830744325i</v>
      </c>
      <c r="BS272" s="240" t="str">
        <f t="shared" ca="1" si="384"/>
        <v>-8.44975272309326+8.44975272309444i</v>
      </c>
      <c r="BT272" s="240" t="str">
        <f t="shared" ca="1" si="385"/>
        <v>-3.46883074432628-11.4352024656357i</v>
      </c>
      <c r="BU272" s="240" t="str">
        <f t="shared" ca="1" si="386"/>
        <v>11.7201437100517+2.33128153139006i</v>
      </c>
      <c r="BV272" s="240" t="str">
        <f t="shared" ca="1" si="387"/>
        <v>-7.58084425576831+9.23728545259096i</v>
      </c>
      <c r="BW272" s="240" t="str">
        <f t="shared" ca="1" si="388"/>
        <v>-4.57297322093714-11.0401339703581i</v>
      </c>
      <c r="BX272" s="240" t="str">
        <f t="shared" ca="1" si="389"/>
        <v>11.8922135636556+1.17128080291214i</v>
      </c>
      <c r="BY272" s="240" t="str">
        <f t="shared" ca="1" si="390"/>
        <v>-6.63892811414909+9.93585807356489i</v>
      </c>
      <c r="BZ272" s="240" t="str">
        <f t="shared" ca="1" si="391"/>
        <v>-5.63307546558879-10.5387429497946i</v>
      </c>
      <c r="CA272" s="240" t="str">
        <f t="shared" ca="1" si="392"/>
        <v>11.9497548996983+2.92787373183748E-12i</v>
      </c>
      <c r="CB272" s="240" t="str">
        <f t="shared" ca="1" si="393"/>
        <v>-5.63307546559336+10.5387429497922i</v>
      </c>
      <c r="CC272" s="240" t="str">
        <f t="shared" ca="1" si="394"/>
        <v>-6.63892811415439-9.93585807356135i</v>
      </c>
      <c r="CD272" s="240" t="str">
        <f t="shared" ca="1" si="395"/>
        <v>11.8922135636561-1.17128080290698i</v>
      </c>
      <c r="CE272" s="240" t="str">
        <f t="shared" ca="1" si="396"/>
        <v>-4.57297322094192+11.0401339703562i</v>
      </c>
      <c r="CF272" s="240" t="str">
        <f t="shared" ca="1" si="397"/>
        <v>-7.58084425577376-9.23728545258648i</v>
      </c>
      <c r="CG272" s="240" t="str">
        <f t="shared" ca="1" si="398"/>
        <v>11.7201437100503-2.33128153139698i</v>
      </c>
      <c r="CH272" s="240" t="str">
        <f t="shared" ca="1" si="399"/>
        <v>-3.46883074433123+11.4352024656342i</v>
      </c>
      <c r="CI272" s="240" t="str">
        <f t="shared" ca="1" si="400"/>
        <v>-8.44975272309824-8.44975272308946i</v>
      </c>
      <c r="CJ272" s="240" t="str">
        <f t="shared" ca="1" si="401"/>
        <v>11.4352024656341-3.46883074433143i</v>
      </c>
      <c r="CK272" s="240" t="str">
        <f t="shared" ca="1" si="402"/>
        <v>-2.33128153139677+11.7201437100503i</v>
      </c>
      <c r="CL272" s="240" t="str">
        <f t="shared" ca="1" si="403"/>
        <v>-9.23728545258661-7.58084425577361i</v>
      </c>
      <c r="CM272" s="240" t="str">
        <f t="shared" ca="1" si="404"/>
        <v>11.0401339703561-4.57297322094211i</v>
      </c>
      <c r="CN272" s="240" t="str">
        <f t="shared" ca="1" si="405"/>
        <v>-1.17128080290678+11.8922135636561i</v>
      </c>
      <c r="CO272" s="240" t="str">
        <f t="shared" ca="1" si="406"/>
        <v>-9.93585807356109-6.63892811415478i</v>
      </c>
      <c r="CP272" s="240" t="str">
        <f t="shared" ca="1" si="407"/>
        <v>10.5387429497975-5.63307546558336i</v>
      </c>
      <c r="CQ272" s="240" t="str">
        <f t="shared" ca="1" si="408"/>
        <v>2.45354214263105E-12+11.9497548996983i</v>
      </c>
      <c r="CR272" s="240" t="str">
        <f t="shared" ca="1" si="409"/>
        <v>-10.5387429497947-5.63307546558861i</v>
      </c>
      <c r="CS272" s="240" t="str">
        <f t="shared" ca="1" si="410"/>
        <v>9.93585807356478-6.63892811414926i</v>
      </c>
      <c r="CT272" s="240" t="str">
        <f t="shared" ca="1" si="411"/>
        <v>1.17128080291234+11.8922135636555i</v>
      </c>
      <c r="CU272" s="240" t="str">
        <f t="shared" ca="1" si="412"/>
        <v>-11.0401339703582-4.57297322093694i</v>
      </c>
      <c r="CV272" s="240" t="str">
        <f t="shared" ca="1" si="413"/>
        <v>9.23728545259083-7.58084425576847i</v>
      </c>
      <c r="CW272" s="240" t="str">
        <f t="shared" ca="1" si="414"/>
        <v>2.33128153139026+11.7201437100516i</v>
      </c>
      <c r="CX272" s="240" t="str">
        <f t="shared" ca="1" si="415"/>
        <v>-11.4352024656358-3.46883074432608i</v>
      </c>
      <c r="CY272" s="240" t="str">
        <f t="shared" ca="1" si="416"/>
        <v>8.4497527230943-8.4497527230934i</v>
      </c>
      <c r="CZ272" s="240" t="str">
        <f t="shared" ca="1" si="417"/>
        <v>3.46883074432488+11.4352024656361i</v>
      </c>
      <c r="DA272" s="240" t="str">
        <f t="shared" ca="1" si="418"/>
        <v>-11.7201437100514-2.33128153139149i</v>
      </c>
      <c r="DB272" s="240" t="str">
        <f t="shared" ca="1" si="419"/>
        <v>7.58084425576945-9.23728545259003i</v>
      </c>
      <c r="DC272" s="240" t="str">
        <f t="shared" ca="1" si="420"/>
        <v>4.57297322093579+11.0401339703587i</v>
      </c>
      <c r="DD272" s="240" t="str">
        <f t="shared" ca="1" si="421"/>
        <v>-11.8922135636555-1.17128080291292i</v>
      </c>
      <c r="DE272" s="240" t="str">
        <f t="shared" ca="1" si="422"/>
        <v>6.63892811415031-9.93585807356408i</v>
      </c>
      <c r="DF272" s="240" t="str">
        <f t="shared" ca="1" si="423"/>
        <v>5.6330754655881+10.538742949795i</v>
      </c>
      <c r="DG272" s="240" t="str">
        <f t="shared" ca="1" si="424"/>
        <v>-11.9497548996983-3.71254567470868E-12i</v>
      </c>
      <c r="DH272" s="240" t="str">
        <f t="shared" ca="1" si="425"/>
        <v>5.63307546558447-10.5387429497969i</v>
      </c>
      <c r="DI272" s="240" t="str">
        <f t="shared" ca="1" si="426"/>
        <v>6.63892811415374+9.93585807356178i</v>
      </c>
      <c r="DJ272" s="240" t="str">
        <f t="shared" ca="1" si="427"/>
        <v>-11.8922135636562+1.17128080290553i</v>
      </c>
      <c r="DK272" s="240" t="str">
        <f t="shared" ca="1" si="428"/>
        <v>4.57297322094327-11.0401339703556i</v>
      </c>
      <c r="DL272" s="240" t="str">
        <f t="shared" ca="1" si="429"/>
        <v>7.58084425577263+9.23728545258741i</v>
      </c>
      <c r="DM272" s="240" t="str">
        <f t="shared" ca="1" si="430"/>
        <v>-11.7201437100506+2.33128153139554i</v>
      </c>
      <c r="DN272" s="240" t="str">
        <f t="shared" ca="1" si="431"/>
        <v>3.46883074433264-11.4352024656338i</v>
      </c>
      <c r="DO272" s="240" t="str">
        <f t="shared" ca="1" si="432"/>
        <v>8.44975272309722+8.44975272309049i</v>
      </c>
      <c r="DP272" s="240" t="str">
        <f t="shared" ca="1" si="433"/>
        <v>-11.4352024656346+3.46883074433002i</v>
      </c>
      <c r="DQ272" s="240" t="str">
        <f t="shared" ca="1" si="434"/>
        <v>2.33128153139821-11.72014371005i</v>
      </c>
      <c r="DR272" s="240" t="str">
        <f t="shared" ca="1" si="435"/>
        <v>9.23728545258612+7.58084425577421i</v>
      </c>
      <c r="DS272" s="240" t="str">
        <f t="shared" ca="1" si="436"/>
        <v>-11.0401339703566+4.57297322094076i</v>
      </c>
      <c r="DT272" s="240" t="str">
        <f t="shared" ca="1" si="437"/>
        <v>1.17128080290824-11.8922135636559i</v>
      </c>
      <c r="DU272" s="240" t="str">
        <f t="shared" ca="1" si="438"/>
        <v>9.93585807356065+6.63892811415544i</v>
      </c>
      <c r="DV272" s="240" t="str">
        <f t="shared" ca="1" si="439"/>
        <v>-10.5387429497928+5.63307546559225i</v>
      </c>
      <c r="DW272" s="240" t="str">
        <f t="shared" ca="1" si="440"/>
        <v>-1.66887019975986E-12-11.9497548996983i</v>
      </c>
      <c r="DX272" s="240" t="str">
        <f t="shared" ca="1" si="441"/>
        <v>10.538742949794+5.6330754655899i</v>
      </c>
      <c r="DY272" s="240" t="str">
        <f t="shared" ca="1" si="442"/>
        <v>-9.9358580735656+6.63892811414804i</v>
      </c>
      <c r="DZ272" s="240" t="str">
        <f t="shared" ca="1" si="443"/>
        <v>-1.17128080291088-11.8922135636557i</v>
      </c>
      <c r="EA272" s="240" t="str">
        <f t="shared" ca="1" si="444"/>
        <v>11.0401339703577+4.57297322093829i</v>
      </c>
      <c r="EB272" s="240" t="str">
        <f t="shared" ca="1" si="445"/>
        <v>-9.23728545259176+7.58084425576734i</v>
      </c>
      <c r="EC272" s="240" t="str">
        <f t="shared" ca="1" si="446"/>
        <v>-2.33128153140081-11.7201437100495i</v>
      </c>
      <c r="ED272" s="240" t="str">
        <f t="shared" ca="1" si="447"/>
        <v>11.4352024656353+3.46883074432749i</v>
      </c>
      <c r="EE272" s="240" t="str">
        <f t="shared" ca="1" si="448"/>
        <v>-8.44975272309533+8.44975272309238i</v>
      </c>
      <c r="EF272" s="240" t="str">
        <f t="shared" ca="1" si="449"/>
        <v>-3.46883074432347-11.4352024656365i</v>
      </c>
      <c r="EG272" s="240" t="str">
        <f t="shared" ca="1" si="450"/>
        <v>11.7201437100511+2.33128153139294i</v>
      </c>
      <c r="EH272" s="240" t="str">
        <f t="shared" ca="1" si="451"/>
        <v>-7.58084425577057+9.2372854525891i</v>
      </c>
      <c r="EI272" s="240" t="str">
        <f t="shared" ca="1" si="452"/>
        <v>-4.57297322093442-11.0401339703593i</v>
      </c>
      <c r="EJ272" s="240" t="str">
        <f t="shared" ca="1" si="453"/>
        <v>11.8922135636565+1.17128080290288i</v>
      </c>
      <c r="EK272" s="240" t="str">
        <f t="shared" ca="1" si="454"/>
        <v>-6.63892811415153+9.93585807356327i</v>
      </c>
      <c r="EL272" s="240" t="str">
        <f t="shared" ca="1" si="455"/>
        <v>-5.63307546558621-10.538742949796i</v>
      </c>
      <c r="EM272" s="240" t="str">
        <f t="shared" ca="1" si="456"/>
        <v>11.9497548996983+5.85574746367495E-12i</v>
      </c>
      <c r="EN272" s="240"/>
      <c r="EO272" s="240"/>
      <c r="EP272" s="240"/>
    </row>
    <row r="273" spans="1:146">
      <c r="A273" s="268">
        <f t="shared" si="323"/>
        <v>3.3789062500000026E-3</v>
      </c>
      <c r="B273" s="267">
        <v>173</v>
      </c>
      <c r="C273" s="266">
        <f t="shared" si="324"/>
        <v>34600</v>
      </c>
      <c r="N273" s="265">
        <f t="shared" ca="1" si="327"/>
        <v>35.946736362255272</v>
      </c>
      <c r="O273" s="240">
        <f t="shared" ca="1" si="328"/>
        <v>11.946736362255274</v>
      </c>
      <c r="P273" s="240" t="str">
        <f t="shared" ca="1" si="329"/>
        <v>-5.37138802086668+10.6711152387425i</v>
      </c>
      <c r="Q273" s="240" t="str">
        <f t="shared" ca="1" si="330"/>
        <v>-7.11666254194993-9.59570862277712i</v>
      </c>
      <c r="R273" s="240" t="str">
        <f t="shared" ca="1" si="331"/>
        <v>11.770852237245-2.04243661301295i</v>
      </c>
      <c r="S273" s="240" t="str">
        <f t="shared" ca="1" si="332"/>
        <v>-3.46795450916164+11.4323139054007i</v>
      </c>
      <c r="T273" s="240" t="str">
        <f t="shared" ca="1" si="333"/>
        <v>-8.65238896115382-8.2377590990594i</v>
      </c>
      <c r="U273" s="241" t="str">
        <f t="shared" ca="1" si="334"/>
        <v>11.2483787201878-4.02473426159536i</v>
      </c>
      <c r="V273" s="240" t="str">
        <f t="shared" ca="1" si="335"/>
        <v>-1.4624080645305+11.8568913447846i</v>
      </c>
      <c r="W273" s="240" t="str">
        <f t="shared" ca="1" si="336"/>
        <v>-9.93334825140486-6.6372511046023i</v>
      </c>
      <c r="X273" s="240" t="str">
        <f t="shared" ca="1" si="337"/>
        <v>10.3946998950037-5.88852475600149i</v>
      </c>
      <c r="Y273" s="240" t="str">
        <f t="shared" ca="1" si="338"/>
        <v>0.586198569099278+11.9323459951016i</v>
      </c>
      <c r="Z273" s="240" t="str">
        <f t="shared" ca="1" si="339"/>
        <v>-10.9218229311918-4.84131114151159i</v>
      </c>
      <c r="AA273" s="240" t="str">
        <f t="shared" ca="1" si="340"/>
        <v>9.23495209159172-7.57892931588876i</v>
      </c>
      <c r="AB273" s="240" t="str">
        <f t="shared" ca="1" si="341"/>
        <v>2.61754475279711+11.6564561156613i</v>
      </c>
      <c r="AC273" s="240" t="str">
        <f t="shared" ca="1" si="342"/>
        <v>-11.5887076450634-2.90282015055728i</v>
      </c>
      <c r="AD273" s="240" t="str">
        <f t="shared" ca="1" si="343"/>
        <v>7.80328375375377-9.0461744603802i</v>
      </c>
      <c r="AE273" s="240" t="str">
        <f t="shared" ca="1" si="344"/>
        <v>4.57181807666893+11.0373452053959i</v>
      </c>
      <c r="AF273" s="240" t="str">
        <f t="shared" ca="1" si="345"/>
        <v>-11.9143661625335-0.878856446929925i</v>
      </c>
      <c r="AG273" s="240" t="str">
        <f t="shared" ca="1" si="346"/>
        <v>6.14184994798833-10.247057574037i</v>
      </c>
      <c r="AH273" s="240" t="str">
        <f t="shared" ca="1" si="347"/>
        <v>6.39147551922475+10.09324280875i</v>
      </c>
      <c r="AI273" s="240" t="str">
        <f t="shared" ca="1" si="348"/>
        <v>-11.8892095612958+1.17098493449948i</v>
      </c>
      <c r="AJ273" s="240" t="str">
        <f t="shared" ca="1" si="349"/>
        <v>4.29957111956826-11.1462189955611i</v>
      </c>
      <c r="AK273" s="240" t="str">
        <f t="shared" ca="1" si="350"/>
        <v>8.02293778526891+8.85194775193216i</v>
      </c>
      <c r="AL273" s="240" t="str">
        <f t="shared" ca="1" si="351"/>
        <v>-11.5139785703096+3.18634699800314i</v>
      </c>
      <c r="AM273" s="240" t="str">
        <f t="shared" ca="1" si="352"/>
        <v>2.33069264395319-11.7171831729582i</v>
      </c>
      <c r="AN273" s="240" t="str">
        <f t="shared" ca="1" si="353"/>
        <v>9.41816693297804+7.3500096144013i</v>
      </c>
      <c r="AO273" s="240" t="str">
        <f t="shared" ca="1" si="354"/>
        <v>-10.7997217592464+5.10788798155281i</v>
      </c>
      <c r="AP273" s="240" t="str">
        <f t="shared" ca="1" si="355"/>
        <v>0.293187587172465-11.9431382286215i</v>
      </c>
      <c r="AQ273" s="240" t="str">
        <f t="shared" ca="1" si="356"/>
        <v>10.5360808374381+5.63165253688485i</v>
      </c>
      <c r="AR273" s="240" t="str">
        <f t="shared" ca="1" si="357"/>
        <v>10.5360808374381+5.63165253688485i</v>
      </c>
      <c r="AS273" s="240" t="str">
        <f t="shared" ca="1" si="358"/>
        <v>-1.75295029463093-11.8174309802844i</v>
      </c>
      <c r="AT273" s="240" t="str">
        <f t="shared" ca="1" si="359"/>
        <v>11.3437628420765+3.74747305420012i</v>
      </c>
      <c r="AU273" s="240" t="str">
        <f t="shared" ca="1" si="360"/>
        <v>-8.44761829479487+8.44761829480236i</v>
      </c>
      <c r="AV273" s="240" t="str">
        <f t="shared" ca="1" si="361"/>
        <v>-3.74747305419889-11.3437628420769i</v>
      </c>
      <c r="AW273" s="240" t="str">
        <f t="shared" ca="1" si="362"/>
        <v>11.8174309802842+1.75295029463221i</v>
      </c>
      <c r="AX273" s="240" t="str">
        <f t="shared" ca="1" si="363"/>
        <v>-6.87902865809513+9.76747021650633i</v>
      </c>
      <c r="AY273" s="240" t="str">
        <f t="shared" ca="1" si="364"/>
        <v>-5.63165253688356-10.5360808374388i</v>
      </c>
      <c r="AZ273" s="240" t="str">
        <f t="shared" ca="1" si="365"/>
        <v>11.9431382286215-0.293187587171002i</v>
      </c>
      <c r="BA273" s="240" t="str">
        <f t="shared" ca="1" si="366"/>
        <v>-5.10788798155412+10.7997217592458i</v>
      </c>
      <c r="BB273" s="240" t="str">
        <f t="shared" ca="1" si="367"/>
        <v>-7.35000961440014-9.41816693297893i</v>
      </c>
      <c r="BC273" s="240" t="str">
        <f t="shared" ca="1" si="368"/>
        <v>11.7171831729585-2.33069264395192i</v>
      </c>
      <c r="BD273" s="240" t="str">
        <f t="shared" ca="1" si="369"/>
        <v>-3.18634699799866+11.5139785703108i</v>
      </c>
      <c r="BE273" s="240" t="str">
        <f t="shared" ca="1" si="370"/>
        <v>-8.85194775193129-8.02293778526987i</v>
      </c>
      <c r="BF273" s="240" t="str">
        <f t="shared" ca="1" si="371"/>
        <v>11.1462189955594-4.29957111957276i</v>
      </c>
      <c r="BG273" s="240" t="str">
        <f t="shared" ca="1" si="372"/>
        <v>-1.17098493449975+11.8892095612958i</v>
      </c>
      <c r="BH273" s="240" t="str">
        <f t="shared" ca="1" si="373"/>
        <v>-10.0932428087466-6.39147551923001i</v>
      </c>
      <c r="BI273" s="240" t="str">
        <f t="shared" ca="1" si="374"/>
        <v>10.2470575740365-6.1418499479891i</v>
      </c>
      <c r="BJ273" s="240" t="str">
        <f t="shared" ca="1" si="375"/>
        <v>0.878856446925079+11.9143661625338i</v>
      </c>
      <c r="BK273" s="240" t="str">
        <f t="shared" ca="1" si="376"/>
        <v>-11.0373452053968-4.57181807666683i</v>
      </c>
      <c r="BL273" s="240" t="str">
        <f t="shared" ca="1" si="377"/>
        <v>9.04617446038258-7.803283753751i</v>
      </c>
      <c r="BM273" s="240" t="str">
        <f t="shared" ca="1" si="378"/>
        <v>2.90282015056071+11.5887076450625i</v>
      </c>
      <c r="BN273" s="240" t="str">
        <f t="shared" ca="1" si="379"/>
        <v>-11.6564561156607-2.61754475279978i</v>
      </c>
      <c r="BO273" s="240" t="str">
        <f t="shared" ca="1" si="380"/>
        <v>7.57892931588529-9.23495209159457i</v>
      </c>
      <c r="BP273" s="240" t="str">
        <f t="shared" ca="1" si="381"/>
        <v>4.84131114151026+10.9218229311924i</v>
      </c>
      <c r="BQ273" s="240" t="str">
        <f t="shared" ca="1" si="382"/>
        <v>-11.9323459951019-0.586198569093533i</v>
      </c>
      <c r="BR273" s="240" t="str">
        <f t="shared" ca="1" si="383"/>
        <v>5.88852475600164-10.3946998950036i</v>
      </c>
      <c r="BS273" s="240" t="str">
        <f t="shared" ca="1" si="384"/>
        <v>6.63725110459727+9.93334825140822i</v>
      </c>
      <c r="BT273" s="240" t="str">
        <f t="shared" ca="1" si="385"/>
        <v>-11.8568913447845+1.46240806453163i</v>
      </c>
      <c r="BU273" s="240" t="str">
        <f t="shared" ca="1" si="386"/>
        <v>4.02473426160017-11.248378720186i</v>
      </c>
      <c r="BV273" s="240" t="str">
        <f t="shared" ca="1" si="387"/>
        <v>8.23775909906089+8.6523889611524i</v>
      </c>
      <c r="BW273" s="240" t="str">
        <f t="shared" ca="1" si="388"/>
        <v>-11.4323139054018+3.46795450915797i</v>
      </c>
      <c r="BX273" s="240" t="str">
        <f t="shared" ca="1" si="389"/>
        <v>2.04243661300966-11.7708522372456i</v>
      </c>
      <c r="BY273" s="240" t="str">
        <f t="shared" ca="1" si="390"/>
        <v>9.59570862277566+7.1166625419519i</v>
      </c>
      <c r="BZ273" s="240" t="str">
        <f t="shared" ca="1" si="391"/>
        <v>-10.6711152387408+5.37138802086996i</v>
      </c>
      <c r="CA273" s="240" t="str">
        <f t="shared" ca="1" si="392"/>
        <v>1.63334429243823E-12-11.9467363622553i</v>
      </c>
      <c r="CB273" s="240" t="str">
        <f t="shared" ca="1" si="393"/>
        <v>10.6711152387449+5.37138802086197i</v>
      </c>
      <c r="CC273" s="240" t="str">
        <f t="shared" ca="1" si="394"/>
        <v>-9.5957086227772+7.11666254194982i</v>
      </c>
      <c r="CD273" s="240" t="str">
        <f t="shared" ca="1" si="395"/>
        <v>-2.04243661300712-11.7708522372461i</v>
      </c>
      <c r="CE273" s="240" t="str">
        <f t="shared" ca="1" si="396"/>
        <v>11.4323139054009+3.46795450916077i</v>
      </c>
      <c r="CF273" s="240" t="str">
        <f t="shared" ca="1" si="397"/>
        <v>-8.23775909906302+8.65238896115038i</v>
      </c>
      <c r="CG273" s="240" t="str">
        <f t="shared" ca="1" si="398"/>
        <v>-4.02473426159774-11.2483787201869i</v>
      </c>
      <c r="CH273" s="240" t="str">
        <f t="shared" ca="1" si="399"/>
        <v>11.8568913447841+1.46240806453453i</v>
      </c>
      <c r="CI273" s="240" t="str">
        <f t="shared" ca="1" si="400"/>
        <v>-6.63725110459942+9.93334825140678i</v>
      </c>
      <c r="CJ273" s="240" t="str">
        <f t="shared" ca="1" si="401"/>
        <v>-5.8885247559994-10.3946998950049i</v>
      </c>
      <c r="CK273" s="240" t="str">
        <f t="shared" ca="1" si="402"/>
        <v>11.9323459951015-0.58619856910248i</v>
      </c>
      <c r="CL273" s="240" t="str">
        <f t="shared" ca="1" si="403"/>
        <v>-4.84131114151293+10.9218229311913i</v>
      </c>
      <c r="CM273" s="240" t="str">
        <f t="shared" ca="1" si="404"/>
        <v>-7.57892931589248-9.23495209158868i</v>
      </c>
      <c r="CN273" s="240" t="str">
        <f t="shared" ca="1" si="405"/>
        <v>11.6564561156612-2.61754475279726i</v>
      </c>
      <c r="CO273" s="240" t="str">
        <f t="shared" ca="1" si="406"/>
        <v>-2.90282015056355+11.5887076450618i</v>
      </c>
      <c r="CP273" s="240" t="str">
        <f t="shared" ca="1" si="407"/>
        <v>-9.0461744603809-7.80328375375296i</v>
      </c>
      <c r="CQ273" s="240" t="str">
        <f t="shared" ca="1" si="408"/>
        <v>11.0373452053978-4.57181807666444i</v>
      </c>
      <c r="CR273" s="240" t="str">
        <f t="shared" ca="1" si="409"/>
        <v>-0.878856446927998+11.9143661625336i</v>
      </c>
      <c r="CS273" s="240" t="str">
        <f t="shared" ca="1" si="410"/>
        <v>-10.247057574035-6.14184994799161i</v>
      </c>
      <c r="CT273" s="240" t="str">
        <f t="shared" ca="1" si="411"/>
        <v>10.093242808748-6.39147551922782i</v>
      </c>
      <c r="CU273" s="240" t="str">
        <f t="shared" ca="1" si="412"/>
        <v>1.17098493449718+11.889209561296i</v>
      </c>
      <c r="CV273" s="240" t="str">
        <f t="shared" ca="1" si="413"/>
        <v>-11.1462189955627-4.29957111956409i</v>
      </c>
      <c r="CW273" s="240" t="str">
        <f t="shared" ca="1" si="414"/>
        <v>8.85194775193303-8.02293778526794i</v>
      </c>
      <c r="CX273" s="240" t="str">
        <f t="shared" ca="1" si="415"/>
        <v>3.1863469980073+11.5139785703084i</v>
      </c>
      <c r="CY273" s="240" t="str">
        <f t="shared" ca="1" si="416"/>
        <v>-11.7171831729579-2.33069264395479i</v>
      </c>
      <c r="CZ273" s="240" t="str">
        <f t="shared" ca="1" si="417"/>
        <v>7.35000961440246-9.41816693297713i</v>
      </c>
      <c r="DA273" s="240" t="str">
        <f t="shared" ca="1" si="418"/>
        <v>5.10788798155179+10.7997217592469i</v>
      </c>
      <c r="DB273" s="240" t="str">
        <f t="shared" ca="1" si="419"/>
        <v>-11.9431382286215-0.293187587173588i</v>
      </c>
      <c r="DC273" s="240" t="str">
        <f t="shared" ca="1" si="420"/>
        <v>5.63165253688614-10.5360808374374i</v>
      </c>
      <c r="DD273" s="240" t="str">
        <f t="shared" ca="1" si="421"/>
        <v>6.87902865809302+9.76747021650783i</v>
      </c>
      <c r="DE273" s="240" t="str">
        <f t="shared" ca="1" si="422"/>
        <v>-11.8174309802846+1.75295029462931i</v>
      </c>
      <c r="DF273" s="240" t="str">
        <f t="shared" ca="1" si="423"/>
        <v>3.74747305420167-11.343762842076i</v>
      </c>
      <c r="DG273" s="240" t="str">
        <f t="shared" ca="1" si="424"/>
        <v>8.44761829480144+8.44761829479578i</v>
      </c>
      <c r="DH273" s="240" t="str">
        <f t="shared" ca="1" si="425"/>
        <v>-11.3437628420773+3.74747305419766i</v>
      </c>
      <c r="DI273" s="240" t="str">
        <f t="shared" ca="1" si="426"/>
        <v>1.75295029462208-11.8174309802857i</v>
      </c>
      <c r="DJ273" s="240" t="str">
        <f t="shared" ca="1" si="427"/>
        <v>9.7674702165054+6.87902865809646i</v>
      </c>
      <c r="DK273" s="240" t="str">
        <f t="shared" ca="1" si="428"/>
        <v>-10.5360808374337+5.6316525368932i</v>
      </c>
      <c r="DL273" s="240" t="str">
        <f t="shared" ca="1" si="429"/>
        <v>-0.293187587170048-11.9431382286216i</v>
      </c>
      <c r="DM273" s="240" t="str">
        <f t="shared" ca="1" si="430"/>
        <v>10.7997217592451+5.1078879815556i</v>
      </c>
      <c r="DN273" s="240" t="str">
        <f t="shared" ca="1" si="431"/>
        <v>-9.41816693297973+7.35000961439912i</v>
      </c>
      <c r="DO273" s="240" t="str">
        <f t="shared" ca="1" si="432"/>
        <v>-2.33069264395066-11.7171831729587i</v>
      </c>
      <c r="DP273" s="240" t="str">
        <f t="shared" ca="1" si="433"/>
        <v>11.5139785703104+3.18634699800024i</v>
      </c>
      <c r="DQ273" s="240" t="str">
        <f t="shared" ca="1" si="434"/>
        <v>-8.02293778527107+8.85194775193019i</v>
      </c>
      <c r="DR273" s="240" t="str">
        <f t="shared" ca="1" si="435"/>
        <v>-4.29957111957155-11.1462189955598i</v>
      </c>
      <c r="DS273" s="240" t="str">
        <f t="shared" ca="1" si="436"/>
        <v>11.8892095612957+1.1709849345007i</v>
      </c>
      <c r="DT273" s="240" t="str">
        <f t="shared" ca="1" si="437"/>
        <v>-6.39147551922106+10.0932428087523i</v>
      </c>
      <c r="DU273" s="240" t="str">
        <f t="shared" ca="1" si="438"/>
        <v>-6.14184994798799-10.2470575740372i</v>
      </c>
      <c r="DV273" s="240" t="str">
        <f t="shared" ca="1" si="439"/>
        <v>11.9143661625339-0.878856446923788i</v>
      </c>
      <c r="DW273" s="240" t="str">
        <f t="shared" ca="1" si="440"/>
        <v>-4.57181807666833+11.0373452053961i</v>
      </c>
      <c r="DX273" s="240" t="str">
        <f t="shared" ca="1" si="441"/>
        <v>-7.80328375374975-9.04617446038366i</v>
      </c>
      <c r="DY273" s="240" t="str">
        <f t="shared" ca="1" si="442"/>
        <v>11.5887076450629-2.90282015055946i</v>
      </c>
      <c r="DZ273" s="240" t="str">
        <f t="shared" ca="1" si="443"/>
        <v>-2.61754475280071+11.6564561156604i</v>
      </c>
      <c r="EA273" s="240" t="str">
        <f t="shared" ca="1" si="444"/>
        <v>-9.23495209159375-7.57892931588629i</v>
      </c>
      <c r="EB273" s="240" t="str">
        <f t="shared" ca="1" si="445"/>
        <v>10.921822931193-4.84131114150907i</v>
      </c>
      <c r="EC273" s="240" t="str">
        <f t="shared" ca="1" si="446"/>
        <v>-0.586198569095165+11.9323459951019i</v>
      </c>
      <c r="ED273" s="240" t="str">
        <f t="shared" ca="1" si="447"/>
        <v>-10.3946998950028-5.88852475600306i</v>
      </c>
      <c r="EE273" s="240" t="str">
        <f t="shared" ca="1" si="448"/>
        <v>9.93334825140234-6.63725110460607i</v>
      </c>
      <c r="EF273" s="240" t="str">
        <f t="shared" ca="1" si="449"/>
        <v>1.46240806452967+11.8568913447847i</v>
      </c>
      <c r="EG273" s="240" t="str">
        <f t="shared" ca="1" si="450"/>
        <v>-11.2483787201896-4.0247342615902i</v>
      </c>
      <c r="EH273" s="240" t="str">
        <f t="shared" ca="1" si="451"/>
        <v>8.65238896115328-8.23775909905996i</v>
      </c>
      <c r="EI273" s="240" t="str">
        <f t="shared" ca="1" si="452"/>
        <v>3.46795450915672+11.4323139054022i</v>
      </c>
      <c r="EJ273" s="240" t="str">
        <f t="shared" ca="1" si="453"/>
        <v>-11.7708522372454-2.04243661301061i</v>
      </c>
      <c r="EK273" s="240" t="str">
        <f t="shared" ca="1" si="454"/>
        <v>7.11666254195266-9.59570862277509i</v>
      </c>
      <c r="EL273" s="240" t="str">
        <f t="shared" ca="1" si="455"/>
        <v>5.3713880208685+10.6711152387416i</v>
      </c>
      <c r="EM273" s="240" t="str">
        <f t="shared" ca="1" si="456"/>
        <v>-11.9467363622553-3.26668858487647E-12i</v>
      </c>
      <c r="EN273" s="240"/>
      <c r="EO273" s="240"/>
      <c r="EP273" s="240"/>
    </row>
    <row r="274" spans="1:146">
      <c r="A274" s="268">
        <f t="shared" si="323"/>
        <v>3.3984375000000026E-3</v>
      </c>
      <c r="B274" s="267">
        <v>174</v>
      </c>
      <c r="C274" s="266">
        <f t="shared" si="324"/>
        <v>34800</v>
      </c>
      <c r="N274" s="265">
        <f t="shared" ca="1" si="327"/>
        <v>35.943370464768329</v>
      </c>
      <c r="O274" s="240">
        <f t="shared" ca="1" si="328"/>
        <v>11.943370464768327</v>
      </c>
      <c r="P274" s="240" t="str">
        <f t="shared" ca="1" si="329"/>
        <v>-5.10644887493655+10.7966790239573i</v>
      </c>
      <c r="Q274" s="240" t="str">
        <f t="shared" ca="1" si="330"/>
        <v>-7.57679401312746-9.2323502176497i</v>
      </c>
      <c r="R274" s="240" t="str">
        <f t="shared" ca="1" si="331"/>
        <v>11.5854426193059-2.90200230418102i</v>
      </c>
      <c r="S274" s="240" t="str">
        <f t="shared" ca="1" si="332"/>
        <v>-2.33003598992959+11.7138819502475i</v>
      </c>
      <c r="T274" s="240" t="str">
        <f t="shared" ca="1" si="333"/>
        <v>-9.59300510856523-7.11465747915821i</v>
      </c>
      <c r="U274" s="241" t="str">
        <f t="shared" ca="1" si="334"/>
        <v>10.5331123808696-5.63006586379523i</v>
      </c>
      <c r="V274" s="240" t="str">
        <f t="shared" ca="1" si="335"/>
        <v>0.586033412337236+11.9289841519856i</v>
      </c>
      <c r="W274" s="240" t="str">
        <f t="shared" ca="1" si="336"/>
        <v>-11.0342355215992-4.57053000346542i</v>
      </c>
      <c r="X274" s="240" t="str">
        <f t="shared" ca="1" si="337"/>
        <v>8.84945378640146-8.02067738667036i</v>
      </c>
      <c r="Y274" s="240" t="str">
        <f t="shared" ca="1" si="338"/>
        <v>3.46697744069631+11.4290929423294i</v>
      </c>
      <c r="Z274" s="240" t="str">
        <f t="shared" ca="1" si="339"/>
        <v>-11.814101513556-1.75245641489135i</v>
      </c>
      <c r="AA274" s="240" t="str">
        <f t="shared" ca="1" si="340"/>
        <v>6.63538111215083-9.93054960992655i</v>
      </c>
      <c r="AB274" s="240" t="str">
        <f t="shared" ca="1" si="341"/>
        <v>6.14011953085341+10.2441705474642i</v>
      </c>
      <c r="AC274" s="240" t="str">
        <f t="shared" ca="1" si="342"/>
        <v>-11.8858598715253+1.1706550188525i</v>
      </c>
      <c r="AD274" s="240" t="str">
        <f t="shared" ca="1" si="343"/>
        <v>4.02360032488447-11.2452095793849i</v>
      </c>
      <c r="AE274" s="240" t="str">
        <f t="shared" ca="1" si="344"/>
        <v>8.44523824586075+8.44523824586088i</v>
      </c>
      <c r="AF274" s="240" t="str">
        <f t="shared" ca="1" si="345"/>
        <v>-11.2452095793849+4.02360032488447i</v>
      </c>
      <c r="AG274" s="240" t="str">
        <f t="shared" ca="1" si="346"/>
        <v>1.17065501885369-11.8858598715252i</v>
      </c>
      <c r="AH274" s="240" t="str">
        <f t="shared" ca="1" si="347"/>
        <v>10.2441705474641+6.14011953085348i</v>
      </c>
      <c r="AI274" s="240" t="str">
        <f t="shared" ca="1" si="348"/>
        <v>-9.9305496099266+6.63538111215076i</v>
      </c>
      <c r="AJ274" s="240" t="str">
        <f t="shared" ca="1" si="349"/>
        <v>-1.75245641489135-11.814101513556i</v>
      </c>
      <c r="AK274" s="240" t="str">
        <f t="shared" ca="1" si="350"/>
        <v>11.4290929423294+3.46697744069639i</v>
      </c>
      <c r="AL274" s="240" t="str">
        <f t="shared" ca="1" si="351"/>
        <v>-8.02067738667036+8.84945378640146i</v>
      </c>
      <c r="AM274" s="240" t="str">
        <f t="shared" ca="1" si="352"/>
        <v>-4.57053000346526-11.0342355215993i</v>
      </c>
      <c r="AN274" s="240" t="str">
        <f t="shared" ca="1" si="353"/>
        <v>11.9289841519859+0.586033412332574i</v>
      </c>
      <c r="AO274" s="240" t="str">
        <f t="shared" ca="1" si="354"/>
        <v>-5.63006586379842+10.5331123808679i</v>
      </c>
      <c r="AP274" s="240" t="str">
        <f t="shared" ca="1" si="355"/>
        <v>-7.11465747915906-9.5930051085646i</v>
      </c>
      <c r="AQ274" s="240" t="str">
        <f t="shared" ca="1" si="356"/>
        <v>11.7138819502486-2.33003598992368i</v>
      </c>
      <c r="AR274" s="240" t="str">
        <f t="shared" ca="1" si="357"/>
        <v>11.7138819502486-2.33003598992368i</v>
      </c>
      <c r="AS274" s="240" t="str">
        <f t="shared" ca="1" si="358"/>
        <v>-9.23235021765161-7.57679401312513i</v>
      </c>
      <c r="AT274" s="240" t="str">
        <f t="shared" ca="1" si="359"/>
        <v>10.7966790239593-5.10644887493241i</v>
      </c>
      <c r="AU274" s="240" t="str">
        <f t="shared" ca="1" si="360"/>
        <v>-1.69729387193118E-13+11.9433704647683i</v>
      </c>
      <c r="AV274" s="240" t="str">
        <f t="shared" ca="1" si="361"/>
        <v>-10.7966790239593-5.10644887493241i</v>
      </c>
      <c r="AW274" s="240" t="str">
        <f t="shared" ca="1" si="362"/>
        <v>9.23235021765161-7.57679401312513i</v>
      </c>
      <c r="AX274" s="240" t="str">
        <f t="shared" ca="1" si="363"/>
        <v>2.90200230418202+11.5854426193056i</v>
      </c>
      <c r="AY274" s="240" t="str">
        <f t="shared" ca="1" si="364"/>
        <v>-11.7138819502463-2.33003598993567i</v>
      </c>
      <c r="AZ274" s="240" t="str">
        <f t="shared" ca="1" si="365"/>
        <v>7.11465747915919-9.59300510856449i</v>
      </c>
      <c r="BA274" s="240" t="str">
        <f t="shared" ca="1" si="366"/>
        <v>5.63006586379826+10.533112380868i</v>
      </c>
      <c r="BB274" s="240" t="str">
        <f t="shared" ca="1" si="367"/>
        <v>-11.9289841519859+0.586033412332235i</v>
      </c>
      <c r="BC274" s="240" t="str">
        <f t="shared" ca="1" si="368"/>
        <v>4.57053000346542-11.0342355215992i</v>
      </c>
      <c r="BD274" s="240" t="str">
        <f t="shared" ca="1" si="369"/>
        <v>8.02067738667375+8.84945378639838i</v>
      </c>
      <c r="BE274" s="240" t="str">
        <f t="shared" ca="1" si="370"/>
        <v>-11.4290929423305+3.46697744069265i</v>
      </c>
      <c r="BF274" s="240" t="str">
        <f t="shared" ca="1" si="371"/>
        <v>1.75245641489018-11.8141015135562i</v>
      </c>
      <c r="BG274" s="240" t="str">
        <f t="shared" ca="1" si="372"/>
        <v>9.93054960992321+6.63538111215583i</v>
      </c>
      <c r="BH274" s="240" t="str">
        <f t="shared" ca="1" si="373"/>
        <v>-10.2441705474649+6.14011953085217i</v>
      </c>
      <c r="BI274" s="240" t="str">
        <f t="shared" ca="1" si="374"/>
        <v>-1.17065501885605-11.885859871525i</v>
      </c>
      <c r="BJ274" s="240" t="str">
        <f t="shared" ca="1" si="375"/>
        <v>11.2452095793832+4.02360032488911i</v>
      </c>
      <c r="BK274" s="240" t="str">
        <f t="shared" ca="1" si="376"/>
        <v>-8.445238245861+8.44523824586063i</v>
      </c>
      <c r="BL274" s="240" t="str">
        <f t="shared" ca="1" si="377"/>
        <v>-4.02360032488894-11.2452095793833i</v>
      </c>
      <c r="BM274" s="240" t="str">
        <f t="shared" ca="1" si="378"/>
        <v>11.8858598715249+1.17065501885622i</v>
      </c>
      <c r="BN274" s="240" t="str">
        <f t="shared" ca="1" si="379"/>
        <v>-6.14011953085261+10.2441705474647i</v>
      </c>
      <c r="BO274" s="240" t="str">
        <f t="shared" ca="1" si="380"/>
        <v>-6.63538111215569-9.9305496099233i</v>
      </c>
      <c r="BP274" s="240" t="str">
        <f t="shared" ca="1" si="381"/>
        <v>11.8141015135562-1.75245641489001i</v>
      </c>
      <c r="BQ274" s="240" t="str">
        <f t="shared" ca="1" si="382"/>
        <v>-3.46697744069314+11.4290929423303i</v>
      </c>
      <c r="BR274" s="240" t="str">
        <f t="shared" ca="1" si="383"/>
        <v>-8.84945378639827-8.02067738667388i</v>
      </c>
      <c r="BS274" s="240" t="str">
        <f t="shared" ca="1" si="384"/>
        <v>11.0342355215993-4.57053000346526i</v>
      </c>
      <c r="BT274" s="240" t="str">
        <f t="shared" ca="1" si="385"/>
        <v>-0.586033412332744+11.9289841519859i</v>
      </c>
      <c r="BU274" s="240" t="str">
        <f t="shared" ca="1" si="386"/>
        <v>-10.5331123808679-5.63006586379842i</v>
      </c>
      <c r="BV274" s="240" t="str">
        <f t="shared" ca="1" si="387"/>
        <v>9.5930051085646-7.11465747915906i</v>
      </c>
      <c r="BW274" s="240" t="str">
        <f t="shared" ca="1" si="388"/>
        <v>2.3300359899355+11.7138819502463i</v>
      </c>
      <c r="BX274" s="240" t="str">
        <f t="shared" ca="1" si="389"/>
        <v>-11.5854426193055-2.90200230418252i</v>
      </c>
      <c r="BY274" s="240" t="str">
        <f t="shared" ca="1" si="390"/>
        <v>7.57679401312552-9.23235021765129i</v>
      </c>
      <c r="BZ274" s="240" t="str">
        <f t="shared" ca="1" si="391"/>
        <v>5.10644887493226+10.7966790239593i</v>
      </c>
      <c r="CA274" s="240" t="str">
        <f t="shared" ca="1" si="392"/>
        <v>-11.9433704647683-3.39458774386237E-13i</v>
      </c>
      <c r="CB274" s="240" t="str">
        <f t="shared" ca="1" si="393"/>
        <v>5.10644887493287-10.796679023959i</v>
      </c>
      <c r="CC274" s="240" t="str">
        <f t="shared" ca="1" si="394"/>
        <v>7.576794013125+9.23235021765172i</v>
      </c>
      <c r="CD274" s="240" t="str">
        <f t="shared" ca="1" si="395"/>
        <v>-11.5854426193056+2.90200230418185i</v>
      </c>
      <c r="CE274" s="240" t="str">
        <f t="shared" ca="1" si="396"/>
        <v>2.33003598992418-11.7138819502485i</v>
      </c>
      <c r="CF274" s="240" t="str">
        <f t="shared" ca="1" si="397"/>
        <v>9.5930051085644+7.11465747915933i</v>
      </c>
      <c r="CG274" s="240" t="str">
        <f t="shared" ca="1" si="398"/>
        <v>-10.533112380868+5.63006586379812i</v>
      </c>
      <c r="CH274" s="240" t="str">
        <f t="shared" ca="1" si="399"/>
        <v>-0.586033412332405-11.9289841519859i</v>
      </c>
      <c r="CI274" s="240" t="str">
        <f t="shared" ca="1" si="400"/>
        <v>11.0342355215992+4.57053000346557i</v>
      </c>
      <c r="CJ274" s="240" t="str">
        <f t="shared" ca="1" si="401"/>
        <v>-8.8494537863985+8.02067738667363i</v>
      </c>
      <c r="CK274" s="240" t="str">
        <f t="shared" ca="1" si="402"/>
        <v>-3.46697744069282-11.4290929423304i</v>
      </c>
      <c r="CL274" s="240" t="str">
        <f t="shared" ca="1" si="403"/>
        <v>11.8141015135562+1.75245641489035i</v>
      </c>
      <c r="CM274" s="240" t="str">
        <f t="shared" ca="1" si="404"/>
        <v>-6.63538111215569+9.9305496099233i</v>
      </c>
      <c r="CN274" s="240" t="str">
        <f t="shared" ca="1" si="405"/>
        <v>-6.14011953085232-10.2441705474649i</v>
      </c>
      <c r="CO274" s="240" t="str">
        <f t="shared" ca="1" si="406"/>
        <v>11.885859871525-1.17065501885588i</v>
      </c>
      <c r="CP274" s="240" t="str">
        <f t="shared" ca="1" si="407"/>
        <v>-4.02360032488894+11.2452095793833i</v>
      </c>
      <c r="CQ274" s="240" t="str">
        <f t="shared" ca="1" si="408"/>
        <v>-8.44523824586075-8.44523824586088i</v>
      </c>
      <c r="CR274" s="240" t="str">
        <f t="shared" ca="1" si="409"/>
        <v>11.2452095793834-4.02360032488879i</v>
      </c>
      <c r="CS274" s="240" t="str">
        <f t="shared" ca="1" si="410"/>
        <v>-1.17065501885605+11.885859871525i</v>
      </c>
      <c r="CT274" s="240" t="str">
        <f t="shared" ca="1" si="411"/>
        <v>-10.2441705474648-6.14011953085247i</v>
      </c>
      <c r="CU274" s="240" t="str">
        <f t="shared" ca="1" si="412"/>
        <v>9.9305496099234-6.63538111215556i</v>
      </c>
      <c r="CV274" s="240" t="str">
        <f t="shared" ca="1" si="413"/>
        <v>1.75245641489018+11.8141015135562i</v>
      </c>
      <c r="CW274" s="240" t="str">
        <f t="shared" ca="1" si="414"/>
        <v>-11.4290929423304-3.46697744069298i</v>
      </c>
      <c r="CX274" s="240" t="str">
        <f t="shared" ca="1" si="415"/>
        <v>8.02067738667425-8.84945378639793i</v>
      </c>
      <c r="CY274" s="240" t="str">
        <f t="shared" ca="1" si="416"/>
        <v>4.57053000346542+11.0342355215992i</v>
      </c>
      <c r="CZ274" s="240" t="str">
        <f t="shared" ca="1" si="417"/>
        <v>-11.9289841519859-0.586033412332574i</v>
      </c>
      <c r="DA274" s="240" t="str">
        <f t="shared" ca="1" si="418"/>
        <v>5.63006586379886-10.5331123808676i</v>
      </c>
      <c r="DB274" s="240" t="str">
        <f t="shared" ca="1" si="419"/>
        <v>7.11465747915919+9.59300510856449i</v>
      </c>
      <c r="DC274" s="240" t="str">
        <f t="shared" ca="1" si="420"/>
        <v>-11.7138819502487+2.33003598992334i</v>
      </c>
      <c r="DD274" s="240" t="str">
        <f t="shared" ca="1" si="421"/>
        <v>2.90200230418267-11.5854426193054i</v>
      </c>
      <c r="DE274" s="240" t="str">
        <f t="shared" ca="1" si="422"/>
        <v>9.23235021765161+7.57679401312513i</v>
      </c>
      <c r="DF274" s="240" t="str">
        <f t="shared" ca="1" si="423"/>
        <v>-10.7966790239594+5.10644887493211i</v>
      </c>
      <c r="DG274" s="240" t="str">
        <f t="shared" ca="1" si="424"/>
        <v>5.09188161579356E-13-11.9433704647683i</v>
      </c>
      <c r="DH274" s="240" t="str">
        <f t="shared" ca="1" si="425"/>
        <v>10.7966790239593+5.10644887493241i</v>
      </c>
      <c r="DI274" s="240" t="str">
        <f t="shared" ca="1" si="426"/>
        <v>-9.23235021765182+7.57679401312487i</v>
      </c>
      <c r="DJ274" s="240" t="str">
        <f t="shared" ca="1" si="427"/>
        <v>-2.90200230418169-11.5854426193057i</v>
      </c>
      <c r="DK274" s="240" t="str">
        <f t="shared" ca="1" si="428"/>
        <v>11.7138819502486+2.33003598992368i</v>
      </c>
      <c r="DL274" s="240" t="str">
        <f t="shared" ca="1" si="429"/>
        <v>-7.11465747915946+9.5930051085643i</v>
      </c>
      <c r="DM274" s="240" t="str">
        <f t="shared" ca="1" si="430"/>
        <v>-5.63006586379797-10.5331123808681i</v>
      </c>
      <c r="DN274" s="240" t="str">
        <f t="shared" ca="1" si="431"/>
        <v>11.9289841519859-0.586033412332235i</v>
      </c>
      <c r="DO274" s="240" t="str">
        <f t="shared" ca="1" si="432"/>
        <v>-4.57053000346573+11.0342355215991i</v>
      </c>
      <c r="DP274" s="240" t="str">
        <f t="shared" ca="1" si="433"/>
        <v>-8.0206773866735-8.84945378639861i</v>
      </c>
      <c r="DQ274" s="240" t="str">
        <f t="shared" ca="1" si="434"/>
        <v>11.4290929423305-3.46697744069265i</v>
      </c>
      <c r="DR274" s="240" t="str">
        <f t="shared" ca="1" si="435"/>
        <v>-1.75245641489052+11.8141015135561i</v>
      </c>
      <c r="DS274" s="240" t="str">
        <f t="shared" ca="1" si="436"/>
        <v>-9.93054960992321-6.63538111215583i</v>
      </c>
      <c r="DT274" s="240" t="str">
        <f t="shared" ca="1" si="437"/>
        <v>10.2441705474649-6.14011953085217i</v>
      </c>
      <c r="DU274" s="240" t="str">
        <f t="shared" ca="1" si="438"/>
        <v>1.17065501885571+11.885859871525i</v>
      </c>
      <c r="DV274" s="240" t="str">
        <f t="shared" ca="1" si="439"/>
        <v>-11.2452095793832-4.02360032488911i</v>
      </c>
      <c r="DW274" s="240" t="str">
        <f t="shared" ca="1" si="440"/>
        <v>8.445238245861-8.44523824586063i</v>
      </c>
      <c r="DX274" s="240" t="str">
        <f t="shared" ca="1" si="441"/>
        <v>4.02360032488862+11.2452095793834i</v>
      </c>
      <c r="DY274" s="240" t="str">
        <f t="shared" ca="1" si="442"/>
        <v>-11.8858598715249-1.17065501885622i</v>
      </c>
      <c r="DZ274" s="240" t="str">
        <f t="shared" ca="1" si="443"/>
        <v>6.14011953085261-10.2441705474647i</v>
      </c>
      <c r="EA274" s="240" t="str">
        <f t="shared" ca="1" si="444"/>
        <v>6.63538111215542+9.93054960992349i</v>
      </c>
      <c r="EB274" s="240" t="str">
        <f t="shared" ca="1" si="445"/>
        <v>-11.8141015135562+1.75245641489001i</v>
      </c>
      <c r="EC274" s="240" t="str">
        <f t="shared" ca="1" si="446"/>
        <v>3.46697744069314-11.4290929423303i</v>
      </c>
      <c r="ED274" s="240" t="str">
        <f t="shared" ca="1" si="447"/>
        <v>8.84945378639827+8.02067738667388i</v>
      </c>
      <c r="EE274" s="240" t="str">
        <f t="shared" ca="1" si="448"/>
        <v>-11.0342355215993+4.57053000346526i</v>
      </c>
      <c r="EF274" s="240" t="str">
        <f t="shared" ca="1" si="449"/>
        <v>0.586033412333422-11.9289841519858i</v>
      </c>
      <c r="EG274" s="240" t="str">
        <f t="shared" ca="1" si="450"/>
        <v>10.5331123808676+5.63006586379902i</v>
      </c>
      <c r="EH274" s="240" t="str">
        <f t="shared" ca="1" si="451"/>
        <v>-9.5930051085646+7.11465747915906i</v>
      </c>
      <c r="EI274" s="240" t="str">
        <f t="shared" ca="1" si="452"/>
        <v>-2.33003598992384-11.7138819502486i</v>
      </c>
      <c r="EJ274" s="240" t="str">
        <f t="shared" ca="1" si="453"/>
        <v>11.5854426193054+2.90200230418284i</v>
      </c>
      <c r="EK274" s="240" t="str">
        <f t="shared" ca="1" si="454"/>
        <v>-7.57679401312526+9.2323502176515i</v>
      </c>
      <c r="EL274" s="240" t="str">
        <f t="shared" ca="1" si="455"/>
        <v>-5.10644887493256-10.7966790239592i</v>
      </c>
      <c r="EM274" s="240" t="str">
        <f t="shared" ca="1" si="456"/>
        <v>11.9433704647683+6.78917548772475E-13i</v>
      </c>
      <c r="EN274" s="240"/>
      <c r="EO274" s="240"/>
      <c r="EP274" s="240"/>
    </row>
    <row r="275" spans="1:146">
      <c r="A275" s="268">
        <f t="shared" si="323"/>
        <v>3.4179687500000026E-3</v>
      </c>
      <c r="B275" s="267">
        <v>175</v>
      </c>
      <c r="C275" s="266">
        <f t="shared" si="324"/>
        <v>35000</v>
      </c>
      <c r="N275" s="265">
        <f t="shared" ca="1" si="327"/>
        <v>35.939596151755623</v>
      </c>
      <c r="O275" s="240">
        <f t="shared" ca="1" si="328"/>
        <v>11.93959615175562</v>
      </c>
      <c r="P275" s="240" t="str">
        <f t="shared" ca="1" si="329"/>
        <v>-4.83841763322643+10.9152952810953i</v>
      </c>
      <c r="Q275" s="240" t="str">
        <f t="shared" ca="1" si="330"/>
        <v>-8.01814271296848-8.84665720492708i</v>
      </c>
      <c r="R275" s="240" t="str">
        <f t="shared" ca="1" si="331"/>
        <v>11.3369830109921-3.74523330054276i</v>
      </c>
      <c r="S275" s="240" t="str">
        <f t="shared" ca="1" si="332"/>
        <v>-1.17028507148468+11.8821037328614i</v>
      </c>
      <c r="T275" s="240" t="str">
        <f t="shared" ca="1" si="333"/>
        <v>-10.3884872907343-5.88500535915379i</v>
      </c>
      <c r="U275" s="241" t="str">
        <f t="shared" ca="1" si="334"/>
        <v>9.58997355192725-7.11240912352161i</v>
      </c>
      <c r="V275" s="240" t="str">
        <f t="shared" ca="1" si="335"/>
        <v>2.61598032382221+11.6494893970677i</v>
      </c>
      <c r="W275" s="240" t="str">
        <f t="shared" ca="1" si="336"/>
        <v>-11.7101801596011-2.32929965798808i</v>
      </c>
      <c r="X275" s="240" t="str">
        <f t="shared" ca="1" si="337"/>
        <v>6.87491726640146-9.76163248883878i</v>
      </c>
      <c r="Y275" s="240" t="str">
        <f t="shared" ca="1" si="338"/>
        <v>6.13817914617686+10.2409332112097i</v>
      </c>
      <c r="Z275" s="240" t="str">
        <f t="shared" ca="1" si="339"/>
        <v>-11.849804831991+1.46153402654178i</v>
      </c>
      <c r="AA275" s="240" t="str">
        <f t="shared" ca="1" si="340"/>
        <v>3.46588181546152-11.4254811499679i</v>
      </c>
      <c r="AB275" s="240" t="str">
        <f t="shared" ca="1" si="341"/>
        <v>9.04076782982381+7.79861996216256i</v>
      </c>
      <c r="AC275" s="240" t="str">
        <f t="shared" ca="1" si="342"/>
        <v>-10.7932670854051+5.1048351481833i</v>
      </c>
      <c r="AD275" s="240" t="str">
        <f t="shared" ca="1" si="343"/>
        <v>-0.293012357631117-11.9360001686198i</v>
      </c>
      <c r="AE275" s="240" t="str">
        <f t="shared" ca="1" si="344"/>
        <v>11.0307485110574+4.56908563640711i</v>
      </c>
      <c r="AF275" s="240" t="str">
        <f t="shared" ca="1" si="345"/>
        <v>-8.64721768452778+8.23283563442193i</v>
      </c>
      <c r="AG275" s="240" t="str">
        <f t="shared" ca="1" si="346"/>
        <v>-4.0223287971271-11.2416558973676i</v>
      </c>
      <c r="AH275" s="240" t="str">
        <f t="shared" ca="1" si="347"/>
        <v>11.9072452987435+0.878331180460385i</v>
      </c>
      <c r="AI275" s="240" t="str">
        <f t="shared" ca="1" si="348"/>
        <v>-5.62828666495791+10.529783733965i</v>
      </c>
      <c r="AJ275" s="240" t="str">
        <f t="shared" ca="1" si="349"/>
        <v>-7.34561673133485-9.412537973541i</v>
      </c>
      <c r="AK275" s="240" t="str">
        <f t="shared" ca="1" si="350"/>
        <v>11.5817814177243-2.90108522092591i</v>
      </c>
      <c r="AL275" s="240" t="str">
        <f t="shared" ca="1" si="351"/>
        <v>-2.04121590913923+11.7638171474779i</v>
      </c>
      <c r="AM275" s="240" t="str">
        <f t="shared" ca="1" si="352"/>
        <v>-9.92741138334861-6.63328421619172i</v>
      </c>
      <c r="AN275" s="240" t="str">
        <f t="shared" ca="1" si="353"/>
        <v>10.0872103764517-6.3876555236036i</v>
      </c>
      <c r="AO275" s="240" t="str">
        <f t="shared" ca="1" si="354"/>
        <v>1.75190260815623+11.810368051782i</v>
      </c>
      <c r="AP275" s="240" t="str">
        <f t="shared" ca="1" si="355"/>
        <v>-11.5070970063239-3.18444261277683i</v>
      </c>
      <c r="AQ275" s="240" t="str">
        <f t="shared" ca="1" si="356"/>
        <v>7.5743996143024-9.22943263423452i</v>
      </c>
      <c r="AR275" s="240" t="str">
        <f t="shared" ca="1" si="357"/>
        <v>7.5743996143024-9.22943263423452i</v>
      </c>
      <c r="AS275" s="240" t="str">
        <f t="shared" ca="1" si="358"/>
        <v>-11.9252143852982+0.585848215576807i</v>
      </c>
      <c r="AT275" s="240" t="str">
        <f t="shared" ca="1" si="359"/>
        <v>4.29700139324528-11.1395572305844i</v>
      </c>
      <c r="AU275" s="240" t="str">
        <f t="shared" ca="1" si="360"/>
        <v>8.44256940353146+8.44256940353895i</v>
      </c>
      <c r="AV275" s="240" t="str">
        <f t="shared" ca="1" si="361"/>
        <v>-11.1395572305841+4.29700139324618i</v>
      </c>
      <c r="AW275" s="240" t="str">
        <f t="shared" ca="1" si="362"/>
        <v>0.585848215575855-11.9252143852982i</v>
      </c>
      <c r="AX275" s="240" t="str">
        <f t="shared" ca="1" si="363"/>
        <v>10.6647374292094+5.36817770132818i</v>
      </c>
      <c r="AY275" s="240" t="str">
        <f t="shared" ca="1" si="364"/>
        <v>-9.22943263423381+7.57439961430327i</v>
      </c>
      <c r="AZ275" s="240" t="str">
        <f t="shared" ca="1" si="365"/>
        <v>-3.18444261276631-11.5070970063268i</v>
      </c>
      <c r="BA275" s="240" t="str">
        <f t="shared" ca="1" si="366"/>
        <v>11.8103680517821+1.75190260815529i</v>
      </c>
      <c r="BB275" s="240" t="str">
        <f t="shared" ca="1" si="367"/>
        <v>-6.38765552360265+10.0872103764523i</v>
      </c>
      <c r="BC275" s="240" t="str">
        <f t="shared" ca="1" si="368"/>
        <v>-6.63328421619265-9.92741138334799i</v>
      </c>
      <c r="BD275" s="240" t="str">
        <f t="shared" ca="1" si="369"/>
        <v>11.7638171474771-2.04121590914401i</v>
      </c>
      <c r="BE275" s="240" t="str">
        <f t="shared" ca="1" si="370"/>
        <v>-2.90108522093075+11.581781417723i</v>
      </c>
      <c r="BF275" s="240" t="str">
        <f t="shared" ca="1" si="371"/>
        <v>-9.41253797353939-7.3456167313369i</v>
      </c>
      <c r="BG275" s="240" t="str">
        <f t="shared" ca="1" si="372"/>
        <v>10.5297837339651-5.62828666495785i</v>
      </c>
      <c r="BH275" s="240" t="str">
        <f t="shared" ca="1" si="373"/>
        <v>0.87833118046269+11.9072452987433i</v>
      </c>
      <c r="BI275" s="240" t="str">
        <f t="shared" ca="1" si="374"/>
        <v>-11.2416558973692-4.02232879712252i</v>
      </c>
      <c r="BJ275" s="240" t="str">
        <f t="shared" ca="1" si="375"/>
        <v>8.23283563442555-8.64721768452434i</v>
      </c>
      <c r="BK275" s="240" t="str">
        <f t="shared" ca="1" si="376"/>
        <v>4.56908563640486+11.0307485110584i</v>
      </c>
      <c r="BL275" s="240" t="str">
        <f t="shared" ca="1" si="377"/>
        <v>-11.9360001686198-0.293012357631181i</v>
      </c>
      <c r="BM275" s="240" t="str">
        <f t="shared" ca="1" si="378"/>
        <v>5.10483514818114-10.7932670854062i</v>
      </c>
      <c r="BN275" s="240" t="str">
        <f t="shared" ca="1" si="379"/>
        <v>7.79861996216599+9.04076782982086i</v>
      </c>
      <c r="BO275" s="240" t="str">
        <f t="shared" ca="1" si="380"/>
        <v>-11.4254811499693+3.46588181545683i</v>
      </c>
      <c r="BP275" s="240" t="str">
        <f t="shared" ca="1" si="381"/>
        <v>1.46153402654421-11.8498048319907i</v>
      </c>
      <c r="BQ275" s="240" t="str">
        <f t="shared" ca="1" si="382"/>
        <v>10.2409332112103+6.13817914617584i</v>
      </c>
      <c r="BR275" s="240" t="str">
        <f t="shared" ca="1" si="383"/>
        <v>-9.76163248883685+6.87491726640418i</v>
      </c>
      <c r="BS275" s="240" t="str">
        <f t="shared" ca="1" si="384"/>
        <v>-2.32929965799376-11.7101801595999i</v>
      </c>
      <c r="BT275" s="240" t="str">
        <f t="shared" ca="1" si="385"/>
        <v>11.6494893970669+2.61598032382579i</v>
      </c>
      <c r="BU275" s="240" t="str">
        <f t="shared" ca="1" si="386"/>
        <v>-7.11240912352258+9.58997355192652i</v>
      </c>
      <c r="BV275" s="240" t="str">
        <f t="shared" ca="1" si="387"/>
        <v>-5.88500535915488-10.3884872907337i</v>
      </c>
      <c r="BW275" s="240" t="str">
        <f t="shared" ca="1" si="388"/>
        <v>11.882103732861-1.17028507148804i</v>
      </c>
      <c r="BX275" s="240" t="str">
        <f t="shared" ca="1" si="389"/>
        <v>-3.74523330053724+11.3369830109939i</v>
      </c>
      <c r="BY275" s="240" t="str">
        <f t="shared" ca="1" si="390"/>
        <v>-8.84665720492434-8.01814271297149i</v>
      </c>
      <c r="BZ275" s="240" t="str">
        <f t="shared" ca="1" si="391"/>
        <v>10.9152952810959-4.83841763322495i</v>
      </c>
      <c r="CA275" s="240" t="str">
        <f t="shared" ca="1" si="392"/>
        <v>9.5366509192263E-13+11.9395961517556i</v>
      </c>
      <c r="CB275" s="240" t="str">
        <f t="shared" ca="1" si="393"/>
        <v>-10.9152952810967-4.83841763322321i</v>
      </c>
      <c r="CC275" s="240" t="str">
        <f t="shared" ca="1" si="394"/>
        <v>8.84665720493127-8.01814271296386i</v>
      </c>
      <c r="CD275" s="240" t="str">
        <f t="shared" ca="1" si="395"/>
        <v>3.74523330053906+11.3369830109933i</v>
      </c>
      <c r="CE275" s="240" t="str">
        <f t="shared" ca="1" si="396"/>
        <v>-11.8821037328612-1.17028507148614i</v>
      </c>
      <c r="CF275" s="240" t="str">
        <f t="shared" ca="1" si="397"/>
        <v>5.88500535915292-10.3884872907348i</v>
      </c>
      <c r="CG275" s="240" t="str">
        <f t="shared" ca="1" si="398"/>
        <v>7.1124091235244+9.58997355192518i</v>
      </c>
      <c r="CH275" s="240" t="str">
        <f t="shared" ca="1" si="399"/>
        <v>-11.6494893970691+2.61598032381606i</v>
      </c>
      <c r="CI275" s="240" t="str">
        <f t="shared" ca="1" si="400"/>
        <v>2.32929965799188-11.7101801596003i</v>
      </c>
      <c r="CJ275" s="240" t="str">
        <f t="shared" ca="1" si="401"/>
        <v>9.76163248883796+6.87491726640262i</v>
      </c>
      <c r="CK275" s="240" t="str">
        <f t="shared" ca="1" si="402"/>
        <v>-10.2409332112091+6.13817914617776i</v>
      </c>
      <c r="CL275" s="240" t="str">
        <f t="shared" ca="1" si="403"/>
        <v>-1.46153402654644-11.8498048319905i</v>
      </c>
      <c r="CM275" s="240" t="str">
        <f t="shared" ca="1" si="404"/>
        <v>11.4254811499664+3.46588181546637i</v>
      </c>
      <c r="CN275" s="240" t="str">
        <f t="shared" ca="1" si="405"/>
        <v>-7.79861996216455+9.04076782982211i</v>
      </c>
      <c r="CO275" s="240" t="str">
        <f t="shared" ca="1" si="406"/>
        <v>-5.10483514818317-10.7932670854052i</v>
      </c>
      <c r="CP275" s="240" t="str">
        <f t="shared" ca="1" si="407"/>
        <v>11.9360001686198-0.293012357633427i</v>
      </c>
      <c r="CQ275" s="240" t="str">
        <f t="shared" ca="1" si="408"/>
        <v>-4.56908563640278+11.0307485110592i</v>
      </c>
      <c r="CR275" s="240" t="str">
        <f t="shared" ca="1" si="409"/>
        <v>-8.23283563441833-8.64721768453122i</v>
      </c>
      <c r="CS275" s="240" t="str">
        <f t="shared" ca="1" si="410"/>
        <v>11.2416558973685-4.02232879712464i</v>
      </c>
      <c r="CT275" s="240" t="str">
        <f t="shared" ca="1" si="411"/>
        <v>-0.87833118046045+11.9072452987435i</v>
      </c>
      <c r="CU275" s="240" t="str">
        <f t="shared" ca="1" si="412"/>
        <v>-10.5297837339661-5.62828666495587i</v>
      </c>
      <c r="CV275" s="240" t="str">
        <f t="shared" ca="1" si="413"/>
        <v>9.412537973538-7.34561673133867i</v>
      </c>
      <c r="CW275" s="240" t="str">
        <f t="shared" ca="1" si="414"/>
        <v>2.90108522092108+11.5817814177255i</v>
      </c>
      <c r="CX275" s="240" t="str">
        <f t="shared" ca="1" si="415"/>
        <v>-11.7638171474774-2.0412159091418i</v>
      </c>
      <c r="CY275" s="240" t="str">
        <f t="shared" ca="1" si="416"/>
        <v>6.63328421619079-9.92741138334923i</v>
      </c>
      <c r="CZ275" s="240" t="str">
        <f t="shared" ca="1" si="417"/>
        <v>6.38765552360455+10.0872103764511i</v>
      </c>
      <c r="DA275" s="240" t="str">
        <f t="shared" ca="1" si="418"/>
        <v>-11.8103680517818+1.75190260815751i</v>
      </c>
      <c r="DB275" s="240" t="str">
        <f t="shared" ca="1" si="419"/>
        <v>3.18444261277591-11.5070970063242i</v>
      </c>
      <c r="DC275" s="240" t="str">
        <f t="shared" ca="1" si="420"/>
        <v>9.22943263423524+7.57439961430154i</v>
      </c>
      <c r="DD275" s="240" t="str">
        <f t="shared" ca="1" si="421"/>
        <v>-10.6647374292084+5.36817770133018i</v>
      </c>
      <c r="DE275" s="240" t="str">
        <f t="shared" ca="1" si="422"/>
        <v>-0.585848215578099-11.9252143852981i</v>
      </c>
      <c r="DF275" s="240" t="str">
        <f t="shared" ca="1" si="423"/>
        <v>11.1395572305849+4.29700139324408i</v>
      </c>
      <c r="DG275" s="240" t="str">
        <f t="shared" ca="1" si="424"/>
        <v>-8.44256940353827+8.44256940353214i</v>
      </c>
      <c r="DH275" s="240" t="str">
        <f t="shared" ca="1" si="425"/>
        <v>-4.29700139324738-11.1395572305836i</v>
      </c>
      <c r="DI275" s="240" t="str">
        <f t="shared" ca="1" si="426"/>
        <v>11.9252143852983+0.585848215574563i</v>
      </c>
      <c r="DJ275" s="240" t="str">
        <f t="shared" ca="1" si="427"/>
        <v>-5.36817770132703+10.66473742921i</v>
      </c>
      <c r="DK275" s="240" t="str">
        <f t="shared" ca="1" si="428"/>
        <v>-7.57439961430427-9.229432634233i</v>
      </c>
      <c r="DL275" s="240" t="str">
        <f t="shared" ca="1" si="429"/>
        <v>11.5070970063265-3.18444261276755i</v>
      </c>
      <c r="DM275" s="240" t="str">
        <f t="shared" ca="1" si="430"/>
        <v>-1.75190260815401+11.8103680517823i</v>
      </c>
      <c r="DN275" s="240" t="str">
        <f t="shared" ca="1" si="431"/>
        <v>-10.087210376453-6.38765552360156i</v>
      </c>
      <c r="DO275" s="240" t="str">
        <f t="shared" ca="1" si="432"/>
        <v>9.92741138334726-6.63328421619373i</v>
      </c>
      <c r="DP275" s="240" t="str">
        <f t="shared" ca="1" si="433"/>
        <v>2.04121590914528+11.7638171474768i</v>
      </c>
      <c r="DQ275" s="240" t="str">
        <f t="shared" ca="1" si="434"/>
        <v>-11.5817814177234-2.90108522092949i</v>
      </c>
      <c r="DR275" s="240" t="str">
        <f t="shared" ca="1" si="435"/>
        <v>7.34561673133589-9.41253797354019i</v>
      </c>
      <c r="DS275" s="240" t="str">
        <f t="shared" ca="1" si="436"/>
        <v>5.628286664959+10.5297837339644i</v>
      </c>
      <c r="DT275" s="240" t="str">
        <f t="shared" ca="1" si="437"/>
        <v>-11.9072452987432+0.878331180463979i</v>
      </c>
      <c r="DU275" s="240" t="str">
        <f t="shared" ca="1" si="438"/>
        <v>4.02232879712195-11.2416558973694i</v>
      </c>
      <c r="DV275" s="240" t="str">
        <f t="shared" ca="1" si="439"/>
        <v>8.64721768452523+8.23283563442461i</v>
      </c>
      <c r="DW275" s="240" t="str">
        <f t="shared" ca="1" si="440"/>
        <v>-11.0307485110579+4.56908563640605i</v>
      </c>
      <c r="DX275" s="240" t="str">
        <f t="shared" ca="1" si="441"/>
        <v>0.293012357629888-11.9360001686199i</v>
      </c>
      <c r="DY275" s="240" t="str">
        <f t="shared" ca="1" si="442"/>
        <v>10.7932670854067+5.10483514817997i</v>
      </c>
      <c r="DZ275" s="240" t="str">
        <f t="shared" ca="1" si="443"/>
        <v>-9.04076782982777+7.79861996215797i</v>
      </c>
      <c r="EA275" s="240" t="str">
        <f t="shared" ca="1" si="444"/>
        <v>-3.46588181545807-11.4254811499689i</v>
      </c>
      <c r="EB275" s="240" t="str">
        <f t="shared" ca="1" si="445"/>
        <v>11.8498048319909+1.46153402654293i</v>
      </c>
      <c r="EC275" s="240" t="str">
        <f t="shared" ca="1" si="446"/>
        <v>-6.13817914617473+10.2409332112109i</v>
      </c>
      <c r="ED275" s="240" t="str">
        <f t="shared" ca="1" si="447"/>
        <v>-6.87491726640496-9.76163248883632i</v>
      </c>
      <c r="EE275" s="240" t="str">
        <f t="shared" ca="1" si="448"/>
        <v>11.7101801596021-2.32929965798271i</v>
      </c>
      <c r="EF275" s="240" t="str">
        <f t="shared" ca="1" si="449"/>
        <v>-2.61598032382452+11.6494893970672i</v>
      </c>
      <c r="EG275" s="240" t="str">
        <f t="shared" ca="1" si="450"/>
        <v>-9.58997355192689-7.11240912352209i</v>
      </c>
      <c r="EH275" s="240" t="str">
        <f t="shared" ca="1" si="451"/>
        <v>10.3884872907331-5.885005359156i</v>
      </c>
      <c r="EI275" s="240" t="str">
        <f t="shared" ca="1" si="452"/>
        <v>1.17028507148899+11.8821037328609i</v>
      </c>
      <c r="EJ275" s="240" t="str">
        <f t="shared" ca="1" si="453"/>
        <v>-11.3369830109906-3.7452333005473i</v>
      </c>
      <c r="EK275" s="240" t="str">
        <f t="shared" ca="1" si="454"/>
        <v>8.01814271297079-8.84665720492498i</v>
      </c>
      <c r="EL275" s="240" t="str">
        <f t="shared" ca="1" si="455"/>
        <v>4.83841763322644+10.9152952810953i</v>
      </c>
      <c r="EM275" s="240" t="str">
        <f t="shared" ca="1" si="456"/>
        <v>-11.9395961517556+1.90733018384527E-12i</v>
      </c>
      <c r="EN275" s="240"/>
      <c r="EO275" s="240"/>
      <c r="EP275" s="240"/>
    </row>
    <row r="276" spans="1:146">
      <c r="A276" s="268">
        <f t="shared" si="323"/>
        <v>3.4375000000000026E-3</v>
      </c>
      <c r="B276" s="267">
        <v>176</v>
      </c>
      <c r="C276" s="266">
        <f t="shared" si="324"/>
        <v>35200</v>
      </c>
      <c r="N276" s="265">
        <f t="shared" ca="1" si="327"/>
        <v>35.935337102716119</v>
      </c>
      <c r="O276" s="240">
        <f t="shared" ca="1" si="328"/>
        <v>11.935337102716117</v>
      </c>
      <c r="P276" s="240" t="str">
        <f t="shared" ca="1" si="329"/>
        <v>-4.56745576890175+11.026813662822i</v>
      </c>
      <c r="Q276" s="240" t="str">
        <f t="shared" ca="1" si="330"/>
        <v>-8.43955780107796-8.43955780107797i</v>
      </c>
      <c r="R276" s="240" t="str">
        <f t="shared" ca="1" si="331"/>
        <v>11.026813662822-4.56745576890185i</v>
      </c>
      <c r="S276" s="240" t="str">
        <f t="shared" ca="1" si="332"/>
        <v>4.37187363656491E-13+11.9353371027161i</v>
      </c>
      <c r="T276" s="240" t="str">
        <f t="shared" ca="1" si="333"/>
        <v>-11.0268136628219-4.56745576890212i</v>
      </c>
      <c r="U276" s="241" t="str">
        <f t="shared" ca="1" si="334"/>
        <v>8.43955780107791-8.43955780107802i</v>
      </c>
      <c r="V276" s="240" t="str">
        <f t="shared" ca="1" si="335"/>
        <v>4.56745576890223+11.0268136628218i</v>
      </c>
      <c r="W276" s="240" t="str">
        <f t="shared" ca="1" si="336"/>
        <v>-11.9353371027161-3.1290466349263E-13i</v>
      </c>
      <c r="X276" s="240" t="str">
        <f t="shared" ca="1" si="337"/>
        <v>4.56745576890172-11.026813662822i</v>
      </c>
      <c r="Y276" s="240" t="str">
        <f t="shared" ca="1" si="338"/>
        <v>8.43955780107833+8.4395578010776i</v>
      </c>
      <c r="Z276" s="240" t="str">
        <f t="shared" ca="1" si="339"/>
        <v>-11.0268136628221+4.56745576890157i</v>
      </c>
      <c r="AA276" s="240" t="str">
        <f t="shared" ca="1" si="340"/>
        <v>-1.66685535549776E-13-11.9353371027161i</v>
      </c>
      <c r="AB276" s="240" t="str">
        <f t="shared" ca="1" si="341"/>
        <v>11.0268136628222+4.56745576890127i</v>
      </c>
      <c r="AC276" s="240" t="str">
        <f t="shared" ca="1" si="342"/>
        <v>-8.43955780107816+8.43955780107777i</v>
      </c>
      <c r="AD276" s="240" t="str">
        <f t="shared" ca="1" si="343"/>
        <v>-4.56745576890203-11.0268136628219i</v>
      </c>
      <c r="AE276" s="240" t="str">
        <f t="shared" ca="1" si="344"/>
        <v>11.9353371027161+6.2580932698526E-13i</v>
      </c>
      <c r="AF276" s="240" t="str">
        <f t="shared" ca="1" si="345"/>
        <v>-4.56745576890192+11.0268136628219i</v>
      </c>
      <c r="AG276" s="240" t="str">
        <f t="shared" ca="1" si="346"/>
        <v>-8.43955780107812-8.43955780107782i</v>
      </c>
      <c r="AH276" s="240" t="str">
        <f t="shared" ca="1" si="347"/>
        <v>11.0268136628222-4.56745576890122i</v>
      </c>
      <c r="AI276" s="240" t="str">
        <f t="shared" ca="1" si="348"/>
        <v>-1.46219127942854E-13+11.9353371027161i</v>
      </c>
      <c r="AJ276" s="240" t="str">
        <f t="shared" ca="1" si="349"/>
        <v>-11.0268136628221-4.56745576890163i</v>
      </c>
      <c r="AK276" s="240" t="str">
        <f t="shared" ca="1" si="350"/>
        <v>8.43955780107832-8.43955780107762i</v>
      </c>
      <c r="AL276" s="240" t="str">
        <f t="shared" ca="1" si="351"/>
        <v>4.56745576890166+11.026813662822i</v>
      </c>
      <c r="AM276" s="240" t="str">
        <f t="shared" ca="1" si="352"/>
        <v>-11.9353371027161-2.04118771051167E-12i</v>
      </c>
      <c r="AN276" s="240" t="str">
        <f t="shared" ca="1" si="353"/>
        <v>4.56745576890339-11.0268136628213i</v>
      </c>
      <c r="AO276" s="240" t="str">
        <f t="shared" ca="1" si="354"/>
        <v>8.43955780107711+8.43955780107882i</v>
      </c>
      <c r="AP276" s="240" t="str">
        <f t="shared" ca="1" si="355"/>
        <v>-11.0268136628223+4.567455768901i</v>
      </c>
      <c r="AQ276" s="240" t="str">
        <f t="shared" ca="1" si="356"/>
        <v>5.43929462207312E-13-11.9353371027161i</v>
      </c>
      <c r="AR276" s="240" t="str">
        <f t="shared" ca="1" si="357"/>
        <v>5.43929462207312E-13-11.9353371027161i</v>
      </c>
      <c r="AS276" s="240" t="str">
        <f t="shared" ca="1" si="358"/>
        <v>-8.43955780107764+8.4395578010783i</v>
      </c>
      <c r="AT276" s="240" t="str">
        <f t="shared" ca="1" si="359"/>
        <v>-4.56745576890254-11.0268136628217i</v>
      </c>
      <c r="AU276" s="240" t="str">
        <f t="shared" ca="1" si="360"/>
        <v>11.9353371027161-1.1229401276407E-12i</v>
      </c>
      <c r="AV276" s="240" t="str">
        <f t="shared" ca="1" si="361"/>
        <v>-4.56745576890046+11.0268136628225i</v>
      </c>
      <c r="AW276" s="240" t="str">
        <f t="shared" ca="1" si="362"/>
        <v>-8.43955780107946-8.43955780107647i</v>
      </c>
      <c r="AX276" s="240" t="str">
        <f t="shared" ca="1" si="363"/>
        <v>11.026813662821-4.56745576890408i</v>
      </c>
      <c r="AY276" s="240" t="str">
        <f t="shared" ca="1" si="364"/>
        <v>2.78980971748872E-12+11.9353371027161i</v>
      </c>
      <c r="AZ276" s="240" t="str">
        <f t="shared" ca="1" si="365"/>
        <v>-11.0268136628232-4.56745576889892i</v>
      </c>
      <c r="BA276" s="240" t="str">
        <f t="shared" ca="1" si="366"/>
        <v>8.43955780107553-8.43955780108041i</v>
      </c>
      <c r="BB276" s="240" t="str">
        <f t="shared" ca="1" si="367"/>
        <v>4.56745576890562+11.0268136628204i</v>
      </c>
      <c r="BC276" s="240" t="str">
        <f t="shared" ca="1" si="368"/>
        <v>-11.9353371027161+4.45667930733673E-12i</v>
      </c>
      <c r="BD276" s="240" t="str">
        <f t="shared" ca="1" si="369"/>
        <v>4.56745576889738-11.0268136628238i</v>
      </c>
      <c r="BE276" s="240" t="str">
        <f t="shared" ca="1" si="370"/>
        <v>8.43955780108159+8.43955780107435i</v>
      </c>
      <c r="BF276" s="240" t="str">
        <f t="shared" ca="1" si="371"/>
        <v>-11.0268136628244+4.56745576889588i</v>
      </c>
      <c r="BG276" s="240" t="str">
        <f t="shared" ca="1" si="372"/>
        <v>5.74924501087136E-12-11.9353371027161i</v>
      </c>
      <c r="BH276" s="240" t="str">
        <f t="shared" ca="1" si="373"/>
        <v>11.0268136628199+4.56745576890681i</v>
      </c>
      <c r="BI276" s="240" t="str">
        <f t="shared" ca="1" si="374"/>
        <v>-8.43955780108157+8.43955780107437i</v>
      </c>
      <c r="BJ276" s="240" t="str">
        <f t="shared" ca="1" si="375"/>
        <v>-4.56745576889742-11.0268136628238i</v>
      </c>
      <c r="BK276" s="240" t="str">
        <f t="shared" ca="1" si="376"/>
        <v>11.9353371027161+4.08237542102334E-12i</v>
      </c>
      <c r="BL276" s="240" t="str">
        <f t="shared" ca="1" si="377"/>
        <v>-4.56745576890527+11.0268136628206i</v>
      </c>
      <c r="BM276" s="240" t="str">
        <f t="shared" ca="1" si="378"/>
        <v>-8.43955780107555-8.43955780108038i</v>
      </c>
      <c r="BN276" s="240" t="str">
        <f t="shared" ca="1" si="379"/>
        <v>11.0268136628232-4.56745576889896i</v>
      </c>
      <c r="BO276" s="240" t="str">
        <f t="shared" ca="1" si="380"/>
        <v>-2.41550583117533E-12+11.9353371027161i</v>
      </c>
      <c r="BP276" s="240" t="str">
        <f t="shared" ca="1" si="381"/>
        <v>-11.0268136628212-4.56745576890373i</v>
      </c>
      <c r="BQ276" s="240" t="str">
        <f t="shared" ca="1" si="382"/>
        <v>8.4395578010792-8.43955780107673i</v>
      </c>
      <c r="BR276" s="240" t="str">
        <f t="shared" ca="1" si="383"/>
        <v>4.5674557689005+11.0268136628225i</v>
      </c>
      <c r="BS276" s="240" t="str">
        <f t="shared" ca="1" si="384"/>
        <v>-11.9353371027161-1.08785892441463E-12i</v>
      </c>
      <c r="BT276" s="240" t="str">
        <f t="shared" ca="1" si="385"/>
        <v>4.56745576890219-11.0268136628218i</v>
      </c>
      <c r="BU276" s="240" t="str">
        <f t="shared" ca="1" si="386"/>
        <v>8.4395578010779+8.43955780107803i</v>
      </c>
      <c r="BV276" s="240" t="str">
        <f t="shared" ca="1" si="387"/>
        <v>-11.0268136628219+4.56745576890204i</v>
      </c>
      <c r="BW276" s="240" t="str">
        <f t="shared" ca="1" si="388"/>
        <v>-9.18233348520709E-13-11.9353371027161i</v>
      </c>
      <c r="BX276" s="240" t="str">
        <f t="shared" ca="1" si="389"/>
        <v>11.0268136628223+4.56745576890096i</v>
      </c>
      <c r="BY276" s="240" t="str">
        <f t="shared" ca="1" si="390"/>
        <v>-8.43955780107685+8.43955780107908i</v>
      </c>
      <c r="BZ276" s="240" t="str">
        <f t="shared" ca="1" si="391"/>
        <v>-4.56745576890389-11.0268136628211i</v>
      </c>
      <c r="CA276" s="240" t="str">
        <f t="shared" ca="1" si="392"/>
        <v>11.9353371027161-2.24588025528141E-12i</v>
      </c>
      <c r="CB276" s="240" t="str">
        <f t="shared" ca="1" si="393"/>
        <v>-4.56745576889911+11.0268136628231i</v>
      </c>
      <c r="CC276" s="240" t="str">
        <f t="shared" ca="1" si="394"/>
        <v>-8.43955780108003-8.43955780107591i</v>
      </c>
      <c r="CD276" s="240" t="str">
        <f t="shared" ca="1" si="395"/>
        <v>11.0268136628206-4.56745576890512i</v>
      </c>
      <c r="CE276" s="240" t="str">
        <f t="shared" ca="1" si="396"/>
        <v>4.25197252821674E-12+11.9353371027161i</v>
      </c>
      <c r="CF276" s="240" t="str">
        <f t="shared" ca="1" si="397"/>
        <v>-11.0268136628236-4.56745576889789i</v>
      </c>
      <c r="CG276" s="240" t="str">
        <f t="shared" ca="1" si="398"/>
        <v>8.43955780107449-8.43955780108145i</v>
      </c>
      <c r="CH276" s="240" t="str">
        <f t="shared" ca="1" si="399"/>
        <v>4.56745576890635+11.0268136628201i</v>
      </c>
      <c r="CI276" s="240" t="str">
        <f t="shared" ca="1" si="400"/>
        <v>-11.9353371027161+5.57961943497744E-12i</v>
      </c>
      <c r="CJ276" s="240" t="str">
        <f t="shared" ca="1" si="401"/>
        <v>4.56745576890731-11.0268136628197i</v>
      </c>
      <c r="CK276" s="240" t="str">
        <f t="shared" ca="1" si="402"/>
        <v>8.43955780107423+8.43955780108171i</v>
      </c>
      <c r="CL276" s="240" t="str">
        <f t="shared" ca="1" si="403"/>
        <v>-11.026813662824+4.56745576889692i</v>
      </c>
      <c r="CM276" s="240" t="str">
        <f t="shared" ca="1" si="404"/>
        <v>4.62630488323065E-12-11.9353371027161i</v>
      </c>
      <c r="CN276" s="240" t="str">
        <f t="shared" ca="1" si="405"/>
        <v>11.0268136628205+4.56745576890546i</v>
      </c>
      <c r="CO276" s="240" t="str">
        <f t="shared" ca="1" si="406"/>
        <v>-8.43955780108077+8.43955780107517i</v>
      </c>
      <c r="CP276" s="240" t="str">
        <f t="shared" ca="1" si="407"/>
        <v>-4.56745576889877-11.0268136628232i</v>
      </c>
      <c r="CQ276" s="240" t="str">
        <f t="shared" ca="1" si="408"/>
        <v>11.9353371027161+3.29865797646996E-12i</v>
      </c>
      <c r="CR276" s="240" t="str">
        <f t="shared" ca="1" si="409"/>
        <v>-4.56745576890424+11.026813662821i</v>
      </c>
      <c r="CS276" s="240" t="str">
        <f t="shared" ca="1" si="410"/>
        <v>-8.43955780107659-8.43955780107935i</v>
      </c>
      <c r="CT276" s="240" t="str">
        <f t="shared" ca="1" si="411"/>
        <v>11.0268136628227-4.5674557689i</v>
      </c>
      <c r="CU276" s="240" t="str">
        <f t="shared" ca="1" si="412"/>
        <v>-1.29256570353462E-12+11.9353371027161i</v>
      </c>
      <c r="CV276" s="240" t="str">
        <f t="shared" ca="1" si="413"/>
        <v>-11.0268136628215-4.56745576890301i</v>
      </c>
      <c r="CW276" s="240" t="str">
        <f t="shared" ca="1" si="414"/>
        <v>8.43955780107841-8.43955780107752i</v>
      </c>
      <c r="CX276" s="240" t="str">
        <f t="shared" ca="1" si="415"/>
        <v>4.56745576890185+11.026813662822i</v>
      </c>
      <c r="CY276" s="240" t="str">
        <f t="shared" ca="1" si="416"/>
        <v>-11.9353371027161+3.50812032260787E-14i</v>
      </c>
      <c r="CZ276" s="240" t="str">
        <f t="shared" ca="1" si="417"/>
        <v>4.56745576890116-11.0268136628222i</v>
      </c>
      <c r="DA276" s="240" t="str">
        <f t="shared" ca="1" si="418"/>
        <v>8.43955780107846+8.43955780107747i</v>
      </c>
      <c r="DB276" s="240" t="str">
        <f t="shared" ca="1" si="419"/>
        <v>-11.0268136628215+4.56745576890308i</v>
      </c>
      <c r="DC276" s="240" t="str">
        <f t="shared" ca="1" si="420"/>
        <v>-2.04117347616141E-12-11.9353371027161i</v>
      </c>
      <c r="DD276" s="240" t="str">
        <f t="shared" ca="1" si="421"/>
        <v>11.0268136628228+4.56745576889993i</v>
      </c>
      <c r="DE276" s="240" t="str">
        <f t="shared" ca="1" si="422"/>
        <v>-8.43955780107605+8.43955780107988i</v>
      </c>
      <c r="DF276" s="240" t="str">
        <f t="shared" ca="1" si="423"/>
        <v>-4.56745576890493-11.0268136628207i</v>
      </c>
      <c r="DG276" s="240" t="str">
        <f t="shared" ca="1" si="424"/>
        <v>11.9353371027161-3.36882038292211E-12i</v>
      </c>
      <c r="DH276" s="240" t="str">
        <f t="shared" ca="1" si="425"/>
        <v>-4.56745576889808+11.0268136628235i</v>
      </c>
      <c r="DI276" s="240" t="str">
        <f t="shared" ca="1" si="426"/>
        <v>-8.43955780108081-8.43955780107512i</v>
      </c>
      <c r="DJ276" s="240" t="str">
        <f t="shared" ca="1" si="427"/>
        <v>11.0268136628202-4.56745576890616i</v>
      </c>
      <c r="DK276" s="240" t="str">
        <f t="shared" ca="1" si="428"/>
        <v>5.37491265585744E-12+11.9353371027161i</v>
      </c>
      <c r="DL276" s="240" t="str">
        <f t="shared" ca="1" si="429"/>
        <v>-11.026813662824-4.56745576889685i</v>
      </c>
      <c r="DM276" s="240" t="str">
        <f t="shared" ca="1" si="430"/>
        <v>8.43955780108233-8.4395578010736i</v>
      </c>
      <c r="DN276" s="240" t="str">
        <f t="shared" ca="1" si="431"/>
        <v>4.56745576889673+11.0268136628241i</v>
      </c>
      <c r="DO276" s="240" t="str">
        <f t="shared" ca="1" si="432"/>
        <v>-11.9353371027161-4.83101166235065E-12i</v>
      </c>
      <c r="DP276" s="240" t="str">
        <f t="shared" ca="1" si="433"/>
        <v>4.56745576890628-11.0268136628201i</v>
      </c>
      <c r="DQ276" s="240" t="str">
        <f t="shared" ca="1" si="434"/>
        <v>8.43955780107503+8.43955780108091i</v>
      </c>
      <c r="DR276" s="240" t="str">
        <f t="shared" ca="1" si="435"/>
        <v>-11.0268136628236+4.56745576889796i</v>
      </c>
      <c r="DS276" s="240" t="str">
        <f t="shared" ca="1" si="436"/>
        <v>3.50336475558995E-12-11.9353371027161i</v>
      </c>
      <c r="DT276" s="240" t="str">
        <f t="shared" ca="1" si="437"/>
        <v>11.0268136628209+4.56745576890443i</v>
      </c>
      <c r="DU276" s="240" t="str">
        <f t="shared" ca="1" si="438"/>
        <v>-8.43955780107998+8.43955780107596i</v>
      </c>
      <c r="DV276" s="240" t="str">
        <f t="shared" ca="1" si="439"/>
        <v>-4.56745576889981-11.0268136628228i</v>
      </c>
      <c r="DW276" s="240" t="str">
        <f t="shared" ca="1" si="440"/>
        <v>11.9353371027161+2.17571784882925E-12i</v>
      </c>
      <c r="DX276" s="240" t="str">
        <f t="shared" ca="1" si="441"/>
        <v>-4.5674557689032+11.0268136628214i</v>
      </c>
      <c r="DY276" s="240" t="str">
        <f t="shared" ca="1" si="442"/>
        <v>-8.43955780107738-8.43955780107856i</v>
      </c>
      <c r="DZ276" s="240" t="str">
        <f t="shared" ca="1" si="443"/>
        <v>11.0268136628223-4.56745576890104i</v>
      </c>
      <c r="EA276" s="240" t="str">
        <f t="shared" ca="1" si="444"/>
        <v>-1.69625575893916E-13+11.9353371027161i</v>
      </c>
      <c r="EB276" s="240" t="str">
        <f t="shared" ca="1" si="445"/>
        <v>-11.0268136628219-4.56745576890197i</v>
      </c>
      <c r="EC276" s="240" t="str">
        <f t="shared" ca="1" si="446"/>
        <v>8.43955780107762-8.43955780107832i</v>
      </c>
      <c r="ED276" s="240" t="str">
        <f t="shared" ca="1" si="447"/>
        <v>4.56745576890225+11.0268136628218i</v>
      </c>
      <c r="EE276" s="240" t="str">
        <f t="shared" ca="1" si="448"/>
        <v>-11.9353371027161+1.83646669704141E-12i</v>
      </c>
      <c r="EF276" s="240" t="str">
        <f t="shared" ca="1" si="449"/>
        <v>4.56745576890012-11.0268136628227i</v>
      </c>
      <c r="EG276" s="240" t="str">
        <f t="shared" ca="1" si="450"/>
        <v>8.43955780107925+8.43955780107668i</v>
      </c>
      <c r="EH276" s="240" t="str">
        <f t="shared" ca="1" si="451"/>
        <v>-11.0268136628208+4.56745576890474i</v>
      </c>
      <c r="EI276" s="240" t="str">
        <f t="shared" ca="1" si="452"/>
        <v>-3.16411360380211E-12-11.9353371027161i</v>
      </c>
      <c r="EJ276" s="240" t="str">
        <f t="shared" ca="1" si="453"/>
        <v>11.0268136628232+4.56745576889889i</v>
      </c>
      <c r="EK276" s="240" t="str">
        <f t="shared" ca="1" si="454"/>
        <v>-8.43955780107479+8.43955780108115i</v>
      </c>
      <c r="EL276" s="240" t="str">
        <f t="shared" ca="1" si="455"/>
        <v>-4.56745576890597-11.0268136628203i</v>
      </c>
      <c r="EM276" s="240" t="str">
        <f t="shared" ca="1" si="456"/>
        <v>11.9353371027161-4.49176051056281E-12i</v>
      </c>
      <c r="EN276" s="240"/>
      <c r="EO276" s="240"/>
      <c r="EP276" s="240"/>
    </row>
    <row r="277" spans="1:146">
      <c r="A277" s="268">
        <f t="shared" si="323"/>
        <v>3.4570312500000026E-3</v>
      </c>
      <c r="B277" s="267">
        <v>177</v>
      </c>
      <c r="C277" s="266">
        <f t="shared" si="324"/>
        <v>35400</v>
      </c>
      <c r="N277" s="265">
        <f t="shared" ca="1" si="327"/>
        <v>35.930496650039984</v>
      </c>
      <c r="O277" s="240">
        <f t="shared" ca="1" si="328"/>
        <v>11.930496650039982</v>
      </c>
      <c r="P277" s="240" t="str">
        <f t="shared" ca="1" si="329"/>
        <v>-4.29372652774666+11.1310674610093i</v>
      </c>
      <c r="Q277" s="240" t="str">
        <f t="shared" ca="1" si="330"/>
        <v>-8.83991491889068-8.01203186110671i</v>
      </c>
      <c r="R277" s="240" t="str">
        <f t="shared" ca="1" si="331"/>
        <v>10.6566095331474-5.36408646226422i</v>
      </c>
      <c r="S277" s="240" t="str">
        <f t="shared" ca="1" si="332"/>
        <v>1.16939316434778+11.8730480477337i</v>
      </c>
      <c r="T277" s="240" t="str">
        <f t="shared" ca="1" si="333"/>
        <v>-11.4983271243613-3.18201565957697i</v>
      </c>
      <c r="U277" s="241" t="str">
        <f t="shared" ca="1" si="334"/>
        <v>7.10698855667829-9.5826647636166i</v>
      </c>
      <c r="V277" s="240" t="str">
        <f t="shared" ca="1" si="335"/>
        <v>6.38278731184288+10.0795226299857i</v>
      </c>
      <c r="W277" s="240" t="str">
        <f t="shared" ca="1" si="336"/>
        <v>-11.7012555022592+2.32752443326883i</v>
      </c>
      <c r="X277" s="240" t="str">
        <f t="shared" ca="1" si="337"/>
        <v>2.03966024113958-11.7548516118805i</v>
      </c>
      <c r="Y277" s="240" t="str">
        <f t="shared" ca="1" si="338"/>
        <v>10.2331283082519+6.13350106737318i</v>
      </c>
      <c r="Z277" s="240" t="str">
        <f t="shared" ca="1" si="339"/>
        <v>-9.40536441387016+7.34001843042101i</v>
      </c>
      <c r="AA277" s="240" t="str">
        <f t="shared" ca="1" si="340"/>
        <v>-3.46324036954193-11.4167734697414i</v>
      </c>
      <c r="AB277" s="240" t="str">
        <f t="shared" ca="1" si="341"/>
        <v>11.898170452522+0.877661779587096i</v>
      </c>
      <c r="AC277" s="240" t="str">
        <f t="shared" ca="1" si="342"/>
        <v>-5.10094460987752+10.7850412332812i</v>
      </c>
      <c r="AD277" s="240" t="str">
        <f t="shared" ca="1" si="343"/>
        <v>-8.22656115905196-8.64062739695405i</v>
      </c>
      <c r="AE277" s="240" t="str">
        <f t="shared" ca="1" si="344"/>
        <v>11.0223416676663-4.56560340785785i</v>
      </c>
      <c r="AF277" s="240" t="str">
        <f t="shared" ca="1" si="345"/>
        <v>0.292789044680361+11.926903407504i</v>
      </c>
      <c r="AG277" s="240" t="str">
        <f t="shared" ca="1" si="346"/>
        <v>-11.2330883155309-4.0192632673289i</v>
      </c>
      <c r="AH277" s="240" t="str">
        <f t="shared" ca="1" si="347"/>
        <v>7.79267641475691-9.03387760662644i</v>
      </c>
      <c r="AI277" s="240" t="str">
        <f t="shared" ca="1" si="348"/>
        <v>5.62399718954216+10.5217586899072i</v>
      </c>
      <c r="AJ277" s="240" t="str">
        <f t="shared" ca="1" si="349"/>
        <v>-11.8407737627631+1.46042015039387i</v>
      </c>
      <c r="AK277" s="240" t="str">
        <f t="shared" ca="1" si="350"/>
        <v>2.89887422236182-11.5729546166716i</v>
      </c>
      <c r="AL277" s="240" t="str">
        <f t="shared" ca="1" si="351"/>
        <v>9.75419287442836+6.86967769877643i</v>
      </c>
      <c r="AM277" s="240" t="str">
        <f t="shared" ca="1" si="352"/>
        <v>-9.91984542418732+6.62822880389967i</v>
      </c>
      <c r="AN277" s="240" t="str">
        <f t="shared" ca="1" si="353"/>
        <v>-2.61398661170642-11.6406109938626i</v>
      </c>
      <c r="AO277" s="240" t="str">
        <f t="shared" ca="1" si="354"/>
        <v>11.8013670384339+1.750567433943i</v>
      </c>
      <c r="AP277" s="240" t="str">
        <f t="shared" ca="1" si="355"/>
        <v>-5.88052023120485+10.3805699326678i</v>
      </c>
      <c r="AQ277" s="240" t="str">
        <f t="shared" ca="1" si="356"/>
        <v>-7.56862695152406-9.22239862428853i</v>
      </c>
      <c r="AR277" s="240" t="str">
        <f t="shared" ca="1" si="357"/>
        <v>-7.56862695152406-9.22239862428853i</v>
      </c>
      <c r="AS277" s="240" t="str">
        <f t="shared" ca="1" si="358"/>
        <v>-0.585401724189504+11.9161258443309i</v>
      </c>
      <c r="AT277" s="240" t="str">
        <f t="shared" ca="1" si="359"/>
        <v>-10.9069764278538-4.83473013919661i</v>
      </c>
      <c r="AU277" s="240" t="str">
        <f t="shared" ca="1" si="360"/>
        <v>8.43613508416972-8.4361350841636i</v>
      </c>
      <c r="AV277" s="240" t="str">
        <f t="shared" ca="1" si="361"/>
        <v>4.834730139189+10.9069764278572i</v>
      </c>
      <c r="AW277" s="240" t="str">
        <f t="shared" ca="1" si="362"/>
        <v>-11.9161258443307+0.585401724193036i</v>
      </c>
      <c r="AX277" s="240" t="str">
        <f t="shared" ca="1" si="363"/>
        <v>3.74237895300482-11.3283427776847i</v>
      </c>
      <c r="AY277" s="240" t="str">
        <f t="shared" ca="1" si="364"/>
        <v>9.22239862429077+7.56862695152132i</v>
      </c>
      <c r="AZ277" s="240" t="str">
        <f t="shared" ca="1" si="365"/>
        <v>-10.380569932666+5.88052023120793i</v>
      </c>
      <c r="BA277" s="240" t="str">
        <f t="shared" ca="1" si="366"/>
        <v>-1.75056743394667-11.8013670384333i</v>
      </c>
      <c r="BB277" s="240" t="str">
        <f t="shared" ca="1" si="367"/>
        <v>11.6406109938607+2.61398661171471i</v>
      </c>
      <c r="BC277" s="240" t="str">
        <f t="shared" ca="1" si="368"/>
        <v>-6.62822880390659+9.91984542418269i</v>
      </c>
      <c r="BD277" s="240" t="str">
        <f t="shared" ca="1" si="369"/>
        <v>-6.86967769878044-9.75419287442554i</v>
      </c>
      <c r="BE277" s="240" t="str">
        <f t="shared" ca="1" si="370"/>
        <v>11.5729546166708-2.89887422236526i</v>
      </c>
      <c r="BF277" s="240" t="str">
        <f t="shared" ca="1" si="371"/>
        <v>-1.46042015039154+11.8407737627634i</v>
      </c>
      <c r="BG277" s="240" t="str">
        <f t="shared" ca="1" si="372"/>
        <v>-10.5217586899072-5.62399718954203i</v>
      </c>
      <c r="BH277" s="240" t="str">
        <f t="shared" ca="1" si="373"/>
        <v>9.03387760662722-7.792676414756i</v>
      </c>
      <c r="BI277" s="240" t="str">
        <f t="shared" ca="1" si="374"/>
        <v>4.01926326732553+11.2330883155321i</v>
      </c>
      <c r="BJ277" s="240" t="str">
        <f t="shared" ca="1" si="375"/>
        <v>-11.9269034075039-0.29278904468496i</v>
      </c>
      <c r="BK277" s="240" t="str">
        <f t="shared" ca="1" si="376"/>
        <v>4.56560340785239-11.0223416676685i</v>
      </c>
      <c r="BL277" s="240" t="str">
        <f t="shared" ca="1" si="377"/>
        <v>8.64062739695649+8.2265611590494i</v>
      </c>
      <c r="BM277" s="240" t="str">
        <f t="shared" ca="1" si="378"/>
        <v>-10.7850412332802+5.1009446098798i</v>
      </c>
      <c r="BN277" s="240" t="str">
        <f t="shared" ca="1" si="379"/>
        <v>-0.877661779588172-11.8981704525219i</v>
      </c>
      <c r="BO277" s="240" t="str">
        <f t="shared" ca="1" si="380"/>
        <v>11.416773469741+3.46324036954308i</v>
      </c>
      <c r="BP277" s="240" t="str">
        <f t="shared" ca="1" si="381"/>
        <v>-7.34001843042277+9.40536441386879i</v>
      </c>
      <c r="BQ277" s="240" t="str">
        <f t="shared" ca="1" si="382"/>
        <v>-6.13350106737003-10.2331283082538i</v>
      </c>
      <c r="BR277" s="240" t="str">
        <f t="shared" ca="1" si="383"/>
        <v>11.7548516118815-2.03966024113371i</v>
      </c>
      <c r="BS277" s="240" t="str">
        <f t="shared" ca="1" si="384"/>
        <v>-2.32752443326402+11.7012555022602i</v>
      </c>
      <c r="BT277" s="240" t="str">
        <f t="shared" ca="1" si="385"/>
        <v>-10.0795226299875-6.38278731183995i</v>
      </c>
      <c r="BU277" s="240" t="str">
        <f t="shared" ca="1" si="386"/>
        <v>9.58266476361591-7.10698855667922i</v>
      </c>
      <c r="BV277" s="240" t="str">
        <f t="shared" ca="1" si="387"/>
        <v>3.18201565957707+11.4983271243612i</v>
      </c>
      <c r="BW277" s="240" t="str">
        <f t="shared" ca="1" si="388"/>
        <v>-11.8730480477334-1.16939316435029i</v>
      </c>
      <c r="BX277" s="240" t="str">
        <f t="shared" ca="1" si="389"/>
        <v>5.36408646226772-10.6566095331457i</v>
      </c>
      <c r="BY277" s="240" t="str">
        <f t="shared" ca="1" si="390"/>
        <v>8.01203186110301+8.83991491889405i</v>
      </c>
      <c r="BZ277" s="240" t="str">
        <f t="shared" ca="1" si="391"/>
        <v>-11.1310674610073+4.29372652775171i</v>
      </c>
      <c r="CA277" s="240" t="str">
        <f t="shared" ca="1" si="392"/>
        <v>-3.53700057125783E-12-11.93049665004i</v>
      </c>
      <c r="CB277" s="240" t="str">
        <f t="shared" ca="1" si="393"/>
        <v>11.1310674610099+4.29372652774512i</v>
      </c>
      <c r="CC277" s="240" t="str">
        <f t="shared" ca="1" si="394"/>
        <v>-8.01203186110631+8.83991491889105i</v>
      </c>
      <c r="CD277" s="240" t="str">
        <f t="shared" ca="1" si="395"/>
        <v>-5.36408646226314-10.656609533148i</v>
      </c>
      <c r="CE277" s="240" t="str">
        <f t="shared" ca="1" si="396"/>
        <v>11.8730480477339-1.16939316434519i</v>
      </c>
      <c r="CF277" s="240" t="str">
        <f t="shared" ca="1" si="397"/>
        <v>-3.18201565958136+11.4983271243601i</v>
      </c>
      <c r="CG277" s="240" t="str">
        <f t="shared" ca="1" si="398"/>
        <v>-9.58266476362032-7.10698855667326i</v>
      </c>
      <c r="CH277" s="240" t="str">
        <f t="shared" ca="1" si="399"/>
        <v>10.0795226299837-6.38278731184593i</v>
      </c>
      <c r="CI277" s="240" t="str">
        <f t="shared" ca="1" si="400"/>
        <v>2.32752443327096+11.7012555022588i</v>
      </c>
      <c r="CJ277" s="240" t="str">
        <f t="shared" ca="1" si="401"/>
        <v>-11.7548516118808-2.0396602411381i</v>
      </c>
      <c r="CK277" s="240" t="str">
        <f t="shared" ca="1" si="402"/>
        <v>6.13350106737415-10.2331283082514i</v>
      </c>
      <c r="CL277" s="240" t="str">
        <f t="shared" ca="1" si="403"/>
        <v>7.34001843041898+9.40536441387174i</v>
      </c>
      <c r="CM277" s="240" t="str">
        <f t="shared" ca="1" si="404"/>
        <v>-11.4167734697423+3.46324036953881i</v>
      </c>
      <c r="CN277" s="240" t="str">
        <f t="shared" ca="1" si="405"/>
        <v>0.877661779592953-11.8981704525215i</v>
      </c>
      <c r="CO277" s="240" t="str">
        <f t="shared" ca="1" si="406"/>
        <v>10.7850412332833+5.1009446098731i</v>
      </c>
      <c r="CP277" s="240" t="str">
        <f t="shared" ca="1" si="407"/>
        <v>-8.64062739695161+8.22656115905453i</v>
      </c>
      <c r="CQ277" s="240" t="str">
        <f t="shared" ca="1" si="408"/>
        <v>-4.56560340785862-11.022341667666i</v>
      </c>
      <c r="CR277" s="240" t="str">
        <f t="shared" ca="1" si="409"/>
        <v>11.926903407504-0.292789044680508i</v>
      </c>
      <c r="CS277" s="240" t="str">
        <f t="shared" ca="1" si="410"/>
        <v>-4.01926326733004+11.2330883155305i</v>
      </c>
      <c r="CT277" s="240" t="str">
        <f t="shared" ca="1" si="411"/>
        <v>-9.03387760662387-7.79267641475988i</v>
      </c>
      <c r="CU277" s="240" t="str">
        <f t="shared" ca="1" si="412"/>
        <v>10.5217586899093-5.6239971895381i</v>
      </c>
      <c r="CV277" s="240" t="str">
        <f t="shared" ca="1" si="413"/>
        <v>1.46042015039889+11.8407737627625i</v>
      </c>
      <c r="CW277" s="240" t="str">
        <f t="shared" ca="1" si="414"/>
        <v>-11.5729546166725-2.8988742223584i</v>
      </c>
      <c r="CX277" s="240" t="str">
        <f t="shared" ca="1" si="415"/>
        <v>6.86967769877465-9.75419287442961i</v>
      </c>
      <c r="CY277" s="240" t="str">
        <f t="shared" ca="1" si="416"/>
        <v>6.62822880390289+9.91984542418516i</v>
      </c>
      <c r="CZ277" s="240" t="str">
        <f t="shared" ca="1" si="417"/>
        <v>-11.6406109938618+2.61398661171003i</v>
      </c>
      <c r="DA277" s="240" t="str">
        <f t="shared" ca="1" si="418"/>
        <v>1.75056743395141-11.8013670384326i</v>
      </c>
      <c r="DB277" s="240" t="str">
        <f t="shared" ca="1" si="419"/>
        <v>10.3805699326638+5.88052023121181i</v>
      </c>
      <c r="DC277" s="240" t="str">
        <f t="shared" ca="1" si="420"/>
        <v>-9.22239862429381+7.56862695151761i</v>
      </c>
      <c r="DD277" s="240" t="str">
        <f t="shared" ca="1" si="421"/>
        <v>-3.74237895301186-11.3283427776824i</v>
      </c>
      <c r="DE277" s="240" t="str">
        <f t="shared" ca="1" si="422"/>
        <v>11.9161258443311+0.585401724185971i</v>
      </c>
      <c r="DF277" s="240" t="str">
        <f t="shared" ca="1" si="423"/>
        <v>-4.83473013919369+10.9069764278551i</v>
      </c>
      <c r="DG277" s="240" t="str">
        <f t="shared" ca="1" si="424"/>
        <v>-8.43613508416633-8.43613508416699i</v>
      </c>
      <c r="DH277" s="240" t="str">
        <f t="shared" ca="1" si="425"/>
        <v>10.9069764278558-4.83473013919223i</v>
      </c>
      <c r="DI277" s="240" t="str">
        <f t="shared" ca="1" si="426"/>
        <v>0.585401724184377+11.9161258443312i</v>
      </c>
      <c r="DJ277" s="240" t="str">
        <f t="shared" ca="1" si="427"/>
        <v>-11.3283427776821-3.74237895301273i</v>
      </c>
      <c r="DK277" s="240" t="str">
        <f t="shared" ca="1" si="428"/>
        <v>7.56862695151833-9.22239862429323i</v>
      </c>
      <c r="DL277" s="240" t="str">
        <f t="shared" ca="1" si="429"/>
        <v>5.88052023121101+10.3805699326643i</v>
      </c>
      <c r="DM277" s="240" t="str">
        <f t="shared" ca="1" si="430"/>
        <v>-11.8013670384329+1.75056743394983i</v>
      </c>
      <c r="DN277" s="240" t="str">
        <f t="shared" ca="1" si="431"/>
        <v>2.61398661171093-11.6406109938616i</v>
      </c>
      <c r="DO277" s="240" t="str">
        <f t="shared" ca="1" si="432"/>
        <v>9.91984542418465+6.62822880390365i</v>
      </c>
      <c r="DP277" s="240" t="str">
        <f t="shared" ca="1" si="433"/>
        <v>-9.75419287443053+6.86967769877335i</v>
      </c>
      <c r="DQ277" s="240" t="str">
        <f t="shared" ca="1" si="434"/>
        <v>-2.89887422235751-11.5729546166727i</v>
      </c>
      <c r="DR277" s="240" t="str">
        <f t="shared" ca="1" si="435"/>
        <v>11.8407737627638+1.46042015038837i</v>
      </c>
      <c r="DS277" s="240" t="str">
        <f t="shared" ca="1" si="436"/>
        <v>-5.62399718953891+10.5217586899089i</v>
      </c>
      <c r="DT277" s="240" t="str">
        <f t="shared" ca="1" si="437"/>
        <v>-7.79267641475868-9.03387760662491i</v>
      </c>
      <c r="DU277" s="240" t="str">
        <f t="shared" ca="1" si="438"/>
        <v>11.233088315531-4.01926326732854i</v>
      </c>
      <c r="DV277" s="240" t="str">
        <f t="shared" ca="1" si="439"/>
        <v>-0.292789044681425+11.926903407504i</v>
      </c>
      <c r="DW277" s="240" t="str">
        <f t="shared" ca="1" si="440"/>
        <v>-11.0223416676653-4.56560340786009i</v>
      </c>
      <c r="DX277" s="240" t="str">
        <f t="shared" ca="1" si="441"/>
        <v>8.22656115905568-8.64062739695051i</v>
      </c>
      <c r="DY277" s="240" t="str">
        <f t="shared" ca="1" si="442"/>
        <v>5.10094460987227+10.7850412332837i</v>
      </c>
      <c r="DZ277" s="240" t="str">
        <f t="shared" ca="1" si="443"/>
        <v>-11.8981704525216+0.877661779592038i</v>
      </c>
      <c r="EA277" s="240" t="str">
        <f t="shared" ca="1" si="444"/>
        <v>3.4632403695397-11.416773469742i</v>
      </c>
      <c r="EB277" s="240" t="str">
        <f t="shared" ca="1" si="445"/>
        <v>9.40536441387076+7.34001843042025i</v>
      </c>
      <c r="EC277" s="240" t="str">
        <f t="shared" ca="1" si="446"/>
        <v>-10.2331283082518+6.13350106737335i</v>
      </c>
      <c r="ED277" s="240" t="str">
        <f t="shared" ca="1" si="447"/>
        <v>-2.03966024113719-11.7548516118809i</v>
      </c>
      <c r="EE277" s="240" t="str">
        <f t="shared" ca="1" si="448"/>
        <v>11.7012555022585+2.32752443327253i</v>
      </c>
      <c r="EF277" s="240" t="str">
        <f t="shared" ca="1" si="449"/>
        <v>-6.38278731184728+10.0795226299829i</v>
      </c>
      <c r="EG277" s="240" t="str">
        <f t="shared" ca="1" si="450"/>
        <v>-7.10698855668178-9.582664763614i</v>
      </c>
      <c r="EH277" s="240" t="str">
        <f t="shared" ca="1" si="451"/>
        <v>11.4983271243605-3.18201565957982i</v>
      </c>
      <c r="EI277" s="240" t="str">
        <f t="shared" ca="1" si="452"/>
        <v>-1.1693931643461+11.8730480477338i</v>
      </c>
      <c r="EJ277" s="240" t="str">
        <f t="shared" ca="1" si="453"/>
        <v>-10.6566095331476-5.36408646226395i</v>
      </c>
      <c r="EK277" s="240" t="str">
        <f t="shared" ca="1" si="454"/>
        <v>8.83991491889167-8.01203186110563i</v>
      </c>
      <c r="EL277" s="240" t="str">
        <f t="shared" ca="1" si="455"/>
        <v>4.29372652774363+11.1310674610105i</v>
      </c>
      <c r="EM277" s="240" t="str">
        <f t="shared" ca="1" si="456"/>
        <v>-11.93049665004-5.13306278680674E-12i</v>
      </c>
      <c r="EN277" s="240"/>
      <c r="EO277" s="240"/>
      <c r="EP277" s="240"/>
    </row>
    <row r="278" spans="1:146">
      <c r="A278" s="268">
        <f t="shared" si="323"/>
        <v>3.4765625000000027E-3</v>
      </c>
      <c r="B278" s="267">
        <v>178</v>
      </c>
      <c r="C278" s="266">
        <f t="shared" si="324"/>
        <v>35600</v>
      </c>
      <c r="N278" s="265">
        <f t="shared" ca="1" si="327"/>
        <v>35.924950522064634</v>
      </c>
      <c r="O278" s="240">
        <f t="shared" ca="1" si="328"/>
        <v>11.924950522064634</v>
      </c>
      <c r="P278" s="240" t="str">
        <f t="shared" ca="1" si="329"/>
        <v>-4.0173948330878+11.2278663916511i</v>
      </c>
      <c r="Q278" s="240" t="str">
        <f t="shared" ca="1" si="330"/>
        <v>-9.21811140938938-7.56510852518158i</v>
      </c>
      <c r="R278" s="240" t="str">
        <f t="shared" ca="1" si="331"/>
        <v>10.2283712356126-6.13064978776163i</v>
      </c>
      <c r="S278" s="240" t="str">
        <f t="shared" ca="1" si="332"/>
        <v>2.3264424373757+11.6958159415779i</v>
      </c>
      <c r="T278" s="240" t="str">
        <f t="shared" ca="1" si="333"/>
        <v>-11.7958809389185-1.74975364795962i</v>
      </c>
      <c r="U278" s="241" t="str">
        <f t="shared" ca="1" si="334"/>
        <v>5.62138276291313-10.5168674417106i</v>
      </c>
      <c r="V278" s="240" t="str">
        <f t="shared" ca="1" si="335"/>
        <v>8.00830730919976+8.83580550912634i</v>
      </c>
      <c r="W278" s="240" t="str">
        <f t="shared" ca="1" si="336"/>
        <v>-11.0172177135451+4.56348099656813i</v>
      </c>
      <c r="X278" s="240" t="str">
        <f t="shared" ca="1" si="337"/>
        <v>-0.585129588587728-11.9105863969096i</v>
      </c>
      <c r="Y278" s="240" t="str">
        <f t="shared" ca="1" si="338"/>
        <v>11.4114661561746+3.46163041357253i</v>
      </c>
      <c r="Z278" s="240" t="str">
        <f t="shared" ca="1" si="339"/>
        <v>-7.1036847321003+9.57821007185657i</v>
      </c>
      <c r="AA278" s="240" t="str">
        <f t="shared" ca="1" si="340"/>
        <v>-6.62514754029094-9.91523398730795i</v>
      </c>
      <c r="AB278" s="240" t="str">
        <f t="shared" ca="1" si="341"/>
        <v>11.5675746992012-2.89752662318898i</v>
      </c>
      <c r="AC278" s="240" t="str">
        <f t="shared" ca="1" si="342"/>
        <v>-1.16884954874411+11.8675286258804i</v>
      </c>
      <c r="AD278" s="240" t="str">
        <f t="shared" ca="1" si="343"/>
        <v>-10.7800275929733-5.09857333461272i</v>
      </c>
      <c r="AE278" s="240" t="str">
        <f t="shared" ca="1" si="344"/>
        <v>8.43221337946595-8.43221337946598i</v>
      </c>
      <c r="AF278" s="240" t="str">
        <f t="shared" ca="1" si="345"/>
        <v>5.09857333461275+10.7800275929733i</v>
      </c>
      <c r="AG278" s="240" t="str">
        <f t="shared" ca="1" si="346"/>
        <v>-11.8675286258804+1.16884954874407i</v>
      </c>
      <c r="AH278" s="240" t="str">
        <f t="shared" ca="1" si="347"/>
        <v>2.89752662318894-11.5675746992013i</v>
      </c>
      <c r="AI278" s="240" t="str">
        <f t="shared" ca="1" si="348"/>
        <v>9.91523398730797+6.6251475402909i</v>
      </c>
      <c r="AJ278" s="240" t="str">
        <f t="shared" ca="1" si="349"/>
        <v>-9.57821007185659+7.10368473210027i</v>
      </c>
      <c r="AK278" s="240" t="str">
        <f t="shared" ca="1" si="350"/>
        <v>-3.46163041357248-11.4114661561747i</v>
      </c>
      <c r="AL278" s="240" t="str">
        <f t="shared" ca="1" si="351"/>
        <v>11.9105863969096+0.585129588587688i</v>
      </c>
      <c r="AM278" s="240" t="str">
        <f t="shared" ca="1" si="352"/>
        <v>-4.56348099657137+11.0172177135437i</v>
      </c>
      <c r="AN278" s="240" t="str">
        <f t="shared" ca="1" si="353"/>
        <v>-8.83580550912873-8.00830730919712i</v>
      </c>
      <c r="AO278" s="240" t="str">
        <f t="shared" ca="1" si="354"/>
        <v>10.5168674417106-5.6213827629131i</v>
      </c>
      <c r="AP278" s="240" t="str">
        <f t="shared" ca="1" si="355"/>
        <v>1.74975364795602+11.7958809389191i</v>
      </c>
      <c r="AQ278" s="240" t="str">
        <f t="shared" ca="1" si="356"/>
        <v>-11.6958159415788-2.32644243737101i</v>
      </c>
      <c r="AR278" s="240" t="str">
        <f t="shared" ca="1" si="357"/>
        <v>-11.6958159415788-2.32644243737101i</v>
      </c>
      <c r="AS278" s="240" t="str">
        <f t="shared" ca="1" si="358"/>
        <v>7.56510852517993+9.21811140939073i</v>
      </c>
      <c r="AT278" s="240" t="str">
        <f t="shared" ca="1" si="359"/>
        <v>-11.2278663916531+4.01739483308239i</v>
      </c>
      <c r="AU278" s="240" t="str">
        <f t="shared" ca="1" si="360"/>
        <v>-2.41339342362134E-12-11.9249505220646i</v>
      </c>
      <c r="AV278" s="240" t="str">
        <f t="shared" ca="1" si="361"/>
        <v>11.2278663916507+4.01739483308902i</v>
      </c>
      <c r="AW278" s="240" t="str">
        <f t="shared" ca="1" si="362"/>
        <v>-7.56510852518537+9.21811140938625i</v>
      </c>
      <c r="AX278" s="240" t="str">
        <f t="shared" ca="1" si="363"/>
        <v>-6.13064978776461-10.2283712356108i</v>
      </c>
      <c r="AY278" s="240" t="str">
        <f t="shared" ca="1" si="364"/>
        <v>11.6958159415779-2.32644243737558i</v>
      </c>
      <c r="AZ278" s="240" t="str">
        <f t="shared" ca="1" si="365"/>
        <v>-1.7497536479633+11.795880938918i</v>
      </c>
      <c r="BA278" s="240" t="str">
        <f t="shared" ca="1" si="366"/>
        <v>-10.5168674417129-5.62138276290884i</v>
      </c>
      <c r="BB278" s="240" t="str">
        <f t="shared" ca="1" si="367"/>
        <v>8.83580550912548-8.0083073092007i</v>
      </c>
      <c r="BC278" s="240" t="str">
        <f t="shared" ca="1" si="368"/>
        <v>4.56348099656487+11.0172177135464i</v>
      </c>
      <c r="BD278" s="240" t="str">
        <f t="shared" ca="1" si="369"/>
        <v>-11.9105863969094+0.585129588592508i</v>
      </c>
      <c r="BE278" s="240" t="str">
        <f t="shared" ca="1" si="370"/>
        <v>3.46163041357143-11.411466156175i</v>
      </c>
      <c r="BF278" s="240" t="str">
        <f t="shared" ca="1" si="371"/>
        <v>9.57821007185512+7.10368473210225i</v>
      </c>
      <c r="BG278" s="240" t="str">
        <f t="shared" ca="1" si="372"/>
        <v>-9.91523398731131+6.62514754028589i</v>
      </c>
      <c r="BH278" s="240" t="str">
        <f t="shared" ca="1" si="373"/>
        <v>-2.89752662319148-11.5675746992006i</v>
      </c>
      <c r="BI278" s="240" t="str">
        <f t="shared" ca="1" si="374"/>
        <v>11.8675286258803+1.16884954874517i</v>
      </c>
      <c r="BJ278" s="240" t="str">
        <f t="shared" ca="1" si="375"/>
        <v>-5.09857333461696+10.7800275929713i</v>
      </c>
      <c r="BK278" s="240" t="str">
        <f t="shared" ca="1" si="376"/>
        <v>-8.43221337946852-8.4322133794634i</v>
      </c>
      <c r="BL278" s="240" t="str">
        <f t="shared" ca="1" si="377"/>
        <v>10.7800275929733-5.09857333461279i</v>
      </c>
      <c r="BM278" s="240" t="str">
        <f t="shared" ca="1" si="378"/>
        <v>1.16884954874057+11.8675286258807i</v>
      </c>
      <c r="BN278" s="240" t="str">
        <f t="shared" ca="1" si="379"/>
        <v>-11.5675746992024-2.89752662318446i</v>
      </c>
      <c r="BO278" s="240" t="str">
        <f t="shared" ca="1" si="380"/>
        <v>6.62514754029002-9.91523398730855i</v>
      </c>
      <c r="BP278" s="240" t="str">
        <f t="shared" ca="1" si="381"/>
        <v>7.10368473209826+9.57821007185808i</v>
      </c>
      <c r="BQ278" s="240" t="str">
        <f t="shared" ca="1" si="382"/>
        <v>-11.4114661561729+3.46163041357836i</v>
      </c>
      <c r="BR278" s="240" t="str">
        <f t="shared" ca="1" si="383"/>
        <v>0.585129588585277-11.9105863969098i</v>
      </c>
      <c r="BS278" s="240" t="str">
        <f t="shared" ca="1" si="384"/>
        <v>11.0172177135446+4.56348099656914i</v>
      </c>
      <c r="BT278" s="240" t="str">
        <f t="shared" ca="1" si="385"/>
        <v>-8.00830730920412+8.83580550912238i</v>
      </c>
      <c r="BU278" s="240" t="str">
        <f t="shared" ca="1" si="386"/>
        <v>-5.62138276291522-10.5168674417095i</v>
      </c>
      <c r="BV278" s="240" t="str">
        <f t="shared" ca="1" si="387"/>
        <v>11.7958809389187-1.74975364795874i</v>
      </c>
      <c r="BW278" s="240" t="str">
        <f t="shared" ca="1" si="388"/>
        <v>-2.32644243738011+11.695815941577i</v>
      </c>
      <c r="BX278" s="240" t="str">
        <f t="shared" ca="1" si="389"/>
        <v>-10.2283712356144-6.13064978775869i</v>
      </c>
      <c r="BY278" s="240" t="str">
        <f t="shared" ca="1" si="390"/>
        <v>9.2181114093894-7.56510852518154i</v>
      </c>
      <c r="BZ278" s="240" t="str">
        <f t="shared" ca="1" si="391"/>
        <v>4.01739483308435+11.2278663916524i</v>
      </c>
      <c r="CA278" s="240" t="str">
        <f t="shared" ca="1" si="392"/>
        <v>-11.9249505220646+4.82678684724268E-12i</v>
      </c>
      <c r="CB278" s="240" t="str">
        <f t="shared" ca="1" si="393"/>
        <v>4.01739483308675-11.2278663916515i</v>
      </c>
      <c r="CC278" s="240" t="str">
        <f t="shared" ca="1" si="394"/>
        <v>9.21811140938779+7.56510852518351i</v>
      </c>
      <c r="CD278" s="240" t="str">
        <f t="shared" ca="1" si="395"/>
        <v>-10.2283712356094+6.13064978776698i</v>
      </c>
      <c r="CE278" s="240" t="str">
        <f t="shared" ca="1" si="396"/>
        <v>-2.32644243737827-11.6958159415774i</v>
      </c>
      <c r="CF278" s="240" t="str">
        <f t="shared" ca="1" si="397"/>
        <v>11.7958809389184+1.74975364796058i</v>
      </c>
      <c r="CG278" s="240" t="str">
        <f t="shared" ca="1" si="398"/>
        <v>-5.62138276291717+10.5168674417085i</v>
      </c>
      <c r="CH278" s="240" t="str">
        <f t="shared" ca="1" si="399"/>
        <v>-8.00830730920224-8.83580550912409i</v>
      </c>
      <c r="CI278" s="240" t="str">
        <f t="shared" ca="1" si="400"/>
        <v>11.0172177135456-4.56348099656679i</v>
      </c>
      <c r="CJ278" s="240" t="str">
        <f t="shared" ca="1" si="401"/>
        <v>0.585129588582732+11.9105863969099i</v>
      </c>
      <c r="CK278" s="240" t="str">
        <f t="shared" ca="1" si="402"/>
        <v>-11.4114661561757-3.46163041356912i</v>
      </c>
      <c r="CL278" s="240" t="str">
        <f t="shared" ca="1" si="403"/>
        <v>7.1036847321003-9.57821007185657i</v>
      </c>
      <c r="CM278" s="240" t="str">
        <f t="shared" ca="1" si="404"/>
        <v>6.62514754028791+9.91523398730997i</v>
      </c>
      <c r="CN278" s="240" t="str">
        <f t="shared" ca="1" si="405"/>
        <v>-11.5675746992+2.89752662319382i</v>
      </c>
      <c r="CO278" s="240" t="str">
        <f t="shared" ca="1" si="406"/>
        <v>1.16884954874276-11.8675286258805i</v>
      </c>
      <c r="CP278" s="240" t="str">
        <f t="shared" ca="1" si="407"/>
        <v>10.7800275929723+5.09857333461478i</v>
      </c>
      <c r="CQ278" s="240" t="str">
        <f t="shared" ca="1" si="408"/>
        <v>-8.43221337947008+8.43221337946184i</v>
      </c>
      <c r="CR278" s="240" t="str">
        <f t="shared" ca="1" si="409"/>
        <v>-5.09857333461466-10.7800275929724i</v>
      </c>
      <c r="CS278" s="240" t="str">
        <f t="shared" ca="1" si="410"/>
        <v>11.8675286258805-1.16884954874263i</v>
      </c>
      <c r="CT278" s="240" t="str">
        <f t="shared" ca="1" si="411"/>
        <v>-2.89752662319329+11.5675746992002i</v>
      </c>
      <c r="CU278" s="240" t="str">
        <f t="shared" ca="1" si="412"/>
        <v>-9.91523398730989-6.62514754028801i</v>
      </c>
      <c r="CV278" s="240" t="str">
        <f t="shared" ca="1" si="413"/>
        <v>9.57821007185665-7.1036847321002i</v>
      </c>
      <c r="CW278" s="240" t="str">
        <f t="shared" ca="1" si="414"/>
        <v>3.461630413569+11.4114661561757i</v>
      </c>
      <c r="CX278" s="240" t="str">
        <f t="shared" ca="1" si="415"/>
        <v>-11.9105863969099-0.585129588582867i</v>
      </c>
      <c r="CY278" s="240" t="str">
        <f t="shared" ca="1" si="416"/>
        <v>4.56348099656691-11.0172177135456i</v>
      </c>
      <c r="CZ278" s="240" t="str">
        <f t="shared" ca="1" si="417"/>
        <v>8.83580550912401+8.00830730920233i</v>
      </c>
      <c r="DA278" s="240" t="str">
        <f t="shared" ca="1" si="418"/>
        <v>-10.5168674417082+5.62138276291765i</v>
      </c>
      <c r="DB278" s="240" t="str">
        <f t="shared" ca="1" si="419"/>
        <v>-1.74975364796112-11.7958809389183i</v>
      </c>
      <c r="DC278" s="240" t="str">
        <f t="shared" ca="1" si="420"/>
        <v>11.6958159415775+2.32644243737774i</v>
      </c>
      <c r="DD278" s="240" t="str">
        <f t="shared" ca="1" si="421"/>
        <v>-6.13064978776651+10.2283712356097i</v>
      </c>
      <c r="DE278" s="240" t="str">
        <f t="shared" ca="1" si="422"/>
        <v>-7.5651085251834-9.21811140938788i</v>
      </c>
      <c r="DF278" s="240" t="str">
        <f t="shared" ca="1" si="423"/>
        <v>11.2278663916516-4.01739483308662i</v>
      </c>
      <c r="DG278" s="240" t="str">
        <f t="shared" ca="1" si="424"/>
        <v>-4.96120896269833E-12+11.9249505220646i</v>
      </c>
      <c r="DH278" s="240" t="str">
        <f t="shared" ca="1" si="425"/>
        <v>-11.2278663916523-4.01739483308447i</v>
      </c>
      <c r="DI278" s="240" t="str">
        <f t="shared" ca="1" si="426"/>
        <v>7.56510852518164-9.21811140938932i</v>
      </c>
      <c r="DJ278" s="240" t="str">
        <f t="shared" ca="1" si="427"/>
        <v>6.13064978775858+10.2283712356145i</v>
      </c>
      <c r="DK278" s="240" t="str">
        <f t="shared" ca="1" si="428"/>
        <v>-11.6958159415769+2.32644243738065i</v>
      </c>
      <c r="DL278" s="240" t="str">
        <f t="shared" ca="1" si="429"/>
        <v>1.7497536479582-11.7958809389187i</v>
      </c>
      <c r="DM278" s="240" t="str">
        <f t="shared" ca="1" si="430"/>
        <v>10.5168674417096+5.62138276291504i</v>
      </c>
      <c r="DN278" s="240" t="str">
        <f t="shared" ca="1" si="431"/>
        <v>-8.83580550912248+8.00830730920401i</v>
      </c>
      <c r="DO278" s="240" t="str">
        <f t="shared" ca="1" si="432"/>
        <v>-4.56348099656902-11.0172177135447i</v>
      </c>
      <c r="DP278" s="240" t="str">
        <f t="shared" ca="1" si="433"/>
        <v>11.9105863969098-0.585129588585143i</v>
      </c>
      <c r="DQ278" s="240" t="str">
        <f t="shared" ca="1" si="434"/>
        <v>-3.46163041357849+11.4114661561728i</v>
      </c>
      <c r="DR278" s="240" t="str">
        <f t="shared" ca="1" si="435"/>
        <v>-9.578210071858-7.10368473209837i</v>
      </c>
      <c r="DS278" s="240" t="str">
        <f t="shared" ca="1" si="436"/>
        <v>9.91523398730862-6.62514754028991i</v>
      </c>
      <c r="DT278" s="240" t="str">
        <f t="shared" ca="1" si="437"/>
        <v>2.89752662318433+11.5675746992024i</v>
      </c>
      <c r="DU278" s="240" t="str">
        <f t="shared" ca="1" si="438"/>
        <v>-11.8675286258807-1.16884954874036i</v>
      </c>
      <c r="DV278" s="240" t="str">
        <f t="shared" ca="1" si="439"/>
        <v>5.0985733346126-10.7800275929734i</v>
      </c>
      <c r="DW278" s="240" t="str">
        <f t="shared" ca="1" si="440"/>
        <v>8.43221337946355+8.43221337946838i</v>
      </c>
      <c r="DX278" s="240" t="str">
        <f t="shared" ca="1" si="441"/>
        <v>-10.7800275929713+5.09857333461684i</v>
      </c>
      <c r="DY278" s="240" t="str">
        <f t="shared" ca="1" si="442"/>
        <v>-1.16884954874503-11.8675286258803i</v>
      </c>
      <c r="DZ278" s="240" t="str">
        <f t="shared" ca="1" si="443"/>
        <v>11.5675746992007+2.89752662319096i</v>
      </c>
      <c r="EA278" s="240" t="str">
        <f t="shared" ca="1" si="444"/>
        <v>-6.62514754028601+9.91523398731124i</v>
      </c>
      <c r="EB278" s="240" t="str">
        <f t="shared" ca="1" si="445"/>
        <v>-7.10368473210214-9.57821007185521i</v>
      </c>
      <c r="EC278" s="240" t="str">
        <f t="shared" ca="1" si="446"/>
        <v>11.4114661561748-3.46163041357196i</v>
      </c>
      <c r="ED278" s="240" t="str">
        <f t="shared" ca="1" si="447"/>
        <v>-0.585129588591965+11.9105863969094i</v>
      </c>
      <c r="EE278" s="240" t="str">
        <f t="shared" ca="1" si="448"/>
        <v>-11.0172177135462-4.56348099656531i</v>
      </c>
      <c r="EF278" s="240" t="str">
        <f t="shared" ca="1" si="449"/>
        <v>8.00830730920105-8.83580550912517i</v>
      </c>
      <c r="EG278" s="240" t="str">
        <f t="shared" ca="1" si="450"/>
        <v>5.62138276290842+10.5168674417131i</v>
      </c>
      <c r="EH278" s="240" t="str">
        <f t="shared" ca="1" si="451"/>
        <v>-11.7958809389181+1.74975364796284i</v>
      </c>
      <c r="EI278" s="240" t="str">
        <f t="shared" ca="1" si="452"/>
        <v>2.32644243737604-11.6958159415778i</v>
      </c>
      <c r="EJ278" s="240" t="str">
        <f t="shared" ca="1" si="453"/>
        <v>10.2283712356106+6.13064978776502i</v>
      </c>
      <c r="EK278" s="240" t="str">
        <f t="shared" ca="1" si="454"/>
        <v>-9.21811140938635+7.56510852518528i</v>
      </c>
      <c r="EL278" s="240" t="str">
        <f t="shared" ca="1" si="455"/>
        <v>-4.01739483308889-11.2278663916507i</v>
      </c>
      <c r="EM278" s="240" t="str">
        <f t="shared" ca="1" si="456"/>
        <v>11.9249505220646+2.54781553907699E-12i</v>
      </c>
      <c r="EN278" s="240"/>
      <c r="EO278" s="240"/>
      <c r="EP278" s="240"/>
    </row>
    <row r="279" spans="1:146">
      <c r="A279" s="268">
        <f t="shared" si="323"/>
        <v>3.4960937500000027E-3</v>
      </c>
      <c r="B279" s="267">
        <v>179</v>
      </c>
      <c r="C279" s="266">
        <f t="shared" si="324"/>
        <v>35800</v>
      </c>
      <c r="N279" s="265">
        <f t="shared" ca="1" si="327"/>
        <v>35.918536242424572</v>
      </c>
      <c r="O279" s="240">
        <f t="shared" ca="1" si="328"/>
        <v>11.918536242424572</v>
      </c>
      <c r="P279" s="240" t="str">
        <f t="shared" ca="1" si="329"/>
        <v>-3.73862719153096+11.3169860336016i</v>
      </c>
      <c r="Q279" s="240" t="str">
        <f t="shared" ca="1" si="330"/>
        <v>-9.57305807414042-7.09986375018021i</v>
      </c>
      <c r="R279" s="240" t="str">
        <f t="shared" ca="1" si="331"/>
        <v>9.74441422680328-6.86279079809825i</v>
      </c>
      <c r="S279" s="240" t="str">
        <f t="shared" ca="1" si="332"/>
        <v>3.45976844647775+11.4053280732623i</v>
      </c>
      <c r="T279" s="240" t="str">
        <f t="shared" ca="1" si="333"/>
        <v>-11.9149466021398-0.292495521583741i</v>
      </c>
      <c r="U279" s="241" t="str">
        <f t="shared" ca="1" si="334"/>
        <v>4.0152339273598-11.2218270647238i</v>
      </c>
      <c r="V279" s="240" t="str">
        <f t="shared" ca="1" si="335"/>
        <v>9.39593546925338+7.33266000982005i</v>
      </c>
      <c r="W279" s="240" t="str">
        <f t="shared" ca="1" si="336"/>
        <v>-9.90990070870269+6.62158395745626i</v>
      </c>
      <c r="X279" s="240" t="str">
        <f t="shared" ca="1" si="337"/>
        <v>-3.17882566628173-11.4867999697643i</v>
      </c>
      <c r="Y279" s="240" t="str">
        <f t="shared" ca="1" si="338"/>
        <v>11.9041798435504+0.584814854802392i</v>
      </c>
      <c r="Z279" s="240" t="str">
        <f t="shared" ca="1" si="339"/>
        <v>-4.28942203641145+11.1199084868328i</v>
      </c>
      <c r="AA279" s="240" t="str">
        <f t="shared" ca="1" si="340"/>
        <v>-9.21315310417668-7.56103934925536i</v>
      </c>
      <c r="AB279" s="240" t="str">
        <f t="shared" ca="1" si="341"/>
        <v>10.0694178369702-6.37638852223532i</v>
      </c>
      <c r="AC279" s="240" t="str">
        <f t="shared" ca="1" si="342"/>
        <v>2.89596808036823+11.5613526474836i</v>
      </c>
      <c r="AD279" s="240" t="str">
        <f t="shared" ca="1" si="343"/>
        <v>-11.8862424521491-0.876781917421371i</v>
      </c>
      <c r="AE279" s="240" t="str">
        <f t="shared" ca="1" si="344"/>
        <v>4.56102635801907-11.0112916918699i</v>
      </c>
      <c r="AF279" s="240" t="str">
        <f t="shared" ca="1" si="345"/>
        <v>9.02482108017199+7.78486420131214i</v>
      </c>
      <c r="AG279" s="240" t="str">
        <f t="shared" ca="1" si="346"/>
        <v>-10.2228695244525+6.12735218899713i</v>
      </c>
      <c r="AH279" s="240" t="str">
        <f t="shared" ca="1" si="347"/>
        <v>-2.61136607156925-11.6289411986752i</v>
      </c>
      <c r="AI279" s="240" t="str">
        <f t="shared" ca="1" si="348"/>
        <v>11.8611452327499+1.16822083939701i</v>
      </c>
      <c r="AJ279" s="240" t="str">
        <f t="shared" ca="1" si="349"/>
        <v>-4.8298832878963+10.8960421065306i</v>
      </c>
      <c r="AK279" s="240" t="str">
        <f t="shared" ca="1" si="350"/>
        <v>-8.83105284140847-8.00399974226882i</v>
      </c>
      <c r="AL279" s="240" t="str">
        <f t="shared" ca="1" si="351"/>
        <v>10.3701633375911-5.8746249679166i</v>
      </c>
      <c r="AM279" s="240" t="str">
        <f t="shared" ca="1" si="352"/>
        <v>2.32519107349037+11.6895249105235i</v>
      </c>
      <c r="AN279" s="240" t="str">
        <f t="shared" ca="1" si="353"/>
        <v>-11.8289033029795-1.45895606882042i</v>
      </c>
      <c r="AO279" s="240" t="str">
        <f t="shared" ca="1" si="354"/>
        <v>5.09583087668616-10.7742291528536i</v>
      </c>
      <c r="AP279" s="240" t="str">
        <f t="shared" ca="1" si="355"/>
        <v>8.63196510662844+8.21831397306875i</v>
      </c>
      <c r="AQ279" s="240" t="str">
        <f t="shared" ca="1" si="356"/>
        <v>-10.5112105521027+5.61835909241775i</v>
      </c>
      <c r="AR279" s="240" t="str">
        <f t="shared" ca="1" si="357"/>
        <v>-10.5112105521027+5.61835909241775i</v>
      </c>
      <c r="AS279" s="240" t="str">
        <f t="shared" ca="1" si="358"/>
        <v>11.7895360841698+1.74881247766789i</v>
      </c>
      <c r="AT279" s="240" t="str">
        <f t="shared" ca="1" si="359"/>
        <v>-5.35870892749063+10.6459262064144i</v>
      </c>
      <c r="AU279" s="240" t="str">
        <f t="shared" ca="1" si="360"/>
        <v>-8.4276777988339-8.4276777988382i</v>
      </c>
      <c r="AV279" s="240" t="str">
        <f t="shared" ca="1" si="361"/>
        <v>10.6459262064116-5.35870892749609i</v>
      </c>
      <c r="AW279" s="240" t="str">
        <f t="shared" ca="1" si="362"/>
        <v>1.74881247766188+11.7895360841707i</v>
      </c>
      <c r="AX279" s="240" t="str">
        <f t="shared" ca="1" si="363"/>
        <v>-11.7430672896639-2.03761546725924i</v>
      </c>
      <c r="AY279" s="240" t="str">
        <f t="shared" ca="1" si="364"/>
        <v>5.61835909242281-10.5112105521i</v>
      </c>
      <c r="AZ279" s="240" t="str">
        <f t="shared" ca="1" si="365"/>
        <v>8.21831397307305+8.63196510662434i</v>
      </c>
      <c r="BA279" s="240" t="str">
        <f t="shared" ca="1" si="366"/>
        <v>-10.774229152856+5.09583087668098i</v>
      </c>
      <c r="BB279" s="240" t="str">
        <f t="shared" ca="1" si="367"/>
        <v>-1.45895606882632-11.8289033029788i</v>
      </c>
      <c r="BC279" s="240" t="str">
        <f t="shared" ca="1" si="368"/>
        <v>11.6895249105223+2.32519107349616i</v>
      </c>
      <c r="BD279" s="240" t="str">
        <f t="shared" ca="1" si="369"/>
        <v>-5.87462496791129+10.3701633375941i</v>
      </c>
      <c r="BE279" s="240" t="str">
        <f t="shared" ca="1" si="370"/>
        <v>-8.00399974226884-8.83105284140846i</v>
      </c>
      <c r="BF279" s="240" t="str">
        <f t="shared" ca="1" si="371"/>
        <v>10.8960421065329-4.82988328789106i</v>
      </c>
      <c r="BG279" s="240" t="str">
        <f t="shared" ca="1" si="372"/>
        <v>1.16822083939703+11.8611452327499i</v>
      </c>
      <c r="BH279" s="240" t="str">
        <f t="shared" ca="1" si="373"/>
        <v>-11.6289411986739-2.61136607157485i</v>
      </c>
      <c r="BI279" s="240" t="str">
        <f t="shared" ca="1" si="374"/>
        <v>6.12735218899611-10.2228695244531i</v>
      </c>
      <c r="BJ279" s="240" t="str">
        <f t="shared" ca="1" si="375"/>
        <v>7.78486420130857+9.02482108017507i</v>
      </c>
      <c r="BK279" s="240" t="str">
        <f t="shared" ca="1" si="376"/>
        <v>-11.0112916918695+4.56102635802002i</v>
      </c>
      <c r="BL279" s="240" t="str">
        <f t="shared" ca="1" si="377"/>
        <v>-0.876781917416658-11.8862424521494i</v>
      </c>
      <c r="BM279" s="240" t="str">
        <f t="shared" ca="1" si="378"/>
        <v>11.5613526474842+2.89596808036575i</v>
      </c>
      <c r="BN279" s="240" t="str">
        <f t="shared" ca="1" si="379"/>
        <v>-6.37638852223831+10.0694178369683i</v>
      </c>
      <c r="BO279" s="240" t="str">
        <f t="shared" ca="1" si="380"/>
        <v>-7.56103934925726-9.2131531041751i</v>
      </c>
      <c r="BP279" s="240" t="str">
        <f t="shared" ca="1" si="381"/>
        <v>11.1199084868341-4.28942203640806i</v>
      </c>
      <c r="BQ279" s="240" t="str">
        <f t="shared" ca="1" si="382"/>
        <v>0.584814854806046+11.9041798435502i</v>
      </c>
      <c r="BR279" s="240" t="str">
        <f t="shared" ca="1" si="383"/>
        <v>-11.4867999697636-3.17882566628408i</v>
      </c>
      <c r="BS279" s="240" t="str">
        <f t="shared" ca="1" si="384"/>
        <v>6.62158395745328-9.90990070870468i</v>
      </c>
      <c r="BT279" s="240" t="str">
        <f t="shared" ca="1" si="385"/>
        <v>7.33266000981832+9.39593546925473i</v>
      </c>
      <c r="BU279" s="240" t="str">
        <f t="shared" ca="1" si="386"/>
        <v>-11.2218270647222+4.01523392736428i</v>
      </c>
      <c r="BV279" s="240" t="str">
        <f t="shared" ca="1" si="387"/>
        <v>-0.292495521582362-11.9149466021398i</v>
      </c>
      <c r="BW279" s="240" t="str">
        <f t="shared" ca="1" si="388"/>
        <v>11.4053280732637+3.45976844647295i</v>
      </c>
      <c r="BX279" s="240" t="str">
        <f t="shared" ca="1" si="389"/>
        <v>-6.86279079809942+9.74441422680244i</v>
      </c>
      <c r="BY279" s="240" t="str">
        <f t="shared" ca="1" si="390"/>
        <v>-7.09986375018468-9.5730580741371i</v>
      </c>
      <c r="BZ279" s="240" t="str">
        <f t="shared" ca="1" si="391"/>
        <v>11.3169860336015-3.73862719153111i</v>
      </c>
      <c r="CA279" s="240" t="str">
        <f t="shared" ca="1" si="392"/>
        <v>-6.07989980448016E-12+11.9185362424246i</v>
      </c>
      <c r="CB279" s="240" t="str">
        <f t="shared" ca="1" si="393"/>
        <v>-11.3169860336018-3.73862719153043i</v>
      </c>
      <c r="CC279" s="240" t="str">
        <f t="shared" ca="1" si="394"/>
        <v>7.09986375018465-9.57305807413712i</v>
      </c>
      <c r="CD279" s="240" t="str">
        <f t="shared" ca="1" si="395"/>
        <v>6.86279079809945+9.74441422680243i</v>
      </c>
      <c r="CE279" s="240" t="str">
        <f t="shared" ca="1" si="396"/>
        <v>-11.4053280732637+3.45976844647299i</v>
      </c>
      <c r="CF279" s="240" t="str">
        <f t="shared" ca="1" si="397"/>
        <v>0.292495521582326-11.9149466021398i</v>
      </c>
      <c r="CG279" s="240" t="str">
        <f t="shared" ca="1" si="398"/>
        <v>11.2218270647221+4.01523392736456i</v>
      </c>
      <c r="CH279" s="240" t="str">
        <f t="shared" ca="1" si="399"/>
        <v>-7.33266000981803+9.39593546925497i</v>
      </c>
      <c r="CI279" s="240" t="str">
        <f t="shared" ca="1" si="400"/>
        <v>-6.62158395745359-9.90990070870446i</v>
      </c>
      <c r="CJ279" s="240" t="str">
        <f t="shared" ca="1" si="401"/>
        <v>11.4867999697636-3.17882566628412i</v>
      </c>
      <c r="CK279" s="240" t="str">
        <f t="shared" ca="1" si="402"/>
        <v>-0.584814854805673+11.9041798435502i</v>
      </c>
      <c r="CL279" s="240" t="str">
        <f t="shared" ca="1" si="403"/>
        <v>-11.1199084868341-4.28942203640803i</v>
      </c>
      <c r="CM279" s="240" t="str">
        <f t="shared" ca="1" si="404"/>
        <v>7.56103934925698-9.21315310417534i</v>
      </c>
      <c r="CN279" s="240" t="str">
        <f t="shared" ca="1" si="405"/>
        <v>6.37638852223835+10.0694178369683i</v>
      </c>
      <c r="CO279" s="240" t="str">
        <f t="shared" ca="1" si="406"/>
        <v>-11.5613526474841+2.89596808036611i</v>
      </c>
      <c r="CP279" s="240" t="str">
        <f t="shared" ca="1" si="407"/>
        <v>0.876781917416624-11.8862424521494i</v>
      </c>
      <c r="CQ279" s="240" t="str">
        <f t="shared" ca="1" si="408"/>
        <v>11.0112916918695+4.56102635801999i</v>
      </c>
      <c r="CR279" s="240" t="str">
        <f t="shared" ca="1" si="409"/>
        <v>-7.78486420130853+9.0248210801751i</v>
      </c>
      <c r="CS279" s="240" t="str">
        <f t="shared" ca="1" si="410"/>
        <v>-6.12735218899613-10.2228695244531i</v>
      </c>
      <c r="CT279" s="240" t="str">
        <f t="shared" ca="1" si="411"/>
        <v>11.6289411986739-2.61136607157489i</v>
      </c>
      <c r="CU279" s="240" t="str">
        <f t="shared" ca="1" si="412"/>
        <v>-1.168220839397+11.8611452327499i</v>
      </c>
      <c r="CV279" s="240" t="str">
        <f t="shared" ca="1" si="413"/>
        <v>-10.8960421065283-4.82988328790155i</v>
      </c>
      <c r="CW279" s="240" t="str">
        <f t="shared" ca="1" si="414"/>
        <v>8.00399974226881-8.83105284140848i</v>
      </c>
      <c r="CX279" s="240" t="str">
        <f t="shared" ca="1" si="415"/>
        <v>5.87462496791161+10.3701633375939i</v>
      </c>
      <c r="CY279" s="240" t="str">
        <f t="shared" ca="1" si="416"/>
        <v>-11.6895249105223+2.32519107349619i</v>
      </c>
      <c r="CZ279" s="240" t="str">
        <f t="shared" ca="1" si="417"/>
        <v>1.45895606882629-11.8289033029788i</v>
      </c>
      <c r="DA279" s="240" t="str">
        <f t="shared" ca="1" si="418"/>
        <v>10.774229152856+5.09583087668094i</v>
      </c>
      <c r="DB279" s="240" t="str">
        <f t="shared" ca="1" si="419"/>
        <v>-8.21831397307303+8.63196510662438i</v>
      </c>
      <c r="DC279" s="240" t="str">
        <f t="shared" ca="1" si="420"/>
        <v>-5.61835909242285-10.5112105521i</v>
      </c>
      <c r="DD279" s="240" t="str">
        <f t="shared" ca="1" si="421"/>
        <v>11.7430672896639-2.03761546725928i</v>
      </c>
      <c r="DE279" s="240" t="str">
        <f t="shared" ca="1" si="422"/>
        <v>-1.74881247766218+11.7895360841706i</v>
      </c>
      <c r="DF279" s="240" t="str">
        <f t="shared" ca="1" si="423"/>
        <v>-10.6459262064116-5.35870892749606i</v>
      </c>
      <c r="DG279" s="240" t="str">
        <f t="shared" ca="1" si="424"/>
        <v>8.42767779883411-8.42767779883799i</v>
      </c>
      <c r="DH279" s="240" t="str">
        <f t="shared" ca="1" si="425"/>
        <v>5.35870892749066+10.6459262064144i</v>
      </c>
      <c r="DI279" s="240" t="str">
        <f t="shared" ca="1" si="426"/>
        <v>-11.7895360841697+1.74881247766826i</v>
      </c>
      <c r="DJ279" s="240" t="str">
        <f t="shared" ca="1" si="427"/>
        <v>2.03761546726523-11.7430672896629i</v>
      </c>
      <c r="DK279" s="240" t="str">
        <f t="shared" ca="1" si="428"/>
        <v>10.5112105521029+5.61835909241743i</v>
      </c>
      <c r="DL279" s="240" t="str">
        <f t="shared" ca="1" si="429"/>
        <v>-8.63196510662854+8.21831397306865i</v>
      </c>
      <c r="DM279" s="240" t="str">
        <f t="shared" ca="1" si="430"/>
        <v>-5.09583087668651-10.7742291528534i</v>
      </c>
      <c r="DN279" s="240" t="str">
        <f t="shared" ca="1" si="431"/>
        <v>11.8289033029796-1.45895606882029i</v>
      </c>
      <c r="DO279" s="240" t="str">
        <f t="shared" ca="1" si="432"/>
        <v>-2.32519107349016+11.6895249105235i</v>
      </c>
      <c r="DP279" s="240" t="str">
        <f t="shared" ca="1" si="433"/>
        <v>-10.3701633375913-5.87462496791628i</v>
      </c>
      <c r="DQ279" s="240" t="str">
        <f t="shared" ca="1" si="434"/>
        <v>8.83105284141255-8.00399974226434i</v>
      </c>
      <c r="DR279" s="240" t="str">
        <f t="shared" ca="1" si="435"/>
        <v>4.82988328789665+10.8960421065305i</v>
      </c>
      <c r="DS279" s="240" t="str">
        <f t="shared" ca="1" si="436"/>
        <v>-11.8611452327505+1.16822083939098i</v>
      </c>
      <c r="DT279" s="240" t="str">
        <f t="shared" ca="1" si="437"/>
        <v>2.61136607156888-11.6289411986753i</v>
      </c>
      <c r="DU279" s="240" t="str">
        <f t="shared" ca="1" si="438"/>
        <v>10.22286952445+6.12735218900132i</v>
      </c>
      <c r="DV279" s="240" t="str">
        <f t="shared" ca="1" si="439"/>
        <v>-9.02482108017108+7.78486420131319i</v>
      </c>
      <c r="DW279" s="240" t="str">
        <f t="shared" ca="1" si="440"/>
        <v>-4.56102635801503-11.0112916918716i</v>
      </c>
      <c r="DX279" s="240" t="str">
        <f t="shared" ca="1" si="441"/>
        <v>11.886242452149-0.876781917422757i</v>
      </c>
      <c r="DY279" s="240" t="str">
        <f t="shared" ca="1" si="442"/>
        <v>-2.89596808037132+11.5613526474828i</v>
      </c>
      <c r="DZ279" s="240" t="str">
        <f t="shared" ca="1" si="443"/>
        <v>-10.0694178369716-6.37638852223315i</v>
      </c>
      <c r="EA279" s="240" t="str">
        <f t="shared" ca="1" si="444"/>
        <v>9.21315310417875-7.56103934925283i</v>
      </c>
      <c r="EB279" s="240" t="str">
        <f t="shared" ca="1" si="445"/>
        <v>4.2894220364144+11.1199084868317i</v>
      </c>
      <c r="EC279" s="240" t="str">
        <f t="shared" ca="1" si="446"/>
        <v>-11.9041798435505+0.584814854799635i</v>
      </c>
      <c r="ED279" s="240" t="str">
        <f t="shared" ca="1" si="447"/>
        <v>3.17882566627819-11.4867999697653i</v>
      </c>
      <c r="EE279" s="240" t="str">
        <f t="shared" ca="1" si="448"/>
        <v>9.90990070870148+6.62158395745806i</v>
      </c>
      <c r="EF279" s="240" t="str">
        <f t="shared" ca="1" si="449"/>
        <v>-9.39593546925076+7.33266000982341i</v>
      </c>
      <c r="EG279" s="240" t="str">
        <f t="shared" ca="1" si="450"/>
        <v>-4.01523392735824-11.2218270647243i</v>
      </c>
      <c r="EH279" s="240" t="str">
        <f t="shared" ca="1" si="451"/>
        <v>11.9149466021396-0.292495521588475i</v>
      </c>
      <c r="EI279" s="240" t="str">
        <f t="shared" ca="1" si="452"/>
        <v>-3.45976844647877+11.405328073262i</v>
      </c>
      <c r="EJ279" s="240" t="str">
        <f t="shared" ca="1" si="453"/>
        <v>-9.74441422679933-6.86279079810383i</v>
      </c>
      <c r="EK279" s="240" t="str">
        <f t="shared" ca="1" si="454"/>
        <v>9.57305807414032-7.09986375018034i</v>
      </c>
      <c r="EL279" s="240" t="str">
        <f t="shared" ca="1" si="455"/>
        <v>3.73862719153627+11.3169860335998i</v>
      </c>
      <c r="EM279" s="240" t="str">
        <f t="shared" ca="1" si="456"/>
        <v>-11.9185362424246+3.50266520851876E-14i</v>
      </c>
      <c r="EN279" s="240"/>
      <c r="EO279" s="240"/>
      <c r="EP279" s="240"/>
    </row>
    <row r="280" spans="1:146">
      <c r="A280" s="268">
        <f t="shared" si="323"/>
        <v>3.5156250000000027E-3</v>
      </c>
      <c r="B280" s="267">
        <v>180</v>
      </c>
      <c r="C280" s="266">
        <f t="shared" si="324"/>
        <v>36000</v>
      </c>
      <c r="N280" s="265">
        <f t="shared" ca="1" si="327"/>
        <v>35.911037239465188</v>
      </c>
      <c r="O280" s="240">
        <f t="shared" ca="1" si="328"/>
        <v>11.911037239465189</v>
      </c>
      <c r="P280" s="240" t="str">
        <f t="shared" ca="1" si="329"/>
        <v>-3.45759160082399+11.3981519748527i</v>
      </c>
      <c r="Q280" s="240" t="str">
        <f t="shared" ca="1" si="330"/>
        <v>-9.90366551561927-6.61741773463487i</v>
      </c>
      <c r="R280" s="240" t="str">
        <f t="shared" ca="1" si="331"/>
        <v>9.20735629649973-7.55628203213944i</v>
      </c>
      <c r="S280" s="240" t="str">
        <f t="shared" ca="1" si="332"/>
        <v>4.5581566138271+11.0043635165216i</v>
      </c>
      <c r="T280" s="240" t="str">
        <f t="shared" ca="1" si="333"/>
        <v>-11.8536823395396+1.16748580857089i</v>
      </c>
      <c r="U280" s="241" t="str">
        <f t="shared" ca="1" si="334"/>
        <v>2.32372809059313-11.6821699988022i</v>
      </c>
      <c r="V280" s="240" t="str">
        <f t="shared" ca="1" si="335"/>
        <v>10.5045970219293+5.61482408689712i</v>
      </c>
      <c r="W280" s="240" t="str">
        <f t="shared" ca="1" si="336"/>
        <v>-8.4223752029911+8.42237520299156i</v>
      </c>
      <c r="X280" s="240" t="str">
        <f t="shared" ca="1" si="337"/>
        <v>-5.61482408689663-10.5045970219296i</v>
      </c>
      <c r="Y280" s="240" t="str">
        <f t="shared" ca="1" si="338"/>
        <v>11.6821699988021-2.32372809059375i</v>
      </c>
      <c r="Z280" s="240" t="str">
        <f t="shared" ca="1" si="339"/>
        <v>-1.16748580857145+11.8536823395395i</v>
      </c>
      <c r="AA280" s="240" t="str">
        <f t="shared" ca="1" si="340"/>
        <v>-11.0043635165218-4.55815661382652i</v>
      </c>
      <c r="AB280" s="240" t="str">
        <f t="shared" ca="1" si="341"/>
        <v>7.55628203213988-9.20735629649936i</v>
      </c>
      <c r="AC280" s="240" t="str">
        <f t="shared" ca="1" si="342"/>
        <v>6.61741773463526+9.90366551561901i</v>
      </c>
      <c r="AD280" s="240" t="str">
        <f t="shared" ca="1" si="343"/>
        <v>-11.3981519748527+3.45759160082408i</v>
      </c>
      <c r="AE280" s="240" t="str">
        <f t="shared" ca="1" si="344"/>
        <v>5.19473581645679E-13-11.9110372394652i</v>
      </c>
      <c r="AF280" s="240" t="str">
        <f t="shared" ca="1" si="345"/>
        <v>11.3981519748527+3.45759160082394i</v>
      </c>
      <c r="AG280" s="240" t="str">
        <f t="shared" ca="1" si="346"/>
        <v>-6.61741773463521+9.90366551561905i</v>
      </c>
      <c r="AH280" s="240" t="str">
        <f t="shared" ca="1" si="347"/>
        <v>-7.55628203213993-9.20735629649932i</v>
      </c>
      <c r="AI280" s="240" t="str">
        <f t="shared" ca="1" si="348"/>
        <v>11.0043635165218-4.55815661382658i</v>
      </c>
      <c r="AJ280" s="240" t="str">
        <f t="shared" ca="1" si="349"/>
        <v>1.16748580857151+11.8536823395395i</v>
      </c>
      <c r="AK280" s="240" t="str">
        <f t="shared" ca="1" si="350"/>
        <v>-11.6821699988021-2.32372809059369i</v>
      </c>
      <c r="AL280" s="240" t="str">
        <f t="shared" ca="1" si="351"/>
        <v>5.61482408689552-10.5045970219302i</v>
      </c>
      <c r="AM280" s="240" t="str">
        <f t="shared" ca="1" si="352"/>
        <v>8.42237520299533+8.42237520298733i</v>
      </c>
      <c r="AN280" s="240" t="str">
        <f t="shared" ca="1" si="353"/>
        <v>-10.5045970219304+5.61482408689505i</v>
      </c>
      <c r="AO280" s="240" t="str">
        <f t="shared" ca="1" si="354"/>
        <v>-2.32372809059548-11.6821699988018i</v>
      </c>
      <c r="AP280" s="240" t="str">
        <f t="shared" ca="1" si="355"/>
        <v>11.853682339539+1.16748580857677i</v>
      </c>
      <c r="AQ280" s="240" t="str">
        <f t="shared" ca="1" si="356"/>
        <v>-4.55815661382817+11.0043635165211i</v>
      </c>
      <c r="AR280" s="240" t="str">
        <f t="shared" ca="1" si="357"/>
        <v>-4.55815661382817+11.0043635165211i</v>
      </c>
      <c r="AS280" s="240" t="str">
        <f t="shared" ca="1" si="358"/>
        <v>9.90366551562188-6.61741773463096i</v>
      </c>
      <c r="AT280" s="240" t="str">
        <f t="shared" ca="1" si="359"/>
        <v>3.45759160082358+11.3981519748528i</v>
      </c>
      <c r="AU280" s="240" t="str">
        <f t="shared" ca="1" si="360"/>
        <v>-11.9110372394652+3.70050138879586E-12i</v>
      </c>
      <c r="AV280" s="240" t="str">
        <f t="shared" ca="1" si="361"/>
        <v>3.45759160082783-11.3981519748515i</v>
      </c>
      <c r="AW280" s="240" t="str">
        <f t="shared" ca="1" si="362"/>
        <v>9.90366551561942+6.61741773463466i</v>
      </c>
      <c r="AX280" s="240" t="str">
        <f t="shared" ca="1" si="363"/>
        <v>-9.20735629649664+7.55628203214319i</v>
      </c>
      <c r="AY280" s="240" t="str">
        <f t="shared" ca="1" si="364"/>
        <v>-4.55815661382391-11.0043635165229i</v>
      </c>
      <c r="AZ280" s="240" t="str">
        <f t="shared" ca="1" si="365"/>
        <v>11.8536823395394-1.16748580857217i</v>
      </c>
      <c r="BA280" s="240" t="str">
        <f t="shared" ca="1" si="366"/>
        <v>-2.32372809058839+11.6821699988032i</v>
      </c>
      <c r="BB280" s="240" t="str">
        <f t="shared" ca="1" si="367"/>
        <v>-10.5045970219283-5.61482408689912i</v>
      </c>
      <c r="BC280" s="240" t="str">
        <f t="shared" ca="1" si="368"/>
        <v>8.42237520299022-8.42237520299244i</v>
      </c>
      <c r="BD280" s="240" t="str">
        <f t="shared" ca="1" si="369"/>
        <v>5.61482408689146+10.5045970219323i</v>
      </c>
      <c r="BE280" s="240" t="str">
        <f t="shared" ca="1" si="370"/>
        <v>-11.6821699988026+2.32372809059149i</v>
      </c>
      <c r="BF280" s="240" t="str">
        <f t="shared" ca="1" si="371"/>
        <v>1.16748580856903-11.8536823395397i</v>
      </c>
      <c r="BG280" s="240" t="str">
        <f t="shared" ca="1" si="372"/>
        <v>11.0043635165196+4.55815661383194i</v>
      </c>
      <c r="BH280" s="240" t="str">
        <f t="shared" ca="1" si="373"/>
        <v>-7.55628203214075+9.20735629649864i</v>
      </c>
      <c r="BI280" s="240" t="str">
        <f t="shared" ca="1" si="374"/>
        <v>-6.61741773463729-9.90366551561766i</v>
      </c>
      <c r="BJ280" s="240" t="str">
        <f t="shared" ca="1" si="375"/>
        <v>11.398151974854-3.45759160081952i</v>
      </c>
      <c r="BK280" s="240" t="str">
        <f t="shared" ca="1" si="376"/>
        <v>-5.42824626632632E-13+11.9110372394652i</v>
      </c>
      <c r="BL280" s="240" t="str">
        <f t="shared" ca="1" si="377"/>
        <v>-11.3981519748537-3.45759160082055i</v>
      </c>
      <c r="BM280" s="240" t="str">
        <f t="shared" ca="1" si="378"/>
        <v>6.61741773463819-9.90366551561706i</v>
      </c>
      <c r="BN280" s="240" t="str">
        <f t="shared" ca="1" si="379"/>
        <v>7.55628203213992+9.20735629649933i</v>
      </c>
      <c r="BO280" s="240" t="str">
        <f t="shared" ca="1" si="380"/>
        <v>-11.00436351652+4.55815661383094i</v>
      </c>
      <c r="BP280" s="240" t="str">
        <f t="shared" ca="1" si="381"/>
        <v>-1.16748580856795-11.8536823395398i</v>
      </c>
      <c r="BQ280" s="240" t="str">
        <f t="shared" ca="1" si="382"/>
        <v>11.6821699988023+2.32372809059255i</v>
      </c>
      <c r="BR280" s="240" t="str">
        <f t="shared" ca="1" si="383"/>
        <v>-5.61482408689241+10.5045970219318i</v>
      </c>
      <c r="BS280" s="240" t="str">
        <f t="shared" ca="1" si="384"/>
        <v>-8.42237520298944-8.42237520299322i</v>
      </c>
      <c r="BT280" s="240" t="str">
        <f t="shared" ca="1" si="385"/>
        <v>10.5045970219288-5.61482408689817i</v>
      </c>
      <c r="BU280" s="240" t="str">
        <f t="shared" ca="1" si="386"/>
        <v>2.32372809059928+11.682169998801i</v>
      </c>
      <c r="BV280" s="240" t="str">
        <f t="shared" ca="1" si="387"/>
        <v>-11.8536823395393-1.16748580857325i</v>
      </c>
      <c r="BW280" s="240" t="str">
        <f t="shared" ca="1" si="388"/>
        <v>4.55815661382491-11.0043635165225i</v>
      </c>
      <c r="BX280" s="240" t="str">
        <f t="shared" ca="1" si="389"/>
        <v>9.20735629649618+7.55628203214378i</v>
      </c>
      <c r="BY280" s="240" t="str">
        <f t="shared" ca="1" si="390"/>
        <v>-9.90366551561983+6.61741773463405i</v>
      </c>
      <c r="BZ280" s="240" t="str">
        <f t="shared" ca="1" si="391"/>
        <v>-3.45759160082712-11.3981519748517i</v>
      </c>
      <c r="CA280" s="240" t="str">
        <f t="shared" ca="1" si="392"/>
        <v>11.9110372394652+4.78615064206113E-12i</v>
      </c>
      <c r="CB280" s="240" t="str">
        <f t="shared" ca="1" si="393"/>
        <v>-3.45759160082461+11.3981519748525i</v>
      </c>
      <c r="CC280" s="240" t="str">
        <f t="shared" ca="1" si="394"/>
        <v>-9.90366551562129-6.61741773463187i</v>
      </c>
      <c r="CD280" s="240" t="str">
        <f t="shared" ca="1" si="395"/>
        <v>9.20735629650181-7.55628203213689i</v>
      </c>
      <c r="CE280" s="240" t="str">
        <f t="shared" ca="1" si="396"/>
        <v>4.55815661382733+11.0043635165215i</v>
      </c>
      <c r="CF280" s="240" t="str">
        <f t="shared" ca="1" si="397"/>
        <v>-11.8536823395391+1.16748580857585i</v>
      </c>
      <c r="CG280" s="240" t="str">
        <f t="shared" ca="1" si="398"/>
        <v>2.3237280905967-11.6821699988015i</v>
      </c>
      <c r="CH280" s="240" t="str">
        <f t="shared" ca="1" si="399"/>
        <v>10.5045970219298+5.61482408689615i</v>
      </c>
      <c r="CI280" s="240" t="str">
        <f t="shared" ca="1" si="400"/>
        <v>-8.42237520298784+8.42237520299483i</v>
      </c>
      <c r="CJ280" s="240" t="str">
        <f t="shared" ca="1" si="401"/>
        <v>-5.61482408689473-10.5045970219306i</v>
      </c>
      <c r="CK280" s="240" t="str">
        <f t="shared" ca="1" si="402"/>
        <v>11.6821699988018-2.32372809059511i</v>
      </c>
      <c r="CL280" s="240" t="str">
        <f t="shared" ca="1" si="403"/>
        <v>-1.16748580857747+11.8536823395389i</v>
      </c>
      <c r="CM280" s="240" t="str">
        <f t="shared" ca="1" si="404"/>
        <v>-11.0043635165208-4.55815661382883i</v>
      </c>
      <c r="CN280" s="240" t="str">
        <f t="shared" ca="1" si="405"/>
        <v>7.55628203213815-9.20735629650079i</v>
      </c>
      <c r="CO280" s="240" t="str">
        <f t="shared" ca="1" si="406"/>
        <v>6.61741773463051+9.90366551562219i</v>
      </c>
      <c r="CP280" s="240" t="str">
        <f t="shared" ca="1" si="407"/>
        <v>-11.398151974853+3.45759160082305i</v>
      </c>
      <c r="CQ280" s="240" t="str">
        <f t="shared" ca="1" si="408"/>
        <v>-3.15767676216322E-12-11.9110372394652i</v>
      </c>
      <c r="CR280" s="240" t="str">
        <f t="shared" ca="1" si="409"/>
        <v>11.3981519748513+3.45759160082868i</v>
      </c>
      <c r="CS280" s="240" t="str">
        <f t="shared" ca="1" si="410"/>
        <v>-6.61741773463539+9.90366551561893i</v>
      </c>
      <c r="CT280" s="240" t="str">
        <f t="shared" ca="1" si="411"/>
        <v>-7.55628203214251-9.2073562964972i</v>
      </c>
      <c r="CU280" s="240" t="str">
        <f t="shared" ca="1" si="412"/>
        <v>11.0043635165231-4.55815661382341i</v>
      </c>
      <c r="CV280" s="240" t="str">
        <f t="shared" ca="1" si="413"/>
        <v>1.16748580857163+11.8536823395395i</v>
      </c>
      <c r="CW280" s="240" t="str">
        <f t="shared" ca="1" si="414"/>
        <v>-11.6821699988031-2.32372809058891i</v>
      </c>
      <c r="CX280" s="240" t="str">
        <f t="shared" ca="1" si="415"/>
        <v>5.61482408689989-10.5045970219278i</v>
      </c>
      <c r="CY280" s="240" t="str">
        <f t="shared" ca="1" si="416"/>
        <v>8.42237520299182+8.42237520299084i</v>
      </c>
      <c r="CZ280" s="240" t="str">
        <f t="shared" ca="1" si="417"/>
        <v>-10.5045970219269+5.61482408690173i</v>
      </c>
      <c r="DA280" s="240" t="str">
        <f t="shared" ca="1" si="418"/>
        <v>-2.32372809059095-11.6821699988027i</v>
      </c>
      <c r="DB280" s="240" t="str">
        <f t="shared" ca="1" si="419"/>
        <v>11.8536823395397+1.16748580856957i</v>
      </c>
      <c r="DC280" s="240" t="str">
        <f t="shared" ca="1" si="420"/>
        <v>-4.55815661383275+11.0043635165192i</v>
      </c>
      <c r="DD280" s="240" t="str">
        <f t="shared" ca="1" si="421"/>
        <v>-9.20735629649852-7.55628203214092i</v>
      </c>
      <c r="DE280" s="240" t="str">
        <f t="shared" ca="1" si="422"/>
        <v>9.90366551561777-6.61741773463712i</v>
      </c>
      <c r="DF280" s="240" t="str">
        <f t="shared" ca="1" si="423"/>
        <v>3.457591600819+11.3981519748542i</v>
      </c>
      <c r="DG280" s="240" t="str">
        <f t="shared" ca="1" si="424"/>
        <v>-11.9110372394652-1.08564925326527E-12i</v>
      </c>
      <c r="DH280" s="240" t="str">
        <f t="shared" ca="1" si="425"/>
        <v>3.45759160082108-11.3981519748536i</v>
      </c>
      <c r="DI280" s="240" t="str">
        <f t="shared" ca="1" si="426"/>
        <v>9.90366551561695+6.61741773463836i</v>
      </c>
      <c r="DJ280" s="240" t="str">
        <f t="shared" ca="1" si="427"/>
        <v>-9.20735629649947+7.55628203213975i</v>
      </c>
      <c r="DK280" s="240" t="str">
        <f t="shared" ca="1" si="428"/>
        <v>-4.55815661383074-11.0043635165201i</v>
      </c>
      <c r="DL280" s="240" t="str">
        <f t="shared" ca="1" si="429"/>
        <v>11.8536823395399-1.16748580856741i</v>
      </c>
      <c r="DM280" s="240" t="str">
        <f t="shared" ca="1" si="430"/>
        <v>-2.32372809059308+11.6821699988022i</v>
      </c>
      <c r="DN280" s="240" t="str">
        <f t="shared" ca="1" si="431"/>
        <v>-10.5045970219316-5.61482408689289i</v>
      </c>
      <c r="DO280" s="240" t="str">
        <f t="shared" ca="1" si="432"/>
        <v>8.42237520299336-8.4223752029893i</v>
      </c>
      <c r="DP280" s="240" t="str">
        <f t="shared" ca="1" si="433"/>
        <v>5.61482408689799+10.5045970219289i</v>
      </c>
      <c r="DQ280" s="240" t="str">
        <f t="shared" ca="1" si="434"/>
        <v>-11.6821699988011+2.32372809059874i</v>
      </c>
      <c r="DR280" s="240" t="str">
        <f t="shared" ca="1" si="435"/>
        <v>1.16748580857379-11.8536823395393i</v>
      </c>
      <c r="DS280" s="240" t="str">
        <f t="shared" ca="1" si="436"/>
        <v>11.0043635165223+4.55815661382541i</v>
      </c>
      <c r="DT280" s="240" t="str">
        <f t="shared" ca="1" si="437"/>
        <v>-7.55628203214419+9.20735629649583i</v>
      </c>
      <c r="DU280" s="240" t="str">
        <f t="shared" ca="1" si="438"/>
        <v>-6.61741773463359-9.90366551562013i</v>
      </c>
      <c r="DV280" s="240" t="str">
        <f t="shared" ca="1" si="439"/>
        <v>11.3981519748519-3.4575916008266i</v>
      </c>
      <c r="DW280" s="240" t="str">
        <f t="shared" ca="1" si="440"/>
        <v>-5.32897526869375E-12+11.9110372394652i</v>
      </c>
      <c r="DX280" s="240" t="str">
        <f t="shared" ca="1" si="441"/>
        <v>-11.3981519748523-3.45759160082514i</v>
      </c>
      <c r="DY280" s="240" t="str">
        <f t="shared" ca="1" si="442"/>
        <v>6.61741773463232-9.90366551562098i</v>
      </c>
      <c r="DZ280" s="240" t="str">
        <f t="shared" ca="1" si="443"/>
        <v>7.55628203213648+9.20735629650216i</v>
      </c>
      <c r="EA280" s="240" t="str">
        <f t="shared" ca="1" si="444"/>
        <v>-11.0043635165217+4.55815661382683i</v>
      </c>
      <c r="EB280" s="240" t="str">
        <f t="shared" ca="1" si="445"/>
        <v>-1.16748580857464-11.8536823395392i</v>
      </c>
      <c r="EC280" s="240" t="str">
        <f t="shared" ca="1" si="446"/>
        <v>11.6821699988014+2.32372809059724i</v>
      </c>
      <c r="ED280" s="240" t="str">
        <f t="shared" ca="1" si="447"/>
        <v>-5.61482408689603+10.5045970219299i</v>
      </c>
      <c r="EE280" s="240" t="str">
        <f t="shared" ca="1" si="448"/>
        <v>-8.42237520299444-8.42237520298822i</v>
      </c>
      <c r="EF280" s="240" t="str">
        <f t="shared" ca="1" si="449"/>
        <v>10.5045970219309-5.61482408689424i</v>
      </c>
      <c r="EG280" s="240" t="str">
        <f t="shared" ca="1" si="450"/>
        <v>2.32372809059392+11.6821699988021i</v>
      </c>
      <c r="EH280" s="240" t="str">
        <f t="shared" ca="1" si="451"/>
        <v>-11.8536823395401-1.16748580856589i</v>
      </c>
      <c r="EI280" s="240" t="str">
        <f t="shared" ca="1" si="452"/>
        <v>4.55815661382871-11.0043635165209i</v>
      </c>
      <c r="EJ280" s="240" t="str">
        <f t="shared" ca="1" si="453"/>
        <v>9.20735629650044+7.55628203213857i</v>
      </c>
      <c r="EK280" s="240" t="str">
        <f t="shared" ca="1" si="454"/>
        <v>-9.90366551562249+6.61741773463006i</v>
      </c>
      <c r="EL280" s="240" t="str">
        <f t="shared" ca="1" si="455"/>
        <v>-3.45759160082189-11.3981519748533i</v>
      </c>
      <c r="EM280" s="240" t="str">
        <f t="shared" ca="1" si="456"/>
        <v>11.9110372394652-2.61485213553059E-12i</v>
      </c>
      <c r="EN280" s="240"/>
      <c r="EO280" s="240"/>
      <c r="EP280" s="240"/>
    </row>
    <row r="281" spans="1:146">
      <c r="A281" s="268">
        <f t="shared" si="323"/>
        <v>3.5351562500000027E-3</v>
      </c>
      <c r="B281" s="267">
        <v>181</v>
      </c>
      <c r="C281" s="266">
        <f t="shared" si="324"/>
        <v>36200</v>
      </c>
      <c r="N281" s="265">
        <f t="shared" ca="1" si="327"/>
        <v>35.902158308024177</v>
      </c>
      <c r="O281" s="240">
        <f t="shared" ca="1" si="328"/>
        <v>11.902158308024179</v>
      </c>
      <c r="P281" s="240" t="str">
        <f t="shared" ca="1" si="329"/>
        <v>-3.17445746223586+11.4710153085821i</v>
      </c>
      <c r="Q281" s="240" t="str">
        <f t="shared" ca="1" si="330"/>
        <v>-10.2088217015447-6.11893224797742i</v>
      </c>
      <c r="R281" s="240" t="str">
        <f t="shared" ca="1" si="331"/>
        <v>8.62010343541268-8.20702072326223i</v>
      </c>
      <c r="S281" s="240" t="str">
        <f t="shared" ca="1" si="332"/>
        <v>5.61063858758936+10.4967665034868i</v>
      </c>
      <c r="T281" s="240" t="str">
        <f t="shared" ca="1" si="333"/>
        <v>-11.6129612131949+2.60777764583167i</v>
      </c>
      <c r="U281" s="241" t="str">
        <f t="shared" ca="1" si="334"/>
        <v>0.584011227651514-11.8878216370892i</v>
      </c>
      <c r="V281" s="240" t="str">
        <f t="shared" ca="1" si="335"/>
        <v>11.3014347233484+3.73348973256438i</v>
      </c>
      <c r="W281" s="240" t="str">
        <f t="shared" ca="1" si="336"/>
        <v>-6.61248486462555+9.89628295393614i</v>
      </c>
      <c r="X281" s="240" t="str">
        <f t="shared" ca="1" si="337"/>
        <v>-7.77416657933759-9.01241956335697i</v>
      </c>
      <c r="Y281" s="240" t="str">
        <f t="shared" ca="1" si="338"/>
        <v>10.7594236755139-5.08882840740962i</v>
      </c>
      <c r="Z281" s="240" t="str">
        <f t="shared" ca="1" si="339"/>
        <v>2.03481546466409+11.72693047707i</v>
      </c>
      <c r="AA281" s="240" t="str">
        <f t="shared" ca="1" si="340"/>
        <v>-11.8448461625803-1.16661552110227i</v>
      </c>
      <c r="AB281" s="240" t="str">
        <f t="shared" ca="1" si="341"/>
        <v>4.28352769911178-11.1046279919775i</v>
      </c>
      <c r="AC281" s="240" t="str">
        <f t="shared" ca="1" si="342"/>
        <v>9.55990319387965+7.09010742604923i</v>
      </c>
      <c r="AD281" s="240" t="str">
        <f t="shared" ca="1" si="343"/>
        <v>-9.38302398317762+7.3225837871876i</v>
      </c>
      <c r="AE281" s="240" t="str">
        <f t="shared" ca="1" si="344"/>
        <v>-4.55475879386765-10.9961604534926i</v>
      </c>
      <c r="AF281" s="240" t="str">
        <f t="shared" ca="1" si="345"/>
        <v>11.812648538268-1.45695123481332i</v>
      </c>
      <c r="AG281" s="240" t="str">
        <f t="shared" ca="1" si="346"/>
        <v>-1.74640933557929+11.7733354161797i</v>
      </c>
      <c r="AH281" s="240" t="str">
        <f t="shared" ca="1" si="347"/>
        <v>-10.8810692391234-4.82324627223936i</v>
      </c>
      <c r="AI281" s="240" t="str">
        <f t="shared" ca="1" si="348"/>
        <v>7.55064929766343-9.20049278968055i</v>
      </c>
      <c r="AJ281" s="240" t="str">
        <f t="shared" ca="1" si="349"/>
        <v>6.85336024931272+9.73102387636621i</v>
      </c>
      <c r="AK281" s="240" t="str">
        <f t="shared" ca="1" si="350"/>
        <v>-11.2064065177888+4.00971636744158i</v>
      </c>
      <c r="AL281" s="240" t="str">
        <f t="shared" ca="1" si="351"/>
        <v>-0.875577081826466-11.8699088944713i</v>
      </c>
      <c r="AM281" s="240" t="str">
        <f t="shared" ca="1" si="352"/>
        <v>11.67346167354+2.32199589699476i</v>
      </c>
      <c r="AN281" s="240" t="str">
        <f t="shared" ca="1" si="353"/>
        <v>-5.35134522263496+10.631297037401i</v>
      </c>
      <c r="AO281" s="240" t="str">
        <f t="shared" ca="1" si="354"/>
        <v>-8.8189175924814-7.99300099376267i</v>
      </c>
      <c r="AP281" s="240" t="str">
        <f t="shared" ca="1" si="355"/>
        <v>10.0555808807011-6.36762636631171i</v>
      </c>
      <c r="AQ281" s="240" t="str">
        <f t="shared" ca="1" si="356"/>
        <v>3.45501418307781+11.3896553672181i</v>
      </c>
      <c r="AR281" s="240" t="str">
        <f t="shared" ca="1" si="357"/>
        <v>3.45501418307781+11.3896553672181i</v>
      </c>
      <c r="AS281" s="240" t="str">
        <f t="shared" ca="1" si="358"/>
        <v>2.89198856692676-11.5454655392511i</v>
      </c>
      <c r="AT281" s="240" t="str">
        <f t="shared" ca="1" si="359"/>
        <v>10.3559131099265+5.86655231366108i</v>
      </c>
      <c r="AU281" s="240" t="str">
        <f t="shared" ca="1" si="360"/>
        <v>-8.41609685036093+8.41609685035847i</v>
      </c>
      <c r="AV281" s="240" t="str">
        <f t="shared" ca="1" si="361"/>
        <v>-5.86655231365835-10.355913109928i</v>
      </c>
      <c r="AW281" s="240" t="str">
        <f t="shared" ca="1" si="362"/>
        <v>11.5454655392519-2.89198856692337i</v>
      </c>
      <c r="AX281" s="240" t="str">
        <f t="shared" ca="1" si="363"/>
        <v>-0.292093586948152+11.8985736004671i</v>
      </c>
      <c r="AY281" s="240" t="str">
        <f t="shared" ca="1" si="364"/>
        <v>-11.3896553672171-3.45501418308099i</v>
      </c>
      <c r="AZ281" s="240" t="str">
        <f t="shared" ca="1" si="365"/>
        <v>6.3676263663148-10.0555808806991i</v>
      </c>
      <c r="BA281" s="240" t="str">
        <f t="shared" ca="1" si="366"/>
        <v>7.99300099376008+8.81891759248375i</v>
      </c>
      <c r="BB281" s="240" t="str">
        <f t="shared" ca="1" si="367"/>
        <v>-10.6312970374026+5.35134522263169i</v>
      </c>
      <c r="BC281" s="240" t="str">
        <f t="shared" ca="1" si="368"/>
        <v>-2.32199589700312-11.6734616735384i</v>
      </c>
      <c r="BD281" s="240" t="str">
        <f t="shared" ca="1" si="369"/>
        <v>11.8699088944711+0.875577081829951i</v>
      </c>
      <c r="BE281" s="240" t="str">
        <f t="shared" ca="1" si="370"/>
        <v>-4.00971636744471+11.2064065177877i</v>
      </c>
      <c r="BF281" s="240" t="str">
        <f t="shared" ca="1" si="371"/>
        <v>-9.73102387636556-6.85336024931364i</v>
      </c>
      <c r="BG281" s="240" t="str">
        <f t="shared" ca="1" si="372"/>
        <v>9.2004927896804-7.55064929766361i</v>
      </c>
      <c r="BH281" s="240" t="str">
        <f t="shared" ca="1" si="373"/>
        <v>4.82324627224159+10.8810692391224i</v>
      </c>
      <c r="BI281" s="240" t="str">
        <f t="shared" ca="1" si="374"/>
        <v>-11.7733354161789+1.74640933558419i</v>
      </c>
      <c r="BJ281" s="240" t="str">
        <f t="shared" ca="1" si="375"/>
        <v>1.45695123481796-11.8126485382674i</v>
      </c>
      <c r="BK281" s="240" t="str">
        <f t="shared" ca="1" si="376"/>
        <v>10.9961604534918+4.55475879386963i</v>
      </c>
      <c r="BL281" s="240" t="str">
        <f t="shared" ca="1" si="377"/>
        <v>-7.32258378718848+9.38302398317692i</v>
      </c>
      <c r="BM281" s="240" t="str">
        <f t="shared" ca="1" si="378"/>
        <v>-7.09010742605037-9.55990319387882i</v>
      </c>
      <c r="BN281" s="240" t="str">
        <f t="shared" ca="1" si="379"/>
        <v>11.1046279919762-4.28352769911521i</v>
      </c>
      <c r="BO281" s="240" t="str">
        <f t="shared" ca="1" si="380"/>
        <v>1.16661552109636+11.8448461625808i</v>
      </c>
      <c r="BP281" s="240" t="str">
        <f t="shared" ca="1" si="381"/>
        <v>-11.7269304770694-2.03481546466746i</v>
      </c>
      <c r="BQ281" s="240" t="str">
        <f t="shared" ca="1" si="382"/>
        <v>5.08882840741071-10.7594236755134i</v>
      </c>
      <c r="BR281" s="240" t="str">
        <f t="shared" ca="1" si="383"/>
        <v>9.01241956335707+7.77416657933749i</v>
      </c>
      <c r="BS281" s="240" t="str">
        <f t="shared" ca="1" si="384"/>
        <v>-9.89628295393465+6.61248486462778i</v>
      </c>
      <c r="BT281" s="240" t="str">
        <f t="shared" ca="1" si="385"/>
        <v>-3.73348973256901-11.3014347233469i</v>
      </c>
      <c r="BU281" s="240" t="str">
        <f t="shared" ca="1" si="386"/>
        <v>11.8878216370894-0.584011227646799i</v>
      </c>
      <c r="BV281" s="240" t="str">
        <f t="shared" ca="1" si="387"/>
        <v>-2.6077776458338+11.6129612131944i</v>
      </c>
      <c r="BW281" s="240" t="str">
        <f t="shared" ca="1" si="388"/>
        <v>-10.496766503487-5.61063858758905i</v>
      </c>
      <c r="BX281" s="240" t="str">
        <f t="shared" ca="1" si="389"/>
        <v>8.20702072326061-8.62010343541421i</v>
      </c>
      <c r="BY281" s="240" t="str">
        <f t="shared" ca="1" si="390"/>
        <v>6.11893224798081+10.2088217015427i</v>
      </c>
      <c r="BZ281" s="240" t="str">
        <f t="shared" ca="1" si="391"/>
        <v>-11.4710153085836+3.17445746223028i</v>
      </c>
      <c r="CA281" s="240" t="str">
        <f t="shared" ca="1" si="392"/>
        <v>3.49362066323268E-12-11.9021583080242i</v>
      </c>
      <c r="CB281" s="240" t="str">
        <f t="shared" ca="1" si="393"/>
        <v>11.4710153085817+3.174457462237i</v>
      </c>
      <c r="CC281" s="240" t="str">
        <f t="shared" ca="1" si="394"/>
        <v>-6.11893224797636+10.2088217015454i</v>
      </c>
      <c r="CD281" s="240" t="str">
        <f t="shared" ca="1" si="395"/>
        <v>-8.20702072326387-8.6201034354111i</v>
      </c>
      <c r="CE281" s="240" t="str">
        <f t="shared" ca="1" si="396"/>
        <v>10.4967665034845-5.61063858759363i</v>
      </c>
      <c r="CF281" s="240" t="str">
        <f t="shared" ca="1" si="397"/>
        <v>2.60777764582698+11.612961213196i</v>
      </c>
      <c r="CG281" s="240" t="str">
        <f t="shared" ca="1" si="398"/>
        <v>-11.8878216370891-0.584011227653779i</v>
      </c>
      <c r="CH281" s="240" t="str">
        <f t="shared" ca="1" si="399"/>
        <v>3.73348973256409-11.3014347233485i</v>
      </c>
      <c r="CI281" s="240" t="str">
        <f t="shared" ca="1" si="400"/>
        <v>9.89628295393772+6.61248486462318i</v>
      </c>
      <c r="CJ281" s="240" t="str">
        <f t="shared" ca="1" si="401"/>
        <v>-9.0124195633539+7.77416657934115i</v>
      </c>
      <c r="CK281" s="240" t="str">
        <f t="shared" ca="1" si="402"/>
        <v>-5.08882840740408-10.7594236755166i</v>
      </c>
      <c r="CL281" s="240" t="str">
        <f t="shared" ca="1" si="403"/>
        <v>11.7269304770706-2.03481546466057i</v>
      </c>
      <c r="CM281" s="240" t="str">
        <f t="shared" ca="1" si="404"/>
        <v>-1.16661552110331+11.8448461625802i</v>
      </c>
      <c r="CN281" s="240" t="str">
        <f t="shared" ca="1" si="405"/>
        <v>-11.1046279919781-4.28352769911038i</v>
      </c>
      <c r="CO281" s="240" t="str">
        <f t="shared" ca="1" si="406"/>
        <v>7.09010742604647-9.55990319388171i</v>
      </c>
      <c r="CP281" s="240" t="str">
        <f t="shared" ca="1" si="407"/>
        <v>7.32258378719232+9.38302398317393i</v>
      </c>
      <c r="CQ281" s="240" t="str">
        <f t="shared" ca="1" si="408"/>
        <v>-10.9961604534944+4.55475879386318i</v>
      </c>
      <c r="CR281" s="240" t="str">
        <f t="shared" ca="1" si="409"/>
        <v>-1.45695123481102-11.8126485382683i</v>
      </c>
      <c r="CS281" s="240" t="str">
        <f t="shared" ca="1" si="410"/>
        <v>11.7733354161797+1.74640933557906i</v>
      </c>
      <c r="CT281" s="240" t="str">
        <f t="shared" ca="1" si="411"/>
        <v>-4.82324627223684+10.8810692391245i</v>
      </c>
      <c r="CU281" s="240" t="str">
        <f t="shared" ca="1" si="412"/>
        <v>-9.20049278968348-7.55064929765986i</v>
      </c>
      <c r="CV281" s="240" t="str">
        <f t="shared" ca="1" si="413"/>
        <v>9.73102387636939-6.85336024930821i</v>
      </c>
      <c r="CW281" s="240" t="str">
        <f t="shared" ca="1" si="414"/>
        <v>4.00971636743813+11.2064065177901i</v>
      </c>
      <c r="CX281" s="240" t="str">
        <f t="shared" ca="1" si="415"/>
        <v>-11.8699088944716+0.875577081822982i</v>
      </c>
      <c r="CY281" s="240" t="str">
        <f t="shared" ca="1" si="416"/>
        <v>2.32199589699803-11.6734616735394i</v>
      </c>
      <c r="CZ281" s="240" t="str">
        <f t="shared" ca="1" si="417"/>
        <v>10.631297037405+5.35134522262706i</v>
      </c>
      <c r="DA281" s="240" t="str">
        <f t="shared" ca="1" si="418"/>
        <v>-7.99300099375648+8.81891759248701i</v>
      </c>
      <c r="DB281" s="240" t="str">
        <f t="shared" ca="1" si="419"/>
        <v>-6.36762636630861-10.055580880703i</v>
      </c>
      <c r="DC281" s="240" t="str">
        <f t="shared" ca="1" si="420"/>
        <v>11.3896553672192-3.4550141830743i</v>
      </c>
      <c r="DD281" s="240" t="str">
        <f t="shared" ca="1" si="421"/>
        <v>0.292093586953341+11.898573600467i</v>
      </c>
      <c r="DE281" s="240" t="str">
        <f t="shared" ca="1" si="422"/>
        <v>-11.5454655392532-2.89198856691833i</v>
      </c>
      <c r="DF281" s="240" t="str">
        <f t="shared" ca="1" si="423"/>
        <v>5.86655231365412-10.3559131099304i</v>
      </c>
      <c r="DG281" s="240" t="str">
        <f t="shared" ca="1" si="424"/>
        <v>8.41609685035623+8.41609685036317i</v>
      </c>
      <c r="DH281" s="240" t="str">
        <f t="shared" ca="1" si="425"/>
        <v>-10.3559131099299+5.86655231365501i</v>
      </c>
      <c r="DI281" s="240" t="str">
        <f t="shared" ca="1" si="426"/>
        <v>-2.89198856691997-11.5454655392528i</v>
      </c>
      <c r="DJ281" s="240" t="str">
        <f t="shared" ca="1" si="427"/>
        <v>11.898573600467+0.292093586951644i</v>
      </c>
      <c r="DK281" s="240" t="str">
        <f t="shared" ca="1" si="428"/>
        <v>-3.45501418307268+11.3896553672197i</v>
      </c>
      <c r="DL281" s="240" t="str">
        <f t="shared" ca="1" si="429"/>
        <v>-10.0555808807036-6.36762636630776i</v>
      </c>
      <c r="DM281" s="240" t="str">
        <f t="shared" ca="1" si="430"/>
        <v>8.81891759248587-7.99300099375774i</v>
      </c>
      <c r="DN281" s="240" t="str">
        <f t="shared" ca="1" si="431"/>
        <v>5.35134522262857+10.6312970374042i</v>
      </c>
      <c r="DO281" s="240" t="str">
        <f t="shared" ca="1" si="432"/>
        <v>-11.6734616735391+2.32199589699969i</v>
      </c>
      <c r="DP281" s="240" t="str">
        <f t="shared" ca="1" si="433"/>
        <v>0.875577081821289-11.8699088944717i</v>
      </c>
      <c r="DQ281" s="240" t="str">
        <f t="shared" ca="1" si="434"/>
        <v>11.2064065177906+4.00971636743653i</v>
      </c>
      <c r="DR281" s="240" t="str">
        <f t="shared" ca="1" si="435"/>
        <v>-6.85336024931622+9.73102387636375i</v>
      </c>
      <c r="DS281" s="240" t="str">
        <f t="shared" ca="1" si="436"/>
        <v>-7.55064929766064-9.20049278968284i</v>
      </c>
      <c r="DT281" s="240" t="str">
        <f t="shared" ca="1" si="437"/>
        <v>10.8810692391239-4.82324627223839i</v>
      </c>
      <c r="DU281" s="240" t="str">
        <f t="shared" ca="1" si="438"/>
        <v>1.74640933558074+11.7733354161795i</v>
      </c>
      <c r="DV281" s="240" t="str">
        <f t="shared" ca="1" si="439"/>
        <v>-11.8126485382685-1.45695123480934i</v>
      </c>
      <c r="DW281" s="240" t="str">
        <f t="shared" ca="1" si="440"/>
        <v>4.55475879387285-10.9961604534904i</v>
      </c>
      <c r="DX281" s="240" t="str">
        <f t="shared" ca="1" si="441"/>
        <v>9.38302398317498+7.32258378719097i</v>
      </c>
      <c r="DY281" s="240" t="str">
        <f t="shared" ca="1" si="442"/>
        <v>-9.55990319388111+7.09010742604729i</v>
      </c>
      <c r="DZ281" s="240" t="str">
        <f t="shared" ca="1" si="443"/>
        <v>-4.28352769911197-11.1046279919775i</v>
      </c>
      <c r="EA281" s="240" t="str">
        <f t="shared" ca="1" si="444"/>
        <v>11.84484616258-1.166615521105i</v>
      </c>
      <c r="EB281" s="240" t="str">
        <f t="shared" ca="1" si="445"/>
        <v>-2.03481546465957+11.7269304770708i</v>
      </c>
      <c r="EC281" s="240" t="str">
        <f t="shared" ca="1" si="446"/>
        <v>-10.7594236755121-5.08882840741356i</v>
      </c>
      <c r="ED281" s="240" t="str">
        <f t="shared" ca="1" si="447"/>
        <v>7.77416657934038-9.01241956335457i</v>
      </c>
      <c r="EE281" s="240" t="str">
        <f t="shared" ca="1" si="448"/>
        <v>6.61248486462516+9.8962829539364i</v>
      </c>
      <c r="EF281" s="240" t="str">
        <f t="shared" ca="1" si="449"/>
        <v>-11.301434723348+3.7334897325657i</v>
      </c>
      <c r="EG281" s="240" t="str">
        <f t="shared" ca="1" si="450"/>
        <v>-0.584011227654797-11.887821637089i</v>
      </c>
      <c r="EH281" s="240" t="str">
        <f t="shared" ca="1" si="451"/>
        <v>11.6129612131937+2.6077776458372i</v>
      </c>
      <c r="EI281" s="240" t="str">
        <f t="shared" ca="1" si="452"/>
        <v>-5.61063858759273+10.496766503485i</v>
      </c>
      <c r="EJ281" s="240" t="str">
        <f t="shared" ca="1" si="453"/>
        <v>-8.62010343541227-8.20702072326264i</v>
      </c>
      <c r="EK281" s="240" t="str">
        <f t="shared" ca="1" si="454"/>
        <v>10.2088217015445-6.11893224797781i</v>
      </c>
      <c r="EL281" s="240" t="str">
        <f t="shared" ca="1" si="455"/>
        <v>3.1744574622393+11.4710153085811i</v>
      </c>
      <c r="EM281" s="240" t="str">
        <f t="shared" ca="1" si="456"/>
        <v>-11.9021583080242+5.19082733444661E-12i</v>
      </c>
      <c r="EN281" s="240"/>
      <c r="EO281" s="240"/>
      <c r="EP281" s="240"/>
    </row>
    <row r="282" spans="1:146">
      <c r="A282" s="268">
        <f t="shared" si="323"/>
        <v>3.5546875000000027E-3</v>
      </c>
      <c r="B282" s="267">
        <v>182</v>
      </c>
      <c r="C282" s="266">
        <f t="shared" si="324"/>
        <v>36400</v>
      </c>
      <c r="N282" s="265">
        <f t="shared" ca="1" si="327"/>
        <v>35.891486388606708</v>
      </c>
      <c r="O282" s="240">
        <f t="shared" ca="1" si="328"/>
        <v>11.891486388606712</v>
      </c>
      <c r="P282" s="240" t="str">
        <f t="shared" ca="1" si="329"/>
        <v>-2.88939550202085+11.535113443886i</v>
      </c>
      <c r="Q282" s="240" t="str">
        <f t="shared" ca="1" si="330"/>
        <v>-10.4873547108213-5.60560787960001i</v>
      </c>
      <c r="R282" s="240" t="str">
        <f t="shared" ca="1" si="331"/>
        <v>7.98583417070994-8.81101022178162i</v>
      </c>
      <c r="S282" s="240" t="str">
        <f t="shared" ca="1" si="332"/>
        <v>6.60655586386716+9.88740957723615i</v>
      </c>
      <c r="T282" s="240" t="str">
        <f t="shared" ca="1" si="333"/>
        <v>-11.1963584353975+4.00612110607289i</v>
      </c>
      <c r="U282" s="241" t="str">
        <f t="shared" ca="1" si="334"/>
        <v>-1.16556949007883-11.8342256313717i</v>
      </c>
      <c r="V282" s="240" t="str">
        <f t="shared" ca="1" si="335"/>
        <v>11.7627790041757+1.74484343977985i</v>
      </c>
      <c r="W282" s="240" t="str">
        <f t="shared" ca="1" si="336"/>
        <v>-4.55067482711471+10.9863008855703i</v>
      </c>
      <c r="X282" s="240" t="str">
        <f t="shared" ca="1" si="337"/>
        <v>-9.55133142782858-7.08375017107413i</v>
      </c>
      <c r="Y282" s="240" t="str">
        <f t="shared" ca="1" si="338"/>
        <v>9.19224328441348-7.54387910365576i</v>
      </c>
      <c r="Z282" s="240" t="str">
        <f t="shared" ca="1" si="339"/>
        <v>5.08426557390613+10.7497763746234i</v>
      </c>
      <c r="AA282" s="240" t="str">
        <f t="shared" ca="1" si="340"/>
        <v>-11.6629948120609+2.31991390880312i</v>
      </c>
      <c r="AB282" s="240" t="str">
        <f t="shared" ca="1" si="341"/>
        <v>0.583487581385483-11.877162572466i</v>
      </c>
      <c r="AC282" s="240" t="str">
        <f t="shared" ca="1" si="342"/>
        <v>11.3794429770682+3.45191628839275i</v>
      </c>
      <c r="AD282" s="240" t="str">
        <f t="shared" ca="1" si="343"/>
        <v>-6.11344578491909+10.1996680909368i</v>
      </c>
      <c r="AE282" s="240" t="str">
        <f t="shared" ca="1" si="344"/>
        <v>-8.40855066377142-8.40855066377125i</v>
      </c>
      <c r="AF282" s="240" t="str">
        <f t="shared" ca="1" si="345"/>
        <v>10.1996680909367-6.11344578491916i</v>
      </c>
      <c r="AG282" s="240" t="str">
        <f t="shared" ca="1" si="346"/>
        <v>3.45191628839282+11.3794429770682i</v>
      </c>
      <c r="AH282" s="240" t="str">
        <f t="shared" ca="1" si="347"/>
        <v>-11.877162572466+0.583487581385564i</v>
      </c>
      <c r="AI282" s="240" t="str">
        <f t="shared" ca="1" si="348"/>
        <v>2.3199139088042-11.6629948120607i</v>
      </c>
      <c r="AJ282" s="240" t="str">
        <f t="shared" ca="1" si="349"/>
        <v>10.7497763746235+5.08426557390598i</v>
      </c>
      <c r="AK282" s="240" t="str">
        <f t="shared" ca="1" si="350"/>
        <v>-7.54387910365563+9.19224328441358i</v>
      </c>
      <c r="AL282" s="240" t="str">
        <f t="shared" ca="1" si="351"/>
        <v>-7.08375017107712-9.55133142782637i</v>
      </c>
      <c r="AM282" s="240" t="str">
        <f t="shared" ca="1" si="352"/>
        <v>10.9863008855689-4.55067482711806i</v>
      </c>
      <c r="AN282" s="240" t="str">
        <f t="shared" ca="1" si="353"/>
        <v>1.74484343978344+11.7627790041751i</v>
      </c>
      <c r="AO282" s="240" t="str">
        <f t="shared" ca="1" si="354"/>
        <v>-11.8342256313721-1.16556949007522i</v>
      </c>
      <c r="AP282" s="240" t="str">
        <f t="shared" ca="1" si="355"/>
        <v>4.00612110606944-11.1963584353987i</v>
      </c>
      <c r="AQ282" s="240" t="str">
        <f t="shared" ca="1" si="356"/>
        <v>9.88740957723819+6.6065558638641i</v>
      </c>
      <c r="AR282" s="240" t="str">
        <f t="shared" ca="1" si="357"/>
        <v>9.88740957723819+6.6065558638641i</v>
      </c>
      <c r="AS282" s="240" t="str">
        <f t="shared" ca="1" si="358"/>
        <v>-5.60560787960405-10.4873547108191i</v>
      </c>
      <c r="AT282" s="240" t="str">
        <f t="shared" ca="1" si="359"/>
        <v>11.5351134438849-2.88939550202554i</v>
      </c>
      <c r="AU282" s="240" t="str">
        <f t="shared" ca="1" si="360"/>
        <v>4.9822338347129E-12+11.8914863886067i</v>
      </c>
      <c r="AV282" s="240" t="str">
        <f t="shared" ca="1" si="361"/>
        <v>-11.5351134438873-2.88939550201587i</v>
      </c>
      <c r="AW282" s="240" t="str">
        <f t="shared" ca="1" si="362"/>
        <v>5.60560787959556-10.4873547108236i</v>
      </c>
      <c r="AX282" s="240" t="str">
        <f t="shared" ca="1" si="363"/>
        <v>8.81101022178479+7.98583417070644i</v>
      </c>
      <c r="AY282" s="240" t="str">
        <f t="shared" ca="1" si="364"/>
        <v>-9.88740957723284+6.6065558638721i</v>
      </c>
      <c r="AZ282" s="240" t="str">
        <f t="shared" ca="1" si="365"/>
        <v>-4.0061211060785-11.1963584353955i</v>
      </c>
      <c r="BA282" s="240" t="str">
        <f t="shared" ca="1" si="366"/>
        <v>11.8342256313712-1.1655694900848i</v>
      </c>
      <c r="BB282" s="240" t="str">
        <f t="shared" ca="1" si="367"/>
        <v>-1.74484343978562+11.7627790041748i</v>
      </c>
      <c r="BC282" s="240" t="str">
        <f t="shared" ca="1" si="368"/>
        <v>-10.9863008855681-4.55067482712009i</v>
      </c>
      <c r="BD282" s="240" t="str">
        <f t="shared" ca="1" si="369"/>
        <v>7.08375017107875-9.55133142782516i</v>
      </c>
      <c r="BE282" s="240" t="str">
        <f t="shared" ca="1" si="370"/>
        <v>7.54387910365131+9.19224328441713i</v>
      </c>
      <c r="BF282" s="240" t="str">
        <f t="shared" ca="1" si="371"/>
        <v>-10.7497763746259+5.08426557390094i</v>
      </c>
      <c r="BG282" s="240" t="str">
        <f t="shared" ca="1" si="372"/>
        <v>-2.31991390879873-11.6629948120618i</v>
      </c>
      <c r="BH282" s="240" t="str">
        <f t="shared" ca="1" si="373"/>
        <v>11.8771625724658+0.583487581390296i</v>
      </c>
      <c r="BI282" s="240" t="str">
        <f t="shared" ca="1" si="374"/>
        <v>-3.45191628839737+11.3794429770668i</v>
      </c>
      <c r="BJ282" s="240" t="str">
        <f t="shared" ca="1" si="375"/>
        <v>-10.1996680909343-6.11344578492323i</v>
      </c>
      <c r="BK282" s="240" t="str">
        <f t="shared" ca="1" si="376"/>
        <v>8.40855066377466-8.40855066376801i</v>
      </c>
      <c r="BL282" s="240" t="str">
        <f t="shared" ca="1" si="377"/>
        <v>6.11344578491518+10.1996680909391i</v>
      </c>
      <c r="BM282" s="240" t="str">
        <f t="shared" ca="1" si="378"/>
        <v>-11.3794429770696+3.45191628838838i</v>
      </c>
      <c r="BN282" s="240" t="str">
        <f t="shared" ca="1" si="379"/>
        <v>-0.58348758138092-11.8771625724662i</v>
      </c>
      <c r="BO282" s="240" t="str">
        <f t="shared" ca="1" si="380"/>
        <v>11.6629948120601+2.3199139088076i</v>
      </c>
      <c r="BP282" s="240" t="str">
        <f t="shared" ca="1" si="381"/>
        <v>-5.08426557390912+10.749776374622i</v>
      </c>
      <c r="BQ282" s="240" t="str">
        <f t="shared" ca="1" si="382"/>
        <v>-9.19224328441138-7.54387910365831i</v>
      </c>
      <c r="BR282" s="240" t="str">
        <f t="shared" ca="1" si="383"/>
        <v>9.55133142783054-7.08375017107148i</v>
      </c>
      <c r="BS282" s="240" t="str">
        <f t="shared" ca="1" si="384"/>
        <v>4.55067482711173+10.9863008855716i</v>
      </c>
      <c r="BT282" s="240" t="str">
        <f t="shared" ca="1" si="385"/>
        <v>-11.7627790041761+1.74484343977667i</v>
      </c>
      <c r="BU282" s="240" t="str">
        <f t="shared" ca="1" si="386"/>
        <v>1.16556949008237-11.8342256313714i</v>
      </c>
      <c r="BV282" s="240" t="str">
        <f t="shared" ca="1" si="387"/>
        <v>11.1963584353964+4.00612110607589i</v>
      </c>
      <c r="BW282" s="240" t="str">
        <f t="shared" ca="1" si="388"/>
        <v>-6.60655586387008+9.8874095772342i</v>
      </c>
      <c r="BX282" s="240" t="str">
        <f t="shared" ca="1" si="389"/>
        <v>-7.98583417070849-8.81101022178293i</v>
      </c>
      <c r="BY282" s="240" t="str">
        <f t="shared" ca="1" si="390"/>
        <v>10.4873547108225-5.60560787959772i</v>
      </c>
      <c r="BZ282" s="240" t="str">
        <f t="shared" ca="1" si="391"/>
        <v>2.88939550201889+11.5351134438865i</v>
      </c>
      <c r="CA282" s="240" t="str">
        <f t="shared" ca="1" si="392"/>
        <v>-11.8914863886067-2.20268168054725E-12i</v>
      </c>
      <c r="CB282" s="240" t="str">
        <f t="shared" ca="1" si="393"/>
        <v>2.88939550202317-11.5351134438855i</v>
      </c>
      <c r="CC282" s="240" t="str">
        <f t="shared" ca="1" si="394"/>
        <v>10.4873547108204+5.6056078796016i</v>
      </c>
      <c r="CD282" s="240" t="str">
        <f t="shared" ca="1" si="395"/>
        <v>-7.98583417071176+8.81101022177998i</v>
      </c>
      <c r="CE282" s="240" t="str">
        <f t="shared" ca="1" si="396"/>
        <v>-6.60655586386642-9.88740957723665i</v>
      </c>
      <c r="CF282" s="240" t="str">
        <f t="shared" ca="1" si="397"/>
        <v>11.1963584353979-4.00612110607174i</v>
      </c>
      <c r="CG282" s="240" t="str">
        <f t="shared" ca="1" si="398"/>
        <v>1.16556949007799+11.8342256313718i</v>
      </c>
      <c r="CH282" s="240" t="str">
        <f t="shared" ca="1" si="399"/>
        <v>-11.7627790041755-1.74484343978103i</v>
      </c>
      <c r="CI282" s="240" t="str">
        <f t="shared" ca="1" si="400"/>
        <v>4.55067482711549-10.98630088557i</v>
      </c>
      <c r="CJ282" s="240" t="str">
        <f t="shared" ca="1" si="401"/>
        <v>9.55133142782792+7.08375017107501i</v>
      </c>
      <c r="CK282" s="240" t="str">
        <f t="shared" ca="1" si="402"/>
        <v>-9.19224328441396+7.54387910365516i</v>
      </c>
      <c r="CL282" s="240" t="str">
        <f t="shared" ca="1" si="403"/>
        <v>-5.08426557390513-10.7497763746239i</v>
      </c>
      <c r="CM282" s="240" t="str">
        <f t="shared" ca="1" si="404"/>
        <v>11.6629948120608-2.31991390880362i</v>
      </c>
      <c r="CN282" s="240" t="str">
        <f t="shared" ca="1" si="405"/>
        <v>-0.58348758138532+11.877162572466i</v>
      </c>
      <c r="CO282" s="240" t="str">
        <f t="shared" ca="1" si="406"/>
        <v>-11.3794429770682-3.45191628839292i</v>
      </c>
      <c r="CP282" s="240" t="str">
        <f t="shared" ca="1" si="407"/>
        <v>6.11344578491896-10.1996680909368i</v>
      </c>
      <c r="CQ282" s="240" t="str">
        <f t="shared" ca="1" si="408"/>
        <v>8.4085506637713+8.40855066377136i</v>
      </c>
      <c r="CR282" s="240" t="str">
        <f t="shared" ca="1" si="409"/>
        <v>-10.1996680909366+6.11344578491945i</v>
      </c>
      <c r="CS282" s="240" t="str">
        <f t="shared" ca="1" si="410"/>
        <v>-3.45191628839282-11.3794429770682i</v>
      </c>
      <c r="CT282" s="240" t="str">
        <f t="shared" ca="1" si="411"/>
        <v>11.877162572466-0.583487581385896i</v>
      </c>
      <c r="CU282" s="240" t="str">
        <f t="shared" ca="1" si="412"/>
        <v>-2.31991390880304+11.662994812061i</v>
      </c>
      <c r="CV282" s="240" t="str">
        <f t="shared" ca="1" si="413"/>
        <v>-10.7497763746241-5.08426557390461i</v>
      </c>
      <c r="CW282" s="240" t="str">
        <f t="shared" ca="1" si="414"/>
        <v>7.54387910365472-9.19224328441433i</v>
      </c>
      <c r="CX282" s="240" t="str">
        <f t="shared" ca="1" si="415"/>
        <v>7.08375017107548+9.55133142782757i</v>
      </c>
      <c r="CY282" s="240" t="str">
        <f t="shared" ca="1" si="416"/>
        <v>-10.9863008855698+4.55067482711603i</v>
      </c>
      <c r="CZ282" s="240" t="str">
        <f t="shared" ca="1" si="417"/>
        <v>-1.7448434397816-11.7627790041754i</v>
      </c>
      <c r="DA282" s="240" t="str">
        <f t="shared" ca="1" si="418"/>
        <v>11.8342256313719+1.16556949007741i</v>
      </c>
      <c r="DB282" s="240" t="str">
        <f t="shared" ca="1" si="419"/>
        <v>-4.00612110607183+11.1963584353978i</v>
      </c>
      <c r="DC282" s="240" t="str">
        <f t="shared" ca="1" si="420"/>
        <v>-9.88740957723697-6.60655586386593i</v>
      </c>
      <c r="DD282" s="240" t="str">
        <f t="shared" ca="1" si="421"/>
        <v>8.81101022178004-7.98583417071168i</v>
      </c>
      <c r="DE282" s="240" t="str">
        <f t="shared" ca="1" si="422"/>
        <v>5.60560787960212+10.4873547108201i</v>
      </c>
      <c r="DF282" s="240" t="str">
        <f t="shared" ca="1" si="423"/>
        <v>-11.5351134438855+2.88939550202307i</v>
      </c>
      <c r="DG282" s="240" t="str">
        <f t="shared" ca="1" si="424"/>
        <v>-2.77955215416564E-12-11.8914863886067i</v>
      </c>
      <c r="DH282" s="240" t="str">
        <f t="shared" ca="1" si="425"/>
        <v>11.5351134438867+2.88939550201833i</v>
      </c>
      <c r="DI282" s="240" t="str">
        <f t="shared" ca="1" si="426"/>
        <v>-5.6056078795972+10.4873547108228i</v>
      </c>
      <c r="DJ282" s="240" t="str">
        <f t="shared" ca="1" si="427"/>
        <v>-8.81101022178332-7.98583417070806i</v>
      </c>
      <c r="DK282" s="240" t="str">
        <f t="shared" ca="1" si="428"/>
        <v>9.88740957723387-6.60655586387056i</v>
      </c>
      <c r="DL282" s="240" t="str">
        <f t="shared" ca="1" si="429"/>
        <v>4.00612110607642+11.1963584353962i</v>
      </c>
      <c r="DM282" s="240" t="str">
        <f t="shared" ca="1" si="430"/>
        <v>-11.8342256313713+1.16556949008295i</v>
      </c>
      <c r="DN282" s="240" t="str">
        <f t="shared" ca="1" si="431"/>
        <v>1.7448434397761-11.7627790041762i</v>
      </c>
      <c r="DO282" s="240" t="str">
        <f t="shared" ca="1" si="432"/>
        <v>10.9863008855719+4.55067482711089i</v>
      </c>
      <c r="DP282" s="240" t="str">
        <f t="shared" ca="1" si="433"/>
        <v>-7.08375017107102+9.55133142783089i</v>
      </c>
      <c r="DQ282" s="240" t="str">
        <f t="shared" ca="1" si="434"/>
        <v>-7.54387910365849-9.19224328441123i</v>
      </c>
      <c r="DR282" s="240" t="str">
        <f t="shared" ca="1" si="435"/>
        <v>10.7497763746218-5.08426557390964i</v>
      </c>
      <c r="DS282" s="240" t="str">
        <f t="shared" ca="1" si="436"/>
        <v>2.31991390880784+11.66299481206i</v>
      </c>
      <c r="DT282" s="240" t="str">
        <f t="shared" ca="1" si="437"/>
        <v>-11.8771625724663-0.583487581380344i</v>
      </c>
      <c r="DU282" s="240" t="str">
        <f t="shared" ca="1" si="438"/>
        <v>3.45191628838815-11.3794429770696i</v>
      </c>
      <c r="DV282" s="240" t="str">
        <f t="shared" ca="1" si="439"/>
        <v>10.1996680909394+6.11344578491468i</v>
      </c>
      <c r="DW282" s="240" t="str">
        <f t="shared" ca="1" si="440"/>
        <v>-8.40855066376784+8.40855066377482i</v>
      </c>
      <c r="DX282" s="240" t="str">
        <f t="shared" ca="1" si="441"/>
        <v>-6.11344578492373-10.199668090934i</v>
      </c>
      <c r="DY282" s="240" t="str">
        <f t="shared" ca="1" si="442"/>
        <v>11.3794429770701-3.45191628838659i</v>
      </c>
      <c r="DZ282" s="240" t="str">
        <f t="shared" ca="1" si="443"/>
        <v>0.583487581390873+11.8771625724657i</v>
      </c>
      <c r="EA282" s="240" t="str">
        <f t="shared" ca="1" si="444"/>
        <v>-11.6629948120619-2.31991390879816i</v>
      </c>
      <c r="EB282" s="240" t="str">
        <f t="shared" ca="1" si="445"/>
        <v>5.08426557390072-10.749776374626i</v>
      </c>
      <c r="EC282" s="240" t="str">
        <f t="shared" ca="1" si="446"/>
        <v>9.19224328441021+7.54387910365975i</v>
      </c>
      <c r="ED282" s="240" t="str">
        <f t="shared" ca="1" si="447"/>
        <v>-9.55133142783185+7.08375017106971i</v>
      </c>
      <c r="EE282" s="240" t="str">
        <f t="shared" ca="1" si="448"/>
        <v>-4.55067482710939-10.9863008855725i</v>
      </c>
      <c r="EF282" s="240" t="str">
        <f t="shared" ca="1" si="449"/>
        <v>11.7627790041766-1.74484343977382i</v>
      </c>
      <c r="EG282" s="240" t="str">
        <f t="shared" ca="1" si="450"/>
        <v>-1.16556949008389+11.8342256313712i</v>
      </c>
      <c r="EH282" s="240" t="str">
        <f t="shared" ca="1" si="451"/>
        <v>-11.1963584353956-4.00612110607796i</v>
      </c>
      <c r="EI282" s="240" t="str">
        <f t="shared" ca="1" si="452"/>
        <v>6.60655586387191-9.88740957723297i</v>
      </c>
      <c r="EJ282" s="240" t="str">
        <f t="shared" ca="1" si="453"/>
        <v>7.98583417070636+8.81101022178486i</v>
      </c>
      <c r="EK282" s="240" t="str">
        <f t="shared" ca="1" si="454"/>
        <v>-10.4873547108232+5.60560787959637i</v>
      </c>
      <c r="EL282" s="240" t="str">
        <f t="shared" ca="1" si="455"/>
        <v>-2.88939550201676-11.5351134438871i</v>
      </c>
      <c r="EM282" s="240" t="str">
        <f t="shared" ca="1" si="456"/>
        <v>11.8914863886067+4.4053633610945E-12i</v>
      </c>
      <c r="EN282" s="240"/>
      <c r="EO282" s="240"/>
      <c r="EP282" s="240"/>
    </row>
    <row r="283" spans="1:146">
      <c r="A283" s="268">
        <f t="shared" si="323"/>
        <v>3.5742187500000027E-3</v>
      </c>
      <c r="B283" s="267">
        <v>183</v>
      </c>
      <c r="C283" s="266">
        <f t="shared" si="324"/>
        <v>36600</v>
      </c>
      <c r="N283" s="265">
        <f t="shared" ca="1" si="327"/>
        <v>35.87842528590258</v>
      </c>
      <c r="O283" s="240">
        <f t="shared" ca="1" si="328"/>
        <v>11.878425285902576</v>
      </c>
      <c r="P283" s="240" t="str">
        <f t="shared" ca="1" si="329"/>
        <v>-2.60257771125194+11.5898048529587i</v>
      </c>
      <c r="Q283" s="240" t="str">
        <f t="shared" ca="1" si="330"/>
        <v>-10.7379692776227-5.07868123291875i</v>
      </c>
      <c r="R283" s="240" t="str">
        <f t="shared" ca="1" si="331"/>
        <v>7.30798248223872-9.36431413997104i</v>
      </c>
      <c r="S283" s="240" t="str">
        <f t="shared" ca="1" si="332"/>
        <v>7.53559322781596+9.18214691549118i</v>
      </c>
      <c r="T283" s="240" t="str">
        <f t="shared" ca="1" si="333"/>
        <v>-10.6100981253034+5.34067458699769i</v>
      </c>
      <c r="U283" s="241" t="str">
        <f t="shared" ca="1" si="334"/>
        <v>-2.88622191293558-11.522443766062i</v>
      </c>
      <c r="V283" s="240" t="str">
        <f t="shared" ca="1" si="335"/>
        <v>11.8748477262879-0.291511149433649i</v>
      </c>
      <c r="W283" s="240" t="str">
        <f t="shared" ca="1" si="336"/>
        <v>-2.31736581407079+11.6501846747829i</v>
      </c>
      <c r="X283" s="240" t="str">
        <f t="shared" ca="1" si="337"/>
        <v>-10.8593722787675-4.81362867116948i</v>
      </c>
      <c r="Y283" s="240" t="str">
        <f t="shared" ca="1" si="338"/>
        <v>7.07596968127726-9.54084065176726i</v>
      </c>
      <c r="Z283" s="240" t="str">
        <f t="shared" ca="1" si="339"/>
        <v>7.7586648138067+8.99444870905203i</v>
      </c>
      <c r="AA283" s="240" t="str">
        <f t="shared" ca="1" si="340"/>
        <v>-10.4758358466106+5.599450918406i</v>
      </c>
      <c r="AB283" s="240" t="str">
        <f t="shared" ca="1" si="341"/>
        <v>-3.16812756246206-11.4481419898924i</v>
      </c>
      <c r="AC283" s="240" t="str">
        <f t="shared" ca="1" si="342"/>
        <v>11.8641172024321-0.582846703451182i</v>
      </c>
      <c r="AD283" s="240" t="str">
        <f t="shared" ca="1" si="343"/>
        <v>-2.03075802237562+11.7035468609873i</v>
      </c>
      <c r="AE283" s="240" t="str">
        <f t="shared" ca="1" si="344"/>
        <v>-10.9742340001098-4.54567655950169i</v>
      </c>
      <c r="AF283" s="240" t="str">
        <f t="shared" ca="1" si="345"/>
        <v>6.8396945807673-9.71162011790989i</v>
      </c>
      <c r="AG283" s="240" t="str">
        <f t="shared" ca="1" si="346"/>
        <v>7.97706287022877+8.80133258303465i</v>
      </c>
      <c r="AH283" s="240" t="str">
        <f t="shared" ca="1" si="347"/>
        <v>-10.3352633161206+5.85485434995798i</v>
      </c>
      <c r="AI283" s="240" t="str">
        <f t="shared" ca="1" si="348"/>
        <v>-3.44812485040892-11.3669442810617i</v>
      </c>
      <c r="AJ283" s="240" t="str">
        <f t="shared" ca="1" si="349"/>
        <v>11.8462401780015-0.873831172408642i</v>
      </c>
      <c r="AK283" s="240" t="str">
        <f t="shared" ca="1" si="350"/>
        <v>-1.74292697798271+11.7498592681866i</v>
      </c>
      <c r="AL283" s="240" t="str">
        <f t="shared" ca="1" si="351"/>
        <v>-11.0824852532452-4.2749863022439i</v>
      </c>
      <c r="AM283" s="240" t="str">
        <f t="shared" ca="1" si="352"/>
        <v>6.59929950399265-9.87654966723561i</v>
      </c>
      <c r="AN283" s="240" t="str">
        <f t="shared" ca="1" si="353"/>
        <v>8.19065584226038+8.60291486337134i</v>
      </c>
      <c r="AO283" s="240" t="str">
        <f t="shared" ca="1" si="354"/>
        <v>-10.1884652094699+6.10673103617565i</v>
      </c>
      <c r="AP283" s="240" t="str">
        <f t="shared" ca="1" si="355"/>
        <v>-3.72604511687726-11.2788995500343i</v>
      </c>
      <c r="AQ283" s="240" t="str">
        <f t="shared" ca="1" si="356"/>
        <v>11.8212274214475-1.16428927813771i</v>
      </c>
      <c r="AR283" s="240" t="str">
        <f t="shared" ca="1" si="357"/>
        <v>11.8212274214475-1.16428927813771i</v>
      </c>
      <c r="AS283" s="240" t="str">
        <f t="shared" ca="1" si="358"/>
        <v>-11.1840608316626-4.00172095309516i</v>
      </c>
      <c r="AT283" s="240" t="str">
        <f t="shared" ca="1" si="359"/>
        <v>6.35492925596329-10.0355299523479i</v>
      </c>
      <c r="AU283" s="240" t="str">
        <f t="shared" ca="1" si="360"/>
        <v>8.39931506947914+8.39931506947979i</v>
      </c>
      <c r="AV283" s="240" t="str">
        <f t="shared" ca="1" si="361"/>
        <v>-10.0355299523484+6.35492925596252i</v>
      </c>
      <c r="AW283" s="240" t="str">
        <f t="shared" ca="1" si="362"/>
        <v>-4.00172095309431-11.1840608316629i</v>
      </c>
      <c r="AX283" s="240" t="str">
        <f t="shared" ca="1" si="363"/>
        <v>11.7890939995174-1.45404605955646i</v>
      </c>
      <c r="AY283" s="240" t="str">
        <f t="shared" ca="1" si="364"/>
        <v>-1.16428927813878+11.8212274214474i</v>
      </c>
      <c r="AZ283" s="240" t="str">
        <f t="shared" ca="1" si="365"/>
        <v>-11.2788995500341-3.72604511687813i</v>
      </c>
      <c r="BA283" s="240" t="str">
        <f t="shared" ca="1" si="366"/>
        <v>6.10673103617658-10.1884652094694i</v>
      </c>
      <c r="BB283" s="240" t="str">
        <f t="shared" ca="1" si="367"/>
        <v>8.60291486337083+8.19065584226093i</v>
      </c>
      <c r="BC283" s="240" t="str">
        <f t="shared" ca="1" si="368"/>
        <v>-9.87654966723612+6.59929950399189i</v>
      </c>
      <c r="BD283" s="240" t="str">
        <f t="shared" ca="1" si="369"/>
        <v>-4.27498630224289-11.0824852532456i</v>
      </c>
      <c r="BE283" s="240" t="str">
        <f t="shared" ca="1" si="370"/>
        <v>11.7498592681858-1.74292697798765i</v>
      </c>
      <c r="BF283" s="240" t="str">
        <f t="shared" ca="1" si="371"/>
        <v>-0.873831172406018+11.8462401780017i</v>
      </c>
      <c r="BG283" s="240" t="str">
        <f t="shared" ca="1" si="372"/>
        <v>-11.3669442810618-3.44812485040883i</v>
      </c>
      <c r="BH283" s="240" t="str">
        <f t="shared" ca="1" si="373"/>
        <v>5.85485434995878-10.3352633161201i</v>
      </c>
      <c r="BI283" s="240" t="str">
        <f t="shared" ca="1" si="374"/>
        <v>8.80133258303233+7.97706287023132i</v>
      </c>
      <c r="BJ283" s="240" t="str">
        <f t="shared" ca="1" si="375"/>
        <v>-9.71162011791255+6.83969458076352i</v>
      </c>
      <c r="BK283" s="240" t="str">
        <f t="shared" ca="1" si="376"/>
        <v>-4.5456765595063-10.9742340001079i</v>
      </c>
      <c r="BL283" s="240" t="str">
        <f t="shared" ca="1" si="377"/>
        <v>11.7035468609867-2.03075802237922i</v>
      </c>
      <c r="BM283" s="240" t="str">
        <f t="shared" ca="1" si="378"/>
        <v>-0.582846703449651+11.8641172024322i</v>
      </c>
      <c r="BN283" s="240" t="str">
        <f t="shared" ca="1" si="379"/>
        <v>-11.4481419898922-3.16812756246302i</v>
      </c>
      <c r="BO283" s="240" t="str">
        <f t="shared" ca="1" si="380"/>
        <v>5.599450918408-10.4758358466095i</v>
      </c>
      <c r="BP283" s="240" t="str">
        <f t="shared" ca="1" si="381"/>
        <v>8.99444870904912+7.75866481381007i</v>
      </c>
      <c r="BQ283" s="240" t="str">
        <f t="shared" ca="1" si="382"/>
        <v>-9.54084065177067+7.07596968127266i</v>
      </c>
      <c r="BR283" s="240" t="str">
        <f t="shared" ca="1" si="383"/>
        <v>-4.81362867117305-10.859372278766i</v>
      </c>
      <c r="BS283" s="240" t="str">
        <f t="shared" ca="1" si="384"/>
        <v>11.6501846747824-2.31736581407337i</v>
      </c>
      <c r="BT283" s="240" t="str">
        <f t="shared" ca="1" si="385"/>
        <v>-0.291511149433507+11.8748477262879i</v>
      </c>
      <c r="BU283" s="240" t="str">
        <f t="shared" ca="1" si="386"/>
        <v>-11.5224437660614-2.88622191293786i</v>
      </c>
      <c r="BV283" s="240" t="str">
        <f t="shared" ca="1" si="387"/>
        <v>5.34067458700096-10.6100981253018i</v>
      </c>
      <c r="BW283" s="240" t="str">
        <f t="shared" ca="1" si="388"/>
        <v>9.18214691548771+7.53559322782019i</v>
      </c>
      <c r="BX283" s="240" t="str">
        <f t="shared" ca="1" si="389"/>
        <v>-9.36431413996816+7.30798248224243i</v>
      </c>
      <c r="BY283" s="240" t="str">
        <f t="shared" ca="1" si="390"/>
        <v>-5.07868123292147-10.7379692776214i</v>
      </c>
      <c r="BZ283" s="240" t="str">
        <f t="shared" ca="1" si="391"/>
        <v>11.5898048529584-2.60257771125302i</v>
      </c>
      <c r="CA283" s="240" t="str">
        <f t="shared" ca="1" si="392"/>
        <v>-9.13870348552767E-13+11.8784252859026i</v>
      </c>
      <c r="CB283" s="240" t="str">
        <f t="shared" ca="1" si="393"/>
        <v>-11.589804852958-2.6025777112548i</v>
      </c>
      <c r="CC283" s="240" t="str">
        <f t="shared" ca="1" si="394"/>
        <v>5.07868123292312-10.7379692776206i</v>
      </c>
      <c r="CD283" s="240" t="str">
        <f t="shared" ca="1" si="395"/>
        <v>9.3643141399741+7.30798248223482i</v>
      </c>
      <c r="CE283" s="240" t="str">
        <f t="shared" ca="1" si="396"/>
        <v>-9.18214691548886+7.53559322781877i</v>
      </c>
      <c r="CF283" s="240" t="str">
        <f t="shared" ca="1" si="397"/>
        <v>-5.34067458699873-10.6100981253029i</v>
      </c>
      <c r="CG283" s="240" t="str">
        <f t="shared" ca="1" si="398"/>
        <v>11.5224437660618-2.88622191293608i</v>
      </c>
      <c r="CH283" s="240" t="str">
        <f t="shared" ca="1" si="399"/>
        <v>0.291511149431681+11.874847726288i</v>
      </c>
      <c r="CI283" s="240" t="str">
        <f t="shared" ca="1" si="400"/>
        <v>-11.650184674782-2.31736581407516i</v>
      </c>
      <c r="CJ283" s="240" t="str">
        <f t="shared" ca="1" si="401"/>
        <v>4.81362867117471-10.8593722787652i</v>
      </c>
      <c r="CK283" s="240" t="str">
        <f t="shared" ca="1" si="402"/>
        <v>9.54084065176958+7.07596968127412i</v>
      </c>
      <c r="CL283" s="240" t="str">
        <f t="shared" ca="1" si="403"/>
        <v>-8.9944487090503+7.75866481380869i</v>
      </c>
      <c r="CM283" s="240" t="str">
        <f t="shared" ca="1" si="404"/>
        <v>-5.59945091840609-10.4758358466106i</v>
      </c>
      <c r="CN283" s="240" t="str">
        <f t="shared" ca="1" si="405"/>
        <v>11.4481419898927-3.16812756246093i</v>
      </c>
      <c r="CO283" s="240" t="str">
        <f t="shared" ca="1" si="406"/>
        <v>0.582846703448163+11.8641172024323i</v>
      </c>
      <c r="CP283" s="240" t="str">
        <f t="shared" ca="1" si="407"/>
        <v>-11.7035468609864-2.03075802238101i</v>
      </c>
      <c r="CQ283" s="240" t="str">
        <f t="shared" ca="1" si="408"/>
        <v>4.54567655949737-10.9742340001116i</v>
      </c>
      <c r="CR283" s="240" t="str">
        <f t="shared" ca="1" si="409"/>
        <v>9.7116201179115+6.83969458076502i</v>
      </c>
      <c r="CS283" s="240" t="str">
        <f t="shared" ca="1" si="410"/>
        <v>-8.80133258303355+7.97706287022997i</v>
      </c>
      <c r="CT283" s="240" t="str">
        <f t="shared" ca="1" si="411"/>
        <v>-5.85485434995719-10.335263316121i</v>
      </c>
      <c r="CU283" s="240" t="str">
        <f t="shared" ca="1" si="412"/>
        <v>11.3669442810624-3.44812485040675i</v>
      </c>
      <c r="CV283" s="240" t="str">
        <f t="shared" ca="1" si="413"/>
        <v>0.873831172403858+11.8462401780018i</v>
      </c>
      <c r="CW283" s="240" t="str">
        <f t="shared" ca="1" si="414"/>
        <v>-11.7498592681873-1.74292697797778i</v>
      </c>
      <c r="CX283" s="240" t="str">
        <f t="shared" ca="1" si="415"/>
        <v>4.27498630224491-11.0824852532448i</v>
      </c>
      <c r="CY283" s="240" t="str">
        <f t="shared" ca="1" si="416"/>
        <v>9.87654966723492+6.5992995039937i</v>
      </c>
      <c r="CZ283" s="240" t="str">
        <f t="shared" ca="1" si="417"/>
        <v>-8.60291486337185+8.19065584225985i</v>
      </c>
      <c r="DA283" s="240" t="str">
        <f t="shared" ca="1" si="418"/>
        <v>-6.10673103617501-10.1884652094703i</v>
      </c>
      <c r="DB283" s="240" t="str">
        <f t="shared" ca="1" si="419"/>
        <v>11.2788995500346-3.7260451168764i</v>
      </c>
      <c r="DC283" s="240" t="str">
        <f t="shared" ca="1" si="420"/>
        <v>1.16428927813663+11.8212274214477i</v>
      </c>
      <c r="DD283" s="240" t="str">
        <f t="shared" ca="1" si="421"/>
        <v>-11.7890939995187-1.45404605954656i</v>
      </c>
      <c r="DE283" s="240" t="str">
        <f t="shared" ca="1" si="422"/>
        <v>4.00172095309602-11.1840608316623i</v>
      </c>
      <c r="DF283" s="240" t="str">
        <f t="shared" ca="1" si="423"/>
        <v>10.0355299523472+6.35492925596435i</v>
      </c>
      <c r="DG283" s="240" t="str">
        <f t="shared" ca="1" si="424"/>
        <v>-8.39931506948067+8.39931506947826i</v>
      </c>
      <c r="DH283" s="240" t="str">
        <f t="shared" ca="1" si="425"/>
        <v>-6.35492925596203-10.0355299523487i</v>
      </c>
      <c r="DI283" s="240" t="str">
        <f t="shared" ca="1" si="426"/>
        <v>11.1840608316632-4.00172095309344i</v>
      </c>
      <c r="DJ283" s="240" t="str">
        <f t="shared" ca="1" si="427"/>
        <v>1.45404605955523+11.7890939995176i</v>
      </c>
      <c r="DK283" s="240" t="str">
        <f t="shared" ca="1" si="428"/>
        <v>-11.8212274214474-1.16428927813936i</v>
      </c>
      <c r="DL283" s="240" t="str">
        <f t="shared" ca="1" si="429"/>
        <v>3.726045116879-11.2788995500338i</v>
      </c>
      <c r="DM283" s="240" t="str">
        <f t="shared" ca="1" si="430"/>
        <v>10.1884652094689+6.10673103617736i</v>
      </c>
      <c r="DN283" s="240" t="str">
        <f t="shared" ca="1" si="431"/>
        <v>-8.19065584226183+8.60291486336996i</v>
      </c>
      <c r="DO283" s="240" t="str">
        <f t="shared" ca="1" si="432"/>
        <v>-6.59929950399086-9.87654966723682i</v>
      </c>
      <c r="DP283" s="240" t="str">
        <f t="shared" ca="1" si="433"/>
        <v>11.0824852532416-4.27498630225306i</v>
      </c>
      <c r="DQ283" s="240" t="str">
        <f t="shared" ca="1" si="434"/>
        <v>1.74292697798642+11.749859268186i</v>
      </c>
      <c r="DR283" s="240" t="str">
        <f t="shared" ca="1" si="435"/>
        <v>-11.8462401780016-0.873831172407266i</v>
      </c>
      <c r="DS283" s="240" t="str">
        <f t="shared" ca="1" si="436"/>
        <v>3.44812485040937-11.3669442810616i</v>
      </c>
      <c r="DT283" s="240" t="str">
        <f t="shared" ca="1" si="437"/>
        <v>10.3352633161197+5.85485434995957i</v>
      </c>
      <c r="DU283" s="240" t="str">
        <f t="shared" ca="1" si="438"/>
        <v>-7.977062870232+8.80133258303171i</v>
      </c>
      <c r="DV283" s="240" t="str">
        <f t="shared" ca="1" si="439"/>
        <v>-6.83969458077272-9.71162011790608i</v>
      </c>
      <c r="DW283" s="240" t="str">
        <f t="shared" ca="1" si="440"/>
        <v>10.9742340001083-4.54567655950545i</v>
      </c>
      <c r="DX283" s="240" t="str">
        <f t="shared" ca="1" si="441"/>
        <v>2.03075802237832+11.7035468609869i</v>
      </c>
      <c r="DY283" s="240" t="str">
        <f t="shared" ca="1" si="442"/>
        <v>-11.8641172024321-0.582846703450901i</v>
      </c>
      <c r="DZ283" s="240" t="str">
        <f t="shared" ca="1" si="443"/>
        <v>3.16812756246422-11.4481419898918i</v>
      </c>
      <c r="EA283" s="240" t="str">
        <f t="shared" ca="1" si="444"/>
        <v>10.475835846609+5.5994509184091i</v>
      </c>
      <c r="EB283" s="240" t="str">
        <f t="shared" ca="1" si="445"/>
        <v>-7.75866481381127+8.99444870904807i</v>
      </c>
      <c r="EC283" s="240" t="str">
        <f t="shared" ca="1" si="446"/>
        <v>-7.07596968128114-9.54084065176438i</v>
      </c>
      <c r="ED283" s="240" t="str">
        <f t="shared" ca="1" si="447"/>
        <v>10.8593722787666-4.81362867117159i</v>
      </c>
      <c r="EE283" s="240" t="str">
        <f t="shared" ca="1" si="448"/>
        <v>2.31736581407181+11.6501846747827i</v>
      </c>
      <c r="EF283" s="240" t="str">
        <f t="shared" ca="1" si="449"/>
        <v>-11.8748477262879-0.291511149433746i</v>
      </c>
      <c r="EG283" s="240" t="str">
        <f t="shared" ca="1" si="450"/>
        <v>2.88622191293808-11.5224437660613i</v>
      </c>
      <c r="EH283" s="240" t="str">
        <f t="shared" ca="1" si="451"/>
        <v>10.6100981253016+5.34067458700117i</v>
      </c>
      <c r="EI283" s="240" t="str">
        <f t="shared" ca="1" si="452"/>
        <v>-7.53559322782089+9.18214691548713i</v>
      </c>
      <c r="EJ283" s="240" t="str">
        <f t="shared" ca="1" si="453"/>
        <v>-7.30798248224224-9.3643141399683i</v>
      </c>
      <c r="EK283" s="240" t="str">
        <f t="shared" ca="1" si="454"/>
        <v>10.7379692776218-5.07868123292064i</v>
      </c>
      <c r="EL283" s="240" t="str">
        <f t="shared" ca="1" si="455"/>
        <v>2.60257771125213+11.5898048529586i</v>
      </c>
      <c r="EM283" s="240" t="str">
        <f t="shared" ca="1" si="456"/>
        <v>-11.8784252859026-1.82774069710553E-12i</v>
      </c>
      <c r="EN283" s="240"/>
      <c r="EO283" s="240"/>
      <c r="EP283" s="240"/>
    </row>
    <row r="284" spans="1:146">
      <c r="A284" s="268">
        <f t="shared" si="323"/>
        <v>3.5937500000000028E-3</v>
      </c>
      <c r="B284" s="267">
        <v>184</v>
      </c>
      <c r="C284" s="266">
        <f t="shared" si="324"/>
        <v>36800</v>
      </c>
      <c r="N284" s="265">
        <f t="shared" ca="1" si="327"/>
        <v>35.862081625925072</v>
      </c>
      <c r="O284" s="240">
        <f t="shared" ca="1" si="328"/>
        <v>11.86208162592507</v>
      </c>
      <c r="P284" s="240" t="str">
        <f t="shared" ca="1" si="329"/>
        <v>-2.31417732418329+11.6341550536489i</v>
      </c>
      <c r="Q284" s="240" t="str">
        <f t="shared" ca="1" si="330"/>
        <v>-10.9591344271703-4.53942211160393i</v>
      </c>
      <c r="R284" s="240" t="str">
        <f t="shared" ca="1" si="331"/>
        <v>6.59021945301256-9.86296041060918i</v>
      </c>
      <c r="S284" s="240" t="str">
        <f t="shared" ca="1" si="332"/>
        <v>8.38775835667986+8.38775835668006i</v>
      </c>
      <c r="T284" s="240" t="str">
        <f t="shared" ca="1" si="333"/>
        <v>-9.86296041060932+6.59021945301235i</v>
      </c>
      <c r="U284" s="241" t="str">
        <f t="shared" ca="1" si="334"/>
        <v>-4.53942211160425-10.9591344271702i</v>
      </c>
      <c r="V284" s="240" t="str">
        <f t="shared" ca="1" si="335"/>
        <v>11.6341550536489-2.31417732418338i</v>
      </c>
      <c r="W284" s="240" t="str">
        <f t="shared" ca="1" si="336"/>
        <v>-2.90639500356971E-13+11.8620816259251i</v>
      </c>
      <c r="X284" s="240" t="str">
        <f t="shared" ca="1" si="337"/>
        <v>-11.6341550536488-2.31417732418386i</v>
      </c>
      <c r="Y284" s="240" t="str">
        <f t="shared" ca="1" si="338"/>
        <v>4.53942211160362-10.9591344271705i</v>
      </c>
      <c r="Z284" s="240" t="str">
        <f t="shared" ca="1" si="339"/>
        <v>9.86296041060901+6.5902194530128i</v>
      </c>
      <c r="AA284" s="240" t="str">
        <f t="shared" ca="1" si="340"/>
        <v>-8.38775835668028+8.38775835667965i</v>
      </c>
      <c r="AB284" s="240" t="str">
        <f t="shared" ca="1" si="341"/>
        <v>-6.59021945301313-9.8629604106088i</v>
      </c>
      <c r="AC284" s="240" t="str">
        <f t="shared" ca="1" si="342"/>
        <v>10.9591344271703-4.53942211160398i</v>
      </c>
      <c r="AD284" s="240" t="str">
        <f t="shared" ca="1" si="343"/>
        <v>2.31417732418317+11.634155053649i</v>
      </c>
      <c r="AE284" s="240" t="str">
        <f t="shared" ca="1" si="344"/>
        <v>-11.8620816259251-5.81279000713941E-13i</v>
      </c>
      <c r="AF284" s="240" t="str">
        <f t="shared" ca="1" si="345"/>
        <v>2.314177324183-11.634155053649i</v>
      </c>
      <c r="AG284" s="240" t="str">
        <f t="shared" ca="1" si="346"/>
        <v>10.9591344271704+4.53942211160381i</v>
      </c>
      <c r="AH284" s="240" t="str">
        <f t="shared" ca="1" si="347"/>
        <v>-6.59021945301304+9.86296041060886i</v>
      </c>
      <c r="AI284" s="240" t="str">
        <f t="shared" ca="1" si="348"/>
        <v>-8.38775835668035-8.38775835667958i</v>
      </c>
      <c r="AJ284" s="240" t="str">
        <f t="shared" ca="1" si="349"/>
        <v>9.86296041060892-6.59021945301296i</v>
      </c>
      <c r="AK284" s="240" t="str">
        <f t="shared" ca="1" si="350"/>
        <v>4.53942211160372+10.9591344271704i</v>
      </c>
      <c r="AL284" s="240" t="str">
        <f t="shared" ca="1" si="351"/>
        <v>-11.6341550536479+2.31417732418868i</v>
      </c>
      <c r="AM284" s="240" t="str">
        <f t="shared" ca="1" si="352"/>
        <v>-1.65663627801742E-12-11.8620816259251i</v>
      </c>
      <c r="AN284" s="240" t="str">
        <f t="shared" ca="1" si="353"/>
        <v>11.6341550536485+2.31417732418559i</v>
      </c>
      <c r="AO284" s="240" t="str">
        <f t="shared" ca="1" si="354"/>
        <v>-4.53942211159863+10.9591344271726i</v>
      </c>
      <c r="AP284" s="240" t="str">
        <f t="shared" ca="1" si="355"/>
        <v>-9.86296041061001-6.59021945301132i</v>
      </c>
      <c r="AQ284" s="240" t="str">
        <f t="shared" ca="1" si="356"/>
        <v>8.38775835668145-8.38775835667848i</v>
      </c>
      <c r="AR284" s="240" t="str">
        <f t="shared" ca="1" si="357"/>
        <v>8.38775835668145-8.38775835667848i</v>
      </c>
      <c r="AS284" s="240" t="str">
        <f t="shared" ca="1" si="358"/>
        <v>-10.9591344271696+4.53942211160578i</v>
      </c>
      <c r="AT284" s="240" t="str">
        <f t="shared" ca="1" si="359"/>
        <v>-2.31417732418129-11.6341550536493i</v>
      </c>
      <c r="AU284" s="240" t="str">
        <f t="shared" ca="1" si="360"/>
        <v>11.8620816259251+5.88252692239276E-12i</v>
      </c>
      <c r="AV284" s="240" t="str">
        <f t="shared" ca="1" si="361"/>
        <v>-2.31417732418125+11.6341550536493i</v>
      </c>
      <c r="AW284" s="240" t="str">
        <f t="shared" ca="1" si="362"/>
        <v>-10.9591344271697-4.53942211160544i</v>
      </c>
      <c r="AX284" s="240" t="str">
        <f t="shared" ca="1" si="363"/>
        <v>6.59021945301731-9.862960410606i</v>
      </c>
      <c r="AY284" s="240" t="str">
        <f t="shared" ca="1" si="364"/>
        <v>8.38775835668173+8.3877583566782i</v>
      </c>
      <c r="AZ284" s="240" t="str">
        <f t="shared" ca="1" si="365"/>
        <v>-9.86296041060998+6.59021945301135i</v>
      </c>
      <c r="BA284" s="240" t="str">
        <f t="shared" ca="1" si="366"/>
        <v>-4.53942211159882-10.9591344271725i</v>
      </c>
      <c r="BB284" s="240" t="str">
        <f t="shared" ca="1" si="367"/>
        <v>11.6341550536484-2.3141773241858i</v>
      </c>
      <c r="BC284" s="240" t="str">
        <f t="shared" ca="1" si="368"/>
        <v>-1.28462718317897E-12+11.8620816259251i</v>
      </c>
      <c r="BD284" s="240" t="str">
        <f t="shared" ca="1" si="369"/>
        <v>-11.6341550536479-2.31417732418831i</v>
      </c>
      <c r="BE284" s="240" t="str">
        <f t="shared" ca="1" si="370"/>
        <v>4.53942211160119-10.9591344271715i</v>
      </c>
      <c r="BF284" s="240" t="str">
        <f t="shared" ca="1" si="371"/>
        <v>9.86296041060837+6.59021945301377i</v>
      </c>
      <c r="BG284" s="240" t="str">
        <f t="shared" ca="1" si="372"/>
        <v>-8.38775835668354+8.38775835667639i</v>
      </c>
      <c r="BH284" s="240" t="str">
        <f t="shared" ca="1" si="373"/>
        <v>-6.59021945301517-9.86296041060744i</v>
      </c>
      <c r="BI284" s="240" t="str">
        <f t="shared" ca="1" si="374"/>
        <v>10.9591344271707-4.53942211160307i</v>
      </c>
      <c r="BJ284" s="240" t="str">
        <f t="shared" ca="1" si="375"/>
        <v>2.31417732417873+11.6341550536498i</v>
      </c>
      <c r="BK284" s="240" t="str">
        <f t="shared" ca="1" si="376"/>
        <v>-11.8620816259251+3.31327255603482E-12i</v>
      </c>
      <c r="BL284" s="240" t="str">
        <f t="shared" ca="1" si="377"/>
        <v>2.31417732418414-11.6341550536488i</v>
      </c>
      <c r="BM284" s="240" t="str">
        <f t="shared" ca="1" si="378"/>
        <v>10.9591344271686+4.53942211160816i</v>
      </c>
      <c r="BN284" s="240" t="str">
        <f t="shared" ca="1" si="379"/>
        <v>-6.59021945300994+9.86296041061092i</v>
      </c>
      <c r="BO284" s="240" t="str">
        <f t="shared" ca="1" si="380"/>
        <v>-8.38775835667964-8.38775835668029i</v>
      </c>
      <c r="BP284" s="240" t="str">
        <f t="shared" ca="1" si="381"/>
        <v>9.86296041061143-6.59021945300918i</v>
      </c>
      <c r="BQ284" s="240" t="str">
        <f t="shared" ca="1" si="382"/>
        <v>4.53942211160701+10.9591344271691i</v>
      </c>
      <c r="BR284" s="240" t="str">
        <f t="shared" ca="1" si="383"/>
        <v>-11.634155053649+2.31417732418291i</v>
      </c>
      <c r="BS284" s="240" t="str">
        <f t="shared" ca="1" si="384"/>
        <v>4.22589064437534E-12-11.8620816259251i</v>
      </c>
      <c r="BT284" s="240" t="str">
        <f t="shared" ca="1" si="385"/>
        <v>11.6341550536496+2.31417732417996i</v>
      </c>
      <c r="BU284" s="240" t="str">
        <f t="shared" ca="1" si="386"/>
        <v>-4.53942211160422+10.9591344271702i</v>
      </c>
      <c r="BV284" s="240" t="str">
        <f t="shared" ca="1" si="387"/>
        <v>-9.86296041060674-6.59021945301622i</v>
      </c>
      <c r="BW284" s="240" t="str">
        <f t="shared" ca="1" si="388"/>
        <v>8.38775835667704-8.38775835668289i</v>
      </c>
      <c r="BX284" s="240" t="str">
        <f t="shared" ca="1" si="389"/>
        <v>6.59021945301302+9.86296041060888i</v>
      </c>
      <c r="BY284" s="240" t="str">
        <f t="shared" ca="1" si="390"/>
        <v>-10.959134427172+4.53942211160004i</v>
      </c>
      <c r="BZ284" s="240" t="str">
        <f t="shared" ca="1" si="391"/>
        <v>-2.31417732418742-11.6341550536481i</v>
      </c>
      <c r="CA284" s="240" t="str">
        <f t="shared" ca="1" si="392"/>
        <v>11.8620816259251-3.72009094838446E-13i</v>
      </c>
      <c r="CB284" s="240" t="str">
        <f t="shared" ca="1" si="393"/>
        <v>-2.31417732418669+11.6341550536483i</v>
      </c>
      <c r="CC284" s="240" t="str">
        <f t="shared" ca="1" si="394"/>
        <v>-10.959134427172-4.53942211159997i</v>
      </c>
      <c r="CD284" s="240" t="str">
        <f t="shared" ca="1" si="395"/>
        <v>6.59021945301239-9.86296041060929i</v>
      </c>
      <c r="CE284" s="240" t="str">
        <f t="shared" ca="1" si="396"/>
        <v>8.38775835667756+8.38775835668237i</v>
      </c>
      <c r="CF284" s="240" t="str">
        <f t="shared" ca="1" si="397"/>
        <v>-9.8629604106067+6.59021945301628i</v>
      </c>
      <c r="CG284" s="240" t="str">
        <f t="shared" ca="1" si="398"/>
        <v>-4.53942211160429-10.9591344271702i</v>
      </c>
      <c r="CH284" s="240" t="str">
        <f t="shared" ca="1" si="399"/>
        <v>11.6341550536496-2.31417732418003i</v>
      </c>
      <c r="CI284" s="240" t="str">
        <f t="shared" ca="1" si="400"/>
        <v>4.96990883405224E-12+11.8620816259251i</v>
      </c>
      <c r="CJ284" s="240" t="str">
        <f t="shared" ca="1" si="401"/>
        <v>-11.6341550536492-2.31417732418218i</v>
      </c>
      <c r="CK284" s="240" t="str">
        <f t="shared" ca="1" si="402"/>
        <v>4.53942211160693-10.9591344271691i</v>
      </c>
      <c r="CL284" s="240" t="str">
        <f t="shared" ca="1" si="403"/>
        <v>9.86296041061185+6.59021945300857i</v>
      </c>
      <c r="CM284" s="240" t="str">
        <f t="shared" ca="1" si="404"/>
        <v>-8.38775835667912+8.38775835668081i</v>
      </c>
      <c r="CN284" s="240" t="str">
        <f t="shared" ca="1" si="405"/>
        <v>-6.59021945301056-9.86296041061051i</v>
      </c>
      <c r="CO284" s="240" t="str">
        <f t="shared" ca="1" si="406"/>
        <v>10.9591344271684-4.53942211160853i</v>
      </c>
      <c r="CP284" s="240" t="str">
        <f t="shared" ca="1" si="407"/>
        <v>2.31417732418454+11.6341550536487i</v>
      </c>
      <c r="CQ284" s="240" t="str">
        <f t="shared" ca="1" si="408"/>
        <v>-11.8620816259251-2.56925436635794E-12i</v>
      </c>
      <c r="CR284" s="240" t="str">
        <f t="shared" ca="1" si="409"/>
        <v>2.31417732417834-11.6341550536499i</v>
      </c>
      <c r="CS284" s="240" t="str">
        <f t="shared" ca="1" si="410"/>
        <v>10.9591344271709+4.53942211160269i</v>
      </c>
      <c r="CT284" s="240" t="str">
        <f t="shared" ca="1" si="411"/>
        <v>-6.59021945301484+9.86296041060766i</v>
      </c>
      <c r="CU284" s="240" t="str">
        <f t="shared" ca="1" si="412"/>
        <v>-8.38775835668406-8.38775835667587i</v>
      </c>
      <c r="CV284" s="240" t="str">
        <f t="shared" ca="1" si="413"/>
        <v>9.86296041060834-6.59021945301382i</v>
      </c>
      <c r="CW284" s="240" t="str">
        <f t="shared" ca="1" si="414"/>
        <v>4.53942211160157+10.9591344271713i</v>
      </c>
      <c r="CX284" s="240" t="str">
        <f t="shared" ca="1" si="415"/>
        <v>-11.6341550536502+2.31417732417714i</v>
      </c>
      <c r="CY284" s="240" t="str">
        <f t="shared" ca="1" si="416"/>
        <v>-2.02864537285586E-12-11.8620816259251i</v>
      </c>
      <c r="CZ284" s="240" t="str">
        <f t="shared" ca="1" si="417"/>
        <v>11.6341550536486+2.31417732418506i</v>
      </c>
      <c r="DA284" s="240" t="str">
        <f t="shared" ca="1" si="418"/>
        <v>-4.53942211160965+10.959134427168i</v>
      </c>
      <c r="DB284" s="240" t="str">
        <f t="shared" ca="1" si="419"/>
        <v>-9.86296041061021-6.59021945301101i</v>
      </c>
      <c r="DC284" s="240" t="str">
        <f t="shared" ca="1" si="420"/>
        <v>8.38775835668119-8.38775835667874i</v>
      </c>
      <c r="DD284" s="240" t="str">
        <f t="shared" ca="1" si="421"/>
        <v>6.59021945300812+9.86296041061214i</v>
      </c>
      <c r="DE284" s="240" t="str">
        <f t="shared" ca="1" si="422"/>
        <v>-10.9591344271696+4.53942211160582i</v>
      </c>
      <c r="DF284" s="240" t="str">
        <f t="shared" ca="1" si="423"/>
        <v>-2.31417732418164-11.6341550536493i</v>
      </c>
      <c r="DG284" s="240" t="str">
        <f t="shared" ca="1" si="424"/>
        <v>11.8620816259251+5.51051782755431E-12i</v>
      </c>
      <c r="DH284" s="240" t="str">
        <f t="shared" ca="1" si="425"/>
        <v>-2.31417732418122+11.6341550536493i</v>
      </c>
      <c r="DI284" s="240" t="str">
        <f t="shared" ca="1" si="426"/>
        <v>-10.9591344271697-4.5394221116054i</v>
      </c>
      <c r="DJ284" s="240" t="str">
        <f t="shared" ca="1" si="427"/>
        <v>6.59021945301729-9.86296041060602i</v>
      </c>
      <c r="DK284" s="240" t="str">
        <f t="shared" ca="1" si="428"/>
        <v>8.38775835668199+8.38775835667794i</v>
      </c>
      <c r="DL284" s="240" t="str">
        <f t="shared" ca="1" si="429"/>
        <v>-9.86296041060959+6.59021945301195i</v>
      </c>
      <c r="DM284" s="240" t="str">
        <f t="shared" ca="1" si="430"/>
        <v>-4.53942211159886-10.9591344271725i</v>
      </c>
      <c r="DN284" s="240" t="str">
        <f t="shared" ca="1" si="431"/>
        <v>11.6341550536484-2.31417732418616i</v>
      </c>
      <c r="DO284" s="240" t="str">
        <f t="shared" ca="1" si="432"/>
        <v>-9.12618088340519E-13+11.8620816259251i</v>
      </c>
      <c r="DP284" s="240" t="str">
        <f t="shared" ca="1" si="433"/>
        <v>-11.634155053648-2.31417732418796i</v>
      </c>
      <c r="DQ284" s="240" t="str">
        <f t="shared" ca="1" si="434"/>
        <v>4.53942211160116-10.9591344271715i</v>
      </c>
      <c r="DR284" s="240" t="str">
        <f t="shared" ca="1" si="435"/>
        <v>9.86296041060857+6.59021945301345i</v>
      </c>
      <c r="DS284" s="240" t="str">
        <f t="shared" ca="1" si="436"/>
        <v>-8.38775835668328+8.38775835667665i</v>
      </c>
      <c r="DT284" s="240" t="str">
        <f t="shared" ca="1" si="437"/>
        <v>-6.59021945301521-9.86296041060741i</v>
      </c>
      <c r="DU284" s="240" t="str">
        <f t="shared" ca="1" si="438"/>
        <v>10.9591344271707-4.5394221116031i</v>
      </c>
      <c r="DV284" s="240" t="str">
        <f t="shared" ca="1" si="439"/>
        <v>2.31417732417876+11.6341550536498i</v>
      </c>
      <c r="DW284" s="240" t="str">
        <f t="shared" ca="1" si="440"/>
        <v>-11.8620816259251+3.68528165087327E-12i</v>
      </c>
      <c r="DX284" s="240" t="str">
        <f t="shared" ca="1" si="441"/>
        <v>2.3141773241841-11.6341550536488i</v>
      </c>
      <c r="DY284" s="240" t="str">
        <f t="shared" ca="1" si="442"/>
        <v>10.9591344271689+4.5394221116075i</v>
      </c>
      <c r="DZ284" s="240" t="str">
        <f t="shared" ca="1" si="443"/>
        <v>-6.59021945301019+9.86296041061076i</v>
      </c>
      <c r="EA284" s="240" t="str">
        <f t="shared" ca="1" si="444"/>
        <v>-8.38775835667943-8.3877583566805i</v>
      </c>
      <c r="EB284" s="240" t="str">
        <f t="shared" ca="1" si="445"/>
        <v>9.8629604106116-6.59021945300893i</v>
      </c>
      <c r="EC284" s="240" t="str">
        <f t="shared" ca="1" si="446"/>
        <v>4.53942211160735+10.9591344271689i</v>
      </c>
      <c r="ED284" s="240" t="str">
        <f t="shared" ca="1" si="447"/>
        <v>-11.6341550536489+2.31417732418327i</v>
      </c>
      <c r="EE284" s="240" t="str">
        <f t="shared" ca="1" si="448"/>
        <v>3.8538815495369E-12-11.8620816259251i</v>
      </c>
      <c r="EF284" s="240" t="str">
        <f t="shared" ca="1" si="449"/>
        <v>11.6341550536498+2.31417732417893i</v>
      </c>
      <c r="EG284" s="240" t="str">
        <f t="shared" ca="1" si="450"/>
        <v>-4.53942211160326+10.9591344271706i</v>
      </c>
      <c r="EH284" s="240" t="str">
        <f t="shared" ca="1" si="451"/>
        <v>-9.86296041060732-6.59021945301534i</v>
      </c>
      <c r="EI284" s="240" t="str">
        <f t="shared" ca="1" si="452"/>
        <v>8.38775835667725-8.38775835668267i</v>
      </c>
      <c r="EJ284" s="240" t="str">
        <f t="shared" ca="1" si="453"/>
        <v>6.59021945301275+9.86296041060905i</v>
      </c>
      <c r="EK284" s="240" t="str">
        <f t="shared" ca="1" si="454"/>
        <v>-10.9591344271718+4.53942211160039i</v>
      </c>
      <c r="EL284" s="240" t="str">
        <f t="shared" ca="1" si="455"/>
        <v>-2.31417732418779-11.634155053648i</v>
      </c>
      <c r="EM284" s="240" t="str">
        <f t="shared" ca="1" si="456"/>
        <v>11.8620816259251-7.44018189676892E-13i</v>
      </c>
      <c r="EN284" s="240"/>
      <c r="EO284" s="240"/>
      <c r="EP284" s="240"/>
    </row>
    <row r="285" spans="1:146">
      <c r="A285" s="268">
        <f t="shared" si="323"/>
        <v>3.6132812500000028E-3</v>
      </c>
      <c r="B285" s="267">
        <v>185</v>
      </c>
      <c r="C285" s="266">
        <f t="shared" si="324"/>
        <v>37000</v>
      </c>
      <c r="N285" s="265">
        <f t="shared" ca="1" si="327"/>
        <v>35.841053565682508</v>
      </c>
      <c r="O285" s="240">
        <f t="shared" ca="1" si="328"/>
        <v>11.841053565682506</v>
      </c>
      <c r="P285" s="240" t="str">
        <f t="shared" ca="1" si="329"/>
        <v>-2.02436888250095+11.6667253405968i</v>
      </c>
      <c r="Q285" s="240" t="str">
        <f t="shared" ca="1" si="330"/>
        <v>-11.1488737102826-3.98913079975216i</v>
      </c>
      <c r="R285" s="240" t="str">
        <f t="shared" ca="1" si="331"/>
        <v>5.83643389662089-10.3027466685218i</v>
      </c>
      <c r="S285" s="240" t="str">
        <f t="shared" ca="1" si="332"/>
        <v>9.15325818510076+7.51188485949089i</v>
      </c>
      <c r="T285" s="240" t="str">
        <f t="shared" ca="1" si="333"/>
        <v>-8.96615051189187+7.73425462106488i</v>
      </c>
      <c r="U285" s="241" t="str">
        <f t="shared" ca="1" si="334"/>
        <v>-6.08751813225642-10.1564104158315i</v>
      </c>
      <c r="V285" s="240" t="str">
        <f t="shared" ca="1" si="335"/>
        <v>11.0476177073981-4.2615364056342i</v>
      </c>
      <c r="W285" s="240" t="str">
        <f t="shared" ca="1" si="336"/>
        <v>2.31007495313942+11.6135310416875i</v>
      </c>
      <c r="X285" s="240" t="str">
        <f t="shared" ca="1" si="337"/>
        <v>-11.8374872617313+0.290594001507681i</v>
      </c>
      <c r="Y285" s="240" t="str">
        <f t="shared" ca="1" si="338"/>
        <v>1.73744340774371-11.7128920404079i</v>
      </c>
      <c r="Z285" s="240" t="str">
        <f t="shared" ca="1" si="339"/>
        <v>11.2434140485273+3.71432229063955i</v>
      </c>
      <c r="AA285" s="240" t="str">
        <f t="shared" ca="1" si="340"/>
        <v>-5.58183401144434+10.4428769318634i</v>
      </c>
      <c r="AB285" s="240" t="str">
        <f t="shared" ca="1" si="341"/>
        <v>-9.33485227784127-7.28499021936503i</v>
      </c>
      <c r="AC285" s="240" t="str">
        <f t="shared" ca="1" si="342"/>
        <v>8.7736419648806-7.95196555685752i</v>
      </c>
      <c r="AD285" s="240" t="str">
        <f t="shared" ca="1" si="343"/>
        <v>6.33493547459604+10.0039563212795i</v>
      </c>
      <c r="AE285" s="240" t="str">
        <f t="shared" ca="1" si="344"/>
        <v>-10.9397070327037+4.53137502133465i</v>
      </c>
      <c r="AF285" s="240" t="str">
        <f t="shared" ca="1" si="345"/>
        <v>-2.5943895210053-11.5533411859367i</v>
      </c>
      <c r="AG285" s="240" t="str">
        <f t="shared" ca="1" si="346"/>
        <v>11.8267904980857-0.581012960054865i</v>
      </c>
      <c r="AH285" s="240" t="str">
        <f t="shared" ca="1" si="347"/>
        <v>-1.44947136204491+11.752003332027i</v>
      </c>
      <c r="AI285" s="240" t="str">
        <f t="shared" ca="1" si="348"/>
        <v>-11.3311817745674-3.43727641266649i</v>
      </c>
      <c r="AJ285" s="240" t="str">
        <f t="shared" ca="1" si="349"/>
        <v>5.32387183817757-10.5767167966256i</v>
      </c>
      <c r="AK285" s="240" t="str">
        <f t="shared" ca="1" si="350"/>
        <v>9.51082340462153+7.05370737353526i</v>
      </c>
      <c r="AL285" s="240" t="str">
        <f t="shared" ca="1" si="351"/>
        <v>-8.57584850402137+8.16488652593755i</v>
      </c>
      <c r="AM285" s="240" t="str">
        <f t="shared" ca="1" si="352"/>
        <v>-6.57853688868427-9.84547621751141i</v>
      </c>
      <c r="AN285" s="240" t="str">
        <f t="shared" ca="1" si="353"/>
        <v>10.8252066875572-4.79848410615569i</v>
      </c>
      <c r="AO285" s="240" t="str">
        <f t="shared" ca="1" si="354"/>
        <v>2.87714132563427+11.4861920294626i</v>
      </c>
      <c r="AP285" s="240" t="str">
        <f t="shared" ca="1" si="355"/>
        <v>-11.8089697180767+0.87108193811451i</v>
      </c>
      <c r="AQ285" s="240" t="str">
        <f t="shared" ca="1" si="356"/>
        <v>1.16062620899675-11.7840356562746i</v>
      </c>
      <c r="AR285" s="240" t="str">
        <f t="shared" ca="1" si="357"/>
        <v>1.16062620899675-11.7840356562746i</v>
      </c>
      <c r="AS285" s="240" t="str">
        <f t="shared" ca="1" si="358"/>
        <v>-5.06270276358779+10.7041856426784i</v>
      </c>
      <c r="AT285" s="240" t="str">
        <f t="shared" ca="1" si="359"/>
        <v>-9.68106556701335-6.81817563814183i</v>
      </c>
      <c r="AU285" s="240" t="str">
        <f t="shared" ca="1" si="360"/>
        <v>8.37288927268666-8.37288927268783i</v>
      </c>
      <c r="AV285" s="240" t="str">
        <f t="shared" ca="1" si="361"/>
        <v>6.81817563813328+9.68106556701938i</v>
      </c>
      <c r="AW285" s="240" t="str">
        <f t="shared" ca="1" si="362"/>
        <v>-10.7041856426779+5.06270276358898i</v>
      </c>
      <c r="AX285" s="240" t="str">
        <f t="shared" ca="1" si="363"/>
        <v>-3.15816004790609-11.412124020408i</v>
      </c>
      <c r="AY285" s="240" t="str">
        <f t="shared" ca="1" si="364"/>
        <v>11.7840356562745-1.16062620899823i</v>
      </c>
      <c r="AZ285" s="240" t="str">
        <f t="shared" ca="1" si="365"/>
        <v>-0.871081938124775+11.808969718076i</v>
      </c>
      <c r="BA285" s="240" t="str">
        <f t="shared" ca="1" si="366"/>
        <v>-11.4861920294629-2.87714132563299i</v>
      </c>
      <c r="BB285" s="240" t="str">
        <f t="shared" ca="1" si="367"/>
        <v>4.7984841061651-10.8252066875531i</v>
      </c>
      <c r="BC285" s="240" t="str">
        <f t="shared" ca="1" si="368"/>
        <v>9.84547621751223+6.57853688868304i</v>
      </c>
      <c r="BD285" s="240" t="str">
        <f t="shared" ca="1" si="369"/>
        <v>-8.16488652594513+8.57584850401416i</v>
      </c>
      <c r="BE285" s="240" t="str">
        <f t="shared" ca="1" si="370"/>
        <v>-7.05370737353536-9.51082340462145i</v>
      </c>
      <c r="BF285" s="240" t="str">
        <f t="shared" ca="1" si="371"/>
        <v>10.5767167966276-5.32387183817364i</v>
      </c>
      <c r="BG285" s="240" t="str">
        <f t="shared" ca="1" si="372"/>
        <v>3.43727641266791+11.331181774567i</v>
      </c>
      <c r="BH285" s="240" t="str">
        <f t="shared" ca="1" si="373"/>
        <v>-11.7520033320276+1.44947136204037i</v>
      </c>
      <c r="BI285" s="240" t="str">
        <f t="shared" ca="1" si="374"/>
        <v>0.581012960053213-11.8267904980858i</v>
      </c>
      <c r="BJ285" s="240" t="str">
        <f t="shared" ca="1" si="375"/>
        <v>11.5533411859357+2.59438952100959i</v>
      </c>
      <c r="BK285" s="240" t="str">
        <f t="shared" ca="1" si="376"/>
        <v>-4.53137502133327+10.9397070327043i</v>
      </c>
      <c r="BL285" s="240" t="str">
        <f t="shared" ca="1" si="377"/>
        <v>-10.003956321277-6.3349354745999i</v>
      </c>
      <c r="BM285" s="240" t="str">
        <f t="shared" ca="1" si="378"/>
        <v>7.95196555685636-8.77364196488166i</v>
      </c>
      <c r="BN285" s="240" t="str">
        <f t="shared" ca="1" si="379"/>
        <v>7.28499021936156+9.33485227784398i</v>
      </c>
      <c r="BO285" s="240" t="str">
        <f t="shared" ca="1" si="380"/>
        <v>-10.4428769318628+5.58183401144558i</v>
      </c>
      <c r="BP285" s="240" t="str">
        <f t="shared" ca="1" si="381"/>
        <v>-3.71432229063521-11.2434140485287i</v>
      </c>
      <c r="BQ285" s="240" t="str">
        <f t="shared" ca="1" si="382"/>
        <v>11.7128920404076-1.73744340774526i</v>
      </c>
      <c r="BR285" s="240" t="str">
        <f t="shared" ca="1" si="383"/>
        <v>-0.290594001512085+11.8374872617312i</v>
      </c>
      <c r="BS285" s="240" t="str">
        <f t="shared" ca="1" si="384"/>
        <v>-11.6135310416878-2.31007495313805i</v>
      </c>
      <c r="BT285" s="240" t="str">
        <f t="shared" ca="1" si="385"/>
        <v>4.2615364056385-11.0476177073965i</v>
      </c>
      <c r="BU285" s="240" t="str">
        <f t="shared" ca="1" si="386"/>
        <v>10.1564104158322+6.0875181322554i</v>
      </c>
      <c r="BV285" s="240" t="str">
        <f t="shared" ca="1" si="387"/>
        <v>-7.73425462106826+8.96615051188897i</v>
      </c>
      <c r="BW285" s="240" t="str">
        <f t="shared" ca="1" si="388"/>
        <v>-7.51188485949195-9.15325818509989i</v>
      </c>
      <c r="BX285" s="240" t="str">
        <f t="shared" ca="1" si="389"/>
        <v>10.3027466685239-5.83643389661714i</v>
      </c>
      <c r="BY285" s="240" t="str">
        <f t="shared" ca="1" si="390"/>
        <v>3.98913079975358+11.1488737102821i</v>
      </c>
      <c r="BZ285" s="240" t="str">
        <f t="shared" ca="1" si="391"/>
        <v>-11.6667253405975+2.02436888249687i</v>
      </c>
      <c r="CA285" s="240" t="str">
        <f t="shared" ca="1" si="392"/>
        <v>-1.65369440295942E-12-11.8410535656825i</v>
      </c>
      <c r="CB285" s="240" t="str">
        <f t="shared" ca="1" si="393"/>
        <v>11.666725340596+2.02436888250555i</v>
      </c>
      <c r="CC285" s="240" t="str">
        <f t="shared" ca="1" si="394"/>
        <v>-3.98913079975046+11.1488737102832i</v>
      </c>
      <c r="CD285" s="240" t="str">
        <f t="shared" ca="1" si="395"/>
        <v>-10.3027466685196-5.83643389662481i</v>
      </c>
      <c r="CE285" s="240" t="str">
        <f t="shared" ca="1" si="396"/>
        <v>7.51188485948991-9.15325818510156i</v>
      </c>
      <c r="CF285" s="240" t="str">
        <f t="shared" ca="1" si="397"/>
        <v>7.73425462106158+8.96615051189472i</v>
      </c>
      <c r="CG285" s="240" t="str">
        <f t="shared" ca="1" si="398"/>
        <v>-10.1564104158308+6.08751813225766i</v>
      </c>
      <c r="CH285" s="240" t="str">
        <f t="shared" ca="1" si="399"/>
        <v>-4.26153640563028-11.0476177073996i</v>
      </c>
      <c r="CI285" s="240" t="str">
        <f t="shared" ca="1" si="400"/>
        <v>11.6135310416872-2.31007495314096i</v>
      </c>
      <c r="CJ285" s="240" t="str">
        <f t="shared" ca="1" si="401"/>
        <v>0.290594001502943+11.8374872617314i</v>
      </c>
      <c r="CK285" s="240" t="str">
        <f t="shared" ca="1" si="402"/>
        <v>-11.7128920404081-1.737443407742i</v>
      </c>
      <c r="CL285" s="240" t="str">
        <f t="shared" ca="1" si="403"/>
        <v>3.71432229064389-11.2434140485258i</v>
      </c>
      <c r="CM285" s="240" t="str">
        <f t="shared" ca="1" si="404"/>
        <v>10.442876931864+5.58183401144325i</v>
      </c>
      <c r="CN285" s="240" t="str">
        <f t="shared" ca="1" si="405"/>
        <v>-7.2849902193685+9.33485227783855i</v>
      </c>
      <c r="CO285" s="240" t="str">
        <f t="shared" ca="1" si="406"/>
        <v>-7.95196555685857-8.77364196487967i</v>
      </c>
      <c r="CP285" s="240" t="str">
        <f t="shared" ca="1" si="407"/>
        <v>10.0039563212817-6.33493547459245i</v>
      </c>
      <c r="CQ285" s="240" t="str">
        <f t="shared" ca="1" si="408"/>
        <v>4.53137502133602+10.9397070327031i</v>
      </c>
      <c r="CR285" s="240" t="str">
        <f t="shared" ca="1" si="409"/>
        <v>-11.5533411859375+2.59438952100133i</v>
      </c>
      <c r="CS285" s="240" t="str">
        <f t="shared" ca="1" si="410"/>
        <v>-0.581012960056517-11.8267904980856i</v>
      </c>
      <c r="CT285" s="240" t="str">
        <f t="shared" ca="1" si="411"/>
        <v>11.7520033320265+1.44947136204945i</v>
      </c>
      <c r="CU285" s="240" t="str">
        <f t="shared" ca="1" si="412"/>
        <v>-3.43727641266539+11.3311817745678i</v>
      </c>
      <c r="CV285" s="240" t="str">
        <f t="shared" ca="1" si="413"/>
        <v>-10.5767167966236-5.3238718381815i</v>
      </c>
      <c r="CW285" s="240" t="str">
        <f t="shared" ca="1" si="414"/>
        <v>7.05370737353326-9.51082340462302i</v>
      </c>
      <c r="CX285" s="240" t="str">
        <f t="shared" ca="1" si="415"/>
        <v>8.16488652593876+8.57584850402024i</v>
      </c>
      <c r="CY285" s="240" t="str">
        <f t="shared" ca="1" si="416"/>
        <v>-9.84547621751058+6.5785368886855i</v>
      </c>
      <c r="CZ285" s="240" t="str">
        <f t="shared" ca="1" si="417"/>
        <v>-4.79848410615736-10.8252066875565i</v>
      </c>
      <c r="DA285" s="240" t="str">
        <f t="shared" ca="1" si="418"/>
        <v>11.4861920294622-2.87714132563588i</v>
      </c>
      <c r="DB285" s="240" t="str">
        <f t="shared" ca="1" si="419"/>
        <v>0.871081938115656+11.8089697180766i</v>
      </c>
      <c r="DC285" s="240" t="str">
        <f t="shared" ca="1" si="420"/>
        <v>-11.7840356562748-1.16062620899494i</v>
      </c>
      <c r="DD285" s="240" t="str">
        <f t="shared" ca="1" si="421"/>
        <v>3.1581600479149-11.4121240204055i</v>
      </c>
      <c r="DE285" s="240" t="str">
        <f t="shared" ca="1" si="422"/>
        <v>10.704185642679+5.06270276358661i</v>
      </c>
      <c r="DF285" s="240" t="str">
        <f t="shared" ca="1" si="423"/>
        <v>-6.81817563814048+9.68106556701431i</v>
      </c>
      <c r="DG285" s="240" t="str">
        <f t="shared" ca="1" si="424"/>
        <v>-8.37288927268877-8.37288927268573i</v>
      </c>
      <c r="DH285" s="240" t="str">
        <f t="shared" ca="1" si="425"/>
        <v>9.68106556701843-6.81817563813463i</v>
      </c>
      <c r="DI285" s="240" t="str">
        <f t="shared" ca="1" si="426"/>
        <v>5.06270276359048+10.7041856426772i</v>
      </c>
      <c r="DJ285" s="240" t="str">
        <f t="shared" ca="1" si="427"/>
        <v>-11.4121240204076+3.15816004790735i</v>
      </c>
      <c r="DK285" s="240" t="str">
        <f t="shared" ca="1" si="428"/>
        <v>-1.16062620899988-11.7840356562743i</v>
      </c>
      <c r="DL285" s="240" t="str">
        <f t="shared" ca="1" si="429"/>
        <v>11.8089697180761+0.871081938123462i</v>
      </c>
      <c r="DM285" s="240" t="str">
        <f t="shared" ca="1" si="430"/>
        <v>-2.87714132563172+11.4861920294632i</v>
      </c>
      <c r="DN285" s="240" t="str">
        <f t="shared" ca="1" si="431"/>
        <v>-10.8252066875536-4.79848410616389i</v>
      </c>
      <c r="DO285" s="240" t="str">
        <f t="shared" ca="1" si="432"/>
        <v>6.57853688868194-9.84547621751297i</v>
      </c>
      <c r="DP285" s="240" t="str">
        <f t="shared" ca="1" si="433"/>
        <v>8.5758485040153+8.16488652594393i</v>
      </c>
      <c r="DQ285" s="240" t="str">
        <f t="shared" ca="1" si="434"/>
        <v>-9.51082340462047+7.0537073735367i</v>
      </c>
      <c r="DR285" s="240" t="str">
        <f t="shared" ca="1" si="435"/>
        <v>-5.32387183817512-10.5767167966268i</v>
      </c>
      <c r="DS285" s="240" t="str">
        <f t="shared" ca="1" si="436"/>
        <v>11.3311817745665-3.4372764126695i</v>
      </c>
      <c r="DT285" s="240" t="str">
        <f t="shared" ca="1" si="437"/>
        <v>1.44947136204168+11.7520033320274i</v>
      </c>
      <c r="DU285" s="240" t="str">
        <f t="shared" ca="1" si="438"/>
        <v>-11.8267904980859-0.581012960051561i</v>
      </c>
      <c r="DV285" s="240" t="str">
        <f t="shared" ca="1" si="439"/>
        <v>2.59438952100832-11.553341185936i</v>
      </c>
      <c r="DW285" s="240" t="str">
        <f t="shared" ca="1" si="440"/>
        <v>10.9397070327048+4.53137502133205i</v>
      </c>
      <c r="DX285" s="240" t="str">
        <f t="shared" ca="1" si="441"/>
        <v>-6.33493547459907+10.0039563212775i</v>
      </c>
      <c r="DY285" s="240" t="str">
        <f t="shared" ca="1" si="442"/>
        <v>-8.77364196488254-7.95196555685538i</v>
      </c>
      <c r="DZ285" s="240" t="str">
        <f t="shared" ca="1" si="443"/>
        <v>9.33485227784296-7.28499021936286i</v>
      </c>
      <c r="EA285" s="240" t="str">
        <f t="shared" ca="1" si="444"/>
        <v>5.58183401144644+10.4428769318623i</v>
      </c>
      <c r="EB285" s="240" t="str">
        <f t="shared" ca="1" si="445"/>
        <v>-11.2434140485283+3.71432229063646i</v>
      </c>
      <c r="EC285" s="240" t="str">
        <f t="shared" ca="1" si="446"/>
        <v>-1.7374434077469-11.7128920404074i</v>
      </c>
      <c r="ED285" s="240" t="str">
        <f t="shared" ca="1" si="447"/>
        <v>11.8374872617312+0.290594001510095i</v>
      </c>
      <c r="EE285" s="240" t="str">
        <f t="shared" ca="1" si="448"/>
        <v>-2.31007495313676+11.6135310416881i</v>
      </c>
      <c r="EF285" s="240" t="str">
        <f t="shared" ca="1" si="449"/>
        <v>-11.0476177073971-4.26153640563696i</v>
      </c>
      <c r="EG285" s="240" t="str">
        <f t="shared" ca="1" si="450"/>
        <v>6.08751813225341-10.1564104158334i</v>
      </c>
      <c r="EH285" s="240" t="str">
        <f t="shared" ca="1" si="451"/>
        <v>8.96615051188961+7.73425462106751i</v>
      </c>
      <c r="EI285" s="240" t="str">
        <f t="shared" ca="1" si="452"/>
        <v>-9.15325818509884+7.51188485949321i</v>
      </c>
      <c r="EJ285" s="240" t="str">
        <f t="shared" ca="1" si="453"/>
        <v>-5.83643389661859-10.3027466685231i</v>
      </c>
      <c r="EK285" s="240" t="str">
        <f t="shared" ca="1" si="454"/>
        <v>11.1488737102818-3.9891307997545i</v>
      </c>
      <c r="EL285" s="240" t="str">
        <f t="shared" ca="1" si="455"/>
        <v>2.02436888249784+11.6667253405974i</v>
      </c>
      <c r="EM285" s="240" t="str">
        <f t="shared" ca="1" si="456"/>
        <v>-11.8410535656825+3.30738880591883E-12i</v>
      </c>
      <c r="EN285" s="240"/>
      <c r="EO285" s="240"/>
      <c r="EP285" s="240"/>
    </row>
    <row r="286" spans="1:146">
      <c r="A286" s="268">
        <f t="shared" si="323"/>
        <v>3.6328125000000028E-3</v>
      </c>
      <c r="B286" s="267">
        <v>186</v>
      </c>
      <c r="C286" s="266">
        <f t="shared" si="324"/>
        <v>37200</v>
      </c>
      <c r="N286" s="265">
        <f t="shared" ca="1" si="327"/>
        <v>35.813009630624208</v>
      </c>
      <c r="O286" s="240">
        <f t="shared" ca="1" si="328"/>
        <v>11.813009630624212</v>
      </c>
      <c r="P286" s="240" t="str">
        <f t="shared" ca="1" si="329"/>
        <v>-1.73332850784723+11.6851516386012i</v>
      </c>
      <c r="Q286" s="240" t="str">
        <f t="shared" ca="1" si="330"/>
        <v>-11.3043454019374-3.42913568802955i</v>
      </c>
      <c r="R286" s="240" t="str">
        <f t="shared" ca="1" si="331"/>
        <v>5.0507124363144-10.6788342256484i</v>
      </c>
      <c r="S286" s="240" t="str">
        <f t="shared" ca="1" si="332"/>
        <v>9.82215853770152+6.56295651314845i</v>
      </c>
      <c r="T286" s="240" t="str">
        <f t="shared" ca="1" si="333"/>
        <v>-7.93313240114012+8.75286277963966i</v>
      </c>
      <c r="U286" s="241" t="str">
        <f t="shared" ca="1" si="334"/>
        <v>-7.49409397542839-9.13157993014727i</v>
      </c>
      <c r="V286" s="240" t="str">
        <f t="shared" ca="1" si="335"/>
        <v>10.132356330395-6.0731006682851i</v>
      </c>
      <c r="W286" s="240" t="str">
        <f t="shared" ca="1" si="336"/>
        <v>4.52064307200862+10.9137978150926i</v>
      </c>
      <c r="X286" s="240" t="str">
        <f t="shared" ca="1" si="337"/>
        <v>-11.4589885359937+2.87032720524788i</v>
      </c>
      <c r="Y286" s="240" t="str">
        <f t="shared" ca="1" si="338"/>
        <v>-1.15787742267955-11.7561267604288i</v>
      </c>
      <c r="Z286" s="240" t="str">
        <f t="shared" ca="1" si="339"/>
        <v>11.7987803431754+0.579636909382708i</v>
      </c>
      <c r="AA286" s="240" t="str">
        <f t="shared" ca="1" si="340"/>
        <v>-2.3046038528183+11.5860259629778i</v>
      </c>
      <c r="AB286" s="240" t="str">
        <f t="shared" ca="1" si="341"/>
        <v>-11.1224691096642-3.97968308258171i</v>
      </c>
      <c r="AC286" s="240" t="str">
        <f t="shared" ca="1" si="342"/>
        <v>5.56861419196985-10.4181443891997i</v>
      </c>
      <c r="AD286" s="240" t="str">
        <f t="shared" ca="1" si="343"/>
        <v>9.48829830477062+7.03700162092544i</v>
      </c>
      <c r="AE286" s="240" t="str">
        <f t="shared" ca="1" si="344"/>
        <v>-8.35305921603633+8.35305921603641i</v>
      </c>
      <c r="AF286" s="240" t="str">
        <f t="shared" ca="1" si="345"/>
        <v>-7.03700162092568-9.48829830477044i</v>
      </c>
      <c r="AG286" s="240" t="str">
        <f t="shared" ca="1" si="346"/>
        <v>10.4181443891996-5.56861419197002i</v>
      </c>
      <c r="AH286" s="240" t="str">
        <f t="shared" ca="1" si="347"/>
        <v>3.97968308258183+11.1224691096641i</v>
      </c>
      <c r="AI286" s="240" t="str">
        <f t="shared" ca="1" si="348"/>
        <v>-11.5860259629778+2.3046038528185i</v>
      </c>
      <c r="AJ286" s="240" t="str">
        <f t="shared" ca="1" si="349"/>
        <v>-0.579636909381656-11.7987803431754i</v>
      </c>
      <c r="AK286" s="240" t="str">
        <f t="shared" ca="1" si="350"/>
        <v>11.7561267604291+1.15787742267584i</v>
      </c>
      <c r="AL286" s="240" t="str">
        <f t="shared" ca="1" si="351"/>
        <v>-2.87032720525233+11.4589885359925i</v>
      </c>
      <c r="AM286" s="240" t="str">
        <f t="shared" ca="1" si="352"/>
        <v>-10.9137978150923-4.52064307200952i</v>
      </c>
      <c r="AN286" s="240" t="str">
        <f t="shared" ca="1" si="353"/>
        <v>6.07310066828194-10.1323563303969i</v>
      </c>
      <c r="AO286" s="240" t="str">
        <f t="shared" ca="1" si="354"/>
        <v>9.13157993014433+7.49409397543196i</v>
      </c>
      <c r="AP286" s="240" t="str">
        <f t="shared" ca="1" si="355"/>
        <v>-8.75286277964033+7.93313240113936i</v>
      </c>
      <c r="AQ286" s="240" t="str">
        <f t="shared" ca="1" si="356"/>
        <v>-6.56295651315158-9.82215853769942i</v>
      </c>
      <c r="AR286" s="240" t="str">
        <f t="shared" ca="1" si="357"/>
        <v>-6.56295651315158-9.82215853769942i</v>
      </c>
      <c r="AS286" s="240" t="str">
        <f t="shared" ca="1" si="358"/>
        <v>3.42913568802915+11.3043454019375i</v>
      </c>
      <c r="AT286" s="240" t="str">
        <f t="shared" ca="1" si="359"/>
        <v>-11.6851516386007+1.73332850785039i</v>
      </c>
      <c r="AU286" s="240" t="str">
        <f t="shared" ca="1" si="360"/>
        <v>4.578883907831E-12-11.8130096306242i</v>
      </c>
      <c r="AV286" s="240" t="str">
        <f t="shared" ca="1" si="361"/>
        <v>11.6851516386011+1.73332850784783i</v>
      </c>
      <c r="AW286" s="240" t="str">
        <f t="shared" ca="1" si="362"/>
        <v>-3.42913568802635+11.3043454019383i</v>
      </c>
      <c r="AX286" s="240" t="str">
        <f t="shared" ca="1" si="363"/>
        <v>-10.6788342256464-5.0507124363186i</v>
      </c>
      <c r="AY286" s="240" t="str">
        <f t="shared" ca="1" si="364"/>
        <v>6.56295651314929-9.82215853770095i</v>
      </c>
      <c r="AZ286" s="240" t="str">
        <f t="shared" ca="1" si="365"/>
        <v>8.75286277964219+7.93313240113732i</v>
      </c>
      <c r="BA286" s="240" t="str">
        <f t="shared" ca="1" si="366"/>
        <v>-9.13157993015025+7.49409397542475i</v>
      </c>
      <c r="BB286" s="240" t="str">
        <f t="shared" ca="1" si="367"/>
        <v>-6.07310066828416-10.1323563303956i</v>
      </c>
      <c r="BC286" s="240" t="str">
        <f t="shared" ca="1" si="368"/>
        <v>10.9137978150912-4.52064307201207i</v>
      </c>
      <c r="BD286" s="240" t="str">
        <f t="shared" ca="1" si="369"/>
        <v>2.87032720524361+11.4589885359947i</v>
      </c>
      <c r="BE286" s="240" t="str">
        <f t="shared" ca="1" si="370"/>
        <v>-11.7561267604289+1.15787742267842i</v>
      </c>
      <c r="BF286" s="240" t="str">
        <f t="shared" ca="1" si="371"/>
        <v>0.579636909379066-11.7987803431756i</v>
      </c>
      <c r="BG286" s="240" t="str">
        <f t="shared" ca="1" si="372"/>
        <v>11.5860259629769+2.30460385282272i</v>
      </c>
      <c r="BH286" s="240" t="str">
        <f t="shared" ca="1" si="373"/>
        <v>-3.97968308258255+11.1224691096639i</v>
      </c>
      <c r="BI286" s="240" t="str">
        <f t="shared" ca="1" si="374"/>
        <v>-10.4181443892008-5.56861419196774i</v>
      </c>
      <c r="BJ286" s="240" t="str">
        <f t="shared" ca="1" si="375"/>
        <v>7.03700162092913-9.48829830476789i</v>
      </c>
      <c r="BK286" s="240" t="str">
        <f t="shared" ca="1" si="376"/>
        <v>8.35305921603579+8.35305921603696i</v>
      </c>
      <c r="BL286" s="240" t="str">
        <f t="shared" ca="1" si="377"/>
        <v>-9.48829830476907+7.03700162092754i</v>
      </c>
      <c r="BM286" s="240" t="str">
        <f t="shared" ca="1" si="378"/>
        <v>-5.56861419196599-10.4181443892017i</v>
      </c>
      <c r="BN286" s="240" t="str">
        <f t="shared" ca="1" si="379"/>
        <v>11.1224691096644-3.97968308258099i</v>
      </c>
      <c r="BO286" s="240" t="str">
        <f t="shared" ca="1" si="380"/>
        <v>2.3046038528211+11.5860259629772i</v>
      </c>
      <c r="BP286" s="240" t="str">
        <f t="shared" ca="1" si="381"/>
        <v>-11.7987803431756+0.579636909377083i</v>
      </c>
      <c r="BQ286" s="240" t="str">
        <f t="shared" ca="1" si="382"/>
        <v>1.15787742268039-11.7561267604287i</v>
      </c>
      <c r="BR286" s="240" t="str">
        <f t="shared" ca="1" si="383"/>
        <v>11.4589885359943+2.87032720524521i</v>
      </c>
      <c r="BS286" s="240" t="str">
        <f t="shared" ca="1" si="384"/>
        <v>-4.5206430720139+10.9137978150905i</v>
      </c>
      <c r="BT286" s="240" t="str">
        <f t="shared" ca="1" si="385"/>
        <v>-10.1323563303947-6.07310066828558i</v>
      </c>
      <c r="BU286" s="240" t="str">
        <f t="shared" ca="1" si="386"/>
        <v>7.49409397542655-9.13157993014878i</v>
      </c>
      <c r="BV286" s="240" t="str">
        <f t="shared" ca="1" si="387"/>
        <v>7.9331324011361+8.7528627796433i</v>
      </c>
      <c r="BW286" s="240" t="str">
        <f t="shared" ca="1" si="388"/>
        <v>-9.82215853770187+6.56295651314792i</v>
      </c>
      <c r="BX286" s="240" t="str">
        <f t="shared" ca="1" si="389"/>
        <v>-5.05071243631711-10.6788342256471i</v>
      </c>
      <c r="BY286" s="240" t="str">
        <f t="shared" ca="1" si="390"/>
        <v>11.3043454019388-3.42913568802477i</v>
      </c>
      <c r="BZ286" s="240" t="str">
        <f t="shared" ca="1" si="391"/>
        <v>1.7333285078462+11.6851516386014i</v>
      </c>
      <c r="CA286" s="240" t="str">
        <f t="shared" ca="1" si="392"/>
        <v>-11.8130096306242+2.92908556426395E-12i</v>
      </c>
      <c r="CB286" s="240" t="str">
        <f t="shared" ca="1" si="393"/>
        <v>1.73332850785235-11.6851516386004i</v>
      </c>
      <c r="CC286" s="240" t="str">
        <f t="shared" ca="1" si="394"/>
        <v>11.304345401937+3.42913568803073i</v>
      </c>
      <c r="CD286" s="240" t="str">
        <f t="shared" ca="1" si="395"/>
        <v>-5.05071243631182+10.6788342256496i</v>
      </c>
      <c r="CE286" s="240" t="str">
        <f t="shared" ca="1" si="396"/>
        <v>-9.82215853769841-6.56295651315309i</v>
      </c>
      <c r="CF286" s="240" t="str">
        <f t="shared" ca="1" si="397"/>
        <v>7.93313240114071-8.75286277963912i</v>
      </c>
      <c r="CG286" s="240" t="str">
        <f t="shared" ca="1" si="398"/>
        <v>7.49409397543055+9.13157993014549i</v>
      </c>
      <c r="CH286" s="240" t="str">
        <f t="shared" ca="1" si="399"/>
        <v>-10.1323563303979+6.07310066828024i</v>
      </c>
      <c r="CI286" s="240" t="str">
        <f t="shared" ca="1" si="400"/>
        <v>-4.52064307200784-10.913797815093i</v>
      </c>
      <c r="CJ286" s="240" t="str">
        <f t="shared" ca="1" si="401"/>
        <v>11.458988535993-2.87032720525057i</v>
      </c>
      <c r="CK286" s="240" t="str">
        <f t="shared" ca="1" si="402"/>
        <v>1.15787742267386+11.7561267604293i</v>
      </c>
      <c r="CL286" s="240" t="str">
        <f t="shared" ca="1" si="403"/>
        <v>-11.7987803431753-0.579636909383639i</v>
      </c>
      <c r="CM286" s="240" t="str">
        <f t="shared" ca="1" si="404"/>
        <v>2.30460385281568-11.5860259629783i</v>
      </c>
      <c r="CN286" s="240" t="str">
        <f t="shared" ca="1" si="405"/>
        <v>11.1224691096622+3.97968308258717i</v>
      </c>
      <c r="CO286" s="240" t="str">
        <f t="shared" ca="1" si="406"/>
        <v>-5.56861419197178+10.4181443891986i</v>
      </c>
      <c r="CP286" s="240" t="str">
        <f t="shared" ca="1" si="407"/>
        <v>-9.48829830477216-7.03700162092337i</v>
      </c>
      <c r="CQ286" s="240" t="str">
        <f t="shared" ca="1" si="408"/>
        <v>8.35305921604043-8.35305921603231i</v>
      </c>
      <c r="CR286" s="240" t="str">
        <f t="shared" ca="1" si="409"/>
        <v>7.03700162092385+9.4882983047718i</v>
      </c>
      <c r="CS286" s="240" t="str">
        <f t="shared" ca="1" si="410"/>
        <v>-10.4181443891983+5.56861419197231i</v>
      </c>
      <c r="CT286" s="240" t="str">
        <f t="shared" ca="1" si="411"/>
        <v>-3.97968308257636-11.1224691096661i</v>
      </c>
      <c r="CU286" s="240" t="str">
        <f t="shared" ca="1" si="412"/>
        <v>11.5860259629782-2.30460385281628i</v>
      </c>
      <c r="CV286" s="240" t="str">
        <f t="shared" ca="1" si="413"/>
        <v>0.579636909384246+11.7987803431753i</v>
      </c>
      <c r="CW286" s="240" t="str">
        <f t="shared" ca="1" si="414"/>
        <v>-11.7561267604283-1.15787742268462i</v>
      </c>
      <c r="CX286" s="240" t="str">
        <f t="shared" ca="1" si="415"/>
        <v>2.87032720524997-11.4589885359931i</v>
      </c>
      <c r="CY286" s="240" t="str">
        <f t="shared" ca="1" si="416"/>
        <v>10.9137978150932+4.52064307200727i</v>
      </c>
      <c r="CZ286" s="240" t="str">
        <f t="shared" ca="1" si="417"/>
        <v>-6.07310066828951+10.1323563303924i</v>
      </c>
      <c r="DA286" s="240" t="str">
        <f t="shared" ca="1" si="418"/>
        <v>-9.1315799301463-7.49409397542957i</v>
      </c>
      <c r="DB286" s="240" t="str">
        <f t="shared" ca="1" si="419"/>
        <v>8.7528627796387-7.93313240114116i</v>
      </c>
      <c r="DC286" s="240" t="str">
        <f t="shared" ca="1" si="420"/>
        <v>6.5629565131441+9.82215853770442i</v>
      </c>
      <c r="DD286" s="240" t="str">
        <f t="shared" ca="1" si="421"/>
        <v>-10.6788342256491+5.05071243631297i</v>
      </c>
      <c r="DE286" s="240" t="str">
        <f t="shared" ca="1" si="422"/>
        <v>-3.42913568803195-11.3043454019366i</v>
      </c>
      <c r="DF286" s="240" t="str">
        <f t="shared" ca="1" si="423"/>
        <v>11.685151638602-1.73332850784166i</v>
      </c>
      <c r="DG286" s="240" t="str">
        <f t="shared" ca="1" si="424"/>
        <v>-1.64979834356705E-12+11.8130096306242i</v>
      </c>
      <c r="DH286" s="240" t="str">
        <f t="shared" ca="1" si="425"/>
        <v>-11.6851516386015-1.73332850784494i</v>
      </c>
      <c r="DI286" s="240" t="str">
        <f t="shared" ca="1" si="426"/>
        <v>3.42913568803512-11.3043454019357i</v>
      </c>
      <c r="DJ286" s="240" t="str">
        <f t="shared" ca="1" si="427"/>
        <v>10.6788342256477+5.05071243631595i</v>
      </c>
      <c r="DK286" s="240" t="str">
        <f t="shared" ca="1" si="428"/>
        <v>-6.56295651314685+9.82215853770258i</v>
      </c>
      <c r="DL286" s="240" t="str">
        <f t="shared" ca="1" si="429"/>
        <v>-8.75286277964415-7.93313240113515i</v>
      </c>
      <c r="DM286" s="240" t="str">
        <f t="shared" ca="1" si="430"/>
        <v>9.13157993014839-7.49409397542702i</v>
      </c>
      <c r="DN286" s="240" t="str">
        <f t="shared" ca="1" si="431"/>
        <v>6.07310066828667+10.132356330394i</v>
      </c>
      <c r="DO286" s="240" t="str">
        <f t="shared" ca="1" si="432"/>
        <v>-10.9137978150901+4.52064307201477i</v>
      </c>
      <c r="DP286" s="240" t="str">
        <f t="shared" ca="1" si="433"/>
        <v>-2.87032720524612-11.4589885359941i</v>
      </c>
      <c r="DQ286" s="240" t="str">
        <f t="shared" ca="1" si="434"/>
        <v>11.7561267604286-1.15787742268133i</v>
      </c>
      <c r="DR286" s="240" t="str">
        <f t="shared" ca="1" si="435"/>
        <v>-0.57963690937614+11.7987803431757i</v>
      </c>
      <c r="DS286" s="240" t="str">
        <f t="shared" ca="1" si="436"/>
        <v>-11.5860259629774-2.30460385282017i</v>
      </c>
      <c r="DT286" s="240" t="str">
        <f t="shared" ca="1" si="437"/>
        <v>3.9796830825801-11.1224691096647i</v>
      </c>
      <c r="DU286" s="240" t="str">
        <f t="shared" ca="1" si="438"/>
        <v>10.4181443891965+5.56861419197581i</v>
      </c>
      <c r="DV286" s="240" t="str">
        <f t="shared" ca="1" si="439"/>
        <v>-7.03700162092704+9.48829830476944i</v>
      </c>
      <c r="DW286" s="240" t="str">
        <f t="shared" ca="1" si="440"/>
        <v>-8.35305921603762-8.35305921603513i</v>
      </c>
      <c r="DX286" s="240" t="str">
        <f t="shared" ca="1" si="441"/>
        <v>9.48829830477453-7.03700162092018i</v>
      </c>
      <c r="DY286" s="240" t="str">
        <f t="shared" ca="1" si="442"/>
        <v>5.56861419196886+10.4181443892002i</v>
      </c>
      <c r="DZ286" s="240" t="str">
        <f t="shared" ca="1" si="443"/>
        <v>-11.1224691096635+3.97968308258343i</v>
      </c>
      <c r="EA286" s="240" t="str">
        <f t="shared" ca="1" si="444"/>
        <v>-2.30460385281244-11.586025962979i</v>
      </c>
      <c r="EB286" s="240" t="str">
        <f t="shared" ca="1" si="445"/>
        <v>11.7987803431755-0.579636909379674i</v>
      </c>
      <c r="EC286" s="240" t="str">
        <f t="shared" ca="1" si="446"/>
        <v>-1.15787742267714+11.756126760429i</v>
      </c>
      <c r="ED286" s="240" t="str">
        <f t="shared" ca="1" si="447"/>
        <v>-11.458988535992-2.87032720525442i</v>
      </c>
      <c r="EE286" s="240" t="str">
        <f t="shared" ca="1" si="448"/>
        <v>4.52064307201089-10.9137978150917i</v>
      </c>
      <c r="EF286" s="240" t="str">
        <f t="shared" ca="1" si="449"/>
        <v>10.1323563303959+6.07310066828364i</v>
      </c>
      <c r="EG286" s="240" t="str">
        <f t="shared" ca="1" si="450"/>
        <v>-7.4940939754331+9.1315799301434i</v>
      </c>
      <c r="EH286" s="240" t="str">
        <f t="shared" ca="1" si="451"/>
        <v>-7.93313240113777-8.75286277964177i</v>
      </c>
      <c r="EI286" s="240" t="str">
        <f t="shared" ca="1" si="452"/>
        <v>9.82215853770025-6.56295651315035i</v>
      </c>
      <c r="EJ286" s="240" t="str">
        <f t="shared" ca="1" si="453"/>
        <v>5.05071243631915+10.6788342256461i</v>
      </c>
      <c r="EK286" s="240" t="str">
        <f t="shared" ca="1" si="454"/>
        <v>-11.304345401938+3.42913568802757i</v>
      </c>
      <c r="EL286" s="240" t="str">
        <f t="shared" ca="1" si="455"/>
        <v>-1.73332850784843-11.685151638601i</v>
      </c>
      <c r="EM286" s="240" t="str">
        <f t="shared" ca="1" si="456"/>
        <v>11.8130096306242+6.22868225139804E-12i</v>
      </c>
      <c r="EN286" s="240"/>
      <c r="EO286" s="240"/>
      <c r="EP286" s="240"/>
    </row>
    <row r="287" spans="1:146">
      <c r="A287" s="268">
        <f t="shared" si="323"/>
        <v>3.6523437500000028E-3</v>
      </c>
      <c r="B287" s="267">
        <v>187</v>
      </c>
      <c r="C287" s="266">
        <f t="shared" si="324"/>
        <v>37400</v>
      </c>
      <c r="N287" s="265">
        <f t="shared" ca="1" si="327"/>
        <v>35.773766763822927</v>
      </c>
      <c r="O287" s="240">
        <f t="shared" ca="1" si="328"/>
        <v>11.773766763822927</v>
      </c>
      <c r="P287" s="240" t="str">
        <f t="shared" ca="1" si="329"/>
        <v>-1.44123473919764+11.6852225582327i</v>
      </c>
      <c r="Q287" s="240" t="str">
        <f t="shared" ca="1" si="330"/>
        <v>-11.4209217287314-2.86079196641274i</v>
      </c>
      <c r="R287" s="240" t="str">
        <f t="shared" ca="1" si="331"/>
        <v>4.23732021962066-10.9848396058065i</v>
      </c>
      <c r="S287" s="240" t="str">
        <f t="shared" ca="1" si="332"/>
        <v>10.3835352704936+5.55011523261602i</v>
      </c>
      <c r="T287" s="240" t="str">
        <f t="shared" ca="1" si="333"/>
        <v>-6.77943134645234+9.62605289969055i</v>
      </c>
      <c r="U287" s="241" t="str">
        <f t="shared" ca="1" si="334"/>
        <v>-8.72378573332115-7.90677850252576i</v>
      </c>
      <c r="V287" s="240" t="str">
        <f t="shared" ca="1" si="335"/>
        <v>8.9152003502705-7.69030470940118i</v>
      </c>
      <c r="W287" s="240" t="str">
        <f t="shared" ca="1" si="336"/>
        <v>6.5411543444955+9.78952928645647i</v>
      </c>
      <c r="X287" s="240" t="str">
        <f t="shared" ca="1" si="337"/>
        <v>-10.516614590055+5.29361892972513i</v>
      </c>
      <c r="Y287" s="240" t="str">
        <f t="shared" ca="1" si="338"/>
        <v>-3.96646255893866-11.0855202213265i</v>
      </c>
      <c r="Z287" s="240" t="str">
        <f t="shared" ca="1" si="339"/>
        <v>11.4876893100389-2.57964689927109i</v>
      </c>
      <c r="AA287" s="240" t="str">
        <f t="shared" ca="1" si="340"/>
        <v>1.15403094909756+11.7170728587573i</v>
      </c>
      <c r="AB287" s="240" t="str">
        <f t="shared" ca="1" si="341"/>
        <v>-11.7702207253984-0.288942700726463i</v>
      </c>
      <c r="AC287" s="240" t="str">
        <f t="shared" ca="1" si="342"/>
        <v>1.72757038338295-11.6463335165776i</v>
      </c>
      <c r="AD287" s="240" t="str">
        <f t="shared" ca="1" si="343"/>
        <v>11.3472746112304+3.14021379944531i</v>
      </c>
      <c r="AE287" s="240" t="str">
        <f t="shared" ca="1" si="344"/>
        <v>-4.50562547704588+10.8775421336576i</v>
      </c>
      <c r="AF287" s="240" t="str">
        <f t="shared" ca="1" si="345"/>
        <v>-10.2442012975507-5.80326835362296i</v>
      </c>
      <c r="AG287" s="240" t="str">
        <f t="shared" ca="1" si="346"/>
        <v>7.01362467246542-9.45677813859909i</v>
      </c>
      <c r="AH287" s="240" t="str">
        <f t="shared" ca="1" si="347"/>
        <v>8.52711623404948+8.11848954793386i</v>
      </c>
      <c r="AI287" s="240" t="str">
        <f t="shared" ca="1" si="348"/>
        <v>-9.10124478388966+7.46919856427867i</v>
      </c>
      <c r="AJ287" s="240" t="str">
        <f t="shared" ca="1" si="349"/>
        <v>-6.29893719575095-9.94710882683439i</v>
      </c>
      <c r="AK287" s="240" t="str">
        <f t="shared" ca="1" si="350"/>
        <v>10.6433590942309-5.03393394872782i</v>
      </c>
      <c r="AL287" s="240" t="str">
        <f t="shared" ca="1" si="351"/>
        <v>3.69321564952342+11.1795233339806i</v>
      </c>
      <c r="AM287" s="240" t="str">
        <f t="shared" ca="1" si="352"/>
        <v>-11.5475371368586+2.2969479492955i</v>
      </c>
      <c r="AN287" s="240" t="str">
        <f t="shared" ca="1" si="353"/>
        <v>-0.866132013905379-11.7418652327213i</v>
      </c>
      <c r="AO287" s="240" t="str">
        <f t="shared" ca="1" si="354"/>
        <v>11.7595847461259+0.577711353171934i</v>
      </c>
      <c r="AP287" s="240" t="str">
        <f t="shared" ca="1" si="355"/>
        <v>-2.01286540376234+11.6004291590974i</v>
      </c>
      <c r="AQ287" s="240" t="str">
        <f t="shared" ca="1" si="356"/>
        <v>-11.2667923198038-3.41774408511098i</v>
      </c>
      <c r="AR287" s="240" t="str">
        <f t="shared" ca="1" si="357"/>
        <v>-11.2667923198038-3.41774408511098i</v>
      </c>
      <c r="AS287" s="240" t="str">
        <f t="shared" ca="1" si="358"/>
        <v>10.0986966008003+6.05292580277394i</v>
      </c>
      <c r="AT287" s="240" t="str">
        <f t="shared" ca="1" si="359"/>
        <v>-7.24359325323216+9.28180696796863i</v>
      </c>
      <c r="AU287" s="240" t="str">
        <f t="shared" ca="1" si="360"/>
        <v>-8.32531031880946-8.32531031880651i</v>
      </c>
      <c r="AV287" s="240" t="str">
        <f t="shared" ca="1" si="361"/>
        <v>9.28180696796626-7.2435932532352i</v>
      </c>
      <c r="AW287" s="240" t="str">
        <f t="shared" ca="1" si="362"/>
        <v>6.05292580277726+10.0986966007983i</v>
      </c>
      <c r="AX287" s="240" t="str">
        <f t="shared" ca="1" si="363"/>
        <v>-10.7636924368666+4.77121671415611i</v>
      </c>
      <c r="AY287" s="240" t="str">
        <f t="shared" ca="1" si="364"/>
        <v>-3.41774408510347-11.2667923198061i</v>
      </c>
      <c r="AZ287" s="240" t="str">
        <f t="shared" ca="1" si="365"/>
        <v>11.6004291590968-2.01286540376598i</v>
      </c>
      <c r="BA287" s="240" t="str">
        <f t="shared" ca="1" si="366"/>
        <v>0.577711353175956+11.7595847461257i</v>
      </c>
      <c r="BB287" s="240" t="str">
        <f t="shared" ca="1" si="367"/>
        <v>-11.7418652327216-0.866132013901363i</v>
      </c>
      <c r="BC287" s="240" t="str">
        <f t="shared" ca="1" si="368"/>
        <v>2.29694794929173-11.5475371368594i</v>
      </c>
      <c r="BD287" s="240" t="str">
        <f t="shared" ca="1" si="369"/>
        <v>11.1795233339781+3.69321564953087i</v>
      </c>
      <c r="BE287" s="240" t="str">
        <f t="shared" ca="1" si="370"/>
        <v>-5.03393394873507+10.6433590942274i</v>
      </c>
      <c r="BF287" s="240" t="str">
        <f t="shared" ca="1" si="371"/>
        <v>-9.94710882683386-6.29893719575178i</v>
      </c>
      <c r="BG287" s="240" t="str">
        <f t="shared" ca="1" si="372"/>
        <v>7.46919856427737-9.10124478389073i</v>
      </c>
      <c r="BH287" s="240" t="str">
        <f t="shared" ca="1" si="373"/>
        <v>8.11848954793593+8.5271162340475i</v>
      </c>
      <c r="BI287" s="240" t="str">
        <f t="shared" ca="1" si="374"/>
        <v>-9.4567781385961+7.01362467246947i</v>
      </c>
      <c r="BJ287" s="240" t="str">
        <f t="shared" ca="1" si="375"/>
        <v>-5.8032683536192-10.2442012975528i</v>
      </c>
      <c r="BK287" s="240" t="str">
        <f t="shared" ca="1" si="376"/>
        <v>10.8775421336588-4.50562547704296i</v>
      </c>
      <c r="BL287" s="240" t="str">
        <f t="shared" ca="1" si="377"/>
        <v>3.14021379944435+11.3472746112307i</v>
      </c>
      <c r="BM287" s="240" t="str">
        <f t="shared" ca="1" si="378"/>
        <v>-11.6463335165776+1.72757038338345i</v>
      </c>
      <c r="BN287" s="240" t="str">
        <f t="shared" ca="1" si="379"/>
        <v>-0.288942700729235-11.7702207253983i</v>
      </c>
      <c r="BO287" s="240" t="str">
        <f t="shared" ca="1" si="380"/>
        <v>11.7170728587578+1.15403094909255i</v>
      </c>
      <c r="BP287" s="240" t="str">
        <f t="shared" ca="1" si="381"/>
        <v>-2.57964689927647+11.4876893100377i</v>
      </c>
      <c r="BQ287" s="240" t="str">
        <f t="shared" ca="1" si="382"/>
        <v>-11.0855202213254-3.96646255894172i</v>
      </c>
      <c r="BR287" s="240" t="str">
        <f t="shared" ca="1" si="383"/>
        <v>5.29361892972676-10.5166145900541i</v>
      </c>
      <c r="BS287" s="240" t="str">
        <f t="shared" ca="1" si="384"/>
        <v>9.78952928645658+6.54115434449535i</v>
      </c>
      <c r="BT287" s="240" t="str">
        <f t="shared" ca="1" si="385"/>
        <v>-7.69030470939909+8.91520035027231i</v>
      </c>
      <c r="BU287" s="240" t="str">
        <f t="shared" ca="1" si="386"/>
        <v>-7.90677850252887-8.72378573331834i</v>
      </c>
      <c r="BV287" s="240" t="str">
        <f t="shared" ca="1" si="387"/>
        <v>9.62605289969355-6.77943134644808i</v>
      </c>
      <c r="BW287" s="240" t="str">
        <f t="shared" ca="1" si="388"/>
        <v>5.55011523261316+10.3835352704951i</v>
      </c>
      <c r="BX287" s="240" t="str">
        <f t="shared" ca="1" si="389"/>
        <v>-10.9848396058072+4.23732021961895i</v>
      </c>
      <c r="BY287" s="240" t="str">
        <f t="shared" ca="1" si="390"/>
        <v>-2.86079196641262-11.4209217287315i</v>
      </c>
      <c r="BZ287" s="240" t="str">
        <f t="shared" ca="1" si="391"/>
        <v>11.6852225582325-1.44123473919967i</v>
      </c>
      <c r="CA287" s="240" t="str">
        <f t="shared" ca="1" si="392"/>
        <v>4.19441297741091E-12+11.7737667638229i</v>
      </c>
      <c r="CB287" s="240" t="str">
        <f t="shared" ca="1" si="393"/>
        <v>-11.685222558232-1.44123473920329i</v>
      </c>
      <c r="CC287" s="240" t="str">
        <f t="shared" ca="1" si="394"/>
        <v>2.86079196641683-11.4209217287304i</v>
      </c>
      <c r="CD287" s="240" t="str">
        <f t="shared" ca="1" si="395"/>
        <v>10.9848396058059+4.23732021962236i</v>
      </c>
      <c r="CE287" s="240" t="str">
        <f t="shared" ca="1" si="396"/>
        <v>-5.55011523261698+10.3835352704931i</v>
      </c>
      <c r="CF287" s="240" t="str">
        <f t="shared" ca="1" si="397"/>
        <v>-9.62605289969144-6.77943134645107i</v>
      </c>
      <c r="CG287" s="240" t="str">
        <f t="shared" ca="1" si="398"/>
        <v>7.90677850252266-8.72378573332398i</v>
      </c>
      <c r="CH287" s="240" t="str">
        <f t="shared" ca="1" si="399"/>
        <v>7.69030470940493+8.91520035026728i</v>
      </c>
      <c r="CI287" s="240" t="str">
        <f t="shared" ca="1" si="400"/>
        <v>-9.78952928645898+6.54115434449176i</v>
      </c>
      <c r="CJ287" s="240" t="str">
        <f t="shared" ca="1" si="401"/>
        <v>-5.2936189297235-10.5166145900558i</v>
      </c>
      <c r="CK287" s="240" t="str">
        <f t="shared" ca="1" si="402"/>
        <v>11.0855202213269-3.96646255893765i</v>
      </c>
      <c r="CL287" s="240" t="str">
        <f t="shared" ca="1" si="403"/>
        <v>2.57964689927258+11.4876893100386i</v>
      </c>
      <c r="CM287" s="240" t="str">
        <f t="shared" ca="1" si="404"/>
        <v>-11.717072858757+1.15403094910057i</v>
      </c>
      <c r="CN287" s="240" t="str">
        <f t="shared" ca="1" si="405"/>
        <v>0.288942700721518-11.7702207253985i</v>
      </c>
      <c r="CO287" s="240" t="str">
        <f t="shared" ca="1" si="406"/>
        <v>11.646333516577+1.7275703833874i</v>
      </c>
      <c r="CP287" s="240" t="str">
        <f t="shared" ca="1" si="407"/>
        <v>-3.1402137994482+11.3472746112296i</v>
      </c>
      <c r="CQ287" s="240" t="str">
        <f t="shared" ca="1" si="408"/>
        <v>-10.8775421336572-4.50562547704695i</v>
      </c>
      <c r="CR287" s="240" t="str">
        <f t="shared" ca="1" si="409"/>
        <v>5.80326835362267-10.2442012975509i</v>
      </c>
      <c r="CS287" s="240" t="str">
        <f t="shared" ca="1" si="410"/>
        <v>9.45677813860089+7.01362467246299i</v>
      </c>
      <c r="CT287" s="240" t="str">
        <f t="shared" ca="1" si="411"/>
        <v>-8.11848954793034+8.52711623405282i</v>
      </c>
      <c r="CU287" s="240" t="str">
        <f t="shared" ca="1" si="412"/>
        <v>-7.46919856427429-9.10124478389326i</v>
      </c>
      <c r="CV287" s="240" t="str">
        <f t="shared" ca="1" si="413"/>
        <v>9.947108826836-6.2989371957484i</v>
      </c>
      <c r="CW287" s="240" t="str">
        <f t="shared" ca="1" si="414"/>
        <v>5.03393394873115+10.6433590942293i</v>
      </c>
      <c r="CX287" s="240" t="str">
        <f t="shared" ca="1" si="415"/>
        <v>-11.1795233339794+3.69321564952708i</v>
      </c>
      <c r="CY287" s="240" t="str">
        <f t="shared" ca="1" si="416"/>
        <v>-2.29694794929963-11.5475371368578i</v>
      </c>
      <c r="CZ287" s="240" t="str">
        <f t="shared" ca="1" si="417"/>
        <v>11.741865232721-0.866132013909062i</v>
      </c>
      <c r="DA287" s="240" t="str">
        <f t="shared" ca="1" si="418"/>
        <v>-0.577711353179944+11.7595847461255i</v>
      </c>
      <c r="DB287" s="240" t="str">
        <f t="shared" ca="1" si="419"/>
        <v>-11.6004291590961-2.01286540376992i</v>
      </c>
      <c r="DC287" s="240" t="str">
        <f t="shared" ca="1" si="420"/>
        <v>3.4177440851076-11.2667923198048i</v>
      </c>
      <c r="DD287" s="240" t="str">
        <f t="shared" ca="1" si="421"/>
        <v>10.763692436865+4.77121671415976i</v>
      </c>
      <c r="DE287" s="240" t="str">
        <f t="shared" ca="1" si="422"/>
        <v>-6.05292580277035+10.0986966008024i</v>
      </c>
      <c r="DF287" s="240" t="str">
        <f t="shared" ca="1" si="423"/>
        <v>-9.281806967971-7.24359325322911i</v>
      </c>
      <c r="DG287" s="240" t="str">
        <f t="shared" ca="1" si="424"/>
        <v>8.32531031881229-8.32531031880368i</v>
      </c>
      <c r="DH287" s="240" t="str">
        <f t="shared" ca="1" si="425"/>
        <v>7.243593253229+9.28180696797108i</v>
      </c>
      <c r="DI287" s="240" t="str">
        <f t="shared" ca="1" si="426"/>
        <v>-10.0986966008025+6.05292580277023i</v>
      </c>
      <c r="DJ287" s="240" t="str">
        <f t="shared" ca="1" si="427"/>
        <v>-4.77121671415965-10.763692436865i</v>
      </c>
      <c r="DK287" s="240" t="str">
        <f t="shared" ca="1" si="428"/>
        <v>11.2667923198049-3.41774408510749i</v>
      </c>
      <c r="DL287" s="240" t="str">
        <f t="shared" ca="1" si="429"/>
        <v>2.01286540376978+11.6004291590961i</v>
      </c>
      <c r="DM287" s="240" t="str">
        <f t="shared" ca="1" si="430"/>
        <v>-11.7595847461261+0.577711353167779i</v>
      </c>
      <c r="DN287" s="240" t="str">
        <f t="shared" ca="1" si="431"/>
        <v>0.866132013909193-11.741865232721i</v>
      </c>
      <c r="DO287" s="240" t="str">
        <f t="shared" ca="1" si="432"/>
        <v>11.5475371368578+2.29694794929976i</v>
      </c>
      <c r="DP287" s="240" t="str">
        <f t="shared" ca="1" si="433"/>
        <v>-3.69321564952721+11.1795233339794i</v>
      </c>
      <c r="DQ287" s="240" t="str">
        <f t="shared" ca="1" si="434"/>
        <v>-10.6433590942292-5.03393394873128i</v>
      </c>
      <c r="DR287" s="240" t="str">
        <f t="shared" ca="1" si="435"/>
        <v>6.29893719574852-9.94710882683593i</v>
      </c>
      <c r="DS287" s="240" t="str">
        <f t="shared" ca="1" si="436"/>
        <v>9.10124478389318+7.46919856427438i</v>
      </c>
      <c r="DT287" s="240" t="str">
        <f t="shared" ca="1" si="437"/>
        <v>-8.52711623405292+8.11848954793024i</v>
      </c>
      <c r="DU287" s="240" t="str">
        <f t="shared" ca="1" si="438"/>
        <v>-7.01362467246343-9.45677813860057i</v>
      </c>
      <c r="DV287" s="240" t="str">
        <f t="shared" ca="1" si="439"/>
        <v>10.2442012975509-5.80326835362255i</v>
      </c>
      <c r="DW287" s="240" t="str">
        <f t="shared" ca="1" si="440"/>
        <v>4.50562547704621+10.8775421336575i</v>
      </c>
      <c r="DX287" s="240" t="str">
        <f t="shared" ca="1" si="441"/>
        <v>-11.3472746112295+3.14021379944872i</v>
      </c>
      <c r="DY287" s="240" t="str">
        <f t="shared" ca="1" si="442"/>
        <v>-1.72757038338727-11.646333516577i</v>
      </c>
      <c r="DZ287" s="240" t="str">
        <f t="shared" ca="1" si="443"/>
        <v>11.7702207253986-0.288942700720717i</v>
      </c>
      <c r="EA287" s="240" t="str">
        <f t="shared" ca="1" si="444"/>
        <v>-1.15403094910003+11.717072858757i</v>
      </c>
      <c r="EB287" s="240" t="str">
        <f t="shared" ca="1" si="445"/>
        <v>-11.4876893100386-2.57964689927271i</v>
      </c>
      <c r="EC287" s="240" t="str">
        <f t="shared" ca="1" si="446"/>
        <v>3.9664625589384-11.0855202213266i</v>
      </c>
      <c r="ED287" s="240" t="str">
        <f t="shared" ca="1" si="447"/>
        <v>10.516614590056+5.29361892972302i</v>
      </c>
      <c r="EE287" s="240" t="str">
        <f t="shared" ca="1" si="448"/>
        <v>-6.54115434449186+9.78952928645891i</v>
      </c>
      <c r="EF287" s="240" t="str">
        <f t="shared" ca="1" si="449"/>
        <v>-8.91520035027462-7.69030470939641i</v>
      </c>
      <c r="EG287" s="240" t="str">
        <f t="shared" ca="1" si="450"/>
        <v>8.72378573332361-7.90677850252306i</v>
      </c>
      <c r="EH287" s="240" t="str">
        <f t="shared" ca="1" si="451"/>
        <v>6.77943134645097+9.62605289969152i</v>
      </c>
      <c r="EI287" s="240" t="str">
        <f t="shared" ca="1" si="452"/>
        <v>-10.3835352704935+5.55011523261627i</v>
      </c>
      <c r="EJ287" s="240" t="str">
        <f t="shared" ca="1" si="453"/>
        <v>-4.23732021962287-10.9848396058057i</v>
      </c>
      <c r="EK287" s="240" t="str">
        <f t="shared" ca="1" si="454"/>
        <v>11.4209217287304-2.8607919664167i</v>
      </c>
      <c r="EL287" s="240" t="str">
        <f t="shared" ca="1" si="455"/>
        <v>1.44123473920316+11.6852225582321i</v>
      </c>
      <c r="EM287" s="240" t="str">
        <f t="shared" ca="1" si="456"/>
        <v>-11.7737667638229-3.65787484823622E-12i</v>
      </c>
      <c r="EN287" s="240"/>
      <c r="EO287" s="240"/>
      <c r="EP287" s="240"/>
    </row>
    <row r="288" spans="1:146">
      <c r="A288" s="268">
        <f t="shared" si="323"/>
        <v>3.6718750000000028E-3</v>
      </c>
      <c r="B288" s="267">
        <v>188</v>
      </c>
      <c r="C288" s="266">
        <f t="shared" si="324"/>
        <v>37600</v>
      </c>
      <c r="N288" s="265">
        <f t="shared" ca="1" si="327"/>
        <v>35.715003590562688</v>
      </c>
      <c r="O288" s="240">
        <f t="shared" ca="1" si="328"/>
        <v>11.715003590562686</v>
      </c>
      <c r="P288" s="240" t="str">
        <f t="shared" ca="1" si="329"/>
        <v>-1.14827115089748+11.6585926462379i</v>
      </c>
      <c r="Q288" s="240" t="str">
        <f t="shared" ca="1" si="330"/>
        <v>-11.4899030814949-2.28548382290295i</v>
      </c>
      <c r="R288" s="240" t="str">
        <f t="shared" ca="1" si="331"/>
        <v>3.40068603632165-11.210559469057i</v>
      </c>
      <c r="S288" s="240" t="str">
        <f t="shared" ca="1" si="332"/>
        <v>10.8232520406169+4.48313778420626i</v>
      </c>
      <c r="T288" s="240" t="str">
        <f t="shared" ca="1" si="333"/>
        <v>-5.52241446449655+10.3317107784343i</v>
      </c>
      <c r="U288" s="241" t="str">
        <f t="shared" ca="1" si="334"/>
        <v>-9.74066949356838-6.50850727463393i</v>
      </c>
      <c r="V288" s="240" t="str">
        <f t="shared" ca="1" si="335"/>
        <v>7.43191960180565-9.05582023668721i</v>
      </c>
      <c r="W288" s="240" t="str">
        <f t="shared" ca="1" si="336"/>
        <v>8.28375848051187+8.28375848051139i</v>
      </c>
      <c r="X288" s="240" t="str">
        <f t="shared" ca="1" si="337"/>
        <v>-9.05582023668683+7.43191960180612i</v>
      </c>
      <c r="Y288" s="240" t="str">
        <f t="shared" ca="1" si="338"/>
        <v>-6.5085072746345-9.740669493568i</v>
      </c>
      <c r="Z288" s="240" t="str">
        <f t="shared" ca="1" si="339"/>
        <v>10.3317107784346-5.5224144644961i</v>
      </c>
      <c r="AA288" s="240" t="str">
        <f t="shared" ca="1" si="340"/>
        <v>4.48313778420582+10.8232520406171i</v>
      </c>
      <c r="AB288" s="240" t="str">
        <f t="shared" ca="1" si="341"/>
        <v>-11.2105594690572+3.40068603632117i</v>
      </c>
      <c r="AC288" s="240" t="str">
        <f t="shared" ca="1" si="342"/>
        <v>-2.28548382290263-11.4899030814949i</v>
      </c>
      <c r="AD288" s="240" t="str">
        <f t="shared" ca="1" si="343"/>
        <v>11.658592646238-1.14827115089716i</v>
      </c>
      <c r="AE288" s="240" t="str">
        <f t="shared" ca="1" si="344"/>
        <v>-4.70739215373918E-13+11.7150035905627i</v>
      </c>
      <c r="AF288" s="240" t="str">
        <f t="shared" ca="1" si="345"/>
        <v>-11.658592646238-1.14827115089694i</v>
      </c>
      <c r="AG288" s="240" t="str">
        <f t="shared" ca="1" si="346"/>
        <v>2.28548382290257-11.489903081495i</v>
      </c>
      <c r="AH288" s="240" t="str">
        <f t="shared" ca="1" si="347"/>
        <v>11.2105594690572+3.40068603632094i</v>
      </c>
      <c r="AI288" s="240" t="str">
        <f t="shared" ca="1" si="348"/>
        <v>-4.48313778420561+10.8232520406172i</v>
      </c>
      <c r="AJ288" s="240" t="str">
        <f t="shared" ca="1" si="349"/>
        <v>-10.3317107784346-5.52241446449597i</v>
      </c>
      <c r="AK288" s="240" t="str">
        <f t="shared" ca="1" si="350"/>
        <v>6.50850727463633-9.74066949356679i</v>
      </c>
      <c r="AL288" s="240" t="str">
        <f t="shared" ca="1" si="351"/>
        <v>9.05582023668549+7.43191960180775i</v>
      </c>
      <c r="AM288" s="240" t="str">
        <f t="shared" ca="1" si="352"/>
        <v>-8.28375848051337+8.28375848050989i</v>
      </c>
      <c r="AN288" s="240" t="str">
        <f t="shared" ca="1" si="353"/>
        <v>-7.43191960180395-9.05582023668861i</v>
      </c>
      <c r="AO288" s="240" t="str">
        <f t="shared" ca="1" si="354"/>
        <v>9.7406694935696-6.50850727463211i</v>
      </c>
      <c r="AP288" s="240" t="str">
        <f t="shared" ca="1" si="355"/>
        <v>5.5224144644937+10.3317107784358i</v>
      </c>
      <c r="AQ288" s="240" t="str">
        <f t="shared" ca="1" si="356"/>
        <v>-10.8232520406183+4.48313778420308i</v>
      </c>
      <c r="AR288" s="240" t="str">
        <f t="shared" ca="1" si="357"/>
        <v>-10.8232520406183+4.48313778420308i</v>
      </c>
      <c r="AS288" s="240" t="str">
        <f t="shared" ca="1" si="358"/>
        <v>11.4899030814955-2.28548382290004i</v>
      </c>
      <c r="AT288" s="240" t="str">
        <f t="shared" ca="1" si="359"/>
        <v>1.14827115089421+11.6585926462382i</v>
      </c>
      <c r="AU288" s="240" t="str">
        <f t="shared" ca="1" si="360"/>
        <v>-11.7150035905627-3.27220142693762E-12i</v>
      </c>
      <c r="AV288" s="240" t="str">
        <f t="shared" ca="1" si="361"/>
        <v>1.14827115090072-11.6585926462376i</v>
      </c>
      <c r="AW288" s="240" t="str">
        <f t="shared" ca="1" si="362"/>
        <v>11.4899030814942+2.28548382290646i</v>
      </c>
      <c r="AX288" s="240" t="str">
        <f t="shared" ca="1" si="363"/>
        <v>-3.40068603632474+11.2105594690561i</v>
      </c>
      <c r="AY288" s="240" t="str">
        <f t="shared" ca="1" si="364"/>
        <v>-10.8232520406156-4.48313778420943i</v>
      </c>
      <c r="AZ288" s="240" t="str">
        <f t="shared" ca="1" si="365"/>
        <v>5.52241446449947-10.3317107784328i</v>
      </c>
      <c r="BA288" s="240" t="str">
        <f t="shared" ca="1" si="366"/>
        <v>9.74066949356597+6.50850727463755i</v>
      </c>
      <c r="BB288" s="240" t="str">
        <f t="shared" ca="1" si="367"/>
        <v>-7.43191960180914+9.05582023668434i</v>
      </c>
      <c r="BC288" s="240" t="str">
        <f t="shared" ca="1" si="368"/>
        <v>-8.28375848050874-8.28375848051452i</v>
      </c>
      <c r="BD288" s="240" t="str">
        <f t="shared" ca="1" si="369"/>
        <v>9.05582023668974-7.43191960180256i</v>
      </c>
      <c r="BE288" s="240" t="str">
        <f t="shared" ca="1" si="370"/>
        <v>6.50850727463075+9.74066949357051i</v>
      </c>
      <c r="BF288" s="240" t="str">
        <f t="shared" ca="1" si="371"/>
        <v>-10.3317107784366+5.52241446449226i</v>
      </c>
      <c r="BG288" s="240" t="str">
        <f t="shared" ca="1" si="372"/>
        <v>-4.48313778420157-10.8232520406189i</v>
      </c>
      <c r="BH288" s="240" t="str">
        <f t="shared" ca="1" si="373"/>
        <v>11.2105594690584-3.40068603631691i</v>
      </c>
      <c r="BI288" s="240" t="str">
        <f t="shared" ca="1" si="374"/>
        <v>2.28548382289844+11.4899030814958i</v>
      </c>
      <c r="BJ288" s="240" t="str">
        <f t="shared" ca="1" si="375"/>
        <v>-11.6585926462384+1.14827115089258i</v>
      </c>
      <c r="BK288" s="240" t="str">
        <f t="shared" ca="1" si="376"/>
        <v>4.90830214040644E-12-11.7150035905627i</v>
      </c>
      <c r="BL288" s="240" t="str">
        <f t="shared" ca="1" si="377"/>
        <v>11.6585926462374+1.14827115090268i</v>
      </c>
      <c r="BM288" s="240" t="str">
        <f t="shared" ca="1" si="378"/>
        <v>-2.28548382290807+11.4899030814939i</v>
      </c>
      <c r="BN288" s="240" t="str">
        <f t="shared" ca="1" si="379"/>
        <v>-11.2105594690556-3.40068603632631i</v>
      </c>
      <c r="BO288" s="240" t="str">
        <f t="shared" ca="1" si="380"/>
        <v>4.48313778421094-10.823252040615i</v>
      </c>
      <c r="BP288" s="240" t="str">
        <f t="shared" ca="1" si="381"/>
        <v>10.331710778432+5.52241446450091i</v>
      </c>
      <c r="BQ288" s="240" t="str">
        <f t="shared" ca="1" si="382"/>
        <v>-6.50850727463891+9.74066949356506i</v>
      </c>
      <c r="BR288" s="240" t="str">
        <f t="shared" ca="1" si="383"/>
        <v>-9.05582023668331-7.43191960181041i</v>
      </c>
      <c r="BS288" s="240" t="str">
        <f t="shared" ca="1" si="384"/>
        <v>8.28375848051591-8.28375848050734i</v>
      </c>
      <c r="BT288" s="240" t="str">
        <f t="shared" ca="1" si="385"/>
        <v>7.43191960180155+9.05582023669057i</v>
      </c>
      <c r="BU288" s="240" t="str">
        <f t="shared" ca="1" si="386"/>
        <v>-9.74066949356476+6.50850727463935i</v>
      </c>
      <c r="BV288" s="240" t="str">
        <f t="shared" ca="1" si="387"/>
        <v>-5.52241446449052-10.3317107784376i</v>
      </c>
      <c r="BW288" s="240" t="str">
        <f t="shared" ca="1" si="388"/>
        <v>10.8232520406194-4.48313778420036i</v>
      </c>
      <c r="BX288" s="240" t="str">
        <f t="shared" ca="1" si="389"/>
        <v>3.40068603632682+11.2105594690554i</v>
      </c>
      <c r="BY288" s="240" t="str">
        <f t="shared" ca="1" si="390"/>
        <v>-11.4899030814938+2.28548382290827i</v>
      </c>
      <c r="BZ288" s="240" t="str">
        <f t="shared" ca="1" si="391"/>
        <v>-1.14827115090255-11.6585926462374i</v>
      </c>
      <c r="CA288" s="240" t="str">
        <f t="shared" ca="1" si="392"/>
        <v>11.7150035905627-4.77625169904657E-12i</v>
      </c>
      <c r="CB288" s="240" t="str">
        <f t="shared" ca="1" si="393"/>
        <v>-1.14827115089238+11.6585926462384i</v>
      </c>
      <c r="CC288" s="240" t="str">
        <f t="shared" ca="1" si="394"/>
        <v>-11.4899030814958-2.28548382289825i</v>
      </c>
      <c r="CD288" s="240" t="str">
        <f t="shared" ca="1" si="395"/>
        <v>3.40068603631704-11.2105594690584i</v>
      </c>
      <c r="CE288" s="240" t="str">
        <f t="shared" ca="1" si="396"/>
        <v>10.823252040619+4.48313778420138i</v>
      </c>
      <c r="CF288" s="240" t="str">
        <f t="shared" ca="1" si="397"/>
        <v>-5.52241446449208+10.3317107784367i</v>
      </c>
      <c r="CG288" s="240" t="str">
        <f t="shared" ca="1" si="398"/>
        <v>-9.74066949357045-6.50850727463086i</v>
      </c>
      <c r="CH288" s="240" t="str">
        <f t="shared" ca="1" si="399"/>
        <v>7.43191960180241-9.05582023668987i</v>
      </c>
      <c r="CI288" s="240" t="str">
        <f t="shared" ca="1" si="400"/>
        <v>8.28375848051467+8.2837584805086i</v>
      </c>
      <c r="CJ288" s="240" t="str">
        <f t="shared" ca="1" si="401"/>
        <v>-9.05582023668442+7.43191960180904i</v>
      </c>
      <c r="CK288" s="240" t="str">
        <f t="shared" ca="1" si="402"/>
        <v>-6.50850727463799-9.74066949356568i</v>
      </c>
      <c r="CL288" s="240" t="str">
        <f t="shared" ca="1" si="403"/>
        <v>10.3317107784327-5.52241446449965i</v>
      </c>
      <c r="CM288" s="240" t="str">
        <f t="shared" ca="1" si="404"/>
        <v>4.48313778420931+10.8232520406157i</v>
      </c>
      <c r="CN288" s="240" t="str">
        <f t="shared" ca="1" si="405"/>
        <v>-11.2105594690559+3.40068603632525i</v>
      </c>
      <c r="CO288" s="240" t="str">
        <f t="shared" ca="1" si="406"/>
        <v>-2.28548382290666-11.4899030814941i</v>
      </c>
      <c r="CP288" s="240" t="str">
        <f t="shared" ca="1" si="407"/>
        <v>11.6585926462376-1.14827115090092i</v>
      </c>
      <c r="CQ288" s="240" t="str">
        <f t="shared" ca="1" si="408"/>
        <v>3.14015098557777E-12+11.7150035905627i</v>
      </c>
      <c r="CR288" s="240" t="str">
        <f t="shared" ca="1" si="409"/>
        <v>-11.6585926462383-1.14827115089401i</v>
      </c>
      <c r="CS288" s="240" t="str">
        <f t="shared" ca="1" si="410"/>
        <v>2.28548382289985-11.4899030814955i</v>
      </c>
      <c r="CT288" s="240" t="str">
        <f t="shared" ca="1" si="411"/>
        <v>11.2105594690579+3.40068603631861i</v>
      </c>
      <c r="CU288" s="240" t="str">
        <f t="shared" ca="1" si="412"/>
        <v>-4.48313778420289+10.8232520406183i</v>
      </c>
      <c r="CV288" s="240" t="str">
        <f t="shared" ca="1" si="413"/>
        <v>-10.3317107784359-5.52241446449352i</v>
      </c>
      <c r="CW288" s="240" t="str">
        <f t="shared" ca="1" si="414"/>
        <v>6.50850727463222-9.74066949356953i</v>
      </c>
      <c r="CX288" s="240" t="str">
        <f t="shared" ca="1" si="415"/>
        <v>9.05582023668884+7.43191960180367i</v>
      </c>
      <c r="CY288" s="240" t="str">
        <f t="shared" ca="1" si="416"/>
        <v>-8.28375848050975+8.28375848051351i</v>
      </c>
      <c r="CZ288" s="240" t="str">
        <f t="shared" ca="1" si="417"/>
        <v>-7.43191960180777-9.05582023668547i</v>
      </c>
      <c r="DA288" s="240" t="str">
        <f t="shared" ca="1" si="418"/>
        <v>9.74066949356658-6.50850727463664i</v>
      </c>
      <c r="DB288" s="240" t="str">
        <f t="shared" ca="1" si="419"/>
        <v>5.52241446449821+10.3317107784334i</v>
      </c>
      <c r="DC288" s="240" t="str">
        <f t="shared" ca="1" si="420"/>
        <v>-10.8232520406163+4.4831377842078i</v>
      </c>
      <c r="DD288" s="240" t="str">
        <f t="shared" ca="1" si="421"/>
        <v>-3.40068603632368-11.2105594690564i</v>
      </c>
      <c r="DE288" s="240" t="str">
        <f t="shared" ca="1" si="422"/>
        <v>11.4899030814945-2.28548382290506i</v>
      </c>
      <c r="DF288" s="240" t="str">
        <f t="shared" ca="1" si="423"/>
        <v>1.14827115089929+11.6585926462378i</v>
      </c>
      <c r="DG288" s="240" t="str">
        <f t="shared" ca="1" si="424"/>
        <v>-11.7150035905627+1.50405027210895E-12i</v>
      </c>
      <c r="DH288" s="240" t="str">
        <f t="shared" ca="1" si="425"/>
        <v>1.14827115089564-11.6585926462381i</v>
      </c>
      <c r="DI288" s="240" t="str">
        <f t="shared" ca="1" si="426"/>
        <v>11.4899030814952+2.28548382290146i</v>
      </c>
      <c r="DJ288" s="240" t="str">
        <f t="shared" ca="1" si="427"/>
        <v>-3.40068603632017+11.2105594690575i</v>
      </c>
      <c r="DK288" s="240" t="str">
        <f t="shared" ca="1" si="428"/>
        <v>-10.8232520406177-4.48313778420441i</v>
      </c>
      <c r="DL288" s="240" t="str">
        <f t="shared" ca="1" si="429"/>
        <v>5.52241446449496-10.3317107784352i</v>
      </c>
      <c r="DM288" s="240" t="str">
        <f t="shared" ca="1" si="430"/>
        <v>9.74066949356862+6.50850727463358i</v>
      </c>
      <c r="DN288" s="240" t="str">
        <f t="shared" ca="1" si="431"/>
        <v>-7.43191960180494+9.0558202366878i</v>
      </c>
      <c r="DO288" s="240" t="str">
        <f t="shared" ca="1" si="432"/>
        <v>-8.28375848051235-8.28375848051091i</v>
      </c>
      <c r="DP288" s="240" t="str">
        <f t="shared" ca="1" si="433"/>
        <v>9.05582023668651-7.43191960180651i</v>
      </c>
      <c r="DQ288" s="240" t="str">
        <f t="shared" ca="1" si="434"/>
        <v>6.50850727463528+9.74066949356749i</v>
      </c>
      <c r="DR288" s="240" t="str">
        <f t="shared" ca="1" si="435"/>
        <v>-10.3317107784342+5.52241446449676i</v>
      </c>
      <c r="DS288" s="240" t="str">
        <f t="shared" ca="1" si="436"/>
        <v>-4.48313778420629-10.8232520406169i</v>
      </c>
      <c r="DT288" s="240" t="str">
        <f t="shared" ca="1" si="437"/>
        <v>11.2105594690571-3.40068603632148i</v>
      </c>
      <c r="DU288" s="240" t="str">
        <f t="shared" ca="1" si="438"/>
        <v>2.28548382290345+11.4899030814948i</v>
      </c>
      <c r="DV288" s="240" t="str">
        <f t="shared" ca="1" si="439"/>
        <v>-11.6585926462379+1.14827115089767i</v>
      </c>
      <c r="DW288" s="240" t="str">
        <f t="shared" ca="1" si="440"/>
        <v>1.32050441359858E-13-11.7150035905627i</v>
      </c>
      <c r="DX288" s="240" t="str">
        <f t="shared" ca="1" si="441"/>
        <v>11.6585926462379+1.14827115089793i</v>
      </c>
      <c r="DY288" s="240" t="str">
        <f t="shared" ca="1" si="442"/>
        <v>-2.28548382290241+11.489903081495i</v>
      </c>
      <c r="DZ288" s="240" t="str">
        <f t="shared" ca="1" si="443"/>
        <v>-11.2105594690572-3.4006860363211i</v>
      </c>
      <c r="EA288" s="240" t="str">
        <f t="shared" ca="1" si="444"/>
        <v>4.48313778420592-10.8232520406171i</v>
      </c>
      <c r="EB288" s="240" t="str">
        <f t="shared" ca="1" si="445"/>
        <v>10.3317107784344+5.52241446449641i</v>
      </c>
      <c r="EC288" s="240" t="str">
        <f t="shared" ca="1" si="446"/>
        <v>-6.50850727463494+9.74066949356772i</v>
      </c>
      <c r="ED288" s="240" t="str">
        <f t="shared" ca="1" si="447"/>
        <v>-9.05582023668633-7.43191960180672i</v>
      </c>
      <c r="EE288" s="240" t="str">
        <f t="shared" ca="1" si="448"/>
        <v>8.28375848051254-8.28375848051072i</v>
      </c>
      <c r="EF288" s="240" t="str">
        <f t="shared" ca="1" si="449"/>
        <v>7.43191960180576+9.05582023668712i</v>
      </c>
      <c r="EG288" s="240" t="str">
        <f t="shared" ca="1" si="450"/>
        <v>-9.7406694935684+6.50850727463392i</v>
      </c>
      <c r="EH288" s="240" t="str">
        <f t="shared" ca="1" si="451"/>
        <v>-5.52241446449531-10.331710778435i</v>
      </c>
      <c r="EI288" s="240" t="str">
        <f t="shared" ca="1" si="452"/>
        <v>10.8232520406176-4.48313778420478i</v>
      </c>
      <c r="EJ288" s="240" t="str">
        <f t="shared" ca="1" si="453"/>
        <v>3.40068603631992+11.2105594690575i</v>
      </c>
      <c r="EK288" s="240" t="str">
        <f t="shared" ca="1" si="454"/>
        <v>-11.4899030814952+2.28548382290119i</v>
      </c>
      <c r="EL288" s="240" t="str">
        <f t="shared" ca="1" si="455"/>
        <v>-1.1482711508967-11.658592646238i</v>
      </c>
      <c r="EM288" s="240" t="str">
        <f t="shared" ca="1" si="456"/>
        <v>11.7150035905627+1.10223029877445E-12i</v>
      </c>
      <c r="EN288" s="240"/>
      <c r="EO288" s="240"/>
      <c r="EP288" s="240"/>
    </row>
    <row r="289" spans="1:146">
      <c r="A289" s="268">
        <f t="shared" si="323"/>
        <v>3.6914062500000028E-3</v>
      </c>
      <c r="B289" s="267">
        <v>189</v>
      </c>
      <c r="C289" s="266">
        <f t="shared" si="324"/>
        <v>37800</v>
      </c>
      <c r="N289" s="265">
        <f t="shared" ca="1" si="327"/>
        <v>35.617494404316091</v>
      </c>
      <c r="O289" s="240">
        <f t="shared" ca="1" si="328"/>
        <v>11.617494404316094</v>
      </c>
      <c r="P289" s="240" t="str">
        <f t="shared" ca="1" si="329"/>
        <v>-0.854635905975081+11.5860162999425i</v>
      </c>
      <c r="Q289" s="240" t="str">
        <f t="shared" ca="1" si="330"/>
        <v>-11.4917525693968-1.70464046592779i</v>
      </c>
      <c r="R289" s="240" t="str">
        <f t="shared" ca="1" si="331"/>
        <v>2.54540743150158-11.3352140360018i</v>
      </c>
      <c r="S289" s="240" t="str">
        <f t="shared" ca="1" si="332"/>
        <v>11.1172489956332+3.37238061366261i</v>
      </c>
      <c r="T289" s="240" t="str">
        <f t="shared" ca="1" si="333"/>
        <v>-4.18107857308631+10.8390386197298i</v>
      </c>
      <c r="U289" s="241" t="str">
        <f t="shared" ca="1" si="334"/>
        <v>-10.5020905544234-4.96711890546287i</v>
      </c>
      <c r="V289" s="240" t="str">
        <f t="shared" ca="1" si="335"/>
        <v>5.72624199012758-10.1082307504734i</v>
      </c>
      <c r="W289" s="240" t="str">
        <f t="shared" ca="1" si="336"/>
        <v>9.65959356828347+6.45433407331015i</v>
      </c>
      <c r="X289" s="240" t="str">
        <f t="shared" ca="1" si="337"/>
        <v>-7.14744956092901+9.15861021161462i</v>
      </c>
      <c r="Y289" s="240" t="str">
        <f t="shared" ca="1" si="338"/>
        <v>-8.60799555268303-7.80183240010351i</v>
      </c>
      <c r="Z289" s="240" t="str">
        <f t="shared" ca="1" si="339"/>
        <v>8.41393643353069-8.01073342003218i</v>
      </c>
      <c r="AA289" s="240" t="str">
        <f t="shared" ca="1" si="340"/>
        <v>7.37006042890639+8.98044461641983i</v>
      </c>
      <c r="AB289" s="240" t="str">
        <f t="shared" ca="1" si="341"/>
        <v>-9.49828699184252+6.68944844175593i</v>
      </c>
      <c r="AC289" s="240" t="str">
        <f t="shared" ca="1" si="342"/>
        <v>-5.97258575390822-9.96465732710003i</v>
      </c>
      <c r="AD289" s="240" t="str">
        <f t="shared" ca="1" si="343"/>
        <v>10.377028320938-5.22335710637962i</v>
      </c>
      <c r="AE289" s="240" t="str">
        <f t="shared" ca="1" si="344"/>
        <v>4.44582263412622+10.7331652992119i</v>
      </c>
      <c r="AF289" s="240" t="str">
        <f t="shared" ca="1" si="345"/>
        <v>-11.0311383247802+3.64419586381969i</v>
      </c>
      <c r="AG289" s="240" t="str">
        <f t="shared" ca="1" si="346"/>
        <v>-2.82282088038568-11.2693326559994i</v>
      </c>
      <c r="AH289" s="240" t="str">
        <f t="shared" ca="1" si="347"/>
        <v>11.4464574971513-1.98614878602412i</v>
      </c>
      <c r="AI289" s="240" t="str">
        <f t="shared" ca="1" si="348"/>
        <v>1.13871357930596+11.5615529933751i</v>
      </c>
      <c r="AJ289" s="240" t="str">
        <f t="shared" ca="1" si="349"/>
        <v>-11.6139954322045+0.285107585040415i</v>
      </c>
      <c r="AK289" s="240" t="str">
        <f t="shared" ca="1" si="350"/>
        <v>0.570043431930927-11.60350062352i</v>
      </c>
      <c r="AL289" s="240" t="str">
        <f t="shared" ca="1" si="351"/>
        <v>11.5301254395986+1.42210533415688i</v>
      </c>
      <c r="AM289" s="240" t="str">
        <f t="shared" ca="1" si="352"/>
        <v>-2.26646072436205+11.3942675069194i</v>
      </c>
      <c r="AN289" s="240" t="str">
        <f t="shared" ca="1" si="353"/>
        <v>-11.1966630513908-3.09853396752961i</v>
      </c>
      <c r="AO289" s="240" t="str">
        <f t="shared" ca="1" si="354"/>
        <v>3.91381598665122-10.9383829086821i</v>
      </c>
      <c r="AP289" s="240" t="str">
        <f t="shared" ca="1" si="355"/>
        <v>10.6208267212577+4.70788869784893i</v>
      </c>
      <c r="AQ289" s="240" t="str">
        <f t="shared" ca="1" si="356"/>
        <v>-5.47644895228906+10.2457153536143i</v>
      </c>
      <c r="AR289" s="240" t="str">
        <f t="shared" ca="1" si="357"/>
        <v>-5.47644895228906+10.2457153536143i</v>
      </c>
      <c r="AS289" s="240" t="str">
        <f t="shared" ca="1" si="358"/>
        <v>6.92053333659935-9.33125900247833i</v>
      </c>
      <c r="AT289" s="240" t="str">
        <f t="shared" ca="1" si="359"/>
        <v>8.79686953719106+7.58823184806288i</v>
      </c>
      <c r="AU289" s="240" t="str">
        <f t="shared" ca="1" si="360"/>
        <v>-8.21480907368656+8.2148090736908i</v>
      </c>
      <c r="AV289" s="240" t="str">
        <f t="shared" ca="1" si="361"/>
        <v>-7.58823184806743-8.79686953718714i</v>
      </c>
      <c r="AW289" s="240" t="str">
        <f t="shared" ca="1" si="362"/>
        <v>9.33125900248164-6.92053333659488i</v>
      </c>
      <c r="AX289" s="240" t="str">
        <f t="shared" ca="1" si="363"/>
        <v>6.21533185535828+9.81508156675655i</v>
      </c>
      <c r="AY289" s="240" t="str">
        <f t="shared" ca="1" si="364"/>
        <v>-10.2457153536168+5.47644895228444i</v>
      </c>
      <c r="AZ289" s="240" t="str">
        <f t="shared" ca="1" si="365"/>
        <v>-4.7078886978547-10.6208267212552i</v>
      </c>
      <c r="BA289" s="240" t="str">
        <f t="shared" ca="1" si="366"/>
        <v>10.93838290868-3.91381598665717i</v>
      </c>
      <c r="BB289" s="240" t="str">
        <f t="shared" ca="1" si="367"/>
        <v>3.09853396752456+11.1966630513922i</v>
      </c>
      <c r="BC289" s="240" t="str">
        <f t="shared" ca="1" si="368"/>
        <v>-11.3942675069205+2.26646072435677i</v>
      </c>
      <c r="BD289" s="240" t="str">
        <f t="shared" ca="1" si="369"/>
        <v>-1.42210533415152-11.5301254395992i</v>
      </c>
      <c r="BE289" s="240" t="str">
        <f t="shared" ca="1" si="370"/>
        <v>11.6035006235197-0.570043431937079i</v>
      </c>
      <c r="BF289" s="240" t="str">
        <f t="shared" ca="1" si="371"/>
        <v>-0.285107585036569+11.6139954322046i</v>
      </c>
      <c r="BG289" s="240" t="str">
        <f t="shared" ca="1" si="372"/>
        <v>-11.5615529933752-1.13871357930443i</v>
      </c>
      <c r="BH289" s="240" t="str">
        <f t="shared" ca="1" si="373"/>
        <v>1.98614878602487-11.4464574971511i</v>
      </c>
      <c r="BI289" s="240" t="str">
        <f t="shared" ca="1" si="374"/>
        <v>11.2693326559986+2.82282088038868i</v>
      </c>
      <c r="BJ289" s="240" t="str">
        <f t="shared" ca="1" si="375"/>
        <v>-3.64419586382497+11.0311383247785i</v>
      </c>
      <c r="BK289" s="240" t="str">
        <f t="shared" ca="1" si="376"/>
        <v>-10.7331652992139-4.44582263412145i</v>
      </c>
      <c r="BL289" s="240" t="str">
        <f t="shared" ca="1" si="377"/>
        <v>5.22335710637708-10.3770283209393i</v>
      </c>
      <c r="BM289" s="240" t="str">
        <f t="shared" ca="1" si="378"/>
        <v>9.96465732710031+5.97258575390776i</v>
      </c>
      <c r="BN289" s="240" t="str">
        <f t="shared" ca="1" si="379"/>
        <v>-6.68944844175738+9.49828699184151i</v>
      </c>
      <c r="BO289" s="240" t="str">
        <f t="shared" ca="1" si="380"/>
        <v>-8.98044461641719-7.37006042890961i</v>
      </c>
      <c r="BP289" s="240" t="str">
        <f t="shared" ca="1" si="381"/>
        <v>8.01073342003604-8.41393643352703i</v>
      </c>
      <c r="BQ289" s="240" t="str">
        <f t="shared" ca="1" si="382"/>
        <v>7.80183240010643+8.60799555268038i</v>
      </c>
      <c r="BR289" s="240" t="str">
        <f t="shared" ca="1" si="383"/>
        <v>-9.15861021161362+7.14744956093028i</v>
      </c>
      <c r="BS289" s="240" t="str">
        <f t="shared" ca="1" si="384"/>
        <v>-6.45433407330951-9.6595935682839i</v>
      </c>
      <c r="BT289" s="240" t="str">
        <f t="shared" ca="1" si="385"/>
        <v>10.1082307504749-5.7262419901249i</v>
      </c>
      <c r="BU289" s="240" t="str">
        <f t="shared" ca="1" si="386"/>
        <v>4.96711890545903+10.5020905544252i</v>
      </c>
      <c r="BV289" s="240" t="str">
        <f t="shared" ca="1" si="387"/>
        <v>-10.8390386197279+4.18107857309125i</v>
      </c>
      <c r="BW289" s="240" t="str">
        <f t="shared" ca="1" si="388"/>
        <v>-3.37238061366542-11.1172489956324i</v>
      </c>
      <c r="BX289" s="240" t="str">
        <f t="shared" ca="1" si="389"/>
        <v>11.3352140360017-2.54540743150218i</v>
      </c>
      <c r="BY289" s="240" t="str">
        <f t="shared" ca="1" si="390"/>
        <v>1.70464046592678+11.4917525693969i</v>
      </c>
      <c r="BZ289" s="240" t="str">
        <f t="shared" ca="1" si="391"/>
        <v>-11.5860162999428+0.854635905971962i</v>
      </c>
      <c r="CA289" s="240" t="str">
        <f t="shared" ca="1" si="392"/>
        <v>5.23179678129278E-12-11.6174944043161i</v>
      </c>
      <c r="CB289" s="240" t="str">
        <f t="shared" ca="1" si="393"/>
        <v>11.5860162999428+0.854635905971202i</v>
      </c>
      <c r="CC289" s="240" t="str">
        <f t="shared" ca="1" si="394"/>
        <v>-1.70464046592602+11.491752569397i</v>
      </c>
      <c r="CD289" s="240" t="str">
        <f t="shared" ca="1" si="395"/>
        <v>-11.3352140360018-2.54540743150143i</v>
      </c>
      <c r="CE289" s="240" t="str">
        <f t="shared" ca="1" si="396"/>
        <v>3.37238061366469-11.1172489956326i</v>
      </c>
      <c r="CF289" s="240" t="str">
        <f t="shared" ca="1" si="397"/>
        <v>10.8390386197284+4.18107857308991i</v>
      </c>
      <c r="CG289" s="240" t="str">
        <f t="shared" ca="1" si="398"/>
        <v>-4.96711890545834+10.5020905544255i</v>
      </c>
      <c r="CH289" s="240" t="str">
        <f t="shared" ca="1" si="399"/>
        <v>-10.1082307504753-5.72624199012423i</v>
      </c>
      <c r="CI289" s="240" t="str">
        <f t="shared" ca="1" si="400"/>
        <v>6.45433407330887-9.65959356828432i</v>
      </c>
      <c r="CJ289" s="240" t="str">
        <f t="shared" ca="1" si="401"/>
        <v>9.15861021161409+7.14744956092968i</v>
      </c>
      <c r="CK289" s="240" t="str">
        <f t="shared" ca="1" si="402"/>
        <v>-7.80183240010586+8.60799555268089i</v>
      </c>
      <c r="CL289" s="240" t="str">
        <f t="shared" ca="1" si="403"/>
        <v>-8.01073342002822-8.41393643353448i</v>
      </c>
      <c r="CM289" s="240" t="str">
        <f t="shared" ca="1" si="404"/>
        <v>8.98044461641649-7.37006042891045i</v>
      </c>
      <c r="CN289" s="240" t="str">
        <f t="shared" ca="1" si="405"/>
        <v>6.68944844175828+9.49828699184087i</v>
      </c>
      <c r="CO289" s="240" t="str">
        <f t="shared" ca="1" si="406"/>
        <v>-9.96465732709975+5.97258575390869i</v>
      </c>
      <c r="CP289" s="240" t="str">
        <f t="shared" ca="1" si="407"/>
        <v>-5.22335710637805-10.3770283209388i</v>
      </c>
      <c r="CQ289" s="240" t="str">
        <f t="shared" ca="1" si="408"/>
        <v>10.7331652992135-4.44582263412246i</v>
      </c>
      <c r="CR289" s="240" t="str">
        <f t="shared" ca="1" si="409"/>
        <v>3.64419586381472+11.0311383247819i</v>
      </c>
      <c r="CS289" s="240" t="str">
        <f t="shared" ca="1" si="410"/>
        <v>-11.2693326559984+2.82282088038973i</v>
      </c>
      <c r="CT289" s="240" t="str">
        <f t="shared" ca="1" si="411"/>
        <v>-1.98614878602595-11.446457497151i</v>
      </c>
      <c r="CU289" s="240" t="str">
        <f t="shared" ca="1" si="412"/>
        <v>11.5615529933751-1.13871357930551i</v>
      </c>
      <c r="CV289" s="240" t="str">
        <f t="shared" ca="1" si="413"/>
        <v>0.285107585037661+11.6139954322046i</v>
      </c>
      <c r="CW289" s="240" t="str">
        <f t="shared" ca="1" si="414"/>
        <v>-11.6035006235197-0.570043431935987i</v>
      </c>
      <c r="CX289" s="240" t="str">
        <f t="shared" ca="1" si="415"/>
        <v>1.42210533415077-11.5301254395993i</v>
      </c>
      <c r="CY289" s="240" t="str">
        <f t="shared" ca="1" si="416"/>
        <v>11.3942675069206+2.26646072435601i</v>
      </c>
      <c r="CZ289" s="240" t="str">
        <f t="shared" ca="1" si="417"/>
        <v>-3.09853396752383+11.1966630513924i</v>
      </c>
      <c r="DA289" s="240" t="str">
        <f t="shared" ca="1" si="418"/>
        <v>-10.9383829086803-3.91381598665645i</v>
      </c>
      <c r="DB289" s="240" t="str">
        <f t="shared" ca="1" si="419"/>
        <v>4.70788869785401-10.6208267212555i</v>
      </c>
      <c r="DC289" s="240" t="str">
        <f t="shared" ca="1" si="420"/>
        <v>10.2457153536117+5.47644895229396i</v>
      </c>
      <c r="DD289" s="240" t="str">
        <f t="shared" ca="1" si="421"/>
        <v>-6.21533185535736+9.81508156675713i</v>
      </c>
      <c r="DE289" s="240" t="str">
        <f t="shared" ca="1" si="422"/>
        <v>-9.3312590024821-6.92053333659426i</v>
      </c>
      <c r="DF289" s="240" t="str">
        <f t="shared" ca="1" si="423"/>
        <v>7.58823184806684-8.79686953718764i</v>
      </c>
      <c r="DG289" s="240" t="str">
        <f t="shared" ca="1" si="424"/>
        <v>8.21480907368711+8.21480907369027i</v>
      </c>
      <c r="DH289" s="240" t="str">
        <f t="shared" ca="1" si="425"/>
        <v>-8.79686953719056+7.58823184806346i</v>
      </c>
      <c r="DI289" s="240" t="str">
        <f t="shared" ca="1" si="426"/>
        <v>-6.92053333660022-9.33125900247768i</v>
      </c>
      <c r="DJ289" s="240" t="str">
        <f t="shared" ca="1" si="427"/>
        <v>9.81508156675317-6.21533185536362i</v>
      </c>
      <c r="DK289" s="240" t="str">
        <f t="shared" ca="1" si="428"/>
        <v>5.47644895229003+10.2457153536138i</v>
      </c>
      <c r="DL289" s="240" t="str">
        <f t="shared" ca="1" si="429"/>
        <v>-10.6208267212573+4.70788869784993i</v>
      </c>
      <c r="DM289" s="240" t="str">
        <f t="shared" ca="1" si="430"/>
        <v>-3.91381598665224-10.9383829086817i</v>
      </c>
      <c r="DN289" s="240" t="str">
        <f t="shared" ca="1" si="431"/>
        <v>11.1966630513936-3.09853396751952i</v>
      </c>
      <c r="DO289" s="240" t="str">
        <f t="shared" ca="1" si="432"/>
        <v>2.26646072436265+11.3942675069193i</v>
      </c>
      <c r="DP289" s="240" t="str">
        <f t="shared" ca="1" si="433"/>
        <v>-11.5301254395985+1.42210533415747i</v>
      </c>
      <c r="DQ289" s="240" t="str">
        <f t="shared" ca="1" si="434"/>
        <v>-0.570043431931524-11.6035006235199i</v>
      </c>
      <c r="DR289" s="240" t="str">
        <f t="shared" ca="1" si="435"/>
        <v>11.6139954322045+0.285107585042129i</v>
      </c>
      <c r="DS289" s="240" t="str">
        <f t="shared" ca="1" si="436"/>
        <v>-1.13871357930996+11.5615529933747i</v>
      </c>
      <c r="DT289" s="240" t="str">
        <f t="shared" ca="1" si="437"/>
        <v>-11.4464574971502-1.98614878603036i</v>
      </c>
      <c r="DU289" s="240" t="str">
        <f t="shared" ca="1" si="438"/>
        <v>2.82282088038254-11.2693326560002i</v>
      </c>
      <c r="DV289" s="240" t="str">
        <f t="shared" ca="1" si="439"/>
        <v>11.0311383247805+3.64419586381896i</v>
      </c>
      <c r="DW289" s="240" t="str">
        <f t="shared" ca="1" si="440"/>
        <v>-4.44582263412658+10.7331652992118i</v>
      </c>
      <c r="DX289" s="240" t="str">
        <f t="shared" ca="1" si="441"/>
        <v>-10.3770283209368-5.22335710638204i</v>
      </c>
      <c r="DY289" s="240" t="str">
        <f t="shared" ca="1" si="442"/>
        <v>5.97258575391252-9.96465732709745i</v>
      </c>
      <c r="DZ289" s="240" t="str">
        <f t="shared" ca="1" si="443"/>
        <v>9.49828699184515+6.68944844175221i</v>
      </c>
      <c r="EA289" s="240" t="str">
        <f t="shared" ca="1" si="444"/>
        <v>-7.37006042890472+8.98044461642121i</v>
      </c>
      <c r="EB289" s="240" t="str">
        <f t="shared" ca="1" si="445"/>
        <v>-8.41393643353139-8.01073342003145i</v>
      </c>
      <c r="EC289" s="240" t="str">
        <f t="shared" ca="1" si="446"/>
        <v>8.6079955526839-7.80183240010255i</v>
      </c>
      <c r="ED289" s="240" t="str">
        <f t="shared" ca="1" si="447"/>
        <v>7.14744956092616+9.15861021161684i</v>
      </c>
      <c r="EE289" s="240" t="str">
        <f t="shared" ca="1" si="448"/>
        <v>-9.6595935682868+6.45433407330516i</v>
      </c>
      <c r="EF289" s="240" t="str">
        <f t="shared" ca="1" si="449"/>
        <v>-5.72624199013068-10.1082307504716i</v>
      </c>
      <c r="EG289" s="240" t="str">
        <f t="shared" ca="1" si="450"/>
        <v>10.5020905544224-4.96711890546504i</v>
      </c>
      <c r="EH289" s="240" t="str">
        <f t="shared" ca="1" si="451"/>
        <v>4.18107857308637+10.8390386197298i</v>
      </c>
      <c r="EI289" s="240" t="str">
        <f t="shared" ca="1" si="452"/>
        <v>-11.1172489956339+3.37238061366042i</v>
      </c>
      <c r="EJ289" s="240" t="str">
        <f t="shared" ca="1" si="453"/>
        <v>-2.54540743149708-11.3352140360028i</v>
      </c>
      <c r="EK289" s="240" t="str">
        <f t="shared" ca="1" si="454"/>
        <v>11.4917525693959-1.70464046593337i</v>
      </c>
      <c r="EL289" s="240" t="str">
        <f t="shared" ca="1" si="455"/>
        <v>0.854635905978599+11.5860162999423i</v>
      </c>
      <c r="EM289" s="240" t="str">
        <f t="shared" ca="1" si="456"/>
        <v>-11.6174944043161+1.42321224709183E-12i</v>
      </c>
      <c r="EN289" s="240"/>
      <c r="EO289" s="240"/>
      <c r="EP289" s="240"/>
    </row>
    <row r="290" spans="1:146">
      <c r="A290" s="268">
        <f t="shared" si="323"/>
        <v>3.7109375000000029E-3</v>
      </c>
      <c r="B290" s="267">
        <v>190</v>
      </c>
      <c r="C290" s="266">
        <f t="shared" si="324"/>
        <v>38000</v>
      </c>
      <c r="N290" s="265">
        <f t="shared" ca="1" si="327"/>
        <v>35.424805295877043</v>
      </c>
      <c r="O290" s="240">
        <f t="shared" ca="1" si="328"/>
        <v>11.424805295877043</v>
      </c>
      <c r="P290" s="240" t="str">
        <f t="shared" ca="1" si="329"/>
        <v>-0.560588625512245+11.4110436175508i</v>
      </c>
      <c r="Q290" s="240" t="str">
        <f t="shared" ca="1" si="330"/>
        <v>-11.3697917356605-1.11982674392387i</v>
      </c>
      <c r="R290" s="240" t="str">
        <f t="shared" ca="1" si="331"/>
        <v>1.67636710162471-11.3011490296027i</v>
      </c>
      <c r="S290" s="240" t="str">
        <f t="shared" ca="1" si="332"/>
        <v>11.2052808656691+2.22886894414418i</v>
      </c>
      <c r="T290" s="240" t="str">
        <f t="shared" ca="1" si="333"/>
        <v>-2.77600124615248+11.0824181986631i</v>
      </c>
      <c r="U290" s="241" t="str">
        <f t="shared" ca="1" si="334"/>
        <v>-10.9328570155117-3.3164459180087i</v>
      </c>
      <c r="V290" s="240" t="str">
        <f t="shared" ca="1" si="335"/>
        <v>3.84890098116313-10.7569576222044i</v>
      </c>
      <c r="W290" s="240" t="str">
        <f t="shared" ca="1" si="336"/>
        <v>10.5551437757874+4.372083704729i</v>
      </c>
      <c r="X290" s="240" t="str">
        <f t="shared" ca="1" si="337"/>
        <v>-4.88473369570193+10.3279016634926i</v>
      </c>
      <c r="Y290" s="240" t="str">
        <f t="shared" ca="1" si="338"/>
        <v>-10.0757787314737-5.38561593534875i</v>
      </c>
      <c r="Z290" s="240" t="str">
        <f t="shared" ca="1" si="339"/>
        <v>5.87352375448405-9.79938236595611i</v>
      </c>
      <c r="AA290" s="240" t="str">
        <f t="shared" ca="1" si="340"/>
        <v>9.49937842999499+6.34728174043393i</v>
      </c>
      <c r="AB290" s="240" t="str">
        <f t="shared" ca="1" si="341"/>
        <v>-6.80574856871582+9.1764896593481i</v>
      </c>
      <c r="AC290" s="240" t="str">
        <f t="shared" ca="1" si="342"/>
        <v>-8.83149392134701-7.24781975258153i</v>
      </c>
      <c r="AD290" s="240" t="str">
        <f t="shared" ca="1" si="343"/>
        <v>7.67243030383017-8.46522234094112i</v>
      </c>
      <c r="AE290" s="240" t="str">
        <f t="shared" ca="1" si="344"/>
        <v>8.07855729845075+8.07855729845053i</v>
      </c>
      <c r="AF290" s="240" t="str">
        <f t="shared" ca="1" si="345"/>
        <v>-8.46522234094166+7.67243030382957i</v>
      </c>
      <c r="AG290" s="240" t="str">
        <f t="shared" ca="1" si="346"/>
        <v>-7.24781975258177-8.83149392134681i</v>
      </c>
      <c r="AH290" s="240" t="str">
        <f t="shared" ca="1" si="347"/>
        <v>9.17648965934864-6.8057485687151i</v>
      </c>
      <c r="AI290" s="240" t="str">
        <f t="shared" ca="1" si="348"/>
        <v>6.34728174043413+9.49937842999486i</v>
      </c>
      <c r="AJ290" s="240" t="str">
        <f t="shared" ca="1" si="349"/>
        <v>-9.79938236595658+5.87352375448329i</v>
      </c>
      <c r="AK290" s="240" t="str">
        <f t="shared" ca="1" si="350"/>
        <v>-5.38561593535196-10.075778731472i</v>
      </c>
      <c r="AL290" s="240" t="str">
        <f t="shared" ca="1" si="351"/>
        <v>10.327901663493-4.88473369570112i</v>
      </c>
      <c r="AM290" s="240" t="str">
        <f t="shared" ca="1" si="352"/>
        <v>4.37208370472503+10.555143775789i</v>
      </c>
      <c r="AN290" s="240" t="str">
        <f t="shared" ca="1" si="353"/>
        <v>-10.7569576222036+3.8489009811655i</v>
      </c>
      <c r="AO290" s="240" t="str">
        <f t="shared" ca="1" si="354"/>
        <v>-3.3164459180078-10.932857015512i</v>
      </c>
      <c r="AP290" s="240" t="str">
        <f t="shared" ca="1" si="355"/>
        <v>11.0824181986645-2.77600124614716i</v>
      </c>
      <c r="AQ290" s="240" t="str">
        <f t="shared" ca="1" si="356"/>
        <v>2.22886894414676+11.2052808656686i</v>
      </c>
      <c r="AR290" s="240" t="str">
        <f t="shared" ca="1" si="357"/>
        <v>2.22886894414676+11.2052808656686i</v>
      </c>
      <c r="AS290" s="240" t="str">
        <f t="shared" ca="1" si="358"/>
        <v>-1.11982674391855-11.369791735661i</v>
      </c>
      <c r="AT290" s="240" t="str">
        <f t="shared" ca="1" si="359"/>
        <v>11.4110436175507-0.560588625514115i</v>
      </c>
      <c r="AU290" s="240" t="str">
        <f t="shared" ca="1" si="360"/>
        <v>-1.95387752757211E-12+11.424805295877i</v>
      </c>
      <c r="AV290" s="240" t="str">
        <f t="shared" ca="1" si="361"/>
        <v>-11.411043617551-0.560588625506991i</v>
      </c>
      <c r="AW290" s="240" t="str">
        <f t="shared" ca="1" si="362"/>
        <v>1.11982674392244-11.3697917356606i</v>
      </c>
      <c r="AX290" s="240" t="str">
        <f t="shared" ca="1" si="363"/>
        <v>11.3011490296024+1.67636710162682i</v>
      </c>
      <c r="AY290" s="240" t="str">
        <f t="shared" ca="1" si="364"/>
        <v>-2.22886894413945+11.20528086567i</v>
      </c>
      <c r="AZ290" s="240" t="str">
        <f t="shared" ca="1" si="365"/>
        <v>-11.0824181986634-2.77600124615126i</v>
      </c>
      <c r="BA290" s="240" t="str">
        <f t="shared" ca="1" si="366"/>
        <v>3.31644591801169-10.9328570155108i</v>
      </c>
      <c r="BB290" s="240" t="str">
        <f t="shared" ca="1" si="367"/>
        <v>10.756957622206+3.84890098115878i</v>
      </c>
      <c r="BC290" s="240" t="str">
        <f t="shared" ca="1" si="368"/>
        <v>-4.37208370472879+10.5551437757875i</v>
      </c>
      <c r="BD290" s="240" t="str">
        <f t="shared" ca="1" si="369"/>
        <v>-10.3279016634912-4.88473369570495i</v>
      </c>
      <c r="BE290" s="240" t="str">
        <f t="shared" ca="1" si="370"/>
        <v>5.38561593534553-10.0757787314754i</v>
      </c>
      <c r="BF290" s="240" t="str">
        <f t="shared" ca="1" si="371"/>
        <v>9.79938236595632+5.87352375448371i</v>
      </c>
      <c r="BG290" s="240" t="str">
        <f t="shared" ca="1" si="372"/>
        <v>-6.34728174043751+9.49937842999261i</v>
      </c>
      <c r="BH290" s="240" t="str">
        <f t="shared" ca="1" si="373"/>
        <v>-9.17648965935038-6.80574856871276i</v>
      </c>
      <c r="BI290" s="240" t="str">
        <f t="shared" ca="1" si="374"/>
        <v>7.24781975258228-8.83149392134639i</v>
      </c>
      <c r="BJ290" s="240" t="str">
        <f t="shared" ca="1" si="375"/>
        <v>8.46522234093828+7.6724303038333i</v>
      </c>
      <c r="BK290" s="240" t="str">
        <f t="shared" ca="1" si="376"/>
        <v>-8.0785572984488+8.07855729845247i</v>
      </c>
      <c r="BL290" s="240" t="str">
        <f t="shared" ca="1" si="377"/>
        <v>-7.67243030382896-8.46522234094221i</v>
      </c>
      <c r="BM290" s="240" t="str">
        <f t="shared" ca="1" si="378"/>
        <v>8.83149392135032-7.24781975257749i</v>
      </c>
      <c r="BN290" s="240" t="str">
        <f t="shared" ca="1" si="379"/>
        <v>6.80574856871718+9.1764896593471i</v>
      </c>
      <c r="BO290" s="240" t="str">
        <f t="shared" ca="1" si="380"/>
        <v>-9.49937842999603+6.34728174043237i</v>
      </c>
      <c r="BP290" s="240" t="str">
        <f t="shared" ca="1" si="381"/>
        <v>-5.87352375448844-9.79938236595348i</v>
      </c>
      <c r="BQ290" s="240" t="str">
        <f t="shared" ca="1" si="382"/>
        <v>10.075778731473-5.3856159353501i</v>
      </c>
      <c r="BR290" s="240" t="str">
        <f t="shared" ca="1" si="383"/>
        <v>4.88473369569906+10.327901663494i</v>
      </c>
      <c r="BS290" s="240" t="str">
        <f t="shared" ca="1" si="384"/>
        <v>-10.5551437757854+4.37208370473387i</v>
      </c>
      <c r="BT290" s="240" t="str">
        <f t="shared" ca="1" si="385"/>
        <v>-3.84890098116335-10.7569576222043i</v>
      </c>
      <c r="BU290" s="240" t="str">
        <f t="shared" ca="1" si="386"/>
        <v>10.9328570155126-3.31644591800578i</v>
      </c>
      <c r="BV290" s="240" t="str">
        <f t="shared" ca="1" si="387"/>
        <v>2.77600124615598+11.0824181986623i</v>
      </c>
      <c r="BW290" s="240" t="str">
        <f t="shared" ca="1" si="388"/>
        <v>-11.205280865669+2.22886894414453i</v>
      </c>
      <c r="BX290" s="240" t="str">
        <f t="shared" ca="1" si="389"/>
        <v>-1.67636710162071-11.3011490296033i</v>
      </c>
      <c r="BY290" s="240" t="str">
        <f t="shared" ca="1" si="390"/>
        <v>11.3697917356601-1.11982674392759i</v>
      </c>
      <c r="BZ290" s="240" t="str">
        <f t="shared" ca="1" si="391"/>
        <v>0.560588625512164+11.4110436175508i</v>
      </c>
      <c r="CA290" s="240" t="str">
        <f t="shared" ca="1" si="392"/>
        <v>-11.424805295877-3.90775505514423E-12i</v>
      </c>
      <c r="CB290" s="240" t="str">
        <f t="shared" ca="1" si="393"/>
        <v>0.560588625508942-11.4110436175509i</v>
      </c>
      <c r="CC290" s="240" t="str">
        <f t="shared" ca="1" si="394"/>
        <v>11.3697917356604+1.11982674392438i</v>
      </c>
      <c r="CD290" s="240" t="str">
        <f t="shared" ca="1" si="395"/>
        <v>-1.67636710162843+11.3011490296022i</v>
      </c>
      <c r="CE290" s="240" t="str">
        <f t="shared" ca="1" si="396"/>
        <v>-11.2052808656696-2.22886894414136i</v>
      </c>
      <c r="CF290" s="240" t="str">
        <f t="shared" ca="1" si="397"/>
        <v>2.77600124615285-11.0824181986631i</v>
      </c>
      <c r="CG290" s="240" t="str">
        <f t="shared" ca="1" si="398"/>
        <v>10.9328570155101+3.31644591801388i</v>
      </c>
      <c r="CH290" s="240" t="str">
        <f t="shared" ca="1" si="399"/>
        <v>-3.84890098116032+10.7569576222054i</v>
      </c>
      <c r="CI290" s="240" t="str">
        <f t="shared" ca="1" si="400"/>
        <v>-10.5551437757866-4.37208370473089i</v>
      </c>
      <c r="CJ290" s="240" t="str">
        <f t="shared" ca="1" si="401"/>
        <v>4.88473369570671-10.3279016634904i</v>
      </c>
      <c r="CK290" s="240" t="str">
        <f t="shared" ca="1" si="402"/>
        <v>10.0757787314743+5.38561593534754i</v>
      </c>
      <c r="CL290" s="240" t="str">
        <f t="shared" ca="1" si="403"/>
        <v>-5.87352375448567+9.79938236595515i</v>
      </c>
      <c r="CM290" s="240" t="str">
        <f t="shared" ca="1" si="404"/>
        <v>-9.49937842999764-6.34728174042996i</v>
      </c>
      <c r="CN290" s="240" t="str">
        <f t="shared" ca="1" si="405"/>
        <v>6.80574856871459-9.17648965934902i</v>
      </c>
      <c r="CO290" s="240" t="str">
        <f t="shared" ca="1" si="406"/>
        <v>8.83149392134515+7.24781975258379i</v>
      </c>
      <c r="CP290" s="240" t="str">
        <f t="shared" ca="1" si="407"/>
        <v>-7.67243030382657+8.46522234094438i</v>
      </c>
      <c r="CQ290" s="240" t="str">
        <f t="shared" ca="1" si="408"/>
        <v>-8.07855729845109-8.07855729845019i</v>
      </c>
      <c r="CR290" s="240" t="str">
        <f t="shared" ca="1" si="409"/>
        <v>8.46522234094353-7.67243030382751i</v>
      </c>
      <c r="CS290" s="240" t="str">
        <f t="shared" ca="1" si="410"/>
        <v>7.24781975258477+8.83149392134434i</v>
      </c>
      <c r="CT290" s="240" t="str">
        <f t="shared" ca="1" si="411"/>
        <v>-9.17648965934826+6.8057485687156i</v>
      </c>
      <c r="CU290" s="240" t="str">
        <f t="shared" ca="1" si="412"/>
        <v>-6.34728174043047-9.4993784299973i</v>
      </c>
      <c r="CV290" s="240" t="str">
        <f t="shared" ca="1" si="413"/>
        <v>9.79938236595449-5.87352375448676i</v>
      </c>
      <c r="CW290" s="240" t="str">
        <f t="shared" ca="1" si="414"/>
        <v>5.38561593534866+10.0757787314737i</v>
      </c>
      <c r="CX290" s="240" t="str">
        <f t="shared" ca="1" si="415"/>
        <v>-10.3279016634948+4.8847336956973i</v>
      </c>
      <c r="CY290" s="240" t="str">
        <f t="shared" ca="1" si="416"/>
        <v>-4.37208370473207-10.5551437757861i</v>
      </c>
      <c r="CZ290" s="240" t="str">
        <f t="shared" ca="1" si="417"/>
        <v>10.756957622205-3.84890098116151i</v>
      </c>
      <c r="DA290" s="240" t="str">
        <f t="shared" ca="1" si="418"/>
        <v>3.31644591800391+10.9328570155132i</v>
      </c>
      <c r="DB290" s="240" t="str">
        <f t="shared" ca="1" si="419"/>
        <v>-11.0824181986627+2.77600124615408i</v>
      </c>
      <c r="DC290" s="240" t="str">
        <f t="shared" ca="1" si="420"/>
        <v>-2.22886894414261-11.2052808656694i</v>
      </c>
      <c r="DD290" s="240" t="str">
        <f t="shared" ca="1" si="421"/>
        <v>11.3011490296036-1.67636710161877i</v>
      </c>
      <c r="DE290" s="240" t="str">
        <f t="shared" ca="1" si="422"/>
        <v>1.11982674392565+11.3697917356603i</v>
      </c>
      <c r="DF290" s="240" t="str">
        <f t="shared" ca="1" si="423"/>
        <v>-11.4110436175509+0.560588625510211i</v>
      </c>
      <c r="DG290" s="240" t="str">
        <f t="shared" ca="1" si="424"/>
        <v>-5.17859229550784E-12-11.424805295877i</v>
      </c>
      <c r="DH290" s="240" t="str">
        <f t="shared" ca="1" si="425"/>
        <v>11.4110436175508+0.560588625510895i</v>
      </c>
      <c r="DI290" s="240" t="str">
        <f t="shared" ca="1" si="426"/>
        <v>-1.11982674392633+11.3697917356602i</v>
      </c>
      <c r="DJ290" s="240" t="str">
        <f t="shared" ca="1" si="427"/>
        <v>-11.3011490296035-1.67636710161945i</v>
      </c>
      <c r="DK290" s="240" t="str">
        <f t="shared" ca="1" si="428"/>
        <v>2.22886894414328-11.2052808656693i</v>
      </c>
      <c r="DL290" s="240" t="str">
        <f t="shared" ca="1" si="429"/>
        <v>11.0824181986624+2.77600124615537i</v>
      </c>
      <c r="DM290" s="240" t="str">
        <f t="shared" ca="1" si="430"/>
        <v>-3.31644591800457+10.932857015513i</v>
      </c>
      <c r="DN290" s="240" t="str">
        <f t="shared" ca="1" si="431"/>
        <v>-10.7569576222045-3.84890098116277i</v>
      </c>
      <c r="DO290" s="240" t="str">
        <f t="shared" ca="1" si="432"/>
        <v>4.37208370473269-10.5551437757859i</v>
      </c>
      <c r="DP290" s="240" t="str">
        <f t="shared" ca="1" si="433"/>
        <v>10.3279016634946+4.88473369569791i</v>
      </c>
      <c r="DQ290" s="240" t="str">
        <f t="shared" ca="1" si="434"/>
        <v>-5.38561593534926+10.0757787314734i</v>
      </c>
      <c r="DR290" s="240" t="str">
        <f t="shared" ca="1" si="435"/>
        <v>-9.79938236595415-5.87352375448734i</v>
      </c>
      <c r="DS290" s="240" t="str">
        <f t="shared" ca="1" si="436"/>
        <v>6.34728174043158-9.49937842999656i</v>
      </c>
      <c r="DT290" s="240" t="str">
        <f t="shared" ca="1" si="437"/>
        <v>9.17648965934785+6.80574856871615i</v>
      </c>
      <c r="DU290" s="240" t="str">
        <f t="shared" ca="1" si="438"/>
        <v>-7.2478197525858+8.8314939213435i</v>
      </c>
      <c r="DV290" s="240" t="str">
        <f t="shared" ca="1" si="439"/>
        <v>-8.46522234094307-7.67243030382801i</v>
      </c>
      <c r="DW290" s="240" t="str">
        <f t="shared" ca="1" si="440"/>
        <v>8.07855729845157-8.07855729844971i</v>
      </c>
      <c r="DX290" s="240" t="str">
        <f t="shared" ca="1" si="441"/>
        <v>7.67243030382606+8.46522234094484i</v>
      </c>
      <c r="DY290" s="240" t="str">
        <f t="shared" ca="1" si="442"/>
        <v>-8.831493921346+7.24781975258276i</v>
      </c>
      <c r="DZ290" s="240" t="str">
        <f t="shared" ca="1" si="443"/>
        <v>-6.80574856871351-9.17648965934982i</v>
      </c>
      <c r="EA290" s="240" t="str">
        <f t="shared" ca="1" si="444"/>
        <v>9.4993784299919-6.34728174043857i</v>
      </c>
      <c r="EB290" s="240" t="str">
        <f t="shared" ca="1" si="445"/>
        <v>5.87352375448508+9.79938236595549i</v>
      </c>
      <c r="EC290" s="240" t="str">
        <f t="shared" ca="1" si="446"/>
        <v>-10.0757787314747+5.38561593534693i</v>
      </c>
      <c r="ED290" s="240" t="str">
        <f t="shared" ca="1" si="447"/>
        <v>-4.88473369570551-10.327901663491i</v>
      </c>
      <c r="EE290" s="240" t="str">
        <f t="shared" ca="1" si="448"/>
        <v>10.5551437757871-4.37208370472967i</v>
      </c>
      <c r="EF290" s="240" t="str">
        <f t="shared" ca="1" si="449"/>
        <v>3.84890098115967+10.7569576222057i</v>
      </c>
      <c r="EG290" s="240" t="str">
        <f t="shared" ca="1" si="450"/>
        <v>-10.9328570155103+3.31644591801323i</v>
      </c>
      <c r="EH290" s="240" t="str">
        <f t="shared" ca="1" si="451"/>
        <v>-2.77600124615281-11.0824181986631i</v>
      </c>
      <c r="EI290" s="240" t="str">
        <f t="shared" ca="1" si="452"/>
        <v>11.2052808656699-2.22886894414006i</v>
      </c>
      <c r="EJ290" s="240" t="str">
        <f t="shared" ca="1" si="453"/>
        <v>1.67636710162776+11.3011490296023i</v>
      </c>
      <c r="EK290" s="240" t="str">
        <f t="shared" ca="1" si="454"/>
        <v>-11.3697917356605+1.1198267439237i</v>
      </c>
      <c r="EL290" s="240" t="str">
        <f t="shared" ca="1" si="455"/>
        <v>-0.56058862550826-11.411043617551i</v>
      </c>
      <c r="EM290" s="240" t="str">
        <f t="shared" ca="1" si="456"/>
        <v>11.424805295877-3.87413976077243E-12i</v>
      </c>
      <c r="EN290" s="240"/>
      <c r="EO290" s="240"/>
      <c r="EP290" s="240"/>
    </row>
    <row r="291" spans="1:146">
      <c r="A291" s="268">
        <f t="shared" si="323"/>
        <v>3.7304687500000029E-3</v>
      </c>
      <c r="B291" s="267">
        <v>191</v>
      </c>
      <c r="C291" s="266">
        <f t="shared" si="324"/>
        <v>38200</v>
      </c>
      <c r="N291" s="265">
        <f t="shared" ca="1" si="327"/>
        <v>34.873832860046477</v>
      </c>
      <c r="O291" s="240">
        <f t="shared" ca="1" si="328"/>
        <v>10.873832860046477</v>
      </c>
      <c r="P291" s="240" t="str">
        <f t="shared" ca="1" si="329"/>
        <v>-0.266857217138345+10.8705578648884i</v>
      </c>
      <c r="Q291" s="240" t="str">
        <f t="shared" ca="1" si="330"/>
        <v>-10.8607348521489-0.533553689467519i</v>
      </c>
      <c r="R291" s="240" t="str">
        <f t="shared" ca="1" si="331"/>
        <v>0.799928769004593-10.8443697388435i</v>
      </c>
      <c r="S291" s="240" t="str">
        <f t="shared" ca="1" si="332"/>
        <v>10.8214723827045+1.06582200136314i</v>
      </c>
      <c r="T291" s="240" t="str">
        <f t="shared" ca="1" si="333"/>
        <v>-1.33107322240169+10.7920565762431i</v>
      </c>
      <c r="U291" s="241" t="str">
        <f t="shared" ca="1" si="334"/>
        <v>-10.7561400384411-1.5955226547031i</v>
      </c>
      <c r="V291" s="240" t="str">
        <f t="shared" ca="1" si="335"/>
        <v>1.8590110038178-10.7137444040779i</v>
      </c>
      <c r="W291" s="240" t="str">
        <f t="shared" ca="1" si="336"/>
        <v>10.6648952106986+2.12137955421558i</v>
      </c>
      <c r="X291" s="240" t="str">
        <f t="shared" ca="1" si="337"/>
        <v>-2.38247026489446+10.6096218832304i</v>
      </c>
      <c r="Y291" s="240" t="str">
        <f t="shared" ca="1" si="338"/>
        <v>-10.5479577162589-2.64212586457207i</v>
      </c>
      <c r="Z291" s="240" t="str">
        <f t="shared" ca="1" si="339"/>
        <v>2.9001899464243-10.4799398539727i</v>
      </c>
      <c r="AA291" s="240" t="str">
        <f t="shared" ca="1" si="340"/>
        <v>10.4056092677887+3.1565070622979i</v>
      </c>
      <c r="AB291" s="240" t="str">
        <f t="shared" ca="1" si="341"/>
        <v>-3.41092281634554+10.3250107316729i</v>
      </c>
      <c r="AC291" s="240" t="str">
        <f t="shared" ca="1" si="342"/>
        <v>-10.238192795169-3.66328395803234i</v>
      </c>
      <c r="AD291" s="240" t="str">
        <f t="shared" ca="1" si="343"/>
        <v>3.91343847444175-10.1452077541559i</v>
      </c>
      <c r="AE291" s="240" t="str">
        <f t="shared" ca="1" si="344"/>
        <v>10.0461116193455+4.16123568184704i</v>
      </c>
      <c r="AF291" s="240" t="str">
        <f t="shared" ca="1" si="345"/>
        <v>-4.40652631647621+9.94096408254397i</v>
      </c>
      <c r="AG291" s="240" t="str">
        <f t="shared" ca="1" si="346"/>
        <v>-9.8298284806961-4.64916262442199i</v>
      </c>
      <c r="AH291" s="240" t="str">
        <f t="shared" ca="1" si="347"/>
        <v>4.88899845064718-9.71277175773198i</v>
      </c>
      <c r="AI291" s="240" t="str">
        <f t="shared" ca="1" si="348"/>
        <v>9.58986442424492+5.12588932701713i</v>
      </c>
      <c r="AJ291" s="240" t="str">
        <f t="shared" ca="1" si="349"/>
        <v>-5.35969255932583+9.46118051501681i</v>
      </c>
      <c r="AK291" s="240" t="str">
        <f t="shared" ca="1" si="350"/>
        <v>-9.32679754442056-5.59026731325231i</v>
      </c>
      <c r="AL291" s="240" t="str">
        <f t="shared" ca="1" si="351"/>
        <v>5.81747469917449-9.18679645973999i</v>
      </c>
      <c r="AM291" s="240" t="str">
        <f t="shared" ca="1" si="352"/>
        <v>9.04126159238271+6.04117785587642i</v>
      </c>
      <c r="AN291" s="240" t="str">
        <f t="shared" ca="1" si="353"/>
        <v>-6.26124203292318+8.89028060712274i</v>
      </c>
      <c r="AO291" s="240" t="str">
        <f t="shared" ca="1" si="354"/>
        <v>-8.73394444925425-6.47753467189234i</v>
      </c>
      <c r="AP291" s="240" t="str">
        <f t="shared" ca="1" si="355"/>
        <v>6.68992548619448-8.57234728982629i</v>
      </c>
      <c r="AQ291" s="240" t="str">
        <f t="shared" ca="1" si="356"/>
        <v>8.4055864689382+6.89828653952774i</v>
      </c>
      <c r="AR291" s="240" t="str">
        <f t="shared" ca="1" si="357"/>
        <v>8.4055864689382+6.89828653952774i</v>
      </c>
      <c r="AS291" s="240" t="str">
        <f t="shared" ca="1" si="358"/>
        <v>-8.05697869457612-7.30241983067072i</v>
      </c>
      <c r="AT291" s="240" t="str">
        <f t="shared" ca="1" si="359"/>
        <v>7.49794863369715-7.87534172938963i</v>
      </c>
      <c r="AU291" s="240" t="str">
        <f t="shared" ca="1" si="360"/>
        <v>7.6889609528308+7.68896095282516i</v>
      </c>
      <c r="AV291" s="240" t="str">
        <f t="shared" ca="1" si="361"/>
        <v>-7.87534172939159+7.49794863369508i</v>
      </c>
      <c r="AW291" s="240" t="str">
        <f t="shared" ca="1" si="362"/>
        <v>-7.30241983067663-8.05697869457077i</v>
      </c>
      <c r="AX291" s="240" t="str">
        <f t="shared" ca="1" si="363"/>
        <v>8.23376243706143-7.10249232299921i</v>
      </c>
      <c r="AY291" s="240" t="str">
        <f t="shared" ca="1" si="364"/>
        <v>6.8982865395339+8.40558646893314i</v>
      </c>
      <c r="AZ291" s="240" t="str">
        <f t="shared" ca="1" si="365"/>
        <v>-8.57234728982795+6.68992548619236i</v>
      </c>
      <c r="BA291" s="240" t="str">
        <f t="shared" ca="1" si="366"/>
        <v>-6.47753467189887-8.73394444924941i</v>
      </c>
      <c r="BB291" s="240" t="str">
        <f t="shared" ca="1" si="367"/>
        <v>8.89028060712429-6.26124203292097i</v>
      </c>
      <c r="BC291" s="240" t="str">
        <f t="shared" ca="1" si="368"/>
        <v>6.04117785587418+9.04126159238421i</v>
      </c>
      <c r="BD291" s="240" t="str">
        <f t="shared" ca="1" si="369"/>
        <v>-9.18679645974144+5.81747469917222i</v>
      </c>
      <c r="BE291" s="240" t="str">
        <f t="shared" ca="1" si="370"/>
        <v>-5.59026731324999-9.32679754442195i</v>
      </c>
      <c r="BF291" s="240" t="str">
        <f t="shared" ca="1" si="371"/>
        <v>9.46118051501868-5.35969255932253i</v>
      </c>
      <c r="BG291" s="240" t="str">
        <f t="shared" ca="1" si="372"/>
        <v>5.12588932701857+9.58986442424415i</v>
      </c>
      <c r="BH291" s="240" t="str">
        <f t="shared" ca="1" si="373"/>
        <v>-9.71277175773368+4.88899845064381i</v>
      </c>
      <c r="BI291" s="240" t="str">
        <f t="shared" ca="1" si="374"/>
        <v>-4.64916262442346-9.8298284806954i</v>
      </c>
      <c r="BJ291" s="240" t="str">
        <f t="shared" ca="1" si="375"/>
        <v>9.94096408254593-4.40652631647177i</v>
      </c>
      <c r="BK291" s="240" t="str">
        <f t="shared" ca="1" si="376"/>
        <v>4.16123568184755+10.0461116193453i</v>
      </c>
      <c r="BL291" s="240" t="str">
        <f t="shared" ca="1" si="377"/>
        <v>-10.1452077541577+3.91343847443721i</v>
      </c>
      <c r="BM291" s="240" t="str">
        <f t="shared" ca="1" si="378"/>
        <v>-3.66328395803286-10.2381927951688i</v>
      </c>
      <c r="BN291" s="240" t="str">
        <f t="shared" ca="1" si="379"/>
        <v>10.3250107316744-3.41092281634101i</v>
      </c>
      <c r="BO291" s="240" t="str">
        <f t="shared" ca="1" si="380"/>
        <v>3.15650706229747+10.4056092677888i</v>
      </c>
      <c r="BP291" s="240" t="str">
        <f t="shared" ca="1" si="381"/>
        <v>-10.4799398539714+2.90018994642908i</v>
      </c>
      <c r="BQ291" s="240" t="str">
        <f t="shared" ca="1" si="382"/>
        <v>-2.64212586457163-10.547957716259i</v>
      </c>
      <c r="BR291" s="240" t="str">
        <f t="shared" ca="1" si="383"/>
        <v>10.6096218832293-2.38247026489899i</v>
      </c>
      <c r="BS291" s="240" t="str">
        <f t="shared" ca="1" si="384"/>
        <v>2.12137955421513+10.6648952106987i</v>
      </c>
      <c r="BT291" s="240" t="str">
        <f t="shared" ca="1" si="385"/>
        <v>-10.7137444040773+1.8590110038216i</v>
      </c>
      <c r="BU291" s="240" t="str">
        <f t="shared" ca="1" si="386"/>
        <v>-1.59552265470132-10.7561400384414i</v>
      </c>
      <c r="BV291" s="240" t="str">
        <f t="shared" ca="1" si="387"/>
        <v>10.7920565762427-1.33107322240527i</v>
      </c>
      <c r="BW291" s="240" t="str">
        <f t="shared" ca="1" si="388"/>
        <v>1.06582200136164+10.8214723827047i</v>
      </c>
      <c r="BX291" s="240" t="str">
        <f t="shared" ca="1" si="389"/>
        <v>-10.8443697388432+0.799928769008511i</v>
      </c>
      <c r="BY291" s="240" t="str">
        <f t="shared" ca="1" si="390"/>
        <v>-0.533553689465097-10.860734852149i</v>
      </c>
      <c r="BZ291" s="240" t="str">
        <f t="shared" ca="1" si="391"/>
        <v>10.8705578648884-0.266857217141114i</v>
      </c>
      <c r="CA291" s="240" t="str">
        <f t="shared" ca="1" si="392"/>
        <v>-2.54170158991671E-12+10.8738328600465i</v>
      </c>
      <c r="CB291" s="240" t="str">
        <f t="shared" ca="1" si="393"/>
        <v>-10.8705578648885-0.266857217135692i</v>
      </c>
      <c r="CC291" s="240" t="str">
        <f t="shared" ca="1" si="394"/>
        <v>0.533553689470791-10.8607348521488i</v>
      </c>
      <c r="CD291" s="240" t="str">
        <f t="shared" ca="1" si="395"/>
        <v>10.8443697388436+0.799928769003101i</v>
      </c>
      <c r="CE291" s="240" t="str">
        <f t="shared" ca="1" si="396"/>
        <v>-1.0658220013667+10.8214723827042i</v>
      </c>
      <c r="CF291" s="240" t="str">
        <f t="shared" ca="1" si="397"/>
        <v>-10.7920565762433-1.33107322239988i</v>
      </c>
      <c r="CG291" s="240" t="str">
        <f t="shared" ca="1" si="398"/>
        <v>1.59552265470695-10.7561400384405i</v>
      </c>
      <c r="CH291" s="240" t="str">
        <f t="shared" ca="1" si="399"/>
        <v>10.7137444040782+1.85901100381626i</v>
      </c>
      <c r="CI291" s="240" t="str">
        <f t="shared" ca="1" si="400"/>
        <v>-2.12137955422012+10.6648952106977i</v>
      </c>
      <c r="CJ291" s="240" t="str">
        <f t="shared" ca="1" si="401"/>
        <v>-10.6096218832305-2.3824702648937i</v>
      </c>
      <c r="CK291" s="240" t="str">
        <f t="shared" ca="1" si="402"/>
        <v>2.64212586457686-10.5479577162577i</v>
      </c>
      <c r="CL291" s="240" t="str">
        <f t="shared" ca="1" si="403"/>
        <v>10.4799398539729+2.90018994642385i</v>
      </c>
      <c r="CM291" s="240" t="str">
        <f t="shared" ca="1" si="404"/>
        <v>-3.15650706230293+10.4056092677872i</v>
      </c>
      <c r="CN291" s="240" t="str">
        <f t="shared" ca="1" si="405"/>
        <v>-10.3250107316726-3.41092281634642i</v>
      </c>
      <c r="CO291" s="240" t="str">
        <f t="shared" ca="1" si="406"/>
        <v>3.66328395802746-10.2381927951707i</v>
      </c>
      <c r="CP291" s="240" t="str">
        <f t="shared" ca="1" si="407"/>
        <v>10.1452077541557+3.91343847444225i</v>
      </c>
      <c r="CQ291" s="240" t="str">
        <f t="shared" ca="1" si="408"/>
        <v>-4.16123568184254+10.0461116193474i</v>
      </c>
      <c r="CR291" s="240" t="str">
        <f t="shared" ca="1" si="409"/>
        <v>-9.94096408254362-4.40652631647698i</v>
      </c>
      <c r="CS291" s="240" t="str">
        <f t="shared" ca="1" si="410"/>
        <v>4.64916262441884-9.82982848069759i</v>
      </c>
      <c r="CT291" s="240" t="str">
        <f t="shared" ca="1" si="411"/>
        <v>9.71277175773126+4.88899845064863i</v>
      </c>
      <c r="CU291" s="240" t="str">
        <f t="shared" ca="1" si="412"/>
        <v>-5.12588932701378+9.58986442424672i</v>
      </c>
      <c r="CV291" s="240" t="str">
        <f t="shared" ca="1" si="413"/>
        <v>-9.46118051501587-5.3596925593275i</v>
      </c>
      <c r="CW291" s="240" t="str">
        <f t="shared" ca="1" si="414"/>
        <v>5.59026731324561-9.32679754442458i</v>
      </c>
      <c r="CX291" s="240" t="str">
        <f t="shared" ca="1" si="415"/>
        <v>9.18679645973854+5.81747469917677i</v>
      </c>
      <c r="CY291" s="240" t="str">
        <f t="shared" ca="1" si="416"/>
        <v>-6.04117785586967+9.04126159238723i</v>
      </c>
      <c r="CZ291" s="240" t="str">
        <f t="shared" ca="1" si="417"/>
        <v>-8.89028060712101-6.26124203292563i</v>
      </c>
      <c r="DA291" s="240" t="str">
        <f t="shared" ca="1" si="418"/>
        <v>6.47753467189476-8.73394444925245i</v>
      </c>
      <c r="DB291" s="240" t="str">
        <f t="shared" ca="1" si="419"/>
        <v>8.57234728982462+6.68992548619661i</v>
      </c>
      <c r="DC291" s="240" t="str">
        <f t="shared" ca="1" si="420"/>
        <v>-6.89828653952971+8.40558646893659i</v>
      </c>
      <c r="DD291" s="240" t="str">
        <f t="shared" ca="1" si="421"/>
        <v>-8.2337624370577-7.10249232300353i</v>
      </c>
      <c r="DE291" s="240" t="str">
        <f t="shared" ca="1" si="422"/>
        <v>7.30241983067283-8.0569786945742i</v>
      </c>
      <c r="DF291" s="240" t="str">
        <f t="shared" ca="1" si="423"/>
        <v>7.87534172938787+7.497948633699i</v>
      </c>
      <c r="DG291" s="240" t="str">
        <f t="shared" ca="1" si="424"/>
        <v>-7.68896095282696+7.68896095282899i</v>
      </c>
      <c r="DH291" s="240" t="str">
        <f t="shared" ca="1" si="425"/>
        <v>-7.49794863369303-7.87534172939356i</v>
      </c>
      <c r="DI291" s="240" t="str">
        <f t="shared" ca="1" si="426"/>
        <v>8.05697869457268-7.30241983067452i</v>
      </c>
      <c r="DJ291" s="240" t="str">
        <f t="shared" ca="1" si="427"/>
        <v>7.10249232299729+8.2337624370631i</v>
      </c>
      <c r="DK291" s="240" t="str">
        <f t="shared" ca="1" si="428"/>
        <v>-8.40558646893475+6.89828653953193i</v>
      </c>
      <c r="DL291" s="240" t="str">
        <f t="shared" ca="1" si="429"/>
        <v>-6.68992548619011-8.5723472898297i</v>
      </c>
      <c r="DM291" s="240" t="str">
        <f t="shared" ca="1" si="430"/>
        <v>8.73394444925111-6.47753467189658i</v>
      </c>
      <c r="DN291" s="240" t="str">
        <f t="shared" ca="1" si="431"/>
        <v>6.26124203291889+8.89028060712575i</v>
      </c>
      <c r="DO291" s="240" t="str">
        <f t="shared" ca="1" si="432"/>
        <v>-9.04126159238563+6.04117785587207i</v>
      </c>
      <c r="DP291" s="240" t="str">
        <f t="shared" ca="1" si="433"/>
        <v>-5.81747469917921-9.186796459737i</v>
      </c>
      <c r="DQ291" s="240" t="str">
        <f t="shared" ca="1" si="434"/>
        <v>9.32679754442341-5.59026731324754i</v>
      </c>
      <c r="DR291" s="240" t="str">
        <f t="shared" ca="1" si="435"/>
        <v>5.35969255932947+9.46118051501476i</v>
      </c>
      <c r="DS291" s="240" t="str">
        <f t="shared" ca="1" si="436"/>
        <v>-9.58986442424536+5.12588932701633i</v>
      </c>
      <c r="DT291" s="240" t="str">
        <f t="shared" ca="1" si="437"/>
        <v>-4.88899845065121-9.71277175772996i</v>
      </c>
      <c r="DU291" s="240" t="str">
        <f t="shared" ca="1" si="438"/>
        <v>9.82982848069636-4.64916262442144i</v>
      </c>
      <c r="DV291" s="240" t="str">
        <f t="shared" ca="1" si="439"/>
        <v>4.40652631647906+9.9409640825427i</v>
      </c>
      <c r="DW291" s="240" t="str">
        <f t="shared" ca="1" si="440"/>
        <v>-10.0461116193463+4.1612356818452i</v>
      </c>
      <c r="DX291" s="240" t="str">
        <f t="shared" ca="1" si="441"/>
        <v>-3.91343847444436-10.1452077541549i</v>
      </c>
      <c r="DY291" s="240" t="str">
        <f t="shared" ca="1" si="442"/>
        <v>10.2381927951697-3.66328395803017i</v>
      </c>
      <c r="DZ291" s="240" t="str">
        <f t="shared" ca="1" si="443"/>
        <v>3.41092281634915+10.3250107316717i</v>
      </c>
      <c r="EA291" s="240" t="str">
        <f t="shared" ca="1" si="444"/>
        <v>-10.4056092677897+3.15650706229445i</v>
      </c>
      <c r="EB291" s="240" t="str">
        <f t="shared" ca="1" si="445"/>
        <v>-2.90018994642663-10.4799398539721i</v>
      </c>
      <c r="EC291" s="240" t="str">
        <f t="shared" ca="1" si="446"/>
        <v>10.5479577162599-2.64212586456827i</v>
      </c>
      <c r="ED291" s="240" t="str">
        <f t="shared" ca="1" si="447"/>
        <v>2.38247026489651+10.6096218832299i</v>
      </c>
      <c r="EE291" s="240" t="str">
        <f t="shared" ca="1" si="448"/>
        <v>-10.6648952106992+2.12137955421264i</v>
      </c>
      <c r="EF291" s="240" t="str">
        <f t="shared" ca="1" si="449"/>
        <v>-1.85901100381849-10.7137444040778i</v>
      </c>
      <c r="EG291" s="240" t="str">
        <f t="shared" ca="1" si="450"/>
        <v>10.7561400384417-1.59552265469879i</v>
      </c>
      <c r="EH291" s="240" t="str">
        <f t="shared" ca="1" si="451"/>
        <v>1.33107322240212+10.792056576243i</v>
      </c>
      <c r="EI291" s="240" t="str">
        <f t="shared" ca="1" si="452"/>
        <v>-10.821472382705+1.0658220013585i</v>
      </c>
      <c r="EJ291" s="240" t="str">
        <f t="shared" ca="1" si="453"/>
        <v>-0.799928769005976-10.8443697388434i</v>
      </c>
      <c r="EK291" s="240" t="str">
        <f t="shared" ca="1" si="454"/>
        <v>10.8607348521486-0.533553689473053i</v>
      </c>
      <c r="EL291" s="240" t="str">
        <f t="shared" ca="1" si="455"/>
        <v>0.266857217138573+10.8705578648884i</v>
      </c>
      <c r="EM291" s="240" t="str">
        <f t="shared" ca="1" si="456"/>
        <v>-10.8738328600465-5.08340317983342E-12i</v>
      </c>
      <c r="EN291" s="240"/>
      <c r="EO291" s="240"/>
      <c r="EP291" s="240"/>
    </row>
    <row r="292" spans="1:146">
      <c r="A292" s="268">
        <f t="shared" si="323"/>
        <v>3.7500000000000029E-3</v>
      </c>
      <c r="B292" s="267">
        <v>192</v>
      </c>
      <c r="C292" s="266">
        <f t="shared" si="324"/>
        <v>38400</v>
      </c>
      <c r="N292" s="265">
        <f t="shared" ca="1" si="327"/>
        <v>25.479430987348266</v>
      </c>
      <c r="O292" s="240">
        <f t="shared" ca="1" si="328"/>
        <v>1.4794309873482652</v>
      </c>
      <c r="P292" s="240" t="str">
        <f t="shared" ca="1" si="329"/>
        <v>-2.71878388244049E-16+1.47943098734827i</v>
      </c>
      <c r="Q292" s="240" t="str">
        <f t="shared" ca="1" si="330"/>
        <v>-1.47943098734827-5.43756776488098E-16i</v>
      </c>
      <c r="R292" s="240" t="str">
        <f t="shared" ca="1" si="331"/>
        <v>-4.38603198328127E-14-1.47943098734827i</v>
      </c>
      <c r="S292" s="240" t="str">
        <f t="shared" ca="1" si="332"/>
        <v>1.47943098734827-6.19844229141459E-14i</v>
      </c>
      <c r="T292" s="240" t="str">
        <f t="shared" ca="1" si="333"/>
        <v>-7.23153204667326E-14+1.47943098734827i</v>
      </c>
      <c r="U292" s="241" t="str">
        <f t="shared" ca="1" si="334"/>
        <v>-1.47943098734827-5.9447212090993E-14i</v>
      </c>
      <c r="V292" s="240" t="str">
        <f t="shared" ca="1" si="335"/>
        <v>4.13231090096597E-14-1.47943098734827i</v>
      </c>
      <c r="W292" s="240" t="str">
        <f t="shared" ca="1" si="336"/>
        <v>1.47943098734827+2.31990059283264E-14i</v>
      </c>
      <c r="X292" s="240" t="str">
        <f t="shared" ca="1" si="337"/>
        <v>-1.55868922581802E-14+1.47943098734827i</v>
      </c>
      <c r="Y292" s="240" t="str">
        <f t="shared" ca="1" si="338"/>
        <v>-1.47943098734827+2.53721082315302E-15i</v>
      </c>
      <c r="Z292" s="240" t="str">
        <f t="shared" ca="1" si="339"/>
        <v>-2.06613139044862E-14-1.47943098734827i</v>
      </c>
      <c r="AA292" s="240" t="str">
        <f t="shared" ca="1" si="340"/>
        <v>1.47943098734827-2.82734275746325E-14i</v>
      </c>
      <c r="AB292" s="240" t="str">
        <f t="shared" ca="1" si="341"/>
        <v>4.63975306559657E-14+1.47943098734827i</v>
      </c>
      <c r="AC292" s="240" t="str">
        <f t="shared" ca="1" si="342"/>
        <v>-1.47943098734827+6.4521633737299E-14i</v>
      </c>
      <c r="AD292" s="240" t="str">
        <f t="shared" ca="1" si="343"/>
        <v>6.45221149379862E-14-1.47943098734827i</v>
      </c>
      <c r="AE292" s="240" t="str">
        <f t="shared" ca="1" si="344"/>
        <v>1.47943098734827+4.63980118566529E-14i</v>
      </c>
      <c r="AF292" s="240" t="str">
        <f t="shared" ca="1" si="345"/>
        <v>-4.92978875976936E-14+1.47943098734827i</v>
      </c>
      <c r="AG292" s="240" t="str">
        <f t="shared" ca="1" si="346"/>
        <v>-1.47943098734827-3.11737845163605E-14i</v>
      </c>
      <c r="AH292" s="240" t="str">
        <f t="shared" ca="1" si="347"/>
        <v>1.30496814350272E-14-1.47943098734827i</v>
      </c>
      <c r="AI292" s="240" t="str">
        <f t="shared" ca="1" si="348"/>
        <v>1.47943098734827-5.07442164630604E-15i</v>
      </c>
      <c r="AJ292" s="240" t="str">
        <f t="shared" ca="1" si="349"/>
        <v>2.31985247276393E-14+1.47943098734827i</v>
      </c>
      <c r="AK292" s="240" t="str">
        <f t="shared" ca="1" si="350"/>
        <v>-1.47943098734827-2.53013075704264E-13i</v>
      </c>
      <c r="AL292" s="240" t="str">
        <f t="shared" ca="1" si="351"/>
        <v>-2.06614582646925E-13-1.47943098734827i</v>
      </c>
      <c r="AM292" s="240" t="str">
        <f t="shared" ca="1" si="352"/>
        <v>1.47943098734827-6.66242240998112E-13i</v>
      </c>
      <c r="AN292" s="240" t="str">
        <f t="shared" ca="1" si="353"/>
        <v>-3.66832597039257E-13+1.47943098734827i</v>
      </c>
      <c r="AO292" s="240" t="str">
        <f t="shared" ca="1" si="354"/>
        <v>-1.47943098734827+9.27950613119315E-14i</v>
      </c>
      <c r="AP292" s="240" t="str">
        <f t="shared" ca="1" si="355"/>
        <v>-5.52422719663119E-13-1.47943098734827i</v>
      </c>
      <c r="AQ292" s="240" t="str">
        <f t="shared" ca="1" si="356"/>
        <v>1.47943098734827+4.59628139551875E-13i</v>
      </c>
      <c r="AR292" s="240" t="str">
        <f t="shared" ca="1" si="357"/>
        <v>1.47943098734827+4.59628139551875E-13i</v>
      </c>
      <c r="AS292" s="240" t="str">
        <f t="shared" ca="1" si="358"/>
        <v>-1.47943098734827+4.59627177150501E-13i</v>
      </c>
      <c r="AT292" s="240" t="str">
        <f t="shared" ca="1" si="359"/>
        <v>5.73447660886868E-13-1.47943098734827i</v>
      </c>
      <c r="AU292" s="240" t="str">
        <f t="shared" ca="1" si="360"/>
        <v>1.47943098734827+9.27960237133058E-14i</v>
      </c>
      <c r="AV292" s="240" t="str">
        <f t="shared" ca="1" si="361"/>
        <v>3.45807655815508E-13+1.47943098734827i</v>
      </c>
      <c r="AW292" s="240" t="str">
        <f t="shared" ca="1" si="362"/>
        <v>-1.47943098734827-6.87267182221861E-13i</v>
      </c>
      <c r="AX292" s="240" t="str">
        <f t="shared" ca="1" si="363"/>
        <v>2.06615545048298E-13-1.47943098734827i</v>
      </c>
      <c r="AY292" s="240" t="str">
        <f t="shared" ca="1" si="364"/>
        <v>1.47943098734827-2.31988134480515E-13i</v>
      </c>
      <c r="AZ292" s="240" t="str">
        <f t="shared" ca="1" si="365"/>
        <v>7.12639771654078E-13+1.47943098734827i</v>
      </c>
      <c r="BA292" s="240" t="str">
        <f t="shared" ca="1" si="366"/>
        <v>-1.47943098734827-3.20435066383292E-13i</v>
      </c>
      <c r="BB292" s="240" t="str">
        <f t="shared" ca="1" si="367"/>
        <v>-1.60216570790271E-13-1.47943098734827i</v>
      </c>
      <c r="BC292" s="240" t="str">
        <f t="shared" ca="1" si="368"/>
        <v>1.47943098734827-5.98820250319085E-13i</v>
      </c>
      <c r="BD292" s="240" t="str">
        <f t="shared" ca="1" si="369"/>
        <v>-4.34254587718283E-13+1.47943098734827i</v>
      </c>
      <c r="BE292" s="240" t="str">
        <f t="shared" ca="1" si="370"/>
        <v>-1.47943098734827+4.63970494552786E-14i</v>
      </c>
      <c r="BF292" s="240" t="str">
        <f t="shared" ca="1" si="371"/>
        <v>-4.85000728984093E-13-1.47943098734827i</v>
      </c>
      <c r="BG292" s="240" t="str">
        <f t="shared" ca="1" si="372"/>
        <v>1.47943098734827+5.06026151408528E-13i</v>
      </c>
      <c r="BH292" s="240" t="str">
        <f t="shared" ca="1" si="373"/>
        <v>-6.7422471879714E-14+1.47943098734827i</v>
      </c>
      <c r="BI292" s="240" t="str">
        <f t="shared" ca="1" si="374"/>
        <v>-1.47943098734827+4.13229165293848E-13i</v>
      </c>
      <c r="BJ292" s="240" t="str">
        <f t="shared" ca="1" si="375"/>
        <v>6.19845672743522E-13-1.47943098734827i</v>
      </c>
      <c r="BK292" s="240" t="str">
        <f t="shared" ca="1" si="376"/>
        <v>1.47943098734827+1.81241993214707E-13i</v>
      </c>
      <c r="BL292" s="240" t="str">
        <f t="shared" ca="1" si="377"/>
        <v>2.99409643958855E-13+1.47943098734827i</v>
      </c>
      <c r="BM292" s="240" t="str">
        <f t="shared" ca="1" si="378"/>
        <v>-1.47943098734827-7.33665194078513E-13i</v>
      </c>
      <c r="BN292" s="240" t="str">
        <f t="shared" ca="1" si="379"/>
        <v>2.53013556904952E-13-1.47943098734827i</v>
      </c>
      <c r="BO292" s="240" t="str">
        <f t="shared" ca="1" si="380"/>
        <v>1.47943098734827-1.85590122623863E-13i</v>
      </c>
      <c r="BP292" s="240" t="str">
        <f t="shared" ca="1" si="381"/>
        <v>6.66241759797425E-13+1.47943098734827i</v>
      </c>
      <c r="BQ292" s="240" t="str">
        <f t="shared" ca="1" si="382"/>
        <v>-1.47943098734827-3.66833078239943E-13i</v>
      </c>
      <c r="BR292" s="240" t="str">
        <f t="shared" ca="1" si="383"/>
        <v>-1.13818558933618E-13-1.47943098734827i</v>
      </c>
      <c r="BS292" s="240" t="str">
        <f t="shared" ca="1" si="384"/>
        <v>1.47943098734827-5.10374280817685E-13i</v>
      </c>
      <c r="BT292" s="240" t="str">
        <f t="shared" ca="1" si="385"/>
        <v>-4.38604641930188E-13+1.47943098734827i</v>
      </c>
      <c r="BU292" s="240" t="str">
        <f t="shared" ca="1" si="386"/>
        <v>-1.47943098734827-4.20489200461224E-14i</v>
      </c>
      <c r="BV292" s="240" t="str">
        <f t="shared" ca="1" si="387"/>
        <v>-4.3860271712744E-13-1.47943098734827i</v>
      </c>
      <c r="BW292" s="240" t="str">
        <f t="shared" ca="1" si="388"/>
        <v>1.47943098734827+5.9447212090993E-13i</v>
      </c>
      <c r="BX292" s="240" t="str">
        <f t="shared" ca="1" si="389"/>
        <v>-1.13820483736367E-13+1.47943098734827i</v>
      </c>
      <c r="BY292" s="240" t="str">
        <f t="shared" ca="1" si="390"/>
        <v>-1.47943098734827+3.66831153437195E-13i</v>
      </c>
      <c r="BZ292" s="240" t="str">
        <f t="shared" ca="1" si="391"/>
        <v>6.66243684600173E-13-1.47943098734827i</v>
      </c>
      <c r="CA292" s="240" t="str">
        <f t="shared" ca="1" si="392"/>
        <v>1.47943098734827+1.85592047426612E-13i</v>
      </c>
      <c r="CB292" s="240" t="str">
        <f t="shared" ca="1" si="393"/>
        <v>2.10963674457455E-13+1.47943098734827i</v>
      </c>
      <c r="CC292" s="240" t="str">
        <f t="shared" ca="1" si="394"/>
        <v>-1.47943098734827+6.91615311631017E-13i</v>
      </c>
      <c r="CD292" s="240" t="str">
        <f t="shared" ca="1" si="395"/>
        <v>3.41459526406352E-13-1.47943098734827i</v>
      </c>
      <c r="CE292" s="240" t="str">
        <f t="shared" ca="1" si="396"/>
        <v>1.47943098734827-1.3919211076721E-13i</v>
      </c>
      <c r="CF292" s="240" t="str">
        <f t="shared" ca="1" si="397"/>
        <v>6.19843747940773E-13+1.47943098734827i</v>
      </c>
      <c r="CG292" s="240" t="str">
        <f t="shared" ca="1" si="398"/>
        <v>-1.47943098734827-4.13231090096597E-13i</v>
      </c>
      <c r="CH292" s="240" t="str">
        <f t="shared" ca="1" si="399"/>
        <v>-6.74205470769655E-14-1.47943098734827i</v>
      </c>
      <c r="CI292" s="240" t="str">
        <f t="shared" ca="1" si="400"/>
        <v>1.47943098734827-4.63976268961032E-13i</v>
      </c>
      <c r="CJ292" s="240" t="str">
        <f t="shared" ca="1" si="401"/>
        <v>-5.69098569076338E-13+1.47943098734827i</v>
      </c>
      <c r="CK292" s="240" t="str">
        <f t="shared" ca="1" si="402"/>
        <v>-1.47943098734827-8.84469319027753E-14i</v>
      </c>
      <c r="CL292" s="240" t="str">
        <f t="shared" ca="1" si="403"/>
        <v>-3.92204705270787E-13-1.47943098734827i</v>
      </c>
      <c r="CM292" s="240" t="str">
        <f t="shared" ca="1" si="404"/>
        <v>1.47943098734827+6.40870132766582E-13i</v>
      </c>
      <c r="CN292" s="240" t="str">
        <f t="shared" ca="1" si="405"/>
        <v>-1.6021849559302E-13+1.47943098734827i</v>
      </c>
      <c r="CO292" s="240" t="str">
        <f t="shared" ca="1" si="406"/>
        <v>-1.47943098734827+3.20433141580543E-13i</v>
      </c>
      <c r="CP292" s="240" t="str">
        <f t="shared" ca="1" si="407"/>
        <v>-7.16988863464608E-13-1.47943098734827i</v>
      </c>
      <c r="CQ292" s="240" t="str">
        <f t="shared" ca="1" si="408"/>
        <v>1.47943098734827+3.1608597457276E-13i</v>
      </c>
      <c r="CR292" s="240" t="str">
        <f t="shared" ca="1" si="409"/>
        <v>1.64565662600802E-13+1.47943098734827i</v>
      </c>
      <c r="CS292" s="240" t="str">
        <f t="shared" ca="1" si="410"/>
        <v>-1.47943098734827-8.68509175436568E-13i</v>
      </c>
      <c r="CT292" s="240" t="str">
        <f t="shared" ca="1" si="411"/>
        <v>3.87857538263005E-13-1.47943098734827i</v>
      </c>
      <c r="CU292" s="240" t="str">
        <f t="shared" ca="1" si="412"/>
        <v>1.47943098734827-9.27940989105571E-14i</v>
      </c>
      <c r="CV292" s="240" t="str">
        <f t="shared" ca="1" si="413"/>
        <v>5.7344573608412E-13+1.47943098734827i</v>
      </c>
      <c r="CW292" s="240" t="str">
        <f t="shared" ca="1" si="414"/>
        <v>-1.47943098734827-4.5962910195325E-13i</v>
      </c>
      <c r="CX292" s="240" t="str">
        <f t="shared" ca="1" si="415"/>
        <v>6.30733800691835E-14-1.47943098734827i</v>
      </c>
      <c r="CY292" s="240" t="str">
        <f t="shared" ca="1" si="416"/>
        <v>1.47943098734827-4.17578257104378E-13i</v>
      </c>
      <c r="CZ292" s="240" t="str">
        <f t="shared" ca="1" si="417"/>
        <v>-6.1549658093299E-13+1.47943098734827i</v>
      </c>
      <c r="DA292" s="240" t="str">
        <f t="shared" ca="1" si="418"/>
        <v>-1.47943098734827-1.34844943759428E-13i</v>
      </c>
      <c r="DB292" s="240" t="str">
        <f t="shared" ca="1" si="419"/>
        <v>-3.45806693414135E-13-1.47943098734827i</v>
      </c>
      <c r="DC292" s="240" t="str">
        <f t="shared" ca="1" si="420"/>
        <v>1.47943098734827+6.87268144623235E-13i</v>
      </c>
      <c r="DD292" s="240" t="str">
        <f t="shared" ca="1" si="421"/>
        <v>-2.06616507449673E-13+1.47943098734827i</v>
      </c>
      <c r="DE292" s="240" t="str">
        <f t="shared" ca="1" si="422"/>
        <v>-1.47943098734827+1.89939214434393E-13i</v>
      </c>
      <c r="DF292" s="240" t="str">
        <f t="shared" ca="1" si="423"/>
        <v>-6.70590851607956E-13-1.47943098734827i</v>
      </c>
      <c r="DG292" s="240" t="str">
        <f t="shared" ca="1" si="424"/>
        <v>1.47943098734827+3.62483986429413E-13i</v>
      </c>
      <c r="DH292" s="240" t="str">
        <f t="shared" ca="1" si="425"/>
        <v>1.18167650744149E-13+1.47943098734827i</v>
      </c>
      <c r="DI292" s="240" t="str">
        <f t="shared" ca="1" si="426"/>
        <v>-1.47943098734827+5.98819287917711E-13i</v>
      </c>
      <c r="DJ292" s="240" t="str">
        <f t="shared" ca="1" si="427"/>
        <v>4.34255550119658E-13-1.47943098734827i</v>
      </c>
      <c r="DK292" s="240" t="str">
        <f t="shared" ca="1" si="428"/>
        <v>1.47943098734827-4.63960870539042E-14i</v>
      </c>
      <c r="DL292" s="240" t="str">
        <f t="shared" ca="1" si="429"/>
        <v>4.4295180893797E-13+1.47943098734827i</v>
      </c>
      <c r="DM292" s="240" t="str">
        <f t="shared" ca="1" si="430"/>
        <v>-1.47943098734827-5.06027113809902E-13i</v>
      </c>
      <c r="DN292" s="240" t="str">
        <f t="shared" ca="1" si="431"/>
        <v>1.09471391925836E-13-1.47943098734827i</v>
      </c>
      <c r="DO292" s="240" t="str">
        <f t="shared" ca="1" si="432"/>
        <v>1.47943098734827-3.71180245247726E-13i</v>
      </c>
      <c r="DP292" s="240" t="str">
        <f t="shared" ca="1" si="433"/>
        <v>-6.61894592789643E-13+1.47943098734827i</v>
      </c>
      <c r="DQ292" s="240" t="str">
        <f t="shared" ca="1" si="434"/>
        <v>-1.47943098734827-1.81242955616082E-13i</v>
      </c>
      <c r="DR292" s="240" t="str">
        <f t="shared" ca="1" si="435"/>
        <v>-2.99408681557481E-13-1.47943098734827i</v>
      </c>
      <c r="DS292" s="240" t="str">
        <f t="shared" ca="1" si="436"/>
        <v>1.47943098734827+7.33666156479888E-13i</v>
      </c>
      <c r="DT292" s="240" t="str">
        <f t="shared" ca="1" si="437"/>
        <v>-3.37110434595821E-13+1.47943098734827i</v>
      </c>
      <c r="DU292" s="240" t="str">
        <f t="shared" ca="1" si="438"/>
        <v>-1.47943098734827+2.27637117867236E-13i</v>
      </c>
      <c r="DV292" s="240" t="str">
        <f t="shared" ca="1" si="439"/>
        <v>-6.24192839751303E-13-1.47943098734827i</v>
      </c>
      <c r="DW292" s="240" t="str">
        <f t="shared" ca="1" si="440"/>
        <v>1.47943098734827+3.2478608299657E-13i</v>
      </c>
      <c r="DX292" s="240" t="str">
        <f t="shared" ca="1" si="441"/>
        <v>7.1769638887496E-14+1.47943098734827i</v>
      </c>
      <c r="DY292" s="240" t="str">
        <f t="shared" ca="1" si="442"/>
        <v>-1.47943098734827+4.68325360771562E-13i</v>
      </c>
      <c r="DZ292" s="240" t="str">
        <f t="shared" ca="1" si="443"/>
        <v>4.80653561976312E-13-1.47943098734827i</v>
      </c>
      <c r="EA292" s="240" t="str">
        <f t="shared" ca="1" si="444"/>
        <v>1.47943098734827+8.40978400922448E-14i</v>
      </c>
      <c r="EB292" s="240" t="str">
        <f t="shared" ca="1" si="445"/>
        <v>4.80649712370814E-13+1.47943098734827i</v>
      </c>
      <c r="EC292" s="240" t="str">
        <f t="shared" ca="1" si="446"/>
        <v>-1.47943098734827-6.36521040956051E-13i</v>
      </c>
      <c r="ED292" s="240" t="str">
        <f t="shared" ca="1" si="447"/>
        <v>7.17734884929932E-14-1.47943098734827i</v>
      </c>
      <c r="EE292" s="240" t="str">
        <f t="shared" ca="1" si="448"/>
        <v>1.47943098734827-3.24782233391073E-13i</v>
      </c>
      <c r="EF292" s="240" t="str">
        <f t="shared" ca="1" si="449"/>
        <v>7.21337955275139E-13+1.47943098734827i</v>
      </c>
      <c r="EG292" s="240" t="str">
        <f t="shared" ca="1" si="450"/>
        <v>-1.47943098734827-2.27640967472734E-13i</v>
      </c>
      <c r="EH292" s="240" t="str">
        <f t="shared" ca="1" si="451"/>
        <v>-1.68914754411332E-13-1.47943098734827i</v>
      </c>
      <c r="EI292" s="240" t="str">
        <f t="shared" ca="1" si="452"/>
        <v>1.47943098734827+7.8006416833654E-13i</v>
      </c>
      <c r="EJ292" s="240" t="str">
        <f t="shared" ca="1" si="453"/>
        <v>-3.83508446452475E-13+1.47943098734827i</v>
      </c>
      <c r="EK292" s="240" t="str">
        <f t="shared" ca="1" si="454"/>
        <v>-1.47943098734827+1.81239106010584E-13i</v>
      </c>
      <c r="EL292" s="240" t="str">
        <f t="shared" ca="1" si="455"/>
        <v>-5.7779482789465E-13-1.47943098734827i</v>
      </c>
      <c r="EM292" s="240" t="str">
        <f t="shared" ca="1" si="456"/>
        <v>1.47943098734827+3.71184094853224E-13i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13.14624117359295</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-10.85375882640705</v>
      </c>
      <c r="P293" s="240" t="str">
        <f t="shared" ref="P293:P355" ca="1" si="465">IMPRODUCT(O293,IMEXP(COMPLEX(0,-2*PI()*1*B293/Nt_load2)))</f>
        <v>-0.266364575691429-10.8504898771726i</v>
      </c>
      <c r="Q293" s="240" t="str">
        <f t="shared" ref="Q293:Q355" ca="1" si="466">IMPRODUCT(O293,IMEXP(COMPLEX(0,-2*PI()*2*B293/Nt_load2)))</f>
        <v>10.8406849985621-0.532568703322474i</v>
      </c>
      <c r="R293" s="240" t="str">
        <f t="shared" ref="R293:R355" ca="1" si="467">IMPRODUCT(O293,IMEXP(COMPLEX(0,-2*PI()*3*B293/Nt_load2)))</f>
        <v>0.798452031480886+10.8243500966678i</v>
      </c>
      <c r="S293" s="240" t="str">
        <f t="shared" ref="S293:S355" ca="1" si="468">IMPRODUCT(O293,IMEXP(COMPLEX(0,-2*PI()*4*B293/Nt_load2)))</f>
        <v>-10.8014950110239+1.06385440199071i</v>
      </c>
      <c r="T293" s="240" t="str">
        <f t="shared" ref="T293:T355" ca="1" si="469">IMPRODUCT(O293,IMEXP(COMPLEX(0,-2*PI()*5*B293/Nt_load2)))</f>
        <v>-1.32861594638994-10.7721335086791i</v>
      </c>
      <c r="U293" s="241" t="str">
        <f t="shared" ref="U293:U355" ca="1" si="470">IMPRODUCT(O293,IMEXP(COMPLEX(0,-2*PI()*6*B293/Nt_load2)))</f>
        <v>10.7362832759047-1.5925771822232i</v>
      </c>
      <c r="V293" s="240" t="str">
        <f t="shared" ref="V293:V355" ca="1" si="471">IMPRODUCT(O293,IMEXP(COMPLEX(0,-2*PI()*7*B293/Nt_load2)))</f>
        <v>1.85557910911109+10.6939659075405i</v>
      </c>
      <c r="W293" s="240" t="str">
        <f t="shared" ref="W293:W355" ca="1" si="472">IMPRODUCT(O293,IMEXP(COMPLEX(0,-2*PI()*8*B293/Nt_load2)))</f>
        <v>-10.6452068939866+2.11746330452935i</v>
      </c>
      <c r="X293" s="240" t="str">
        <f t="shared" ref="X293:X355" ca="1" si="473">IMPRODUCT(O293,IMEXP(COMPLEX(0,-2*PI()*9*B293/Nt_load2)))</f>
        <v>-2.37807201922889-10.5900356058499i</v>
      </c>
      <c r="Y293" s="240" t="str">
        <f t="shared" ref="Y293:Y355" ca="1" si="474">IMPRODUCT(O293,IMEXP(COMPLEX(0,-2*PI()*10*B293/Nt_load2)))</f>
        <v>10.528485276251-2.63724827226701i</v>
      </c>
      <c r="Z293" s="240" t="str">
        <f t="shared" ref="Z293:Z355" ca="1" si="475">IMPRODUCT(O293,IMEXP(COMPLEX(0,-2*PI()*11*B293/Nt_load2)))</f>
        <v>2.89483594555891+10.460592980807i</v>
      </c>
      <c r="AA293" s="240" t="str">
        <f t="shared" ref="AA293:AA355" ca="1" si="476">IMPRODUCT(O293,IMEXP(COMPLEX(0,-2*PI()*12*B293/Nt_load2)))</f>
        <v>-10.3863996152985+3.15067987792112i</v>
      </c>
      <c r="AB293" s="240" t="str">
        <f t="shared" ref="AB293:AB355" ca="1" si="477">IMPRODUCT(O293,IMEXP(COMPLEX(0,-2*PI()*13*B293/Nt_load2)))</f>
        <v>-3.40462595853735-10.3059498710338i</v>
      </c>
      <c r="AC293" s="240" t="str">
        <f t="shared" ref="AC293:AC355" ca="1" si="478">IMPRODUCT(O293,IMEXP(COMPLEX(0,-2*PI()*14*B293/Nt_load2)))</f>
        <v>10.2192922079316-3.6565212197823i</v>
      </c>
      <c r="AD293" s="240" t="str">
        <f t="shared" ref="AD293:AD355" ca="1" si="479">IMPRODUCT(O293,IMEXP(COMPLEX(0,-2*PI()*15*B293/Nt_load2)))</f>
        <v>3.90621392937167+10.1264788253268i</v>
      </c>
      <c r="AE293" s="240" t="str">
        <f t="shared" ref="AE293:AE355" ca="1" si="480">IMPRODUCT(O293,IMEXP(COMPLEX(0,-2*PI()*16*B293/Nt_load2)))</f>
        <v>-10.027565630531+4.15355368175272i</v>
      </c>
      <c r="AF293" s="240" t="str">
        <f t="shared" ref="AF293:AF355" ca="1" si="481">IMPRODUCT(O293,IMEXP(COMPLEX(0,-2*PI()*17*B293/Nt_load2)))</f>
        <v>-4.39839148870628-9.92261220515471i</v>
      </c>
      <c r="AG293" s="240" t="str">
        <f t="shared" ref="AG293:AG355" ca="1" si="482">IMPRODUCT(O293,IMEXP(COMPLEX(0,-2*PI()*18*B293/Nt_load2)))</f>
        <v>9.811681769216-4.64057986909432i</v>
      </c>
      <c r="AH293" s="240" t="str">
        <f t="shared" ref="AH293:AH355" ca="1" si="483">IMPRODUCT(O293,IMEXP(COMPLEX(0,-2*PI()*19*B293/Nt_load2)))</f>
        <v>4.87997293769086+9.69484114306232i</v>
      </c>
      <c r="AI293" s="240" t="str">
        <f t="shared" ref="AI293:AI355" ca="1" si="484">IMPRODUCT(O293,IMEXP(COMPLEX(0,-2*PI()*20*B293/Nt_load2)))</f>
        <v>-9.57216070711704+5.11642649306464i</v>
      </c>
      <c r="AJ293" s="240" t="str">
        <f t="shared" ref="AJ293:AJ355" ca="1" si="485">IMPRODUCT(O293,IMEXP(COMPLEX(0,-2*PI()*21*B293/Nt_load2)))</f>
        <v>-5.34979810443449-9.44371435948791i</v>
      </c>
      <c r="AK293" s="240" t="str">
        <f t="shared" ref="AK293:AK355" ca="1" si="486">IMPRODUCT(O293,IMEXP(COMPLEX(0,-2*PI()*22*B293/Nt_load2)))</f>
        <v>9.30957947145191-5.57994719746792i</v>
      </c>
      <c r="AL293" s="240" t="str">
        <f t="shared" ref="AL293:AL355" ca="1" si="487">IMPRODUCT(O293,IMEXP(COMPLEX(0,-2*PI()*23*B293/Nt_load2)))</f>
        <v>5.8067351389583+9.16983684084923i</v>
      </c>
      <c r="AM293" s="240" t="str">
        <f t="shared" ref="AM293:AM355" ca="1" si="488">IMPRODUCT(O293,IMEXP(COMPLEX(0,-2*PI()*24*B293/Nt_load2)))</f>
        <v>-9.02457064341586+6.03002532032874i</v>
      </c>
      <c r="AN293" s="240" t="str">
        <f t="shared" ref="AN293:AN355" ca="1" si="489">IMPRODUCT(O293,IMEXP(COMPLEX(0,-2*PI()*25*B293/Nt_load2)))</f>
        <v>-6.24968323992334-8.87386838207725i</v>
      </c>
      <c r="AO293" s="240" t="str">
        <f t="shared" ref="AO293:AO355" ca="1" si="490">IMPRODUCT(O293,IMEXP(COMPLEX(0,-2*PI()*26*B293/Nt_load2)))</f>
        <v>8.71782083424705-6.46557658401608i</v>
      </c>
      <c r="AP293" s="240" t="str">
        <f t="shared" ref="AP293:AP355" ca="1" si="491">IMPRODUCT(O293,IMEXP(COMPLEX(0,-2*PI()*27*B293/Nt_load2)))</f>
        <v>6.67757530654701+8.55652199712025i</v>
      </c>
      <c r="AQ293" s="240" t="str">
        <f t="shared" ref="AQ293:AQ355" ca="1" si="492">IMPRODUCT(O293,IMEXP(COMPLEX(0,-2*PI()*28*B293/Nt_load2)))</f>
        <v>-8.39006903109138+6.88555170740371i</v>
      </c>
      <c r="AR293" s="240" t="str">
        <f t="shared" ref="AR293:AR355" ca="1" si="493">IMPRODUCT(O293,IMEXP(COMPLEX(0,-2*PI()*28*B293/Nt_load2)))</f>
        <v>-8.39006903109138+6.88555170740371i</v>
      </c>
      <c r="AS293" s="240" t="str">
        <f t="shared" ref="AS293:AS355" ca="1" si="494">IMPRODUCT(O293,IMEXP(COMPLEX(0,-2*PI()*30*B293/Nt_load2)))</f>
        <v>8.04210481675625-7.28893893362505i</v>
      </c>
      <c r="AT293" s="240" t="str">
        <f t="shared" ref="AT293:AT355" ca="1" si="495">IMPRODUCT(O293,IMEXP(COMPLEX(0,-2*PI()*31*B293/Nt_load2)))</f>
        <v>7.48410677360807+7.86080316908156i</v>
      </c>
      <c r="AU293" s="240" t="str">
        <f t="shared" ref="AU293:AU355" ca="1" si="496">IMPRODUCT(O293,IMEXP(COMPLEX(0,-2*PI()*32*B293/Nt_load2)))</f>
        <v>-7.67476646751213+7.67476646751941i</v>
      </c>
      <c r="AV293" s="240" t="str">
        <f t="shared" ref="AV293:AV355" ca="1" si="497">IMPRODUCT(O293,IMEXP(COMPLEX(0,-2*PI()*33*B293/Nt_load2)))</f>
        <v>-7.86080316908122-7.48410677360843i</v>
      </c>
      <c r="AW293" s="240" t="str">
        <f t="shared" ref="AW293:AW355" ca="1" si="498">IMPRODUCT(O293,IMEXP(COMPLEX(0,-2*PI()*34*B293/Nt_load2)))</f>
        <v>7.2889389336254-8.04210481675591i</v>
      </c>
      <c r="AX293" s="240" t="str">
        <f t="shared" ref="AX293:AX355" ca="1" si="499">IMPRODUCT(O293,IMEXP(COMPLEX(0,-2*PI()*35*B293/Nt_load2)))</f>
        <v>8.21856220120261+7.08938050937969i</v>
      </c>
      <c r="AY293" s="240" t="str">
        <f t="shared" ref="AY293:AY355" ca="1" si="500">IMPRODUCT(O293,IMEXP(COMPLEX(0,-2*PI()*36*B293/Nt_load2)))</f>
        <v>-6.88555170740433+8.39006903109087i</v>
      </c>
      <c r="AZ293" s="240" t="str">
        <f t="shared" ref="AZ293:AZ355" ca="1" si="501">IMPRODUCT(O293,IMEXP(COMPLEX(0,-2*PI()*37*B293/Nt_load2)))</f>
        <v>-8.55652199711985-6.67757530654752i</v>
      </c>
      <c r="BA293" s="240" t="str">
        <f t="shared" ref="BA293:BA355" ca="1" si="502">IMPRODUCT(O293,IMEXP(COMPLEX(0,-2*PI()*38*B293/Nt_load2)))</f>
        <v>6.46557658401661-8.71782083424666i</v>
      </c>
      <c r="BB293" s="240" t="str">
        <f t="shared" ref="BB293:BB355" ca="1" si="503">IMPRODUCT(O293,IMEXP(COMPLEX(0,-2*PI()*39*B293/Nt_load2)))</f>
        <v>8.87386838208317+6.24968323991492i</v>
      </c>
      <c r="BC293" s="240" t="str">
        <f t="shared" ref="BC293:BC355" ca="1" si="504">IMPRODUCT(O293,IMEXP(COMPLEX(0,-2*PI()*40*B293/Nt_load2)))</f>
        <v>-6.03002532032915+9.02457064341558i</v>
      </c>
      <c r="BD293" s="240" t="str">
        <f t="shared" ref="BD293:BD355" ca="1" si="505">IMPRODUCT(O293,IMEXP(COMPLEX(0,-2*PI()*41*B293/Nt_load2)))</f>
        <v>-9.16983684084897-5.80673513895872i</v>
      </c>
      <c r="BE293" s="240" t="str">
        <f t="shared" ref="BE293:BE355" ca="1" si="506">IMPRODUCT(O293,IMEXP(COMPLEX(0,-2*PI()*42*B293/Nt_load2)))</f>
        <v>5.57994719746834-9.30957947145165i</v>
      </c>
      <c r="BF293" s="240" t="str">
        <f t="shared" ref="BF293:BF355" ca="1" si="507">IMPRODUCT(O293,IMEXP(COMPLEX(0,-2*PI()*43*B293/Nt_load2)))</f>
        <v>9.44371435948828+5.34979810443385i</v>
      </c>
      <c r="BG293" s="240" t="str">
        <f t="shared" ref="BG293:BG355" ca="1" si="508">IMPRODUCT(O293,IMEXP(COMPLEX(0,-2*PI()*44*B293/Nt_load2)))</f>
        <v>-5.1164264930633+9.57216070711774i</v>
      </c>
      <c r="BH293" s="240" t="str">
        <f t="shared" ref="BH293:BH355" ca="1" si="509">IMPRODUCT(O293,IMEXP(COMPLEX(0,-2*PI()*45*B293/Nt_load2)))</f>
        <v>-9.69484114306348-4.87997293768854i</v>
      </c>
      <c r="BI293" s="240" t="str">
        <f t="shared" ref="BI293:BI355" ca="1" si="510">IMPRODUCT(O293,IMEXP(COMPLEX(0,-2*PI()*46*B293/Nt_load2)))</f>
        <v>4.64057986909004-9.81168176921803i</v>
      </c>
      <c r="BJ293" s="240" t="str">
        <f t="shared" ref="BJ293:BJ355" ca="1" si="511">IMPRODUCT(O293,IMEXP(COMPLEX(0,-2*PI()*47*B293/Nt_load2)))</f>
        <v>9.92261220515276+4.39839148871067i</v>
      </c>
      <c r="BK293" s="240" t="str">
        <f t="shared" ref="BK293:BK355" ca="1" si="512">IMPRODUCT(O293,IMEXP(COMPLEX(0,-2*PI()*48*B293/Nt_load2)))</f>
        <v>-4.15355368175517+10.02756563053i</v>
      </c>
      <c r="BL293" s="240" t="str">
        <f t="shared" ref="BL293:BL355" ca="1" si="513">IMPRODUCT(O293,IMEXP(COMPLEX(0,-2*PI()*49*B293/Nt_load2)))</f>
        <v>-10.1264788253262-3.90621392937314i</v>
      </c>
      <c r="BM293" s="240" t="str">
        <f t="shared" ref="BM293:BM355" ca="1" si="514">IMPRODUCT(O293,IMEXP(COMPLEX(0,-2*PI()*50*B293/Nt_load2)))</f>
        <v>3.65652121978276-10.2192922079314i</v>
      </c>
      <c r="BN293" s="240" t="str">
        <f t="shared" ref="BN293:BN355" ca="1" si="515">IMPRODUCT(O293,IMEXP(COMPLEX(0,-2*PI()*51*B293/Nt_load2)))</f>
        <v>10.3059498710344+3.4046259585357i</v>
      </c>
      <c r="BO293" s="240" t="str">
        <f t="shared" ref="BO293:BO355" ca="1" si="516">IMPRODUCT(O293,IMEXP(COMPLEX(0,-2*PI()*52*B293/Nt_load2)))</f>
        <v>-3.15067987791835+10.3863996152993i</v>
      </c>
      <c r="BP293" s="240" t="str">
        <f t="shared" ref="BP293:BP355" ca="1" si="517">IMPRODUCT(O293,IMEXP(COMPLEX(0,-2*PI()*53*B293/Nt_load2)))</f>
        <v>-10.4605929808083-2.89483594555434i</v>
      </c>
      <c r="BQ293" s="240" t="str">
        <f t="shared" ref="BQ293:BQ355" ca="1" si="518">IMPRODUCT(O293,IMEXP(COMPLEX(0,-2*PI()*54*B293/Nt_load2)))</f>
        <v>2.63724827227176-10.5284852762498i</v>
      </c>
      <c r="BR293" s="240" t="str">
        <f t="shared" ref="BR293:BR355" ca="1" si="519">IMPRODUCT(O293,IMEXP(COMPLEX(0,-2*PI()*55*B293/Nt_load2)))</f>
        <v>10.5900356058491+2.3780720192326i</v>
      </c>
      <c r="BS293" s="240" t="str">
        <f t="shared" ref="BS293:BS355" ca="1" si="520">IMPRODUCT(O293,IMEXP(COMPLEX(0,-2*PI()*56*B293/Nt_load2)))</f>
        <v>-2.11746330453119+10.6452068939863i</v>
      </c>
      <c r="BT293" s="240" t="str">
        <f t="shared" ref="BT293:BT355" ca="1" si="521">IMPRODUCT(O293,IMEXP(COMPLEX(0,-2*PI()*57*B293/Nt_load2)))</f>
        <v>-10.6939659075405-1.85557910911157i</v>
      </c>
      <c r="BU293" s="240" t="str">
        <f t="shared" ref="BU293:BU355" ca="1" si="522">IMPRODUCT(O293,IMEXP(COMPLEX(0,-2*PI()*58*B293/Nt_load2)))</f>
        <v>1.59257718222178-10.7362832759049i</v>
      </c>
      <c r="BV293" s="240" t="str">
        <f t="shared" ref="BV293:BV355" ca="1" si="523">IMPRODUCT(O293,IMEXP(COMPLEX(0,-2*PI()*59*B293/Nt_load2)))</f>
        <v>10.7721335086795+1.32861594638709i</v>
      </c>
      <c r="BW293" s="240" t="str">
        <f t="shared" ref="BW293:BW355" ca="1" si="524">IMPRODUCT(O293,IMEXP(COMPLEX(0,-2*PI()*60*B293/Nt_load2)))</f>
        <v>-1.06385440198706+10.8014950110242i</v>
      </c>
      <c r="BX293" s="240" t="str">
        <f t="shared" ref="BX293:BX355" ca="1" si="525">IMPRODUCT(O293,IMEXP(COMPLEX(0,-2*PI()*61*B293/Nt_load2)))</f>
        <v>-10.8243500966675-0.798452031485801i</v>
      </c>
      <c r="BY293" s="240" t="str">
        <f t="shared" ref="BY293:BY355" ca="1" si="526">IMPRODUCT(O293,IMEXP(COMPLEX(0,-2*PI()*62*B293/Nt_load2)))</f>
        <v>0.532568703325761-10.840684998562i</v>
      </c>
      <c r="BZ293" s="240" t="str">
        <f t="shared" ref="BZ293:BZ355" ca="1" si="527">IMPRODUCT(O293,IMEXP(COMPLEX(0,-2*PI()*63*B293/Nt_load2)))</f>
        <v>10.8504898771726+0.266364575693474i</v>
      </c>
      <c r="CA293" s="240" t="str">
        <f t="shared" ref="CA293:CA355" ca="1" si="528">IMPRODUCT(O293,IMEXP(COMPLEX(0,-2*PI()*64*B293/Nt_load2)))</f>
        <v>-8.03125750868705E-13+10.8537588264071i</v>
      </c>
      <c r="CB293" s="240" t="str">
        <f t="shared" ref="CB293:CB355" ca="1" si="529">IMPRODUCT(O293,IMEXP(COMPLEX(0,-2*PI()*65*B293/Nt_load2)))</f>
        <v>-10.8504898771726+0.266364575692486i</v>
      </c>
      <c r="CC293" s="240" t="str">
        <f t="shared" ref="CC293:CC355" ca="1" si="530">IMPRODUCT(O293,IMEXP(COMPLEX(0,-2*PI()*66*B293/Nt_load2)))</f>
        <v>-0.532568703324772-10.840684998562i</v>
      </c>
      <c r="CD293" s="240" t="str">
        <f t="shared" ref="CD293:CD355" ca="1" si="531">IMPRODUCT(O293,IMEXP(COMPLEX(0,-2*PI()*67*B293/Nt_load2)))</f>
        <v>10.8243500966675-0.798452031484815i</v>
      </c>
      <c r="CE293" s="240" t="str">
        <f t="shared" ref="CE293:CE355" ca="1" si="532">IMPRODUCT(O293,IMEXP(COMPLEX(0,-2*PI()*68*B293/Nt_load2)))</f>
        <v>1.06385440198608+10.8014950110243i</v>
      </c>
      <c r="CF293" s="240" t="str">
        <f t="shared" ref="CF293:CF355" ca="1" si="533">IMPRODUCT(O293,IMEXP(COMPLEX(0,-2*PI()*69*B293/Nt_load2)))</f>
        <v>-10.7721335086796+1.32861594638612i</v>
      </c>
      <c r="CG293" s="240" t="str">
        <f t="shared" ref="CG293:CG355" ca="1" si="534">IMPRODUCT(O293,IMEXP(COMPLEX(0,-2*PI()*70*B293/Nt_load2)))</f>
        <v>-1.5925771822208-10.7362832759051i</v>
      </c>
      <c r="CH293" s="240" t="str">
        <f t="shared" ref="CH293:CH355" ca="1" si="535">IMPRODUCT(O293,IMEXP(COMPLEX(0,-2*PI()*71*B293/Nt_load2)))</f>
        <v>10.6939659075406-1.8555791091106i</v>
      </c>
      <c r="CI293" s="240" t="str">
        <f t="shared" ref="CI293:CI355" ca="1" si="536">IMPRODUCT(O293,IMEXP(COMPLEX(0,-2*PI()*72*B293/Nt_load2)))</f>
        <v>2.11746330452962+10.6452068939866i</v>
      </c>
      <c r="CJ293" s="240" t="str">
        <f t="shared" ref="CJ293:CJ355" ca="1" si="537">IMPRODUCT(O293,IMEXP(COMPLEX(0,-2*PI()*73*B293/Nt_load2)))</f>
        <v>-10.5900356058493+2.37807201923164i</v>
      </c>
      <c r="CK293" s="240" t="str">
        <f t="shared" ref="CK293:CK355" ca="1" si="538">IMPRODUCT(O293,IMEXP(COMPLEX(0,-2*PI()*74*B293/Nt_load2)))</f>
        <v>-2.6372482722705-10.5284852762501i</v>
      </c>
      <c r="CL293" s="240" t="str">
        <f t="shared" ref="CL293:CL355" ca="1" si="539">IMPRODUCT(O293,IMEXP(COMPLEX(0,-2*PI()*75*B293/Nt_load2)))</f>
        <v>10.4605929808086-2.89483594555308i</v>
      </c>
      <c r="CM293" s="240" t="str">
        <f t="shared" ref="CM293:CM355" ca="1" si="540">IMPRODUCT(O293,IMEXP(COMPLEX(0,-2*PI()*76*B293/Nt_load2)))</f>
        <v>3.1506798779177+10.3863996152995i</v>
      </c>
      <c r="CN293" s="240" t="str">
        <f t="shared" ref="CN293:CN355" ca="1" si="541">IMPRODUCT(O293,IMEXP(COMPLEX(0,-2*PI()*77*B293/Nt_load2)))</f>
        <v>-10.3059498710347+3.40462595853476i</v>
      </c>
      <c r="CO293" s="240" t="str">
        <f t="shared" ref="CO293:CO355" ca="1" si="542">IMPRODUCT(O293,IMEXP(COMPLEX(0,-2*PI()*78*B293/Nt_load2)))</f>
        <v>-3.65652121978212-10.2192922079316i</v>
      </c>
      <c r="CP293" s="240" t="str">
        <f t="shared" ref="CP293:CP355" ca="1" si="543">IMPRODUCT(O293,IMEXP(COMPLEX(0,-2*PI()*79*B293/Nt_load2)))</f>
        <v>10.1264788253266-3.90621392937221i</v>
      </c>
      <c r="CQ293" s="240" t="str">
        <f t="shared" ref="CQ293:CQ355" ca="1" si="544">IMPRODUCT(O293,IMEXP(COMPLEX(0,-2*PI()*80*B293/Nt_load2)))</f>
        <v>4.15355368175398+10.0275656305305i</v>
      </c>
      <c r="CR293" s="240" t="str">
        <f t="shared" ref="CR293:CR355" ca="1" si="545">IMPRODUCT(O293,IMEXP(COMPLEX(0,-2*PI()*81*B293/Nt_load2)))</f>
        <v>-9.92261220515316+4.39839148870977i</v>
      </c>
      <c r="CS293" s="240" t="str">
        <f t="shared" ref="CS293:CS355" ca="1" si="546">IMPRODUCT(O293,IMEXP(COMPLEX(0,-2*PI()*82*B293/Nt_load2)))</f>
        <v>-4.64057986908913-9.81168176921845i</v>
      </c>
      <c r="CT293" s="240" t="str">
        <f t="shared" ref="CT293:CT355" ca="1" si="547">IMPRODUCT(O293,IMEXP(COMPLEX(0,-2*PI()*83*B293/Nt_load2)))</f>
        <v>9.69484114306407-4.87997293768738i</v>
      </c>
      <c r="CU293" s="240" t="str">
        <f t="shared" ref="CU293:CU355" ca="1" si="548">IMPRODUCT(O293,IMEXP(COMPLEX(0,-2*PI()*84*B293/Nt_load2)))</f>
        <v>5.11642649306243+9.57216070711821i</v>
      </c>
      <c r="CV293" s="240" t="str">
        <f t="shared" ref="CV293:CV355" ca="1" si="549">IMPRODUCT(O293,IMEXP(COMPLEX(0,-2*PI()*85*B293/Nt_load2)))</f>
        <v>-9.44371435948876+5.34979810443299i</v>
      </c>
      <c r="CW293" s="240" t="str">
        <f t="shared" ref="CW293:CW355" ca="1" si="550">IMPRODUCT(O293,IMEXP(COMPLEX(0,-2*PI()*86*B293/Nt_load2)))</f>
        <v>-5.57994719746777-9.30957947145201i</v>
      </c>
      <c r="CX293" s="240" t="str">
        <f t="shared" ref="CX293:CX355" ca="1" si="551">IMPRODUCT(O293,IMEXP(COMPLEX(0,-2*PI()*87*B293/Nt_load2)))</f>
        <v>9.1698368408495-5.80673513895788i</v>
      </c>
      <c r="CY293" s="240" t="str">
        <f t="shared" ref="CY293:CY355" ca="1" si="552">IMPRODUCT(O293,IMEXP(COMPLEX(0,-2*PI()*88*B293/Nt_load2)))</f>
        <v>6.03002532032808+9.0245706434163i</v>
      </c>
      <c r="CZ293" s="240" t="str">
        <f t="shared" ref="CZ293:CZ355" ca="1" si="553">IMPRODUCT(O293,IMEXP(COMPLEX(0,-2*PI()*89*B293/Nt_load2)))</f>
        <v>-8.87386838207753+6.24968323992294i</v>
      </c>
      <c r="DA293" s="240" t="str">
        <f t="shared" ref="DA293:DA355" ca="1" si="554">IMPRODUCT(O293,IMEXP(COMPLEX(0,-2*PI()*90*B293/Nt_load2)))</f>
        <v>-6.46557658401581-8.71782083424725i</v>
      </c>
      <c r="DB293" s="240" t="str">
        <f t="shared" ref="DB293:DB355" ca="1" si="555">IMPRODUCT(O293,IMEXP(COMPLEX(0,-2*PI()*91*B293/Nt_load2)))</f>
        <v>8.55652199712064-6.67757530654649i</v>
      </c>
      <c r="DC293" s="240" t="str">
        <f t="shared" ref="DC293:DC355" ca="1" si="556">IMPRODUCT(O293,IMEXP(COMPLEX(0,-2*PI()*92*B293/Nt_load2)))</f>
        <v>6.88555170740357+8.3900690310915i</v>
      </c>
      <c r="DD293" s="240" t="str">
        <f t="shared" ref="DD293:DD355" ca="1" si="557">IMPRODUCT(O293,IMEXP(COMPLEX(0,-2*PI()*93*B293/Nt_load2)))</f>
        <v>-8.21856220120325+7.08938050937894i</v>
      </c>
      <c r="DE293" s="240" t="str">
        <f t="shared" ref="DE293:DE355" ca="1" si="558">IMPRODUCT(O293,IMEXP(COMPLEX(0,-2*PI()*94*B293/Nt_load2)))</f>
        <v>-7.2889389336249-8.04210481675637i</v>
      </c>
      <c r="DF293" s="240" t="str">
        <f t="shared" ref="DF293:DF355" ca="1" si="559">IMPRODUCT(O293,IMEXP(COMPLEX(0,-2*PI()*95*B293/Nt_load2)))</f>
        <v>7.8608031690819-7.48410677360771i</v>
      </c>
      <c r="DG293" s="240" t="str">
        <f t="shared" ref="DG293:DG355" ca="1" si="560">IMPRODUCT(O293,IMEXP(COMPLEX(0,-2*PI()*96*B293/Nt_load2)))</f>
        <v>7.67476646751885+7.67476646751269i</v>
      </c>
      <c r="DH293" s="240" t="str">
        <f t="shared" ref="DH293:DH355" ca="1" si="561">IMPRODUCT(O293,IMEXP(COMPLEX(0,-2*PI()*97*B293/Nt_load2)))</f>
        <v>-7.48410677360902+7.86080316908067i</v>
      </c>
      <c r="DI293" s="240" t="str">
        <f t="shared" ref="DI293:DI355" ca="1" si="562">IMPRODUCT(O293,IMEXP(COMPLEX(0,-2*PI()*98*B293/Nt_load2)))</f>
        <v>-8.04210481675558-7.28893893362577i</v>
      </c>
      <c r="DJ293" s="240" t="str">
        <f t="shared" ref="DJ293:DJ355" ca="1" si="563">IMPRODUCT(O293,IMEXP(COMPLEX(0,-2*PI()*99*B293/Nt_load2)))</f>
        <v>7.0893805093803-8.21856220120208i</v>
      </c>
      <c r="DK293" s="240" t="str">
        <f t="shared" ref="DK293:DK355" ca="1" si="564">IMPRODUCT(O293,IMEXP(COMPLEX(0,-2*PI()*100*B293/Nt_load2)))</f>
        <v>8.39006903109076+6.88555170740447i</v>
      </c>
      <c r="DL293" s="240" t="str">
        <f t="shared" ref="DL293:DL355" ca="1" si="565">IMPRODUCT(O293,IMEXP(COMPLEX(0,-2*PI()*101*B293/Nt_load2)))</f>
        <v>-6.67757530654791+8.55652199711954i</v>
      </c>
      <c r="DM293" s="240" t="str">
        <f t="shared" ref="DM293:DM355" ca="1" si="566">IMPRODUCT(O293,IMEXP(COMPLEX(0,-2*PI()*102*B293/Nt_load2)))</f>
        <v>-8.71782083424655-6.46557658401676i</v>
      </c>
      <c r="DN293" s="240" t="str">
        <f t="shared" ref="DN293:DN355" ca="1" si="567">IMPRODUCT(O293,IMEXP(COMPLEX(0,-2*PI()*103*B293/Nt_load2)))</f>
        <v>6.24968323991532-8.87386838208289i</v>
      </c>
      <c r="DO293" s="240" t="str">
        <f t="shared" ref="DO293:DO355" ca="1" si="568">IMPRODUCT(O293,IMEXP(COMPLEX(0,-2*PI()*104*B293/Nt_load2)))</f>
        <v>9.0245706434153+6.03002532032956i</v>
      </c>
      <c r="DP293" s="240" t="str">
        <f t="shared" ref="DP293:DP355" ca="1" si="569">IMPRODUCT(O293,IMEXP(COMPLEX(0,-2*PI()*105*B293/Nt_load2)))</f>
        <v>-5.80673513895939+9.16983684084854i</v>
      </c>
      <c r="DQ293" s="240" t="str">
        <f t="shared" ref="DQ293:DQ355" ca="1" si="570">IMPRODUCT(O293,IMEXP(COMPLEX(0,-2*PI()*106*B293/Nt_load2)))</f>
        <v>-9.3095794714514-5.57994719746877i</v>
      </c>
      <c r="DR293" s="240" t="str">
        <f t="shared" ref="DR293:DR355" ca="1" si="571">IMPRODUCT(O293,IMEXP(COMPLEX(0,-2*PI()*107*B293/Nt_load2)))</f>
        <v>5.34979810443454-9.44371435948788i</v>
      </c>
      <c r="DS293" s="240" t="str">
        <f t="shared" ref="DS293:DS355" ca="1" si="572">IMPRODUCT(O293,IMEXP(COMPLEX(0,-2*PI()*108*B293/Nt_load2)))</f>
        <v>9.57216070711765+5.11642649306346i</v>
      </c>
      <c r="DT293" s="240" t="str">
        <f t="shared" ref="DT293:DT355" ca="1" si="573">IMPRODUCT(O293,IMEXP(COMPLEX(0,-2*PI()*109*B293/Nt_load2)))</f>
        <v>-4.87997293768843+9.69484114306353i</v>
      </c>
      <c r="DU293" s="240" t="str">
        <f t="shared" ref="DU293:DU355" ca="1" si="574">IMPRODUCT(O293,IMEXP(COMPLEX(0,-2*PI()*110*B293/Nt_load2)))</f>
        <v>-9.81168176921794-4.6405798690902i</v>
      </c>
      <c r="DV293" s="240" t="str">
        <f t="shared" ref="DV293:DV355" ca="1" si="575">IMPRODUCT(O293,IMEXP(COMPLEX(0,-2*PI()*111*B293/Nt_load2)))</f>
        <v>4.39839148871141-9.92261220515243i</v>
      </c>
      <c r="DW293" s="240" t="str">
        <f t="shared" ref="DW293:DW355" ca="1" si="576">IMPRODUCT(O293,IMEXP(COMPLEX(0,-2*PI()*112*B293/Nt_load2)))</f>
        <v>10.0275656305296+4.1535536817562i</v>
      </c>
      <c r="DX293" s="240" t="str">
        <f t="shared" ref="DX293:DX355" ca="1" si="577">IMPRODUCT(O293,IMEXP(COMPLEX(0,-2*PI()*113*B293/Nt_load2)))</f>
        <v>-3.90621392937331+10.1264788253261i</v>
      </c>
      <c r="DY293" s="240" t="str">
        <f t="shared" ref="DY293:DY355" ca="1" si="578">IMPRODUCT(O293,IMEXP(COMPLEX(0,-2*PI()*114*B293/Nt_load2)))</f>
        <v>-10.2192922079312-3.65652121978323i</v>
      </c>
      <c r="DZ293" s="240" t="str">
        <f t="shared" ref="DZ293:DZ355" ca="1" si="579">IMPRODUCT(O293,IMEXP(COMPLEX(0,-2*PI()*115*B293/Nt_load2)))</f>
        <v>3.40462595853646-10.3059498710341i</v>
      </c>
      <c r="EA293" s="240" t="str">
        <f t="shared" ref="EA293:EA355" ca="1" si="580">IMPRODUCT(O293,IMEXP(COMPLEX(0,-2*PI()*116*B293/Nt_load2)))</f>
        <v>10.386399615299+3.15067987791942i</v>
      </c>
      <c r="EB293" s="240" t="str">
        <f t="shared" ref="EB293:EB355" ca="1" si="581">IMPRODUCT(O293,IMEXP(COMPLEX(0,-2*PI()*117*B293/Nt_load2)))</f>
        <v>-2.89483594555422+10.4605929808083i</v>
      </c>
      <c r="EC293" s="240" t="str">
        <f t="shared" ref="EC293:EC355" ca="1" si="582">IMPRODUCT(O293,IMEXP(COMPLEX(0,-2*PI()*118*B293/Nt_load2)))</f>
        <v>-10.5284852762497-2.63724827227223i</v>
      </c>
      <c r="ED293" s="240" t="str">
        <f t="shared" ref="ED293:ED355" ca="1" si="583">IMPRODUCT(O293,IMEXP(COMPLEX(0,-2*PI()*119*B293/Nt_load2)))</f>
        <v>2.3780720192334-10.5900356058489i</v>
      </c>
      <c r="EE293" s="240" t="str">
        <f t="shared" ref="EE293:EE355" ca="1" si="584">IMPRODUCT(O293,IMEXP(COMPLEX(0,-2*PI()*120*B293/Nt_load2)))</f>
        <v>10.6452068939861+2.11746330453199i</v>
      </c>
      <c r="EF293" s="240" t="str">
        <f t="shared" ref="EF293:EF355" ca="1" si="585">IMPRODUCT(O293,IMEXP(COMPLEX(0,-2*PI()*121*B293/Nt_load2)))</f>
        <v>-1.85557910911175+10.6939659075404i</v>
      </c>
      <c r="EG293" s="240" t="str">
        <f t="shared" ref="EG293:EG355" ca="1" si="586">IMPRODUCT(O293,IMEXP(COMPLEX(0,-2*PI()*122*B293/Nt_load2)))</f>
        <v>-10.7362832759049-1.59257718222197i</v>
      </c>
      <c r="EH293" s="240" t="str">
        <f t="shared" ref="EH293:EH355" ca="1" si="587">IMPRODUCT(O293,IMEXP(COMPLEX(0,-2*PI()*123*B293/Nt_load2)))</f>
        <v>1.3286159463879-10.7721335086794i</v>
      </c>
      <c r="EI293" s="240" t="str">
        <f t="shared" ref="EI293:EI355" ca="1" si="588">IMPRODUCT(O293,IMEXP(COMPLEX(0,-2*PI()*124*B293/Nt_load2)))</f>
        <v>10.8014950110242+1.06385440198786i</v>
      </c>
      <c r="EJ293" s="240" t="str">
        <f t="shared" ref="EJ293:EJ355" ca="1" si="589">IMPRODUCT(O293,IMEXP(COMPLEX(0,-2*PI()*125*B293/Nt_load2)))</f>
        <v>-0.798452031485987+10.8243500966675i</v>
      </c>
      <c r="EK293" s="240" t="str">
        <f t="shared" ref="EK293:EK355" ca="1" si="590">IMPRODUCT(O293,IMEXP(COMPLEX(0,-2*PI()*126*B293/Nt_load2)))</f>
        <v>-10.8406849985619-0.532568703326563i</v>
      </c>
      <c r="EL293" s="240" t="str">
        <f t="shared" ref="EL293:EL355" ca="1" si="591">IMPRODUCT(O293,IMEXP(COMPLEX(0,-2*PI()*127*B293/Nt_load2)))</f>
        <v>0.266364575694278-10.8504898771726i</v>
      </c>
      <c r="EM293" s="240" t="str">
        <f t="shared" ref="EM293:EM355" ca="1" si="592">IMPRODUCT(O293,IMEXP(COMPLEX(0,-2*PI()*128*B293/Nt_load2)))</f>
        <v>10.8537588264071+1.60625150173741E-12i</v>
      </c>
      <c r="EN293" s="240"/>
      <c r="EO293" s="240"/>
      <c r="EP293" s="240"/>
    </row>
    <row r="294" spans="1:146">
      <c r="A294" s="268">
        <f t="shared" si="461"/>
        <v>3.7890625000000029E-3</v>
      </c>
      <c r="B294" s="267">
        <v>194</v>
      </c>
      <c r="C294" s="266">
        <f t="shared" si="462"/>
        <v>38800</v>
      </c>
      <c r="N294" s="265">
        <f t="shared" ca="1" si="463"/>
        <v>12.59664913228595</v>
      </c>
      <c r="O294" s="240">
        <f t="shared" ca="1" si="464"/>
        <v>-11.40335086771405</v>
      </c>
      <c r="P294" s="240" t="str">
        <f t="shared" ca="1" si="465"/>
        <v>-0.559535906618269-11.3896150321861i</v>
      </c>
      <c r="Q294" s="240" t="str">
        <f t="shared" ca="1" si="466"/>
        <v>11.3484406164332-1.11772384222794i</v>
      </c>
      <c r="R294" s="240" t="str">
        <f t="shared" ca="1" si="467"/>
        <v>1.67321908320075+11.2799268132292i</v>
      </c>
      <c r="S294" s="240" t="str">
        <f t="shared" ca="1" si="468"/>
        <v>-11.1842386783274+2.22468339284498i</v>
      </c>
      <c r="T294" s="240" t="str">
        <f t="shared" ca="1" si="469"/>
        <v>-2.77078824533773-11.0616067328256i</v>
      </c>
      <c r="U294" s="241" t="str">
        <f t="shared" ca="1" si="470"/>
        <v>10.9123264078224-3.31021802625398i</v>
      </c>
      <c r="V294" s="240" t="str">
        <f t="shared" ca="1" si="471"/>
        <v>3.84167320200409+10.7367573326959i</v>
      </c>
      <c r="W294" s="240" t="str">
        <f t="shared" ca="1" si="472"/>
        <v>-10.535322468726+4.36387345051976i</v>
      </c>
      <c r="X294" s="240" t="str">
        <f t="shared" ca="1" si="473"/>
        <v>-4.87556074566406-10.3085070901433i</v>
      </c>
      <c r="Y294" s="240" t="str">
        <f t="shared" ca="1" si="474"/>
        <v>10.0568576150623-5.37550238792228i</v>
      </c>
      <c r="Z294" s="240" t="str">
        <f t="shared" ca="1" si="475"/>
        <v>5.8624939740896+9.78098028910998i</v>
      </c>
      <c r="AA294" s="240" t="str">
        <f t="shared" ca="1" si="476"/>
        <v>-9.48153972492785+6.33536229878054i</v>
      </c>
      <c r="AB294" s="240" t="str">
        <f t="shared" ca="1" si="477"/>
        <v>-6.7929681807805-9.15925730106423i</v>
      </c>
      <c r="AC294" s="240" t="str">
        <f t="shared" ca="1" si="478"/>
        <v>8.81490942410619-7.23420920743924i</v>
      </c>
      <c r="AD294" s="240" t="str">
        <f t="shared" ca="1" si="479"/>
        <v>7.65802239047545+8.44932565825057i</v>
      </c>
      <c r="AE294" s="240" t="str">
        <f t="shared" ca="1" si="480"/>
        <v>-8.06338672681003+8.06338672681018i</v>
      </c>
      <c r="AF294" s="240" t="str">
        <f t="shared" ca="1" si="481"/>
        <v>-8.44932565825005-7.65802239047603i</v>
      </c>
      <c r="AG294" s="240" t="str">
        <f t="shared" ca="1" si="482"/>
        <v>7.23420920743984-8.81490942410569i</v>
      </c>
      <c r="AH294" s="240" t="str">
        <f t="shared" ca="1" si="483"/>
        <v>9.1592573010644+6.79296818078028i</v>
      </c>
      <c r="AI294" s="240" t="str">
        <f t="shared" ca="1" si="484"/>
        <v>-6.33536229878024+9.48153972492805i</v>
      </c>
      <c r="AJ294" s="240" t="str">
        <f t="shared" ca="1" si="485"/>
        <v>-9.78098028910957-5.86249397409026i</v>
      </c>
      <c r="AK294" s="240" t="str">
        <f t="shared" ca="1" si="486"/>
        <v>5.37550238791903-10.056857615064i</v>
      </c>
      <c r="AL294" s="240" t="str">
        <f t="shared" ca="1" si="487"/>
        <v>10.3085070901449+4.87556074566067i</v>
      </c>
      <c r="AM294" s="240" t="str">
        <f t="shared" ca="1" si="488"/>
        <v>-4.36387345051733+10.535322468727i</v>
      </c>
      <c r="AN294" s="240" t="str">
        <f t="shared" ca="1" si="489"/>
        <v>-10.7367573326967-3.8416732020017i</v>
      </c>
      <c r="AO294" s="240" t="str">
        <f t="shared" ca="1" si="490"/>
        <v>3.31021802625146-10.9123264078232i</v>
      </c>
      <c r="AP294" s="240" t="str">
        <f t="shared" ca="1" si="491"/>
        <v>11.0616067328263+2.77078824533515i</v>
      </c>
      <c r="AQ294" s="240" t="str">
        <f t="shared" ca="1" si="492"/>
        <v>-2.2246833928436+11.1842386783277i</v>
      </c>
      <c r="AR294" s="240" t="str">
        <f t="shared" ca="1" si="493"/>
        <v>-2.2246833928436+11.1842386783277i</v>
      </c>
      <c r="AS294" s="240" t="str">
        <f t="shared" ca="1" si="494"/>
        <v>1.11772384222686-11.3484406164333i</v>
      </c>
      <c r="AT294" s="240" t="str">
        <f t="shared" ca="1" si="495"/>
        <v>11.3896150321861+0.559535906617628i</v>
      </c>
      <c r="AU294" s="240" t="str">
        <f t="shared" ca="1" si="496"/>
        <v>1.9557509514993E-13+11.403350867714i</v>
      </c>
      <c r="AV294" s="240" t="str">
        <f t="shared" ca="1" si="497"/>
        <v>-11.3896150321861+0.559535906618342i</v>
      </c>
      <c r="AW294" s="240" t="str">
        <f t="shared" ca="1" si="498"/>
        <v>-1.11772384222757-11.3484406164332i</v>
      </c>
      <c r="AX294" s="240" t="str">
        <f t="shared" ca="1" si="499"/>
        <v>11.2799268132294-1.67321908319983i</v>
      </c>
      <c r="AY294" s="240" t="str">
        <f t="shared" ca="1" si="500"/>
        <v>2.22468339284429+11.1842386783275i</v>
      </c>
      <c r="AZ294" s="240" t="str">
        <f t="shared" ca="1" si="501"/>
        <v>-11.0616067328261+2.77078824533583i</v>
      </c>
      <c r="BA294" s="240" t="str">
        <f t="shared" ca="1" si="502"/>
        <v>-3.31021802625199-10.912326407823i</v>
      </c>
      <c r="BB294" s="240" t="str">
        <f t="shared" ca="1" si="503"/>
        <v>10.7367573326965-3.84167320200237i</v>
      </c>
      <c r="BC294" s="240" t="str">
        <f t="shared" ca="1" si="504"/>
        <v>4.36387345051799+10.5353224687268i</v>
      </c>
      <c r="BD294" s="240" t="str">
        <f t="shared" ca="1" si="505"/>
        <v>-10.3085070901447+4.87556074566117i</v>
      </c>
      <c r="BE294" s="240" t="str">
        <f t="shared" ca="1" si="506"/>
        <v>-5.37550238791966-10.0568576150637i</v>
      </c>
      <c r="BF294" s="240" t="str">
        <f t="shared" ca="1" si="507"/>
        <v>9.78098028911155-5.86249397408699i</v>
      </c>
      <c r="BG294" s="240" t="str">
        <f t="shared" ca="1" si="508"/>
        <v>6.33536229877694+9.48153972493026i</v>
      </c>
      <c r="BH294" s="240" t="str">
        <f t="shared" ca="1" si="509"/>
        <v>-9.15925730106667+6.7929681807772i</v>
      </c>
      <c r="BI294" s="240" t="str">
        <f t="shared" ca="1" si="510"/>
        <v>-7.23420920743601-8.81490942410884i</v>
      </c>
      <c r="BJ294" s="240" t="str">
        <f t="shared" ca="1" si="511"/>
        <v>8.44932565825348-7.65802239047223i</v>
      </c>
      <c r="BK294" s="240" t="str">
        <f t="shared" ca="1" si="512"/>
        <v>8.0633867268063+8.06338672681391i</v>
      </c>
      <c r="BL294" s="240" t="str">
        <f t="shared" ca="1" si="513"/>
        <v>-7.65802239047997+8.44932565824648i</v>
      </c>
      <c r="BM294" s="240" t="str">
        <f t="shared" ca="1" si="514"/>
        <v>-8.81490942410942-7.2342092074353i</v>
      </c>
      <c r="BN294" s="240" t="str">
        <f t="shared" ca="1" si="515"/>
        <v>6.79296818077622-9.15925730106741i</v>
      </c>
      <c r="BO294" s="240" t="str">
        <f t="shared" ca="1" si="516"/>
        <v>9.48153972493077+6.33536229877617i</v>
      </c>
      <c r="BP294" s="240" t="str">
        <f t="shared" ca="1" si="517"/>
        <v>-5.8624939740862+9.78098028911201i</v>
      </c>
      <c r="BQ294" s="240" t="str">
        <f t="shared" ca="1" si="518"/>
        <v>-10.0568576150643-5.37550238791858i</v>
      </c>
      <c r="BR294" s="240" t="str">
        <f t="shared" ca="1" si="519"/>
        <v>4.87556074566035-10.308507090145i</v>
      </c>
      <c r="BS294" s="240" t="str">
        <f t="shared" ca="1" si="520"/>
        <v>10.5353224687271+4.36387345051715i</v>
      </c>
      <c r="BT294" s="240" t="str">
        <f t="shared" ca="1" si="521"/>
        <v>-3.84167320200151+10.7367573326968i</v>
      </c>
      <c r="BU294" s="240" t="str">
        <f t="shared" ca="1" si="522"/>
        <v>-10.9123264078232-3.31021802625144i</v>
      </c>
      <c r="BV294" s="240" t="str">
        <f t="shared" ca="1" si="523"/>
        <v>2.77078824533464-11.0616067328264i</v>
      </c>
      <c r="BW294" s="240" t="str">
        <f t="shared" ca="1" si="524"/>
        <v>11.1842386783278+2.22468339284308i</v>
      </c>
      <c r="BX294" s="240" t="str">
        <f t="shared" ca="1" si="525"/>
        <v>-1.67321908319892+11.2799268132295i</v>
      </c>
      <c r="BY294" s="240" t="str">
        <f t="shared" ca="1" si="526"/>
        <v>-11.3484406164333-1.11772384222666i</v>
      </c>
      <c r="BZ294" s="240" t="str">
        <f t="shared" ca="1" si="527"/>
        <v>0.559535906617433-11.3896150321861i</v>
      </c>
      <c r="CA294" s="240" t="str">
        <f t="shared" ca="1" si="528"/>
        <v>11.403350867714-3.91150190299861E-13i</v>
      </c>
      <c r="CB294" s="240" t="str">
        <f t="shared" ca="1" si="529"/>
        <v>0.559535906618862+11.3896150321861i</v>
      </c>
      <c r="CC294" s="240" t="str">
        <f t="shared" ca="1" si="530"/>
        <v>-11.3484406164332+1.11772384222808i</v>
      </c>
      <c r="CD294" s="240" t="str">
        <f t="shared" ca="1" si="531"/>
        <v>-1.67321908320034-11.2799268132293i</v>
      </c>
      <c r="CE294" s="240" t="str">
        <f t="shared" ca="1" si="532"/>
        <v>11.1842386783275-2.22468339284449i</v>
      </c>
      <c r="CF294" s="240" t="str">
        <f t="shared" ca="1" si="533"/>
        <v>2.77078824533603+11.061606732826i</v>
      </c>
      <c r="CG294" s="240" t="str">
        <f t="shared" ca="1" si="534"/>
        <v>-10.9123264078229+3.31021802625218i</v>
      </c>
      <c r="CH294" s="240" t="str">
        <f t="shared" ca="1" si="535"/>
        <v>-3.84167320200225-10.7367573326965i</v>
      </c>
      <c r="CI294" s="240" t="str">
        <f t="shared" ca="1" si="536"/>
        <v>10.5353224687266-4.36387345051847i</v>
      </c>
      <c r="CJ294" s="240" t="str">
        <f t="shared" ca="1" si="537"/>
        <v>4.87556074566164+10.3085070901444i</v>
      </c>
      <c r="CK294" s="240" t="str">
        <f t="shared" ca="1" si="538"/>
        <v>-10.0568576150636+5.37550238791983i</v>
      </c>
      <c r="CL294" s="240" t="str">
        <f t="shared" ca="1" si="539"/>
        <v>-5.86249397408716-9.78098028911144i</v>
      </c>
      <c r="CM294" s="240" t="str">
        <f t="shared" ca="1" si="540"/>
        <v>9.48153972493015-6.3353622987771i</v>
      </c>
      <c r="CN294" s="240" t="str">
        <f t="shared" ca="1" si="541"/>
        <v>6.7929681807771+9.15925730106675i</v>
      </c>
      <c r="CO294" s="240" t="str">
        <f t="shared" ca="1" si="542"/>
        <v>-8.81490942410851+7.23420920743641i</v>
      </c>
      <c r="CP294" s="240" t="str">
        <f t="shared" ca="1" si="543"/>
        <v>-7.65802239047262-8.44932565825314i</v>
      </c>
      <c r="CQ294" s="240" t="str">
        <f t="shared" ca="1" si="544"/>
        <v>8.06338672681354-8.06338672680667i</v>
      </c>
      <c r="CR294" s="240" t="str">
        <f t="shared" ca="1" si="545"/>
        <v>8.4493256582466+7.65802239047982i</v>
      </c>
      <c r="CS294" s="240" t="str">
        <f t="shared" ca="1" si="546"/>
        <v>-7.23420920744393+8.81490942410235i</v>
      </c>
      <c r="CT294" s="240" t="str">
        <f t="shared" ca="1" si="547"/>
        <v>-9.15925730106752-6.79296818077606i</v>
      </c>
      <c r="CU294" s="240" t="str">
        <f t="shared" ca="1" si="548"/>
        <v>6.33536229877601-9.48153972493087i</v>
      </c>
      <c r="CV294" s="240" t="str">
        <f t="shared" ca="1" si="549"/>
        <v>9.78098028911212+5.86249397408604i</v>
      </c>
      <c r="CW294" s="240" t="str">
        <f t="shared" ca="1" si="550"/>
        <v>-5.37550238791869+10.0568576150642i</v>
      </c>
      <c r="CX294" s="240" t="str">
        <f t="shared" ca="1" si="551"/>
        <v>-10.3085070901453-4.87556074565987i</v>
      </c>
      <c r="CY294" s="240" t="str">
        <f t="shared" ca="1" si="552"/>
        <v>4.36387345051667-10.5353224687273i</v>
      </c>
      <c r="CZ294" s="240" t="str">
        <f t="shared" ca="1" si="553"/>
        <v>10.736757332697+3.84167320200102i</v>
      </c>
      <c r="DA294" s="240" t="str">
        <f t="shared" ca="1" si="554"/>
        <v>-3.31021802625093+10.9123264078233i</v>
      </c>
      <c r="DB294" s="240" t="str">
        <f t="shared" ca="1" si="555"/>
        <v>-11.0616067328264-2.77078824533476i</v>
      </c>
      <c r="DC294" s="240" t="str">
        <f t="shared" ca="1" si="556"/>
        <v>2.22468339284321-11.1842386783278i</v>
      </c>
      <c r="DD294" s="240" t="str">
        <f t="shared" ca="1" si="557"/>
        <v>11.2799268132296+1.67321908319841i</v>
      </c>
      <c r="DE294" s="240" t="str">
        <f t="shared" ca="1" si="558"/>
        <v>-1.11772384222614+11.3484406164333i</v>
      </c>
      <c r="DF294" s="240" t="str">
        <f t="shared" ca="1" si="559"/>
        <v>-11.3896150321862-0.559535906616914i</v>
      </c>
      <c r="DG294" s="240" t="str">
        <f t="shared" ca="1" si="560"/>
        <v>-9.10828010344907E-13-11.403350867714i</v>
      </c>
      <c r="DH294" s="240" t="str">
        <f t="shared" ca="1" si="561"/>
        <v>11.3896150321861-0.559535906618733i</v>
      </c>
      <c r="DI294" s="240" t="str">
        <f t="shared" ca="1" si="562"/>
        <v>1.11772384222796+11.3484406164332i</v>
      </c>
      <c r="DJ294" s="240" t="str">
        <f t="shared" ca="1" si="563"/>
        <v>-11.2799268132292+1.67321908320085i</v>
      </c>
      <c r="DK294" s="240" t="str">
        <f t="shared" ca="1" si="564"/>
        <v>-2.224683392845-11.1842386783274i</v>
      </c>
      <c r="DL294" s="240" t="str">
        <f t="shared" ca="1" si="565"/>
        <v>11.0616067328259-2.77078824533653i</v>
      </c>
      <c r="DM294" s="240" t="str">
        <f t="shared" ca="1" si="566"/>
        <v>3.31021802625268+10.9123264078228i</v>
      </c>
      <c r="DN294" s="240" t="str">
        <f t="shared" ca="1" si="567"/>
        <v>-10.7367573326964+3.84167320200274i</v>
      </c>
      <c r="DO294" s="240" t="str">
        <f t="shared" ca="1" si="568"/>
        <v>-4.36387345051836-10.5353224687266i</v>
      </c>
      <c r="DP294" s="240" t="str">
        <f t="shared" ca="1" si="569"/>
        <v>10.3085070901442-4.8755607456621i</v>
      </c>
      <c r="DQ294" s="240" t="str">
        <f t="shared" ca="1" si="570"/>
        <v>5.3755023879203+10.0568576150634i</v>
      </c>
      <c r="DR294" s="240" t="str">
        <f t="shared" ca="1" si="571"/>
        <v>-9.78098028911118+5.8624939740876i</v>
      </c>
      <c r="DS294" s="240" t="str">
        <f t="shared" ca="1" si="572"/>
        <v>-6.33536229877753-9.48153972492987i</v>
      </c>
      <c r="DT294" s="240" t="str">
        <f t="shared" ca="1" si="573"/>
        <v>9.15925730106644-6.79296818077752i</v>
      </c>
      <c r="DU294" s="240" t="str">
        <f t="shared" ca="1" si="574"/>
        <v>7.23420920743631+8.81490942410859i</v>
      </c>
      <c r="DV294" s="240" t="str">
        <f t="shared" ca="1" si="575"/>
        <v>-8.44932565825322+7.65802239047253i</v>
      </c>
      <c r="DW294" s="240" t="str">
        <f t="shared" ca="1" si="576"/>
        <v>-8.06338672680658-8.06338672681363i</v>
      </c>
      <c r="DX294" s="240" t="str">
        <f t="shared" ca="1" si="577"/>
        <v>7.65802239047992-8.44932565824652i</v>
      </c>
      <c r="DY294" s="240" t="str">
        <f t="shared" ca="1" si="578"/>
        <v>8.81490942410226+7.23420920744403i</v>
      </c>
      <c r="DZ294" s="240" t="str">
        <f t="shared" ca="1" si="579"/>
        <v>-6.79296818077617+9.15925730106744i</v>
      </c>
      <c r="EA294" s="240" t="str">
        <f t="shared" ca="1" si="580"/>
        <v>-9.48153972492505-6.33536229878475i</v>
      </c>
      <c r="EB294" s="240" t="str">
        <f t="shared" ca="1" si="581"/>
        <v>5.86249397409504-9.78098028910671i</v>
      </c>
      <c r="EC294" s="240" t="str">
        <f t="shared" ca="1" si="582"/>
        <v>10.0568576150648+5.37550238791765i</v>
      </c>
      <c r="ED294" s="240" t="str">
        <f t="shared" ca="1" si="583"/>
        <v>-4.8755607456594+10.3085070901455i</v>
      </c>
      <c r="EE294" s="240" t="str">
        <f t="shared" ca="1" si="584"/>
        <v>-10.5353224687275-4.36387345051619i</v>
      </c>
      <c r="EF294" s="240" t="str">
        <f t="shared" ca="1" si="585"/>
        <v>3.84167320200054-10.7367573326971i</v>
      </c>
      <c r="EG294" s="240" t="str">
        <f t="shared" ca="1" si="586"/>
        <v>10.9123264078235+3.31021802625043i</v>
      </c>
      <c r="EH294" s="240" t="str">
        <f t="shared" ca="1" si="587"/>
        <v>-2.77078824533426+11.0616067328265i</v>
      </c>
      <c r="EI294" s="240" t="str">
        <f t="shared" ca="1" si="588"/>
        <v>-11.1842386783279-2.2246833928427i</v>
      </c>
      <c r="EJ294" s="240" t="str">
        <f t="shared" ca="1" si="589"/>
        <v>1.67321908319854-11.2799268132295i</v>
      </c>
      <c r="EK294" s="240" t="str">
        <f t="shared" ca="1" si="590"/>
        <v>11.3484406164333+1.11772384222627i</v>
      </c>
      <c r="EL294" s="240" t="str">
        <f t="shared" ca="1" si="591"/>
        <v>-0.559535906617042+11.3896150321862i</v>
      </c>
      <c r="EM294" s="240" t="str">
        <f t="shared" ca="1" si="592"/>
        <v>-11.403350867714+7.82300380599723E-13i</v>
      </c>
      <c r="EN294" s="240"/>
      <c r="EO294" s="240"/>
      <c r="EP294" s="240"/>
    </row>
    <row r="295" spans="1:146">
      <c r="A295" s="268">
        <f t="shared" si="461"/>
        <v>3.8085937500000029E-3</v>
      </c>
      <c r="B295" s="267">
        <v>195</v>
      </c>
      <c r="C295" s="266">
        <f t="shared" si="462"/>
        <v>39000</v>
      </c>
      <c r="N295" s="265">
        <f t="shared" ca="1" si="463"/>
        <v>12.404215307521069</v>
      </c>
      <c r="O295" s="240">
        <f t="shared" ca="1" si="464"/>
        <v>-11.595784692478931</v>
      </c>
      <c r="P295" s="240" t="str">
        <f t="shared" ca="1" si="465"/>
        <v>-0.853038840497911-11.5643654115101i</v>
      </c>
      <c r="Q295" s="240" t="str">
        <f t="shared" ca="1" si="466"/>
        <v>11.4702778324093-1.70145498960965i</v>
      </c>
      <c r="R295" s="240" t="str">
        <f t="shared" ca="1" si="467"/>
        <v>2.54065080671416+11.3140318239199i</v>
      </c>
      <c r="S295" s="240" t="str">
        <f t="shared" ca="1" si="468"/>
        <v>-11.0964740966992+3.36607861696847i</v>
      </c>
      <c r="T295" s="240" t="str">
        <f t="shared" ca="1" si="469"/>
        <v>-4.17326535555152-10.818783614921i</v>
      </c>
      <c r="U295" s="241" t="str">
        <f t="shared" ca="1" si="470"/>
        <v>10.4824652073657-4.95783680759022i</v>
      </c>
      <c r="V295" s="240" t="str">
        <f t="shared" ca="1" si="471"/>
        <v>5.71554131240864+10.0893414126235i</v>
      </c>
      <c r="W295" s="240" t="str">
        <f t="shared" ca="1" si="472"/>
        <v>-9.64154260259927+6.44227280364562i</v>
      </c>
      <c r="X295" s="240" t="str">
        <f t="shared" ca="1" si="473"/>
        <v>-7.13409306038425-9.14149543784308i</v>
      </c>
      <c r="Y295" s="240" t="str">
        <f t="shared" ca="1" si="474"/>
        <v>8.59190971726612-7.78725304871215i</v>
      </c>
      <c r="Z295" s="240" t="str">
        <f t="shared" ca="1" si="475"/>
        <v>8.39821323806108+7.99576369350572i</v>
      </c>
      <c r="AA295" s="240" t="str">
        <f t="shared" ca="1" si="476"/>
        <v>-7.35628793351631+8.96366278222975i</v>
      </c>
      <c r="AB295" s="240" t="str">
        <f t="shared" ca="1" si="477"/>
        <v>-9.48053746114632-6.67694781184713i</v>
      </c>
      <c r="AC295" s="240" t="str">
        <f t="shared" ca="1" si="478"/>
        <v>5.96142473147721-9.94603628614236i</v>
      </c>
      <c r="AD295" s="240" t="str">
        <f t="shared" ca="1" si="479"/>
        <v>10.3576366787531+5.21359617397412i</v>
      </c>
      <c r="AE295" s="240" t="str">
        <f t="shared" ca="1" si="480"/>
        <v>-4.43751468708448+10.7131081407889i</v>
      </c>
      <c r="AF295" s="240" t="str">
        <f t="shared" ca="1" si="481"/>
        <v>-11.0105243415981-3.63738592362778i</v>
      </c>
      <c r="AG295" s="240" t="str">
        <f t="shared" ca="1" si="482"/>
        <v>2.81754585069815-11.2482735570194i</v>
      </c>
      <c r="AH295" s="240" t="str">
        <f t="shared" ca="1" si="483"/>
        <v>11.4250674034554+1.98243725268419i</v>
      </c>
      <c r="AI295" s="240" t="str">
        <f t="shared" ca="1" si="484"/>
        <v>-1.13658565543422+11.5399478197343i</v>
      </c>
      <c r="AJ295" s="240" t="str">
        <f t="shared" ca="1" si="485"/>
        <v>-11.5922922589267-0.28457480204316i</v>
      </c>
      <c r="AK295" s="240" t="str">
        <f t="shared" ca="1" si="486"/>
        <v>-0.568978186856634-11.5818170619817i</v>
      </c>
      <c r="AL295" s="240" t="str">
        <f t="shared" ca="1" si="487"/>
        <v>11.5085789948978-1.41944783367556i</v>
      </c>
      <c r="AM295" s="240" t="str">
        <f t="shared" ca="1" si="488"/>
        <v>2.26222536968747+11.372974941108i</v>
      </c>
      <c r="AN295" s="240" t="str">
        <f t="shared" ca="1" si="489"/>
        <v>-11.1757397507284+3.09274371041614i</v>
      </c>
      <c r="AO295" s="240" t="str">
        <f t="shared" ca="1" si="490"/>
        <v>-3.90650220501459-10.9179422583445i</v>
      </c>
      <c r="AP295" s="240" t="str">
        <f t="shared" ca="1" si="491"/>
        <v>10.6009794909038-4.69909102569474i</v>
      </c>
      <c r="AQ295" s="240" t="str">
        <f t="shared" ca="1" si="492"/>
        <v>5.4662150649754+10.2265690971002i</v>
      </c>
      <c r="AR295" s="240" t="str">
        <f t="shared" ca="1" si="493"/>
        <v>5.4662150649754+10.2265690971002i</v>
      </c>
      <c r="AS295" s="240" t="str">
        <f t="shared" ca="1" si="494"/>
        <v>-6.90760087635347-9.31382159842723i</v>
      </c>
      <c r="AT295" s="240" t="str">
        <f t="shared" ca="1" si="495"/>
        <v>8.78043075133117-7.57405165386443i</v>
      </c>
      <c r="AU295" s="240" t="str">
        <f t="shared" ca="1" si="496"/>
        <v>8.19945798922764+8.1994579892344i</v>
      </c>
      <c r="AV295" s="240" t="str">
        <f t="shared" ca="1" si="497"/>
        <v>-7.57405165386293+8.78043075133247i</v>
      </c>
      <c r="AW295" s="240" t="str">
        <f t="shared" ca="1" si="498"/>
        <v>-9.31382159842821-6.90760087635214i</v>
      </c>
      <c r="AX295" s="240" t="str">
        <f t="shared" ca="1" si="499"/>
        <v>6.2037172111997-9.79674003930865i</v>
      </c>
      <c r="AY295" s="240" t="str">
        <f t="shared" ca="1" si="500"/>
        <v>10.2265690971011+5.46621506497365i</v>
      </c>
      <c r="AZ295" s="240" t="str">
        <f t="shared" ca="1" si="501"/>
        <v>-4.69909102570347+10.6009794909i</v>
      </c>
      <c r="BA295" s="240" t="str">
        <f t="shared" ca="1" si="502"/>
        <v>-10.9179422583451-3.90650220501302i</v>
      </c>
      <c r="BB295" s="240" t="str">
        <f t="shared" ca="1" si="503"/>
        <v>3.09274371041439-11.1757397507289i</v>
      </c>
      <c r="BC295" s="240" t="str">
        <f t="shared" ca="1" si="504"/>
        <v>11.3729749411084+2.26222536968568i</v>
      </c>
      <c r="BD295" s="240" t="str">
        <f t="shared" ca="1" si="505"/>
        <v>-1.41944783367358+11.508578994898i</v>
      </c>
      <c r="BE295" s="240" t="str">
        <f t="shared" ca="1" si="506"/>
        <v>-11.5818170619812-0.568978186866503i</v>
      </c>
      <c r="BF295" s="240" t="str">
        <f t="shared" ca="1" si="507"/>
        <v>-0.284574802044813-11.5922922589266i</v>
      </c>
      <c r="BG295" s="240" t="str">
        <f t="shared" ca="1" si="508"/>
        <v>11.5399478197341-1.13658565543603i</v>
      </c>
      <c r="BH295" s="240" t="str">
        <f t="shared" ca="1" si="509"/>
        <v>1.98243725268371+11.4250674034555i</v>
      </c>
      <c r="BI295" s="240" t="str">
        <f t="shared" ca="1" si="510"/>
        <v>-11.2482735570201+2.8175458506956i</v>
      </c>
      <c r="BJ295" s="240" t="str">
        <f t="shared" ca="1" si="511"/>
        <v>-3.63738592362279-11.0105243415997i</v>
      </c>
      <c r="BK295" s="240" t="str">
        <f t="shared" ca="1" si="512"/>
        <v>10.7131081407874-4.43751468708829i</v>
      </c>
      <c r="BL295" s="240" t="str">
        <f t="shared" ca="1" si="513"/>
        <v>5.21359617397574+10.3576366787523i</v>
      </c>
      <c r="BM295" s="240" t="str">
        <f t="shared" ca="1" si="514"/>
        <v>-9.94603628614252+5.96142473147693i</v>
      </c>
      <c r="BN295" s="240" t="str">
        <f t="shared" ca="1" si="515"/>
        <v>-6.67694781184471-9.48053746114802i</v>
      </c>
      <c r="BO295" s="240" t="str">
        <f t="shared" ca="1" si="516"/>
        <v>8.96366278223305-7.35628793351231i</v>
      </c>
      <c r="BP295" s="240" t="str">
        <f t="shared" ca="1" si="517"/>
        <v>7.99576369350871+8.39821323805823i</v>
      </c>
      <c r="BQ295" s="240" t="str">
        <f t="shared" ca="1" si="518"/>
        <v>-7.78725304871098+8.59190971726717i</v>
      </c>
      <c r="BR295" s="240" t="str">
        <f t="shared" ca="1" si="519"/>
        <v>-9.14149543784269-7.13409306038476i</v>
      </c>
      <c r="BS295" s="240" t="str">
        <f t="shared" ca="1" si="520"/>
        <v>6.44227280364802-9.64154260259767i</v>
      </c>
      <c r="BT295" s="240" t="str">
        <f t="shared" ca="1" si="521"/>
        <v>10.0893414126209+5.71554131241308i</v>
      </c>
      <c r="BU295" s="240" t="str">
        <f t="shared" ca="1" si="522"/>
        <v>-4.95783680758675+10.4824652073673i</v>
      </c>
      <c r="BV295" s="240" t="str">
        <f t="shared" ca="1" si="523"/>
        <v>-10.8187836149215-4.17326535555003i</v>
      </c>
      <c r="BW295" s="240" t="str">
        <f t="shared" ca="1" si="524"/>
        <v>3.36607861696905-11.096474096699i</v>
      </c>
      <c r="BX295" s="240" t="str">
        <f t="shared" ca="1" si="525"/>
        <v>11.3140318239192+2.54065080671694i</v>
      </c>
      <c r="BY295" s="240" t="str">
        <f t="shared" ca="1" si="526"/>
        <v>-1.70145498961467+11.4702778324086i</v>
      </c>
      <c r="BZ295" s="240" t="str">
        <f t="shared" ca="1" si="527"/>
        <v>-11.5643654115104-0.853038840494034i</v>
      </c>
      <c r="CA295" s="240" t="str">
        <f t="shared" ca="1" si="528"/>
        <v>-1.65353393829313E-12-11.5957846924789i</v>
      </c>
      <c r="CB295" s="240" t="str">
        <f t="shared" ca="1" si="529"/>
        <v>11.5643654115101-0.853038840497331i</v>
      </c>
      <c r="CC295" s="240" t="str">
        <f t="shared" ca="1" si="530"/>
        <v>1.70145498960686+11.4702778324098i</v>
      </c>
      <c r="CD295" s="240" t="str">
        <f t="shared" ca="1" si="531"/>
        <v>-11.314031823921+2.54065080670923i</v>
      </c>
      <c r="CE295" s="240" t="str">
        <f t="shared" ca="1" si="532"/>
        <v>-3.36607861697221-11.0964740966981i</v>
      </c>
      <c r="CF295" s="240" t="str">
        <f t="shared" ca="1" si="533"/>
        <v>10.8187836149203-4.17326535555311i</v>
      </c>
      <c r="CG295" s="240" t="str">
        <f t="shared" ca="1" si="534"/>
        <v>4.95783680758974+10.4824652073659i</v>
      </c>
      <c r="CH295" s="240" t="str">
        <f t="shared" ca="1" si="535"/>
        <v>-10.0893414126248+5.71554131240621i</v>
      </c>
      <c r="CI295" s="240" t="str">
        <f t="shared" ca="1" si="536"/>
        <v>-6.44227280364144-9.64154260260206i</v>
      </c>
      <c r="CJ295" s="240" t="str">
        <f t="shared" ca="1" si="537"/>
        <v>9.14149543784065-7.13409306038737i</v>
      </c>
      <c r="CK295" s="240" t="str">
        <f t="shared" ca="1" si="538"/>
        <v>7.78725304871344+8.59190971726496i</v>
      </c>
      <c r="CL295" s="240" t="str">
        <f t="shared" ca="1" si="539"/>
        <v>-7.99576369350608+8.39821323806075i</v>
      </c>
      <c r="CM295" s="240" t="str">
        <f t="shared" ca="1" si="540"/>
        <v>-8.96366278222804-7.35628793351841i</v>
      </c>
      <c r="CN295" s="240" t="str">
        <f t="shared" ca="1" si="541"/>
        <v>6.67694781185117-9.48053746114348i</v>
      </c>
      <c r="CO295" s="240" t="str">
        <f t="shared" ca="1" si="542"/>
        <v>9.94603628614439+5.96142473147381i</v>
      </c>
      <c r="CP295" s="240" t="str">
        <f t="shared" ca="1" si="543"/>
        <v>-5.21359617397249+10.3576366787539i</v>
      </c>
      <c r="CQ295" s="240" t="str">
        <f t="shared" ca="1" si="544"/>
        <v>-10.7131081407888-4.43751468708493i</v>
      </c>
      <c r="CR295" s="240" t="str">
        <f t="shared" ca="1" si="545"/>
        <v>3.63738592363029-11.0105243415972i</v>
      </c>
      <c r="CS295" s="240" t="str">
        <f t="shared" ca="1" si="546"/>
        <v>11.2482735570182+2.81754585070294i</v>
      </c>
      <c r="CT295" s="240" t="str">
        <f t="shared" ca="1" si="547"/>
        <v>-1.98243725268013+11.4250674034561i</v>
      </c>
      <c r="CU295" s="240" t="str">
        <f t="shared" ca="1" si="548"/>
        <v>-11.5399478197345-1.13658565543241i</v>
      </c>
      <c r="CV295" s="240" t="str">
        <f t="shared" ca="1" si="549"/>
        <v>0.284574802041177-11.5922922589267i</v>
      </c>
      <c r="CW295" s="240" t="str">
        <f t="shared" ca="1" si="550"/>
        <v>11.5818170619816-0.568978186858615i</v>
      </c>
      <c r="CX295" s="240" t="str">
        <f t="shared" ca="1" si="551"/>
        <v>1.41944783366607+11.508578994899i</v>
      </c>
      <c r="CY295" s="240" t="str">
        <f t="shared" ca="1" si="552"/>
        <v>-11.3729749411077+2.26222536968925i</v>
      </c>
      <c r="CZ295" s="240" t="str">
        <f t="shared" ca="1" si="553"/>
        <v>-3.09274371041789-11.1757397507279i</v>
      </c>
      <c r="DA295" s="240" t="str">
        <f t="shared" ca="1" si="554"/>
        <v>10.9179422583438-3.90650220501645i</v>
      </c>
      <c r="DB295" s="240" t="str">
        <f t="shared" ca="1" si="555"/>
        <v>4.69909102569655+10.600979490903i</v>
      </c>
      <c r="DC295" s="240" t="str">
        <f t="shared" ca="1" si="556"/>
        <v>-10.2265690971047+5.46621506496697i</v>
      </c>
      <c r="DD295" s="240" t="str">
        <f t="shared" ca="1" si="557"/>
        <v>-6.20371721120278-9.7967400393067i</v>
      </c>
      <c r="DE295" s="240" t="str">
        <f t="shared" ca="1" si="558"/>
        <v>9.31382159842604-6.90760087635506i</v>
      </c>
      <c r="DF295" s="240" t="str">
        <f t="shared" ca="1" si="559"/>
        <v>7.57405165386593+8.78043075132989i</v>
      </c>
      <c r="DG295" s="240" t="str">
        <f t="shared" ca="1" si="560"/>
        <v>-8.19945798923299+8.19945798922904i</v>
      </c>
      <c r="DH295" s="240" t="str">
        <f t="shared" ca="1" si="561"/>
        <v>-8.78043075132623-7.57405165387016i</v>
      </c>
      <c r="DI295" s="240" t="str">
        <f t="shared" ca="1" si="562"/>
        <v>6.90760087635055-9.3138215984294i</v>
      </c>
      <c r="DJ295" s="240" t="str">
        <f t="shared" ca="1" si="563"/>
        <v>9.79674003930971+6.20371721119804i</v>
      </c>
      <c r="DK295" s="240" t="str">
        <f t="shared" ca="1" si="564"/>
        <v>-5.4662150649719+10.2265690971021i</v>
      </c>
      <c r="DL295" s="240" t="str">
        <f t="shared" ca="1" si="565"/>
        <v>-10.6009794909008-4.69909102570166i</v>
      </c>
      <c r="DM295" s="240" t="str">
        <f t="shared" ca="1" si="566"/>
        <v>3.90650220502233-10.9179422583417i</v>
      </c>
      <c r="DN295" s="240" t="str">
        <f t="shared" ca="1" si="567"/>
        <v>11.1757397507294+3.09274371041248i</v>
      </c>
      <c r="DO295" s="240" t="str">
        <f t="shared" ca="1" si="568"/>
        <v>-2.26222536968374+11.3729749411088i</v>
      </c>
      <c r="DP295" s="240" t="str">
        <f t="shared" ca="1" si="569"/>
        <v>-11.5085789948983-1.41944783367162i</v>
      </c>
      <c r="DQ295" s="240" t="str">
        <f t="shared" ca="1" si="570"/>
        <v>0.568978186864193-11.5818170619813i</v>
      </c>
      <c r="DR295" s="240" t="str">
        <f t="shared" ca="1" si="571"/>
        <v>11.5922922589268-0.284574802035594i</v>
      </c>
      <c r="DS295" s="240" t="str">
        <f t="shared" ca="1" si="572"/>
        <v>1.13658565543735+11.539947819734i</v>
      </c>
      <c r="DT295" s="240" t="str">
        <f t="shared" ca="1" si="573"/>
        <v>-11.4250674034552+1.98243725268502i</v>
      </c>
      <c r="DU295" s="240" t="str">
        <f t="shared" ca="1" si="574"/>
        <v>-2.81754585069689-11.2482735570197i</v>
      </c>
      <c r="DV295" s="240" t="str">
        <f t="shared" ca="1" si="575"/>
        <v>11.0105243415992-3.63738592362435i</v>
      </c>
      <c r="DW295" s="240" t="str">
        <f t="shared" ca="1" si="576"/>
        <v>4.43751468707917+10.7131081407911i</v>
      </c>
      <c r="DX295" s="240" t="str">
        <f t="shared" ca="1" si="577"/>
        <v>-10.3576366787514+5.21359617397752i</v>
      </c>
      <c r="DY295" s="240" t="str">
        <f t="shared" ca="1" si="578"/>
        <v>-5.96142473147864-9.9460362861415i</v>
      </c>
      <c r="DZ295" s="240" t="str">
        <f t="shared" ca="1" si="579"/>
        <v>9.48053746114669-6.6769478118466i</v>
      </c>
      <c r="EA295" s="240" t="str">
        <f t="shared" ca="1" si="580"/>
        <v>7.3562879335141+8.96366278223159i</v>
      </c>
      <c r="EB295" s="240" t="str">
        <f t="shared" ca="1" si="581"/>
        <v>-8.3982132380646+7.99576369350204i</v>
      </c>
      <c r="EC295" s="240" t="str">
        <f t="shared" ca="1" si="582"/>
        <v>-8.59190971726829-7.78725304870977i</v>
      </c>
      <c r="ED295" s="240" t="str">
        <f t="shared" ca="1" si="583"/>
        <v>7.13409306038346-9.1414954378437i</v>
      </c>
      <c r="EE295" s="240" t="str">
        <f t="shared" ca="1" si="584"/>
        <v>9.64154260259859+6.44227280364664i</v>
      </c>
      <c r="EF295" s="240" t="str">
        <f t="shared" ca="1" si="585"/>
        <v>-5.71554131241165+10.0893414126218i</v>
      </c>
      <c r="EG295" s="240" t="str">
        <f t="shared" ca="1" si="586"/>
        <v>-10.4824652073633-4.95783680759539i</v>
      </c>
      <c r="EH295" s="240" t="str">
        <f t="shared" ca="1" si="587"/>
        <v>4.17326535554786-10.8187836149224i</v>
      </c>
      <c r="EI295" s="240" t="str">
        <f t="shared" ca="1" si="588"/>
        <v>11.0964740966997+3.36607861696683i</v>
      </c>
      <c r="EJ295" s="240" t="str">
        <f t="shared" ca="1" si="589"/>
        <v>-2.54065080671468+11.3140318239197i</v>
      </c>
      <c r="EK295" s="240" t="str">
        <f t="shared" ca="1" si="590"/>
        <v>-11.4702778324089-1.70145498961238i</v>
      </c>
      <c r="EL295" s="240" t="str">
        <f t="shared" ca="1" si="591"/>
        <v>0.853038840492384-11.5643654115105i</v>
      </c>
      <c r="EM295" s="240" t="str">
        <f t="shared" ca="1" si="592"/>
        <v>11.5957846924789-3.30706787658624E-12i</v>
      </c>
      <c r="EN295" s="240"/>
      <c r="EO295" s="240"/>
      <c r="EP295" s="240"/>
    </row>
    <row r="296" spans="1:146">
      <c r="A296" s="268">
        <f t="shared" si="461"/>
        <v>3.828125000000003E-3</v>
      </c>
      <c r="B296" s="267">
        <v>196</v>
      </c>
      <c r="C296" s="266">
        <f t="shared" si="462"/>
        <v>39200</v>
      </c>
      <c r="N296" s="265">
        <f t="shared" ca="1" si="463"/>
        <v>12.306795442139617</v>
      </c>
      <c r="O296" s="240">
        <f t="shared" ca="1" si="464"/>
        <v>-11.693204557860383</v>
      </c>
      <c r="P296" s="240" t="str">
        <f t="shared" ca="1" si="465"/>
        <v>-1.14613447205005-11.6368985818364i</v>
      </c>
      <c r="Q296" s="240" t="str">
        <f t="shared" ca="1" si="466"/>
        <v>11.4685229110934-2.28123104259343i</v>
      </c>
      <c r="R296" s="240" t="str">
        <f t="shared" ca="1" si="467"/>
        <v>3.39435811114878+11.1896990953843i</v>
      </c>
      <c r="S296" s="240" t="str">
        <f t="shared" ca="1" si="468"/>
        <v>-10.8031123604748+4.47479565554929i</v>
      </c>
      <c r="T296" s="240" t="str">
        <f t="shared" ca="1" si="469"/>
        <v>-5.51213847161474-10.3124857479519i</v>
      </c>
      <c r="U296" s="241" t="str">
        <f t="shared" ca="1" si="470"/>
        <v>9.72254426029869-6.49639638095613i</v>
      </c>
      <c r="V296" s="240" t="str">
        <f t="shared" ca="1" si="471"/>
        <v>7.41809044185838+9.03896935653487i</v>
      </c>
      <c r="W296" s="240" t="str">
        <f t="shared" ca="1" si="472"/>
        <v>-8.26834423666426+8.26834423666478i</v>
      </c>
      <c r="X296" s="240" t="str">
        <f t="shared" ca="1" si="473"/>
        <v>-9.0389693565346-7.4180904418587i</v>
      </c>
      <c r="Y296" s="240" t="str">
        <f t="shared" ca="1" si="474"/>
        <v>6.49639638095646-9.72254426029847i</v>
      </c>
      <c r="Z296" s="240" t="str">
        <f t="shared" ca="1" si="475"/>
        <v>10.3124857479523+5.51213847161405i</v>
      </c>
      <c r="AA296" s="240" t="str">
        <f t="shared" ca="1" si="476"/>
        <v>-4.47479565554858+10.8031123604751i</v>
      </c>
      <c r="AB296" s="240" t="str">
        <f t="shared" ca="1" si="477"/>
        <v>-11.1896990953842-3.39435811114913i</v>
      </c>
      <c r="AC296" s="240" t="str">
        <f t="shared" ca="1" si="478"/>
        <v>2.2812310425934-11.4685229110934i</v>
      </c>
      <c r="AD296" s="240" t="str">
        <f t="shared" ca="1" si="479"/>
        <v>11.6368985818364+1.14613447204959i</v>
      </c>
      <c r="AE296" s="240" t="str">
        <f t="shared" ca="1" si="480"/>
        <v>-4.29753257094001E-13+11.6932045578604i</v>
      </c>
      <c r="AF296" s="240" t="str">
        <f t="shared" ca="1" si="481"/>
        <v>-11.6368985818364+1.14613447205006i</v>
      </c>
      <c r="AG296" s="240" t="str">
        <f t="shared" ca="1" si="482"/>
        <v>-2.2812310425937-11.4685229110934i</v>
      </c>
      <c r="AH296" s="240" t="str">
        <f t="shared" ca="1" si="483"/>
        <v>11.1896990953844-3.39435811114846i</v>
      </c>
      <c r="AI296" s="240" t="str">
        <f t="shared" ca="1" si="484"/>
        <v>4.47479565554894+10.803112360475i</v>
      </c>
      <c r="AJ296" s="240" t="str">
        <f t="shared" ca="1" si="485"/>
        <v>-10.312485747951+5.51213847161652i</v>
      </c>
      <c r="AK296" s="240" t="str">
        <f t="shared" ca="1" si="486"/>
        <v>-6.49639638095484-9.72254426029954i</v>
      </c>
      <c r="AL296" s="240" t="str">
        <f t="shared" ca="1" si="487"/>
        <v>9.03896935653145-7.41809044186254i</v>
      </c>
      <c r="AM296" s="240" t="str">
        <f t="shared" ca="1" si="488"/>
        <v>8.26834423666536+8.26834423666369i</v>
      </c>
      <c r="AN296" s="240" t="str">
        <f t="shared" ca="1" si="489"/>
        <v>-7.41809044186083+9.03896935653284i</v>
      </c>
      <c r="AO296" s="240" t="str">
        <f t="shared" ca="1" si="490"/>
        <v>-9.72254426030086-6.49639638095287i</v>
      </c>
      <c r="AP296" s="240" t="str">
        <f t="shared" ca="1" si="491"/>
        <v>5.51213847161444-10.3124857479521i</v>
      </c>
      <c r="AQ296" s="240" t="str">
        <f t="shared" ca="1" si="492"/>
        <v>10.8031123604731+4.47479565555335i</v>
      </c>
      <c r="AR296" s="240" t="str">
        <f t="shared" ca="1" si="493"/>
        <v>10.8031123604731+4.47479565555335i</v>
      </c>
      <c r="AS296" s="240" t="str">
        <f t="shared" ca="1" si="494"/>
        <v>-11.4685229110932-2.28123104259481i</v>
      </c>
      <c r="AT296" s="240" t="str">
        <f t="shared" ca="1" si="495"/>
        <v>1.14613447205581-11.6368985818358i</v>
      </c>
      <c r="AU296" s="240" t="str">
        <f t="shared" ca="1" si="496"/>
        <v>11.6932045578604-1.46687952158848E-12i</v>
      </c>
      <c r="AV296" s="240" t="str">
        <f t="shared" ca="1" si="497"/>
        <v>1.14613447204715+11.6368985818367i</v>
      </c>
      <c r="AW296" s="240" t="str">
        <f t="shared" ca="1" si="498"/>
        <v>-11.4685229110925+2.28123104259801i</v>
      </c>
      <c r="AX296" s="240" t="str">
        <f t="shared" ca="1" si="499"/>
        <v>-3.39435811114916-11.1896990953842i</v>
      </c>
      <c r="AY296" s="240" t="str">
        <f t="shared" ca="1" si="500"/>
        <v>10.8031123604765-4.47479565554531i</v>
      </c>
      <c r="AZ296" s="240" t="str">
        <f t="shared" ca="1" si="501"/>
        <v>5.51213847161702+10.3124857479507i</v>
      </c>
      <c r="BA296" s="240" t="str">
        <f t="shared" ca="1" si="502"/>
        <v>-9.72254426029905+6.49639638095559i</v>
      </c>
      <c r="BB296" s="240" t="str">
        <f t="shared" ca="1" si="503"/>
        <v>-7.41809044185424-9.03896935653826i</v>
      </c>
      <c r="BC296" s="240" t="str">
        <f t="shared" ca="1" si="504"/>
        <v>8.26834423666317-8.26834423666587i</v>
      </c>
      <c r="BD296" s="240" t="str">
        <f t="shared" ca="1" si="505"/>
        <v>9.03896935653331+7.41809044186027i</v>
      </c>
      <c r="BE296" s="240" t="str">
        <f t="shared" ca="1" si="506"/>
        <v>-6.49639638095212+9.72254426030137i</v>
      </c>
      <c r="BF296" s="240" t="str">
        <f t="shared" ca="1" si="507"/>
        <v>-10.3124857479525-5.51213847161364i</v>
      </c>
      <c r="BG296" s="240" t="str">
        <f t="shared" ca="1" si="508"/>
        <v>4.47479565555252-10.8031123604735i</v>
      </c>
      <c r="BH296" s="240" t="str">
        <f t="shared" ca="1" si="509"/>
        <v>11.1896990953853+3.39435811114549i</v>
      </c>
      <c r="BI296" s="240" t="str">
        <f t="shared" ca="1" si="510"/>
        <v>-2.28123104259424+11.4685229110933i</v>
      </c>
      <c r="BJ296" s="240" t="str">
        <f t="shared" ca="1" si="511"/>
        <v>-11.6368985818359-1.14613447205524i</v>
      </c>
      <c r="BK296" s="240" t="str">
        <f t="shared" ca="1" si="512"/>
        <v>-2.36648971350961E-12-11.6932045578604i</v>
      </c>
      <c r="BL296" s="240" t="str">
        <f t="shared" ca="1" si="513"/>
        <v>11.6368985818366-1.14613447204805i</v>
      </c>
      <c r="BM296" s="240" t="str">
        <f t="shared" ca="1" si="514"/>
        <v>2.28123104259856+11.4685229110924i</v>
      </c>
      <c r="BN296" s="240" t="str">
        <f t="shared" ca="1" si="515"/>
        <v>-11.1896990953841+3.3943581111497i</v>
      </c>
      <c r="BO296" s="240" t="str">
        <f t="shared" ca="1" si="516"/>
        <v>-4.47479565554614-10.8031123604761i</v>
      </c>
      <c r="BP296" s="240" t="str">
        <f t="shared" ca="1" si="517"/>
        <v>10.3124857479503-5.51213847161781i</v>
      </c>
      <c r="BQ296" s="240" t="str">
        <f t="shared" ca="1" si="518"/>
        <v>6.49639638095606+9.72254426029874i</v>
      </c>
      <c r="BR296" s="240" t="str">
        <f t="shared" ca="1" si="519"/>
        <v>-9.03896935653768+7.41809044185494i</v>
      </c>
      <c r="BS296" s="240" t="str">
        <f t="shared" ca="1" si="520"/>
        <v>-8.26834423666651-8.26834423666253i</v>
      </c>
      <c r="BT296" s="240" t="str">
        <f t="shared" ca="1" si="521"/>
        <v>7.41809044185983-9.03896935653367i</v>
      </c>
      <c r="BU296" s="240" t="str">
        <f t="shared" ca="1" si="522"/>
        <v>9.72254426030186+6.49639638095137i</v>
      </c>
      <c r="BV296" s="240" t="str">
        <f t="shared" ca="1" si="523"/>
        <v>-5.51213847161314+10.3124857479528i</v>
      </c>
      <c r="BW296" s="240" t="str">
        <f t="shared" ca="1" si="524"/>
        <v>-10.8031123604738-4.47479565555169i</v>
      </c>
      <c r="BX296" s="240" t="str">
        <f t="shared" ca="1" si="525"/>
        <v>3.39435811114464-11.1896990953856i</v>
      </c>
      <c r="BY296" s="240" t="str">
        <f t="shared" ca="1" si="526"/>
        <v>11.4685229110934+2.28123104259368i</v>
      </c>
      <c r="BZ296" s="240" t="str">
        <f t="shared" ca="1" si="527"/>
        <v>-1.14613447205435+11.636898581836i</v>
      </c>
      <c r="CA296" s="240" t="str">
        <f t="shared" ca="1" si="528"/>
        <v>-11.6932045578604+2.93375904317697E-12i</v>
      </c>
      <c r="CB296" s="240" t="str">
        <f t="shared" ca="1" si="529"/>
        <v>-1.14613447204894-11.6368985818365i</v>
      </c>
      <c r="CC296" s="240" t="str">
        <f t="shared" ca="1" si="530"/>
        <v>11.4685229110946-2.28123104258771i</v>
      </c>
      <c r="CD296" s="240" t="str">
        <f t="shared" ca="1" si="531"/>
        <v>3.39435811115088+11.1896990953837i</v>
      </c>
      <c r="CE296" s="240" t="str">
        <f t="shared" ca="1" si="532"/>
        <v>-10.8031123604759+4.47479565554667i</v>
      </c>
      <c r="CF296" s="240" t="str">
        <f t="shared" ca="1" si="533"/>
        <v>-5.51213847161832-10.31248574795i</v>
      </c>
      <c r="CG296" s="240" t="str">
        <f t="shared" ca="1" si="534"/>
        <v>9.72254426029823-6.49639638095681i</v>
      </c>
      <c r="CH296" s="240" t="str">
        <f t="shared" ca="1" si="535"/>
        <v>7.41809044185511+9.03896935653753i</v>
      </c>
      <c r="CI296" s="240" t="str">
        <f t="shared" ca="1" si="536"/>
        <v>-8.2683442366619+8.26834423666715i</v>
      </c>
      <c r="CJ296" s="240" t="str">
        <f t="shared" ca="1" si="537"/>
        <v>-9.03896935653423-7.41809044185913i</v>
      </c>
      <c r="CK296" s="240" t="str">
        <f t="shared" ca="1" si="538"/>
        <v>6.49639638096057-9.72254426029572i</v>
      </c>
      <c r="CL296" s="240" t="str">
        <f t="shared" ca="1" si="539"/>
        <v>10.3124857479532+5.51213847161234i</v>
      </c>
      <c r="CM296" s="240" t="str">
        <f t="shared" ca="1" si="540"/>
        <v>-4.47479565555086+10.8031123604742i</v>
      </c>
      <c r="CN296" s="240" t="str">
        <f t="shared" ca="1" si="541"/>
        <v>-11.1896990953859-3.39435811114377i</v>
      </c>
      <c r="CO296" s="240" t="str">
        <f t="shared" ca="1" si="542"/>
        <v>2.28123104259281-11.4685229110936i</v>
      </c>
      <c r="CP296" s="240" t="str">
        <f t="shared" ca="1" si="543"/>
        <v>11.636898581836+1.14613447205345i</v>
      </c>
      <c r="CQ296" s="240" t="str">
        <f t="shared" ca="1" si="544"/>
        <v>3.8333692350981E-12+11.6932045578604i</v>
      </c>
      <c r="CR296" s="240" t="str">
        <f t="shared" ca="1" si="545"/>
        <v>-11.6368985818364+1.14613447204984i</v>
      </c>
      <c r="CS296" s="240" t="str">
        <f t="shared" ca="1" si="546"/>
        <v>-2.2812310425886-11.4685229110944i</v>
      </c>
      <c r="CT296" s="240" t="str">
        <f t="shared" ca="1" si="547"/>
        <v>11.1896990953836-3.39435811115112i</v>
      </c>
      <c r="CU296" s="240" t="str">
        <f t="shared" ca="1" si="548"/>
        <v>4.4747956555475+10.8031123604756i</v>
      </c>
      <c r="CV296" s="240" t="str">
        <f t="shared" ca="1" si="549"/>
        <v>-10.3124857479496+5.5121384716191i</v>
      </c>
      <c r="CW296" s="240" t="str">
        <f t="shared" ca="1" si="550"/>
        <v>-6.49639638095756-9.72254426029773i</v>
      </c>
      <c r="CX296" s="240" t="str">
        <f t="shared" ca="1" si="551"/>
        <v>9.03896935653697-7.41809044185581i</v>
      </c>
      <c r="CY296" s="240" t="str">
        <f t="shared" ca="1" si="552"/>
        <v>8.26834423666731+8.26834423666173i</v>
      </c>
      <c r="CZ296" s="240" t="str">
        <f t="shared" ca="1" si="553"/>
        <v>-7.41809044185843+9.03896935653481i</v>
      </c>
      <c r="DA296" s="240" t="str">
        <f t="shared" ca="1" si="554"/>
        <v>-9.72254426029622-6.49639638095983i</v>
      </c>
      <c r="DB296" s="240" t="str">
        <f t="shared" ca="1" si="555"/>
        <v>5.51213847161155-10.3124857479536i</v>
      </c>
      <c r="DC296" s="240" t="str">
        <f t="shared" ca="1" si="556"/>
        <v>10.8031123604743+4.47479565555063i</v>
      </c>
      <c r="DD296" s="240" t="str">
        <f t="shared" ca="1" si="557"/>
        <v>-3.39435811115437+11.1896990953827i</v>
      </c>
      <c r="DE296" s="240" t="str">
        <f t="shared" ca="1" si="558"/>
        <v>-11.4685229110937-2.28123104259193i</v>
      </c>
      <c r="DF296" s="240" t="str">
        <f t="shared" ca="1" si="559"/>
        <v>1.14613447205256-11.6368985818361i</v>
      </c>
      <c r="DG296" s="240" t="str">
        <f t="shared" ca="1" si="560"/>
        <v>11.6932045578604-4.73297942701923E-12i</v>
      </c>
      <c r="DH296" s="240" t="str">
        <f t="shared" ca="1" si="561"/>
        <v>1.14613447205007+11.6368985818364i</v>
      </c>
      <c r="DI296" s="240" t="str">
        <f t="shared" ca="1" si="562"/>
        <v>-11.4685229110942+2.28123104258947i</v>
      </c>
      <c r="DJ296" s="240" t="str">
        <f t="shared" ca="1" si="563"/>
        <v>-3.39435811115197-11.1896990953834i</v>
      </c>
      <c r="DK296" s="240" t="str">
        <f t="shared" ca="1" si="564"/>
        <v>10.8031123604752-4.47479565554833i</v>
      </c>
      <c r="DL296" s="240" t="str">
        <f t="shared" ca="1" si="565"/>
        <v>5.51213847160935+10.3124857479548i</v>
      </c>
      <c r="DM296" s="240" t="str">
        <f t="shared" ca="1" si="566"/>
        <v>-9.7225442602976+6.49639638095776i</v>
      </c>
      <c r="DN296" s="240" t="str">
        <f t="shared" ca="1" si="567"/>
        <v>-7.4180904418565-9.0389693565364i</v>
      </c>
      <c r="DO296" s="240" t="str">
        <f t="shared" ca="1" si="568"/>
        <v>8.26834423666109-8.26834423666795i</v>
      </c>
      <c r="DP296" s="240" t="str">
        <f t="shared" ca="1" si="569"/>
        <v>9.03896935653538+7.41809044185774i</v>
      </c>
      <c r="DQ296" s="240" t="str">
        <f t="shared" ca="1" si="570"/>
        <v>-6.49639638095964+9.72254426029635i</v>
      </c>
      <c r="DR296" s="240" t="str">
        <f t="shared" ca="1" si="571"/>
        <v>-10.3124857479537-5.51213847161135i</v>
      </c>
      <c r="DS296" s="240" t="str">
        <f t="shared" ca="1" si="572"/>
        <v>4.4747956555498-10.8031123604746i</v>
      </c>
      <c r="DT296" s="240" t="str">
        <f t="shared" ca="1" si="573"/>
        <v>11.1896990953829+3.3943581111535i</v>
      </c>
      <c r="DU296" s="240" t="str">
        <f t="shared" ca="1" si="574"/>
        <v>-2.2812310425917+11.4685229110938i</v>
      </c>
      <c r="DV296" s="240" t="str">
        <f t="shared" ca="1" si="575"/>
        <v>-11.6368985818362-1.14613447205232i</v>
      </c>
      <c r="DW296" s="240" t="str">
        <f t="shared" ca="1" si="576"/>
        <v>-5.63258961894037E-12-11.6932045578604i</v>
      </c>
      <c r="DX296" s="240" t="str">
        <f t="shared" ca="1" si="577"/>
        <v>11.6368985818362-1.14613447205163i</v>
      </c>
      <c r="DY296" s="240" t="str">
        <f t="shared" ca="1" si="578"/>
        <v>2.28123104258971+11.4685229110942i</v>
      </c>
      <c r="DZ296" s="240" t="str">
        <f t="shared" ca="1" si="579"/>
        <v>-11.1896990953831+3.39435811115283i</v>
      </c>
      <c r="EA296" s="240" t="str">
        <f t="shared" ca="1" si="580"/>
        <v>-4.47479565554916-10.8031123604749i</v>
      </c>
      <c r="EB296" s="240" t="str">
        <f t="shared" ca="1" si="581"/>
        <v>10.3124857479541-5.51213847161073i</v>
      </c>
      <c r="EC296" s="240" t="str">
        <f t="shared" ca="1" si="582"/>
        <v>6.49639638095849+9.7225442602971i</v>
      </c>
      <c r="ED296" s="240" t="str">
        <f t="shared" ca="1" si="583"/>
        <v>-9.03896935653582+7.41809044185721i</v>
      </c>
      <c r="EE296" s="240" t="str">
        <f t="shared" ca="1" si="584"/>
        <v>-8.2683442366606-8.26834423666844i</v>
      </c>
      <c r="EF296" s="240" t="str">
        <f t="shared" ca="1" si="585"/>
        <v>7.41809044185756-9.03896935653553i</v>
      </c>
      <c r="EG296" s="240" t="str">
        <f t="shared" ca="1" si="586"/>
        <v>9.72254426029684+6.49639638095889i</v>
      </c>
      <c r="EH296" s="240" t="str">
        <f t="shared" ca="1" si="587"/>
        <v>-5.51213847160997+10.3124857479545i</v>
      </c>
      <c r="EI296" s="240" t="str">
        <f t="shared" ca="1" si="588"/>
        <v>-10.8031123604747-4.47479565554959i</v>
      </c>
      <c r="EJ296" s="240" t="str">
        <f t="shared" ca="1" si="589"/>
        <v>3.39435811115328-11.189699095383i</v>
      </c>
      <c r="EK296" s="240" t="str">
        <f t="shared" ca="1" si="590"/>
        <v>11.4685229110941+2.28123104259016i</v>
      </c>
      <c r="EL296" s="240" t="str">
        <f t="shared" ca="1" si="591"/>
        <v>-1.14613447205077+11.6368985818363i</v>
      </c>
      <c r="EM296" s="240" t="str">
        <f t="shared" ca="1" si="592"/>
        <v>-11.6932045578604-6.09675295478228E-12i</v>
      </c>
      <c r="EN296" s="240"/>
      <c r="EO296" s="240"/>
      <c r="EP296" s="240"/>
    </row>
    <row r="297" spans="1:146">
      <c r="A297" s="268">
        <f t="shared" si="461"/>
        <v>3.847656250000003E-3</v>
      </c>
      <c r="B297" s="267">
        <v>197</v>
      </c>
      <c r="C297" s="266">
        <f t="shared" si="462"/>
        <v>39400</v>
      </c>
      <c r="N297" s="265">
        <f t="shared" ca="1" si="463"/>
        <v>12.248073603735165</v>
      </c>
      <c r="O297" s="240">
        <f t="shared" ca="1" si="464"/>
        <v>-11.751926396264835</v>
      </c>
      <c r="P297" s="240" t="str">
        <f t="shared" ca="1" si="465"/>
        <v>-1.43856124505826-11.6635464404032i</v>
      </c>
      <c r="Q297" s="240" t="str">
        <f t="shared" ca="1" si="466"/>
        <v>11.3997358896188-2.85548518997431i</v>
      </c>
      <c r="R297" s="240" t="str">
        <f t="shared" ca="1" si="467"/>
        <v>4.22945997973996+10.9644627001511i</v>
      </c>
      <c r="S297" s="240" t="str">
        <f t="shared" ca="1" si="468"/>
        <v>-10.3642737859225+5.53981975461893i</v>
      </c>
      <c r="T297" s="240" t="str">
        <f t="shared" ca="1" si="469"/>
        <v>-6.76685548390884-9.60819654686139i</v>
      </c>
      <c r="U297" s="241" t="str">
        <f t="shared" ca="1" si="470"/>
        <v>8.70760308840145-7.89211140811428i</v>
      </c>
      <c r="V297" s="240" t="str">
        <f t="shared" ca="1" si="471"/>
        <v>8.8986626307449+7.67603917443172i</v>
      </c>
      <c r="W297" s="240" t="str">
        <f t="shared" ca="1" si="472"/>
        <v>-6.52902048640233+9.7713696845102i</v>
      </c>
      <c r="X297" s="240" t="str">
        <f t="shared" ca="1" si="473"/>
        <v>-10.4971062430049-5.28379925302741i</v>
      </c>
      <c r="Y297" s="240" t="str">
        <f t="shared" ca="1" si="474"/>
        <v>3.95910476071395-11.0649565528708i</v>
      </c>
      <c r="Z297" s="240" t="str">
        <f t="shared" ca="1" si="475"/>
        <v>11.4663796168915+2.57486164765446i</v>
      </c>
      <c r="AA297" s="240" t="str">
        <f t="shared" ca="1" si="476"/>
        <v>-1.15189021872532+11.6953376585386i</v>
      </c>
      <c r="AB297" s="240" t="str">
        <f t="shared" ca="1" si="477"/>
        <v>-11.7483869357507+0.288406711274765i</v>
      </c>
      <c r="AC297" s="240" t="str">
        <f t="shared" ca="1" si="478"/>
        <v>-1.72436573588873-11.6247295380202i</v>
      </c>
      <c r="AD297" s="240" t="str">
        <f t="shared" ca="1" si="479"/>
        <v>11.3262253877098-3.1343886947896i</v>
      </c>
      <c r="AE297" s="240" t="str">
        <f t="shared" ca="1" si="480"/>
        <v>4.49726753022395+10.8573642650884i</v>
      </c>
      <c r="AF297" s="240" t="str">
        <f t="shared" ca="1" si="481"/>
        <v>-10.2251982778571+5.79250327593643i</v>
      </c>
      <c r="AG297" s="240" t="str">
        <f t="shared" ca="1" si="482"/>
        <v>-7.0006143807008-9.43923579088642i</v>
      </c>
      <c r="AH297" s="240" t="str">
        <f t="shared" ca="1" si="483"/>
        <v>8.51129841155496-8.10342972899057i</v>
      </c>
      <c r="AI297" s="240" t="str">
        <f t="shared" ca="1" si="484"/>
        <v>9.08436195146203+7.45534318177609i</v>
      </c>
      <c r="AJ297" s="240" t="str">
        <f t="shared" ca="1" si="485"/>
        <v>-6.28725265109368+9.92865691443418i</v>
      </c>
      <c r="AK297" s="240" t="str">
        <f t="shared" ca="1" si="486"/>
        <v>-10.6236156357987-5.02459598833976i</v>
      </c>
      <c r="AL297" s="240" t="str">
        <f t="shared" ca="1" si="487"/>
        <v>3.68636472502499-11.158785289507i</v>
      </c>
      <c r="AM297" s="240" t="str">
        <f t="shared" ca="1" si="488"/>
        <v>11.5261164258387+2.29268710495707i</v>
      </c>
      <c r="AN297" s="240" t="str">
        <f t="shared" ca="1" si="489"/>
        <v>-0.864525336791097+11.7200840425857i</v>
      </c>
      <c r="AO297" s="240" t="str">
        <f t="shared" ca="1" si="490"/>
        <v>-11.737770686247+0.576639697130879i</v>
      </c>
      <c r="AP297" s="240" t="str">
        <f t="shared" ca="1" si="491"/>
        <v>-2.00913153328188-11.5789103332394i</v>
      </c>
      <c r="AQ297" s="240" t="str">
        <f t="shared" ca="1" si="492"/>
        <v>11.2458923911424-3.41140416105626i</v>
      </c>
      <c r="AR297" s="240" t="str">
        <f t="shared" ca="1" si="493"/>
        <v>11.2458923911424-3.41140416105626i</v>
      </c>
      <c r="AS297" s="240" t="str">
        <f t="shared" ca="1" si="494"/>
        <v>-10.0799634926952+6.04169760987409i</v>
      </c>
      <c r="AT297" s="240" t="str">
        <f t="shared" ca="1" si="495"/>
        <v>-7.23015636916256-9.26458919222457i</v>
      </c>
      <c r="AU297" s="240" t="str">
        <f t="shared" ca="1" si="496"/>
        <v>8.30986684680657-8.30986684680153i</v>
      </c>
      <c r="AV297" s="240" t="str">
        <f t="shared" ca="1" si="497"/>
        <v>9.26458919222716+7.23015636915922i</v>
      </c>
      <c r="AW297" s="240" t="str">
        <f t="shared" ca="1" si="498"/>
        <v>-6.0416976098805+10.0799634926914i</v>
      </c>
      <c r="AX297" s="240" t="str">
        <f t="shared" ca="1" si="499"/>
        <v>-10.7437257597755-4.76236609491154i</v>
      </c>
      <c r="AY297" s="240" t="str">
        <f t="shared" ca="1" si="500"/>
        <v>3.41140416106342-11.2458923911402i</v>
      </c>
      <c r="AZ297" s="240" t="str">
        <f t="shared" ca="1" si="501"/>
        <v>11.5789103332401+2.00913153327772i</v>
      </c>
      <c r="BA297" s="240" t="str">
        <f t="shared" ca="1" si="502"/>
        <v>-0.576639697126497+11.7377706862472i</v>
      </c>
      <c r="BB297" s="240" t="str">
        <f t="shared" ca="1" si="503"/>
        <v>-11.7200840425854+0.864525336795307i</v>
      </c>
      <c r="BC297" s="240" t="str">
        <f t="shared" ca="1" si="504"/>
        <v>-2.29268710496121-11.5261164258379i</v>
      </c>
      <c r="BD297" s="240" t="str">
        <f t="shared" ca="1" si="505"/>
        <v>11.1587852895093-3.68636472501806i</v>
      </c>
      <c r="BE297" s="240" t="str">
        <f t="shared" ca="1" si="506"/>
        <v>5.02459598834358+10.6236156357969i</v>
      </c>
      <c r="BF297" s="240" t="str">
        <f t="shared" ca="1" si="507"/>
        <v>-9.92865691443818+6.28725265108737i</v>
      </c>
      <c r="BG297" s="240" t="str">
        <f t="shared" ca="1" si="508"/>
        <v>-7.45534318177768-9.08436195146073i</v>
      </c>
      <c r="BH297" s="240" t="str">
        <f t="shared" ca="1" si="509"/>
        <v>8.10342972899344-8.51129841155224i</v>
      </c>
      <c r="BI297" s="240" t="str">
        <f t="shared" ca="1" si="510"/>
        <v>9.43923579088685+7.00061438070024i</v>
      </c>
      <c r="BJ297" s="240" t="str">
        <f t="shared" ca="1" si="511"/>
        <v>-5.79250327594075+10.2251982778547i</v>
      </c>
      <c r="BK297" s="240" t="str">
        <f t="shared" ca="1" si="512"/>
        <v>-10.8573642650883-4.49726753022438i</v>
      </c>
      <c r="BL297" s="240" t="str">
        <f t="shared" ca="1" si="513"/>
        <v>3.13438869479568-11.3262253877081i</v>
      </c>
      <c r="BM297" s="240" t="str">
        <f t="shared" ca="1" si="514"/>
        <v>11.6247295380202+1.72436573588901i</v>
      </c>
      <c r="BN297" s="240" t="str">
        <f t="shared" ca="1" si="515"/>
        <v>-0.288406711270628+11.7483869357508i</v>
      </c>
      <c r="BO297" s="240" t="str">
        <f t="shared" ca="1" si="516"/>
        <v>-11.6953376585388+1.1518902187237i</v>
      </c>
      <c r="BP297" s="240" t="str">
        <f t="shared" ca="1" si="517"/>
        <v>-2.57486164765727-11.4663796168908i</v>
      </c>
      <c r="BQ297" s="240" t="str">
        <f t="shared" ca="1" si="518"/>
        <v>11.0649565528717-3.95910476071155i</v>
      </c>
      <c r="BR297" s="240" t="str">
        <f t="shared" ca="1" si="519"/>
        <v>5.28379925303043+10.4971062430034i</v>
      </c>
      <c r="BS297" s="240" t="str">
        <f t="shared" ca="1" si="520"/>
        <v>-9.77136968451231+6.52902048639916i</v>
      </c>
      <c r="BT297" s="240" t="str">
        <f t="shared" ca="1" si="521"/>
        <v>-7.67603917443334-8.89866263074351i</v>
      </c>
      <c r="BU297" s="240" t="str">
        <f t="shared" ca="1" si="522"/>
        <v>7.89211140811808-8.70760308839801i</v>
      </c>
      <c r="BV297" s="240" t="str">
        <f t="shared" ca="1" si="523"/>
        <v>9.60819654686187+6.76685548390815i</v>
      </c>
      <c r="BW297" s="240" t="str">
        <f t="shared" ca="1" si="524"/>
        <v>-5.53981975462353+10.36427378592i</v>
      </c>
      <c r="BX297" s="240" t="str">
        <f t="shared" ca="1" si="525"/>
        <v>-10.9644627001509-4.22945997974039i</v>
      </c>
      <c r="BY297" s="240" t="str">
        <f t="shared" ca="1" si="526"/>
        <v>2.8554851899692-11.3997358896201i</v>
      </c>
      <c r="BZ297" s="240" t="str">
        <f t="shared" ca="1" si="527"/>
        <v>11.6635464404031+1.43856124505951i</v>
      </c>
      <c r="CA297" s="240" t="str">
        <f t="shared" ca="1" si="528"/>
        <v>4.22118463300202E-12+11.7519263962648i</v>
      </c>
      <c r="CB297" s="240" t="str">
        <f t="shared" ca="1" si="529"/>
        <v>-11.6635464404035+1.43856124505595i</v>
      </c>
      <c r="CC297" s="240" t="str">
        <f t="shared" ca="1" si="530"/>
        <v>-2.85548518997739-11.3997358896181i</v>
      </c>
      <c r="CD297" s="240" t="str">
        <f t="shared" ca="1" si="531"/>
        <v>10.964462700152-4.22945997973767i</v>
      </c>
      <c r="CE297" s="240" t="str">
        <f t="shared" ca="1" si="532"/>
        <v>5.53981975462038+10.3642737859217i</v>
      </c>
      <c r="CF297" s="240" t="str">
        <f t="shared" ca="1" si="533"/>
        <v>-9.60819654686355+6.76685548390577i</v>
      </c>
      <c r="CG297" s="240" t="str">
        <f t="shared" ca="1" si="534"/>
        <v>-7.89211140811593-8.70760308839997i</v>
      </c>
      <c r="CH297" s="240" t="str">
        <f t="shared" ca="1" si="535"/>
        <v>7.67603917443554-8.8986626307416i</v>
      </c>
      <c r="CI297" s="240" t="str">
        <f t="shared" ca="1" si="536"/>
        <v>9.77136968451068+6.5290204864016i</v>
      </c>
      <c r="CJ297" s="240" t="str">
        <f t="shared" ca="1" si="537"/>
        <v>-5.28379925303304+10.4971062430021i</v>
      </c>
      <c r="CK297" s="240" t="str">
        <f t="shared" ca="1" si="538"/>
        <v>-11.0649565528707-3.9591047607143i</v>
      </c>
      <c r="CL297" s="240" t="str">
        <f t="shared" ca="1" si="539"/>
        <v>2.57486164764903-11.4663796168927i</v>
      </c>
      <c r="CM297" s="240" t="str">
        <f t="shared" ca="1" si="540"/>
        <v>11.6953376585384+1.15189021872693i</v>
      </c>
      <c r="CN297" s="240" t="str">
        <f t="shared" ca="1" si="541"/>
        <v>0.288406711279068+11.7483869357506i</v>
      </c>
      <c r="CO297" s="240" t="str">
        <f t="shared" ca="1" si="542"/>
        <v>-11.6247295380206+1.7243657358858i</v>
      </c>
      <c r="CP297" s="240" t="str">
        <f t="shared" ca="1" si="543"/>
        <v>-3.13438869479255-11.326225387709i</v>
      </c>
      <c r="CQ297" s="240" t="str">
        <f t="shared" ca="1" si="544"/>
        <v>10.8573642650896-4.49726753022107i</v>
      </c>
      <c r="CR297" s="240" t="str">
        <f t="shared" ca="1" si="545"/>
        <v>5.79250327593792+10.2251982778563i</v>
      </c>
      <c r="CS297" s="240" t="str">
        <f t="shared" ca="1" si="546"/>
        <v>-9.43923579088858+7.00061438069789i</v>
      </c>
      <c r="CT297" s="240" t="str">
        <f t="shared" ca="1" si="547"/>
        <v>-8.10342972899132-8.51129841155425i</v>
      </c>
      <c r="CU297" s="240" t="str">
        <f t="shared" ca="1" si="548"/>
        <v>7.45534318177993-9.08436195145888i</v>
      </c>
      <c r="CV297" s="240" t="str">
        <f t="shared" ca="1" si="549"/>
        <v>9.92865691443662+6.28725265108984i</v>
      </c>
      <c r="CW297" s="240" t="str">
        <f t="shared" ca="1" si="550"/>
        <v>-5.02459598833565+10.6236156358006i</v>
      </c>
      <c r="CX297" s="240" t="str">
        <f t="shared" ca="1" si="551"/>
        <v>-11.1587852895084-3.68636472502082i</v>
      </c>
      <c r="CY297" s="240" t="str">
        <f t="shared" ca="1" si="552"/>
        <v>2.29268710495259-11.5261164258396i</v>
      </c>
      <c r="CZ297" s="240" t="str">
        <f t="shared" ca="1" si="553"/>
        <v>11.7200840425852+0.864525336798547i</v>
      </c>
      <c r="DA297" s="240" t="str">
        <f t="shared" ca="1" si="554"/>
        <v>0.576639697135263+11.7377706862468i</v>
      </c>
      <c r="DB297" s="240" t="str">
        <f t="shared" ca="1" si="555"/>
        <v>-11.5789103332407+2.00913153327452i</v>
      </c>
      <c r="DC297" s="240" t="str">
        <f t="shared" ca="1" si="556"/>
        <v>-3.4114041610603-11.2458923911412i</v>
      </c>
      <c r="DD297" s="240" t="str">
        <f t="shared" ca="1" si="557"/>
        <v>10.7437257597768-4.76236609490856i</v>
      </c>
      <c r="DE297" s="240" t="str">
        <f t="shared" ca="1" si="558"/>
        <v>6.04169760987771+10.079963492693i</v>
      </c>
      <c r="DF297" s="240" t="str">
        <f t="shared" ca="1" si="559"/>
        <v>-9.26458919222896+7.23015636915693i</v>
      </c>
      <c r="DG297" s="240" t="str">
        <f t="shared" ca="1" si="560"/>
        <v>-8.30986684680428-8.30986684680382i</v>
      </c>
      <c r="DH297" s="240" t="str">
        <f t="shared" ca="1" si="561"/>
        <v>7.23015636916485-9.26458919222278i</v>
      </c>
      <c r="DI297" s="240" t="str">
        <f t="shared" ca="1" si="562"/>
        <v>10.0799634926937+6.04169760987658i</v>
      </c>
      <c r="DJ297" s="240" t="str">
        <f t="shared" ca="1" si="563"/>
        <v>-4.76236609490798+10.7437257597771i</v>
      </c>
      <c r="DK297" s="240" t="str">
        <f t="shared" ca="1" si="564"/>
        <v>-11.2458923911415-3.41140416105906i</v>
      </c>
      <c r="DL297" s="240" t="str">
        <f t="shared" ca="1" si="565"/>
        <v>2.00913153327324-11.5789103332409i</v>
      </c>
      <c r="DM297" s="240" t="str">
        <f t="shared" ca="1" si="566"/>
        <v>11.7377706862468+0.576639697133957i</v>
      </c>
      <c r="DN297" s="240" t="str">
        <f t="shared" ca="1" si="567"/>
        <v>0.86452533679985+11.7200840425851i</v>
      </c>
      <c r="DO297" s="240" t="str">
        <f t="shared" ca="1" si="568"/>
        <v>-11.5261164258394+2.29268710495389i</v>
      </c>
      <c r="DP297" s="240" t="str">
        <f t="shared" ca="1" si="569"/>
        <v>-3.68636472502207-11.158785289508i</v>
      </c>
      <c r="DQ297" s="240" t="str">
        <f t="shared" ca="1" si="570"/>
        <v>10.6236156357998-5.02459598833742i</v>
      </c>
      <c r="DR297" s="240" t="str">
        <f t="shared" ca="1" si="571"/>
        <v>6.28725265109094+9.92865691443592i</v>
      </c>
      <c r="DS297" s="240" t="str">
        <f t="shared" ca="1" si="572"/>
        <v>-9.08436195146525+7.45534318177216i</v>
      </c>
      <c r="DT297" s="240" t="str">
        <f t="shared" ca="1" si="573"/>
        <v>-8.51129841155514-8.10342972899038i</v>
      </c>
      <c r="DU297" s="240" t="str">
        <f t="shared" ca="1" si="574"/>
        <v>7.0006143806963-9.43923579088977i</v>
      </c>
      <c r="DV297" s="240" t="str">
        <f t="shared" ca="1" si="575"/>
        <v>10.2251982778566+5.79250327593737i</v>
      </c>
      <c r="DW297" s="240" t="str">
        <f t="shared" ca="1" si="576"/>
        <v>-4.49726753021986+10.8573642650901i</v>
      </c>
      <c r="DX297" s="240" t="str">
        <f t="shared" ca="1" si="577"/>
        <v>-11.3262253877091-3.13438869479193i</v>
      </c>
      <c r="DY297" s="240" t="str">
        <f t="shared" ca="1" si="578"/>
        <v>1.72436573588451-11.6247295380208i</v>
      </c>
      <c r="DZ297" s="240" t="str">
        <f t="shared" ca="1" si="579"/>
        <v>11.7483869357506+0.288406711278429i</v>
      </c>
      <c r="EA297" s="240" t="str">
        <f t="shared" ca="1" si="580"/>
        <v>1.15189021872823+11.6953376585383i</v>
      </c>
      <c r="EB297" s="240" t="str">
        <f t="shared" ca="1" si="581"/>
        <v>-11.4663796168926+2.57486164764965i</v>
      </c>
      <c r="EC297" s="240" t="str">
        <f t="shared" ca="1" si="582"/>
        <v>-3.95910476071552-11.0649565528702i</v>
      </c>
      <c r="ED297" s="240" t="str">
        <f t="shared" ca="1" si="583"/>
        <v>10.4971062430066-5.28379925302406i</v>
      </c>
      <c r="EE297" s="240" t="str">
        <f t="shared" ca="1" si="584"/>
        <v>6.52902048640268+9.77136968450997i</v>
      </c>
      <c r="EF297" s="240" t="str">
        <f t="shared" ca="1" si="585"/>
        <v>-8.89866263074817+7.67603917442794i</v>
      </c>
      <c r="EG297" s="240" t="str">
        <f t="shared" ca="1" si="586"/>
        <v>-8.70760308840084-7.89211140811495i</v>
      </c>
      <c r="EH297" s="240" t="str">
        <f t="shared" ca="1" si="587"/>
        <v>6.76685548391399-9.60819654685777i</v>
      </c>
      <c r="EI297" s="240" t="str">
        <f t="shared" ca="1" si="588"/>
        <v>10.364273785922+5.53981975461981i</v>
      </c>
      <c r="EJ297" s="240" t="str">
        <f t="shared" ca="1" si="589"/>
        <v>-4.22945997973583+10.9644627001527i</v>
      </c>
      <c r="EK297" s="240" t="str">
        <f t="shared" ca="1" si="590"/>
        <v>-11.3997358896182-2.85548518997678i</v>
      </c>
      <c r="EL297" s="240" t="str">
        <f t="shared" ca="1" si="591"/>
        <v>1.43856124505466-11.6635464404037i</v>
      </c>
      <c r="EM297" s="240" t="str">
        <f t="shared" ca="1" si="592"/>
        <v>11.7519263962648+3.58198487615277E-12i</v>
      </c>
      <c r="EN297" s="240"/>
      <c r="EO297" s="240"/>
      <c r="EP297" s="240"/>
    </row>
    <row r="298" spans="1:146">
      <c r="A298" s="268">
        <f t="shared" si="461"/>
        <v>3.867187500000003E-3</v>
      </c>
      <c r="B298" s="267">
        <v>198</v>
      </c>
      <c r="C298" s="266">
        <f t="shared" si="462"/>
        <v>39600</v>
      </c>
      <c r="N298" s="265">
        <f t="shared" ca="1" si="463"/>
        <v>12.208853185516968</v>
      </c>
      <c r="O298" s="240">
        <f t="shared" ca="1" si="464"/>
        <v>-11.791146814483032</v>
      </c>
      <c r="P298" s="240" t="str">
        <f t="shared" ca="1" si="465"/>
        <v>-1.7301205664619-11.6635254544327i</v>
      </c>
      <c r="Q298" s="240" t="str">
        <f t="shared" ca="1" si="466"/>
        <v>11.2834239913192-3.42278924750215i</v>
      </c>
      <c r="R298" s="240" t="str">
        <f t="shared" ca="1" si="467"/>
        <v>5.0413648779161+10.6590704739394i</v>
      </c>
      <c r="S298" s="240" t="str">
        <f t="shared" ca="1" si="468"/>
        <v>-9.80398027044089+6.55081018329023i</v>
      </c>
      <c r="T298" s="240" t="str">
        <f t="shared" ca="1" si="469"/>
        <v>-7.91845023118235-8.7366635014164i</v>
      </c>
      <c r="U298" s="241" t="str">
        <f t="shared" ca="1" si="470"/>
        <v>7.48022435169531-9.11467974473036i</v>
      </c>
      <c r="V298" s="240" t="str">
        <f t="shared" ca="1" si="471"/>
        <v>10.1136039674958+6.06186093451065i</v>
      </c>
      <c r="W298" s="240" t="str">
        <f t="shared" ca="1" si="472"/>
        <v>-4.51227653448697+10.8935992067366i</v>
      </c>
      <c r="X298" s="240" t="str">
        <f t="shared" ca="1" si="473"/>
        <v>-11.4377809210538-2.86501497424896i</v>
      </c>
      <c r="Y298" s="240" t="str">
        <f t="shared" ca="1" si="474"/>
        <v>1.1557344919618-11.734369219723i</v>
      </c>
      <c r="Z298" s="240" t="str">
        <f t="shared" ca="1" si="475"/>
        <v>11.7769438617538-0.578564151839485i</v>
      </c>
      <c r="AA298" s="240" t="str">
        <f t="shared" ca="1" si="476"/>
        <v>2.30033862897651+11.5645832347185i</v>
      </c>
      <c r="AB298" s="240" t="str">
        <f t="shared" ca="1" si="477"/>
        <v>-11.101884304878+3.97231772165794i</v>
      </c>
      <c r="AC298" s="240" t="str">
        <f t="shared" ca="1" si="478"/>
        <v>-5.55830813178405-10.3988631067457i</v>
      </c>
      <c r="AD298" s="240" t="str">
        <f t="shared" ca="1" si="479"/>
        <v>9.47073792618656-7.02397795655602i</v>
      </c>
      <c r="AE298" s="240" t="str">
        <f t="shared" ca="1" si="480"/>
        <v>8.33759987048726+8.33759987048696i</v>
      </c>
      <c r="AF298" s="240" t="str">
        <f t="shared" ca="1" si="481"/>
        <v>-7.02397795655569+9.4707379261868i</v>
      </c>
      <c r="AG298" s="240" t="str">
        <f t="shared" ca="1" si="482"/>
        <v>-10.3988631067459-5.55830813178369i</v>
      </c>
      <c r="AH298" s="240" t="str">
        <f t="shared" ca="1" si="483"/>
        <v>3.97231772165747-11.1018843048781i</v>
      </c>
      <c r="AI298" s="240" t="str">
        <f t="shared" ca="1" si="484"/>
        <v>11.5645832347183+2.30033862897727i</v>
      </c>
      <c r="AJ298" s="240" t="str">
        <f t="shared" ca="1" si="485"/>
        <v>-0.578564151839159+11.7769438617538i</v>
      </c>
      <c r="AK298" s="240" t="str">
        <f t="shared" ca="1" si="486"/>
        <v>-11.7343692197226+1.15573449196579i</v>
      </c>
      <c r="AL298" s="240" t="str">
        <f t="shared" ca="1" si="487"/>
        <v>-2.86501497424481-11.4377809210549i</v>
      </c>
      <c r="AM298" s="240" t="str">
        <f t="shared" ca="1" si="488"/>
        <v>10.8935992067369-4.51227653448626i</v>
      </c>
      <c r="AN298" s="240" t="str">
        <f t="shared" ca="1" si="489"/>
        <v>6.06186093451302+10.1136039674944i</v>
      </c>
      <c r="AO298" s="240" t="str">
        <f t="shared" ca="1" si="490"/>
        <v>-9.11467974472632+7.48022435170023i</v>
      </c>
      <c r="AP298" s="240" t="str">
        <f t="shared" ca="1" si="491"/>
        <v>-8.73666350141502-7.91845023118388i</v>
      </c>
      <c r="AQ298" s="240" t="str">
        <f t="shared" ca="1" si="492"/>
        <v>6.55081018328976-9.80398027044122i</v>
      </c>
      <c r="AR298" s="240" t="str">
        <f t="shared" ca="1" si="493"/>
        <v>6.55081018328976-9.80398027044122i</v>
      </c>
      <c r="AS298" s="240" t="str">
        <f t="shared" ca="1" si="494"/>
        <v>-3.42278924750595+11.283423991318i</v>
      </c>
      <c r="AT298" s="240" t="str">
        <f t="shared" ca="1" si="495"/>
        <v>-11.6635254544326-1.7301205664625i</v>
      </c>
      <c r="AU298" s="240" t="str">
        <f t="shared" ca="1" si="496"/>
        <v>-2.75610614767596E-12-11.791146814483i</v>
      </c>
      <c r="AV298" s="240" t="str">
        <f t="shared" ca="1" si="497"/>
        <v>11.6635254544335-1.73012056645635i</v>
      </c>
      <c r="AW298" s="240" t="str">
        <f t="shared" ca="1" si="498"/>
        <v>3.4227892475+11.2834239913198i</v>
      </c>
      <c r="AX298" s="240" t="str">
        <f t="shared" ca="1" si="499"/>
        <v>-10.6590704739388+5.04136487791742i</v>
      </c>
      <c r="AY298" s="240" t="str">
        <f t="shared" ca="1" si="500"/>
        <v>-6.55081018329461-9.80398027043796i</v>
      </c>
      <c r="AZ298" s="240" t="str">
        <f t="shared" ca="1" si="501"/>
        <v>8.7366635014192-7.91845023117927i</v>
      </c>
      <c r="BA298" s="240" t="str">
        <f t="shared" ca="1" si="502"/>
        <v>9.11467974472992+7.48022435169584i</v>
      </c>
      <c r="BB298" s="240" t="str">
        <f t="shared" ca="1" si="503"/>
        <v>-6.06186093450829+10.1136039674972i</v>
      </c>
      <c r="BC298" s="240" t="str">
        <f t="shared" ca="1" si="504"/>
        <v>-10.8935992067345-4.512276534492i</v>
      </c>
      <c r="BD298" s="240" t="str">
        <f t="shared" ca="1" si="505"/>
        <v>2.86501497425083-11.4377809210533i</v>
      </c>
      <c r="BE298" s="240" t="str">
        <f t="shared" ca="1" si="506"/>
        <v>11.7343692197232+1.15573449196031i</v>
      </c>
      <c r="BF298" s="240" t="str">
        <f t="shared" ca="1" si="507"/>
        <v>0.578564151844497+11.7769438617535i</v>
      </c>
      <c r="BG298" s="240" t="str">
        <f t="shared" ca="1" si="508"/>
        <v>-11.5645832347191+2.3003386289733i</v>
      </c>
      <c r="BH298" s="240" t="str">
        <f t="shared" ca="1" si="509"/>
        <v>-3.97231772165731-11.1018843048782i</v>
      </c>
      <c r="BI298" s="240" t="str">
        <f t="shared" ca="1" si="510"/>
        <v>10.3988631067444-5.55830813178647i</v>
      </c>
      <c r="BJ298" s="240" t="str">
        <f t="shared" ca="1" si="511"/>
        <v>7.02397795655164+9.47073792618981i</v>
      </c>
      <c r="BK298" s="240" t="str">
        <f t="shared" ca="1" si="512"/>
        <v>-8.33759987048833+8.33759987048589i</v>
      </c>
      <c r="BL298" s="240" t="str">
        <f t="shared" ca="1" si="513"/>
        <v>-9.47073792618774-7.02397795655441i</v>
      </c>
      <c r="BM298" s="240" t="str">
        <f t="shared" ca="1" si="514"/>
        <v>5.55830813177919-10.3988631067483i</v>
      </c>
      <c r="BN298" s="240" t="str">
        <f t="shared" ca="1" si="515"/>
        <v>11.101884304877+3.97231772166056i</v>
      </c>
      <c r="BO298" s="240" t="str">
        <f t="shared" ca="1" si="516"/>
        <v>-2.30033862897703+11.5645832347184i</v>
      </c>
      <c r="BP298" s="240" t="str">
        <f t="shared" ca="1" si="517"/>
        <v>-11.7769438617539-0.578564151836574i</v>
      </c>
      <c r="BQ298" s="240" t="str">
        <f t="shared" ca="1" si="518"/>
        <v>-1.15573449195653-11.7343692197235i</v>
      </c>
      <c r="BR298" s="240" t="str">
        <f t="shared" ca="1" si="519"/>
        <v>11.4377809210542-2.86501497424747i</v>
      </c>
      <c r="BS298" s="240" t="str">
        <f t="shared" ca="1" si="520"/>
        <v>4.51227653448912+10.8935992067357i</v>
      </c>
      <c r="BT298" s="240" t="str">
        <f t="shared" ca="1" si="521"/>
        <v>-10.113603967493+6.06186093451538i</v>
      </c>
      <c r="BU298" s="240" t="str">
        <f t="shared" ca="1" si="522"/>
        <v>-7.48022435169316-9.11467974473212i</v>
      </c>
      <c r="BV298" s="240" t="str">
        <f t="shared" ca="1" si="523"/>
        <v>7.91845023118158-8.7366635014171i</v>
      </c>
      <c r="BW298" s="240" t="str">
        <f t="shared" ca="1" si="524"/>
        <v>9.80398027044256+6.55081018328774i</v>
      </c>
      <c r="BX298" s="240" t="str">
        <f t="shared" ca="1" si="525"/>
        <v>-5.04136487792085+10.6590704739372i</v>
      </c>
      <c r="BY298" s="240" t="str">
        <f t="shared" ca="1" si="526"/>
        <v>-11.2834239913188-3.42278924750332i</v>
      </c>
      <c r="BZ298" s="240" t="str">
        <f t="shared" ca="1" si="527"/>
        <v>1.73012056646011-11.6635254544329i</v>
      </c>
      <c r="CA298" s="240" t="str">
        <f t="shared" ca="1" si="528"/>
        <v>11.791146814483-5.51221229535193E-12i</v>
      </c>
      <c r="CB298" s="240" t="str">
        <f t="shared" ca="1" si="529"/>
        <v>1.73012056645908+11.6635254544331i</v>
      </c>
      <c r="CC298" s="240" t="str">
        <f t="shared" ca="1" si="530"/>
        <v>-11.2834239913189+3.42278924750296i</v>
      </c>
      <c r="CD298" s="240" t="str">
        <f t="shared" ca="1" si="531"/>
        <v>-5.04136487791991-10.6590704739376i</v>
      </c>
      <c r="CE298" s="240" t="str">
        <f t="shared" ca="1" si="532"/>
        <v>9.80398027044314-6.55081018328688i</v>
      </c>
      <c r="CF298" s="240" t="str">
        <f t="shared" ca="1" si="533"/>
        <v>7.91845023118131+8.73666350141734i</v>
      </c>
      <c r="CG298" s="240" t="str">
        <f t="shared" ca="1" si="534"/>
        <v>-7.48022435169396+9.11467974473146i</v>
      </c>
      <c r="CH298" s="240" t="str">
        <f t="shared" ca="1" si="535"/>
        <v>-10.1136039674924-6.06186093451627i</v>
      </c>
      <c r="CI298" s="240" t="str">
        <f t="shared" ca="1" si="536"/>
        <v>4.51227653448946-10.8935992067355i</v>
      </c>
      <c r="CJ298" s="240" t="str">
        <f t="shared" ca="1" si="537"/>
        <v>11.4377809210541+2.86501497424784i</v>
      </c>
      <c r="CK298" s="240" t="str">
        <f t="shared" ca="1" si="538"/>
        <v>-1.15573449195756+11.7343692197234i</v>
      </c>
      <c r="CL298" s="240" t="str">
        <f t="shared" ca="1" si="539"/>
        <v>-11.776943861754+0.578564151835535i</v>
      </c>
      <c r="CM298" s="240" t="str">
        <f t="shared" ca="1" si="540"/>
        <v>-2.30033862897634-11.5645832347185i</v>
      </c>
      <c r="CN298" s="240" t="str">
        <f t="shared" ca="1" si="541"/>
        <v>11.1018843048774-3.97231772165958i</v>
      </c>
      <c r="CO298" s="240" t="str">
        <f t="shared" ca="1" si="542"/>
        <v>5.55830813177827+10.3988631067488i</v>
      </c>
      <c r="CP298" s="240" t="str">
        <f t="shared" ca="1" si="543"/>
        <v>-9.47073792618817+7.02397795655385i</v>
      </c>
      <c r="CQ298" s="240" t="str">
        <f t="shared" ca="1" si="544"/>
        <v>-8.3375998704876-8.33759987048662i</v>
      </c>
      <c r="CR298" s="240" t="str">
        <f t="shared" ca="1" si="545"/>
        <v>7.02397795655221-9.47073792618939i</v>
      </c>
      <c r="CS298" s="240" t="str">
        <f t="shared" ca="1" si="546"/>
        <v>10.3988631067441+5.5583081317871i</v>
      </c>
      <c r="CT298" s="240" t="str">
        <f t="shared" ca="1" si="547"/>
        <v>-3.97231772165765+11.1018843048781i</v>
      </c>
      <c r="CU298" s="240" t="str">
        <f t="shared" ca="1" si="548"/>
        <v>-11.5645832347189-2.30033862897432i</v>
      </c>
      <c r="CV298" s="240" t="str">
        <f t="shared" ca="1" si="549"/>
        <v>0.578564151845536-11.7769438617535i</v>
      </c>
      <c r="CW298" s="240" t="str">
        <f t="shared" ca="1" si="550"/>
        <v>11.7343692197232-1.15573449195961i</v>
      </c>
      <c r="CX298" s="240" t="str">
        <f t="shared" ca="1" si="551"/>
        <v>2.86501497424983+11.4377809210536i</v>
      </c>
      <c r="CY298" s="240" t="str">
        <f t="shared" ca="1" si="552"/>
        <v>-10.8935992067348+4.51227653449136i</v>
      </c>
      <c r="CZ298" s="240" t="str">
        <f t="shared" ca="1" si="553"/>
        <v>-6.06186093450769-10.1136039674976i</v>
      </c>
      <c r="DA298" s="240" t="str">
        <f t="shared" ca="1" si="554"/>
        <v>9.11467974473016-7.48022435169554i</v>
      </c>
      <c r="DB298" s="240" t="str">
        <f t="shared" ca="1" si="555"/>
        <v>8.73666350141872+7.91845023117979i</v>
      </c>
      <c r="DC298" s="240" t="str">
        <f t="shared" ca="1" si="556"/>
        <v>-6.5508101832952+9.80398027043758i</v>
      </c>
      <c r="DD298" s="240" t="str">
        <f t="shared" ca="1" si="557"/>
        <v>-10.6590704739385-5.04136487791806i</v>
      </c>
      <c r="DE298" s="240" t="str">
        <f t="shared" ca="1" si="558"/>
        <v>3.42278924750099-11.2834239913195i</v>
      </c>
      <c r="DF298" s="240" t="str">
        <f t="shared" ca="1" si="559"/>
        <v>11.6635254544334+1.73012056645706i</v>
      </c>
      <c r="DG298" s="240" t="str">
        <f t="shared" ca="1" si="560"/>
        <v>-3.46104075840857E-12+11.791146814483i</v>
      </c>
      <c r="DH298" s="240" t="str">
        <f t="shared" ca="1" si="561"/>
        <v>-11.6635254544326+1.73012056646214i</v>
      </c>
      <c r="DI298" s="240" t="str">
        <f t="shared" ca="1" si="562"/>
        <v>-3.42278924750527-11.2834239913182i</v>
      </c>
      <c r="DJ298" s="240" t="str">
        <f t="shared" ca="1" si="563"/>
        <v>10.6590704739415-5.0413648779118i</v>
      </c>
      <c r="DK298" s="240" t="str">
        <f t="shared" ca="1" si="564"/>
        <v>6.55081018328945+9.80398027044142i</v>
      </c>
      <c r="DL298" s="240" t="str">
        <f t="shared" ca="1" si="565"/>
        <v>-8.73666350141572+7.9184502311831i</v>
      </c>
      <c r="DM298" s="240" t="str">
        <f t="shared" ca="1" si="566"/>
        <v>-9.11467974473342-7.48022435169157i</v>
      </c>
      <c r="DN298" s="240" t="str">
        <f t="shared" ca="1" si="567"/>
        <v>6.06186093451362-10.113603967494i</v>
      </c>
      <c r="DO298" s="240" t="str">
        <f t="shared" ca="1" si="568"/>
        <v>10.8935992067365+4.51227653448722i</v>
      </c>
      <c r="DP298" s="240" t="str">
        <f t="shared" ca="1" si="569"/>
        <v>-2.86501497424549+11.4377809210547i</v>
      </c>
      <c r="DQ298" s="240" t="str">
        <f t="shared" ca="1" si="570"/>
        <v>-11.7343692197226-1.15573449196583i</v>
      </c>
      <c r="DR298" s="240" t="str">
        <f t="shared" ca="1" si="571"/>
        <v>-0.578564151838623-11.7769438617538i</v>
      </c>
      <c r="DS298" s="240" t="str">
        <f t="shared" ca="1" si="572"/>
        <v>11.5645832347181-2.30033862897871i</v>
      </c>
      <c r="DT298" s="240" t="str">
        <f t="shared" ca="1" si="573"/>
        <v>3.97231772165176+11.1018843048802i</v>
      </c>
      <c r="DU298" s="240" t="str">
        <f t="shared" ca="1" si="574"/>
        <v>-10.3988631067473+5.55830813178099i</v>
      </c>
      <c r="DV298" s="240" t="str">
        <f t="shared" ca="1" si="575"/>
        <v>-7.02397795655579-9.47073792618673i</v>
      </c>
      <c r="DW298" s="240" t="str">
        <f t="shared" ca="1" si="576"/>
        <v>8.33759987048397-8.33759987049025i</v>
      </c>
      <c r="DX298" s="240" t="str">
        <f t="shared" ca="1" si="577"/>
        <v>9.47073792618404+7.02397795655941i</v>
      </c>
      <c r="DY298" s="240" t="str">
        <f t="shared" ca="1" si="578"/>
        <v>-5.55830813178497+10.3988631067452i</v>
      </c>
      <c r="DZ298" s="240" t="str">
        <f t="shared" ca="1" si="579"/>
        <v>-11.1018843048791-3.97231772165474i</v>
      </c>
      <c r="EA298" s="240" t="str">
        <f t="shared" ca="1" si="580"/>
        <v>2.30033862897129-11.5645832347195i</v>
      </c>
      <c r="EB298" s="240" t="str">
        <f t="shared" ca="1" si="581"/>
        <v>11.7769438617536+0.578564151843119i</v>
      </c>
      <c r="EC298" s="240" t="str">
        <f t="shared" ca="1" si="582"/>
        <v>1.15573449196268+11.7343692197229i</v>
      </c>
      <c r="ED298" s="240" t="str">
        <f t="shared" ca="1" si="583"/>
        <v>-11.4377809210528+2.86501497425282i</v>
      </c>
      <c r="EE298" s="240" t="str">
        <f t="shared" ca="1" si="584"/>
        <v>-4.51227653448244-10.8935992067384i</v>
      </c>
      <c r="EF298" s="240" t="str">
        <f t="shared" ca="1" si="585"/>
        <v>10.113603967496-6.06186093451034i</v>
      </c>
      <c r="EG298" s="240" t="str">
        <f t="shared" ca="1" si="586"/>
        <v>7.48022435169742+9.11467974472862i</v>
      </c>
      <c r="EH298" s="240" t="str">
        <f t="shared" ca="1" si="587"/>
        <v>-7.918450231178+8.73666350142035i</v>
      </c>
      <c r="EI298" s="240" t="str">
        <f t="shared" ca="1" si="588"/>
        <v>-9.8039802704393-6.55081018329263i</v>
      </c>
      <c r="EJ298" s="240" t="str">
        <f t="shared" ca="1" si="589"/>
        <v>5.04136487791587-10.6590704739395i</v>
      </c>
      <c r="EK298" s="240" t="str">
        <f t="shared" ca="1" si="590"/>
        <v>11.2834239913202+3.42278924749868i</v>
      </c>
      <c r="EL298" s="240" t="str">
        <f t="shared" ca="1" si="591"/>
        <v>-1.73012056646592+11.6635254544321i</v>
      </c>
      <c r="EM298" s="240" t="str">
        <f t="shared" ca="1" si="592"/>
        <v>-11.791146814483-1.04005915934508E-12i</v>
      </c>
      <c r="EN298" s="240"/>
      <c r="EO298" s="240"/>
      <c r="EP298" s="240"/>
    </row>
    <row r="299" spans="1:146">
      <c r="A299" s="268">
        <f t="shared" si="461"/>
        <v>3.886718750000003E-3</v>
      </c>
      <c r="B299" s="267">
        <v>199</v>
      </c>
      <c r="C299" s="266">
        <f t="shared" si="462"/>
        <v>39800</v>
      </c>
      <c r="N299" s="265">
        <f t="shared" ca="1" si="463"/>
        <v>12.180822781932662</v>
      </c>
      <c r="O299" s="240">
        <f t="shared" ca="1" si="464"/>
        <v>-11.819177218067338</v>
      </c>
      <c r="P299" s="240" t="str">
        <f t="shared" ca="1" si="465"/>
        <v>-2.0206288607935-11.6451710643945i</v>
      </c>
      <c r="Q299" s="240" t="str">
        <f t="shared" ca="1" si="466"/>
        <v>11.1282761650177-3.98176088021134i</v>
      </c>
      <c r="R299" s="240" t="str">
        <f t="shared" ca="1" si="467"/>
        <v>5.82565108442837+10.2837123430491i</v>
      </c>
      <c r="S299" s="240" t="str">
        <f t="shared" ca="1" si="468"/>
        <v>-9.13634753971298+7.49800665148162i</v>
      </c>
      <c r="T299" s="240" t="str">
        <f t="shared" ca="1" si="469"/>
        <v>-8.94958554794843-7.71996558489963i</v>
      </c>
      <c r="U299" s="241" t="str">
        <f t="shared" ca="1" si="470"/>
        <v>6.07627144191431-10.1376464465999i</v>
      </c>
      <c r="V299" s="240" t="str">
        <f t="shared" ca="1" si="471"/>
        <v>11.0272072326085+4.25366321670955i</v>
      </c>
      <c r="W299" s="240" t="str">
        <f t="shared" ca="1" si="472"/>
        <v>-2.30580708943794+11.5920750419577i</v>
      </c>
      <c r="X299" s="240" t="str">
        <f t="shared" ca="1" si="473"/>
        <v>-11.815617502863-0.290057129061776i</v>
      </c>
      <c r="Y299" s="240" t="str">
        <f t="shared" ca="1" si="474"/>
        <v>-1.73423348087883-11.6912524712231i</v>
      </c>
      <c r="Z299" s="240" t="str">
        <f t="shared" ca="1" si="475"/>
        <v>11.2226418399782-3.70746007984629i</v>
      </c>
      <c r="AA299" s="240" t="str">
        <f t="shared" ca="1" si="476"/>
        <v>5.57152157256536+10.4235837157151i</v>
      </c>
      <c r="AB299" s="240" t="str">
        <f t="shared" ca="1" si="477"/>
        <v>-9.31760613734887+7.27153119922623i</v>
      </c>
      <c r="AC299" s="240" t="str">
        <f t="shared" ca="1" si="478"/>
        <v>-8.75743266049633-7.93727429971738i</v>
      </c>
      <c r="AD299" s="240" t="str">
        <f t="shared" ca="1" si="479"/>
        <v>6.32323168069011-9.98547401100213i</v>
      </c>
      <c r="AE299" s="240" t="str">
        <f t="shared" ca="1" si="480"/>
        <v>10.919495922896+4.52300330554141i</v>
      </c>
      <c r="AF299" s="240" t="str">
        <f t="shared" ca="1" si="481"/>
        <v>-2.58959638611217+11.5319963869712i</v>
      </c>
      <c r="AG299" s="240" t="str">
        <f t="shared" ca="1" si="482"/>
        <v>-11.8049405014894-0.579939538553765i</v>
      </c>
      <c r="AH299" s="240" t="str">
        <f t="shared" ca="1" si="483"/>
        <v>-1.44679346356224-11.7302915047272i</v>
      </c>
      <c r="AI299" s="240" t="str">
        <f t="shared" ca="1" si="484"/>
        <v>11.3102474151359-3.4309260441596i</v>
      </c>
      <c r="AJ299" s="240" t="str">
        <f t="shared" ca="1" si="485"/>
        <v>5.31403598444377+10.5571763113116i</v>
      </c>
      <c r="AK299" s="240" t="str">
        <f t="shared" ca="1" si="486"/>
        <v>-9.49325215745896+7.04067564847174i</v>
      </c>
      <c r="AL299" s="240" t="str">
        <f t="shared" ca="1" si="487"/>
        <v>-8.56000462306939-8.14980189729251i</v>
      </c>
      <c r="AM299" s="240" t="str">
        <f t="shared" ca="1" si="488"/>
        <v>6.56638304114315-9.82728669924052i</v>
      </c>
      <c r="AN299" s="240" t="str">
        <f t="shared" ca="1" si="489"/>
        <v>10.8052071171459+4.78961890630786i</v>
      </c>
      <c r="AO299" s="240" t="str">
        <f t="shared" ca="1" si="490"/>
        <v>-2.87182580675367+11.4649712885705i</v>
      </c>
      <c r="AP299" s="240" t="str">
        <f t="shared" ca="1" si="491"/>
        <v>-11.7871526453729-0.869472614151811i</v>
      </c>
      <c r="AQ299" s="240" t="str">
        <f t="shared" ca="1" si="492"/>
        <v>-1.15848195196688-11.7622646492522i</v>
      </c>
      <c r="AR299" s="240" t="str">
        <f t="shared" ca="1" si="493"/>
        <v>-1.15848195196688-11.7622646492522i</v>
      </c>
      <c r="AS299" s="240" t="str">
        <f t="shared" ca="1" si="494"/>
        <v>5.05334941973498+10.6844096586637i</v>
      </c>
      <c r="AT299" s="240" t="str">
        <f t="shared" ca="1" si="495"/>
        <v>-9.66317979744125+6.80557905797922i</v>
      </c>
      <c r="AU299" s="240" t="str">
        <f t="shared" ca="1" si="496"/>
        <v>-8.35742035893909-8.35742035894284i</v>
      </c>
      <c r="AV299" s="240" t="str">
        <f t="shared" ca="1" si="497"/>
        <v>6.80557905798326-9.6631797974384i</v>
      </c>
      <c r="AW299" s="240" t="str">
        <f t="shared" ca="1" si="498"/>
        <v>10.6844096586616+5.05334941973946i</v>
      </c>
      <c r="AX299" s="240" t="str">
        <f t="shared" ca="1" si="499"/>
        <v>-3.15232534691367+11.3910401201685i</v>
      </c>
      <c r="AY299" s="240" t="str">
        <f t="shared" ca="1" si="500"/>
        <v>-11.7622646492529-1.15848195196011i</v>
      </c>
      <c r="AZ299" s="240" t="str">
        <f t="shared" ca="1" si="501"/>
        <v>-0.869472614158597-11.7871526453724i</v>
      </c>
      <c r="BA299" s="240" t="str">
        <f t="shared" ca="1" si="502"/>
        <v>11.4649712885717-2.87182580674886i</v>
      </c>
      <c r="BB299" s="240" t="str">
        <f t="shared" ca="1" si="503"/>
        <v>4.78961890630318+10.805207117148i</v>
      </c>
      <c r="BC299" s="240" t="str">
        <f t="shared" ca="1" si="504"/>
        <v>-9.82728669924327+6.56638304113904i</v>
      </c>
      <c r="BD299" s="240" t="str">
        <f t="shared" ca="1" si="505"/>
        <v>-8.14980189728893-8.5600046230728i</v>
      </c>
      <c r="BE299" s="240" t="str">
        <f t="shared" ca="1" si="506"/>
        <v>7.04067564847585-9.49325215745591i</v>
      </c>
      <c r="BF299" s="240" t="str">
        <f t="shared" ca="1" si="507"/>
        <v>10.5571763113147+5.31403598443768i</v>
      </c>
      <c r="BG299" s="240" t="str">
        <f t="shared" ca="1" si="508"/>
        <v>-3.43092604415774+11.3102474151365i</v>
      </c>
      <c r="BH299" s="240" t="str">
        <f t="shared" ca="1" si="509"/>
        <v>-11.7302915047276-1.44679346355898i</v>
      </c>
      <c r="BI299" s="240" t="str">
        <f t="shared" ca="1" si="510"/>
        <v>-0.579939538559555-11.8049405014891i</v>
      </c>
      <c r="BJ299" s="240" t="str">
        <f t="shared" ca="1" si="511"/>
        <v>11.5319963869723-2.58959638610733i</v>
      </c>
      <c r="BK299" s="240" t="str">
        <f t="shared" ca="1" si="512"/>
        <v>4.52300330553793+10.9194959228975i</v>
      </c>
      <c r="BL299" s="240" t="str">
        <f t="shared" ca="1" si="513"/>
        <v>-9.98547401100361+6.32323168068777i</v>
      </c>
      <c r="BM299" s="240" t="str">
        <f t="shared" ca="1" si="514"/>
        <v>-7.93727429971633-8.75743266049729i</v>
      </c>
      <c r="BN299" s="240" t="str">
        <f t="shared" ca="1" si="515"/>
        <v>7.27153119922564-9.31760613734934i</v>
      </c>
      <c r="BO299" s="240" t="str">
        <f t="shared" ca="1" si="516"/>
        <v>10.4235837157161+5.5715215725635i</v>
      </c>
      <c r="BP299" s="240" t="str">
        <f t="shared" ca="1" si="517"/>
        <v>-3.70746007984341+11.2226418399791i</v>
      </c>
      <c r="BQ299" s="240" t="str">
        <f t="shared" ca="1" si="518"/>
        <v>-11.6912524712238-1.73423348087417i</v>
      </c>
      <c r="BR299" s="240" t="str">
        <f t="shared" ca="1" si="519"/>
        <v>-0.290057129055398-11.8156175028632i</v>
      </c>
      <c r="BS299" s="240" t="str">
        <f t="shared" ca="1" si="520"/>
        <v>11.5920750419584-2.3058070894344i</v>
      </c>
      <c r="BT299" s="240" t="str">
        <f t="shared" ca="1" si="521"/>
        <v>4.25366321670711+11.0272072326095i</v>
      </c>
      <c r="BU299" s="240" t="str">
        <f t="shared" ca="1" si="522"/>
        <v>-10.1376464466007+6.07627144191294i</v>
      </c>
      <c r="BV299" s="240" t="str">
        <f t="shared" ca="1" si="523"/>
        <v>-7.71996558489916-8.94958554794884i</v>
      </c>
      <c r="BW299" s="240" t="str">
        <f t="shared" ca="1" si="524"/>
        <v>7.49800665148084-9.13634753971362i</v>
      </c>
      <c r="BX299" s="240" t="str">
        <f t="shared" ca="1" si="525"/>
        <v>10.2837123430501+5.82565108442663i</v>
      </c>
      <c r="BY299" s="240" t="str">
        <f t="shared" ca="1" si="526"/>
        <v>-3.98176088020785+11.1282761650189i</v>
      </c>
      <c r="BZ299" s="240" t="str">
        <f t="shared" ca="1" si="527"/>
        <v>-11.6451710643954-2.02062886078799i</v>
      </c>
      <c r="CA299" s="240" t="str">
        <f t="shared" ca="1" si="528"/>
        <v>5.28787214514711E-12-11.8191772180673i</v>
      </c>
      <c r="CB299" s="240" t="str">
        <f t="shared" ca="1" si="529"/>
        <v>11.6451710643951-2.02062886079014i</v>
      </c>
      <c r="CC299" s="240" t="str">
        <f t="shared" ca="1" si="530"/>
        <v>3.98176088020928+11.1282761650184i</v>
      </c>
      <c r="CD299" s="240" t="str">
        <f t="shared" ca="1" si="531"/>
        <v>-10.2837123430493+5.82565108442795i</v>
      </c>
      <c r="CE299" s="240" t="str">
        <f t="shared" ca="1" si="532"/>
        <v>-7.49800665148253-9.13634753971222i</v>
      </c>
      <c r="CF299" s="240" t="str">
        <f t="shared" ca="1" si="533"/>
        <v>7.71996558489801-8.94958554794983i</v>
      </c>
      <c r="CG299" s="240" t="str">
        <f t="shared" ca="1" si="534"/>
        <v>10.1376464466014+6.07627144191164i</v>
      </c>
      <c r="CH299" s="240" t="str">
        <f t="shared" ca="1" si="535"/>
        <v>-4.25366321670569+11.02720723261i</v>
      </c>
      <c r="CI299" s="240" t="str">
        <f t="shared" ca="1" si="536"/>
        <v>-11.5920750419565-2.30580708944411i</v>
      </c>
      <c r="CJ299" s="240" t="str">
        <f t="shared" ca="1" si="537"/>
        <v>0.290057129065971-11.8156175028629i</v>
      </c>
      <c r="CK299" s="240" t="str">
        <f t="shared" ca="1" si="538"/>
        <v>11.6912524712235-1.73423348087634i</v>
      </c>
      <c r="CL299" s="240" t="str">
        <f t="shared" ca="1" si="539"/>
        <v>3.70746007984486+11.2226418399786i</v>
      </c>
      <c r="CM299" s="240" t="str">
        <f t="shared" ca="1" si="540"/>
        <v>-10.4235837157154+5.57152157256484i</v>
      </c>
      <c r="CN299" s="240" t="str">
        <f t="shared" ca="1" si="541"/>
        <v>-7.2715311992271-9.31760613734819i</v>
      </c>
      <c r="CO299" s="240" t="str">
        <f t="shared" ca="1" si="542"/>
        <v>7.93727429971495-8.75743266049853i</v>
      </c>
      <c r="CP299" s="240" t="str">
        <f t="shared" ca="1" si="543"/>
        <v>9.98547401100442+6.32323168068649i</v>
      </c>
      <c r="CQ299" s="240" t="str">
        <f t="shared" ca="1" si="544"/>
        <v>-4.52300330553591+10.9194959228983i</v>
      </c>
      <c r="CR299" s="240" t="str">
        <f t="shared" ca="1" si="545"/>
        <v>-11.53199638697-2.58959638611733i</v>
      </c>
      <c r="CS299" s="240" t="str">
        <f t="shared" ca="1" si="546"/>
        <v>0.579939538557368-11.8049405014892i</v>
      </c>
      <c r="CT299" s="240" t="str">
        <f t="shared" ca="1" si="547"/>
        <v>11.7302915047274-1.44679346356083i</v>
      </c>
      <c r="CU299" s="240" t="str">
        <f t="shared" ca="1" si="548"/>
        <v>3.4309260441592+11.3102474151361i</v>
      </c>
      <c r="CV299" s="240" t="str">
        <f t="shared" ca="1" si="549"/>
        <v>-10.557176311314+5.31403598443904i</v>
      </c>
      <c r="CW299" s="240" t="str">
        <f t="shared" ca="1" si="550"/>
        <v>-7.04067564847734-9.4932521574548i</v>
      </c>
      <c r="CX299" s="240" t="str">
        <f t="shared" ca="1" si="551"/>
        <v>8.14980189728758-8.56000462307409i</v>
      </c>
      <c r="CY299" s="240" t="str">
        <f t="shared" ca="1" si="552"/>
        <v>9.82728669924411+6.56638304113778i</v>
      </c>
      <c r="CZ299" s="240" t="str">
        <f t="shared" ca="1" si="553"/>
        <v>-4.78961890631254+10.8052071171438i</v>
      </c>
      <c r="DA299" s="240" t="str">
        <f t="shared" ca="1" si="554"/>
        <v>-11.4649712885692-2.8718258067588i</v>
      </c>
      <c r="DB299" s="240" t="str">
        <f t="shared" ca="1" si="555"/>
        <v>0.869472614156748-11.7871526453726i</v>
      </c>
      <c r="DC299" s="240" t="str">
        <f t="shared" ca="1" si="556"/>
        <v>11.7622646492527-1.15848195196196i</v>
      </c>
      <c r="DD299" s="240" t="str">
        <f t="shared" ca="1" si="557"/>
        <v>3.15232534691514+11.3910401201681i</v>
      </c>
      <c r="DE299" s="240" t="str">
        <f t="shared" ca="1" si="558"/>
        <v>-10.6844096586607+5.05334941974144i</v>
      </c>
      <c r="DF299" s="240" t="str">
        <f t="shared" ca="1" si="559"/>
        <v>-6.80557905798477-9.66317979743733i</v>
      </c>
      <c r="DG299" s="240" t="str">
        <f t="shared" ca="1" si="560"/>
        <v>8.35742035893803-8.35742035894391i</v>
      </c>
      <c r="DH299" s="240" t="str">
        <f t="shared" ca="1" si="561"/>
        <v>9.66317979743554+6.80557905798731i</v>
      </c>
      <c r="DI299" s="240" t="str">
        <f t="shared" ca="1" si="562"/>
        <v>-5.05334941974424+10.6844096586593i</v>
      </c>
      <c r="DJ299" s="240" t="str">
        <f t="shared" ca="1" si="563"/>
        <v>-11.3910401201671-3.15232534691877i</v>
      </c>
      <c r="DK299" s="240" t="str">
        <f t="shared" ca="1" si="564"/>
        <v>1.15848195196504-11.7622646492524i</v>
      </c>
      <c r="DL299" s="240" t="str">
        <f t="shared" ca="1" si="565"/>
        <v>11.7871526453728-0.869472614153659i</v>
      </c>
      <c r="DM299" s="240" t="str">
        <f t="shared" ca="1" si="566"/>
        <v>2.87182580675514+11.4649712885701i</v>
      </c>
      <c r="DN299" s="240" t="str">
        <f t="shared" ca="1" si="567"/>
        <v>-10.8052071171451+4.78961890630971i</v>
      </c>
      <c r="DO299" s="240" t="str">
        <f t="shared" ca="1" si="568"/>
        <v>-6.56638304114469-9.82728669923949i</v>
      </c>
      <c r="DP299" s="240" t="str">
        <f t="shared" ca="1" si="569"/>
        <v>8.56000462306835-8.14980189729361i</v>
      </c>
      <c r="DQ299" s="240" t="str">
        <f t="shared" ca="1" si="570"/>
        <v>9.49325215745255+7.04067564848037i</v>
      </c>
      <c r="DR299" s="240" t="str">
        <f t="shared" ca="1" si="571"/>
        <v>-5.3140359844418+10.5571763113126i</v>
      </c>
      <c r="DS299" s="240" t="str">
        <f t="shared" ca="1" si="572"/>
        <v>-11.3102474151352-3.43092604416217i</v>
      </c>
      <c r="DT299" s="240" t="str">
        <f t="shared" ca="1" si="573"/>
        <v>1.4467934635639-11.730291504727i</v>
      </c>
      <c r="DU299" s="240" t="str">
        <f t="shared" ca="1" si="574"/>
        <v>11.8049405014893-0.579939538554274i</v>
      </c>
      <c r="DV299" s="240" t="str">
        <f t="shared" ca="1" si="575"/>
        <v>2.58959638611366+11.5319963869709i</v>
      </c>
      <c r="DW299" s="240" t="str">
        <f t="shared" ca="1" si="576"/>
        <v>-10.9194959228951+4.52300330554359i</v>
      </c>
      <c r="DX299" s="240" t="str">
        <f t="shared" ca="1" si="577"/>
        <v>-6.32323168069409-9.98547401099961i</v>
      </c>
      <c r="DY299" s="240" t="str">
        <f t="shared" ca="1" si="578"/>
        <v>8.75743266050062-7.93727429971266i</v>
      </c>
      <c r="DZ299" s="240" t="str">
        <f t="shared" ca="1" si="579"/>
        <v>9.31760613734629+7.27153119922954i</v>
      </c>
      <c r="EA299" s="240" t="str">
        <f t="shared" ca="1" si="580"/>
        <v>-5.57152157256816+10.4235837157136i</v>
      </c>
      <c r="EB299" s="240" t="str">
        <f t="shared" ca="1" si="581"/>
        <v>-11.2226418399774-3.70746007984844i</v>
      </c>
      <c r="EC299" s="240" t="str">
        <f t="shared" ca="1" si="582"/>
        <v>1.73423348088007-11.6912524712229i</v>
      </c>
      <c r="ED299" s="240" t="str">
        <f t="shared" ca="1" si="583"/>
        <v>11.815617502863-0.290057129062873i</v>
      </c>
      <c r="EE299" s="240" t="str">
        <f t="shared" ca="1" si="584"/>
        <v>2.30580708944108+11.5920750419571i</v>
      </c>
      <c r="EF299" s="240" t="str">
        <f t="shared" ca="1" si="585"/>
        <v>-11.027207232607+4.25366321671346i</v>
      </c>
      <c r="EG299" s="240" t="str">
        <f t="shared" ca="1" si="586"/>
        <v>-6.07627144191878-10.1376464465972i</v>
      </c>
      <c r="EH299" s="240" t="str">
        <f t="shared" ca="1" si="587"/>
        <v>8.94958554795229-7.71996558489515i</v>
      </c>
      <c r="EI299" s="240" t="str">
        <f t="shared" ca="1" si="588"/>
        <v>9.13634753971069+7.49800665148441i</v>
      </c>
      <c r="EJ299" s="240" t="str">
        <f t="shared" ca="1" si="589"/>
        <v>-5.82565108443065+10.2837123430478i</v>
      </c>
      <c r="EK299" s="240" t="str">
        <f t="shared" ca="1" si="590"/>
        <v>-11.1282761650174-3.9817608802122i</v>
      </c>
      <c r="EL299" s="240" t="str">
        <f t="shared" ca="1" si="591"/>
        <v>2.0206288607932-11.6451710643945i</v>
      </c>
      <c r="EM299" s="240" t="str">
        <f t="shared" ca="1" si="592"/>
        <v>11.8191772180673-1.51741965124676E-12i</v>
      </c>
      <c r="EN299" s="240"/>
      <c r="EO299" s="240"/>
      <c r="EP299" s="240"/>
    </row>
    <row r="300" spans="1:146">
      <c r="A300" s="268">
        <f t="shared" si="461"/>
        <v>3.9062500000000026E-3</v>
      </c>
      <c r="B300" s="267">
        <v>200</v>
      </c>
      <c r="C300" s="266">
        <f t="shared" si="462"/>
        <v>40000</v>
      </c>
      <c r="N300" s="265">
        <f t="shared" ca="1" si="463"/>
        <v>12.15980349992598</v>
      </c>
      <c r="O300" s="240">
        <f t="shared" ca="1" si="464"/>
        <v>-11.84019650007402</v>
      </c>
      <c r="P300" s="240" t="str">
        <f t="shared" ca="1" si="465"/>
        <v>-2.30990774793366-11.6126904443545i</v>
      </c>
      <c r="Q300" s="240" t="str">
        <f t="shared" ca="1" si="466"/>
        <v>10.9389152073302-4.53104703652542i</v>
      </c>
      <c r="R300" s="240" t="str">
        <f t="shared" ca="1" si="467"/>
        <v>6.57806072854443+9.84476359350221i</v>
      </c>
      <c r="S300" s="240" t="str">
        <f t="shared" ca="1" si="468"/>
        <v>-8.37228323578362+8.37228323578351i</v>
      </c>
      <c r="T300" s="240" t="str">
        <f t="shared" ca="1" si="469"/>
        <v>-9.84476359350277-6.57806072854361i</v>
      </c>
      <c r="U300" s="241" t="str">
        <f t="shared" ca="1" si="470"/>
        <v>4.53104703652558-10.9389152073301i</v>
      </c>
      <c r="V300" s="240" t="str">
        <f t="shared" ca="1" si="471"/>
        <v>11.6126904443545+2.30990774793323i</v>
      </c>
      <c r="W300" s="240" t="str">
        <f t="shared" ca="1" si="472"/>
        <v>-1.65359396289096E-13+11.840196500074i</v>
      </c>
      <c r="X300" s="240" t="str">
        <f t="shared" ca="1" si="473"/>
        <v>-11.6126904443544+2.30990774793406i</v>
      </c>
      <c r="Y300" s="240" t="str">
        <f t="shared" ca="1" si="474"/>
        <v>-4.53104703652524-10.9389152073302i</v>
      </c>
      <c r="Z300" s="240" t="str">
        <f t="shared" ca="1" si="475"/>
        <v>9.84476359350232-6.57806072854427i</v>
      </c>
      <c r="AA300" s="240" t="str">
        <f t="shared" ca="1" si="476"/>
        <v>8.37228323578336+8.37228323578377i</v>
      </c>
      <c r="AB300" s="240" t="str">
        <f t="shared" ca="1" si="477"/>
        <v>-6.57806072854377+9.84476359350265i</v>
      </c>
      <c r="AC300" s="240" t="str">
        <f t="shared" ca="1" si="478"/>
        <v>-10.9389152073301-4.5310470365257i</v>
      </c>
      <c r="AD300" s="240" t="str">
        <f t="shared" ca="1" si="479"/>
        <v>2.30990774793339-11.6126904443545i</v>
      </c>
      <c r="AE300" s="240" t="str">
        <f t="shared" ca="1" si="480"/>
        <v>11.840196500074+3.30718792578192E-13i</v>
      </c>
      <c r="AF300" s="240" t="str">
        <f t="shared" ca="1" si="481"/>
        <v>2.3099077479339+11.6126904443544i</v>
      </c>
      <c r="AG300" s="240" t="str">
        <f t="shared" ca="1" si="482"/>
        <v>-10.9389152073303+4.53104703652508i</v>
      </c>
      <c r="AH300" s="240" t="str">
        <f t="shared" ca="1" si="483"/>
        <v>-6.57806072854414-9.8447635935024i</v>
      </c>
      <c r="AI300" s="240" t="str">
        <f t="shared" ca="1" si="484"/>
        <v>8.37228323578389-8.37228323578324i</v>
      </c>
      <c r="AJ300" s="240" t="str">
        <f t="shared" ca="1" si="485"/>
        <v>9.8447635935019+6.5780607285449i</v>
      </c>
      <c r="AK300" s="240" t="str">
        <f t="shared" ca="1" si="486"/>
        <v>-4.53104703652701+10.9389152073295i</v>
      </c>
      <c r="AL300" s="240" t="str">
        <f t="shared" ca="1" si="487"/>
        <v>-11.612690444354-2.30990774793595i</v>
      </c>
      <c r="AM300" s="240" t="str">
        <f t="shared" ca="1" si="488"/>
        <v>2.93583821666622E-12-11.840196500074i</v>
      </c>
      <c r="AN300" s="240" t="str">
        <f t="shared" ca="1" si="489"/>
        <v>11.6126904443551-2.30990774793019i</v>
      </c>
      <c r="AO300" s="240" t="str">
        <f t="shared" ca="1" si="490"/>
        <v>4.53104703652159+10.9389152073318i</v>
      </c>
      <c r="AP300" s="240" t="str">
        <f t="shared" ca="1" si="491"/>
        <v>-9.84476359350506+6.57806072854015i</v>
      </c>
      <c r="AQ300" s="240" t="str">
        <f t="shared" ca="1" si="492"/>
        <v>-8.37228323577985-8.37228323578728i</v>
      </c>
      <c r="AR300" s="240" t="str">
        <f t="shared" ca="1" si="493"/>
        <v>-8.37228323577985-8.37228323578728i</v>
      </c>
      <c r="AS300" s="240" t="str">
        <f t="shared" ca="1" si="494"/>
        <v>10.9389152073322+4.53104703652056i</v>
      </c>
      <c r="AT300" s="240" t="str">
        <f t="shared" ca="1" si="495"/>
        <v>-2.30990774792909+11.6126904443554i</v>
      </c>
      <c r="AU300" s="240" t="str">
        <f t="shared" ca="1" si="496"/>
        <v>-11.840196500074+4.04982315817948E-12i</v>
      </c>
      <c r="AV300" s="240" t="str">
        <f t="shared" ca="1" si="497"/>
        <v>-2.30990774793703-11.6126904443538i</v>
      </c>
      <c r="AW300" s="240" t="str">
        <f t="shared" ca="1" si="498"/>
        <v>10.9389152073291-4.53104703652804i</v>
      </c>
      <c r="AX300" s="240" t="str">
        <f t="shared" ca="1" si="499"/>
        <v>6.57806072854582+9.84476359350129i</v>
      </c>
      <c r="AY300" s="240" t="str">
        <f t="shared" ca="1" si="500"/>
        <v>-8.37228323578246+8.37228323578467i</v>
      </c>
      <c r="AZ300" s="240" t="str">
        <f t="shared" ca="1" si="501"/>
        <v>-9.84476359350303-6.57806072854322i</v>
      </c>
      <c r="BA300" s="240" t="str">
        <f t="shared" ca="1" si="502"/>
        <v>4.53104703652514-10.9389152073303i</v>
      </c>
      <c r="BB300" s="240" t="str">
        <f t="shared" ca="1" si="503"/>
        <v>11.6126904443544+2.30990774793396i</v>
      </c>
      <c r="BC300" s="240" t="str">
        <f t="shared" ca="1" si="504"/>
        <v>-9.10926637576477E-13+11.840196500074i</v>
      </c>
      <c r="BD300" s="240" t="str">
        <f t="shared" ca="1" si="505"/>
        <v>-11.6126904443547+2.30990774793217i</v>
      </c>
      <c r="BE300" s="240" t="str">
        <f t="shared" ca="1" si="506"/>
        <v>-4.53104703652346-10.938915207331i</v>
      </c>
      <c r="BF300" s="240" t="str">
        <f t="shared" ca="1" si="507"/>
        <v>9.84476359350404-6.5780607285417i</v>
      </c>
      <c r="BG300" s="240" t="str">
        <f t="shared" ca="1" si="508"/>
        <v>8.37228323578117+8.37228323578596i</v>
      </c>
      <c r="BH300" s="240" t="str">
        <f t="shared" ca="1" si="509"/>
        <v>-6.57806072854734+9.84476359350027i</v>
      </c>
      <c r="BI300" s="240" t="str">
        <f t="shared" ca="1" si="510"/>
        <v>-10.9389152073284-4.53104703652973i</v>
      </c>
      <c r="BJ300" s="240" t="str">
        <f t="shared" ca="1" si="511"/>
        <v>2.30990774793882-11.6126904443534i</v>
      </c>
      <c r="BK300" s="240" t="str">
        <f t="shared" ca="1" si="512"/>
        <v>11.840196500074+5.87167643333243E-12i</v>
      </c>
      <c r="BL300" s="240" t="str">
        <f t="shared" ca="1" si="513"/>
        <v>2.30990774793886+11.6126904443534i</v>
      </c>
      <c r="BM300" s="240" t="str">
        <f t="shared" ca="1" si="514"/>
        <v>-10.9389152073284+4.53104703652976i</v>
      </c>
      <c r="BN300" s="240" t="str">
        <f t="shared" ca="1" si="515"/>
        <v>-6.57806072854736-9.84476359350025i</v>
      </c>
      <c r="BO300" s="240" t="str">
        <f t="shared" ca="1" si="516"/>
        <v>8.37228323578114-8.37228323578599i</v>
      </c>
      <c r="BP300" s="240" t="str">
        <f t="shared" ca="1" si="517"/>
        <v>9.84476359350406+6.57806072854167i</v>
      </c>
      <c r="BQ300" s="240" t="str">
        <f t="shared" ca="1" si="518"/>
        <v>-4.53104703652343+10.938915207331i</v>
      </c>
      <c r="BR300" s="240" t="str">
        <f t="shared" ca="1" si="519"/>
        <v>-11.6126904443547-2.30990774793214i</v>
      </c>
      <c r="BS300" s="240" t="str">
        <f t="shared" ca="1" si="520"/>
        <v>-9.45725629251267E-13-11.840196500074i</v>
      </c>
      <c r="BT300" s="240" t="str">
        <f t="shared" ca="1" si="521"/>
        <v>11.6126904443544-2.30990774793399i</v>
      </c>
      <c r="BU300" s="240" t="str">
        <f t="shared" ca="1" si="522"/>
        <v>4.53104703652518+10.9389152073303i</v>
      </c>
      <c r="BV300" s="240" t="str">
        <f t="shared" ca="1" si="523"/>
        <v>-9.84476359350301+6.57806072854324i</v>
      </c>
      <c r="BW300" s="240" t="str">
        <f t="shared" ca="1" si="524"/>
        <v>-8.37228323578248-8.37228323578465i</v>
      </c>
      <c r="BX300" s="240" t="str">
        <f t="shared" ca="1" si="525"/>
        <v>6.5780607285458-9.8447635935013i</v>
      </c>
      <c r="BY300" s="240" t="str">
        <f t="shared" ca="1" si="526"/>
        <v>10.9389152073291+4.53104703652801i</v>
      </c>
      <c r="BZ300" s="240" t="str">
        <f t="shared" ca="1" si="527"/>
        <v>-2.309907747937+11.6126904443538i</v>
      </c>
      <c r="CA300" s="240" t="str">
        <f t="shared" ca="1" si="528"/>
        <v>-11.840196500074-4.01502416650469E-12i</v>
      </c>
      <c r="CB300" s="240" t="str">
        <f t="shared" ca="1" si="529"/>
        <v>-2.30990774792913-11.6126904443554i</v>
      </c>
      <c r="CC300" s="240" t="str">
        <f t="shared" ca="1" si="530"/>
        <v>10.9389152073322-4.5310470365206i</v>
      </c>
      <c r="CD300" s="240" t="str">
        <f t="shared" ca="1" si="531"/>
        <v>6.57806072853912+9.84476359350576i</v>
      </c>
      <c r="CE300" s="240" t="str">
        <f t="shared" ca="1" si="532"/>
        <v>-8.37228323577959+8.37228323578754i</v>
      </c>
      <c r="CF300" s="240" t="str">
        <f t="shared" ca="1" si="533"/>
        <v>-9.84476359350528-6.57806072853984i</v>
      </c>
      <c r="CG300" s="240" t="str">
        <f t="shared" ca="1" si="534"/>
        <v>4.5310470365214-10.9389152073318i</v>
      </c>
      <c r="CH300" s="240" t="str">
        <f t="shared" ca="1" si="535"/>
        <v>11.6126904443552+2.30990774792999i</v>
      </c>
      <c r="CI300" s="240" t="str">
        <f t="shared" ca="1" si="536"/>
        <v>3.138896520603E-12+11.840196500074i</v>
      </c>
      <c r="CJ300" s="240" t="str">
        <f t="shared" ca="1" si="537"/>
        <v>-11.612690444354+2.30990774793615i</v>
      </c>
      <c r="CK300" s="240" t="str">
        <f t="shared" ca="1" si="538"/>
        <v>-4.5310470365272-10.9389152073294i</v>
      </c>
      <c r="CL300" s="240" t="str">
        <f t="shared" ca="1" si="539"/>
        <v>9.84476359350178-6.57806072854506i</v>
      </c>
      <c r="CM300" s="240" t="str">
        <f t="shared" ca="1" si="540"/>
        <v>8.37228323578403+8.3722832357831i</v>
      </c>
      <c r="CN300" s="240" t="str">
        <f t="shared" ca="1" si="541"/>
        <v>-6.57806072854398+9.84476359350252i</v>
      </c>
      <c r="CO300" s="240" t="str">
        <f t="shared" ca="1" si="542"/>
        <v>-10.9389152073299-4.53104703652598i</v>
      </c>
      <c r="CP300" s="240" t="str">
        <f t="shared" ca="1" si="543"/>
        <v>2.30990774793486-11.6126904443542i</v>
      </c>
      <c r="CQ300" s="240" t="str">
        <f t="shared" ca="1" si="544"/>
        <v>11.840196500074+1.82185327515295E-12i</v>
      </c>
      <c r="CR300" s="240" t="str">
        <f t="shared" ca="1" si="545"/>
        <v>2.30990774793128+11.6126904443549i</v>
      </c>
      <c r="CS300" s="240" t="str">
        <f t="shared" ca="1" si="546"/>
        <v>-10.9389152073313+4.53104703652262i</v>
      </c>
      <c r="CT300" s="240" t="str">
        <f t="shared" ca="1" si="547"/>
        <v>-6.57806072854095-9.84476359350454i</v>
      </c>
      <c r="CU300" s="240" t="str">
        <f t="shared" ca="1" si="548"/>
        <v>8.3722832357866-8.37228323578053i</v>
      </c>
      <c r="CV300" s="240" t="str">
        <f t="shared" ca="1" si="549"/>
        <v>9.84476359349976+6.5780607285481i</v>
      </c>
      <c r="CW300" s="240" t="str">
        <f t="shared" ca="1" si="550"/>
        <v>-4.53104703653057+10.938915207328i</v>
      </c>
      <c r="CX300" s="240" t="str">
        <f t="shared" ca="1" si="551"/>
        <v>-11.6126904443532-2.30990774793972i</v>
      </c>
      <c r="CY300" s="240" t="str">
        <f t="shared" ca="1" si="552"/>
        <v>-5.33206741195473E-12-11.840196500074i</v>
      </c>
      <c r="CZ300" s="240" t="str">
        <f t="shared" ca="1" si="553"/>
        <v>11.6126904443535-2.3099077479383i</v>
      </c>
      <c r="DA300" s="240" t="str">
        <f t="shared" ca="1" si="554"/>
        <v>4.53104703652923+10.9389152073286i</v>
      </c>
      <c r="DB300" s="240" t="str">
        <f t="shared" ca="1" si="555"/>
        <v>-9.84476359350057+6.57806072854689i</v>
      </c>
      <c r="DC300" s="240" t="str">
        <f t="shared" ca="1" si="556"/>
        <v>-8.37228323578558-8.37228323578155i</v>
      </c>
      <c r="DD300" s="240" t="str">
        <f t="shared" ca="1" si="557"/>
        <v>6.57806072854215-9.84476359350374i</v>
      </c>
      <c r="DE300" s="240" t="str">
        <f t="shared" ca="1" si="558"/>
        <v>10.9389152073308+4.53104703652396i</v>
      </c>
      <c r="DF300" s="240" t="str">
        <f t="shared" ca="1" si="559"/>
        <v>-2.3099077479327+11.6126904443546i</v>
      </c>
      <c r="DG300" s="240" t="str">
        <f t="shared" ca="1" si="560"/>
        <v>-11.840196500074+3.71317616198781E-13i</v>
      </c>
      <c r="DH300" s="240" t="str">
        <f t="shared" ca="1" si="561"/>
        <v>-2.30990774793344-11.6126904443545i</v>
      </c>
      <c r="DI300" s="240" t="str">
        <f t="shared" ca="1" si="562"/>
        <v>10.9389152073305-4.53104703652465i</v>
      </c>
      <c r="DJ300" s="240" t="str">
        <f t="shared" ca="1" si="563"/>
        <v>6.57806072854277+9.84476359350332i</v>
      </c>
      <c r="DK300" s="240" t="str">
        <f t="shared" ca="1" si="564"/>
        <v>-8.37228323578505+8.37228323578208i</v>
      </c>
      <c r="DL300" s="240" t="str">
        <f t="shared" ca="1" si="565"/>
        <v>-9.84476359350098-6.57806072854627i</v>
      </c>
      <c r="DM300" s="240" t="str">
        <f t="shared" ca="1" si="566"/>
        <v>4.53104703652854-10.9389152073289i</v>
      </c>
      <c r="DN300" s="240" t="str">
        <f t="shared" ca="1" si="567"/>
        <v>11.6126904443537+2.30990774793757i</v>
      </c>
      <c r="DO300" s="240" t="str">
        <f t="shared" ca="1" si="568"/>
        <v>-4.58943217955718E-12+11.840196500074i</v>
      </c>
      <c r="DP300" s="240" t="str">
        <f t="shared" ca="1" si="569"/>
        <v>-11.6126904443556+2.30990774792791i</v>
      </c>
      <c r="DQ300" s="240" t="str">
        <f t="shared" ca="1" si="570"/>
        <v>-4.53104703653064-10.938915207328i</v>
      </c>
      <c r="DR300" s="240" t="str">
        <f t="shared" ca="1" si="571"/>
        <v>9.84476359349972-6.57806072854816i</v>
      </c>
      <c r="DS300" s="240" t="str">
        <f t="shared" ca="1" si="572"/>
        <v>8.37228323578666+8.37228323578047i</v>
      </c>
      <c r="DT300" s="240" t="str">
        <f t="shared" ca="1" si="573"/>
        <v>-6.57806072854089+9.84476359350458i</v>
      </c>
      <c r="DU300" s="240" t="str">
        <f t="shared" ca="1" si="574"/>
        <v>-10.9389152073314-4.53104703652255i</v>
      </c>
      <c r="DV300" s="240" t="str">
        <f t="shared" ca="1" si="575"/>
        <v>2.30990774793121-11.6126904443549i</v>
      </c>
      <c r="DW300" s="240" t="str">
        <f t="shared" ca="1" si="576"/>
        <v>11.840196500074-1.89145125850254E-12i</v>
      </c>
      <c r="DX300" s="240" t="str">
        <f t="shared" ca="1" si="577"/>
        <v>2.30990774793493+11.6126904443542i</v>
      </c>
      <c r="DY300" s="240" t="str">
        <f t="shared" ca="1" si="578"/>
        <v>-10.9389152073299+4.53104703652606i</v>
      </c>
      <c r="DZ300" s="240" t="str">
        <f t="shared" ca="1" si="579"/>
        <v>-6.57806072854402-9.84476359350248i</v>
      </c>
      <c r="EA300" s="240" t="str">
        <f t="shared" ca="1" si="580"/>
        <v>8.37228323578399-8.37228323578315i</v>
      </c>
      <c r="EB300" s="240" t="str">
        <f t="shared" ca="1" si="581"/>
        <v>9.84476359350183+6.57806072854501i</v>
      </c>
      <c r="EC300" s="240" t="str">
        <f t="shared" ca="1" si="582"/>
        <v>-4.53104703652714+10.9389152073295i</v>
      </c>
      <c r="ED300" s="240" t="str">
        <f t="shared" ca="1" si="583"/>
        <v>-11.612690444354-2.30990774793608i</v>
      </c>
      <c r="EE300" s="240" t="str">
        <f t="shared" ca="1" si="584"/>
        <v>3.06929853725342E-12-11.840196500074i</v>
      </c>
      <c r="EF300" s="240" t="str">
        <f t="shared" ca="1" si="585"/>
        <v>11.6126904443552-2.30990774793006i</v>
      </c>
      <c r="EG300" s="240" t="str">
        <f t="shared" ca="1" si="586"/>
        <v>4.53104703652146+10.9389152073318i</v>
      </c>
      <c r="EH300" s="240" t="str">
        <f t="shared" ca="1" si="587"/>
        <v>-9.84476359350523+6.5780607285399i</v>
      </c>
      <c r="EI300" s="240" t="str">
        <f t="shared" ca="1" si="588"/>
        <v>-8.37228323577964-8.37228323578749i</v>
      </c>
      <c r="EJ300" s="240" t="str">
        <f t="shared" ca="1" si="589"/>
        <v>6.57806072854913-9.84476359349907i</v>
      </c>
      <c r="EK300" s="240" t="str">
        <f t="shared" ca="1" si="590"/>
        <v>10.9389152073322+4.53104703652053i</v>
      </c>
      <c r="EL300" s="240" t="str">
        <f t="shared" ca="1" si="591"/>
        <v>-2.30990774792907+11.6126904443554i</v>
      </c>
      <c r="EM300" s="240" t="str">
        <f t="shared" ca="1" si="592"/>
        <v>-11.840196500074+4.08462214985427E-12i</v>
      </c>
      <c r="EN300" s="240"/>
      <c r="EO300" s="240"/>
      <c r="EP300" s="240"/>
    </row>
    <row r="301" spans="1:146">
      <c r="A301" s="268">
        <f t="shared" si="461"/>
        <v>3.9257812500000022E-3</v>
      </c>
      <c r="B301" s="267">
        <v>201</v>
      </c>
      <c r="C301" s="266">
        <f t="shared" si="462"/>
        <v>40200</v>
      </c>
      <c r="N301" s="265">
        <f t="shared" ca="1" si="463"/>
        <v>12.143465854040857</v>
      </c>
      <c r="O301" s="240">
        <f t="shared" ca="1" si="464"/>
        <v>-11.856534145959143</v>
      </c>
      <c r="P301" s="240" t="str">
        <f t="shared" ca="1" si="465"/>
        <v>-2.5977813353419-11.5684456210869i</v>
      </c>
      <c r="Q301" s="240" t="str">
        <f t="shared" ca="1" si="466"/>
        <v>10.7181799214996-5.06932156453485i</v>
      </c>
      <c r="R301" s="240" t="str">
        <f t="shared" ca="1" si="467"/>
        <v>7.29451436139227+9.34705633799953i</v>
      </c>
      <c r="S301" s="240" t="str">
        <f t="shared" ca="1" si="468"/>
        <v>-7.52170563565332+9.16522483547873i</v>
      </c>
      <c r="T301" s="240" t="str">
        <f t="shared" ca="1" si="469"/>
        <v>-10.5905444271251-5.33083208246005i</v>
      </c>
      <c r="U301" s="241" t="str">
        <f t="shared" ca="1" si="470"/>
        <v>2.88090279981471-11.5012086761486i</v>
      </c>
      <c r="V301" s="240" t="str">
        <f t="shared" ca="1" si="471"/>
        <v>11.8529631795466+0.290973913965195i</v>
      </c>
      <c r="W301" s="240" t="str">
        <f t="shared" ca="1" si="472"/>
        <v>2.31309506453064+11.628714166955i</v>
      </c>
      <c r="X301" s="240" t="str">
        <f t="shared" ca="1" si="473"/>
        <v>-10.8393591850679+4.8047574768535i</v>
      </c>
      <c r="Y301" s="240" t="str">
        <f t="shared" ca="1" si="474"/>
        <v>-7.06292914443844-9.52325752329198i</v>
      </c>
      <c r="Z301" s="240" t="str">
        <f t="shared" ca="1" si="475"/>
        <v>7.74436611569506-8.97787254422613i</v>
      </c>
      <c r="AA301" s="240" t="str">
        <f t="shared" ca="1" si="476"/>
        <v>10.4565295847939+5.58913150647079i</v>
      </c>
      <c r="AB301" s="240" t="str">
        <f t="shared" ca="1" si="477"/>
        <v>-3.16228891616398+11.4270438331618i</v>
      </c>
      <c r="AC301" s="240" t="str">
        <f t="shared" ca="1" si="478"/>
        <v>-11.8422524313255-0.581772556126012i</v>
      </c>
      <c r="AD301" s="240" t="str">
        <f t="shared" ca="1" si="479"/>
        <v>-2.02701547174375-11.6819780102347i</v>
      </c>
      <c r="AE301" s="240" t="str">
        <f t="shared" ca="1" si="480"/>
        <v>10.9540092239727-4.53729918292999i</v>
      </c>
      <c r="AF301" s="240" t="str">
        <f t="shared" ca="1" si="481"/>
        <v>6.82708948306886+9.69372225434924i</v>
      </c>
      <c r="AG301" s="240" t="str">
        <f t="shared" ca="1" si="482"/>
        <v>-7.96236167916831+8.78511231825791i</v>
      </c>
      <c r="AH301" s="240" t="str">
        <f t="shared" ca="1" si="483"/>
        <v>-10.3162161200352-5.84406424665419i</v>
      </c>
      <c r="AI301" s="240" t="str">
        <f t="shared" ca="1" si="484"/>
        <v>3.44177018791676-11.3459957662544i</v>
      </c>
      <c r="AJ301" s="240" t="str">
        <f t="shared" ca="1" si="485"/>
        <v>11.8244083530504+0.872220760248104i</v>
      </c>
      <c r="AK301" s="240" t="str">
        <f t="shared" ca="1" si="486"/>
        <v>1.7397148806341+11.7282050667779i</v>
      </c>
      <c r="AL301" s="240" t="str">
        <f t="shared" ca="1" si="487"/>
        <v>-11.0620609773185+4.26710778963711i</v>
      </c>
      <c r="AM301" s="240" t="str">
        <f t="shared" ca="1" si="488"/>
        <v>-6.58713743827215-9.8583478495947i</v>
      </c>
      <c r="AN301" s="240" t="str">
        <f t="shared" ca="1" si="489"/>
        <v>8.17556101369447-8.58706026912902i</v>
      </c>
      <c r="AO301" s="240" t="str">
        <f t="shared" ca="1" si="490"/>
        <v>10.1696885524356+6.09547674105608i</v>
      </c>
      <c r="AP301" s="240" t="str">
        <f t="shared" ca="1" si="491"/>
        <v>-3.71917826600328+11.2581132957518i</v>
      </c>
      <c r="AQ301" s="240" t="str">
        <f t="shared" ca="1" si="492"/>
        <v>-11.7994416933257-1.16214357120941i</v>
      </c>
      <c r="AR301" s="240" t="str">
        <f t="shared" ca="1" si="493"/>
        <v>-11.7994416933257-1.16214357120941i</v>
      </c>
      <c r="AS301" s="240" t="str">
        <f t="shared" ca="1" si="494"/>
        <v>11.1634493587664-3.99434605017565i</v>
      </c>
      <c r="AT301" s="240" t="str">
        <f t="shared" ca="1" si="495"/>
        <v>6.34321754819943+10.0170351447177i</v>
      </c>
      <c r="AU301" s="240" t="str">
        <f t="shared" ca="1" si="496"/>
        <v>-8.38383569597853+8.38383569597659i</v>
      </c>
      <c r="AV301" s="240" t="str">
        <f t="shared" ca="1" si="497"/>
        <v>-10.0170351447164-6.34321754820146i</v>
      </c>
      <c r="AW301" s="240" t="str">
        <f t="shared" ca="1" si="498"/>
        <v>3.99434605016713-11.1634493587694i</v>
      </c>
      <c r="AX301" s="240" t="str">
        <f t="shared" ca="1" si="499"/>
        <v>11.7673674911356+1.45136635032668i</v>
      </c>
      <c r="AY301" s="240" t="str">
        <f t="shared" ca="1" si="500"/>
        <v>1.16214357120668+11.7994416933259i</v>
      </c>
      <c r="AZ301" s="240" t="str">
        <f t="shared" ca="1" si="501"/>
        <v>-11.2581132957526+3.71917826600101i</v>
      </c>
      <c r="BA301" s="240" t="str">
        <f t="shared" ca="1" si="502"/>
        <v>-6.09547674105373-10.169688552437i</v>
      </c>
      <c r="BB301" s="240" t="str">
        <f t="shared" ca="1" si="503"/>
        <v>8.58706026912254-8.17556101370128i</v>
      </c>
      <c r="BC301" s="240" t="str">
        <f t="shared" ca="1" si="504"/>
        <v>9.85834784959327+6.58713743827429i</v>
      </c>
      <c r="BD301" s="240" t="str">
        <f t="shared" ca="1" si="505"/>
        <v>-4.26710778963966+11.0620609773176i</v>
      </c>
      <c r="BE301" s="240" t="str">
        <f t="shared" ca="1" si="506"/>
        <v>-11.7282050667776-1.73971488063664i</v>
      </c>
      <c r="BF301" s="240" t="str">
        <f t="shared" ca="1" si="507"/>
        <v>-0.872220760257473-11.8244083530497i</v>
      </c>
      <c r="BG301" s="240" t="str">
        <f t="shared" ca="1" si="508"/>
        <v>11.3459957662538-3.44177018791882i</v>
      </c>
      <c r="BH301" s="240" t="str">
        <f t="shared" ca="1" si="509"/>
        <v>5.84406424665387+10.3162161200353i</v>
      </c>
      <c r="BI301" s="240" t="str">
        <f t="shared" ca="1" si="510"/>
        <v>-8.78511231825964+7.96236167916642i</v>
      </c>
      <c r="BJ301" s="240" t="str">
        <f t="shared" ca="1" si="511"/>
        <v>-9.6937222543463-6.82708948307302i</v>
      </c>
      <c r="BK301" s="240" t="str">
        <f t="shared" ca="1" si="512"/>
        <v>4.53729918292582-10.9540092239744i</v>
      </c>
      <c r="BL301" s="240" t="str">
        <f t="shared" ca="1" si="513"/>
        <v>11.6819780102348+2.02701547174297i</v>
      </c>
      <c r="BM301" s="240" t="str">
        <f t="shared" ca="1" si="514"/>
        <v>0.581772556124625+11.8422524313255i</v>
      </c>
      <c r="BN301" s="240" t="str">
        <f t="shared" ca="1" si="515"/>
        <v>-11.4270438331629+3.16228891616021i</v>
      </c>
      <c r="BO301" s="240" t="str">
        <f t="shared" ca="1" si="516"/>
        <v>-5.58913150647558-10.4565295847914i</v>
      </c>
      <c r="BP301" s="240" t="str">
        <f t="shared" ca="1" si="517"/>
        <v>8.97787254422479-7.74436611569661i</v>
      </c>
      <c r="BQ301" s="240" t="str">
        <f t="shared" ca="1" si="518"/>
        <v>9.52325752329191+7.06292914443854i</v>
      </c>
      <c r="BR301" s="240" t="str">
        <f t="shared" ca="1" si="519"/>
        <v>-4.80475747685563+10.8393591850669i</v>
      </c>
      <c r="BS301" s="240" t="str">
        <f t="shared" ca="1" si="520"/>
        <v>-11.628714166954-2.31309506453571i</v>
      </c>
      <c r="BT301" s="240" t="str">
        <f t="shared" ca="1" si="521"/>
        <v>-0.290973913969955-11.8529631795465i</v>
      </c>
      <c r="BU301" s="240" t="str">
        <f t="shared" ca="1" si="522"/>
        <v>11.5012086761484-2.88090279981545i</v>
      </c>
      <c r="BV301" s="240" t="str">
        <f t="shared" ca="1" si="523"/>
        <v>5.33083208245878+10.5905444271257i</v>
      </c>
      <c r="BW301" s="240" t="str">
        <f t="shared" ca="1" si="524"/>
        <v>-9.16522483548102+7.52170563565053i</v>
      </c>
      <c r="BX301" s="240" t="str">
        <f t="shared" ca="1" si="525"/>
        <v>-9.34705633800301-7.29451436138781i</v>
      </c>
      <c r="BY301" s="240" t="str">
        <f t="shared" ca="1" si="526"/>
        <v>5.06932156453234-10.7181799215008i</v>
      </c>
      <c r="BZ301" s="240" t="str">
        <f t="shared" ca="1" si="527"/>
        <v>11.5684456210868+2.59778133534221i</v>
      </c>
      <c r="CA301" s="240" t="str">
        <f t="shared" ca="1" si="528"/>
        <v>-2.73654301479553E-12+11.8565341459591i</v>
      </c>
      <c r="CB301" s="240" t="str">
        <f t="shared" ca="1" si="529"/>
        <v>-11.568445621088+2.59778133533686i</v>
      </c>
      <c r="CC301" s="240" t="str">
        <f t="shared" ca="1" si="530"/>
        <v>-5.06932156453835-10.7181799214979i</v>
      </c>
      <c r="CD301" s="240" t="str">
        <f t="shared" ca="1" si="531"/>
        <v>9.34705633799891-7.29451436139305i</v>
      </c>
      <c r="CE301" s="240" t="str">
        <f t="shared" ca="1" si="532"/>
        <v>9.16522483547799+7.52170563565424i</v>
      </c>
      <c r="CF301" s="240" t="str">
        <f t="shared" ca="1" si="533"/>
        <v>-5.33083208246366+10.5905444271232i</v>
      </c>
      <c r="CG301" s="240" t="str">
        <f t="shared" ca="1" si="534"/>
        <v>-11.50120867615-2.880902799809i</v>
      </c>
      <c r="CH301" s="240" t="str">
        <f t="shared" ca="1" si="535"/>
        <v>0.290973913963299-11.8529631795466i</v>
      </c>
      <c r="CI301" s="240" t="str">
        <f t="shared" ca="1" si="536"/>
        <v>11.628714166955-2.31309506453034i</v>
      </c>
      <c r="CJ301" s="240" t="str">
        <f t="shared" ca="1" si="537"/>
        <v>4.80475747685124+10.8393591850689i</v>
      </c>
      <c r="CK301" s="240" t="str">
        <f t="shared" ca="1" si="538"/>
        <v>-9.52325752329476+7.06292914443468i</v>
      </c>
      <c r="CL301" s="240" t="str">
        <f t="shared" ca="1" si="539"/>
        <v>-8.97787254422913-7.74436611569157i</v>
      </c>
      <c r="CM301" s="240" t="str">
        <f t="shared" ca="1" si="540"/>
        <v>5.58913150646972-10.4565295847945i</v>
      </c>
      <c r="CN301" s="240" t="str">
        <f t="shared" ca="1" si="541"/>
        <v>11.4270438331614+3.16228891616548i</v>
      </c>
      <c r="CO301" s="240" t="str">
        <f t="shared" ca="1" si="542"/>
        <v>-0.581772556129754+11.8422524313253i</v>
      </c>
      <c r="CP301" s="240" t="str">
        <f t="shared" ca="1" si="543"/>
        <v>-11.6819780102337+2.02701547174919i</v>
      </c>
      <c r="CQ301" s="240" t="str">
        <f t="shared" ca="1" si="544"/>
        <v>-4.53729918293198-10.9540092239718i</v>
      </c>
      <c r="CR301" s="240" t="str">
        <f t="shared" ca="1" si="545"/>
        <v>9.69372225434926-6.82708948306882i</v>
      </c>
      <c r="CS301" s="240" t="str">
        <f t="shared" ca="1" si="546"/>
        <v>8.78511231825597+7.96236167917047i</v>
      </c>
      <c r="CT301" s="240" t="str">
        <f t="shared" ca="1" si="547"/>
        <v>-5.84406424665863+10.3162161200326i</v>
      </c>
      <c r="CU301" s="240" t="str">
        <f t="shared" ca="1" si="548"/>
        <v>-11.3459957662556-3.44177018791277i</v>
      </c>
      <c r="CV301" s="240" t="str">
        <f t="shared" ca="1" si="549"/>
        <v>0.872220760250834-11.8244083530502i</v>
      </c>
      <c r="CW301" s="240" t="str">
        <f t="shared" ca="1" si="550"/>
        <v>11.7282050667783-1.73971488063156i</v>
      </c>
      <c r="CX301" s="240" t="str">
        <f t="shared" ca="1" si="551"/>
        <v>4.26710778963487+11.0620609773194i</v>
      </c>
      <c r="CY301" s="240" t="str">
        <f t="shared" ca="1" si="552"/>
        <v>-9.85834784959632+6.58713743826975i</v>
      </c>
      <c r="CZ301" s="240" t="str">
        <f t="shared" ca="1" si="553"/>
        <v>-8.58706026912736-8.1755610136962i</v>
      </c>
      <c r="DA301" s="240" t="str">
        <f t="shared" ca="1" si="554"/>
        <v>6.09547674105842-10.1696885524342i</v>
      </c>
      <c r="DB301" s="240" t="str">
        <f t="shared" ca="1" si="555"/>
        <v>11.258113295751+3.71917826600588i</v>
      </c>
      <c r="DC301" s="240" t="str">
        <f t="shared" ca="1" si="556"/>
        <v>-1.16214357121179+11.7994416933254i</v>
      </c>
      <c r="DD301" s="240" t="str">
        <f t="shared" ca="1" si="557"/>
        <v>-11.7673674911348+1.4513663503333i</v>
      </c>
      <c r="DE301" s="240" t="str">
        <f t="shared" ca="1" si="558"/>
        <v>-3.9943460501734-11.1634493587672i</v>
      </c>
      <c r="DF301" s="240" t="str">
        <f t="shared" ca="1" si="559"/>
        <v>10.017035144719-6.34321754819741i</v>
      </c>
      <c r="DG301" s="240" t="str">
        <f t="shared" ca="1" si="560"/>
        <v>8.38383569597466+8.38383569598046i</v>
      </c>
      <c r="DH301" s="240" t="str">
        <f t="shared" ca="1" si="561"/>
        <v>-6.34321754819352+10.0170351447215i</v>
      </c>
      <c r="DI301" s="240" t="str">
        <f t="shared" ca="1" si="562"/>
        <v>-11.1634493587685-3.9943460501697i</v>
      </c>
      <c r="DJ301" s="240" t="str">
        <f t="shared" ca="1" si="563"/>
        <v>1.45136635032939-11.7673674911352i</v>
      </c>
      <c r="DK301" s="240" t="str">
        <f t="shared" ca="1" si="564"/>
        <v>11.7994416933262-1.16214357120429i</v>
      </c>
      <c r="DL301" s="240" t="str">
        <f t="shared" ca="1" si="565"/>
        <v>3.71917826599809+11.2581132957535i</v>
      </c>
      <c r="DM301" s="240" t="str">
        <f t="shared" ca="1" si="566"/>
        <v>-10.1696885524322+6.09547674106179i</v>
      </c>
      <c r="DN301" s="240" t="str">
        <f t="shared" ca="1" si="567"/>
        <v>-8.17556101369905-8.58706026912466i</v>
      </c>
      <c r="DO301" s="240" t="str">
        <f t="shared" ca="1" si="568"/>
        <v>6.58713743827601-9.85834784959213i</v>
      </c>
      <c r="DP301" s="240" t="str">
        <f t="shared" ca="1" si="569"/>
        <v>11.0620609773164+4.26710778964253i</v>
      </c>
      <c r="DQ301" s="240" t="str">
        <f t="shared" ca="1" si="570"/>
        <v>-1.73971488062769+11.7282050667789i</v>
      </c>
      <c r="DR301" s="240" t="str">
        <f t="shared" ca="1" si="571"/>
        <v>-11.8244083530499+0.872220760254744i</v>
      </c>
      <c r="DS301" s="240" t="str">
        <f t="shared" ca="1" si="572"/>
        <v>-3.44177018791652-11.3459957662545i</v>
      </c>
      <c r="DT301" s="240" t="str">
        <f t="shared" ca="1" si="573"/>
        <v>10.3162161200364-5.84406424665207i</v>
      </c>
      <c r="DU301" s="240" t="str">
        <f t="shared" ca="1" si="574"/>
        <v>7.96236167917288+8.78511231825379i</v>
      </c>
      <c r="DV301" s="240" t="str">
        <f t="shared" ca="1" si="575"/>
        <v>-6.82708948306562+9.69372225435152i</v>
      </c>
      <c r="DW301" s="240" t="str">
        <f t="shared" ca="1" si="576"/>
        <v>-10.9540092239733-4.53729918292835i</v>
      </c>
      <c r="DX301" s="240" t="str">
        <f t="shared" ca="1" si="577"/>
        <v>2.02701547174533-11.6819780102344i</v>
      </c>
      <c r="DY301" s="240" t="str">
        <f t="shared" ca="1" si="578"/>
        <v>11.8422524313256-0.581772556122228i</v>
      </c>
      <c r="DZ301" s="240" t="str">
        <f t="shared" ca="1" si="579"/>
        <v>3.16228891616861+11.4270438331605i</v>
      </c>
      <c r="EA301" s="240" t="str">
        <f t="shared" ca="1" si="580"/>
        <v>-10.4565295847927+5.58913150647318i</v>
      </c>
      <c r="EB301" s="240" t="str">
        <f t="shared" ca="1" si="581"/>
        <v>-7.74436611569455-8.97787254422657i</v>
      </c>
      <c r="EC301" s="240" t="str">
        <f t="shared" ca="1" si="582"/>
        <v>7.06292914444074-9.52325752329027i</v>
      </c>
      <c r="ED301" s="240" t="str">
        <f t="shared" ca="1" si="583"/>
        <v>10.8393591850658+4.80475747685813i</v>
      </c>
      <c r="EE301" s="240" t="str">
        <f t="shared" ca="1" si="584"/>
        <v>-2.31309506452583+11.6287141669559i</v>
      </c>
      <c r="EF301" s="240" t="str">
        <f t="shared" ca="1" si="585"/>
        <v>-11.8529631795465+0.290973913966545i</v>
      </c>
      <c r="EG301" s="240" t="str">
        <f t="shared" ca="1" si="586"/>
        <v>-2.88090279981279-11.501208676149i</v>
      </c>
      <c r="EH301" s="240" t="str">
        <f t="shared" ca="1" si="587"/>
        <v>10.5905444271269-5.33083208245632i</v>
      </c>
      <c r="EI301" s="240" t="str">
        <f t="shared" ca="1" si="588"/>
        <v>7.52170563564842+9.16522483548276i</v>
      </c>
      <c r="EJ301" s="240" t="str">
        <f t="shared" ca="1" si="589"/>
        <v>-7.29451436138943+9.34705633800174i</v>
      </c>
      <c r="EK301" s="240" t="str">
        <f t="shared" ca="1" si="590"/>
        <v>-10.7181799214993-5.06932156453542i</v>
      </c>
      <c r="EL301" s="240" t="str">
        <f t="shared" ca="1" si="591"/>
        <v>2.59778133534488-11.5684456210862i</v>
      </c>
      <c r="EM301" s="240" t="str">
        <f t="shared" ca="1" si="592"/>
        <v>11.8565341459591+5.47308602959107E-12i</v>
      </c>
      <c r="EN301" s="240"/>
      <c r="EO301" s="240"/>
      <c r="EP301" s="240"/>
    </row>
    <row r="302" spans="1:146">
      <c r="A302" s="268">
        <f t="shared" si="461"/>
        <v>3.9453125000000018E-3</v>
      </c>
      <c r="B302" s="267">
        <v>202</v>
      </c>
      <c r="C302" s="266">
        <f t="shared" si="462"/>
        <v>40400</v>
      </c>
      <c r="N302" s="265">
        <f t="shared" ca="1" si="463"/>
        <v>12.130409048882541</v>
      </c>
      <c r="O302" s="240">
        <f t="shared" ca="1" si="464"/>
        <v>-11.869590951117459</v>
      </c>
      <c r="P302" s="240" t="str">
        <f t="shared" ca="1" si="465"/>
        <v>-2.88407534468064-11.5138741852191i</v>
      </c>
      <c r="Q302" s="240" t="str">
        <f t="shared" ca="1" si="466"/>
        <v>10.4680446589073-5.5952864418161i</v>
      </c>
      <c r="R302" s="240" t="str">
        <f t="shared" ca="1" si="467"/>
        <v>7.97113009359426+8.79478677273334i</v>
      </c>
      <c r="S302" s="240" t="str">
        <f t="shared" ca="1" si="468"/>
        <v>-6.59439141055938+9.86920418631564i</v>
      </c>
      <c r="T302" s="240" t="str">
        <f t="shared" ca="1" si="469"/>
        <v>-11.1757429161749-3.99874475534717i</v>
      </c>
      <c r="U302" s="241" t="str">
        <f t="shared" ca="1" si="470"/>
        <v>1.16342336190965-11.8124356263987i</v>
      </c>
      <c r="V302" s="240" t="str">
        <f t="shared" ca="1" si="471"/>
        <v>11.741120551736-1.74163071184799i</v>
      </c>
      <c r="W302" s="240" t="str">
        <f t="shared" ca="1" si="472"/>
        <v>4.54229580594284+10.9660721390188i</v>
      </c>
      <c r="X302" s="240" t="str">
        <f t="shared" ca="1" si="473"/>
        <v>-9.53374484753229+7.07070707419003i</v>
      </c>
      <c r="Y302" s="240" t="str">
        <f t="shared" ca="1" si="474"/>
        <v>-9.17531788235336-7.52998878515871i</v>
      </c>
      <c r="Z302" s="240" t="str">
        <f t="shared" ca="1" si="475"/>
        <v>5.07490406808442-10.729983133565i</v>
      </c>
      <c r="AA302" s="240" t="str">
        <f t="shared" ca="1" si="476"/>
        <v>11.6415200892634+2.31564232085337i</v>
      </c>
      <c r="AB302" s="240" t="str">
        <f t="shared" ca="1" si="477"/>
        <v>0.582413223189067+11.8552935089902i</v>
      </c>
      <c r="AC302" s="240" t="str">
        <f t="shared" ca="1" si="478"/>
        <v>-11.3584903497663+3.4455603783877i</v>
      </c>
      <c r="AD302" s="240" t="str">
        <f t="shared" ca="1" si="479"/>
        <v>-6.10218928042069-10.1808877477737i</v>
      </c>
      <c r="AE302" s="240" t="str">
        <f t="shared" ca="1" si="480"/>
        <v>8.39306825144542-8.39306825144586i</v>
      </c>
      <c r="AF302" s="240" t="str">
        <f t="shared" ca="1" si="481"/>
        <v>10.1808877477739+6.1021892804203i</v>
      </c>
      <c r="AG302" s="240" t="str">
        <f t="shared" ca="1" si="482"/>
        <v>-3.44556037838726+11.3584903497664i</v>
      </c>
      <c r="AH302" s="240" t="str">
        <f t="shared" ca="1" si="483"/>
        <v>-11.8552935089901-0.582413223189794i</v>
      </c>
      <c r="AI302" s="240" t="str">
        <f t="shared" ca="1" si="484"/>
        <v>-2.31564232085265-11.6415200892635i</v>
      </c>
      <c r="AJ302" s="240" t="str">
        <f t="shared" ca="1" si="485"/>
        <v>10.7299831335663-5.0749040680817i</v>
      </c>
      <c r="AK302" s="240" t="str">
        <f t="shared" ca="1" si="486"/>
        <v>7.52998878516187+9.17531788235077i</v>
      </c>
      <c r="AL302" s="240" t="str">
        <f t="shared" ca="1" si="487"/>
        <v>-7.07070707419054+9.53374484753191i</v>
      </c>
      <c r="AM302" s="240" t="str">
        <f t="shared" ca="1" si="488"/>
        <v>-10.9660721390167-4.54229580594787i</v>
      </c>
      <c r="AN302" s="240" t="str">
        <f t="shared" ca="1" si="489"/>
        <v>1.74163071184638-11.7411205517362i</v>
      </c>
      <c r="AO302" s="240" t="str">
        <f t="shared" ca="1" si="490"/>
        <v>11.8124356263988-1.16342336190775i</v>
      </c>
      <c r="AP302" s="240" t="str">
        <f t="shared" ca="1" si="491"/>
        <v>3.99874475535208+11.1757429161731i</v>
      </c>
      <c r="AQ302" s="240" t="str">
        <f t="shared" ca="1" si="492"/>
        <v>-9.86920418631533+6.59439141055983i</v>
      </c>
      <c r="AR302" s="240" t="str">
        <f t="shared" ca="1" si="493"/>
        <v>-9.86920418631533+6.59439141055983i</v>
      </c>
      <c r="AS302" s="240" t="str">
        <f t="shared" ca="1" si="494"/>
        <v>5.59528644181373-10.4680446589086i</v>
      </c>
      <c r="AT302" s="240" t="str">
        <f t="shared" ca="1" si="495"/>
        <v>11.5138741852186+2.88407534468247i</v>
      </c>
      <c r="AU302" s="240" t="str">
        <f t="shared" ca="1" si="496"/>
        <v>5.34531251457201E-12+11.8695909511175i</v>
      </c>
      <c r="AV302" s="240" t="str">
        <f t="shared" ca="1" si="497"/>
        <v>-11.5138741852189+2.88407534468139i</v>
      </c>
      <c r="AW302" s="240" t="str">
        <f t="shared" ca="1" si="498"/>
        <v>-5.59528644181245-10.4680446589093i</v>
      </c>
      <c r="AX302" s="240" t="str">
        <f t="shared" ca="1" si="499"/>
        <v>8.79478677273151-7.97113009359628i</v>
      </c>
      <c r="AY302" s="240" t="str">
        <f t="shared" ca="1" si="500"/>
        <v>9.86920418631453+6.59439141056104i</v>
      </c>
      <c r="AZ302" s="240" t="str">
        <f t="shared" ca="1" si="501"/>
        <v>-3.99874475534232+11.1757429161766i</v>
      </c>
      <c r="BA302" s="240" t="str">
        <f t="shared" ca="1" si="502"/>
        <v>-11.8124356263987-1.1634233619092i</v>
      </c>
      <c r="BB302" s="240" t="str">
        <f t="shared" ca="1" si="503"/>
        <v>-1.74163071184494-11.7411205517364i</v>
      </c>
      <c r="BC302" s="240" t="str">
        <f t="shared" ca="1" si="504"/>
        <v>10.9660721390172-4.54229580594653i</v>
      </c>
      <c r="BD302" s="240" t="str">
        <f t="shared" ca="1" si="505"/>
        <v>7.0707070741895+9.53374484753267i</v>
      </c>
      <c r="BE302" s="240" t="str">
        <f t="shared" ca="1" si="506"/>
        <v>-7.52998878516287+9.17531788234996i</v>
      </c>
      <c r="BF302" s="240" t="str">
        <f t="shared" ca="1" si="507"/>
        <v>-10.7299831335658-5.07490406808287i</v>
      </c>
      <c r="BG302" s="240" t="str">
        <f t="shared" ca="1" si="508"/>
        <v>2.31564232085624-11.6415200892628i</v>
      </c>
      <c r="BH302" s="240" t="str">
        <f t="shared" ca="1" si="509"/>
        <v>11.8552935089899-0.582413223193227i</v>
      </c>
      <c r="BI302" s="240" t="str">
        <f t="shared" ca="1" si="510"/>
        <v>3.44556037838716+11.3584903497665i</v>
      </c>
      <c r="BJ302" s="240" t="str">
        <f t="shared" ca="1" si="511"/>
        <v>-10.1808877477766+6.10218928041587i</v>
      </c>
      <c r="BK302" s="240" t="str">
        <f t="shared" ca="1" si="512"/>
        <v>-8.39306825144689-8.39306825144438i</v>
      </c>
      <c r="BL302" s="240" t="str">
        <f t="shared" ca="1" si="513"/>
        <v>6.10218928042294-10.1808877477723i</v>
      </c>
      <c r="BM302" s="240" t="str">
        <f t="shared" ca="1" si="514"/>
        <v>11.3584903497676+3.44556037838344i</v>
      </c>
      <c r="BN302" s="240" t="str">
        <f t="shared" ca="1" si="515"/>
        <v>-0.58241322318934+11.8552935089901i</v>
      </c>
      <c r="BO302" s="240" t="str">
        <f t="shared" ca="1" si="516"/>
        <v>-11.6415200892643+2.31564232084846i</v>
      </c>
      <c r="BP302" s="240" t="str">
        <f t="shared" ca="1" si="517"/>
        <v>-5.07490406808638-10.7299831335641i</v>
      </c>
      <c r="BQ302" s="240" t="str">
        <f t="shared" ca="1" si="518"/>
        <v>9.1753178823552-7.52998878515648i</v>
      </c>
      <c r="BR302" s="240" t="str">
        <f t="shared" ca="1" si="519"/>
        <v>9.5337448475348+7.07070707418666i</v>
      </c>
      <c r="BS302" s="240" t="str">
        <f t="shared" ca="1" si="520"/>
        <v>-4.54229580594293+10.9660721390187i</v>
      </c>
      <c r="BT302" s="240" t="str">
        <f t="shared" ca="1" si="521"/>
        <v>-11.7411205517352-1.74163071185309i</v>
      </c>
      <c r="BU302" s="240" t="str">
        <f t="shared" ca="1" si="522"/>
        <v>-1.16342336191273-11.8124356263984i</v>
      </c>
      <c r="BV302" s="240" t="str">
        <f t="shared" ca="1" si="523"/>
        <v>11.1757429161753-3.99874475534599i</v>
      </c>
      <c r="BW302" s="240" t="str">
        <f t="shared" ca="1" si="524"/>
        <v>6.59439141055417+9.86920418631912i</v>
      </c>
      <c r="BX302" s="240" t="str">
        <f t="shared" ca="1" si="525"/>
        <v>-7.97113009359365+8.7947867727339i</v>
      </c>
      <c r="BY302" s="240" t="str">
        <f t="shared" ca="1" si="526"/>
        <v>-10.4680446589056-5.59528644181943i</v>
      </c>
      <c r="BZ302" s="240" t="str">
        <f t="shared" ca="1" si="527"/>
        <v>2.88407534467729-11.5138741852199i</v>
      </c>
      <c r="CA302" s="240" t="str">
        <f t="shared" ca="1" si="528"/>
        <v>11.8695909511175+1.45412131339086E-12i</v>
      </c>
      <c r="CB302" s="240" t="str">
        <f t="shared" ca="1" si="529"/>
        <v>2.88407534467512+11.5138741852205i</v>
      </c>
      <c r="CC302" s="240" t="str">
        <f t="shared" ca="1" si="530"/>
        <v>-10.4680446589066+5.59528644181746i</v>
      </c>
      <c r="CD302" s="240" t="str">
        <f t="shared" ca="1" si="531"/>
        <v>-7.9711300935915-8.79478677273586i</v>
      </c>
      <c r="CE302" s="240" t="str">
        <f t="shared" ca="1" si="532"/>
        <v>6.59439141055659-9.86920418631751i</v>
      </c>
      <c r="CF302" s="240" t="str">
        <f t="shared" ca="1" si="533"/>
        <v>11.1757429161743+3.99874475534873i</v>
      </c>
      <c r="CG302" s="240" t="str">
        <f t="shared" ca="1" si="534"/>
        <v>-1.16342336191563+11.8124356263981i</v>
      </c>
      <c r="CH302" s="240" t="str">
        <f t="shared" ca="1" si="535"/>
        <v>-11.7411205517357+1.74163071185022i</v>
      </c>
      <c r="CI302" s="240" t="str">
        <f t="shared" ca="1" si="536"/>
        <v>-4.54229580594025-10.9660721390198i</v>
      </c>
      <c r="CJ302" s="240" t="str">
        <f t="shared" ca="1" si="537"/>
        <v>9.53374484752969-7.07070707419353i</v>
      </c>
      <c r="CK302" s="240" t="str">
        <f t="shared" ca="1" si="538"/>
        <v>9.17531788235335+7.52998878515874i</v>
      </c>
      <c r="CL302" s="240" t="str">
        <f t="shared" ca="1" si="539"/>
        <v>-5.074904068089+10.7299831335628i</v>
      </c>
      <c r="CM302" s="240" t="str">
        <f t="shared" ca="1" si="540"/>
        <v>-11.6415200892638-2.31564232085133i</v>
      </c>
      <c r="CN302" s="240" t="str">
        <f t="shared" ca="1" si="541"/>
        <v>-0.582413223186773-11.8552935089903i</v>
      </c>
      <c r="CO302" s="240" t="str">
        <f t="shared" ca="1" si="542"/>
        <v>11.3584903497649-3.44556037839228i</v>
      </c>
      <c r="CP302" s="240" t="str">
        <f t="shared" ca="1" si="543"/>
        <v>6.10218928042045+10.1808877477738i</v>
      </c>
      <c r="CQ302" s="240" t="str">
        <f t="shared" ca="1" si="544"/>
        <v>-8.39306825144919+8.39306825144208i</v>
      </c>
      <c r="CR302" s="240" t="str">
        <f t="shared" ca="1" si="545"/>
        <v>-10.1808877477749-6.10218928041865i</v>
      </c>
      <c r="CS302" s="240" t="str">
        <f t="shared" ca="1" si="546"/>
        <v>3.44556037838962-11.3584903497657i</v>
      </c>
      <c r="CT302" s="240" t="str">
        <f t="shared" ca="1" si="547"/>
        <v>11.8552935089904+0.582413223184001i</v>
      </c>
      <c r="CU302" s="240" t="str">
        <f t="shared" ca="1" si="548"/>
        <v>2.31564232085338+11.6415200892634i</v>
      </c>
      <c r="CV302" s="240" t="str">
        <f t="shared" ca="1" si="549"/>
        <v>-10.7299831335669+5.07490406808054i</v>
      </c>
      <c r="CW302" s="240" t="str">
        <f t="shared" ca="1" si="550"/>
        <v>-7.52998878516087-9.17531788235159i</v>
      </c>
      <c r="CX302" s="240" t="str">
        <f t="shared" ca="1" si="551"/>
        <v>7.07070707419184-9.53374484753095i</v>
      </c>
      <c r="CY302" s="240" t="str">
        <f t="shared" ca="1" si="552"/>
        <v>10.9660721390162+4.5422958059489i</v>
      </c>
      <c r="CZ302" s="240" t="str">
        <f t="shared" ca="1" si="553"/>
        <v>-1.74163071184748+11.7411205517361i</v>
      </c>
      <c r="DA302" s="240" t="str">
        <f t="shared" ca="1" si="554"/>
        <v>-11.812435626399+1.1634233619063i</v>
      </c>
      <c r="DB302" s="240" t="str">
        <f t="shared" ca="1" si="555"/>
        <v>-3.9987447553507-11.1757429161736i</v>
      </c>
      <c r="DC302" s="240" t="str">
        <f t="shared" ca="1" si="556"/>
        <v>9.86920418631596-6.5943914105589i</v>
      </c>
      <c r="DD302" s="240" t="str">
        <f t="shared" ca="1" si="557"/>
        <v>8.79478677272956+7.97113009359844i</v>
      </c>
      <c r="DE302" s="240" t="str">
        <f t="shared" ca="1" si="558"/>
        <v>-5.59528644181501+10.4680446589079i</v>
      </c>
      <c r="DF302" s="240" t="str">
        <f t="shared" ca="1" si="559"/>
        <v>-11.5138741852182-2.88407534468421i</v>
      </c>
      <c r="DG302" s="240" t="str">
        <f t="shared" ca="1" si="560"/>
        <v>-3.55383713611074E-12-11.8695909511175i</v>
      </c>
      <c r="DH302" s="240" t="str">
        <f t="shared" ca="1" si="561"/>
        <v>11.5138741852193-2.88407534467997i</v>
      </c>
      <c r="DI302" s="240" t="str">
        <f t="shared" ca="1" si="562"/>
        <v>5.59528644181117+10.46804465891i</v>
      </c>
      <c r="DJ302" s="240" t="str">
        <f t="shared" ca="1" si="563"/>
        <v>-8.79478677273249+7.9711300935952i</v>
      </c>
      <c r="DK302" s="240" t="str">
        <f t="shared" ca="1" si="564"/>
        <v>-9.86920418631391-6.59439141056197i</v>
      </c>
      <c r="DL302" s="240" t="str">
        <f t="shared" ca="1" si="565"/>
        <v>3.99874475534338-11.1757429161762i</v>
      </c>
      <c r="DM302" s="240" t="str">
        <f t="shared" ca="1" si="566"/>
        <v>11.8124356263986+1.16342336191064i</v>
      </c>
      <c r="DN302" s="240" t="str">
        <f t="shared" ca="1" si="567"/>
        <v>1.74163071184384+11.7411205517366i</v>
      </c>
      <c r="DO302" s="240" t="str">
        <f t="shared" ca="1" si="568"/>
        <v>-10.9660721390177+4.5422958059455i</v>
      </c>
      <c r="DP302" s="240" t="str">
        <f t="shared" ca="1" si="569"/>
        <v>-7.07070707418889-9.53374484753315i</v>
      </c>
      <c r="DQ302" s="240" t="str">
        <f t="shared" ca="1" si="570"/>
        <v>7.52998878515487-9.17531788235653i</v>
      </c>
      <c r="DR302" s="240" t="str">
        <f t="shared" ca="1" si="571"/>
        <v>10.7299831335653+5.07490406808388i</v>
      </c>
      <c r="DS302" s="240" t="str">
        <f t="shared" ca="1" si="572"/>
        <v>-2.31564232085833+11.6415200892624i</v>
      </c>
      <c r="DT302" s="240" t="str">
        <f t="shared" ca="1" si="573"/>
        <v>-11.85529350899+0.582413223191775i</v>
      </c>
      <c r="DU302" s="240" t="str">
        <f t="shared" ca="1" si="574"/>
        <v>-3.44556037838609-11.3584903497668i</v>
      </c>
      <c r="DV302" s="240" t="str">
        <f t="shared" ca="1" si="575"/>
        <v>10.1808877477713-6.10218928042475i</v>
      </c>
      <c r="DW302" s="240" t="str">
        <f t="shared" ca="1" si="576"/>
        <v>8.39306825144611+8.39306825144517i</v>
      </c>
      <c r="DX302" s="240" t="str">
        <f t="shared" ca="1" si="577"/>
        <v>-6.10218928042362+10.1808877477719i</v>
      </c>
      <c r="DY302" s="240" t="str">
        <f t="shared" ca="1" si="578"/>
        <v>-11.3584903497672-3.44556037838484i</v>
      </c>
      <c r="DZ302" s="240" t="str">
        <f t="shared" ca="1" si="579"/>
        <v>0.582413223190456-11.8552935089901i</v>
      </c>
      <c r="EA302" s="240" t="str">
        <f t="shared" ca="1" si="580"/>
        <v>11.6415200892624-2.31564232085829i</v>
      </c>
      <c r="EB302" s="240" t="str">
        <f t="shared" ca="1" si="581"/>
        <v>5.07490406808506+10.7299831335647i</v>
      </c>
      <c r="EC302" s="240" t="str">
        <f t="shared" ca="1" si="582"/>
        <v>-9.17531788235568+7.52998878515589i</v>
      </c>
      <c r="ED302" s="240" t="str">
        <f t="shared" ca="1" si="583"/>
        <v>-9.53374484753393-7.07070707418782i</v>
      </c>
      <c r="EE302" s="240" t="str">
        <f t="shared" ca="1" si="584"/>
        <v>4.54229580594428-10.9660721390182i</v>
      </c>
      <c r="EF302" s="240" t="str">
        <f t="shared" ca="1" si="585"/>
        <v>11.7411205517351+1.74163071185387i</v>
      </c>
      <c r="EG302" s="240" t="str">
        <f t="shared" ca="1" si="586"/>
        <v>1.16342336191129+11.8124356263985i</v>
      </c>
      <c r="EH302" s="240" t="str">
        <f t="shared" ca="1" si="587"/>
        <v>-11.1757429161758+3.99874475534463i</v>
      </c>
      <c r="EI302" s="240" t="str">
        <f t="shared" ca="1" si="588"/>
        <v>-6.5943914105625-9.86920418631355i</v>
      </c>
      <c r="EJ302" s="240" t="str">
        <f t="shared" ca="1" si="589"/>
        <v>7.97113009359473-8.79478677273293i</v>
      </c>
      <c r="EK302" s="240" t="str">
        <f t="shared" ca="1" si="590"/>
        <v>10.4680446589049+5.59528644182071i</v>
      </c>
      <c r="EL302" s="240" t="str">
        <f t="shared" ca="1" si="591"/>
        <v>-2.88407534467935+11.5138741852194i</v>
      </c>
      <c r="EM302" s="240" t="str">
        <f t="shared" ca="1" si="592"/>
        <v>-11.8695909511175-2.90824262678171E-12i</v>
      </c>
      <c r="EN302" s="240"/>
      <c r="EO302" s="240"/>
      <c r="EP302" s="240"/>
    </row>
    <row r="303" spans="1:146">
      <c r="A303" s="268">
        <f t="shared" si="461"/>
        <v>3.9648437500000014E-3</v>
      </c>
      <c r="B303" s="267">
        <v>203</v>
      </c>
      <c r="C303" s="266">
        <f t="shared" si="462"/>
        <v>40600</v>
      </c>
      <c r="N303" s="265">
        <f t="shared" ca="1" si="463"/>
        <v>12.119740304792373</v>
      </c>
      <c r="O303" s="240">
        <f t="shared" ca="1" si="464"/>
        <v>-11.880259695207627</v>
      </c>
      <c r="P303" s="240" t="str">
        <f t="shared" ca="1" si="465"/>
        <v>-3.16861682282669-11.4499099496754i</v>
      </c>
      <c r="Q303" s="240" t="str">
        <f t="shared" ca="1" si="466"/>
        <v>10.1900386348127-6.10767411103431i</v>
      </c>
      <c r="R303" s="240" t="str">
        <f t="shared" ca="1" si="467"/>
        <v>8.6042434289601+8.19192074185118i</v>
      </c>
      <c r="S303" s="240" t="str">
        <f t="shared" ca="1" si="468"/>
        <v>-5.60031565296682+10.477453651184i</v>
      </c>
      <c r="T303" s="240" t="str">
        <f t="shared" ca="1" si="469"/>
        <v>-11.5915946900249-2.60297963260582i</v>
      </c>
      <c r="U303" s="241" t="str">
        <f t="shared" ca="1" si="470"/>
        <v>-0.582936713649877-11.8659494021108i</v>
      </c>
      <c r="V303" s="240" t="str">
        <f t="shared" ca="1" si="471"/>
        <v>11.2806413733634-3.72662053758305i</v>
      </c>
      <c r="W303" s="240" t="str">
        <f t="shared" ca="1" si="472"/>
        <v>6.60031864719987+9.87807492282785i</v>
      </c>
      <c r="X303" s="240" t="str">
        <f t="shared" ca="1" si="473"/>
        <v>-7.75986300014758+8.99583774000595i</v>
      </c>
      <c r="Y303" s="240" t="str">
        <f t="shared" ca="1" si="474"/>
        <v>-10.7396275639935-5.07946554396081i</v>
      </c>
      <c r="Z303" s="240" t="str">
        <f t="shared" ca="1" si="475"/>
        <v>2.03107163645542-11.7053542634626i</v>
      </c>
      <c r="AA303" s="240" t="str">
        <f t="shared" ca="1" si="476"/>
        <v>11.82305299757-1.16446908169617i</v>
      </c>
      <c r="AB303" s="240" t="str">
        <f t="shared" ca="1" si="477"/>
        <v>4.27564649705176+11.0841967439154i</v>
      </c>
      <c r="AC303" s="240" t="str">
        <f t="shared" ca="1" si="478"/>
        <v>-9.54231406313652+7.07706243762495i</v>
      </c>
      <c r="AD303" s="240" t="str">
        <f t="shared" ca="1" si="479"/>
        <v>-9.36576028999296-7.30911106879392i</v>
      </c>
      <c r="AE303" s="240" t="str">
        <f t="shared" ca="1" si="480"/>
        <v>4.54637855755073-10.9759287733211i</v>
      </c>
      <c r="AF303" s="240" t="str">
        <f t="shared" ca="1" si="481"/>
        <v>11.7909146132115+1.45427061083196i</v>
      </c>
      <c r="AG303" s="240" t="str">
        <f t="shared" ca="1" si="482"/>
        <v>1.74319614173047+11.7516738227808i</v>
      </c>
      <c r="AH303" s="240" t="str">
        <f t="shared" ca="1" si="483"/>
        <v>-10.8610493136502+4.81437204960651i</v>
      </c>
      <c r="AI303" s="240" t="str">
        <f t="shared" ca="1" si="484"/>
        <v>-7.53675696476017-9.18356493305916i</v>
      </c>
      <c r="AJ303" s="240" t="str">
        <f t="shared" ca="1" si="485"/>
        <v>6.84075084867003-9.71311990309988i</v>
      </c>
      <c r="AK303" s="240" t="str">
        <f t="shared" ca="1" si="486"/>
        <v>11.1857880088542+4.00233894698431i</v>
      </c>
      <c r="AL303" s="240" t="str">
        <f t="shared" ca="1" si="487"/>
        <v>-0.873966119928033+11.8480696168951i</v>
      </c>
      <c r="AM303" s="240" t="str">
        <f t="shared" ca="1" si="488"/>
        <v>-11.6519838364286+2.31772368956743i</v>
      </c>
      <c r="AN303" s="240" t="str">
        <f t="shared" ca="1" si="489"/>
        <v>-5.34149935820365-10.6117366642734i</v>
      </c>
      <c r="AO303" s="240" t="str">
        <f t="shared" ca="1" si="490"/>
        <v>8.80269179067027-7.97829478422809i</v>
      </c>
      <c r="AP303" s="240" t="str">
        <f t="shared" ca="1" si="491"/>
        <v>10.0370797595873+6.35591066057866i</v>
      </c>
      <c r="AQ303" s="240" t="str">
        <f t="shared" ca="1" si="492"/>
        <v>-3.44865735131963+11.3686997013187i</v>
      </c>
      <c r="AR303" s="240" t="str">
        <f t="shared" ca="1" si="493"/>
        <v>-3.44865735131963+11.3686997013187i</v>
      </c>
      <c r="AS303" s="240" t="str">
        <f t="shared" ca="1" si="494"/>
        <v>-2.88666763804032-11.5242232004186i</v>
      </c>
      <c r="AT303" s="240" t="str">
        <f t="shared" ca="1" si="495"/>
        <v>10.3368594117958-5.85575852698375i</v>
      </c>
      <c r="AU303" s="240" t="str">
        <f t="shared" ca="1" si="496"/>
        <v>8.40061219273847+8.4006121927386i</v>
      </c>
      <c r="AV303" s="240" t="str">
        <f t="shared" ca="1" si="497"/>
        <v>-5.85575852698389+10.3368594117957i</v>
      </c>
      <c r="AW303" s="240" t="str">
        <f t="shared" ca="1" si="498"/>
        <v>-11.5242232004185-2.88666763804048i</v>
      </c>
      <c r="AX303" s="240" t="str">
        <f t="shared" ca="1" si="499"/>
        <v>-0.291556168095192-11.8766815831031i</v>
      </c>
      <c r="AY303" s="240" t="str">
        <f t="shared" ca="1" si="500"/>
        <v>11.3686997013188-3.44865735131946i</v>
      </c>
      <c r="AZ303" s="240" t="str">
        <f t="shared" ca="1" si="501"/>
        <v>6.35591066057852+10.0370797595874i</v>
      </c>
      <c r="BA303" s="240" t="str">
        <f t="shared" ca="1" si="502"/>
        <v>-7.97829478422821+8.80269179067015i</v>
      </c>
      <c r="BB303" s="240" t="str">
        <f t="shared" ca="1" si="503"/>
        <v>-10.6117366642734-5.34149935820365i</v>
      </c>
      <c r="BC303" s="240" t="str">
        <f t="shared" ca="1" si="504"/>
        <v>2.31772368956759-11.6519838364285i</v>
      </c>
      <c r="BD303" s="240" t="str">
        <f t="shared" ca="1" si="505"/>
        <v>11.8480696168951-0.873966119927696i</v>
      </c>
      <c r="BE303" s="240" t="str">
        <f t="shared" ca="1" si="506"/>
        <v>4.00233894698414+11.1857880088543i</v>
      </c>
      <c r="BF303" s="240" t="str">
        <f t="shared" ca="1" si="507"/>
        <v>-9.71311990309999+6.84075084866989i</v>
      </c>
      <c r="BG303" s="240" t="str">
        <f t="shared" ca="1" si="508"/>
        <v>-9.18356493306141-7.53675696475743i</v>
      </c>
      <c r="BH303" s="240" t="str">
        <f t="shared" ca="1" si="509"/>
        <v>4.81437204960991-10.8610493136487i</v>
      </c>
      <c r="BI303" s="240" t="str">
        <f t="shared" ca="1" si="510"/>
        <v>11.7516738227809+1.74319614172947i</v>
      </c>
      <c r="BJ303" s="240" t="str">
        <f t="shared" ca="1" si="511"/>
        <v>1.45427061082727+11.7909146132121i</v>
      </c>
      <c r="BK303" s="240" t="str">
        <f t="shared" ca="1" si="512"/>
        <v>-10.9759287733212+4.54637855755057i</v>
      </c>
      <c r="BL303" s="240" t="str">
        <f t="shared" ca="1" si="513"/>
        <v>-7.30911106879738-9.36576028999027i</v>
      </c>
      <c r="BM303" s="240" t="str">
        <f t="shared" ca="1" si="514"/>
        <v>7.07706243762589-9.5423140631358i</v>
      </c>
      <c r="BN303" s="240" t="str">
        <f t="shared" ca="1" si="515"/>
        <v>11.0841967439166+4.27564649704862i</v>
      </c>
      <c r="BO303" s="240" t="str">
        <f t="shared" ca="1" si="516"/>
        <v>-1.16446908170003+11.8230529975696i</v>
      </c>
      <c r="BP303" s="240" t="str">
        <f t="shared" ca="1" si="517"/>
        <v>-11.7053542634622+2.03107163645766i</v>
      </c>
      <c r="BQ303" s="240" t="str">
        <f t="shared" ca="1" si="518"/>
        <v>-5.0794655439563-10.7396275639957i</v>
      </c>
      <c r="BR303" s="240" t="str">
        <f t="shared" ca="1" si="519"/>
        <v>8.99583774000518-7.75986300014848i</v>
      </c>
      <c r="BS303" s="240" t="str">
        <f t="shared" ca="1" si="520"/>
        <v>9.87807492283122+6.60031864719481i</v>
      </c>
      <c r="BT303" s="240" t="str">
        <f t="shared" ca="1" si="521"/>
        <v>-3.72662053758418+11.2806413733631i</v>
      </c>
      <c r="BU303" s="240" t="str">
        <f t="shared" ca="1" si="522"/>
        <v>-11.865949402111-0.582936713645578i</v>
      </c>
      <c r="BV303" s="240" t="str">
        <f t="shared" ca="1" si="523"/>
        <v>-2.60297963260364-11.5915946900254i</v>
      </c>
      <c r="BW303" s="240" t="str">
        <f t="shared" ca="1" si="524"/>
        <v>10.4774536511831-5.60031565296862i</v>
      </c>
      <c r="BX303" s="240" t="str">
        <f t="shared" ca="1" si="525"/>
        <v>8.19192074184828+8.60424342896287i</v>
      </c>
      <c r="BY303" s="240" t="str">
        <f t="shared" ca="1" si="526"/>
        <v>-6.10767411103331+10.1900386348133i</v>
      </c>
      <c r="BZ303" s="240" t="str">
        <f t="shared" ca="1" si="527"/>
        <v>-11.4499099496739-3.16861682283206i</v>
      </c>
      <c r="CA303" s="240" t="str">
        <f t="shared" ca="1" si="528"/>
        <v>1.68837660929825E-13-11.8802596952076i</v>
      </c>
      <c r="CB303" s="240" t="str">
        <f t="shared" ca="1" si="529"/>
        <v>11.449909949674-3.16861682283174i</v>
      </c>
      <c r="CC303" s="240" t="str">
        <f t="shared" ca="1" si="530"/>
        <v>6.10767411103303+10.1900386348135i</v>
      </c>
      <c r="CD303" s="240" t="str">
        <f t="shared" ca="1" si="531"/>
        <v>-8.19192074184853+8.60424342896263i</v>
      </c>
      <c r="CE303" s="240" t="str">
        <f t="shared" ca="1" si="532"/>
        <v>-10.4774536511829-5.60031565296891i</v>
      </c>
      <c r="CF303" s="240" t="str">
        <f t="shared" ca="1" si="533"/>
        <v>2.60297963260397-11.5915946900253i</v>
      </c>
      <c r="CG303" s="240" t="str">
        <f t="shared" ca="1" si="534"/>
        <v>11.865949402111-0.58293671364524i</v>
      </c>
      <c r="CH303" s="240" t="str">
        <f t="shared" ca="1" si="535"/>
        <v>3.72662053758386+11.2806413733632i</v>
      </c>
      <c r="CI303" s="240" t="str">
        <f t="shared" ca="1" si="536"/>
        <v>-9.87807492283141+6.60031864719454i</v>
      </c>
      <c r="CJ303" s="240" t="str">
        <f t="shared" ca="1" si="537"/>
        <v>-8.99583774000495-7.75986300014873i</v>
      </c>
      <c r="CK303" s="240" t="str">
        <f t="shared" ca="1" si="538"/>
        <v>5.0794655439566-10.7396275639955i</v>
      </c>
      <c r="CL303" s="240" t="str">
        <f t="shared" ca="1" si="539"/>
        <v>11.7053542634621+2.031071636458i</v>
      </c>
      <c r="CM303" s="240" t="str">
        <f t="shared" ca="1" si="540"/>
        <v>1.1644690816997+11.8230529975696i</v>
      </c>
      <c r="CN303" s="240" t="str">
        <f t="shared" ca="1" si="541"/>
        <v>-11.0841967439167+4.2756464970483i</v>
      </c>
      <c r="CO303" s="240" t="str">
        <f t="shared" ca="1" si="542"/>
        <v>-7.07706243762589-9.5423140631358i</v>
      </c>
      <c r="CP303" s="240" t="str">
        <f t="shared" ca="1" si="543"/>
        <v>7.30911106879764-9.36576028999005i</v>
      </c>
      <c r="CQ303" s="240" t="str">
        <f t="shared" ca="1" si="544"/>
        <v>10.9759287733212+4.54637855755057i</v>
      </c>
      <c r="CR303" s="240" t="str">
        <f t="shared" ca="1" si="545"/>
        <v>-1.45427061082761+11.7909146132121i</v>
      </c>
      <c r="CS303" s="240" t="str">
        <f t="shared" ca="1" si="546"/>
        <v>-11.751673822781+1.7431961417288i</v>
      </c>
      <c r="CT303" s="240" t="str">
        <f t="shared" ca="1" si="547"/>
        <v>-4.8143720496096-10.8610493136489i</v>
      </c>
      <c r="CU303" s="240" t="str">
        <f t="shared" ca="1" si="548"/>
        <v>9.18356493306162-7.53675696475717i</v>
      </c>
      <c r="CV303" s="240" t="str">
        <f t="shared" ca="1" si="549"/>
        <v>9.71311990309979+6.84075084867016i</v>
      </c>
      <c r="CW303" s="240" t="str">
        <f t="shared" ca="1" si="550"/>
        <v>-4.00233894698446+11.1857880088542i</v>
      </c>
      <c r="CX303" s="240" t="str">
        <f t="shared" ca="1" si="551"/>
        <v>-11.8480696168951-0.873966119928033i</v>
      </c>
      <c r="CY303" s="240" t="str">
        <f t="shared" ca="1" si="552"/>
        <v>-2.31772368956726-11.6519838364286i</v>
      </c>
      <c r="CZ303" s="240" t="str">
        <f t="shared" ca="1" si="553"/>
        <v>10.6117366642734-5.34149935820365i</v>
      </c>
      <c r="DA303" s="240" t="str">
        <f t="shared" ca="1" si="554"/>
        <v>7.97829478422771+8.8026917906706i</v>
      </c>
      <c r="DB303" s="240" t="str">
        <f t="shared" ca="1" si="555"/>
        <v>-6.35591066057852+10.0370797595874i</v>
      </c>
      <c r="DC303" s="240" t="str">
        <f t="shared" ca="1" si="556"/>
        <v>-11.3686997013186-3.44865735132012i</v>
      </c>
      <c r="DD303" s="240" t="str">
        <f t="shared" ca="1" si="557"/>
        <v>0.291556168095868-11.8766815831031i</v>
      </c>
      <c r="DE303" s="240" t="str">
        <f t="shared" ca="1" si="558"/>
        <v>11.5242232004186-2.88666763804015i</v>
      </c>
      <c r="DF303" s="240" t="str">
        <f t="shared" ca="1" si="559"/>
        <v>5.85575852698331+10.3368594117961i</v>
      </c>
      <c r="DG303" s="240" t="str">
        <f t="shared" ca="1" si="560"/>
        <v>-8.40061219273872+8.40061219273836i</v>
      </c>
      <c r="DH303" s="240" t="str">
        <f t="shared" ca="1" si="561"/>
        <v>-10.3368594117958-5.85575852698375i</v>
      </c>
      <c r="DI303" s="240" t="str">
        <f t="shared" ca="1" si="562"/>
        <v>2.88666763804065-11.5242232004185i</v>
      </c>
      <c r="DJ303" s="240" t="str">
        <f t="shared" ca="1" si="563"/>
        <v>11.8766815831031-0.29155616809536i</v>
      </c>
      <c r="DK303" s="240" t="str">
        <f t="shared" ca="1" si="564"/>
        <v>3.44865735131963+11.3686997013187i</v>
      </c>
      <c r="DL303" s="240" t="str">
        <f t="shared" ca="1" si="565"/>
        <v>-10.0370797595877+6.35591066057809i</v>
      </c>
      <c r="DM303" s="240" t="str">
        <f t="shared" ca="1" si="566"/>
        <v>-8.80269179067027-7.97829478422809i</v>
      </c>
      <c r="DN303" s="240" t="str">
        <f t="shared" ca="1" si="567"/>
        <v>5.34149935820351-10.6117366642735i</v>
      </c>
      <c r="DO303" s="240" t="str">
        <f t="shared" ca="1" si="568"/>
        <v>11.6519838364285+2.31772368956776i</v>
      </c>
      <c r="DP303" s="240" t="str">
        <f t="shared" ca="1" si="569"/>
        <v>0.873966119928201+11.8480696168951i</v>
      </c>
      <c r="DQ303" s="240" t="str">
        <f t="shared" ca="1" si="570"/>
        <v>-11.1857880088544+4.00233894698399i</v>
      </c>
      <c r="DR303" s="240" t="str">
        <f t="shared" ca="1" si="571"/>
        <v>-6.8407508486703-9.71311990309969i</v>
      </c>
      <c r="DS303" s="240" t="str">
        <f t="shared" ca="1" si="572"/>
        <v>7.53675696475756-9.18356493306131i</v>
      </c>
      <c r="DT303" s="240" t="str">
        <f t="shared" ca="1" si="573"/>
        <v>10.8610493136484+4.81437204961068i</v>
      </c>
      <c r="DU303" s="240" t="str">
        <f t="shared" ca="1" si="574"/>
        <v>-1.7431961417293+11.7516738227809i</v>
      </c>
      <c r="DV303" s="240" t="str">
        <f t="shared" ca="1" si="575"/>
        <v>-11.7909146132122+1.45427061082643i</v>
      </c>
      <c r="DW303" s="240" t="str">
        <f t="shared" ca="1" si="576"/>
        <v>-4.54637855755073-10.9759287733211i</v>
      </c>
      <c r="DX303" s="240" t="str">
        <f t="shared" ca="1" si="577"/>
        <v>9.36576028999037-7.30911106879725i</v>
      </c>
      <c r="DY303" s="240" t="str">
        <f t="shared" ca="1" si="578"/>
        <v>9.54231406313591+7.07706243762576i</v>
      </c>
      <c r="DZ303" s="240" t="str">
        <f t="shared" ca="1" si="579"/>
        <v>-4.27564649704877+11.0841967439165i</v>
      </c>
      <c r="EA303" s="240" t="str">
        <f t="shared" ca="1" si="580"/>
        <v>-11.8230529975696-1.16446908169953i</v>
      </c>
      <c r="EB303" s="240" t="str">
        <f t="shared" ca="1" si="581"/>
        <v>-2.0310716364575-11.7053542634622i</v>
      </c>
      <c r="EC303" s="240" t="str">
        <f t="shared" ca="1" si="582"/>
        <v>10.7396275639955-5.07946554395676i</v>
      </c>
      <c r="ED303" s="240" t="str">
        <f t="shared" ca="1" si="583"/>
        <v>7.75986300014835+8.99583774000529i</v>
      </c>
      <c r="EE303" s="240" t="str">
        <f t="shared" ca="1" si="584"/>
        <v>-6.60031864719552+9.87807492283076i</v>
      </c>
      <c r="EF303" s="240" t="str">
        <f t="shared" ca="1" si="585"/>
        <v>-11.280641373363-3.72662053758433i</v>
      </c>
      <c r="EG303" s="240" t="str">
        <f t="shared" ca="1" si="586"/>
        <v>0.582936713645747-11.865949402111i</v>
      </c>
      <c r="EH303" s="240" t="str">
        <f t="shared" ca="1" si="587"/>
        <v>11.5915946900255-2.60297963260347i</v>
      </c>
      <c r="EI303" s="240" t="str">
        <f t="shared" ca="1" si="588"/>
        <v>5.60031565296846+10.4774536511831i</v>
      </c>
      <c r="EJ303" s="240" t="str">
        <f t="shared" ca="1" si="589"/>
        <v>-8.60424342896251+8.19192074184865i</v>
      </c>
      <c r="EK303" s="240" t="str">
        <f t="shared" ca="1" si="590"/>
        <v>-10.1900386348132-6.10767411103346i</v>
      </c>
      <c r="EL303" s="240" t="str">
        <f t="shared" ca="1" si="591"/>
        <v>3.16861682283158-11.449909949674i</v>
      </c>
      <c r="EM303" s="240" t="str">
        <f t="shared" ca="1" si="592"/>
        <v>11.8802596952076+3.37675321859651E-13i</v>
      </c>
      <c r="EN303" s="240"/>
      <c r="EO303" s="240"/>
      <c r="EP303" s="240"/>
    </row>
    <row r="304" spans="1:146">
      <c r="A304" s="268">
        <f t="shared" si="461"/>
        <v>3.9843750000000009E-3</v>
      </c>
      <c r="B304" s="267">
        <v>204</v>
      </c>
      <c r="C304" s="266">
        <f t="shared" si="462"/>
        <v>40800</v>
      </c>
      <c r="N304" s="265">
        <f t="shared" ca="1" si="463"/>
        <v>12.110863784004144</v>
      </c>
      <c r="O304" s="240">
        <f t="shared" ca="1" si="464"/>
        <v>-11.889136215995856</v>
      </c>
      <c r="P304" s="240" t="str">
        <f t="shared" ca="1" si="465"/>
        <v>-3.45123406929466-11.3771940021011i</v>
      </c>
      <c r="Q304" s="240" t="str">
        <f t="shared" ca="1" si="466"/>
        <v>9.885455480126-6.60525017792295i</v>
      </c>
      <c r="R304" s="240" t="str">
        <f t="shared" ca="1" si="467"/>
        <v>9.1904265764183+7.54238816993453i</v>
      </c>
      <c r="S304" s="240" t="str">
        <f t="shared" ca="1" si="468"/>
        <v>-4.54977545499375+10.9841296091971i</v>
      </c>
      <c r="T304" s="240" t="str">
        <f t="shared" ca="1" si="469"/>
        <v>-11.8318867754844-1.16533913288011i</v>
      </c>
      <c r="U304" s="241" t="str">
        <f t="shared" ca="1" si="470"/>
        <v>-2.31945541287229-11.6606897973577i</v>
      </c>
      <c r="V304" s="240" t="str">
        <f t="shared" ca="1" si="471"/>
        <v>10.4852820436211-5.60450001589991i</v>
      </c>
      <c r="W304" s="240" t="str">
        <f t="shared" ca="1" si="472"/>
        <v>8.40688884078152+8.40688884078096i</v>
      </c>
      <c r="X304" s="240" t="str">
        <f t="shared" ca="1" si="473"/>
        <v>-5.60450001590018+10.4852820436209i</v>
      </c>
      <c r="Y304" s="240" t="str">
        <f t="shared" ca="1" si="474"/>
        <v>-11.6606897973576-2.31945541287259i</v>
      </c>
      <c r="Z304" s="240" t="str">
        <f t="shared" ca="1" si="475"/>
        <v>-1.16533913288094-11.8318867754843i</v>
      </c>
      <c r="AA304" s="240" t="str">
        <f t="shared" ca="1" si="476"/>
        <v>10.9841296091972-4.54977545499346i</v>
      </c>
      <c r="AB304" s="240" t="str">
        <f t="shared" ca="1" si="477"/>
        <v>7.54238816993422+9.19042657641855i</v>
      </c>
      <c r="AC304" s="240" t="str">
        <f t="shared" ca="1" si="478"/>
        <v>-6.60525017792225+9.88545548012647i</v>
      </c>
      <c r="AD304" s="240" t="str">
        <f t="shared" ca="1" si="479"/>
        <v>-11.3771940021011-3.4512340692946i</v>
      </c>
      <c r="AE304" s="240" t="str">
        <f t="shared" ca="1" si="480"/>
        <v>3.96172113347697E-13-11.8891362159959i</v>
      </c>
      <c r="AF304" s="240" t="str">
        <f t="shared" ca="1" si="481"/>
        <v>11.3771940021009-3.45123406929513i</v>
      </c>
      <c r="AG304" s="240" t="str">
        <f t="shared" ca="1" si="482"/>
        <v>6.60525017792271+9.88545548012615i</v>
      </c>
      <c r="AH304" s="240" t="str">
        <f t="shared" ca="1" si="483"/>
        <v>-7.54238816993484+9.19042657641806i</v>
      </c>
      <c r="AI304" s="240" t="str">
        <f t="shared" ca="1" si="484"/>
        <v>-10.9841296091988-4.54977545498967i</v>
      </c>
      <c r="AJ304" s="240" t="str">
        <f t="shared" ca="1" si="485"/>
        <v>1.16533913288509-11.8318867754839i</v>
      </c>
      <c r="AK304" s="240" t="str">
        <f t="shared" ca="1" si="486"/>
        <v>11.660689797358-2.31945541287073i</v>
      </c>
      <c r="AL304" s="240" t="str">
        <f t="shared" ca="1" si="487"/>
        <v>5.60450001590171+10.4852820436201i</v>
      </c>
      <c r="AM304" s="240" t="str">
        <f t="shared" ca="1" si="488"/>
        <v>-8.40688884077777+8.4068888407847i</v>
      </c>
      <c r="AN304" s="240" t="str">
        <f t="shared" ca="1" si="489"/>
        <v>-10.4852820436191-5.60450001590366i</v>
      </c>
      <c r="AO304" s="240" t="str">
        <f t="shared" ca="1" si="490"/>
        <v>2.31945541287306-11.6606897973575i</v>
      </c>
      <c r="AP304" s="240" t="str">
        <f t="shared" ca="1" si="491"/>
        <v>11.8318867754841-1.1653391328829i</v>
      </c>
      <c r="AQ304" s="240" t="str">
        <f t="shared" ca="1" si="492"/>
        <v>4.54977545499856+10.9841296091951i</v>
      </c>
      <c r="AR304" s="240" t="str">
        <f t="shared" ca="1" si="493"/>
        <v>4.54977545499856+10.9841296091951i</v>
      </c>
      <c r="AS304" s="240" t="str">
        <f t="shared" ca="1" si="494"/>
        <v>-9.88545548012634-6.60525017792244i</v>
      </c>
      <c r="AT304" s="240" t="str">
        <f t="shared" ca="1" si="495"/>
        <v>3.45123406929142-11.377194002102i</v>
      </c>
      <c r="AU304" s="240" t="str">
        <f t="shared" ca="1" si="496"/>
        <v>11.8891362159959+5.52307827542878E-12i</v>
      </c>
      <c r="AV304" s="240" t="str">
        <f t="shared" ca="1" si="497"/>
        <v>3.45123406929249+11.3771940021017i</v>
      </c>
      <c r="AW304" s="240" t="str">
        <f t="shared" ca="1" si="498"/>
        <v>-9.88545548012572+6.60525017792337i</v>
      </c>
      <c r="AX304" s="240" t="str">
        <f t="shared" ca="1" si="499"/>
        <v>-9.19042657642091-7.54238816993136i</v>
      </c>
      <c r="AY304" s="240" t="str">
        <f t="shared" ca="1" si="500"/>
        <v>4.54977545499753-10.9841296091956i</v>
      </c>
      <c r="AZ304" s="240" t="str">
        <f t="shared" ca="1" si="501"/>
        <v>11.8318867754842+1.16533913288179i</v>
      </c>
      <c r="BA304" s="240" t="str">
        <f t="shared" ca="1" si="502"/>
        <v>2.31945541287382+11.6606897973574i</v>
      </c>
      <c r="BB304" s="240" t="str">
        <f t="shared" ca="1" si="503"/>
        <v>-10.4852820436186+5.6045000159045i</v>
      </c>
      <c r="BC304" s="240" t="str">
        <f t="shared" ca="1" si="504"/>
        <v>-8.40688884077857-8.40688884078391i</v>
      </c>
      <c r="BD304" s="240" t="str">
        <f t="shared" ca="1" si="505"/>
        <v>5.60450001590073-10.4852820436206i</v>
      </c>
      <c r="BE304" s="240" t="str">
        <f t="shared" ca="1" si="506"/>
        <v>11.6606897973582+2.31945541286964i</v>
      </c>
      <c r="BF304" s="240" t="str">
        <f t="shared" ca="1" si="507"/>
        <v>1.16533913288637+11.8318867754838i</v>
      </c>
      <c r="BG304" s="240" t="str">
        <f t="shared" ca="1" si="508"/>
        <v>-10.9841296091984+4.54977545499055i</v>
      </c>
      <c r="BH304" s="240" t="str">
        <f t="shared" ca="1" si="509"/>
        <v>-7.54238816993466-9.1904265764182i</v>
      </c>
      <c r="BI304" s="240" t="str">
        <f t="shared" ca="1" si="510"/>
        <v>6.60525017791981-9.88545548012809i</v>
      </c>
      <c r="BJ304" s="240" t="str">
        <f t="shared" ca="1" si="511"/>
        <v>11.3771940020995+3.45123406929972i</v>
      </c>
      <c r="BK304" s="240" t="str">
        <f t="shared" ca="1" si="512"/>
        <v>-2.03329027731691E-12+11.8891362159959i</v>
      </c>
      <c r="BL304" s="240" t="str">
        <f t="shared" ca="1" si="513"/>
        <v>-11.3771940021008+3.4512340692955i</v>
      </c>
      <c r="BM304" s="240" t="str">
        <f t="shared" ca="1" si="514"/>
        <v>-6.60525017792598-9.88545548012396i</v>
      </c>
      <c r="BN304" s="240" t="str">
        <f t="shared" ca="1" si="515"/>
        <v>7.54238816993806-9.1904265764154i</v>
      </c>
      <c r="BO304" s="240" t="str">
        <f t="shared" ca="1" si="516"/>
        <v>10.9841296091966+4.54977545499493i</v>
      </c>
      <c r="BP304" s="240" t="str">
        <f t="shared" ca="1" si="517"/>
        <v>-1.16533913287865+11.8318867754845i</v>
      </c>
      <c r="BQ304" s="240" t="str">
        <f t="shared" ca="1" si="518"/>
        <v>-11.6606897973568+2.31945541287691i</v>
      </c>
      <c r="BR304" s="240" t="str">
        <f t="shared" ca="1" si="519"/>
        <v>-5.60450001589685-10.4852820436227i</v>
      </c>
      <c r="BS304" s="240" t="str">
        <f t="shared" ca="1" si="520"/>
        <v>8.40688884078145-8.40688884078103i</v>
      </c>
      <c r="BT304" s="240" t="str">
        <f t="shared" ca="1" si="521"/>
        <v>10.4852820436221+5.60450001589795i</v>
      </c>
      <c r="BU304" s="240" t="str">
        <f t="shared" ca="1" si="522"/>
        <v>-2.31945541286688+11.6606897973588i</v>
      </c>
      <c r="BV304" s="240" t="str">
        <f t="shared" ca="1" si="523"/>
        <v>-11.8318867754847+1.1653391328774i</v>
      </c>
      <c r="BW304" s="240" t="str">
        <f t="shared" ca="1" si="524"/>
        <v>-4.54977545499377-10.9841296091971i</v>
      </c>
      <c r="BX304" s="240" t="str">
        <f t="shared" ca="1" si="525"/>
        <v>9.1904265764162-7.5423881699371i</v>
      </c>
      <c r="BY304" s="240" t="str">
        <f t="shared" ca="1" si="526"/>
        <v>9.88545548012327+6.60525017792703i</v>
      </c>
      <c r="BZ304" s="240" t="str">
        <f t="shared" ca="1" si="527"/>
        <v>-3.45123406929702+11.3771940021003i</v>
      </c>
      <c r="CA304" s="240" t="str">
        <f t="shared" ca="1" si="528"/>
        <v>-11.8891362159959+1.11858814588543E-12i</v>
      </c>
      <c r="CB304" s="240" t="str">
        <f t="shared" ca="1" si="529"/>
        <v>-3.45123406929852-11.3771940020999i</v>
      </c>
      <c r="CC304" s="240" t="str">
        <f t="shared" ca="1" si="530"/>
        <v>9.88545548012879-6.60525017791878i</v>
      </c>
      <c r="CD304" s="240" t="str">
        <f t="shared" ca="1" si="531"/>
        <v>9.19042657641763+7.54238816993536i</v>
      </c>
      <c r="CE304" s="240" t="str">
        <f t="shared" ca="1" si="532"/>
        <v>-4.5497754549917+10.984129609198i</v>
      </c>
      <c r="CF304" s="240" t="str">
        <f t="shared" ca="1" si="533"/>
        <v>-11.8318867754849-1.16533913287518i</v>
      </c>
      <c r="CG304" s="240" t="str">
        <f t="shared" ca="1" si="534"/>
        <v>-2.31945541286841-11.6606897973585i</v>
      </c>
      <c r="CH304" s="240" t="str">
        <f t="shared" ca="1" si="535"/>
        <v>10.485282043621-5.60450001589992i</v>
      </c>
      <c r="CI304" s="240" t="str">
        <f t="shared" ca="1" si="536"/>
        <v>8.40688884078303+8.40688884077945i</v>
      </c>
      <c r="CJ304" s="240" t="str">
        <f t="shared" ca="1" si="537"/>
        <v>-5.6045000159056+10.485282043618i</v>
      </c>
      <c r="CK304" s="240" t="str">
        <f t="shared" ca="1" si="538"/>
        <v>-11.6606897973572-2.31945541287473i</v>
      </c>
      <c r="CL304" s="240" t="str">
        <f t="shared" ca="1" si="539"/>
        <v>-1.16533913288088-11.8318867754843i</v>
      </c>
      <c r="CM304" s="240" t="str">
        <f t="shared" ca="1" si="540"/>
        <v>10.984129609196-4.54977545499638i</v>
      </c>
      <c r="CN304" s="240" t="str">
        <f t="shared" ca="1" si="541"/>
        <v>7.54238816993039+9.1904265764217i</v>
      </c>
      <c r="CO304" s="240" t="str">
        <f t="shared" ca="1" si="542"/>
        <v>-6.60525017792413+9.88545548012521i</v>
      </c>
      <c r="CP304" s="240" t="str">
        <f t="shared" ca="1" si="543"/>
        <v>-11.3771940021013-3.45123406929369i</v>
      </c>
      <c r="CQ304" s="240" t="str">
        <f t="shared" ca="1" si="544"/>
        <v>-4.60837614399729E-12-11.8891362159959i</v>
      </c>
      <c r="CR304" s="240" t="str">
        <f t="shared" ca="1" si="545"/>
        <v>11.3771940021024-3.45123406929022i</v>
      </c>
      <c r="CS304" s="240" t="str">
        <f t="shared" ca="1" si="546"/>
        <v>6.60525017792168+9.88545548012685i</v>
      </c>
      <c r="CT304" s="240" t="str">
        <f t="shared" ca="1" si="547"/>
        <v>-7.54238816993319+9.19042657641941i</v>
      </c>
      <c r="CU304" s="240" t="str">
        <f t="shared" ca="1" si="548"/>
        <v>-10.9841296091993-4.54977545498848i</v>
      </c>
      <c r="CV304" s="240" t="str">
        <f t="shared" ca="1" si="549"/>
        <v>1.16533913288381-11.831886775484i</v>
      </c>
      <c r="CW304" s="240" t="str">
        <f t="shared" ca="1" si="550"/>
        <v>11.6606897973578-2.31945541287184i</v>
      </c>
      <c r="CX304" s="240" t="str">
        <f t="shared" ca="1" si="551"/>
        <v>5.6045000159024+10.4852820436197i</v>
      </c>
      <c r="CY304" s="240" t="str">
        <f t="shared" ca="1" si="552"/>
        <v>-8.40688884078558+8.40688884077689i</v>
      </c>
      <c r="CZ304" s="240" t="str">
        <f t="shared" ca="1" si="553"/>
        <v>-10.4852820436197-5.60450001590252i</v>
      </c>
      <c r="DA304" s="240" t="str">
        <f t="shared" ca="1" si="554"/>
        <v>2.31945541287197-11.6606897973578i</v>
      </c>
      <c r="DB304" s="240" t="str">
        <f t="shared" ca="1" si="555"/>
        <v>11.831886775484-1.16533913288435i</v>
      </c>
      <c r="DC304" s="240" t="str">
        <f t="shared" ca="1" si="556"/>
        <v>4.54977545498836+10.9841296091993i</v>
      </c>
      <c r="DD304" s="240" t="str">
        <f t="shared" ca="1" si="557"/>
        <v>-9.19042657641949+7.54238816993309i</v>
      </c>
      <c r="DE304" s="240" t="str">
        <f t="shared" ca="1" si="558"/>
        <v>-9.88545548012677-6.60525017792179i</v>
      </c>
      <c r="DF304" s="240" t="str">
        <f t="shared" ca="1" si="559"/>
        <v>3.45123406929035-11.3771940021024i</v>
      </c>
      <c r="DG304" s="240" t="str">
        <f t="shared" ca="1" si="560"/>
        <v>11.8891362159959+4.06658055463382E-12i</v>
      </c>
      <c r="DH304" s="240" t="str">
        <f t="shared" ca="1" si="561"/>
        <v>3.45123406929356+11.3771940021014i</v>
      </c>
      <c r="DI304" s="240" t="str">
        <f t="shared" ca="1" si="562"/>
        <v>-9.88545548012528+6.60525017792402i</v>
      </c>
      <c r="DJ304" s="240" t="str">
        <f t="shared" ca="1" si="563"/>
        <v>-9.19042657642162-7.54238816993049i</v>
      </c>
      <c r="DK304" s="240" t="str">
        <f t="shared" ca="1" si="564"/>
        <v>4.5497754549965-10.984129609196i</v>
      </c>
      <c r="DL304" s="240" t="str">
        <f t="shared" ca="1" si="565"/>
        <v>11.8318867754843+1.16533913288101i</v>
      </c>
      <c r="DM304" s="240" t="str">
        <f t="shared" ca="1" si="566"/>
        <v>2.31945541287526+11.6606897973571i</v>
      </c>
      <c r="DN304" s="240" t="str">
        <f t="shared" ca="1" si="567"/>
        <v>-10.4852820436238+5.60450001589476i</v>
      </c>
      <c r="DO304" s="240" t="str">
        <f t="shared" ca="1" si="568"/>
        <v>-8.40688884077888-8.4068888407836i</v>
      </c>
      <c r="DP304" s="240" t="str">
        <f t="shared" ca="1" si="569"/>
        <v>5.60450001589944-10.4852820436213i</v>
      </c>
      <c r="DQ304" s="240" t="str">
        <f t="shared" ca="1" si="570"/>
        <v>11.6606897973584+2.31945541286854i</v>
      </c>
      <c r="DR304" s="240" t="str">
        <f t="shared" ca="1" si="571"/>
        <v>1.16533913287504+11.8318867754849i</v>
      </c>
      <c r="DS304" s="240" t="str">
        <f t="shared" ca="1" si="572"/>
        <v>-10.9841296091978+4.5497754549922i</v>
      </c>
      <c r="DT304" s="240" t="str">
        <f t="shared" ca="1" si="573"/>
        <v>-7.54238816993578-9.19042657641728i</v>
      </c>
      <c r="DU304" s="240" t="str">
        <f t="shared" ca="1" si="574"/>
        <v>6.60525017791889-9.88545548012872i</v>
      </c>
      <c r="DV304" s="240" t="str">
        <f t="shared" ca="1" si="575"/>
        <v>11.3771940020996+3.45123406929929i</v>
      </c>
      <c r="DW304" s="240" t="str">
        <f t="shared" ca="1" si="576"/>
        <v>-5.76792556521956E-13+11.8891362159959i</v>
      </c>
      <c r="DX304" s="240" t="str">
        <f t="shared" ca="1" si="577"/>
        <v>-11.3771940021004+3.4512340692969i</v>
      </c>
      <c r="DY304" s="240" t="str">
        <f t="shared" ca="1" si="578"/>
        <v>-6.60525017792692-9.88545548012334i</v>
      </c>
      <c r="DZ304" s="240" t="str">
        <f t="shared" ca="1" si="579"/>
        <v>7.54238816993772-9.19042657641569i</v>
      </c>
      <c r="EA304" s="240" t="str">
        <f t="shared" ca="1" si="580"/>
        <v>10.9841296091973+4.54977545499327i</v>
      </c>
      <c r="EB304" s="240" t="str">
        <f t="shared" ca="1" si="581"/>
        <v>-1.16533913287754+11.8318867754847i</v>
      </c>
      <c r="EC304" s="240" t="str">
        <f t="shared" ca="1" si="582"/>
        <v>-11.6606897973589+2.31945541286608i</v>
      </c>
      <c r="ED304" s="240" t="str">
        <f t="shared" ca="1" si="583"/>
        <v>-5.60450001589843-10.4852820436218i</v>
      </c>
      <c r="EE304" s="240" t="str">
        <f t="shared" ca="1" si="584"/>
        <v>8.40688884078065-8.40688884078183i</v>
      </c>
      <c r="EF304" s="240" t="str">
        <f t="shared" ca="1" si="585"/>
        <v>10.4852820436226+5.60450001589696i</v>
      </c>
      <c r="EG304" s="240" t="str">
        <f t="shared" ca="1" si="586"/>
        <v>-2.31945541287771+11.6606897973566i</v>
      </c>
      <c r="EH304" s="240" t="str">
        <f t="shared" ca="1" si="587"/>
        <v>-11.8318867754845+1.16533913287919i</v>
      </c>
      <c r="EI304" s="240" t="str">
        <f t="shared" ca="1" si="588"/>
        <v>-4.54977545499481-10.9841296091967i</v>
      </c>
      <c r="EJ304" s="240" t="str">
        <f t="shared" ca="1" si="589"/>
        <v>9.1904265764155-7.54238816993796i</v>
      </c>
      <c r="EK304" s="240" t="str">
        <f t="shared" ca="1" si="590"/>
        <v>9.88545548012352+6.60525017792666i</v>
      </c>
      <c r="EL304" s="240" t="str">
        <f t="shared" ca="1" si="591"/>
        <v>-3.45123406929531+11.3771940021008i</v>
      </c>
      <c r="EM304" s="240" t="str">
        <f t="shared" ca="1" si="592"/>
        <v>-11.8891362159959+2.23717629177085E-12i</v>
      </c>
      <c r="EN304" s="240"/>
      <c r="EO304" s="240"/>
      <c r="EP304" s="240"/>
    </row>
    <row r="305" spans="1:146">
      <c r="A305" s="268">
        <f t="shared" si="461"/>
        <v>4.0039062500000005E-3</v>
      </c>
      <c r="B305" s="267">
        <v>205</v>
      </c>
      <c r="C305" s="266">
        <f t="shared" si="462"/>
        <v>41000</v>
      </c>
      <c r="N305" s="265">
        <f t="shared" ca="1" si="463"/>
        <v>12.103366652583084</v>
      </c>
      <c r="O305" s="240">
        <f t="shared" ca="1" si="464"/>
        <v>-11.896633347416916</v>
      </c>
      <c r="P305" s="240" t="str">
        <f t="shared" ca="1" si="465"/>
        <v>-3.7317566533052-11.2961886175552i</v>
      </c>
      <c r="Q305" s="240" t="str">
        <f t="shared" ca="1" si="466"/>
        <v>9.5554655039091-7.08681621085768i</v>
      </c>
      <c r="R305" s="240" t="str">
        <f t="shared" ca="1" si="467"/>
        <v>9.72650675248069+6.85017893173746i</v>
      </c>
      <c r="S305" s="240" t="str">
        <f t="shared" ca="1" si="468"/>
        <v>-3.45341037166973+11.3843683095601i</v>
      </c>
      <c r="T305" s="240" t="str">
        <f t="shared" ca="1" si="469"/>
        <v>-11.8930503038746+0.291957997632065i</v>
      </c>
      <c r="U305" s="241" t="str">
        <f t="shared" ca="1" si="470"/>
        <v>-4.00785506427205-11.2012045239189i</v>
      </c>
      <c r="V305" s="240" t="str">
        <f t="shared" ca="1" si="471"/>
        <v>9.37866840021983-7.31918465688565i</v>
      </c>
      <c r="W305" s="240" t="str">
        <f t="shared" ca="1" si="472"/>
        <v>9.89168911708212+6.60941536097342i</v>
      </c>
      <c r="X305" s="240" t="str">
        <f t="shared" ca="1" si="473"/>
        <v>-3.17298388475773+11.4656904837842i</v>
      </c>
      <c r="Y305" s="240" t="str">
        <f t="shared" ca="1" si="474"/>
        <v>-11.882303331539+0.58374013068337i</v>
      </c>
      <c r="Z305" s="240" t="str">
        <f t="shared" ca="1" si="475"/>
        <v>-4.28153929321156-11.0994732435174i</v>
      </c>
      <c r="AA305" s="240" t="str">
        <f t="shared" ca="1" si="476"/>
        <v>9.1962219373773-7.54714429975819i</v>
      </c>
      <c r="AB305" s="240" t="str">
        <f t="shared" ca="1" si="477"/>
        <v>10.0509130980335+6.36467052553797i</v>
      </c>
      <c r="AC305" s="240" t="str">
        <f t="shared" ca="1" si="478"/>
        <v>-2.89064611099901+11.5401061547907i</v>
      </c>
      <c r="AD305" s="240" t="str">
        <f t="shared" ca="1" si="479"/>
        <v>-11.8643989039844+0.875170640507358i</v>
      </c>
      <c r="AE305" s="240" t="str">
        <f t="shared" ca="1" si="480"/>
        <v>-4.55264448297796-10.99105605547i</v>
      </c>
      <c r="AF305" s="240" t="str">
        <f t="shared" ca="1" si="481"/>
        <v>9.00823601430784-7.77055782511137i</v>
      </c>
      <c r="AG305" s="240" t="str">
        <f t="shared" ca="1" si="482"/>
        <v>10.2040827847631+6.11609185056719i</v>
      </c>
      <c r="AH305" s="240" t="str">
        <f t="shared" ca="1" si="483"/>
        <v>-2.60656712011025+11.6075704973622i</v>
      </c>
      <c r="AI305" s="240" t="str">
        <f t="shared" ca="1" si="484"/>
        <v>-11.8393478061685+1.16607398026233i</v>
      </c>
      <c r="AJ305" s="240" t="str">
        <f t="shared" ca="1" si="485"/>
        <v>-4.82100732994323-10.8760182662363i</v>
      </c>
      <c r="AK305" s="240" t="str">
        <f t="shared" ca="1" si="486"/>
        <v>8.81482386670289-7.9892906569906i</v>
      </c>
      <c r="AL305" s="240" t="str">
        <f t="shared" ca="1" si="487"/>
        <v>10.3511059135789+5.86382907055999i</v>
      </c>
      <c r="AM305" s="240" t="str">
        <f t="shared" ca="1" si="488"/>
        <v>-2.32091803065167+11.6680428735015i</v>
      </c>
      <c r="AN305" s="240" t="str">
        <f t="shared" ca="1" si="489"/>
        <v>-11.8071651279352+1.45627492065977i</v>
      </c>
      <c r="AO305" s="240" t="str">
        <f t="shared" ca="1" si="490"/>
        <v>-5.08646618235543-10.7544291702827i</v>
      </c>
      <c r="AP305" s="240" t="str">
        <f t="shared" ca="1" si="491"/>
        <v>8.61610199881311-8.20321103891159i</v>
      </c>
      <c r="AQ305" s="240" t="str">
        <f t="shared" ca="1" si="492"/>
        <v>10.4918939232412+5.60803413919062i</v>
      </c>
      <c r="AR305" s="240" t="str">
        <f t="shared" ca="1" si="493"/>
        <v>10.4918939232412+5.60803413919062i</v>
      </c>
      <c r="AS305" s="240" t="str">
        <f t="shared" ca="1" si="494"/>
        <v>-11.7678702549287+1.74559865548674i</v>
      </c>
      <c r="AT305" s="240" t="str">
        <f t="shared" ca="1" si="495"/>
        <v>-5.34886113774559-10.6263620083257i</v>
      </c>
      <c r="AU305" s="240" t="str">
        <f t="shared" ca="1" si="496"/>
        <v>8.41219011324767-8.41219011324937i</v>
      </c>
      <c r="AV305" s="240" t="str">
        <f t="shared" ca="1" si="497"/>
        <v>10.6263620083268+5.34886113774344i</v>
      </c>
      <c r="AW305" s="240" t="str">
        <f t="shared" ca="1" si="498"/>
        <v>-1.74559865548469+11.767870254929i</v>
      </c>
      <c r="AX305" s="240" t="str">
        <f t="shared" ca="1" si="499"/>
        <v>-11.7214868569078+2.03387090696781i</v>
      </c>
      <c r="AY305" s="240" t="str">
        <f t="shared" ca="1" si="500"/>
        <v>-5.60803413919275-10.49189392324i</v>
      </c>
      <c r="AZ305" s="240" t="str">
        <f t="shared" ca="1" si="501"/>
        <v>8.20321103891866-8.61610199880637i</v>
      </c>
      <c r="BA305" s="240" t="str">
        <f t="shared" ca="1" si="502"/>
        <v>10.7544291702785+5.08646618236425i</v>
      </c>
      <c r="BB305" s="240" t="str">
        <f t="shared" ca="1" si="503"/>
        <v>-1.45627492065738+11.8071651279355i</v>
      </c>
      <c r="BC305" s="240" t="str">
        <f t="shared" ca="1" si="504"/>
        <v>-11.668042873501+2.32091803065386i</v>
      </c>
      <c r="BD305" s="240" t="str">
        <f t="shared" ca="1" si="505"/>
        <v>-5.86382907056193-10.3511059135778i</v>
      </c>
      <c r="BE305" s="240" t="str">
        <f t="shared" ca="1" si="506"/>
        <v>7.98929065698882-8.8148238667045i</v>
      </c>
      <c r="BF305" s="240" t="str">
        <f t="shared" ca="1" si="507"/>
        <v>10.8760182662373+4.82100732994103i</v>
      </c>
      <c r="BG305" s="240" t="str">
        <f t="shared" ca="1" si="508"/>
        <v>-1.1660739802601+11.8393478061687i</v>
      </c>
      <c r="BH305" s="240" t="str">
        <f t="shared" ca="1" si="509"/>
        <v>-11.6075704973612+2.60656712011458i</v>
      </c>
      <c r="BI305" s="240" t="str">
        <f t="shared" ca="1" si="510"/>
        <v>-6.11609185057231-10.20408278476i</v>
      </c>
      <c r="BJ305" s="240" t="str">
        <f t="shared" ca="1" si="511"/>
        <v>7.77055782511505-9.00823601430466i</v>
      </c>
      <c r="BK305" s="240" t="str">
        <f t="shared" ca="1" si="512"/>
        <v>10.9910560554681+4.55264448298245i</v>
      </c>
      <c r="BL305" s="240" t="str">
        <f t="shared" ca="1" si="513"/>
        <v>-0.875170640511196+11.8643989039841i</v>
      </c>
      <c r="BM305" s="240" t="str">
        <f t="shared" ca="1" si="514"/>
        <v>-11.5401061547913+2.89064611099675i</v>
      </c>
      <c r="BN305" s="240" t="str">
        <f t="shared" ca="1" si="515"/>
        <v>-6.36467052553714-10.050913098034i</v>
      </c>
      <c r="BO305" s="240" t="str">
        <f t="shared" ca="1" si="516"/>
        <v>7.54714429975809-9.19622193737739i</v>
      </c>
      <c r="BP305" s="240" t="str">
        <f t="shared" ca="1" si="517"/>
        <v>11.0994732435178+4.28153929321042i</v>
      </c>
      <c r="BQ305" s="240" t="str">
        <f t="shared" ca="1" si="518"/>
        <v>-0.58374013068105+11.8823033315391i</v>
      </c>
      <c r="BR305" s="240" t="str">
        <f t="shared" ca="1" si="519"/>
        <v>-11.4656904837833+3.17298388476102i</v>
      </c>
      <c r="BS305" s="240" t="str">
        <f t="shared" ca="1" si="520"/>
        <v>-6.60941536097718-9.89168911707961i</v>
      </c>
      <c r="BT305" s="240" t="str">
        <f t="shared" ca="1" si="521"/>
        <v>7.31918465689028-9.37866840021622i</v>
      </c>
      <c r="BU305" s="240" t="str">
        <f t="shared" ca="1" si="522"/>
        <v>11.2012045239173+4.0078550642766i</v>
      </c>
      <c r="BV305" s="240" t="str">
        <f t="shared" ca="1" si="523"/>
        <v>-0.291957997635785+11.8930503038745i</v>
      </c>
      <c r="BW305" s="240" t="str">
        <f t="shared" ca="1" si="524"/>
        <v>-11.3843683095609+3.45341037166722i</v>
      </c>
      <c r="BX305" s="240" t="str">
        <f t="shared" ca="1" si="525"/>
        <v>-6.85017893173619-9.72650675248158i</v>
      </c>
      <c r="BY305" s="240" t="str">
        <f t="shared" ca="1" si="526"/>
        <v>7.0868162108575-9.55546550390924i</v>
      </c>
      <c r="BZ305" s="240" t="str">
        <f t="shared" ca="1" si="527"/>
        <v>11.2961886175557+3.73175665330394i</v>
      </c>
      <c r="CA305" s="240" t="str">
        <f t="shared" ca="1" si="528"/>
        <v>2.40765738238199E-12+11.8966333474169i</v>
      </c>
      <c r="CB305" s="240" t="str">
        <f t="shared" ca="1" si="529"/>
        <v>-11.2961886175541+3.73175665330852i</v>
      </c>
      <c r="CC305" s="240" t="str">
        <f t="shared" ca="1" si="530"/>
        <v>-7.08681621086137-9.55546550390638i</v>
      </c>
      <c r="CD305" s="240" t="str">
        <f t="shared" ca="1" si="531"/>
        <v>6.85017893174221-9.72650675247735i</v>
      </c>
      <c r="CE305" s="240" t="str">
        <f t="shared" ca="1" si="532"/>
        <v>11.3843683095587+3.45341037167427i</v>
      </c>
      <c r="CF305" s="240" t="str">
        <f t="shared" ca="1" si="533"/>
        <v>0.29195799762843+11.8930503038747i</v>
      </c>
      <c r="CG305" s="240" t="str">
        <f t="shared" ca="1" si="534"/>
        <v>-11.2012045239197+4.00785506426966i</v>
      </c>
      <c r="CH305" s="240" t="str">
        <f t="shared" ca="1" si="535"/>
        <v>-7.31918465688448-9.37866840022074i</v>
      </c>
      <c r="CI305" s="240" t="str">
        <f t="shared" ca="1" si="536"/>
        <v>6.60941536097374-9.8916891170819i</v>
      </c>
      <c r="CJ305" s="240" t="str">
        <f t="shared" ca="1" si="537"/>
        <v>11.4656904837846+3.17298388475638i</v>
      </c>
      <c r="CK305" s="240" t="str">
        <f t="shared" ca="1" si="538"/>
        <v>0.58374013068586+11.8823033315388i</v>
      </c>
      <c r="CL305" s="240" t="str">
        <f t="shared" ca="1" si="539"/>
        <v>-11.0994732435161+4.28153929321492i</v>
      </c>
      <c r="CM305" s="240" t="str">
        <f t="shared" ca="1" si="540"/>
        <v>-7.54714429976181-9.19622193737433i</v>
      </c>
      <c r="CN305" s="240" t="str">
        <f t="shared" ca="1" si="541"/>
        <v>6.36467052553307-10.0509130980366i</v>
      </c>
      <c r="CO305" s="240" t="str">
        <f t="shared" ca="1" si="542"/>
        <v>11.5401061547896+2.89064611100355i</v>
      </c>
      <c r="CP305" s="240" t="str">
        <f t="shared" ca="1" si="543"/>
        <v>0.875170640503858+11.8643989039847i</v>
      </c>
      <c r="CQ305" s="240" t="str">
        <f t="shared" ca="1" si="544"/>
        <v>-10.9910560554709+4.55264448297565i</v>
      </c>
      <c r="CR305" s="240" t="str">
        <f t="shared" ca="1" si="545"/>
        <v>-7.77055782510948-9.00823601430947i</v>
      </c>
      <c r="CS305" s="240" t="str">
        <f t="shared" ca="1" si="546"/>
        <v>6.11609185056847-10.2040827847623i</v>
      </c>
      <c r="CT305" s="240" t="str">
        <f t="shared" ca="1" si="547"/>
        <v>11.6075704973621+2.60656712011054i</v>
      </c>
      <c r="CU305" s="240" t="str">
        <f t="shared" ca="1" si="548"/>
        <v>1.16607398026489+11.8393478061683i</v>
      </c>
      <c r="CV305" s="240" t="str">
        <f t="shared" ca="1" si="549"/>
        <v>-10.8760182662353+4.82100732994543i</v>
      </c>
      <c r="CW305" s="240" t="str">
        <f t="shared" ca="1" si="550"/>
        <v>-7.98929065699239-8.81482386670127i</v>
      </c>
      <c r="CX305" s="240" t="str">
        <f t="shared" ca="1" si="551"/>
        <v>5.86382907055804-10.35110591358i</v>
      </c>
      <c r="CY305" s="240" t="str">
        <f t="shared" ca="1" si="552"/>
        <v>11.6680428734997+2.32091803066075i</v>
      </c>
      <c r="CZ305" s="240" t="str">
        <f t="shared" ca="1" si="553"/>
        <v>1.45627492065042+11.8071651279364i</v>
      </c>
      <c r="DA305" s="240" t="str">
        <f t="shared" ca="1" si="554"/>
        <v>-10.7544291702816+5.0864661823576i</v>
      </c>
      <c r="DB305" s="240" t="str">
        <f t="shared" ca="1" si="555"/>
        <v>-8.20321103891333-8.61610199881145i</v>
      </c>
      <c r="DC305" s="240" t="str">
        <f t="shared" ca="1" si="556"/>
        <v>5.6080341391888-10.4918939232421i</v>
      </c>
      <c r="DD305" s="240" t="str">
        <f t="shared" ca="1" si="557"/>
        <v>11.7214868569086+2.0338709069634i</v>
      </c>
      <c r="DE305" s="240" t="str">
        <f t="shared" ca="1" si="558"/>
        <v>1.74559865548879+11.7678702549284i</v>
      </c>
      <c r="DF305" s="240" t="str">
        <f t="shared" ca="1" si="559"/>
        <v>-10.6263620083246+5.34886113774774i</v>
      </c>
      <c r="DG305" s="240" t="str">
        <f t="shared" ca="1" si="560"/>
        <v>-8.41219011325107-8.41219011324596i</v>
      </c>
      <c r="DH305" s="240" t="str">
        <f t="shared" ca="1" si="561"/>
        <v>5.34886113774128-10.6263620083278i</v>
      </c>
      <c r="DI305" s="240" t="str">
        <f t="shared" ca="1" si="562"/>
        <v>11.7678702549275+1.74559865549435i</v>
      </c>
      <c r="DJ305" s="240" t="str">
        <f t="shared" ca="1" si="563"/>
        <v>2.03387090695853+11.7214868569094i</v>
      </c>
      <c r="DK305" s="240" t="str">
        <f t="shared" ca="1" si="564"/>
        <v>-10.4918939232445+5.60803413918444i</v>
      </c>
      <c r="DL305" s="240" t="str">
        <f t="shared" ca="1" si="565"/>
        <v>-8.61610199880804-8.20321103891692i</v>
      </c>
      <c r="DM305" s="240" t="str">
        <f t="shared" ca="1" si="566"/>
        <v>5.08646618236146-10.7544291702798i</v>
      </c>
      <c r="DN305" s="240" t="str">
        <f t="shared" ca="1" si="567"/>
        <v>11.8071651279359+1.45627492065466i</v>
      </c>
      <c r="DO305" s="240" t="str">
        <f t="shared" ca="1" si="568"/>
        <v>2.32091803065656+11.6680428735005i</v>
      </c>
      <c r="DP305" s="240" t="str">
        <f t="shared" ca="1" si="569"/>
        <v>-10.3511059135764+5.86382907056433i</v>
      </c>
      <c r="DQ305" s="240" t="str">
        <f t="shared" ca="1" si="570"/>
        <v>-8.81482386670612-7.98929065698704i</v>
      </c>
      <c r="DR305" s="240" t="str">
        <f t="shared" ca="1" si="571"/>
        <v>4.82100732993883-10.8760182662383i</v>
      </c>
      <c r="DS305" s="240" t="str">
        <f t="shared" ca="1" si="572"/>
        <v>11.839347806169+1.1660739802577i</v>
      </c>
      <c r="DT305" s="240" t="str">
        <f t="shared" ca="1" si="573"/>
        <v>2.60656712010505+11.6075704973633i</v>
      </c>
      <c r="DU305" s="240" t="str">
        <f t="shared" ca="1" si="574"/>
        <v>-10.2040827847652+6.11609185056364i</v>
      </c>
      <c r="DV305" s="240" t="str">
        <f t="shared" ca="1" si="575"/>
        <v>-9.00823601430579-7.77055782511374i</v>
      </c>
      <c r="DW305" s="240" t="str">
        <f t="shared" ca="1" si="576"/>
        <v>4.55264448298085-10.9910560554688i</v>
      </c>
      <c r="DX305" s="240" t="str">
        <f t="shared" ca="1" si="577"/>
        <v>11.8643989039843+0.87517064050812i</v>
      </c>
      <c r="DY305" s="240" t="str">
        <f t="shared" ca="1" si="578"/>
        <v>2.89064611099941+11.5401061547906i</v>
      </c>
      <c r="DZ305" s="240" t="str">
        <f t="shared" ca="1" si="579"/>
        <v>-10.0509130980327+6.36467052553917i</v>
      </c>
      <c r="EA305" s="240" t="str">
        <f t="shared" ca="1" si="580"/>
        <v>-9.19622193737892-7.54714429975624i</v>
      </c>
      <c r="EB305" s="240" t="str">
        <f t="shared" ca="1" si="581"/>
        <v>4.28153929320817-11.0994732435187i</v>
      </c>
      <c r="EC305" s="240" t="str">
        <f t="shared" ca="1" si="582"/>
        <v>11.8823033315392+0.583740130678644i</v>
      </c>
      <c r="ED305" s="240" t="str">
        <f t="shared" ca="1" si="583"/>
        <v>3.17298388475161+11.4656904837859i</v>
      </c>
      <c r="EE305" s="240" t="str">
        <f t="shared" ca="1" si="584"/>
        <v>-9.89168911708502+6.60941536096907i</v>
      </c>
      <c r="EF305" s="240" t="str">
        <f t="shared" ca="1" si="585"/>
        <v>-9.37866840021729-7.31918465688891i</v>
      </c>
      <c r="EG305" s="240" t="str">
        <f t="shared" ca="1" si="586"/>
        <v>4.00785506427497-11.2012045239179i</v>
      </c>
      <c r="EH305" s="240" t="str">
        <f t="shared" ca="1" si="587"/>
        <v>11.8930503038745+0.291957997634054i</v>
      </c>
      <c r="EI305" s="240" t="str">
        <f t="shared" ca="1" si="588"/>
        <v>3.45341037167017+11.38436830956i</v>
      </c>
      <c r="EJ305" s="240" t="str">
        <f t="shared" ca="1" si="589"/>
        <v>-9.7265067524798+6.85017893173871i</v>
      </c>
      <c r="EK305" s="240" t="str">
        <f t="shared" ca="1" si="590"/>
        <v>-9.55546550391068-7.08681621085556i</v>
      </c>
      <c r="EL305" s="240" t="str">
        <f t="shared" ca="1" si="591"/>
        <v>3.73175665330165-11.2961886175564i</v>
      </c>
      <c r="EM305" s="240" t="str">
        <f t="shared" ca="1" si="592"/>
        <v>11.8966333474169-4.81531476476397E-12i</v>
      </c>
      <c r="EN305" s="240"/>
      <c r="EO305" s="240"/>
      <c r="EP305" s="240"/>
    </row>
    <row r="306" spans="1:146">
      <c r="A306" s="268">
        <f t="shared" si="461"/>
        <v>4.0234375000000001E-3</v>
      </c>
      <c r="B306" s="267">
        <v>206</v>
      </c>
      <c r="C306" s="266">
        <f t="shared" si="462"/>
        <v>41200</v>
      </c>
      <c r="N306" s="265">
        <f t="shared" ca="1" si="463"/>
        <v>12.096953853362731</v>
      </c>
      <c r="O306" s="240">
        <f t="shared" ca="1" si="464"/>
        <v>-11.903046146637269</v>
      </c>
      <c r="P306" s="240" t="str">
        <f t="shared" ca="1" si="465"/>
        <v>-4.01001547126142-11.207242456966i</v>
      </c>
      <c r="Q306" s="240" t="str">
        <f t="shared" ca="1" si="466"/>
        <v>9.20117909821001-7.55121253651621i</v>
      </c>
      <c r="R306" s="240" t="str">
        <f t="shared" ca="1" si="467"/>
        <v>10.2095832261242+6.11938868824498i</v>
      </c>
      <c r="S306" s="240" t="str">
        <f t="shared" ca="1" si="468"/>
        <v>-2.32216910572024+11.6743324525822i</v>
      </c>
      <c r="T306" s="240" t="str">
        <f t="shared" ca="1" si="469"/>
        <v>-11.7742136452803+1.74653960856054i</v>
      </c>
      <c r="U306" s="241" t="str">
        <f t="shared" ca="1" si="470"/>
        <v>-5.61105711181365-10.4975495072394i</v>
      </c>
      <c r="V306" s="240" t="str">
        <f t="shared" ca="1" si="471"/>
        <v>7.9935972297317-8.81957543750276i</v>
      </c>
      <c r="W306" s="240" t="str">
        <f t="shared" ca="1" si="472"/>
        <v>10.9969807094156+4.55509855499509i</v>
      </c>
      <c r="X306" s="240" t="str">
        <f t="shared" ca="1" si="473"/>
        <v>-0.58405479182698+11.8887084062618i</v>
      </c>
      <c r="Y306" s="240" t="str">
        <f t="shared" ca="1" si="474"/>
        <v>-11.3905049757992+3.45527190902117i</v>
      </c>
      <c r="Z306" s="240" t="str">
        <f t="shared" ca="1" si="475"/>
        <v>-7.09063631089308-9.56061631254078i</v>
      </c>
      <c r="AA306" s="240" t="str">
        <f t="shared" ca="1" si="476"/>
        <v>6.61297812133015-9.89702116476392i</v>
      </c>
      <c r="AB306" s="240" t="str">
        <f t="shared" ca="1" si="477"/>
        <v>11.5463267704552+2.89220429410624i</v>
      </c>
      <c r="AC306" s="240" t="str">
        <f t="shared" ca="1" si="478"/>
        <v>1.16670254450379+11.8457297260078i</v>
      </c>
      <c r="AD306" s="240" t="str">
        <f t="shared" ca="1" si="479"/>
        <v>-10.7602262721143+5.08920800733047i</v>
      </c>
      <c r="AE306" s="240" t="str">
        <f t="shared" ca="1" si="480"/>
        <v>-8.41672464706379-8.41672464706344i</v>
      </c>
      <c r="AF306" s="240" t="str">
        <f t="shared" ca="1" si="481"/>
        <v>5.08920800733093-10.7602262721141i</v>
      </c>
      <c r="AG306" s="240" t="str">
        <f t="shared" ca="1" si="482"/>
        <v>11.8457297260077+1.16670254450447i</v>
      </c>
      <c r="AH306" s="240" t="str">
        <f t="shared" ca="1" si="483"/>
        <v>2.89220429410688+11.546326770455i</v>
      </c>
      <c r="AI306" s="240" t="str">
        <f t="shared" ca="1" si="484"/>
        <v>-9.89702116476689+6.61297812132571i</v>
      </c>
      <c r="AJ306" s="240" t="str">
        <f t="shared" ca="1" si="485"/>
        <v>-9.560616312544-7.09063631088875i</v>
      </c>
      <c r="AK306" s="240" t="str">
        <f t="shared" ca="1" si="486"/>
        <v>3.45527190901722-11.3905049758004i</v>
      </c>
      <c r="AL306" s="240" t="str">
        <f t="shared" ca="1" si="487"/>
        <v>11.8887084062616-0.584054791831024i</v>
      </c>
      <c r="AM306" s="240" t="str">
        <f t="shared" ca="1" si="488"/>
        <v>4.55509855499781+10.9969807094144i</v>
      </c>
      <c r="AN306" s="240" t="str">
        <f t="shared" ca="1" si="489"/>
        <v>-8.81957543750163+7.99359722973294i</v>
      </c>
      <c r="AO306" s="240" t="str">
        <f t="shared" ca="1" si="490"/>
        <v>-10.4975495072397-5.6110571118131i</v>
      </c>
      <c r="AP306" s="240" t="str">
        <f t="shared" ca="1" si="491"/>
        <v>1.74653960855983-11.7742136452804i</v>
      </c>
      <c r="AQ306" s="240" t="str">
        <f t="shared" ca="1" si="492"/>
        <v>11.6743324525824-2.32216910571952i</v>
      </c>
      <c r="AR306" s="240" t="str">
        <f t="shared" ca="1" si="493"/>
        <v>11.6743324525824-2.32216910571952i</v>
      </c>
      <c r="AS306" s="240" t="str">
        <f t="shared" ca="1" si="494"/>
        <v>-7.55121253651846+9.20117909820817i</v>
      </c>
      <c r="AT306" s="240" t="str">
        <f t="shared" ca="1" si="495"/>
        <v>-11.2072424569648-4.01001547126472i</v>
      </c>
      <c r="AU306" s="240" t="str">
        <f t="shared" ca="1" si="496"/>
        <v>4.24048175692394E-12-11.9030461466373i</v>
      </c>
      <c r="AV306" s="240" t="str">
        <f t="shared" ca="1" si="497"/>
        <v>11.2072424569676-4.01001547125673i</v>
      </c>
      <c r="AW306" s="240" t="str">
        <f t="shared" ca="1" si="498"/>
        <v>7.55121253651216+9.20117909821333i</v>
      </c>
      <c r="AX306" s="240" t="str">
        <f t="shared" ca="1" si="499"/>
        <v>-6.11938868824055+10.2095832261268i</v>
      </c>
      <c r="AY306" s="240" t="str">
        <f t="shared" ca="1" si="500"/>
        <v>-11.674332452583-2.32216910571623i</v>
      </c>
      <c r="AZ306" s="240" t="str">
        <f t="shared" ca="1" si="501"/>
        <v>-1.74653960856349-11.7742136452799i</v>
      </c>
      <c r="BA306" s="240" t="str">
        <f t="shared" ca="1" si="502"/>
        <v>10.4975495072379-5.61105711181636i</v>
      </c>
      <c r="BB306" s="240" t="str">
        <f t="shared" ca="1" si="503"/>
        <v>8.81957543750389+7.99359722973045i</v>
      </c>
      <c r="BC306" s="240" t="str">
        <f t="shared" ca="1" si="504"/>
        <v>-4.55509855499455+10.9969807094158i</v>
      </c>
      <c r="BD306" s="240" t="str">
        <f t="shared" ca="1" si="505"/>
        <v>-11.8887084062618-0.584054791827498i</v>
      </c>
      <c r="BE306" s="240" t="str">
        <f t="shared" ca="1" si="506"/>
        <v>-3.45527190902044-11.3905049757994i</v>
      </c>
      <c r="BF306" s="240" t="str">
        <f t="shared" ca="1" si="507"/>
        <v>9.56061631254189-7.09063631089159i</v>
      </c>
      <c r="BG306" s="240" t="str">
        <f t="shared" ca="1" si="508"/>
        <v>9.89702116476227+6.61297812133263i</v>
      </c>
      <c r="BH306" s="240" t="str">
        <f t="shared" ca="1" si="509"/>
        <v>-2.89220429411019+11.5463267704542i</v>
      </c>
      <c r="BI306" s="240" t="str">
        <f t="shared" ca="1" si="510"/>
        <v>-11.8457297260082+1.16670254449957i</v>
      </c>
      <c r="BJ306" s="240" t="str">
        <f t="shared" ca="1" si="511"/>
        <v>-5.08920800732556-10.7602262721167i</v>
      </c>
      <c r="BK306" s="240" t="str">
        <f t="shared" ca="1" si="512"/>
        <v>8.41672464705962-8.41672464706761i</v>
      </c>
      <c r="BL306" s="240" t="str">
        <f t="shared" ca="1" si="513"/>
        <v>10.7602262721164+5.08920800732605i</v>
      </c>
      <c r="BM306" s="240" t="str">
        <f t="shared" ca="1" si="514"/>
        <v>-1.16670254450044+11.8457297260081i</v>
      </c>
      <c r="BN306" s="240" t="str">
        <f t="shared" ca="1" si="515"/>
        <v>-11.5463267704543+2.89220429410967i</v>
      </c>
      <c r="BO306" s="240" t="str">
        <f t="shared" ca="1" si="516"/>
        <v>-6.61297812133218-9.89702116476258i</v>
      </c>
      <c r="BP306" s="240" t="str">
        <f t="shared" ca="1" si="517"/>
        <v>7.09063631089201-9.56061631254157i</v>
      </c>
      <c r="BQ306" s="240" t="str">
        <f t="shared" ca="1" si="518"/>
        <v>11.3905049757992+3.45527190902095i</v>
      </c>
      <c r="BR306" s="240" t="str">
        <f t="shared" ca="1" si="519"/>
        <v>0.584054791826618+11.8887084062618i</v>
      </c>
      <c r="BS306" s="240" t="str">
        <f t="shared" ca="1" si="520"/>
        <v>-10.9969807094161+4.55509855499374i</v>
      </c>
      <c r="BT306" s="240" t="str">
        <f t="shared" ca="1" si="521"/>
        <v>-7.9935972297298-8.81957543750448i</v>
      </c>
      <c r="BU306" s="240" t="str">
        <f t="shared" ca="1" si="522"/>
        <v>5.61105711181684-10.4975495072377i</v>
      </c>
      <c r="BV306" s="240" t="str">
        <f t="shared" ca="1" si="523"/>
        <v>11.7742136452798+1.74653960856402i</v>
      </c>
      <c r="BW306" s="240" t="str">
        <f t="shared" ca="1" si="524"/>
        <v>2.32216910571569+11.6743324525831i</v>
      </c>
      <c r="BX306" s="240" t="str">
        <f t="shared" ca="1" si="525"/>
        <v>-10.2095832261271+6.11938868824007i</v>
      </c>
      <c r="BY306" s="240" t="str">
        <f t="shared" ca="1" si="526"/>
        <v>-9.20117909821299-7.55121253651258i</v>
      </c>
      <c r="BZ306" s="240" t="str">
        <f t="shared" ca="1" si="527"/>
        <v>4.01001547125724-11.2072424569674i</v>
      </c>
      <c r="CA306" s="240" t="str">
        <f t="shared" ca="1" si="528"/>
        <v>11.9030461466373-3.69801356714305E-12i</v>
      </c>
      <c r="CB306" s="240" t="str">
        <f t="shared" ca="1" si="529"/>
        <v>4.01001547126421+11.207242456965i</v>
      </c>
      <c r="CC306" s="240" t="str">
        <f t="shared" ca="1" si="530"/>
        <v>-9.20117909820873+7.55121253651778i</v>
      </c>
      <c r="CD306" s="240" t="str">
        <f t="shared" ca="1" si="531"/>
        <v>-10.2095832261246-6.11938868824418i</v>
      </c>
      <c r="CE306" s="240" t="str">
        <f t="shared" ca="1" si="532"/>
        <v>2.32216910572039-11.6743324525822i</v>
      </c>
      <c r="CF306" s="240" t="str">
        <f t="shared" ca="1" si="533"/>
        <v>11.7742136452805-1.7465396085593i</v>
      </c>
      <c r="CG306" s="240" t="str">
        <f t="shared" ca="1" si="534"/>
        <v>5.61105711181263+10.4975495072399i</v>
      </c>
      <c r="CH306" s="240" t="str">
        <f t="shared" ca="1" si="535"/>
        <v>-7.99359722973335+8.81957543750127i</v>
      </c>
      <c r="CI306" s="240" t="str">
        <f t="shared" ca="1" si="536"/>
        <v>-10.9969807094143-4.55509855499816i</v>
      </c>
      <c r="CJ306" s="240" t="str">
        <f t="shared" ca="1" si="537"/>
        <v>0.584054791832072-11.8887084062616i</v>
      </c>
      <c r="CK306" s="240" t="str">
        <f t="shared" ca="1" si="538"/>
        <v>11.3905049758006-3.45527190901638i</v>
      </c>
      <c r="CL306" s="240" t="str">
        <f t="shared" ca="1" si="539"/>
        <v>7.09063631089795+9.56061631253717i</v>
      </c>
      <c r="CM306" s="240" t="str">
        <f t="shared" ca="1" si="540"/>
        <v>-6.61297812132602+9.89702116476669i</v>
      </c>
      <c r="CN306" s="240" t="str">
        <f t="shared" ca="1" si="541"/>
        <v>-11.5463267704559-2.89220429410315i</v>
      </c>
      <c r="CO306" s="240" t="str">
        <f t="shared" ca="1" si="542"/>
        <v>-1.16670254450713-11.8457297260075i</v>
      </c>
      <c r="CP306" s="240" t="str">
        <f t="shared" ca="1" si="543"/>
        <v>10.7602262721134-5.08920800733243i</v>
      </c>
      <c r="CQ306" s="240" t="str">
        <f t="shared" ca="1" si="544"/>
        <v>8.41672464706461+8.41672464706262i</v>
      </c>
      <c r="CR306" s="240" t="str">
        <f t="shared" ca="1" si="545"/>
        <v>-5.08920800732988+10.7602262721146i</v>
      </c>
      <c r="CS306" s="240" t="str">
        <f t="shared" ca="1" si="546"/>
        <v>-11.8457297260077-1.16670254450433i</v>
      </c>
      <c r="CT306" s="240" t="str">
        <f t="shared" ca="1" si="547"/>
        <v>-2.89220429410588-11.5463267704553i</v>
      </c>
      <c r="CU306" s="240" t="str">
        <f t="shared" ca="1" si="548"/>
        <v>9.89702116476511-6.61297812132837i</v>
      </c>
      <c r="CV306" s="240" t="str">
        <f t="shared" ca="1" si="549"/>
        <v>9.56061631253884+7.09063631089569i</v>
      </c>
      <c r="CW306" s="240" t="str">
        <f t="shared" ca="1" si="550"/>
        <v>-3.45527190902534+11.3905049757979i</v>
      </c>
      <c r="CX306" s="240" t="str">
        <f t="shared" ca="1" si="551"/>
        <v>-11.888708406262+0.584054791822721i</v>
      </c>
      <c r="CY306" s="240" t="str">
        <f t="shared" ca="1" si="552"/>
        <v>-4.55509855499014-10.9969807094176i</v>
      </c>
      <c r="CZ306" s="240" t="str">
        <f t="shared" ca="1" si="553"/>
        <v>8.81957543749938-7.99359722973543i</v>
      </c>
      <c r="DA306" s="240" t="str">
        <f t="shared" ca="1" si="554"/>
        <v>10.4975495072413+5.61105711181014i</v>
      </c>
      <c r="DB306" s="240" t="str">
        <f t="shared" ca="1" si="555"/>
        <v>-1.74653960855651+11.7742136452809i</v>
      </c>
      <c r="DC306" s="240" t="str">
        <f t="shared" ca="1" si="556"/>
        <v>-11.6743324525817+2.32216910572315i</v>
      </c>
      <c r="DD306" s="240" t="str">
        <f t="shared" ca="1" si="557"/>
        <v>-6.1193886882466-10.2095832261232i</v>
      </c>
      <c r="DE306" s="240" t="str">
        <f t="shared" ca="1" si="558"/>
        <v>7.5512125365156-9.20117909821051i</v>
      </c>
      <c r="DF306" s="240" t="str">
        <f t="shared" ca="1" si="559"/>
        <v>11.2072424569659+4.01001547126155i</v>
      </c>
      <c r="DG306" s="240" t="str">
        <f t="shared" ca="1" si="560"/>
        <v>-8.80773108697299E-13+11.9030461466373i</v>
      </c>
      <c r="DH306" s="240" t="str">
        <f t="shared" ca="1" si="561"/>
        <v>-11.2072424569665+4.0100154712599i</v>
      </c>
      <c r="DI306" s="240" t="str">
        <f t="shared" ca="1" si="562"/>
        <v>-7.55121253651476-9.2011790982112i</v>
      </c>
      <c r="DJ306" s="240" t="str">
        <f t="shared" ca="1" si="563"/>
        <v>6.11938868824753-10.2095832261226i</v>
      </c>
      <c r="DK306" s="240" t="str">
        <f t="shared" ca="1" si="564"/>
        <v>11.6743324525814+2.32216910572421i</v>
      </c>
      <c r="DL306" s="240" t="str">
        <f t="shared" ca="1" si="565"/>
        <v>1.74653960855544+11.7742136452811i</v>
      </c>
      <c r="DM306" s="240" t="str">
        <f t="shared" ca="1" si="566"/>
        <v>-10.4975495072421+5.61105711180859i</v>
      </c>
      <c r="DN306" s="240" t="str">
        <f t="shared" ca="1" si="567"/>
        <v>-8.81957543750637-7.99359722972772i</v>
      </c>
      <c r="DO306" s="240" t="str">
        <f t="shared" ca="1" si="568"/>
        <v>4.55509855499114-10.9969807094172i</v>
      </c>
      <c r="DP306" s="240" t="str">
        <f t="shared" ca="1" si="569"/>
        <v>11.888708406262+0.584054791823804i</v>
      </c>
      <c r="DQ306" s="240" t="str">
        <f t="shared" ca="1" si="570"/>
        <v>3.45527190902429+11.3905049757982i</v>
      </c>
      <c r="DR306" s="240" t="str">
        <f t="shared" ca="1" si="571"/>
        <v>-9.56061631253949+7.09063631089482i</v>
      </c>
      <c r="DS306" s="240" t="str">
        <f t="shared" ca="1" si="572"/>
        <v>-9.89702116476452-6.61297812132927i</v>
      </c>
      <c r="DT306" s="240" t="str">
        <f t="shared" ca="1" si="573"/>
        <v>2.89220429410628-11.5463267704552i</v>
      </c>
      <c r="DU306" s="240" t="str">
        <f t="shared" ca="1" si="574"/>
        <v>11.8457297260079-1.16670254450257i</v>
      </c>
      <c r="DV306" s="240" t="str">
        <f t="shared" ca="1" si="575"/>
        <v>5.08920800732829+10.7602262721154i</v>
      </c>
      <c r="DW306" s="240" t="str">
        <f t="shared" ca="1" si="576"/>
        <v>-8.41672464706586+8.41672464706137i</v>
      </c>
      <c r="DX306" s="240" t="str">
        <f t="shared" ca="1" si="577"/>
        <v>-10.7602262721127-5.08920800733403i</v>
      </c>
      <c r="DY306" s="240" t="str">
        <f t="shared" ca="1" si="578"/>
        <v>1.16670254450888-11.8457297260073i</v>
      </c>
      <c r="DZ306" s="240" t="str">
        <f t="shared" ca="1" si="579"/>
        <v>11.5463267704564-2.89220429410143i</v>
      </c>
      <c r="EA306" s="240" t="str">
        <f t="shared" ca="1" si="580"/>
        <v>6.61297812133525+9.89702116476052i</v>
      </c>
      <c r="EB306" s="240" t="str">
        <f t="shared" ca="1" si="581"/>
        <v>-7.09063631088905+9.56061631254377i</v>
      </c>
      <c r="EC306" s="240" t="str">
        <f t="shared" ca="1" si="582"/>
        <v>-11.3905049758003-3.45527190901741i</v>
      </c>
      <c r="ED306" s="240" t="str">
        <f t="shared" ca="1" si="583"/>
        <v>-0.584054791830988-11.8887084062616i</v>
      </c>
      <c r="EE306" s="240" t="str">
        <f t="shared" ca="1" si="584"/>
        <v>10.9969807094144-4.55509855499778i</v>
      </c>
      <c r="EF306" s="240" t="str">
        <f t="shared" ca="1" si="585"/>
        <v>7.99359722973204+8.81957543750245i</v>
      </c>
      <c r="EG306" s="240" t="str">
        <f t="shared" ca="1" si="586"/>
        <v>-5.61105711181417+10.4975495072391i</v>
      </c>
      <c r="EH306" s="240" t="str">
        <f t="shared" ca="1" si="587"/>
        <v>-11.7742136452803-1.74653960856104i</v>
      </c>
      <c r="EI306" s="240" t="str">
        <f t="shared" ca="1" si="588"/>
        <v>-2.32216910571865-11.6743324525826i</v>
      </c>
      <c r="EJ306" s="240" t="str">
        <f t="shared" ca="1" si="589"/>
        <v>10.2095832261255-6.11938868824267i</v>
      </c>
      <c r="EK306" s="240" t="str">
        <f t="shared" ca="1" si="590"/>
        <v>9.20117909820761+7.55121253651914i</v>
      </c>
      <c r="EL306" s="240" t="str">
        <f t="shared" ca="1" si="591"/>
        <v>-4.01001547126523+11.2072424569646i</v>
      </c>
      <c r="EM306" s="240" t="str">
        <f t="shared" ca="1" si="592"/>
        <v>-11.9030461466373-4.78294994670483E-12i</v>
      </c>
      <c r="EN306" s="240"/>
      <c r="EO306" s="240"/>
      <c r="EP306" s="240"/>
    </row>
    <row r="307" spans="1:146">
      <c r="A307" s="268">
        <f t="shared" si="461"/>
        <v>4.0429687499999997E-3</v>
      </c>
      <c r="B307" s="267">
        <v>207</v>
      </c>
      <c r="C307" s="266">
        <f t="shared" si="462"/>
        <v>41400</v>
      </c>
      <c r="N307" s="265">
        <f t="shared" ca="1" si="463"/>
        <v>12.091408915055085</v>
      </c>
      <c r="O307" s="240">
        <f t="shared" ca="1" si="464"/>
        <v>-11.908591084944915</v>
      </c>
      <c r="P307" s="240" t="str">
        <f t="shared" ca="1" si="465"/>
        <v>-4.28584282359644-11.1106297265212i</v>
      </c>
      <c r="Q307" s="240" t="str">
        <f t="shared" ca="1" si="466"/>
        <v>8.82368396578186-7.99732098270624i</v>
      </c>
      <c r="R307" s="240" t="str">
        <f t="shared" ca="1" si="467"/>
        <v>10.6370429500729+5.35423747201542i</v>
      </c>
      <c r="S307" s="240" t="str">
        <f t="shared" ca="1" si="468"/>
        <v>-1.16724604350009+11.8512479639219i</v>
      </c>
      <c r="T307" s="240" t="str">
        <f t="shared" ca="1" si="469"/>
        <v>-11.4772150650149+3.17617316590643i</v>
      </c>
      <c r="U307" s="241" t="str">
        <f t="shared" ca="1" si="470"/>
        <v>-7.09393942678682-9.56507004875077i</v>
      </c>
      <c r="V307" s="240" t="str">
        <f t="shared" ca="1" si="471"/>
        <v>6.37106788665429-10.0610156352166i</v>
      </c>
      <c r="W307" s="240" t="str">
        <f t="shared" ca="1" si="472"/>
        <v>11.679770846455+2.32325086952084i</v>
      </c>
      <c r="X307" s="240" t="str">
        <f t="shared" ca="1" si="473"/>
        <v>2.03591522435631+11.7332685483485i</v>
      </c>
      <c r="Y307" s="240" t="str">
        <f t="shared" ca="1" si="474"/>
        <v>-10.2143392783517+6.12223935624473i</v>
      </c>
      <c r="Z307" s="240" t="str">
        <f t="shared" ca="1" si="475"/>
        <v>-9.38809523988253-7.32654143476474i</v>
      </c>
      <c r="AA307" s="240" t="str">
        <f t="shared" ca="1" si="476"/>
        <v>3.45688151964892-11.3958111509247i</v>
      </c>
      <c r="AB307" s="240" t="str">
        <f t="shared" ca="1" si="477"/>
        <v>11.8763242415045-0.876050306251304i</v>
      </c>
      <c r="AC307" s="240" t="str">
        <f t="shared" ca="1" si="478"/>
        <v>5.09157877394653+10.7652388369755i</v>
      </c>
      <c r="AD307" s="240" t="str">
        <f t="shared" ca="1" si="479"/>
        <v>-8.21145638376355+8.62476235533352i</v>
      </c>
      <c r="AE307" s="240" t="str">
        <f t="shared" ca="1" si="480"/>
        <v>-11.002103564427-4.55722051101897i</v>
      </c>
      <c r="AF307" s="240" t="str">
        <f t="shared" ca="1" si="481"/>
        <v>0.292251455202064-11.9050044399556i</v>
      </c>
      <c r="AG307" s="240" t="str">
        <f t="shared" ca="1" si="482"/>
        <v>11.2124632607213-4.01188350471507i</v>
      </c>
      <c r="AH307" s="240" t="str">
        <f t="shared" ca="1" si="483"/>
        <v>7.77836829452723+9.01729051894875i</v>
      </c>
      <c r="AI307" s="240" t="str">
        <f t="shared" ca="1" si="484"/>
        <v>-5.61367097763689+10.5024397062429i</v>
      </c>
      <c r="AJ307" s="240" t="str">
        <f t="shared" ca="1" si="485"/>
        <v>-11.8190329377123-1.45773867538094i</v>
      </c>
      <c r="AK307" s="240" t="str">
        <f t="shared" ca="1" si="486"/>
        <v>-2.8935516042102-11.5517055339115i</v>
      </c>
      <c r="AL307" s="240" t="str">
        <f t="shared" ca="1" si="487"/>
        <v>9.73628321708063-6.8570642949606i</v>
      </c>
      <c r="AM307" s="240" t="str">
        <f t="shared" ca="1" si="488"/>
        <v>9.90163161246964+6.61605872399658i</v>
      </c>
      <c r="AN307" s="240" t="str">
        <f t="shared" ca="1" si="489"/>
        <v>-2.60918707523352+11.6192376873384i</v>
      </c>
      <c r="AO307" s="240" t="str">
        <f t="shared" ca="1" si="490"/>
        <v>-11.7796985680041+1.74735321998505i</v>
      </c>
      <c r="AP307" s="240" t="str">
        <f t="shared" ca="1" si="491"/>
        <v>-5.86972301777747-10.3615101854413i</v>
      </c>
      <c r="AQ307" s="240" t="str">
        <f t="shared" ca="1" si="492"/>
        <v>7.55473020813849-9.20546539348605i</v>
      </c>
      <c r="AR307" s="240" t="str">
        <f t="shared" ca="1" si="493"/>
        <v>7.55473020813849-9.20546539348605i</v>
      </c>
      <c r="AS307" s="240" t="str">
        <f t="shared" ca="1" si="494"/>
        <v>0.58432686905068+11.8942466654486i</v>
      </c>
      <c r="AT307" s="240" t="str">
        <f t="shared" ca="1" si="495"/>
        <v>-10.8869501465385+4.82585309921616i</v>
      </c>
      <c r="AU307" s="240" t="str">
        <f t="shared" ca="1" si="496"/>
        <v>-8.42064551054398-8.42064551054045i</v>
      </c>
      <c r="AV307" s="240" t="str">
        <f t="shared" ca="1" si="497"/>
        <v>4.8258530992116-10.8869501465405i</v>
      </c>
      <c r="AW307" s="240" t="str">
        <f t="shared" ca="1" si="498"/>
        <v>11.8942466654482+0.584326869057866i</v>
      </c>
      <c r="AX307" s="240" t="str">
        <f t="shared" ca="1" si="499"/>
        <v>3.73550757722947+11.3075428263125i</v>
      </c>
      <c r="AY307" s="240" t="str">
        <f t="shared" ca="1" si="500"/>
        <v>-9.2054653934831+7.55473020814209i</v>
      </c>
      <c r="AZ307" s="240" t="str">
        <f t="shared" ca="1" si="501"/>
        <v>-10.3615101854437-5.86972301777312i</v>
      </c>
      <c r="BA307" s="240" t="str">
        <f t="shared" ca="1" si="502"/>
        <v>1.74735321999183-11.7796985680031i</v>
      </c>
      <c r="BB307" s="240" t="str">
        <f t="shared" ca="1" si="503"/>
        <v>11.6192376873399-2.60918707522667i</v>
      </c>
      <c r="BC307" s="240" t="str">
        <f t="shared" ca="1" si="504"/>
        <v>6.61605872400045+9.90163161246706i</v>
      </c>
      <c r="BD307" s="240" t="str">
        <f t="shared" ca="1" si="505"/>
        <v>-6.8570642949568+9.73628321708331i</v>
      </c>
      <c r="BE307" s="240" t="str">
        <f t="shared" ca="1" si="506"/>
        <v>-11.5517055339098-2.89355160421718i</v>
      </c>
      <c r="BF307" s="240" t="str">
        <f t="shared" ca="1" si="507"/>
        <v>-1.45773867537362-11.8190329377132i</v>
      </c>
      <c r="BG307" s="240" t="str">
        <f t="shared" ca="1" si="508"/>
        <v>10.5024397062406-5.61367097764115i</v>
      </c>
      <c r="BH307" s="240" t="str">
        <f t="shared" ca="1" si="509"/>
        <v>9.0172905189488+7.77836829452716i</v>
      </c>
      <c r="BI307" s="240" t="str">
        <f t="shared" ca="1" si="510"/>
        <v>-4.0118835047174+11.2124632607205i</v>
      </c>
      <c r="BJ307" s="240" t="str">
        <f t="shared" ca="1" si="511"/>
        <v>-11.9050044399557+0.292251455196055i</v>
      </c>
      <c r="BK307" s="240" t="str">
        <f t="shared" ca="1" si="512"/>
        <v>-4.55722051102217-11.0021035644257i</v>
      </c>
      <c r="BL307" s="240" t="str">
        <f t="shared" ca="1" si="513"/>
        <v>8.62476235533265-8.21145638376447i</v>
      </c>
      <c r="BM307" s="240" t="str">
        <f t="shared" ca="1" si="514"/>
        <v>10.7652388369746+5.09157877394859i</v>
      </c>
      <c r="BN307" s="240" t="str">
        <f t="shared" ca="1" si="515"/>
        <v>-0.876050306255947+11.8763242415041i</v>
      </c>
      <c r="BO307" s="240" t="str">
        <f t="shared" ca="1" si="516"/>
        <v>-11.3958111509237+3.45688151965224i</v>
      </c>
      <c r="BP307" s="240" t="str">
        <f t="shared" ca="1" si="517"/>
        <v>-7.32654143476587-9.38809523988165i</v>
      </c>
      <c r="BQ307" s="240" t="str">
        <f t="shared" ca="1" si="518"/>
        <v>6.12223935624692-10.2143392783504i</v>
      </c>
      <c r="BR307" s="240" t="str">
        <f t="shared" ca="1" si="519"/>
        <v>11.7332685483477+2.0359152243609i</v>
      </c>
      <c r="BS307" s="240" t="str">
        <f t="shared" ca="1" si="520"/>
        <v>2.32325086952441+11.6797708464543i</v>
      </c>
      <c r="BT307" s="240" t="str">
        <f t="shared" ca="1" si="521"/>
        <v>-10.0610156352157+6.37106788665558i</v>
      </c>
      <c r="BU307" s="240" t="str">
        <f t="shared" ca="1" si="522"/>
        <v>-9.56507004875001-7.09393942678784i</v>
      </c>
      <c r="BV307" s="240" t="str">
        <f t="shared" ca="1" si="523"/>
        <v>3.1761731659108-11.4772150650137i</v>
      </c>
      <c r="BW307" s="240" t="str">
        <f t="shared" ca="1" si="524"/>
        <v>11.8512479639214-1.16724604350497i</v>
      </c>
      <c r="BX307" s="240" t="str">
        <f t="shared" ca="1" si="525"/>
        <v>5.35423747201625+10.6370429500725i</v>
      </c>
      <c r="BY307" s="240" t="str">
        <f t="shared" ca="1" si="526"/>
        <v>-7.99732098270709+8.8236839657811i</v>
      </c>
      <c r="BZ307" s="240" t="str">
        <f t="shared" ca="1" si="527"/>
        <v>-11.1106297265198-4.28584282360013i</v>
      </c>
      <c r="CA307" s="240" t="str">
        <f t="shared" ca="1" si="528"/>
        <v>-4.98939510792381E-12-11.9085910849449i</v>
      </c>
      <c r="CB307" s="240" t="str">
        <f t="shared" ca="1" si="529"/>
        <v>11.1106297265206-4.28584282359808i</v>
      </c>
      <c r="CC307" s="240" t="str">
        <f t="shared" ca="1" si="530"/>
        <v>7.99732098270546+8.82368396578257i</v>
      </c>
      <c r="CD307" s="240" t="str">
        <f t="shared" ca="1" si="531"/>
        <v>-5.35423747201882+10.6370429500712i</v>
      </c>
      <c r="CE307" s="240" t="str">
        <f t="shared" ca="1" si="532"/>
        <v>-11.8512479639224-1.16724604349504i</v>
      </c>
      <c r="CF307" s="240" t="str">
        <f t="shared" ca="1" si="533"/>
        <v>-3.17617316590867-11.4772150650143i</v>
      </c>
      <c r="CG307" s="240" t="str">
        <f t="shared" ca="1" si="534"/>
        <v>9.56507004875132-7.09393942678607i</v>
      </c>
      <c r="CH307" s="240" t="str">
        <f t="shared" ca="1" si="535"/>
        <v>10.0610156352146+6.37106788665744i</v>
      </c>
      <c r="CI307" s="240" t="str">
        <f t="shared" ca="1" si="536"/>
        <v>-2.32325086951529+11.6797708464561i</v>
      </c>
      <c r="CJ307" s="240" t="str">
        <f t="shared" ca="1" si="537"/>
        <v>-11.7332685483481+2.03591522435873i</v>
      </c>
      <c r="CK307" s="240" t="str">
        <f t="shared" ca="1" si="538"/>
        <v>-6.12223935624502-10.2143392783515i</v>
      </c>
      <c r="CL307" s="240" t="str">
        <f t="shared" ca="1" si="539"/>
        <v>7.32654143476761-9.38809523988029i</v>
      </c>
      <c r="CM307" s="240" t="str">
        <f t="shared" ca="1" si="540"/>
        <v>11.395811150923+3.45688151965435i</v>
      </c>
      <c r="CN307" s="240" t="str">
        <f t="shared" ca="1" si="541"/>
        <v>0.876050306253748+11.8763242415043i</v>
      </c>
      <c r="CO307" s="240" t="str">
        <f t="shared" ca="1" si="542"/>
        <v>-10.7652388369757+5.09157877394629i</v>
      </c>
      <c r="CP307" s="240" t="str">
        <f t="shared" ca="1" si="543"/>
        <v>-8.62476235533113-8.21145638376606i</v>
      </c>
      <c r="CQ307" s="240" t="str">
        <f t="shared" ca="1" si="544"/>
        <v>4.55722051102483-11.0021035644246i</v>
      </c>
      <c r="CR307" s="240" t="str">
        <f t="shared" ca="1" si="545"/>
        <v>11.9050044399557+0.29225145519826i</v>
      </c>
      <c r="CS307" s="240" t="str">
        <f t="shared" ca="1" si="546"/>
        <v>4.01188350471499+11.2124632607213i</v>
      </c>
      <c r="CT307" s="240" t="str">
        <f t="shared" ca="1" si="547"/>
        <v>-9.01729051895024+7.7783682945255i</v>
      </c>
      <c r="CU307" s="240" t="str">
        <f t="shared" ca="1" si="548"/>
        <v>-10.5024397062394-5.6136709776434i</v>
      </c>
      <c r="CV307" s="240" t="str">
        <f t="shared" ca="1" si="549"/>
        <v>1.45773867537648-11.8190329377128i</v>
      </c>
      <c r="CW307" s="240" t="str">
        <f t="shared" ca="1" si="550"/>
        <v>11.5517055339104-2.89355160421471i</v>
      </c>
      <c r="CX307" s="240" t="str">
        <f t="shared" ca="1" si="551"/>
        <v>6.85706429495501+9.73628321708457i</v>
      </c>
      <c r="CY307" s="240" t="str">
        <f t="shared" ca="1" si="552"/>
        <v>-6.61605872400257+9.90163161246564i</v>
      </c>
      <c r="CZ307" s="240" t="str">
        <f t="shared" ca="1" si="553"/>
        <v>-11.6192376873393-2.60918707522915i</v>
      </c>
      <c r="DA307" s="240" t="str">
        <f t="shared" ca="1" si="554"/>
        <v>-1.74735321998965-11.7796985680034i</v>
      </c>
      <c r="DB307" s="240" t="str">
        <f t="shared" ca="1" si="555"/>
        <v>10.361510185445-5.8697230177709i</v>
      </c>
      <c r="DC307" s="240" t="str">
        <f t="shared" ca="1" si="556"/>
        <v>9.20546539348148+7.55473020814405i</v>
      </c>
      <c r="DD307" s="240" t="str">
        <f t="shared" ca="1" si="557"/>
        <v>-3.73550757722063+11.3075428263154i</v>
      </c>
      <c r="DE307" s="240" t="str">
        <f t="shared" ca="1" si="558"/>
        <v>-11.8942466654484+0.584326869055663i</v>
      </c>
      <c r="DF307" s="240" t="str">
        <f t="shared" ca="1" si="559"/>
        <v>-4.82585309920927-10.8869501465416i</v>
      </c>
      <c r="DG307" s="240" t="str">
        <f t="shared" ca="1" si="560"/>
        <v>8.42064551054554-8.42064551053889i</v>
      </c>
      <c r="DH307" s="240" t="str">
        <f t="shared" ca="1" si="561"/>
        <v>10.8869501465424+4.82585309920735i</v>
      </c>
      <c r="DI307" s="240" t="str">
        <f t="shared" ca="1" si="562"/>
        <v>-0.584326869052883+11.8942466654485i</v>
      </c>
      <c r="DJ307" s="240" t="str">
        <f t="shared" ca="1" si="563"/>
        <v>-11.3075428263147+3.73550757722263i</v>
      </c>
      <c r="DK307" s="240" t="str">
        <f t="shared" ca="1" si="564"/>
        <v>-7.55473020813679-9.20546539348744i</v>
      </c>
      <c r="DL307" s="240" t="str">
        <f t="shared" ca="1" si="565"/>
        <v>5.86972301776907-10.361510185446i</v>
      </c>
      <c r="DM307" s="240" t="str">
        <f t="shared" ca="1" si="566"/>
        <v>11.7796985680038+1.7473532199869i</v>
      </c>
      <c r="DN307" s="240" t="str">
        <f t="shared" ca="1" si="567"/>
        <v>2.60918707523187+11.6192376873387i</v>
      </c>
      <c r="DO307" s="240" t="str">
        <f t="shared" ca="1" si="568"/>
        <v>-9.90163161247124+6.61605872399419i</v>
      </c>
      <c r="DP307" s="240" t="str">
        <f t="shared" ca="1" si="569"/>
        <v>-9.73628321708618-6.85706429495273i</v>
      </c>
      <c r="DQ307" s="240" t="str">
        <f t="shared" ca="1" si="570"/>
        <v>2.89355160421201-11.5517055339111i</v>
      </c>
      <c r="DR307" s="240" t="str">
        <f t="shared" ca="1" si="571"/>
        <v>11.8190329377127-1.45773867537791i</v>
      </c>
      <c r="DS307" s="240" t="str">
        <f t="shared" ca="1" si="572"/>
        <v>5.61367097763451+10.5024397062441i</v>
      </c>
      <c r="DT307" s="240" t="str">
        <f t="shared" ca="1" si="573"/>
        <v>-7.77836829453262+9.01729051894411i</v>
      </c>
      <c r="DU307" s="240" t="str">
        <f t="shared" ca="1" si="574"/>
        <v>-11.2124632607222-4.01188350471237i</v>
      </c>
      <c r="DV307" s="240" t="str">
        <f t="shared" ca="1" si="575"/>
        <v>-0.292251455200367-11.9050044399556i</v>
      </c>
      <c r="DW307" s="240" t="str">
        <f t="shared" ca="1" si="576"/>
        <v>11.0021035644284-4.55722051101553i</v>
      </c>
      <c r="DX307" s="240" t="str">
        <f t="shared" ca="1" si="577"/>
        <v>8.21145638375926+8.62476235533761i</v>
      </c>
      <c r="DY307" s="240" t="str">
        <f t="shared" ca="1" si="578"/>
        <v>-5.09157877394378+10.7652388369768i</v>
      </c>
      <c r="DZ307" s="240" t="str">
        <f t="shared" ca="1" si="579"/>
        <v>-11.8763242415044-0.876050306251647i</v>
      </c>
      <c r="EA307" s="240" t="str">
        <f t="shared" ca="1" si="580"/>
        <v>-3.45688151964536-11.3958111509258i</v>
      </c>
      <c r="EB307" s="240" t="str">
        <f t="shared" ca="1" si="581"/>
        <v>9.38809523988606-7.32654143476019i</v>
      </c>
      <c r="EC307" s="240" t="str">
        <f t="shared" ca="1" si="582"/>
        <v>10.2143392783526+6.12223935624321i</v>
      </c>
      <c r="ED307" s="240" t="str">
        <f t="shared" ca="1" si="583"/>
        <v>-2.03591522435665+11.7332685483484i</v>
      </c>
      <c r="EE307" s="240" t="str">
        <f t="shared" ca="1" si="584"/>
        <v>-11.6797708464557+2.32325086951735i</v>
      </c>
      <c r="EF307" s="240" t="str">
        <f t="shared" ca="1" si="585"/>
        <v>-6.37106788664949-10.0610156352196i</v>
      </c>
      <c r="EG307" s="240" t="str">
        <f t="shared" ca="1" si="586"/>
        <v>7.09393942678438-9.56507004875258i</v>
      </c>
      <c r="EH307" s="240" t="str">
        <f t="shared" ca="1" si="587"/>
        <v>11.4772150650149+3.17617316590665i</v>
      </c>
      <c r="EI307" s="240" t="str">
        <f t="shared" ca="1" si="588"/>
        <v>1.16724604349781+11.8512479639221i</v>
      </c>
      <c r="EJ307" s="240" t="str">
        <f t="shared" ca="1" si="589"/>
        <v>-10.6370429500754+5.35423747201043i</v>
      </c>
      <c r="EK307" s="240" t="str">
        <f t="shared" ca="1" si="590"/>
        <v>-8.82368396578399-7.9973209827039i</v>
      </c>
      <c r="EL307" s="240" t="str">
        <f t="shared" ca="1" si="591"/>
        <v>4.28584282359611-11.1106297265213i</v>
      </c>
      <c r="EM307" s="240" t="str">
        <f t="shared" ca="1" si="592"/>
        <v>11.9085910849449+2.20586034365733E-12i</v>
      </c>
      <c r="EN307" s="240"/>
      <c r="EO307" s="240"/>
      <c r="EP307" s="240"/>
    </row>
    <row r="308" spans="1:146">
      <c r="A308" s="268">
        <f t="shared" si="461"/>
        <v>4.0624999999999993E-3</v>
      </c>
      <c r="B308" s="267">
        <v>208</v>
      </c>
      <c r="C308" s="266">
        <f t="shared" si="462"/>
        <v>41600</v>
      </c>
      <c r="N308" s="265">
        <f t="shared" ca="1" si="463"/>
        <v>12.086569431303863</v>
      </c>
      <c r="O308" s="240">
        <f t="shared" ca="1" si="464"/>
        <v>-11.913430568696137</v>
      </c>
      <c r="P308" s="240" t="str">
        <f t="shared" ca="1" si="465"/>
        <v>-4.55907250127178-11.0065746644127i</v>
      </c>
      <c r="Q308" s="240" t="str">
        <f t="shared" ca="1" si="466"/>
        <v>8.42406754232038-8.42406754231991i</v>
      </c>
      <c r="R308" s="240" t="str">
        <f t="shared" ca="1" si="467"/>
        <v>11.0065746644125+4.55907250127228i</v>
      </c>
      <c r="S308" s="240" t="str">
        <f t="shared" ca="1" si="468"/>
        <v>5.19575378100551E-13+11.9134305686961i</v>
      </c>
      <c r="T308" s="240" t="str">
        <f t="shared" ca="1" si="469"/>
        <v>-11.0065746644125+4.55907250127215i</v>
      </c>
      <c r="U308" s="241" t="str">
        <f t="shared" ca="1" si="470"/>
        <v>-8.42406754232028-8.42406754232001i</v>
      </c>
      <c r="V308" s="240" t="str">
        <f t="shared" ca="1" si="471"/>
        <v>4.55907250127176-11.0065746644127i</v>
      </c>
      <c r="W308" s="240" t="str">
        <f t="shared" ca="1" si="472"/>
        <v>11.9134305686961+1.45949460598609E-13i</v>
      </c>
      <c r="X308" s="240" t="str">
        <f t="shared" ca="1" si="473"/>
        <v>4.55907250127157+11.0065746644128i</v>
      </c>
      <c r="Y308" s="240" t="str">
        <f t="shared" ca="1" si="474"/>
        <v>-8.42406754232048+8.42406754231981i</v>
      </c>
      <c r="Z308" s="240" t="str">
        <f t="shared" ca="1" si="475"/>
        <v>-11.0065746644124-4.55907250127238i</v>
      </c>
      <c r="AA308" s="240" t="str">
        <f t="shared" ca="1" si="476"/>
        <v>-3.73625917501941E-13-11.9134305686961i</v>
      </c>
      <c r="AB308" s="240" t="str">
        <f t="shared" ca="1" si="477"/>
        <v>11.0065746644126-4.55907250127198i</v>
      </c>
      <c r="AC308" s="240" t="str">
        <f t="shared" ca="1" si="478"/>
        <v>8.42406754232024+8.42406754232006i</v>
      </c>
      <c r="AD308" s="240" t="str">
        <f t="shared" ca="1" si="479"/>
        <v>-4.5590725012719+11.0065746644126i</v>
      </c>
      <c r="AE308" s="240" t="str">
        <f t="shared" ca="1" si="480"/>
        <v>-11.9134305686961-2.91898921197218E-13i</v>
      </c>
      <c r="AF308" s="240" t="str">
        <f t="shared" ca="1" si="481"/>
        <v>-4.55907250127136-11.0065746644129i</v>
      </c>
      <c r="AG308" s="240" t="str">
        <f t="shared" ca="1" si="482"/>
        <v>8.42406754232053-8.42406754231976i</v>
      </c>
      <c r="AH308" s="240" t="str">
        <f t="shared" ca="1" si="483"/>
        <v>11.0065746644128+4.55907250127142i</v>
      </c>
      <c r="AI308" s="240" t="str">
        <f t="shared" ca="1" si="484"/>
        <v>-3.3276241934958E-12+11.9134305686961i</v>
      </c>
      <c r="AJ308" s="240" t="str">
        <f t="shared" ca="1" si="485"/>
        <v>-11.0065746644113+4.55907250127512i</v>
      </c>
      <c r="AK308" s="240" t="str">
        <f t="shared" ca="1" si="486"/>
        <v>-8.42406754231929-8.424067542321i</v>
      </c>
      <c r="AL308" s="240" t="str">
        <f t="shared" ca="1" si="487"/>
        <v>4.55907250126656-11.0065746644148i</v>
      </c>
      <c r="AM308" s="240" t="str">
        <f t="shared" ca="1" si="488"/>
        <v>11.9134305686961-7.47251835003882E-13i</v>
      </c>
      <c r="AN308" s="240" t="str">
        <f t="shared" ca="1" si="489"/>
        <v>4.55907250126794+11.0065746644143i</v>
      </c>
      <c r="AO308" s="240" t="str">
        <f t="shared" ca="1" si="490"/>
        <v>-8.42406754231823+8.42406754232206i</v>
      </c>
      <c r="AP308" s="240" t="str">
        <f t="shared" ca="1" si="491"/>
        <v>-11.0065746644119-4.55907250127374i</v>
      </c>
      <c r="AQ308" s="240" t="str">
        <f t="shared" ca="1" si="492"/>
        <v>-4.99142789447496E-12-11.9134305686961i</v>
      </c>
      <c r="AR308" s="240" t="str">
        <f t="shared" ca="1" si="493"/>
        <v>-4.99142789447496E-12-11.9134305686961i</v>
      </c>
      <c r="AS308" s="240" t="str">
        <f t="shared" ca="1" si="494"/>
        <v>8.42406754231667+8.42406754232362i</v>
      </c>
      <c r="AT308" s="240" t="str">
        <f t="shared" ca="1" si="495"/>
        <v>-4.55907250127013+11.0065746644134i</v>
      </c>
      <c r="AU308" s="240" t="str">
        <f t="shared" ca="1" si="496"/>
        <v>-11.9134305686961-2.95399827599386E-12i</v>
      </c>
      <c r="AV308" s="240" t="str">
        <f t="shared" ca="1" si="497"/>
        <v>-4.55907250127563-11.0065746644111i</v>
      </c>
      <c r="AW308" s="240" t="str">
        <f t="shared" ca="1" si="498"/>
        <v>8.42406754232085-8.42406754231944i</v>
      </c>
      <c r="AX308" s="240" t="str">
        <f t="shared" ca="1" si="499"/>
        <v>11.0065746644104+4.55907250127716i</v>
      </c>
      <c r="AY308" s="240" t="str">
        <f t="shared" ca="1" si="500"/>
        <v>1.29017778347721E-12+11.9134305686961i</v>
      </c>
      <c r="AZ308" s="240" t="str">
        <f t="shared" ca="1" si="501"/>
        <v>-11.0065746644141+4.55907250126829i</v>
      </c>
      <c r="BA308" s="240" t="str">
        <f t="shared" ca="1" si="502"/>
        <v>-8.42406754232244-8.42406754231785i</v>
      </c>
      <c r="BB308" s="240" t="str">
        <f t="shared" ca="1" si="503"/>
        <v>4.55907250127355-11.0065746644119i</v>
      </c>
      <c r="BC308" s="240" t="str">
        <f t="shared" ca="1" si="504"/>
        <v>11.9134305686961-5.19575378100551E-12i</v>
      </c>
      <c r="BD308" s="240" t="str">
        <f t="shared" ca="1" si="505"/>
        <v>4.5590725012722+11.0065746644125i</v>
      </c>
      <c r="BE308" s="240" t="str">
        <f t="shared" ca="1" si="506"/>
        <v>-8.42406754232348+8.42406754231682i</v>
      </c>
      <c r="BF308" s="240" t="str">
        <f t="shared" ca="1" si="507"/>
        <v>-11.0065746644136-4.55907250126963i</v>
      </c>
      <c r="BG308" s="240" t="str">
        <f t="shared" ca="1" si="508"/>
        <v>2.41107232752053E-12-11.9134305686961i</v>
      </c>
      <c r="BH308" s="240" t="str">
        <f t="shared" ca="1" si="509"/>
        <v>11.006574664411-4.55907250127582i</v>
      </c>
      <c r="BI308" s="240" t="str">
        <f t="shared" ca="1" si="510"/>
        <v>8.42406754231982+8.42406754232047i</v>
      </c>
      <c r="BJ308" s="240" t="str">
        <f t="shared" ca="1" si="511"/>
        <v>-4.55907250127697+11.0065746644105i</v>
      </c>
      <c r="BK308" s="240" t="str">
        <f t="shared" ca="1" si="512"/>
        <v>-11.9134305686961+1.49450367000777E-12i</v>
      </c>
      <c r="BL308" s="240" t="str">
        <f t="shared" ca="1" si="513"/>
        <v>-4.55907250126879-11.0065746644139i</v>
      </c>
      <c r="BM308" s="240" t="str">
        <f t="shared" ca="1" si="514"/>
        <v>8.42406754231771-8.42406754232258i</v>
      </c>
      <c r="BN308" s="240" t="str">
        <f t="shared" ca="1" si="515"/>
        <v>11.006574664412+4.55907250127336i</v>
      </c>
      <c r="BO308" s="240" t="str">
        <f t="shared" ca="1" si="516"/>
        <v>5.40007966753606E-12+11.9134305686961i</v>
      </c>
      <c r="BP308" s="240" t="str">
        <f t="shared" ca="1" si="517"/>
        <v>-11.0065746644123+4.55907250127271i</v>
      </c>
      <c r="BQ308" s="240" t="str">
        <f t="shared" ca="1" si="518"/>
        <v>-8.42406754231721-8.42406754232308i</v>
      </c>
      <c r="BR308" s="240" t="str">
        <f t="shared" ca="1" si="519"/>
        <v>4.55907250126913-11.0065746644138i</v>
      </c>
      <c r="BS308" s="240" t="str">
        <f t="shared" ca="1" si="520"/>
        <v>11.9134305686961+2.20674644098998E-12i</v>
      </c>
      <c r="BT308" s="240" t="str">
        <f t="shared" ca="1" si="521"/>
        <v>4.55907250127632+11.0065746644108i</v>
      </c>
      <c r="BU308" s="240" t="str">
        <f t="shared" ca="1" si="522"/>
        <v>-8.42406754232033+8.42406754231996i</v>
      </c>
      <c r="BV308" s="240" t="str">
        <f t="shared" ca="1" si="523"/>
        <v>-11.0065746644106-4.55907250127678i</v>
      </c>
      <c r="BW308" s="240" t="str">
        <f t="shared" ca="1" si="524"/>
        <v>-1.69882955653832E-12-11.9134305686961i</v>
      </c>
      <c r="BX308" s="240" t="str">
        <f t="shared" ca="1" si="525"/>
        <v>11.0065746644137-4.55907250126929i</v>
      </c>
      <c r="BY308" s="240" t="str">
        <f t="shared" ca="1" si="526"/>
        <v>8.42406754232272+8.42406754231757i</v>
      </c>
      <c r="BZ308" s="240" t="str">
        <f t="shared" ca="1" si="527"/>
        <v>-4.55907250127255+11.0065746644124i</v>
      </c>
      <c r="CA308" s="240" t="str">
        <f t="shared" ca="1" si="528"/>
        <v>-11.9134305686961+6.28160567795216E-12i</v>
      </c>
      <c r="CB308" s="240" t="str">
        <f t="shared" ca="1" si="529"/>
        <v>-4.5590725012729-11.0065746644122i</v>
      </c>
      <c r="CC308" s="240" t="str">
        <f t="shared" ca="1" si="530"/>
        <v>8.42406754232294-8.42406754231735i</v>
      </c>
      <c r="CD308" s="240" t="str">
        <f t="shared" ca="1" si="531"/>
        <v>11.0065746644139+4.55907250126894i</v>
      </c>
      <c r="CE308" s="240" t="str">
        <f t="shared" ca="1" si="532"/>
        <v>-2.00242055445942E-12+11.9134305686961i</v>
      </c>
      <c r="CF308" s="240" t="str">
        <f t="shared" ca="1" si="533"/>
        <v>-11.0065746644107+4.55907250127651i</v>
      </c>
      <c r="CG308" s="240" t="str">
        <f t="shared" ca="1" si="534"/>
        <v>-8.42406754232012-8.42406754232018i</v>
      </c>
      <c r="CH308" s="240" t="str">
        <f t="shared" ca="1" si="535"/>
        <v>4.55907250127597-11.0065746644109i</v>
      </c>
      <c r="CI308" s="240" t="str">
        <f t="shared" ca="1" si="536"/>
        <v>11.9134305686961-2.58035556695442E-12i</v>
      </c>
      <c r="CJ308" s="240" t="str">
        <f t="shared" ca="1" si="537"/>
        <v>4.55907250126948+11.0065746644136i</v>
      </c>
      <c r="CK308" s="240" t="str">
        <f t="shared" ca="1" si="538"/>
        <v>-8.42406754231694+8.42406754232336i</v>
      </c>
      <c r="CL308" s="240" t="str">
        <f t="shared" ca="1" si="539"/>
        <v>-11.0065746644124-4.55907250127236i</v>
      </c>
      <c r="CM308" s="240" t="str">
        <f t="shared" ca="1" si="540"/>
        <v>5.70367066545716E-12-11.9134305686961i</v>
      </c>
      <c r="CN308" s="240" t="str">
        <f t="shared" ca="1" si="541"/>
        <v>11.0065746644121-4.55907250127309i</v>
      </c>
      <c r="CO308" s="240" t="str">
        <f t="shared" ca="1" si="542"/>
        <v>8.42406754231749+8.4240675423228i</v>
      </c>
      <c r="CP308" s="240" t="str">
        <f t="shared" ca="1" si="543"/>
        <v>-4.55907250126875+11.0065746644139i</v>
      </c>
      <c r="CQ308" s="240" t="str">
        <f t="shared" ca="1" si="544"/>
        <v>-11.9134305686961-1.12089454404332E-12i</v>
      </c>
      <c r="CR308" s="240" t="str">
        <f t="shared" ca="1" si="545"/>
        <v>-4.5590725012767-11.0065746644106i</v>
      </c>
      <c r="CS308" s="240" t="str">
        <f t="shared" ca="1" si="546"/>
        <v>8.42406754231956-8.42406754232073i</v>
      </c>
      <c r="CT308" s="240" t="str">
        <f t="shared" ca="1" si="547"/>
        <v>11.006574664411+4.55907250127578i</v>
      </c>
      <c r="CU308" s="240" t="str">
        <f t="shared" ca="1" si="548"/>
        <v>2.78468145348498E-12+11.9134305686961i</v>
      </c>
      <c r="CV308" s="240" t="str">
        <f t="shared" ca="1" si="549"/>
        <v>-11.0065746644136+4.55907250126967i</v>
      </c>
      <c r="CW308" s="240" t="str">
        <f t="shared" ca="1" si="550"/>
        <v>-8.4240675423235-8.42406754231679i</v>
      </c>
      <c r="CX308" s="240" t="str">
        <f t="shared" ca="1" si="551"/>
        <v>4.55907250127217-11.0065746644125i</v>
      </c>
      <c r="CY308" s="240" t="str">
        <f t="shared" ca="1" si="552"/>
        <v>11.9134305686961+4.82214465504106E-12i</v>
      </c>
      <c r="CZ308" s="240" t="str">
        <f t="shared" ca="1" si="553"/>
        <v>4.55907250127328+11.0065746644121i</v>
      </c>
      <c r="DA308" s="240" t="str">
        <f t="shared" ca="1" si="554"/>
        <v>-8.42406754232218+8.42406754231811i</v>
      </c>
      <c r="DB308" s="240" t="str">
        <f t="shared" ca="1" si="555"/>
        <v>-11.0065746644143-4.55907250126794i</v>
      </c>
      <c r="DC308" s="240" t="str">
        <f t="shared" ca="1" si="556"/>
        <v>9.16568657512765E-13-11.9134305686961i</v>
      </c>
      <c r="DD308" s="240" t="str">
        <f t="shared" ca="1" si="557"/>
        <v>11.006574664415-4.55907250126625i</v>
      </c>
      <c r="DE308" s="240" t="str">
        <f t="shared" ca="1" si="558"/>
        <v>8.42406754232088+8.42406754231941i</v>
      </c>
      <c r="DF308" s="240" t="str">
        <f t="shared" ca="1" si="559"/>
        <v>-4.55907250127559+11.0065746644111i</v>
      </c>
      <c r="DG308" s="240" t="str">
        <f t="shared" ca="1" si="560"/>
        <v>-11.9134305686961+2.98900734001553E-12i</v>
      </c>
      <c r="DH308" s="240" t="str">
        <f t="shared" ca="1" si="561"/>
        <v>-4.55907250126986-11.0065746644135i</v>
      </c>
      <c r="DI308" s="240" t="str">
        <f t="shared" ca="1" si="562"/>
        <v>8.42406754231665-8.42406754232364i</v>
      </c>
      <c r="DJ308" s="240" t="str">
        <f t="shared" ca="1" si="563"/>
        <v>11.0065746644126+4.55907250127198i</v>
      </c>
      <c r="DK308" s="240" t="str">
        <f t="shared" ca="1" si="564"/>
        <v>-4.61781876851051E-12+11.9134305686961i</v>
      </c>
      <c r="DL308" s="240" t="str">
        <f t="shared" ca="1" si="565"/>
        <v>-11.0065746644117+4.55907250127409i</v>
      </c>
      <c r="DM308" s="240" t="str">
        <f t="shared" ca="1" si="566"/>
        <v>-8.42406754231778-8.42406754232251i</v>
      </c>
      <c r="DN308" s="240" t="str">
        <f t="shared" ca="1" si="567"/>
        <v>4.55907250126775-11.0065746644143i</v>
      </c>
      <c r="DO308" s="240" t="str">
        <f t="shared" ca="1" si="568"/>
        <v>11.9134305686961+3.50426470966624E-14i</v>
      </c>
      <c r="DP308" s="240" t="str">
        <f t="shared" ca="1" si="569"/>
        <v>4.55907250126644+11.0065746644149i</v>
      </c>
      <c r="DQ308" s="240" t="str">
        <f t="shared" ca="1" si="570"/>
        <v>-8.42406754231879+8.4240675423215i</v>
      </c>
      <c r="DR308" s="240" t="str">
        <f t="shared" ca="1" si="571"/>
        <v>-11.0065746644112-4.5590725012754i</v>
      </c>
      <c r="DS308" s="240" t="str">
        <f t="shared" ca="1" si="572"/>
        <v>-3.87053335043164E-12-11.9134305686961i</v>
      </c>
      <c r="DT308" s="240" t="str">
        <f t="shared" ca="1" si="573"/>
        <v>11.0065746644134-4.55907250127004i</v>
      </c>
      <c r="DU308" s="240" t="str">
        <f t="shared" ca="1" si="574"/>
        <v>8.42406754232426+8.42406754231603i</v>
      </c>
      <c r="DV308" s="240" t="str">
        <f t="shared" ca="1" si="575"/>
        <v>-4.5590725012718+11.0065746644127i</v>
      </c>
      <c r="DW308" s="240" t="str">
        <f t="shared" ca="1" si="576"/>
        <v>-11.9134305686961-4.41349288197995E-12i</v>
      </c>
      <c r="DX308" s="240" t="str">
        <f t="shared" ca="1" si="577"/>
        <v>-4.55907250127365-11.0065746644119i</v>
      </c>
      <c r="DY308" s="240" t="str">
        <f t="shared" ca="1" si="578"/>
        <v>8.42406754232189-8.4240675423184i</v>
      </c>
      <c r="DZ308" s="240" t="str">
        <f t="shared" ca="1" si="579"/>
        <v>11.0065746644147+4.55907250126694i</v>
      </c>
      <c r="EA308" s="240" t="str">
        <f t="shared" ca="1" si="580"/>
        <v>-5.07916884451657E-13+11.9134305686961i</v>
      </c>
      <c r="EB308" s="240" t="str">
        <f t="shared" ca="1" si="581"/>
        <v>-11.0065746644146+4.55907250126725i</v>
      </c>
      <c r="EC308" s="240" t="str">
        <f t="shared" ca="1" si="582"/>
        <v>-8.42406754232116-8.42406754231913i</v>
      </c>
      <c r="ED308" s="240" t="str">
        <f t="shared" ca="1" si="583"/>
        <v>4.55907250127459-11.0065746644115i</v>
      </c>
      <c r="EE308" s="240" t="str">
        <f t="shared" ca="1" si="584"/>
        <v>11.9134305686961-3.39765911307663E-12i</v>
      </c>
      <c r="EF308" s="240" t="str">
        <f t="shared" ca="1" si="585"/>
        <v>4.55907250127086+11.0065746644131i</v>
      </c>
      <c r="EG308" s="240" t="str">
        <f t="shared" ca="1" si="586"/>
        <v>-8.42406754231636+8.42406754232393i</v>
      </c>
      <c r="EH308" s="240" t="str">
        <f t="shared" ca="1" si="587"/>
        <v>-11.006574664413-4.55907250127098i</v>
      </c>
      <c r="EI308" s="240" t="str">
        <f t="shared" ca="1" si="588"/>
        <v>3.53196687156385E-12-11.9134305686961i</v>
      </c>
      <c r="EJ308" s="240" t="str">
        <f t="shared" ca="1" si="589"/>
        <v>11.0065746644116-4.55907250127447i</v>
      </c>
      <c r="EK308" s="240" t="str">
        <f t="shared" ca="1" si="590"/>
        <v>8.42406754231903+8.42406754232126i</v>
      </c>
      <c r="EL308" s="240" t="str">
        <f t="shared" ca="1" si="591"/>
        <v>-4.55907250126737+11.0065746644145i</v>
      </c>
      <c r="EM308" s="240" t="str">
        <f t="shared" ca="1" si="592"/>
        <v>-11.9134305686961+3.73609125964445E-13i</v>
      </c>
      <c r="EN308" s="240"/>
      <c r="EO308" s="240"/>
      <c r="EP308" s="240"/>
    </row>
    <row r="309" spans="1:146">
      <c r="A309" s="268">
        <f t="shared" si="461"/>
        <v>4.0820312499999989E-3</v>
      </c>
      <c r="B309" s="267">
        <v>209</v>
      </c>
      <c r="C309" s="266">
        <f t="shared" si="462"/>
        <v>41800</v>
      </c>
      <c r="N309" s="265">
        <f t="shared" ca="1" si="463"/>
        <v>12.082311180482696</v>
      </c>
      <c r="O309" s="240">
        <f t="shared" ca="1" si="464"/>
        <v>-11.917688819517304</v>
      </c>
      <c r="P309" s="240" t="str">
        <f t="shared" ca="1" si="465"/>
        <v>-4.82953987712372-10.8952673842416i</v>
      </c>
      <c r="Q309" s="240" t="str">
        <f t="shared" ca="1" si="466"/>
        <v>8.00343064782675-8.83042494245182i</v>
      </c>
      <c r="R309" s="240" t="str">
        <f t="shared" ca="1" si="467"/>
        <v>11.3161813816704+3.73836137043806i</v>
      </c>
      <c r="S309" s="240" t="str">
        <f t="shared" ca="1" si="468"/>
        <v>1.16813777742621+11.8603018904157i</v>
      </c>
      <c r="T309" s="240" t="str">
        <f t="shared" ca="1" si="469"/>
        <v>-10.3694260059439+5.87420727469696i</v>
      </c>
      <c r="U309" s="241" t="str">
        <f t="shared" ca="1" si="470"/>
        <v>-9.57237741767894-7.09935894094375i</v>
      </c>
      <c r="V309" s="240" t="str">
        <f t="shared" ca="1" si="471"/>
        <v>2.6111804001598-11.6281143663394i</v>
      </c>
      <c r="W309" s="240" t="str">
        <f t="shared" ca="1" si="472"/>
        <v>11.6886937706087-2.3250257494879i</v>
      </c>
      <c r="X309" s="240" t="str">
        <f t="shared" ca="1" si="473"/>
        <v>6.86230284504736+9.74372138670348i</v>
      </c>
      <c r="Y309" s="240" t="str">
        <f t="shared" ca="1" si="474"/>
        <v>-6.12691652655515+10.2221426655801i</v>
      </c>
      <c r="Z309" s="240" t="str">
        <f t="shared" ca="1" si="475"/>
        <v>-11.8280622530867-1.45885233521161i</v>
      </c>
      <c r="AA309" s="240" t="str">
        <f t="shared" ca="1" si="476"/>
        <v>-3.4595224525926-11.4045171401009i</v>
      </c>
      <c r="AB309" s="240" t="str">
        <f t="shared" ca="1" si="477"/>
        <v>9.02417940404988-7.78431068768259i</v>
      </c>
      <c r="AC309" s="240" t="str">
        <f t="shared" ca="1" si="478"/>
        <v>10.7734630916207+5.09546855670156i</v>
      </c>
      <c r="AD309" s="240" t="str">
        <f t="shared" ca="1" si="479"/>
        <v>-0.292474724784353+11.9140994344604i</v>
      </c>
      <c r="AE309" s="240" t="str">
        <f t="shared" ca="1" si="480"/>
        <v>-11.0105087751904+4.56070206331244i</v>
      </c>
      <c r="AF309" s="240" t="str">
        <f t="shared" ca="1" si="481"/>
        <v>-8.6313513630585-8.21772964061704i</v>
      </c>
      <c r="AG309" s="240" t="str">
        <f t="shared" ca="1" si="482"/>
        <v>4.01494843918143-11.2210291787145i</v>
      </c>
      <c r="AH309" s="240" t="str">
        <f t="shared" ca="1" si="483"/>
        <v>11.8853973253709-0.876719577124431i</v>
      </c>
      <c r="AI309" s="240" t="str">
        <f t="shared" ca="1" si="484"/>
        <v>5.61795962003141+10.5104631918172i</v>
      </c>
      <c r="AJ309" s="240" t="str">
        <f t="shared" ca="1" si="485"/>
        <v>-7.33213864847914+9.39526740643002i</v>
      </c>
      <c r="AK309" s="240" t="str">
        <f t="shared" ca="1" si="486"/>
        <v>-11.5605306207794-2.89576217339581i</v>
      </c>
      <c r="AL309" s="240" t="str">
        <f t="shared" ca="1" si="487"/>
        <v>-2.037470590237-11.74223234282i</v>
      </c>
      <c r="AM309" s="240" t="str">
        <f t="shared" ca="1" si="488"/>
        <v>9.90919610230655-6.62111315451417i</v>
      </c>
      <c r="AN309" s="240" t="str">
        <f t="shared" ca="1" si="489"/>
        <v>10.0687018887083+6.37593515299286i</v>
      </c>
      <c r="AO309" s="240" t="str">
        <f t="shared" ca="1" si="490"/>
        <v>-1.74868813490137+11.7886978333361i</v>
      </c>
      <c r="AP309" s="240" t="str">
        <f t="shared" ca="1" si="491"/>
        <v>-11.485983243848+3.17859964778377i</v>
      </c>
      <c r="AQ309" s="240" t="str">
        <f t="shared" ca="1" si="492"/>
        <v>-7.56050174985061-9.21249803741382i</v>
      </c>
      <c r="AR309" s="240" t="str">
        <f t="shared" ca="1" si="493"/>
        <v>-7.56050174985061-9.21249803741382i</v>
      </c>
      <c r="AS309" s="240" t="str">
        <f t="shared" ca="1" si="494"/>
        <v>11.9033334414013+0.584773273726094i</v>
      </c>
      <c r="AT309" s="240" t="str">
        <f t="shared" ca="1" si="495"/>
        <v>4.28911705311144+11.1191178473635i</v>
      </c>
      <c r="AU309" s="240" t="str">
        <f t="shared" ca="1" si="496"/>
        <v>-8.42707858034935+8.42707858035422i</v>
      </c>
      <c r="AV309" s="240" t="str">
        <f t="shared" ca="1" si="497"/>
        <v>-11.1191178473617-4.28911705311606i</v>
      </c>
      <c r="AW309" s="240" t="str">
        <f t="shared" ca="1" si="498"/>
        <v>-0.584773273733321-11.903333441401i</v>
      </c>
      <c r="AX309" s="240" t="str">
        <f t="shared" ca="1" si="499"/>
        <v>10.6451692676813-5.35832791654836i</v>
      </c>
      <c r="AY309" s="240" t="str">
        <f t="shared" ca="1" si="500"/>
        <v>9.21249803741089+7.56050174985419i</v>
      </c>
      <c r="AZ309" s="240" t="str">
        <f t="shared" ca="1" si="501"/>
        <v>-3.1785996477768+11.4859832438499i</v>
      </c>
      <c r="BA309" s="240" t="str">
        <f t="shared" ca="1" si="502"/>
        <v>-11.7886978333368+1.7486881348968i</v>
      </c>
      <c r="BB309" s="240" t="str">
        <f t="shared" ca="1" si="503"/>
        <v>-6.37593515299897-10.0687018887044i</v>
      </c>
      <c r="BC309" s="240" t="str">
        <f t="shared" ca="1" si="504"/>
        <v>6.621113154518-9.90919610230398i</v>
      </c>
      <c r="BD309" s="240" t="str">
        <f t="shared" ca="1" si="505"/>
        <v>11.7422323428191+2.03747059024172i</v>
      </c>
      <c r="BE309" s="240" t="str">
        <f t="shared" ca="1" si="506"/>
        <v>2.89576217340266+11.5605306207777i</v>
      </c>
      <c r="BF309" s="240" t="str">
        <f t="shared" ca="1" si="507"/>
        <v>-9.39526740643297+7.33213864847536i</v>
      </c>
      <c r="BG309" s="240" t="str">
        <f t="shared" ca="1" si="508"/>
        <v>-10.5104631918205-5.61795962002518i</v>
      </c>
      <c r="BH309" s="240" t="str">
        <f t="shared" ca="1" si="509"/>
        <v>0.876719577128024-11.8853973253707i</v>
      </c>
      <c r="BI309" s="240" t="str">
        <f t="shared" ca="1" si="510"/>
        <v>11.221029178714-4.01494843918282i</v>
      </c>
      <c r="BJ309" s="240" t="str">
        <f t="shared" ca="1" si="511"/>
        <v>8.21772964061272+8.63135136306262i</v>
      </c>
      <c r="BK309" s="240" t="str">
        <f t="shared" ca="1" si="512"/>
        <v>-4.56070206331232+11.0105087751905i</v>
      </c>
      <c r="BL309" s="240" t="str">
        <f t="shared" ca="1" si="513"/>
        <v>-11.9140994344603+0.292474724789216i</v>
      </c>
      <c r="BM309" s="240" t="str">
        <f t="shared" ca="1" si="514"/>
        <v>-5.09546855669921-10.7734630916218i</v>
      </c>
      <c r="BN309" s="240" t="str">
        <f t="shared" ca="1" si="515"/>
        <v>7.78431068768071-9.02417940405152i</v>
      </c>
      <c r="BO309" s="240" t="str">
        <f t="shared" ca="1" si="516"/>
        <v>11.4045171400996+3.45952245259702i</v>
      </c>
      <c r="BP309" s="240" t="str">
        <f t="shared" ca="1" si="517"/>
        <v>1.45885233521199+11.8280622530867i</v>
      </c>
      <c r="BQ309" s="240" t="str">
        <f t="shared" ca="1" si="518"/>
        <v>-10.2221426655776+6.12691652655926i</v>
      </c>
      <c r="BR309" s="240" t="str">
        <f t="shared" ca="1" si="519"/>
        <v>-9.74372138670281-6.86230284504829i</v>
      </c>
      <c r="BS309" s="240" t="str">
        <f t="shared" ca="1" si="520"/>
        <v>2.32502574948414-11.6886937706094i</v>
      </c>
      <c r="BT309" s="240" t="str">
        <f t="shared" ca="1" si="521"/>
        <v>11.6281143663401-2.61118040015662i</v>
      </c>
      <c r="BU309" s="240" t="str">
        <f t="shared" ca="1" si="522"/>
        <v>7.09935894094467+9.57237741767826i</v>
      </c>
      <c r="BV309" s="240" t="str">
        <f t="shared" ca="1" si="523"/>
        <v>-5.8742072747022+10.3694260059409i</v>
      </c>
      <c r="BW309" s="240" t="str">
        <f t="shared" ca="1" si="524"/>
        <v>-11.8603018904156-1.16813777742718i</v>
      </c>
      <c r="BX309" s="240" t="str">
        <f t="shared" ca="1" si="525"/>
        <v>-3.73836137044244-11.316181381669i</v>
      </c>
      <c r="BY309" s="240" t="str">
        <f t="shared" ca="1" si="526"/>
        <v>8.83042494245351-8.00343064782489i</v>
      </c>
      <c r="BZ309" s="240" t="str">
        <f t="shared" ca="1" si="527"/>
        <v>10.8952673842426+4.82953987712164i</v>
      </c>
      <c r="CA309" s="240" t="str">
        <f t="shared" ca="1" si="528"/>
        <v>-4.61946415991965E-12+11.9176888195173i</v>
      </c>
      <c r="CB309" s="240" t="str">
        <f t="shared" ca="1" si="529"/>
        <v>-10.8952673842416+4.82953987712372i</v>
      </c>
      <c r="CC309" s="240" t="str">
        <f t="shared" ca="1" si="530"/>
        <v>-8.83042494245504-8.0034306478232i</v>
      </c>
      <c r="CD309" s="240" t="str">
        <f t="shared" ca="1" si="531"/>
        <v>3.73836137044027-11.3161813816697i</v>
      </c>
      <c r="CE309" s="240" t="str">
        <f t="shared" ca="1" si="532"/>
        <v>11.8603018904153-1.16813777743012i</v>
      </c>
      <c r="CF309" s="240" t="str">
        <f t="shared" ca="1" si="533"/>
        <v>5.87420727469416+10.3694260059455i</v>
      </c>
      <c r="CG309" s="240" t="str">
        <f t="shared" ca="1" si="534"/>
        <v>-7.09935894094283+9.57237741767962i</v>
      </c>
      <c r="CH309" s="240" t="str">
        <f t="shared" ca="1" si="535"/>
        <v>-11.6281143663408-2.61118040015373i</v>
      </c>
      <c r="CI309" s="240" t="str">
        <f t="shared" ca="1" si="536"/>
        <v>-2.32502574948703-11.6886937706088i</v>
      </c>
      <c r="CJ309" s="240" t="str">
        <f t="shared" ca="1" si="537"/>
        <v>9.7437213867015-6.86230284505016i</v>
      </c>
      <c r="CK309" s="240" t="str">
        <f t="shared" ca="1" si="538"/>
        <v>10.2221426655788+6.1269165265573i</v>
      </c>
      <c r="CL309" s="240" t="str">
        <f t="shared" ca="1" si="539"/>
        <v>-1.45885233520906+11.8280622530871i</v>
      </c>
      <c r="CM309" s="240" t="str">
        <f t="shared" ca="1" si="540"/>
        <v>-11.4045171401023+3.45952245258817i</v>
      </c>
      <c r="CN309" s="240" t="str">
        <f t="shared" ca="1" si="541"/>
        <v>-7.78431068768244-9.02417940405003i</v>
      </c>
      <c r="CO309" s="240" t="str">
        <f t="shared" ca="1" si="542"/>
        <v>5.09546855669716-10.7734630916228i</v>
      </c>
      <c r="CP309" s="240" t="str">
        <f t="shared" ca="1" si="543"/>
        <v>11.9140994344604+0.292474724786601i</v>
      </c>
      <c r="CQ309" s="240" t="str">
        <f t="shared" ca="1" si="544"/>
        <v>4.56070206331505+11.0105087751893i</v>
      </c>
      <c r="CR309" s="240" t="str">
        <f t="shared" ca="1" si="545"/>
        <v>-8.21772964061941+8.63135136305625i</v>
      </c>
      <c r="CS309" s="240" t="str">
        <f t="shared" ca="1" si="546"/>
        <v>-11.2210291787149-4.01494843918035i</v>
      </c>
      <c r="CT309" s="240" t="str">
        <f t="shared" ca="1" si="547"/>
        <v>-0.876719577130634-11.8853973253705i</v>
      </c>
      <c r="CU309" s="240" t="str">
        <f t="shared" ca="1" si="548"/>
        <v>10.5104631918193-5.61795962002749i</v>
      </c>
      <c r="CV309" s="240" t="str">
        <f t="shared" ca="1" si="549"/>
        <v>9.39526740643437+7.33213864847356i</v>
      </c>
      <c r="CW309" s="240" t="str">
        <f t="shared" ca="1" si="550"/>
        <v>-2.89576217340046+11.5605306207782i</v>
      </c>
      <c r="CX309" s="240" t="str">
        <f t="shared" ca="1" si="551"/>
        <v>-11.7422323428187+2.0374705902443i</v>
      </c>
      <c r="CY309" s="240" t="str">
        <f t="shared" ca="1" si="552"/>
        <v>-6.62111315451032-9.90919610230911i</v>
      </c>
      <c r="CZ309" s="240" t="str">
        <f t="shared" ca="1" si="553"/>
        <v>6.37593515299705-10.0687018887056i</v>
      </c>
      <c r="DA309" s="240" t="str">
        <f t="shared" ca="1" si="554"/>
        <v>11.7886978333371+1.74868813489421i</v>
      </c>
      <c r="DB309" s="240" t="str">
        <f t="shared" ca="1" si="555"/>
        <v>3.17859964777933+11.4859832438492i</v>
      </c>
      <c r="DC309" s="240" t="str">
        <f t="shared" ca="1" si="556"/>
        <v>-9.21249803740902+7.56050174985646i</v>
      </c>
      <c r="DD309" s="240" t="str">
        <f t="shared" ca="1" si="557"/>
        <v>-10.6451692676773-5.35832791655631i</v>
      </c>
      <c r="DE309" s="240" t="str">
        <f t="shared" ca="1" si="558"/>
        <v>0.584773273730709-11.9033334414011i</v>
      </c>
      <c r="DF309" s="240" t="str">
        <f t="shared" ca="1" si="559"/>
        <v>11.1191178473607-4.28911705311851i</v>
      </c>
      <c r="DG309" s="240" t="str">
        <f t="shared" ca="1" si="560"/>
        <v>8.42707858035119+8.42707858035238i</v>
      </c>
      <c r="DH309" s="240" t="str">
        <f t="shared" ca="1" si="561"/>
        <v>-4.28911705310932+11.1191178473643i</v>
      </c>
      <c r="DI309" s="240" t="str">
        <f t="shared" ca="1" si="562"/>
        <v>-11.9033334414012+0.584773273728369i</v>
      </c>
      <c r="DJ309" s="240" t="str">
        <f t="shared" ca="1" si="563"/>
        <v>-5.35832791655482-10.645169267678i</v>
      </c>
      <c r="DK309" s="240" t="str">
        <f t="shared" ca="1" si="564"/>
        <v>7.56050174985827-9.21249803740753i</v>
      </c>
      <c r="DL309" s="240" t="str">
        <f t="shared" ca="1" si="565"/>
        <v>11.4859832438488+3.17859964778092i</v>
      </c>
      <c r="DM309" s="240" t="str">
        <f t="shared" ca="1" si="566"/>
        <v>1.74868813490395+11.7886978333357i</v>
      </c>
      <c r="DN309" s="240" t="str">
        <f t="shared" ca="1" si="567"/>
        <v>-10.0687018887072+6.3759351529945i</v>
      </c>
      <c r="DO309" s="240" t="str">
        <f t="shared" ca="1" si="568"/>
        <v>-9.90919610230819-6.62111315451171i</v>
      </c>
      <c r="DP309" s="240" t="str">
        <f t="shared" ca="1" si="569"/>
        <v>2.03747059024661-11.7422323428183i</v>
      </c>
      <c r="DQ309" s="240" t="str">
        <f t="shared" ca="1" si="570"/>
        <v>11.5605306207786-2.89576217339884i</v>
      </c>
      <c r="DR309" s="240" t="str">
        <f t="shared" ca="1" si="571"/>
        <v>7.33213864847171+9.39526740643581i</v>
      </c>
      <c r="DS309" s="240" t="str">
        <f t="shared" ca="1" si="572"/>
        <v>-5.61795962002956+10.5104631918182i</v>
      </c>
      <c r="DT309" s="240" t="str">
        <f t="shared" ca="1" si="573"/>
        <v>-11.8853973253713-0.876719577120133i</v>
      </c>
      <c r="DU309" s="240" t="str">
        <f t="shared" ca="1" si="574"/>
        <v>-4.01494843917815-11.2210291787157i</v>
      </c>
      <c r="DV309" s="240" t="str">
        <f t="shared" ca="1" si="575"/>
        <v>8.63135136305786-8.21772964061771i</v>
      </c>
      <c r="DW309" s="240" t="str">
        <f t="shared" ca="1" si="576"/>
        <v>11.0105087751887+4.56070206331659i</v>
      </c>
      <c r="DX309" s="240" t="str">
        <f t="shared" ca="1" si="577"/>
        <v>0.292474724784259+11.9140994344604i</v>
      </c>
      <c r="DY309" s="240" t="str">
        <f t="shared" ca="1" si="578"/>
        <v>-10.7734630916235+5.09546855669565i</v>
      </c>
      <c r="DZ309" s="240" t="str">
        <f t="shared" ca="1" si="579"/>
        <v>-9.0241794040485-7.7843106876842i</v>
      </c>
      <c r="EA309" s="240" t="str">
        <f t="shared" ca="1" si="580"/>
        <v>3.45952245259041-11.4045171401016i</v>
      </c>
      <c r="EB309" s="240" t="str">
        <f t="shared" ca="1" si="581"/>
        <v>11.8280622530873-1.4588523352074i</v>
      </c>
      <c r="EC309" s="240" t="str">
        <f t="shared" ca="1" si="582"/>
        <v>6.1269165265553+10.22214266558i</v>
      </c>
      <c r="ED309" s="240" t="str">
        <f t="shared" ca="1" si="583"/>
        <v>-6.86230284504265+9.74372138670679i</v>
      </c>
      <c r="EE309" s="240" t="str">
        <f t="shared" ca="1" si="584"/>
        <v>-11.6886937706085-2.32502574948866i</v>
      </c>
      <c r="EF309" s="240" t="str">
        <f t="shared" ca="1" si="585"/>
        <v>-2.61118040016334-11.6281143663386i</v>
      </c>
      <c r="EG309" s="240" t="str">
        <f t="shared" ca="1" si="586"/>
        <v>9.57237741768061-7.0993589409415i</v>
      </c>
      <c r="EH309" s="240" t="str">
        <f t="shared" ca="1" si="587"/>
        <v>10.3694260059446+5.87420727469561i</v>
      </c>
      <c r="EI309" s="240" t="str">
        <f t="shared" ca="1" si="588"/>
        <v>-1.16813777743245+11.8603018904151i</v>
      </c>
      <c r="EJ309" s="240" t="str">
        <f t="shared" ca="1" si="589"/>
        <v>-11.3161813816702+3.7383613704387i</v>
      </c>
      <c r="EK309" s="240" t="str">
        <f t="shared" ca="1" si="590"/>
        <v>-8.0034306478305-8.83042494244842i</v>
      </c>
      <c r="EL309" s="240" t="str">
        <f t="shared" ca="1" si="591"/>
        <v>4.82953987712648-10.8952673842404i</v>
      </c>
      <c r="EM309" s="240" t="str">
        <f t="shared" ca="1" si="592"/>
        <v>11.9176888195173-2.95503087373134E-12i</v>
      </c>
      <c r="EN309" s="240"/>
      <c r="EO309" s="240"/>
      <c r="EP309" s="240"/>
    </row>
    <row r="310" spans="1:146">
      <c r="A310" s="268">
        <f t="shared" si="461"/>
        <v>4.1015624999999984E-3</v>
      </c>
      <c r="B310" s="267">
        <v>210</v>
      </c>
      <c r="C310" s="266">
        <f t="shared" si="462"/>
        <v>42000</v>
      </c>
      <c r="N310" s="265">
        <f t="shared" ca="1" si="463"/>
        <v>12.078537531508898</v>
      </c>
      <c r="O310" s="240">
        <f t="shared" ca="1" si="464"/>
        <v>-11.921462468491102</v>
      </c>
      <c r="P310" s="240" t="str">
        <f t="shared" ca="1" si="465"/>
        <v>-5.09708199954127-10.776874429889i</v>
      </c>
      <c r="Q310" s="240" t="str">
        <f t="shared" ca="1" si="466"/>
        <v>7.56289572741979-9.21541510751509i</v>
      </c>
      <c r="R310" s="240" t="str">
        <f t="shared" ca="1" si="467"/>
        <v>11.5641911782223+2.89667909530356i</v>
      </c>
      <c r="S310" s="240" t="str">
        <f t="shared" ca="1" si="468"/>
        <v>2.32576195188091+11.6923949099757i</v>
      </c>
      <c r="T310" s="240" t="str">
        <f t="shared" ca="1" si="469"/>
        <v>-9.5754084409557+7.10160690101306i</v>
      </c>
      <c r="U310" s="241" t="str">
        <f t="shared" ca="1" si="470"/>
        <v>-10.513791253093-5.6197385058406i</v>
      </c>
      <c r="V310" s="240" t="str">
        <f t="shared" ca="1" si="471"/>
        <v>0.58495843791022-11.9071025448494i</v>
      </c>
      <c r="W310" s="240" t="str">
        <f t="shared" ca="1" si="472"/>
        <v>11.0139951722406-4.56214617625339i</v>
      </c>
      <c r="X310" s="240" t="str">
        <f t="shared" ca="1" si="473"/>
        <v>8.83322103190547+8.00596487558775i</v>
      </c>
      <c r="Y310" s="240" t="str">
        <f t="shared" ca="1" si="474"/>
        <v>-3.46061788506765+11.4081282970166i</v>
      </c>
      <c r="Z310" s="240" t="str">
        <f t="shared" ca="1" si="475"/>
        <v>-11.7924306382582+1.74924184420348i</v>
      </c>
      <c r="AA310" s="240" t="str">
        <f t="shared" ca="1" si="476"/>
        <v>-6.62320968155447-9.91233377675535i</v>
      </c>
      <c r="AB310" s="240" t="str">
        <f t="shared" ca="1" si="477"/>
        <v>6.12885656984781-10.2253794322693i</v>
      </c>
      <c r="AC310" s="240" t="str">
        <f t="shared" ca="1" si="478"/>
        <v>11.8640573682382+1.16850765970721i</v>
      </c>
      <c r="AD310" s="240" t="str">
        <f t="shared" ca="1" si="479"/>
        <v>4.01621974323065+11.22458223551i</v>
      </c>
      <c r="AE310" s="240" t="str">
        <f t="shared" ca="1" si="480"/>
        <v>-8.42974695313073+8.42974695313122i</v>
      </c>
      <c r="AF310" s="240" t="str">
        <f t="shared" ca="1" si="481"/>
        <v>-11.2245822355098-4.01621974323111i</v>
      </c>
      <c r="AG310" s="240" t="str">
        <f t="shared" ca="1" si="482"/>
        <v>-1.16850765970791-11.8640573682381i</v>
      </c>
      <c r="AH310" s="240" t="str">
        <f t="shared" ca="1" si="483"/>
        <v>10.2253794322695-6.12885656984741i</v>
      </c>
      <c r="AI310" s="240" t="str">
        <f t="shared" ca="1" si="484"/>
        <v>9.91233377675504+6.62320968155495i</v>
      </c>
      <c r="AJ310" s="240" t="str">
        <f t="shared" ca="1" si="485"/>
        <v>-1.74924184420169+11.7924306382584i</v>
      </c>
      <c r="AK310" s="240" t="str">
        <f t="shared" ca="1" si="486"/>
        <v>-11.4081282970154+3.46061788507164i</v>
      </c>
      <c r="AL310" s="240" t="str">
        <f t="shared" ca="1" si="487"/>
        <v>-8.0059648755847-8.83322103190824i</v>
      </c>
      <c r="AM310" s="240" t="str">
        <f t="shared" ca="1" si="488"/>
        <v>4.562146176255-11.0139951722399i</v>
      </c>
      <c r="AN310" s="240" t="str">
        <f t="shared" ca="1" si="489"/>
        <v>11.9071025448493-0.584958437912025i</v>
      </c>
      <c r="AO310" s="240" t="str">
        <f t="shared" ca="1" si="490"/>
        <v>5.6197385058444+10.513791253091i</v>
      </c>
      <c r="AP310" s="240" t="str">
        <f t="shared" ca="1" si="491"/>
        <v>-7.1016069010164+9.57540844095322i</v>
      </c>
      <c r="AQ310" s="240" t="str">
        <f t="shared" ca="1" si="492"/>
        <v>-11.6923949099754-2.32576195188251i</v>
      </c>
      <c r="AR310" s="240" t="str">
        <f t="shared" ca="1" si="493"/>
        <v>-11.6923949099754-2.32576195188251i</v>
      </c>
      <c r="AS310" s="240" t="str">
        <f t="shared" ca="1" si="494"/>
        <v>9.21541510751237-7.5628957274231i</v>
      </c>
      <c r="AT310" s="240" t="str">
        <f t="shared" ca="1" si="495"/>
        <v>10.7768744298869+5.09708199954559i</v>
      </c>
      <c r="AU310" s="240" t="str">
        <f t="shared" ca="1" si="496"/>
        <v>-1.66493705131531E-12+11.9214624684911i</v>
      </c>
      <c r="AV310" s="240" t="str">
        <f t="shared" ca="1" si="497"/>
        <v>-10.7768744298885+5.09708199954228i</v>
      </c>
      <c r="AW310" s="240" t="str">
        <f t="shared" ca="1" si="498"/>
        <v>-9.21541510751778-7.56289572741651i</v>
      </c>
      <c r="AX310" s="240" t="str">
        <f t="shared" ca="1" si="499"/>
        <v>2.89667909530882-11.5641911782209i</v>
      </c>
      <c r="AY310" s="240" t="str">
        <f t="shared" ca="1" si="500"/>
        <v>11.692394909976-2.32576195187924i</v>
      </c>
      <c r="AZ310" s="240" t="str">
        <f t="shared" ca="1" si="501"/>
        <v>7.10160690101345+9.5754084409554i</v>
      </c>
      <c r="BA310" s="240" t="str">
        <f t="shared" ca="1" si="502"/>
        <v>-5.61973850583688+10.513791253095i</v>
      </c>
      <c r="BB310" s="240" t="str">
        <f t="shared" ca="1" si="503"/>
        <v>-11.9071025448492-0.584958437915689i</v>
      </c>
      <c r="BC310" s="240" t="str">
        <f t="shared" ca="1" si="504"/>
        <v>-4.56214617625177-11.0139951722412i</v>
      </c>
      <c r="BD310" s="240" t="str">
        <f t="shared" ca="1" si="505"/>
        <v>8.00596487558717-8.833221031906i</v>
      </c>
      <c r="BE310" s="240" t="str">
        <f t="shared" ca="1" si="506"/>
        <v>11.4081282970179+3.46061788506364i</v>
      </c>
      <c r="BF310" s="240" t="str">
        <f t="shared" ca="1" si="507"/>
        <v>1.7492418441984+11.7924306382589i</v>
      </c>
      <c r="BG310" s="240" t="str">
        <f t="shared" ca="1" si="508"/>
        <v>-9.91233377675698+6.62320968155204i</v>
      </c>
      <c r="BH310" s="240" t="str">
        <f t="shared" ca="1" si="509"/>
        <v>-10.2253794322696-6.12885656984722i</v>
      </c>
      <c r="BI310" s="240" t="str">
        <f t="shared" ca="1" si="510"/>
        <v>1.16850765970431-11.8640573682385i</v>
      </c>
      <c r="BJ310" s="240" t="str">
        <f t="shared" ca="1" si="511"/>
        <v>11.2245822355117-4.01621974322574i</v>
      </c>
      <c r="BK310" s="240" t="str">
        <f t="shared" ca="1" si="512"/>
        <v>8.42974695312909+8.42974695313286i</v>
      </c>
      <c r="BL310" s="240" t="str">
        <f t="shared" ca="1" si="513"/>
        <v>-4.01621974323044+11.2245822355101i</v>
      </c>
      <c r="BM310" s="240" t="str">
        <f t="shared" ca="1" si="514"/>
        <v>-11.8640573682379+1.1685076597108i</v>
      </c>
      <c r="BN310" s="240" t="str">
        <f t="shared" ca="1" si="515"/>
        <v>-6.12885656984293-10.2253794322722i</v>
      </c>
      <c r="BO310" s="240" t="str">
        <f t="shared" ca="1" si="516"/>
        <v>6.62320968155647-9.91233377675402i</v>
      </c>
      <c r="BP310" s="240" t="str">
        <f t="shared" ca="1" si="517"/>
        <v>11.7924306382581+1.74924184420367i</v>
      </c>
      <c r="BQ310" s="240" t="str">
        <f t="shared" ca="1" si="518"/>
        <v>3.46061788507021+11.4081282970159i</v>
      </c>
      <c r="BR310" s="240" t="str">
        <f t="shared" ca="1" si="519"/>
        <v>-8.83322103190959+8.00596487558322i</v>
      </c>
      <c r="BS310" s="240" t="str">
        <f t="shared" ca="1" si="520"/>
        <v>-11.0139951722393-4.56214617625638i</v>
      </c>
      <c r="BT310" s="240" t="str">
        <f t="shared" ca="1" si="521"/>
        <v>-0.584958437910363-11.9071025448494i</v>
      </c>
      <c r="BU310" s="240" t="str">
        <f t="shared" ca="1" si="522"/>
        <v>10.5137912530919-5.61973850584264i</v>
      </c>
      <c r="BV310" s="240" t="str">
        <f t="shared" ca="1" si="523"/>
        <v>9.5754084409595+7.10160690100794i</v>
      </c>
      <c r="BW310" s="240" t="str">
        <f t="shared" ca="1" si="524"/>
        <v>-2.32576195188446+11.692394909975i</v>
      </c>
      <c r="BX310" s="240" t="str">
        <f t="shared" ca="1" si="525"/>
        <v>-11.5641911782221+2.89667909530397i</v>
      </c>
      <c r="BY310" s="240" t="str">
        <f t="shared" ca="1" si="526"/>
        <v>-7.56289572742181-9.21541510751343i</v>
      </c>
      <c r="BZ310" s="240" t="str">
        <f t="shared" ca="1" si="527"/>
        <v>5.09708199953638-10.7768744298913i</v>
      </c>
      <c r="CA310" s="240" t="str">
        <f t="shared" ca="1" si="528"/>
        <v>11.9214624684911+3.32987410263062E-12i</v>
      </c>
      <c r="CB310" s="240" t="str">
        <f t="shared" ca="1" si="529"/>
        <v>5.09708199954078+10.7768744298892i</v>
      </c>
      <c r="CC310" s="240" t="str">
        <f t="shared" ca="1" si="530"/>
        <v>-7.56289572741806+9.21541510751652i</v>
      </c>
      <c r="CD310" s="240" t="str">
        <f t="shared" ca="1" si="531"/>
        <v>-11.5641911782235-2.8966790952986i</v>
      </c>
      <c r="CE310" s="240" t="str">
        <f t="shared" ca="1" si="532"/>
        <v>-2.32576195187727-11.6923949099764i</v>
      </c>
      <c r="CF310" s="240" t="str">
        <f t="shared" ca="1" si="533"/>
        <v>9.57540844095619-7.10160690101239i</v>
      </c>
      <c r="CG310" s="240" t="str">
        <f t="shared" ca="1" si="534"/>
        <v>10.5137912530942+5.61973850583835i</v>
      </c>
      <c r="CH310" s="240" t="str">
        <f t="shared" ca="1" si="535"/>
        <v>-0.584958437905507+11.9071025448497i</v>
      </c>
      <c r="CI310" s="240" t="str">
        <f t="shared" ca="1" si="536"/>
        <v>-11.0139951722419+4.56214617625023i</v>
      </c>
      <c r="CJ310" s="240" t="str">
        <f t="shared" ca="1" si="537"/>
        <v>-8.83322103190465-8.00596487558866i</v>
      </c>
      <c r="CK310" s="240" t="str">
        <f t="shared" ca="1" si="538"/>
        <v>3.46061788506556-11.4081282970173i</v>
      </c>
      <c r="CL310" s="240" t="str">
        <f t="shared" ca="1" si="539"/>
        <v>11.7924306382574-1.74924184420847i</v>
      </c>
      <c r="CM310" s="240" t="str">
        <f t="shared" ca="1" si="540"/>
        <v>6.62320968155037+9.91233377675809i</v>
      </c>
      <c r="CN310" s="240" t="str">
        <f t="shared" ca="1" si="541"/>
        <v>-6.12885656984864+10.2253794322688i</v>
      </c>
      <c r="CO310" s="240" t="str">
        <f t="shared" ca="1" si="542"/>
        <v>-11.8640573682383-1.16850765970597i</v>
      </c>
      <c r="CP310" s="240" t="str">
        <f t="shared" ca="1" si="543"/>
        <v>-4.01621974323502-11.2245822355084i</v>
      </c>
      <c r="CQ310" s="240" t="str">
        <f t="shared" ca="1" si="544"/>
        <v>8.42974695313403-8.42974695312792i</v>
      </c>
      <c r="CR310" s="240" t="str">
        <f t="shared" ca="1" si="545"/>
        <v>11.2245822355094+4.01621974323232i</v>
      </c>
      <c r="CS310" s="240" t="str">
        <f t="shared" ca="1" si="546"/>
        <v>1.16850765970948+11.864057368238i</v>
      </c>
      <c r="CT310" s="240" t="str">
        <f t="shared" ca="1" si="547"/>
        <v>-10.2253794322669+6.12885656985168i</v>
      </c>
      <c r="CU310" s="240" t="str">
        <f t="shared" ca="1" si="548"/>
        <v>-9.91233377675329-6.62320968155757i</v>
      </c>
      <c r="CV310" s="240" t="str">
        <f t="shared" ca="1" si="549"/>
        <v>1.74924184420498-11.7924306382579i</v>
      </c>
      <c r="CW310" s="240" t="str">
        <f t="shared" ca="1" si="550"/>
        <v>11.4081282970164-3.46061788506829i</v>
      </c>
      <c r="CX310" s="240" t="str">
        <f t="shared" ca="1" si="551"/>
        <v>8.00596487559077+8.83322103190273i</v>
      </c>
      <c r="CY310" s="240" t="str">
        <f t="shared" ca="1" si="552"/>
        <v>-4.56214617625823+11.0139951722386i</v>
      </c>
      <c r="CZ310" s="240" t="str">
        <f t="shared" ca="1" si="553"/>
        <v>-11.9071025448495+0.584958437908361i</v>
      </c>
      <c r="DA310" s="240" t="str">
        <f t="shared" ca="1" si="554"/>
        <v>-5.61973850584147-10.5137912530925i</v>
      </c>
      <c r="DB310" s="240" t="str">
        <f t="shared" ca="1" si="555"/>
        <v>7.10160690100955-9.5754084409583i</v>
      </c>
      <c r="DC310" s="240" t="str">
        <f t="shared" ca="1" si="556"/>
        <v>11.6923949099747+2.32576195188577i</v>
      </c>
      <c r="DD310" s="240" t="str">
        <f t="shared" ca="1" si="557"/>
        <v>2.89667909530202+11.5641911782226i</v>
      </c>
      <c r="DE310" s="240" t="str">
        <f t="shared" ca="1" si="558"/>
        <v>-9.21541510751471+7.56289572742026i</v>
      </c>
      <c r="DF310" s="240" t="str">
        <f t="shared" ca="1" si="559"/>
        <v>-10.7768744298907-5.09708199953758i</v>
      </c>
      <c r="DG310" s="240" t="str">
        <f t="shared" ca="1" si="560"/>
        <v>5.33363949621086E-12-11.9214624684911i</v>
      </c>
      <c r="DH310" s="240" t="str">
        <f t="shared" ca="1" si="561"/>
        <v>10.7768744298897-5.09708199953957i</v>
      </c>
      <c r="DI310" s="240" t="str">
        <f t="shared" ca="1" si="562"/>
        <v>9.21541510751567+7.56289572741908i</v>
      </c>
      <c r="DJ310" s="240" t="str">
        <f t="shared" ca="1" si="563"/>
        <v>-2.89667909530054+11.564191178223i</v>
      </c>
      <c r="DK310" s="240" t="str">
        <f t="shared" ca="1" si="564"/>
        <v>-11.6923949099768+2.32576195187531i</v>
      </c>
      <c r="DL310" s="240" t="str">
        <f t="shared" ca="1" si="565"/>
        <v>-7.10160690101133-9.57540844095699i</v>
      </c>
      <c r="DM310" s="240" t="str">
        <f t="shared" ca="1" si="566"/>
        <v>5.61973850583951-10.5137912530936i</v>
      </c>
      <c r="DN310" s="240" t="str">
        <f t="shared" ca="1" si="567"/>
        <v>11.9071025448496+0.584958437906832i</v>
      </c>
      <c r="DO310" s="240" t="str">
        <f t="shared" ca="1" si="568"/>
        <v>4.56214617625965+11.013995172238i</v>
      </c>
      <c r="DP310" s="240" t="str">
        <f t="shared" ca="1" si="569"/>
        <v>-8.00596487559014+8.8332210319033i</v>
      </c>
      <c r="DQ310" s="240" t="str">
        <f t="shared" ca="1" si="570"/>
        <v>-11.4081282970167-3.46061788506748i</v>
      </c>
      <c r="DR310" s="240" t="str">
        <f t="shared" ca="1" si="571"/>
        <v>-1.74924184420716-11.7924306382576i</v>
      </c>
      <c r="DS310" s="240" t="str">
        <f t="shared" ca="1" si="572"/>
        <v>9.91233377675883-6.62320968154926i</v>
      </c>
      <c r="DT310" s="240" t="str">
        <f t="shared" ca="1" si="573"/>
        <v>10.2253794322677+6.12885656985035i</v>
      </c>
      <c r="DU310" s="240" t="str">
        <f t="shared" ca="1" si="574"/>
        <v>-1.16850765970796+11.8640573682381i</v>
      </c>
      <c r="DV310" s="240" t="str">
        <f t="shared" ca="1" si="575"/>
        <v>-11.2245822355091+4.01621974323313i</v>
      </c>
      <c r="DW310" s="240" t="str">
        <f t="shared" ca="1" si="576"/>
        <v>-8.42974695312698-8.42974695313498i</v>
      </c>
      <c r="DX310" s="240" t="str">
        <f t="shared" ca="1" si="577"/>
        <v>4.01621974323357-11.2245822355089i</v>
      </c>
      <c r="DY310" s="240" t="str">
        <f t="shared" ca="1" si="578"/>
        <v>11.8640573682382-1.16850765970749i</v>
      </c>
      <c r="DZ310" s="240" t="str">
        <f t="shared" ca="1" si="579"/>
        <v>6.12885656984996+10.225379432268i</v>
      </c>
      <c r="EA310" s="240" t="str">
        <f t="shared" ca="1" si="580"/>
        <v>-6.62320968154965+9.91233377675857i</v>
      </c>
      <c r="EB310" s="240" t="str">
        <f t="shared" ca="1" si="581"/>
        <v>-11.7924306382577-1.74924184420629i</v>
      </c>
      <c r="EC310" s="240" t="str">
        <f t="shared" ca="1" si="582"/>
        <v>-3.46061788506703-11.4081282970168i</v>
      </c>
      <c r="ED310" s="240" t="str">
        <f t="shared" ca="1" si="583"/>
        <v>8.83322103190362-8.00596487558979i</v>
      </c>
      <c r="EE310" s="240" t="str">
        <f t="shared" ca="1" si="584"/>
        <v>11.0139951722378+4.56214617626009i</v>
      </c>
      <c r="EF310" s="240" t="str">
        <f t="shared" ca="1" si="585"/>
        <v>0.584958437906359+11.9071025448496i</v>
      </c>
      <c r="EG310" s="240" t="str">
        <f t="shared" ca="1" si="586"/>
        <v>-10.5137912530931+5.61973850584029i</v>
      </c>
      <c r="EH310" s="240" t="str">
        <f t="shared" ca="1" si="587"/>
        <v>-9.57540844095752-7.10160690101061i</v>
      </c>
      <c r="EI310" s="240" t="str">
        <f t="shared" ca="1" si="588"/>
        <v>2.32576195187577-11.6923949099767i</v>
      </c>
      <c r="EJ310" s="240" t="str">
        <f t="shared" ca="1" si="589"/>
        <v>11.5641911782231-2.89667909530008i</v>
      </c>
      <c r="EK310" s="240" t="str">
        <f t="shared" ca="1" si="590"/>
        <v>7.56289572741871+9.21541510751597i</v>
      </c>
      <c r="EL310" s="240" t="str">
        <f t="shared" ca="1" si="591"/>
        <v>-5.09708199954+10.7768744298895i</v>
      </c>
      <c r="EM310" s="240" t="str">
        <f t="shared" ca="1" si="592"/>
        <v>-11.9214624684911+5.5380721162759E-12i</v>
      </c>
      <c r="EN310" s="240"/>
      <c r="EO310" s="240"/>
      <c r="EP310" s="240"/>
    </row>
    <row r="311" spans="1:146">
      <c r="A311" s="268">
        <f t="shared" si="461"/>
        <v>4.121093749999998E-3</v>
      </c>
      <c r="B311" s="267">
        <v>211</v>
      </c>
      <c r="C311" s="266">
        <f t="shared" si="462"/>
        <v>42200</v>
      </c>
      <c r="N311" s="265">
        <f t="shared" ca="1" si="463"/>
        <v>12.07517219104753</v>
      </c>
      <c r="O311" s="240">
        <f t="shared" ca="1" si="464"/>
        <v>-11.92482780895247</v>
      </c>
      <c r="P311" s="240" t="str">
        <f t="shared" ca="1" si="465"/>
        <v>-5.36153768708531-10.6515459865284i</v>
      </c>
      <c r="Q311" s="240" t="str">
        <f t="shared" ca="1" si="466"/>
        <v>7.10361163198549-9.5781115077601i</v>
      </c>
      <c r="R311" s="240" t="str">
        <f t="shared" ca="1" si="467"/>
        <v>11.7492662294988+2.03869108535958i</v>
      </c>
      <c r="S311" s="240" t="str">
        <f t="shared" ca="1" si="468"/>
        <v>3.4615947918368+11.4113487270478i</v>
      </c>
      <c r="T311" s="240" t="str">
        <f t="shared" ca="1" si="469"/>
        <v>-8.63652175533255+8.22265226328061i</v>
      </c>
      <c r="U311" s="241" t="str">
        <f t="shared" ca="1" si="470"/>
        <v>-11.2277508518485-4.017353492286i</v>
      </c>
      <c r="V311" s="240" t="str">
        <f t="shared" ca="1" si="471"/>
        <v>-1.45972622372855-11.8351475539989i</v>
      </c>
      <c r="W311" s="240" t="str">
        <f t="shared" ca="1" si="472"/>
        <v>9.91513195508432-6.62507936453835i</v>
      </c>
      <c r="X311" s="240" t="str">
        <f t="shared" ca="1" si="473"/>
        <v>10.3756375477808+5.87772606968438i</v>
      </c>
      <c r="Y311" s="240" t="str">
        <f t="shared" ca="1" si="474"/>
        <v>-0.58512356734079+11.9104638316108i</v>
      </c>
      <c r="Z311" s="240" t="str">
        <f t="shared" ca="1" si="475"/>
        <v>-10.901793918029+4.83243289058344i</v>
      </c>
      <c r="AA311" s="240" t="str">
        <f t="shared" ca="1" si="476"/>
        <v>-9.21801655087095-7.5650306768073i</v>
      </c>
      <c r="AB311" s="240" t="str">
        <f t="shared" ca="1" si="477"/>
        <v>2.61274456159894-11.6350798935375i</v>
      </c>
      <c r="AC311" s="240" t="str">
        <f t="shared" ca="1" si="478"/>
        <v>11.5674556636475-2.89749680633412i</v>
      </c>
      <c r="AD311" s="240" t="str">
        <f t="shared" ca="1" si="479"/>
        <v>7.78897368170796+9.02958511000516i</v>
      </c>
      <c r="AE311" s="240" t="str">
        <f t="shared" ca="1" si="480"/>
        <v>-4.56343403629261+11.0171043414126i</v>
      </c>
      <c r="AF311" s="240" t="str">
        <f t="shared" ca="1" si="481"/>
        <v>-11.892516971405+0.87724475376648i</v>
      </c>
      <c r="AG311" s="240" t="str">
        <f t="shared" ca="1" si="482"/>
        <v>-6.13058670061361-10.2282659810657i</v>
      </c>
      <c r="AH311" s="240" t="str">
        <f t="shared" ca="1" si="483"/>
        <v>6.37975449535276-10.0747332893825i</v>
      </c>
      <c r="AI311" s="240" t="str">
        <f t="shared" ca="1" si="484"/>
        <v>11.8674065036648+1.1688375207618i</v>
      </c>
      <c r="AJ311" s="240" t="str">
        <f t="shared" ca="1" si="485"/>
        <v>4.29168633997174+11.1257784730987i</v>
      </c>
      <c r="AK311" s="240" t="str">
        <f t="shared" ca="1" si="486"/>
        <v>-8.00822490011382+8.8357145847047i</v>
      </c>
      <c r="AL311" s="240" t="str">
        <f t="shared" ca="1" si="487"/>
        <v>-11.4928636309994-3.18050370734214i</v>
      </c>
      <c r="AM311" s="240" t="str">
        <f t="shared" ca="1" si="488"/>
        <v>-2.32641849723317-11.6956955863641i</v>
      </c>
      <c r="AN311" s="240" t="str">
        <f t="shared" ca="1" si="489"/>
        <v>9.40089540325105-7.33653078030069i</v>
      </c>
      <c r="AO311" s="240" t="str">
        <f t="shared" ca="1" si="490"/>
        <v>10.7799166616334+5.09852086799729i</v>
      </c>
      <c r="AP311" s="240" t="str">
        <f t="shared" ca="1" si="491"/>
        <v>0.292649924356123+11.9212362737654i</v>
      </c>
      <c r="AQ311" s="240" t="str">
        <f t="shared" ca="1" si="492"/>
        <v>-10.5167592184073+5.62132491635311i</v>
      </c>
      <c r="AR311" s="240" t="str">
        <f t="shared" ca="1" si="493"/>
        <v>-10.5167592184073+5.62132491635311i</v>
      </c>
      <c r="AS311" s="240" t="str">
        <f t="shared" ca="1" si="494"/>
        <v>1.74973564220318-11.795759553991i</v>
      </c>
      <c r="AT311" s="240" t="str">
        <f t="shared" ca="1" si="495"/>
        <v>11.3229600533187-3.74060074107295i</v>
      </c>
      <c r="AU311" s="240" t="str">
        <f t="shared" ca="1" si="496"/>
        <v>8.43212660819557+8.43212660818885i</v>
      </c>
      <c r="AV311" s="240" t="str">
        <f t="shared" ca="1" si="497"/>
        <v>-3.74060074106395+11.3229600533217i</v>
      </c>
      <c r="AW311" s="240" t="str">
        <f t="shared" ca="1" si="498"/>
        <v>-11.7957595539913+1.74973564220082i</v>
      </c>
      <c r="AX311" s="240" t="str">
        <f t="shared" ca="1" si="499"/>
        <v>-6.86641353363853-9.74955811604976i</v>
      </c>
      <c r="AY311" s="240" t="str">
        <f t="shared" ca="1" si="500"/>
        <v>5.62132491635521-10.5167592184061i</v>
      </c>
      <c r="AZ311" s="240" t="str">
        <f t="shared" ca="1" si="501"/>
        <v>11.9212362737654+0.292649924358501i</v>
      </c>
      <c r="BA311" s="240" t="str">
        <f t="shared" ca="1" si="502"/>
        <v>5.09852086799515+10.7799166616345i</v>
      </c>
      <c r="BB311" s="240" t="str">
        <f t="shared" ca="1" si="503"/>
        <v>-7.33653078030257+9.40089540324959i</v>
      </c>
      <c r="BC311" s="240" t="str">
        <f t="shared" ca="1" si="504"/>
        <v>-11.6956955863637-2.32641849723534i</v>
      </c>
      <c r="BD311" s="240" t="str">
        <f t="shared" ca="1" si="505"/>
        <v>-3.18050370734001-11.492863631i</v>
      </c>
      <c r="BE311" s="240" t="str">
        <f t="shared" ca="1" si="506"/>
        <v>8.83571458470618-8.00822490011217i</v>
      </c>
      <c r="BF311" s="240" t="str">
        <f t="shared" ca="1" si="507"/>
        <v>11.1257784730979+4.2916863399738i</v>
      </c>
      <c r="BG311" s="240" t="str">
        <f t="shared" ca="1" si="508"/>
        <v>1.16883752075961+11.867406503665i</v>
      </c>
      <c r="BH311" s="240" t="str">
        <f t="shared" ca="1" si="509"/>
        <v>-10.0747332893799+6.37975449535691i</v>
      </c>
      <c r="BI311" s="240" t="str">
        <f t="shared" ca="1" si="510"/>
        <v>-10.2282659810682-6.1305867006094i</v>
      </c>
      <c r="BJ311" s="240" t="str">
        <f t="shared" ca="1" si="511"/>
        <v>0.877244753772232-11.8925169714045i</v>
      </c>
      <c r="BK311" s="240" t="str">
        <f t="shared" ca="1" si="512"/>
        <v>11.0171043414144-4.56343403628837i</v>
      </c>
      <c r="BL311" s="240" t="str">
        <f t="shared" ca="1" si="513"/>
        <v>9.02958511000294+7.78897368171052i</v>
      </c>
      <c r="BM311" s="240" t="str">
        <f t="shared" ca="1" si="514"/>
        <v>-2.89749680633775+11.5674556636465i</v>
      </c>
      <c r="BN311" s="240" t="str">
        <f t="shared" ca="1" si="515"/>
        <v>-11.6350798935381+2.61274456159645i</v>
      </c>
      <c r="BO311" s="240" t="str">
        <f t="shared" ca="1" si="516"/>
        <v>-7.56503067680631-9.21801655087176i</v>
      </c>
      <c r="BP311" s="240" t="str">
        <f t="shared" ca="1" si="517"/>
        <v>4.83243289058353-10.9017939180289i</v>
      </c>
      <c r="BQ311" s="240" t="str">
        <f t="shared" ca="1" si="518"/>
        <v>11.9104638316108-0.585123567340699i</v>
      </c>
      <c r="BR311" s="240" t="str">
        <f t="shared" ca="1" si="519"/>
        <v>5.87772606968533+10.3756375477803i</v>
      </c>
      <c r="BS311" s="240" t="str">
        <f t="shared" ca="1" si="520"/>
        <v>-6.62507936453646+9.91513195508559i</v>
      </c>
      <c r="BT311" s="240" t="str">
        <f t="shared" ca="1" si="521"/>
        <v>-11.8351475539993-1.4597262237251i</v>
      </c>
      <c r="BU311" s="240" t="str">
        <f t="shared" ca="1" si="522"/>
        <v>-4.01735349228931-11.2277508518473i</v>
      </c>
      <c r="BV311" s="240" t="str">
        <f t="shared" ca="1" si="523"/>
        <v>8.2226522632772-8.63652175533579i</v>
      </c>
      <c r="BW311" s="240" t="str">
        <f t="shared" ca="1" si="524"/>
        <v>11.4113487270461+3.4615947918422i</v>
      </c>
      <c r="BX311" s="240" t="str">
        <f t="shared" ca="1" si="525"/>
        <v>2.03869108535521+11.7492662294996i</v>
      </c>
      <c r="BY311" s="240" t="str">
        <f t="shared" ca="1" si="526"/>
        <v>-9.57811150776275+7.10361163198193i</v>
      </c>
      <c r="BZ311" s="240" t="str">
        <f t="shared" ca="1" si="527"/>
        <v>-10.6515459865271-5.36153768708798i</v>
      </c>
      <c r="CA311" s="240" t="str">
        <f t="shared" ca="1" si="528"/>
        <v>2.03939686995492E-12-11.9248278089525i</v>
      </c>
      <c r="CB311" s="240" t="str">
        <f t="shared" ca="1" si="529"/>
        <v>10.6515459865289-5.36153768708433i</v>
      </c>
      <c r="CC311" s="240" t="str">
        <f t="shared" ca="1" si="530"/>
        <v>9.57811150776032+7.1036116319852i</v>
      </c>
      <c r="CD311" s="240" t="str">
        <f t="shared" ca="1" si="531"/>
        <v>-2.03869108535923+11.7492662294989i</v>
      </c>
      <c r="CE311" s="240" t="str">
        <f t="shared" ca="1" si="532"/>
        <v>-11.4113487270473+3.4615947918383i</v>
      </c>
      <c r="CF311" s="240" t="str">
        <f t="shared" ca="1" si="533"/>
        <v>-8.22265226328259-8.63652175533067i</v>
      </c>
      <c r="CG311" s="240" t="str">
        <f t="shared" ca="1" si="534"/>
        <v>4.01735349228231-11.2277508518498i</v>
      </c>
      <c r="CH311" s="240" t="str">
        <f t="shared" ca="1" si="535"/>
        <v>11.8351475539984-1.45972622373249i</v>
      </c>
      <c r="CI311" s="240" t="str">
        <f t="shared" ca="1" si="536"/>
        <v>6.62507936454265+9.91513195508145i</v>
      </c>
      <c r="CJ311" s="240" t="str">
        <f t="shared" ca="1" si="537"/>
        <v>-5.87772606968947+10.3756375477779i</v>
      </c>
      <c r="CK311" s="240" t="str">
        <f t="shared" ca="1" si="538"/>
        <v>-11.9104638316106-0.58512356734545i</v>
      </c>
      <c r="CL311" s="240" t="str">
        <f t="shared" ca="1" si="539"/>
        <v>-4.83243289057917-10.9017939180309i</v>
      </c>
      <c r="CM311" s="240" t="str">
        <f t="shared" ca="1" si="540"/>
        <v>7.56503067680998-9.21801655086874i</v>
      </c>
      <c r="CN311" s="240" t="str">
        <f t="shared" ca="1" si="541"/>
        <v>11.635079893537+2.61274456160109i</v>
      </c>
      <c r="CO311" s="240" t="str">
        <f t="shared" ca="1" si="542"/>
        <v>2.89749680633313+11.5674556636477i</v>
      </c>
      <c r="CP311" s="240" t="str">
        <f t="shared" ca="1" si="543"/>
        <v>-9.02958511000583+7.78897368170718i</v>
      </c>
      <c r="CQ311" s="240" t="str">
        <f t="shared" ca="1" si="544"/>
        <v>-11.0171043414127-4.56343403629245i</v>
      </c>
      <c r="CR311" s="240" t="str">
        <f t="shared" ca="1" si="545"/>
        <v>-0.877244753767827-11.8925169714049i</v>
      </c>
      <c r="CS311" s="240" t="str">
        <f t="shared" ca="1" si="546"/>
        <v>10.2282659810644-6.13058670061579i</v>
      </c>
      <c r="CT311" s="240" t="str">
        <f t="shared" ca="1" si="547"/>
        <v>10.0747332893839+6.37975449535062i</v>
      </c>
      <c r="CU311" s="240" t="str">
        <f t="shared" ca="1" si="548"/>
        <v>-1.1688375207522+11.8674065036657i</v>
      </c>
      <c r="CV311" s="240" t="str">
        <f t="shared" ca="1" si="549"/>
        <v>-11.1257784730952+4.29168633998074i</v>
      </c>
      <c r="CW311" s="240" t="str">
        <f t="shared" ca="1" si="550"/>
        <v>-8.83571458470298-8.0082249001157i</v>
      </c>
      <c r="CX311" s="240" t="str">
        <f t="shared" ca="1" si="551"/>
        <v>3.18050370734459-11.4928636309987i</v>
      </c>
      <c r="CY311" s="240" t="str">
        <f t="shared" ca="1" si="552"/>
        <v>11.6956955863646-2.32641849723067i</v>
      </c>
      <c r="CZ311" s="240" t="str">
        <f t="shared" ca="1" si="553"/>
        <v>7.33653078029882+9.40089540325251i</v>
      </c>
      <c r="DA311" s="240" t="str">
        <f t="shared" ca="1" si="554"/>
        <v>-5.09852086799944+10.7799166616324i</v>
      </c>
      <c r="DB311" s="240" t="str">
        <f t="shared" ca="1" si="555"/>
        <v>-11.9212362737655+0.292649924353745i</v>
      </c>
      <c r="DC311" s="240" t="str">
        <f t="shared" ca="1" si="556"/>
        <v>-5.62132491635101-10.5167592184084i</v>
      </c>
      <c r="DD311" s="240" t="str">
        <f t="shared" ca="1" si="557"/>
        <v>6.86641353364242-9.74955811604701i</v>
      </c>
      <c r="DE311" s="240" t="str">
        <f t="shared" ca="1" si="558"/>
        <v>11.7957595539907+1.74973564220553i</v>
      </c>
      <c r="DF311" s="240" t="str">
        <f t="shared" ca="1" si="559"/>
        <v>3.7406007410707+11.3229600533194i</v>
      </c>
      <c r="DG311" s="240" t="str">
        <f t="shared" ca="1" si="560"/>
        <v>-8.43212660819054+8.43212660819389i</v>
      </c>
      <c r="DH311" s="240" t="str">
        <f t="shared" ca="1" si="561"/>
        <v>-11.3229600533209-3.74060074106622i</v>
      </c>
      <c r="DI311" s="240" t="str">
        <f t="shared" ca="1" si="562"/>
        <v>-1.7497356422102-11.79575955399i</v>
      </c>
      <c r="DJ311" s="240" t="str">
        <f t="shared" ca="1" si="563"/>
        <v>9.7495581160443-6.86641353364629i</v>
      </c>
      <c r="DK311" s="240" t="str">
        <f t="shared" ca="1" si="564"/>
        <v>10.5167592184106+5.62132491634685i</v>
      </c>
      <c r="DL311" s="240" t="str">
        <f t="shared" ca="1" si="565"/>
        <v>-0.292649924361217+11.9212362737653i</v>
      </c>
      <c r="DM311" s="240" t="str">
        <f t="shared" ca="1" si="566"/>
        <v>-10.7799166616356+5.09852086799269i</v>
      </c>
      <c r="DN311" s="240" t="str">
        <f t="shared" ca="1" si="567"/>
        <v>-9.40089540324792-7.33653078030471i</v>
      </c>
      <c r="DO311" s="240" t="str">
        <f t="shared" ca="1" si="568"/>
        <v>2.326418497238-11.6956955863632i</v>
      </c>
      <c r="DP311" s="240" t="str">
        <f t="shared" ca="1" si="569"/>
        <v>11.4928636310007-3.18050370733739i</v>
      </c>
      <c r="DQ311" s="240" t="str">
        <f t="shared" ca="1" si="570"/>
        <v>8.00822490011016+8.835714584708i</v>
      </c>
      <c r="DR311" s="240" t="str">
        <f t="shared" ca="1" si="571"/>
        <v>-4.29168633997633+11.1257784730969i</v>
      </c>
      <c r="DS311" s="240" t="str">
        <f t="shared" ca="1" si="572"/>
        <v>-11.8674065036653+1.1688375207569i</v>
      </c>
      <c r="DT311" s="240" t="str">
        <f t="shared" ca="1" si="573"/>
        <v>-6.37975449535461-10.0747332893813i</v>
      </c>
      <c r="DU311" s="240" t="str">
        <f t="shared" ca="1" si="574"/>
        <v>6.13058670061174-10.2282659810668i</v>
      </c>
      <c r="DV311" s="240" t="str">
        <f t="shared" ca="1" si="575"/>
        <v>11.8925169714052+0.877244753763111i</v>
      </c>
      <c r="DW311" s="240" t="str">
        <f t="shared" ca="1" si="576"/>
        <v>4.56343403629682+11.0171043414108i</v>
      </c>
      <c r="DX311" s="240" t="str">
        <f t="shared" ca="1" si="577"/>
        <v>-7.78897368170361+9.02958511000892i</v>
      </c>
      <c r="DY311" s="240" t="str">
        <f t="shared" ca="1" si="578"/>
        <v>-11.5674556636462-2.89749680633906i</v>
      </c>
      <c r="DZ311" s="240" t="str">
        <f t="shared" ca="1" si="579"/>
        <v>-2.61274456159512-11.6350798935384i</v>
      </c>
      <c r="EA311" s="240" t="str">
        <f t="shared" ca="1" si="580"/>
        <v>9.21801655087263-7.56503067680526i</v>
      </c>
      <c r="EB311" s="240" t="str">
        <f t="shared" ca="1" si="581"/>
        <v>10.9017939180284+4.83243289058477i</v>
      </c>
      <c r="EC311" s="240" t="str">
        <f t="shared" ca="1" si="582"/>
        <v>0.58512356733934+11.9104638316109i</v>
      </c>
      <c r="ED311" s="240" t="str">
        <f t="shared" ca="1" si="583"/>
        <v>-10.3756375477809+5.87772606968415i</v>
      </c>
      <c r="EE311" s="240" t="str">
        <f t="shared" ca="1" si="584"/>
        <v>-9.91513195508483-6.62507936453759i</v>
      </c>
      <c r="EF311" s="240" t="str">
        <f t="shared" ca="1" si="585"/>
        <v>1.45972622372646-11.8351475539991i</v>
      </c>
      <c r="EG311" s="240" t="str">
        <f t="shared" ca="1" si="586"/>
        <v>11.2277508518477-4.01735349228803i</v>
      </c>
      <c r="EH311" s="240" t="str">
        <f t="shared" ca="1" si="587"/>
        <v>8.63652175533485+8.22265226327819i</v>
      </c>
      <c r="EI311" s="240" t="str">
        <f t="shared" ca="1" si="588"/>
        <v>-3.46159479183248+11.4113487270491i</v>
      </c>
      <c r="EJ311" s="240" t="str">
        <f t="shared" ca="1" si="589"/>
        <v>-11.7492662294999+2.0386910853532i</v>
      </c>
      <c r="EK311" s="240" t="str">
        <f t="shared" ca="1" si="590"/>
        <v>-7.10361163198029-9.57811150776397i</v>
      </c>
      <c r="EL311" s="240" t="str">
        <f t="shared" ca="1" si="591"/>
        <v>5.3615376870898-10.6515459865262i</v>
      </c>
      <c r="EM311" s="240" t="str">
        <f t="shared" ca="1" si="592"/>
        <v>11.9248278089525+4.07879373990983E-12i</v>
      </c>
      <c r="EN311" s="240"/>
      <c r="EO311" s="240"/>
      <c r="EP311" s="240"/>
    </row>
    <row r="312" spans="1:146">
      <c r="A312" s="268">
        <f t="shared" si="461"/>
        <v>4.1406249999999976E-3</v>
      </c>
      <c r="B312" s="267">
        <v>212</v>
      </c>
      <c r="C312" s="266">
        <f t="shared" si="462"/>
        <v>42400</v>
      </c>
      <c r="N312" s="265">
        <f t="shared" ca="1" si="463"/>
        <v>12.0721541241567</v>
      </c>
      <c r="O312" s="240">
        <f t="shared" ca="1" si="464"/>
        <v>-11.9278458758433</v>
      </c>
      <c r="P312" s="240" t="str">
        <f t="shared" ca="1" si="465"/>
        <v>-5.62274762323591-10.5194209157761i</v>
      </c>
      <c r="Q312" s="240" t="str">
        <f t="shared" ca="1" si="466"/>
        <v>6.62675611266407-9.91764138599201i</v>
      </c>
      <c r="R312" s="240" t="str">
        <f t="shared" ca="1" si="467"/>
        <v>11.8704100377392+1.16913334304172i</v>
      </c>
      <c r="S312" s="240" t="str">
        <f t="shared" ca="1" si="468"/>
        <v>4.56458900048972+11.0198926716407i</v>
      </c>
      <c r="T312" s="240" t="str">
        <f t="shared" ca="1" si="469"/>
        <v>-7.5669453181738+9.22034954812666i</v>
      </c>
      <c r="U312" s="241" t="str">
        <f t="shared" ca="1" si="470"/>
        <v>-11.6986556619456-2.32700729287664i</v>
      </c>
      <c r="V312" s="240" t="str">
        <f t="shared" ca="1" si="471"/>
        <v>-3.46247089041054-11.4142368369914i</v>
      </c>
      <c r="W312" s="240" t="str">
        <f t="shared" ca="1" si="472"/>
        <v>8.43426070375644-8.43426070375714i</v>
      </c>
      <c r="X312" s="240" t="str">
        <f t="shared" ca="1" si="473"/>
        <v>11.4142368369917+3.46247089040966i</v>
      </c>
      <c r="Y312" s="240" t="str">
        <f t="shared" ca="1" si="474"/>
        <v>2.32700729287643+11.6986556619456i</v>
      </c>
      <c r="Z312" s="240" t="str">
        <f t="shared" ca="1" si="475"/>
        <v>-9.22034954812682+7.56694531817363i</v>
      </c>
      <c r="AA312" s="240" t="str">
        <f t="shared" ca="1" si="476"/>
        <v>-11.0198926716406-4.56458900048997i</v>
      </c>
      <c r="AB312" s="240" t="str">
        <f t="shared" ca="1" si="477"/>
        <v>-1.16913334304147-11.8704100377392i</v>
      </c>
      <c r="AC312" s="240" t="str">
        <f t="shared" ca="1" si="478"/>
        <v>9.91764138599214-6.62675611266387i</v>
      </c>
      <c r="AD312" s="240" t="str">
        <f t="shared" ca="1" si="479"/>
        <v>10.5194209157759+5.62274762323621i</v>
      </c>
      <c r="AE312" s="240" t="str">
        <f t="shared" ca="1" si="480"/>
        <v>-1.87042236360785E-13+11.9278458758433i</v>
      </c>
      <c r="AF312" s="240" t="str">
        <f t="shared" ca="1" si="481"/>
        <v>-10.5194209157762+5.62274762323572i</v>
      </c>
      <c r="AG312" s="240" t="str">
        <f t="shared" ca="1" si="482"/>
        <v>-9.91764138599183-6.62675611266432i</v>
      </c>
      <c r="AH312" s="240" t="str">
        <f t="shared" ca="1" si="483"/>
        <v>1.16913334304201-11.8704100377392i</v>
      </c>
      <c r="AI312" s="240" t="str">
        <f t="shared" ca="1" si="484"/>
        <v>11.0198926716403-4.56458900049057i</v>
      </c>
      <c r="AJ312" s="240" t="str">
        <f t="shared" ca="1" si="485"/>
        <v>9.22034954812652+7.56694531817397i</v>
      </c>
      <c r="AK312" s="240" t="str">
        <f t="shared" ca="1" si="486"/>
        <v>-2.32700729287804+11.6986556619453i</v>
      </c>
      <c r="AL312" s="240" t="str">
        <f t="shared" ca="1" si="487"/>
        <v>-11.4142368369922+3.46247089040809i</v>
      </c>
      <c r="AM312" s="240" t="str">
        <f t="shared" ca="1" si="488"/>
        <v>-8.43426070375438-8.43426070375921i</v>
      </c>
      <c r="AN312" s="240" t="str">
        <f t="shared" ca="1" si="489"/>
        <v>3.4624708904143-11.4142368369903i</v>
      </c>
      <c r="AO312" s="240" t="str">
        <f t="shared" ca="1" si="490"/>
        <v>11.6986556619466-2.3270072928715i</v>
      </c>
      <c r="AP312" s="240" t="str">
        <f t="shared" ca="1" si="491"/>
        <v>7.56694531817813+9.22034954812312i</v>
      </c>
      <c r="AQ312" s="240" t="str">
        <f t="shared" ca="1" si="492"/>
        <v>-4.56458900048576+11.0198926716423i</v>
      </c>
      <c r="AR312" s="240" t="str">
        <f t="shared" ca="1" si="493"/>
        <v>-4.56458900048576+11.0198926716423i</v>
      </c>
      <c r="AS312" s="240" t="str">
        <f t="shared" ca="1" si="494"/>
        <v>-6.62675611266569-9.91764138599092i</v>
      </c>
      <c r="AT312" s="240" t="str">
        <f t="shared" ca="1" si="495"/>
        <v>5.62274762323547-10.5194209157763i</v>
      </c>
      <c r="AU312" s="240" t="str">
        <f t="shared" ca="1" si="496"/>
        <v>11.9278458758433+3.7408447272157E-13i</v>
      </c>
      <c r="AV312" s="240" t="str">
        <f t="shared" ca="1" si="497"/>
        <v>5.62274762323451+10.5194209157768i</v>
      </c>
      <c r="AW312" s="240" t="str">
        <f t="shared" ca="1" si="498"/>
        <v>-6.62675611266659+9.91764138599032i</v>
      </c>
      <c r="AX312" s="240" t="str">
        <f t="shared" ca="1" si="499"/>
        <v>-11.8704100377388-1.16913334304574i</v>
      </c>
      <c r="AY312" s="240" t="str">
        <f t="shared" ca="1" si="500"/>
        <v>-4.56458900048476-11.0198926716427i</v>
      </c>
      <c r="AZ312" s="240" t="str">
        <f t="shared" ca="1" si="501"/>
        <v>7.56694531816953-9.22034954813017i</v>
      </c>
      <c r="BA312" s="240" t="str">
        <f t="shared" ca="1" si="502"/>
        <v>11.6986556619464+2.32700729287256i</v>
      </c>
      <c r="BB312" s="240" t="str">
        <f t="shared" ca="1" si="503"/>
        <v>3.46247089041358+11.4142368369905i</v>
      </c>
      <c r="BC312" s="240" t="str">
        <f t="shared" ca="1" si="504"/>
        <v>-8.43426070375514+8.43426070375844i</v>
      </c>
      <c r="BD312" s="240" t="str">
        <f t="shared" ca="1" si="505"/>
        <v>-11.4142368369919-3.4624708904088i</v>
      </c>
      <c r="BE312" s="240" t="str">
        <f t="shared" ca="1" si="506"/>
        <v>-2.32700729287713-11.6986556619455i</v>
      </c>
      <c r="BF312" s="240" t="str">
        <f t="shared" ca="1" si="507"/>
        <v>9.22034954812721-7.56694531817314i</v>
      </c>
      <c r="BG312" s="240" t="str">
        <f t="shared" ca="1" si="508"/>
        <v>11.01989267164+4.56458900049142i</v>
      </c>
      <c r="BH312" s="240" t="str">
        <f t="shared" ca="1" si="509"/>
        <v>1.16913334303856+11.8704100377395i</v>
      </c>
      <c r="BI312" s="240" t="str">
        <f t="shared" ca="1" si="510"/>
        <v>-9.91764138599432+6.62675611266059i</v>
      </c>
      <c r="BJ312" s="240" t="str">
        <f t="shared" ca="1" si="511"/>
        <v>-10.5194209157734-5.62274762324087i</v>
      </c>
      <c r="BK312" s="240" t="str">
        <f t="shared" ca="1" si="512"/>
        <v>-5.37154425916021E-12-11.9278458758433i</v>
      </c>
      <c r="BL312" s="240" t="str">
        <f t="shared" ca="1" si="513"/>
        <v>10.5194209157741-5.62274762323958i</v>
      </c>
      <c r="BM312" s="240" t="str">
        <f t="shared" ca="1" si="514"/>
        <v>9.91764138599351+6.62675611266181i</v>
      </c>
      <c r="BN312" s="240" t="str">
        <f t="shared" ca="1" si="515"/>
        <v>-1.16913334304002+11.8704100377394i</v>
      </c>
      <c r="BO312" s="240" t="str">
        <f t="shared" ca="1" si="516"/>
        <v>-11.0198926716404+4.56458900049038i</v>
      </c>
      <c r="BP312" s="240" t="str">
        <f t="shared" ca="1" si="517"/>
        <v>-9.22034954812606-7.56694531817453i</v>
      </c>
      <c r="BQ312" s="240" t="str">
        <f t="shared" ca="1" si="518"/>
        <v>2.32700729287858-11.6986556619452i</v>
      </c>
      <c r="BR312" s="240" t="str">
        <f t="shared" ca="1" si="519"/>
        <v>11.4142368369923-3.46247089040773i</v>
      </c>
      <c r="BS312" s="240" t="str">
        <f t="shared" ca="1" si="520"/>
        <v>8.43426070375387+8.43426070375971i</v>
      </c>
      <c r="BT312" s="240" t="str">
        <f t="shared" ca="1" si="521"/>
        <v>-3.46247089041499+11.4142368369901i</v>
      </c>
      <c r="BU312" s="240" t="str">
        <f t="shared" ca="1" si="522"/>
        <v>-11.6986556619444+2.32700729288244i</v>
      </c>
      <c r="BV312" s="240" t="str">
        <f t="shared" ca="1" si="523"/>
        <v>-7.56694531817757-9.22034954812357i</v>
      </c>
      <c r="BW312" s="240" t="str">
        <f t="shared" ca="1" si="524"/>
        <v>4.56458900048611-11.0198926716422i</v>
      </c>
      <c r="BX312" s="240" t="str">
        <f t="shared" ca="1" si="525"/>
        <v>11.8704100377389-1.16913334304462i</v>
      </c>
      <c r="BY312" s="240" t="str">
        <f t="shared" ca="1" si="526"/>
        <v>6.62675611266509+9.91764138599132i</v>
      </c>
      <c r="BZ312" s="240" t="str">
        <f t="shared" ca="1" si="527"/>
        <v>-5.6227476232358+10.5194209157761i</v>
      </c>
      <c r="CA312" s="240" t="str">
        <f t="shared" ca="1" si="528"/>
        <v>-11.9278458758433-7.48168945443139E-13i</v>
      </c>
      <c r="CB312" s="240" t="str">
        <f t="shared" ca="1" si="529"/>
        <v>-5.62274762323388-10.5194209157771i</v>
      </c>
      <c r="CC312" s="240" t="str">
        <f t="shared" ca="1" si="530"/>
        <v>6.6267561126669-9.91764138599011i</v>
      </c>
      <c r="CD312" s="240" t="str">
        <f t="shared" ca="1" si="531"/>
        <v>11.8704100377388+1.16913334304611i</v>
      </c>
      <c r="CE312" s="240" t="str">
        <f t="shared" ca="1" si="532"/>
        <v>4.5645890004841+11.019892671643i</v>
      </c>
      <c r="CF312" s="240" t="str">
        <f t="shared" ca="1" si="533"/>
        <v>-7.56694531816982+9.22034954812993i</v>
      </c>
      <c r="CG312" s="240" t="str">
        <f t="shared" ca="1" si="534"/>
        <v>-11.6986556619462-2.32700729287327i</v>
      </c>
      <c r="CH312" s="240" t="str">
        <f t="shared" ca="1" si="535"/>
        <v>-3.4624708904129-11.4142368369907i</v>
      </c>
      <c r="CI312" s="240" t="str">
        <f t="shared" ca="1" si="536"/>
        <v>8.43426070375541-8.43426070375817i</v>
      </c>
      <c r="CJ312" s="240" t="str">
        <f t="shared" ca="1" si="537"/>
        <v>11.4142368369918+3.46247089040916i</v>
      </c>
      <c r="CK312" s="240" t="str">
        <f t="shared" ca="1" si="538"/>
        <v>2.32700729287644+11.6986556619456i</v>
      </c>
      <c r="CL312" s="240" t="str">
        <f t="shared" ca="1" si="539"/>
        <v>-9.22034954812745+7.56694531817285i</v>
      </c>
      <c r="CM312" s="240" t="str">
        <f t="shared" ca="1" si="540"/>
        <v>-11.0198926716398-4.56458900049176i</v>
      </c>
      <c r="CN312" s="240" t="str">
        <f t="shared" ca="1" si="541"/>
        <v>-1.16913334303785-11.8704100377396i</v>
      </c>
      <c r="CO312" s="240" t="str">
        <f t="shared" ca="1" si="542"/>
        <v>9.91764138599472-6.62675611266001i</v>
      </c>
      <c r="CP312" s="240" t="str">
        <f t="shared" ca="1" si="543"/>
        <v>10.5194209157787+5.62274762323103i</v>
      </c>
      <c r="CQ312" s="240" t="str">
        <f t="shared" ca="1" si="544"/>
        <v>4.65845001682478E-12+11.9278458758433i</v>
      </c>
      <c r="CR312" s="240" t="str">
        <f t="shared" ca="1" si="545"/>
        <v>-10.5194209157743+5.62274762323925i</v>
      </c>
      <c r="CS312" s="240" t="str">
        <f t="shared" ca="1" si="546"/>
        <v>-9.91764138599349-6.62675611266185i</v>
      </c>
      <c r="CT312" s="240" t="str">
        <f t="shared" ca="1" si="547"/>
        <v>1.16913334304073-11.8704100377393i</v>
      </c>
      <c r="CU312" s="240" t="str">
        <f t="shared" ca="1" si="548"/>
        <v>11.0198926716407-4.56458900048972i</v>
      </c>
      <c r="CV312" s="240" t="str">
        <f t="shared" ca="1" si="549"/>
        <v>9.22034954812604+7.56694531817456i</v>
      </c>
      <c r="CW312" s="240" t="str">
        <f t="shared" ca="1" si="550"/>
        <v>-2.32700729287927+11.698655661945i</v>
      </c>
      <c r="CX312" s="240" t="str">
        <f t="shared" ca="1" si="551"/>
        <v>-11.4142368369925+3.46247089040705i</v>
      </c>
      <c r="CY312" s="240" t="str">
        <f t="shared" ca="1" si="552"/>
        <v>-8.43426070375385-8.43426070375973i</v>
      </c>
      <c r="CZ312" s="240" t="str">
        <f t="shared" ca="1" si="553"/>
        <v>3.46247089041567-11.4142368369899i</v>
      </c>
      <c r="DA312" s="240" t="str">
        <f t="shared" ca="1" si="554"/>
        <v>11.6986556619444-2.32700729288241i</v>
      </c>
      <c r="DB312" s="240" t="str">
        <f t="shared" ca="1" si="555"/>
        <v>7.56694531817702+9.22034954812401i</v>
      </c>
      <c r="DC312" s="240" t="str">
        <f t="shared" ca="1" si="556"/>
        <v>-4.56458900048677+11.0198926716419i</v>
      </c>
      <c r="DD312" s="240" t="str">
        <f t="shared" ca="1" si="557"/>
        <v>-11.870410037739+1.16913334304391i</v>
      </c>
      <c r="DE312" s="240" t="str">
        <f t="shared" ca="1" si="558"/>
        <v>-6.62675611266507-9.91764138599134i</v>
      </c>
      <c r="DF312" s="240" t="str">
        <f t="shared" ca="1" si="559"/>
        <v>5.62274762323643-10.5194209157758i</v>
      </c>
      <c r="DG312" s="240" t="str">
        <f t="shared" ca="1" si="560"/>
        <v>11.9278458758433+1.46126318777857E-12i</v>
      </c>
      <c r="DH312" s="240" t="str">
        <f t="shared" ca="1" si="561"/>
        <v>5.62274762323386+10.5194209157772i</v>
      </c>
      <c r="DI312" s="240" t="str">
        <f t="shared" ca="1" si="562"/>
        <v>-6.6267561126675+9.91764138598972i</v>
      </c>
      <c r="DJ312" s="240" t="str">
        <f t="shared" ca="1" si="563"/>
        <v>-11.8704100377388-1.16913334304614i</v>
      </c>
      <c r="DK312" s="240" t="str">
        <f t="shared" ca="1" si="564"/>
        <v>-4.56458900049472-11.0198926716386i</v>
      </c>
      <c r="DL312" s="240" t="str">
        <f t="shared" ca="1" si="565"/>
        <v>7.56694531817038-9.22034954812948i</v>
      </c>
      <c r="DM312" s="240" t="str">
        <f t="shared" ca="1" si="566"/>
        <v>11.6986556619462+2.3270072928733i</v>
      </c>
      <c r="DN312" s="240" t="str">
        <f t="shared" ca="1" si="567"/>
        <v>3.46247089041287+11.4142368369907i</v>
      </c>
      <c r="DO312" s="240" t="str">
        <f t="shared" ca="1" si="568"/>
        <v>-8.43426070375544+8.43426070375815i</v>
      </c>
      <c r="DP312" s="240" t="str">
        <f t="shared" ca="1" si="569"/>
        <v>-11.4142368369914-3.4624708904105i</v>
      </c>
      <c r="DQ312" s="240" t="str">
        <f t="shared" ca="1" si="570"/>
        <v>-2.32700729287574-11.6986556619457i</v>
      </c>
      <c r="DR312" s="240" t="str">
        <f t="shared" ca="1" si="571"/>
        <v>9.2203495481279-7.5669453181723i</v>
      </c>
      <c r="DS312" s="240" t="str">
        <f t="shared" ca="1" si="572"/>
        <v>11.0198926716396+4.56458900049242i</v>
      </c>
      <c r="DT312" s="240" t="str">
        <f t="shared" ca="1" si="573"/>
        <v>1.16913334303782+11.8704100377396i</v>
      </c>
      <c r="DU312" s="240" t="str">
        <f t="shared" ca="1" si="574"/>
        <v>-9.91764138599474+6.62675611265997i</v>
      </c>
      <c r="DV312" s="240" t="str">
        <f t="shared" ca="1" si="575"/>
        <v>-10.5194209157783-5.62274762323166i</v>
      </c>
      <c r="DW312" s="240" t="str">
        <f t="shared" ca="1" si="576"/>
        <v>-3.94535577448935E-12-11.9278458758433i</v>
      </c>
      <c r="DX312" s="240" t="str">
        <f t="shared" ca="1" si="577"/>
        <v>10.5194209157746-5.62274762323862i</v>
      </c>
      <c r="DY312" s="240" t="str">
        <f t="shared" ca="1" si="578"/>
        <v>9.9176413859931+6.62675611266243i</v>
      </c>
      <c r="DZ312" s="240" t="str">
        <f t="shared" ca="1" si="579"/>
        <v>-1.16913334304076+11.8704100377393i</v>
      </c>
      <c r="EA312" s="240" t="str">
        <f t="shared" ca="1" si="580"/>
        <v>-11.0198926716407+4.56458900048969i</v>
      </c>
      <c r="EB312" s="240" t="str">
        <f t="shared" ca="1" si="581"/>
        <v>-9.22034954812516-7.56694531817563i</v>
      </c>
      <c r="EC312" s="240" t="str">
        <f t="shared" ca="1" si="582"/>
        <v>2.32700729287997-11.6986556619449i</v>
      </c>
      <c r="ED312" s="240" t="str">
        <f t="shared" ca="1" si="583"/>
        <v>11.4142368369927-3.46247089040637i</v>
      </c>
      <c r="EE312" s="240" t="str">
        <f t="shared" ca="1" si="584"/>
        <v>8.43426070375334+8.43426070376024i</v>
      </c>
      <c r="EF312" s="240" t="str">
        <f t="shared" ca="1" si="585"/>
        <v>-3.46247089041571+11.4142368369898i</v>
      </c>
      <c r="EG312" s="240" t="str">
        <f t="shared" ca="1" si="586"/>
        <v>-11.6986556619444+2.32700729288237i</v>
      </c>
      <c r="EH312" s="240" t="str">
        <f t="shared" ca="1" si="587"/>
        <v>-7.56694531817648-9.22034954812447i</v>
      </c>
      <c r="EI312" s="240" t="str">
        <f t="shared" ca="1" si="588"/>
        <v>4.56458900048742-11.0198926716416i</v>
      </c>
      <c r="EJ312" s="240" t="str">
        <f t="shared" ca="1" si="589"/>
        <v>11.8704100377391-1.1691333430432i</v>
      </c>
      <c r="EK312" s="240" t="str">
        <f t="shared" ca="1" si="590"/>
        <v>6.62675611266447+9.91764138599174i</v>
      </c>
      <c r="EL312" s="240" t="str">
        <f t="shared" ca="1" si="591"/>
        <v>-5.62274762323646+10.5194209157758i</v>
      </c>
      <c r="EM312" s="240" t="str">
        <f t="shared" ca="1" si="592"/>
        <v>-11.9278458758433-1.49633789088628E-12i</v>
      </c>
      <c r="EN312" s="240"/>
      <c r="EO312" s="240"/>
      <c r="EP312" s="240"/>
    </row>
    <row r="313" spans="1:146">
      <c r="A313" s="268">
        <f t="shared" si="461"/>
        <v>4.1601562499999972E-3</v>
      </c>
      <c r="B313" s="267">
        <v>213</v>
      </c>
      <c r="C313" s="266">
        <f t="shared" si="462"/>
        <v>42600</v>
      </c>
      <c r="N313" s="265">
        <f t="shared" ca="1" si="463"/>
        <v>12.069433924743327</v>
      </c>
      <c r="O313" s="240">
        <f t="shared" ca="1" si="464"/>
        <v>-11.930566075256673</v>
      </c>
      <c r="P313" s="240" t="str">
        <f t="shared" ca="1" si="465"/>
        <v>-5.88055445077205-10.3806303386437i</v>
      </c>
      <c r="Q313" s="240" t="str">
        <f t="shared" ca="1" si="466"/>
        <v>6.13353675906832-10.2331878562461i</v>
      </c>
      <c r="R313" s="240" t="str">
        <f t="shared" ca="1" si="467"/>
        <v>11.9269728118111+0.292790748460532i</v>
      </c>
      <c r="S313" s="240" t="str">
        <f t="shared" ca="1" si="468"/>
        <v>5.62402991636336+10.5218199174817i</v>
      </c>
      <c r="T313" s="240" t="str">
        <f t="shared" ca="1" si="469"/>
        <v>-6.38282445416834+10.0795812841276i</v>
      </c>
      <c r="U313" s="241" t="str">
        <f t="shared" ca="1" si="470"/>
        <v>-11.9161951859219-0.585405130722343i</v>
      </c>
      <c r="V313" s="240" t="str">
        <f t="shared" ca="1" si="471"/>
        <v>-5.36411767662879-10.6566715454378i</v>
      </c>
      <c r="W313" s="240" t="str">
        <f t="shared" ca="1" si="472"/>
        <v>6.62826737448634-9.91990314914342i</v>
      </c>
      <c r="X313" s="240" t="str">
        <f t="shared" ca="1" si="473"/>
        <v>11.898239689628+0.877666886823072i</v>
      </c>
      <c r="Y313" s="240" t="str">
        <f t="shared" ca="1" si="474"/>
        <v>5.10097429298195+10.7851039929341i</v>
      </c>
      <c r="Z313" s="240" t="str">
        <f t="shared" ca="1" si="475"/>
        <v>-6.8697176743848+9.75424963543125i</v>
      </c>
      <c r="AA313" s="240" t="str">
        <f t="shared" ca="1" si="476"/>
        <v>-11.8731171386489-1.16939996920934i</v>
      </c>
      <c r="AB313" s="240" t="str">
        <f t="shared" ca="1" si="477"/>
        <v>-4.83475827315987-10.9070398970655i</v>
      </c>
      <c r="AC313" s="240" t="str">
        <f t="shared" ca="1" si="478"/>
        <v>7.1070299132315-9.58272052647358i</v>
      </c>
      <c r="AD313" s="240" t="str">
        <f t="shared" ca="1" si="479"/>
        <v>11.8408426658699+1.46042864878084i</v>
      </c>
      <c r="AE313" s="240" t="str">
        <f t="shared" ca="1" si="480"/>
        <v>4.56562997573722+11.0224058082034i</v>
      </c>
      <c r="AF313" s="240" t="str">
        <f t="shared" ca="1" si="481"/>
        <v>-7.3400611430075+9.40541914499173i</v>
      </c>
      <c r="AG313" s="240" t="str">
        <f t="shared" ca="1" si="482"/>
        <v>-11.8014357122267-1.75057762074309i</v>
      </c>
      <c r="AH313" s="240" t="str">
        <f t="shared" ca="1" si="483"/>
        <v>-4.29375151353709-11.1311322342367i</v>
      </c>
      <c r="AI313" s="240" t="str">
        <f t="shared" ca="1" si="484"/>
        <v>7.56867099441628-9.22245229070594i</v>
      </c>
      <c r="AJ313" s="240" t="str">
        <f t="shared" ca="1" si="485"/>
        <v>11.7549200149953+2.03967211020042i</v>
      </c>
      <c r="AK313" s="240" t="str">
        <f t="shared" ca="1" si="486"/>
        <v>4.01928665598131+11.2331536824311i</v>
      </c>
      <c r="AL313" s="240" t="str">
        <f t="shared" ca="1" si="487"/>
        <v>-7.79272176142424+9.03393017601367i</v>
      </c>
      <c r="AM313" s="240" t="str">
        <f t="shared" ca="1" si="488"/>
        <v>-11.701323593489-2.32753797746081i</v>
      </c>
      <c r="AN313" s="240" t="str">
        <f t="shared" ca="1" si="489"/>
        <v>-3.74240073043466-11.3284086988821i</v>
      </c>
      <c r="AO313" s="240" t="str">
        <f t="shared" ca="1" si="490"/>
        <v>8.01207848423172-8.83996635958399i</v>
      </c>
      <c r="AP313" s="240" t="str">
        <f t="shared" ca="1" si="491"/>
        <v>11.6406787321929+2.614001822864i</v>
      </c>
      <c r="AQ313" s="240" t="str">
        <f t="shared" ca="1" si="492"/>
        <v>3.46326052261388+11.416839905533i</v>
      </c>
      <c r="AR313" s="240" t="str">
        <f t="shared" ca="1" si="493"/>
        <v>3.46326052261388+11.416839905533i</v>
      </c>
      <c r="AS313" s="240" t="str">
        <f t="shared" ca="1" si="494"/>
        <v>-11.5730219613016-2.89889109131328i</v>
      </c>
      <c r="AT313" s="240" t="str">
        <f t="shared" ca="1" si="495"/>
        <v>-3.18203417616555-11.4983940347241i</v>
      </c>
      <c r="AU313" s="240" t="str">
        <f t="shared" ca="1" si="496"/>
        <v>8.43618417521229-8.43618417520404i</v>
      </c>
      <c r="AV313" s="240" t="str">
        <f t="shared" ca="1" si="497"/>
        <v>11.4983940347242+3.18203417616536i</v>
      </c>
      <c r="AW313" s="240" t="str">
        <f t="shared" ca="1" si="498"/>
        <v>2.89889109131347+11.5730219613016i</v>
      </c>
      <c r="AX313" s="240" t="str">
        <f t="shared" ca="1" si="499"/>
        <v>-8.64067767796664+8.22660903055168i</v>
      </c>
      <c r="AY313" s="240" t="str">
        <f t="shared" ca="1" si="500"/>
        <v>-11.416839905533-3.46326052261368i</v>
      </c>
      <c r="AZ313" s="240" t="str">
        <f t="shared" ca="1" si="501"/>
        <v>-2.6140018228642-11.6406787321929i</v>
      </c>
      <c r="BA313" s="240" t="str">
        <f t="shared" ca="1" si="502"/>
        <v>8.83996635958385-8.01207848423187i</v>
      </c>
      <c r="BB313" s="240" t="str">
        <f t="shared" ca="1" si="503"/>
        <v>11.3284086988822+3.74240073043445i</v>
      </c>
      <c r="BC313" s="240" t="str">
        <f t="shared" ca="1" si="504"/>
        <v>2.32753797746101+11.701323593489i</v>
      </c>
      <c r="BD313" s="240" t="str">
        <f t="shared" ca="1" si="505"/>
        <v>-9.03393017601354+7.7927217614244i</v>
      </c>
      <c r="BE313" s="240" t="str">
        <f t="shared" ca="1" si="506"/>
        <v>-11.2331536824313-4.01928665598095i</v>
      </c>
      <c r="BF313" s="240" t="str">
        <f t="shared" ca="1" si="507"/>
        <v>-2.03967211020079-11.7549200149952i</v>
      </c>
      <c r="BG313" s="240" t="str">
        <f t="shared" ca="1" si="508"/>
        <v>9.2224522907057-7.56867099441656i</v>
      </c>
      <c r="BH313" s="240" t="str">
        <f t="shared" ca="1" si="509"/>
        <v>11.1311322342367+4.29375151353705i</v>
      </c>
      <c r="BI313" s="240" t="str">
        <f t="shared" ca="1" si="510"/>
        <v>1.75057762074095+11.801435712227i</v>
      </c>
      <c r="BJ313" s="240" t="str">
        <f t="shared" ca="1" si="511"/>
        <v>-9.40541914499525+7.34006114300298i</v>
      </c>
      <c r="BK313" s="240" t="str">
        <f t="shared" ca="1" si="512"/>
        <v>-11.0224058082043-4.56562997573484i</v>
      </c>
      <c r="BL313" s="240" t="str">
        <f t="shared" ca="1" si="513"/>
        <v>-1.46042864878104-11.8408426658699i</v>
      </c>
      <c r="BM313" s="240" t="str">
        <f t="shared" ca="1" si="514"/>
        <v>9.58272052647568-7.10702991322866i</v>
      </c>
      <c r="BN313" s="240" t="str">
        <f t="shared" ca="1" si="515"/>
        <v>10.9070398970674+4.8347582731555i</v>
      </c>
      <c r="BO313" s="240" t="str">
        <f t="shared" ca="1" si="516"/>
        <v>1.16939996921208+11.8731171386486i</v>
      </c>
      <c r="BP313" s="240" t="str">
        <f t="shared" ca="1" si="517"/>
        <v>-9.75424963543185+6.86971767438393i</v>
      </c>
      <c r="BQ313" s="240" t="str">
        <f t="shared" ca="1" si="518"/>
        <v>-10.7851039929322-5.10097429298582i</v>
      </c>
      <c r="BR313" s="240" t="str">
        <f t="shared" ca="1" si="519"/>
        <v>-0.877666886828348-11.8982396896276i</v>
      </c>
      <c r="BS313" s="240" t="str">
        <f t="shared" ca="1" si="520"/>
        <v>9.91990314914264-6.62826737448749i</v>
      </c>
      <c r="BT313" s="240" t="str">
        <f t="shared" ca="1" si="521"/>
        <v>10.6566715454373+5.36411767662989i</v>
      </c>
      <c r="BU313" s="240" t="str">
        <f t="shared" ca="1" si="522"/>
        <v>0.58540513071789+11.9161951859222i</v>
      </c>
      <c r="BV313" s="240" t="str">
        <f t="shared" ca="1" si="523"/>
        <v>-10.0795812841255+6.38282445417162i</v>
      </c>
      <c r="BW313" s="240" t="str">
        <f t="shared" ca="1" si="524"/>
        <v>-10.5218199174823-5.62402991636227i</v>
      </c>
      <c r="BX313" s="240" t="str">
        <f t="shared" ca="1" si="525"/>
        <v>-0.292790748458576-11.9269728118112i</v>
      </c>
      <c r="BY313" s="240" t="str">
        <f t="shared" ca="1" si="526"/>
        <v>10.2331878562491-6.13353675906334i</v>
      </c>
      <c r="BZ313" s="240" t="str">
        <f t="shared" ca="1" si="527"/>
        <v>10.3806303386454+5.88055445076913i</v>
      </c>
      <c r="CA313" s="240" t="str">
        <f t="shared" ca="1" si="528"/>
        <v>5.43699096889566E-13+11.9305660752567i</v>
      </c>
      <c r="CB313" s="240" t="str">
        <f t="shared" ca="1" si="529"/>
        <v>-10.3806303386452+5.88055445076947i</v>
      </c>
      <c r="CC313" s="240" t="str">
        <f t="shared" ca="1" si="530"/>
        <v>-10.233187856243-6.13353675907345i</v>
      </c>
      <c r="CD313" s="240" t="str">
        <f t="shared" ca="1" si="531"/>
        <v>0.292790748458167-11.9269728118112i</v>
      </c>
      <c r="CE313" s="240" t="str">
        <f t="shared" ca="1" si="532"/>
        <v>10.5218199174821-5.62402991636263i</v>
      </c>
      <c r="CF313" s="240" t="str">
        <f t="shared" ca="1" si="533"/>
        <v>10.0795812841258+6.38282445417127i</v>
      </c>
      <c r="CG313" s="240" t="str">
        <f t="shared" ca="1" si="534"/>
        <v>-0.585405130717481+11.9161951859222i</v>
      </c>
      <c r="CH313" s="240" t="str">
        <f t="shared" ca="1" si="535"/>
        <v>-10.6566715454371+5.36411767663026i</v>
      </c>
      <c r="CI313" s="240" t="str">
        <f t="shared" ca="1" si="536"/>
        <v>-9.91990314914287-6.62826737448716i</v>
      </c>
      <c r="CJ313" s="240" t="str">
        <f t="shared" ca="1" si="537"/>
        <v>0.87766688682794-11.8982396896277i</v>
      </c>
      <c r="CK313" s="240" t="str">
        <f t="shared" ca="1" si="538"/>
        <v>10.7851039929321-5.10097429298619i</v>
      </c>
      <c r="CL313" s="240" t="str">
        <f t="shared" ca="1" si="539"/>
        <v>9.75424963543209+6.86971767438359i</v>
      </c>
      <c r="CM313" s="240" t="str">
        <f t="shared" ca="1" si="540"/>
        <v>-1.16939996921167+11.8731171386487i</v>
      </c>
      <c r="CN313" s="240" t="str">
        <f t="shared" ca="1" si="541"/>
        <v>-10.9070398970672+4.83475827315587i</v>
      </c>
      <c r="CO313" s="240" t="str">
        <f t="shared" ca="1" si="542"/>
        <v>-9.58272052647593-7.10702991322834i</v>
      </c>
      <c r="CP313" s="240" t="str">
        <f t="shared" ca="1" si="543"/>
        <v>1.46042864878064-11.8408426658699i</v>
      </c>
      <c r="CQ313" s="240" t="str">
        <f t="shared" ca="1" si="544"/>
        <v>11.0224058082041-4.56562997573553i</v>
      </c>
      <c r="CR313" s="240" t="str">
        <f t="shared" ca="1" si="545"/>
        <v>9.4054191449882+7.34006114301201i</v>
      </c>
      <c r="CS313" s="240" t="str">
        <f t="shared" ca="1" si="546"/>
        <v>-1.75057762074055+11.801435712227i</v>
      </c>
      <c r="CT313" s="240" t="str">
        <f t="shared" ca="1" si="547"/>
        <v>-11.1311322342367+4.29375151353712i</v>
      </c>
      <c r="CU313" s="240" t="str">
        <f t="shared" ca="1" si="548"/>
        <v>-9.22245229070617-7.56867099441598i</v>
      </c>
      <c r="CV313" s="240" t="str">
        <f t="shared" ca="1" si="549"/>
        <v>2.03967211020005-11.7549200149953i</v>
      </c>
      <c r="CW313" s="240" t="str">
        <f t="shared" ca="1" si="550"/>
        <v>11.2331536824311-4.01928665598133i</v>
      </c>
      <c r="CX313" s="240" t="str">
        <f t="shared" ca="1" si="551"/>
        <v>9.03393017601403+7.79272176142384i</v>
      </c>
      <c r="CY313" s="240" t="str">
        <f t="shared" ca="1" si="552"/>
        <v>-2.32753797746061+11.7013235934891i</v>
      </c>
      <c r="CZ313" s="240" t="str">
        <f t="shared" ca="1" si="553"/>
        <v>-11.328408698882+3.74240073043485i</v>
      </c>
      <c r="DA313" s="240" t="str">
        <f t="shared" ca="1" si="554"/>
        <v>-8.8399663595839-8.01207848423181i</v>
      </c>
      <c r="DB313" s="240" t="str">
        <f t="shared" ca="1" si="555"/>
        <v>2.61400182286379-11.640678732193i</v>
      </c>
      <c r="DC313" s="240" t="str">
        <f t="shared" ca="1" si="556"/>
        <v>11.4168399055329-3.46326052261407i</v>
      </c>
      <c r="DD313" s="240" t="str">
        <f t="shared" ca="1" si="557"/>
        <v>8.64067767796692+8.22660903055139i</v>
      </c>
      <c r="DE313" s="240" t="str">
        <f t="shared" ca="1" si="558"/>
        <v>-2.89889109131275+11.5730219613018i</v>
      </c>
      <c r="DF313" s="240" t="str">
        <f t="shared" ca="1" si="559"/>
        <v>-11.4983940347241+3.18203417616576i</v>
      </c>
      <c r="DG313" s="240" t="str">
        <f t="shared" ca="1" si="560"/>
        <v>-8.43618417520443-8.43618417521191i</v>
      </c>
      <c r="DH313" s="240" t="str">
        <f t="shared" ca="1" si="561"/>
        <v>3.18203417616484-11.4983940347244i</v>
      </c>
      <c r="DI313" s="240" t="str">
        <f t="shared" ca="1" si="562"/>
        <v>11.5730219613015-2.89889109131367i</v>
      </c>
      <c r="DJ313" s="240" t="str">
        <f t="shared" ca="1" si="563"/>
        <v>8.22660903055208+8.64067767796626i</v>
      </c>
      <c r="DK313" s="240" t="str">
        <f t="shared" ca="1" si="564"/>
        <v>-3.46326052261381+11.416839905533i</v>
      </c>
      <c r="DL313" s="240" t="str">
        <f t="shared" ca="1" si="565"/>
        <v>-11.6406787321928+2.61400182286472i</v>
      </c>
      <c r="DM313" s="240" t="str">
        <f t="shared" ca="1" si="566"/>
        <v>-8.01207848423252-8.83996635958326i</v>
      </c>
      <c r="DN313" s="240" t="str">
        <f t="shared" ca="1" si="567"/>
        <v>3.74240073043458-11.3284086988821i</v>
      </c>
      <c r="DO313" s="240" t="str">
        <f t="shared" ca="1" si="568"/>
        <v>11.7013235934889-2.32753797746154i</v>
      </c>
      <c r="DP313" s="240" t="str">
        <f t="shared" ca="1" si="569"/>
        <v>7.79272176142506+9.03393017601297i</v>
      </c>
      <c r="DQ313" s="240" t="str">
        <f t="shared" ca="1" si="570"/>
        <v>-4.01928665598108+11.2331536824312i</v>
      </c>
      <c r="DR313" s="240" t="str">
        <f t="shared" ca="1" si="571"/>
        <v>-11.7549200149952+2.03967211020098i</v>
      </c>
      <c r="DS313" s="240" t="str">
        <f t="shared" ca="1" si="572"/>
        <v>-7.56867099441619-9.222452290706i</v>
      </c>
      <c r="DT313" s="240" t="str">
        <f t="shared" ca="1" si="573"/>
        <v>4.29375151353686-11.1311322342368i</v>
      </c>
      <c r="DU313" s="240" t="str">
        <f t="shared" ca="1" si="574"/>
        <v>11.8014357122269-1.75057762074149i</v>
      </c>
      <c r="DV313" s="240" t="str">
        <f t="shared" ca="1" si="575"/>
        <v>7.34006114300367+9.40541914499471i</v>
      </c>
      <c r="DW313" s="240" t="str">
        <f t="shared" ca="1" si="576"/>
        <v>-4.56562997573465+11.0224058082044i</v>
      </c>
      <c r="DX313" s="240" t="str">
        <f t="shared" ca="1" si="577"/>
        <v>-11.8408426658698+1.46042864878159i</v>
      </c>
      <c r="DY313" s="240" t="str">
        <f t="shared" ca="1" si="578"/>
        <v>-7.10702991322855-9.58272052647576i</v>
      </c>
      <c r="DZ313" s="240" t="str">
        <f t="shared" ca="1" si="579"/>
        <v>4.834758273155-10.9070398970676i</v>
      </c>
      <c r="EA313" s="240" t="str">
        <f t="shared" ca="1" si="580"/>
        <v>11.8731171386486-1.16939996921262i</v>
      </c>
      <c r="EB313" s="240" t="str">
        <f t="shared" ca="1" si="581"/>
        <v>6.86971767438381+9.75424963543194i</v>
      </c>
      <c r="EC313" s="240" t="str">
        <f t="shared" ca="1" si="582"/>
        <v>-5.10097429298594+10.7851039929322i</v>
      </c>
      <c r="ED313" s="240" t="str">
        <f t="shared" ca="1" si="583"/>
        <v>-11.8982396896285+0.877666886816717i</v>
      </c>
      <c r="EE313" s="240" t="str">
        <f t="shared" ca="1" si="584"/>
        <v>-6.62826737448738-9.91990314914271i</v>
      </c>
      <c r="EF313" s="240" t="str">
        <f t="shared" ca="1" si="585"/>
        <v>5.3641176766294-10.6566715454375i</v>
      </c>
      <c r="EG313" s="240" t="str">
        <f t="shared" ca="1" si="586"/>
        <v>11.9161951859221-0.585405130718433i</v>
      </c>
      <c r="EH313" s="240" t="str">
        <f t="shared" ca="1" si="587"/>
        <v>6.38282445417151+10.0795812841256i</v>
      </c>
      <c r="EI313" s="240" t="str">
        <f t="shared" ca="1" si="588"/>
        <v>-5.62402991636179+10.5218199174826i</v>
      </c>
      <c r="EJ313" s="240" t="str">
        <f t="shared" ca="1" si="589"/>
        <v>-11.9269728118111+0.292790748459119i</v>
      </c>
      <c r="EK313" s="240" t="str">
        <f t="shared" ca="1" si="590"/>
        <v>-6.13353675906322-10.2331878562492i</v>
      </c>
      <c r="EL313" s="240" t="str">
        <f t="shared" ca="1" si="591"/>
        <v>5.88055445076865-10.3806303386457i</v>
      </c>
      <c r="EM313" s="240" t="str">
        <f t="shared" ca="1" si="592"/>
        <v>11.9305660752567-1.08739819377913E-12i</v>
      </c>
      <c r="EN313" s="240"/>
      <c r="EO313" s="240"/>
      <c r="EP313" s="240"/>
    </row>
    <row r="314" spans="1:146">
      <c r="A314" s="268">
        <f t="shared" si="461"/>
        <v>4.1796874999999968E-3</v>
      </c>
      <c r="B314" s="267">
        <v>214</v>
      </c>
      <c r="C314" s="266">
        <f t="shared" si="462"/>
        <v>42800</v>
      </c>
      <c r="N314" s="265">
        <f t="shared" ca="1" si="463"/>
        <v>12.066971175021003</v>
      </c>
      <c r="O314" s="240">
        <f t="shared" ca="1" si="464"/>
        <v>-11.933028824978997</v>
      </c>
      <c r="P314" s="240" t="str">
        <f t="shared" ca="1" si="465"/>
        <v>-6.13480286545856-10.2353002271424i</v>
      </c>
      <c r="Q314" s="240" t="str">
        <f t="shared" ca="1" si="466"/>
        <v>5.62519084854535-10.523991868831i</v>
      </c>
      <c r="R314" s="240" t="str">
        <f t="shared" ca="1" si="467"/>
        <v>11.9186549691544-0.585525972123688i</v>
      </c>
      <c r="S314" s="240" t="str">
        <f t="shared" ca="1" si="468"/>
        <v>6.62963560492278+9.92195085070068i</v>
      </c>
      <c r="T314" s="240" t="str">
        <f t="shared" ca="1" si="469"/>
        <v>-5.1020272541699+10.7873302923146i</v>
      </c>
      <c r="U314" s="241" t="str">
        <f t="shared" ca="1" si="470"/>
        <v>-11.8755680295582+1.16964136089451i</v>
      </c>
      <c r="V314" s="240" t="str">
        <f t="shared" ca="1" si="471"/>
        <v>-7.10849697152767-9.58469862559912i</v>
      </c>
      <c r="W314" s="240" t="str">
        <f t="shared" ca="1" si="472"/>
        <v>4.56657242925439-11.0246810922654i</v>
      </c>
      <c r="X314" s="240" t="str">
        <f t="shared" ca="1" si="473"/>
        <v>11.8038718064019-1.75093898117846i</v>
      </c>
      <c r="Y314" s="240" t="str">
        <f t="shared" ca="1" si="474"/>
        <v>7.57023334629827+9.22435602198729i</v>
      </c>
      <c r="Z314" s="240" t="str">
        <f t="shared" ca="1" si="475"/>
        <v>-4.02011633137224+11.2354724698169i</v>
      </c>
      <c r="AA314" s="240" t="str">
        <f t="shared" ca="1" si="476"/>
        <v>-11.7037390221669+2.3280184360926i</v>
      </c>
      <c r="AB314" s="240" t="str">
        <f t="shared" ca="1" si="477"/>
        <v>-8.01373236586263-8.84179113676099i</v>
      </c>
      <c r="AC314" s="240" t="str">
        <f t="shared" ca="1" si="478"/>
        <v>3.46397542112722-11.4191966100775i</v>
      </c>
      <c r="AD314" s="240" t="str">
        <f t="shared" ca="1" si="479"/>
        <v>11.5754109055011-2.89948949068387i</v>
      </c>
      <c r="AE314" s="240" t="str">
        <f t="shared" ca="1" si="480"/>
        <v>8.4379256022374+8.43792560223698i</v>
      </c>
      <c r="AF314" s="240" t="str">
        <f t="shared" ca="1" si="481"/>
        <v>-2.8994894906843+11.575410905501i</v>
      </c>
      <c r="AG314" s="240" t="str">
        <f t="shared" ca="1" si="482"/>
        <v>-11.4191966100776+3.4639754211268i</v>
      </c>
      <c r="AH314" s="240" t="str">
        <f t="shared" ca="1" si="483"/>
        <v>-8.8417911367615-8.01373236586208i</v>
      </c>
      <c r="AI314" s="240" t="str">
        <f t="shared" ca="1" si="484"/>
        <v>2.32801843608955-11.7037390221675i</v>
      </c>
      <c r="AJ314" s="240" t="str">
        <f t="shared" ca="1" si="485"/>
        <v>11.2354724698175-4.02011633137071i</v>
      </c>
      <c r="AK314" s="240" t="str">
        <f t="shared" ca="1" si="486"/>
        <v>9.22435602199083+7.57023334629397i</v>
      </c>
      <c r="AL314" s="240" t="str">
        <f t="shared" ca="1" si="487"/>
        <v>-1.75093898117889+11.8038718064018i</v>
      </c>
      <c r="AM314" s="240" t="str">
        <f t="shared" ca="1" si="488"/>
        <v>-11.0246810922674+4.56657242924959i</v>
      </c>
      <c r="AN314" s="240" t="str">
        <f t="shared" ca="1" si="489"/>
        <v>-9.58469862559951-7.10849697152714i</v>
      </c>
      <c r="AO314" s="240" t="str">
        <f t="shared" ca="1" si="490"/>
        <v>1.16964136089866-11.8755680295578i</v>
      </c>
      <c r="AP314" s="240" t="str">
        <f t="shared" ca="1" si="491"/>
        <v>10.7873302923132-5.10202725417277i</v>
      </c>
      <c r="AQ314" s="240" t="str">
        <f t="shared" ca="1" si="492"/>
        <v>9.92195085069907+6.62963560492519i</v>
      </c>
      <c r="AR314" s="240" t="str">
        <f t="shared" ca="1" si="493"/>
        <v>9.92195085069907+6.62963560492519i</v>
      </c>
      <c r="AS314" s="240" t="str">
        <f t="shared" ca="1" si="494"/>
        <v>-10.5239918688312+5.62519084854503i</v>
      </c>
      <c r="AT314" s="240" t="str">
        <f t="shared" ca="1" si="495"/>
        <v>-10.2353002271393-6.13480286546368i</v>
      </c>
      <c r="AU314" s="240" t="str">
        <f t="shared" ca="1" si="496"/>
        <v>-5.78901273132293E-13-11.933028824979i</v>
      </c>
      <c r="AV314" s="240" t="str">
        <f t="shared" ca="1" si="497"/>
        <v>10.2353002271447-6.13480286545478i</v>
      </c>
      <c r="AW314" s="240" t="str">
        <f t="shared" ca="1" si="498"/>
        <v>10.5239918688319+5.6251908485437i</v>
      </c>
      <c r="AX314" s="240" t="str">
        <f t="shared" ca="1" si="499"/>
        <v>0.58552597212071+11.9186549691545i</v>
      </c>
      <c r="AY314" s="240" t="str">
        <f t="shared" ca="1" si="500"/>
        <v>-9.92195085069823+6.62963560492643i</v>
      </c>
      <c r="AZ314" s="240" t="str">
        <f t="shared" ca="1" si="501"/>
        <v>-10.7873302923138-5.10202725417142i</v>
      </c>
      <c r="BA314" s="240" t="str">
        <f t="shared" ca="1" si="502"/>
        <v>-1.16964136089981-11.8755680295577i</v>
      </c>
      <c r="BB314" s="240" t="str">
        <f t="shared" ca="1" si="503"/>
        <v>9.58469862559862-7.10849697152833i</v>
      </c>
      <c r="BC314" s="240" t="str">
        <f t="shared" ca="1" si="504"/>
        <v>11.0246810922634+4.56657242925917i</v>
      </c>
      <c r="BD314" s="240" t="str">
        <f t="shared" ca="1" si="505"/>
        <v>1.75093898118021+11.8038718064016i</v>
      </c>
      <c r="BE314" s="240" t="str">
        <f t="shared" ca="1" si="506"/>
        <v>-9.22435602198977+7.57023334629525i</v>
      </c>
      <c r="BF314" s="240" t="str">
        <f t="shared" ca="1" si="507"/>
        <v>-11.235472469818-4.0201163313693i</v>
      </c>
      <c r="BG314" s="240" t="str">
        <f t="shared" ca="1" si="508"/>
        <v>-2.32801843609085-11.7037390221673i</v>
      </c>
      <c r="BH314" s="240" t="str">
        <f t="shared" ca="1" si="509"/>
        <v>8.84179113675811-8.01373236586583i</v>
      </c>
      <c r="BI314" s="240" t="str">
        <f t="shared" ca="1" si="510"/>
        <v>11.4191966100774+3.46397542112765i</v>
      </c>
      <c r="BJ314" s="240" t="str">
        <f t="shared" ca="1" si="511"/>
        <v>2.89948949067868+11.5754109055024i</v>
      </c>
      <c r="BK314" s="240" t="str">
        <f t="shared" ca="1" si="512"/>
        <v>-8.43792560223633+8.43792560223804i</v>
      </c>
      <c r="BL314" s="240" t="str">
        <f t="shared" ca="1" si="513"/>
        <v>-11.5754109054999-2.89948949068852i</v>
      </c>
      <c r="BM314" s="240" t="str">
        <f t="shared" ca="1" si="514"/>
        <v>-3.46397542112963-11.4191966100768i</v>
      </c>
      <c r="BN314" s="240" t="str">
        <f t="shared" ca="1" si="515"/>
        <v>8.01373236586429-8.84179113675949i</v>
      </c>
      <c r="BO314" s="240" t="str">
        <f t="shared" ca="1" si="516"/>
        <v>11.7037390221677+2.32801843608881i</v>
      </c>
      <c r="BP314" s="240" t="str">
        <f t="shared" ca="1" si="517"/>
        <v>4.02011633137126+11.2354724698173i</v>
      </c>
      <c r="BQ314" s="240" t="str">
        <f t="shared" ca="1" si="518"/>
        <v>-7.57023334630282+9.22435602198357i</v>
      </c>
      <c r="BR314" s="240" t="str">
        <f t="shared" ca="1" si="519"/>
        <v>-11.8038718064019-1.75093898117815i</v>
      </c>
      <c r="BS314" s="240" t="str">
        <f t="shared" ca="1" si="520"/>
        <v>-4.56657242925013-11.0246810922671i</v>
      </c>
      <c r="BT314" s="240" t="str">
        <f t="shared" ca="1" si="521"/>
        <v>7.1084969715264-9.58469862560006i</v>
      </c>
      <c r="BU314" s="240" t="str">
        <f t="shared" ca="1" si="522"/>
        <v>11.8755680295579+1.16964136089775i</v>
      </c>
      <c r="BV314" s="240" t="str">
        <f t="shared" ca="1" si="523"/>
        <v>5.1020272541736+10.7873302923128i</v>
      </c>
      <c r="BW314" s="240" t="str">
        <f t="shared" ca="1" si="524"/>
        <v>-6.62963560492443+9.92195085069957i</v>
      </c>
      <c r="BX314" s="240" t="str">
        <f t="shared" ca="1" si="525"/>
        <v>-11.9186549691546-0.585525972118298i</v>
      </c>
      <c r="BY314" s="240" t="str">
        <f t="shared" ca="1" si="526"/>
        <v>-5.62519084854584-10.5239918688308i</v>
      </c>
      <c r="BZ314" s="240" t="str">
        <f t="shared" ca="1" si="527"/>
        <v>6.13480286546289-10.2353002271398i</v>
      </c>
      <c r="CA314" s="240" t="str">
        <f t="shared" ca="1" si="528"/>
        <v>11.933028824979-1.15780254626459E-12i</v>
      </c>
      <c r="CB314" s="240" t="str">
        <f t="shared" ca="1" si="529"/>
        <v>6.13480286545556+10.2353002271442i</v>
      </c>
      <c r="CC314" s="240" t="str">
        <f t="shared" ca="1" si="530"/>
        <v>-5.62519084854319+10.5239918688322i</v>
      </c>
      <c r="CD314" s="240" t="str">
        <f t="shared" ca="1" si="531"/>
        <v>-11.9186549691545+0.585525972121288i</v>
      </c>
      <c r="CE314" s="240" t="str">
        <f t="shared" ca="1" si="532"/>
        <v>-6.62963560492691-9.92195085069791i</v>
      </c>
      <c r="CF314" s="240" t="str">
        <f t="shared" ca="1" si="533"/>
        <v>5.10202725417089-10.7873302923141i</v>
      </c>
      <c r="CG314" s="240" t="str">
        <f t="shared" ca="1" si="534"/>
        <v>11.8755680295588-1.16964136088858i</v>
      </c>
      <c r="CH314" s="240" t="str">
        <f t="shared" ca="1" si="535"/>
        <v>7.1084969715288+9.58469862559827i</v>
      </c>
      <c r="CI314" s="240" t="str">
        <f t="shared" ca="1" si="536"/>
        <v>-4.56657242925864+11.0246810922636i</v>
      </c>
      <c r="CJ314" s="240" t="str">
        <f t="shared" ca="1" si="537"/>
        <v>-11.8038718064015+1.75093898118111i</v>
      </c>
      <c r="CK314" s="240" t="str">
        <f t="shared" ca="1" si="538"/>
        <v>-7.5702333462957-9.22435602198941i</v>
      </c>
      <c r="CL314" s="240" t="str">
        <f t="shared" ca="1" si="539"/>
        <v>4.02011633136844-11.2354724698183i</v>
      </c>
      <c r="CM314" s="240" t="str">
        <f t="shared" ca="1" si="540"/>
        <v>11.7037390221671-2.32801843609174i</v>
      </c>
      <c r="CN314" s="240" t="str">
        <f t="shared" ca="1" si="541"/>
        <v>8.01373236586651+8.84179113675749i</v>
      </c>
      <c r="CO314" s="240" t="str">
        <f t="shared" ca="1" si="542"/>
        <v>-3.46397542112677+11.4191966100777i</v>
      </c>
      <c r="CP314" s="240" t="str">
        <f t="shared" ca="1" si="543"/>
        <v>-11.5754109055022+2.89948949067957i</v>
      </c>
      <c r="CQ314" s="240" t="str">
        <f t="shared" ca="1" si="544"/>
        <v>-8.43792560223869-8.43792560223569i</v>
      </c>
      <c r="CR314" s="240" t="str">
        <f t="shared" ca="1" si="545"/>
        <v>2.89948949068729-11.5754109055002i</v>
      </c>
      <c r="CS314" s="240" t="str">
        <f t="shared" ca="1" si="546"/>
        <v>11.4191966100766-3.46397542113019i</v>
      </c>
      <c r="CT314" s="240" t="str">
        <f t="shared" ca="1" si="547"/>
        <v>8.84179113676034+8.01373236586336i</v>
      </c>
      <c r="CU314" s="240" t="str">
        <f t="shared" ca="1" si="548"/>
        <v>-2.32801843608825+11.7037390221678i</v>
      </c>
      <c r="CV314" s="240" t="str">
        <f t="shared" ca="1" si="549"/>
        <v>-11.2354724698171+4.0201163313718i</v>
      </c>
      <c r="CW314" s="240" t="str">
        <f t="shared" ca="1" si="550"/>
        <v>-9.22435602198436-7.57023334630185i</v>
      </c>
      <c r="CX314" s="240" t="str">
        <f t="shared" ca="1" si="551"/>
        <v>1.75093898117758-11.803871806402i</v>
      </c>
      <c r="CY314" s="240" t="str">
        <f t="shared" ca="1" si="552"/>
        <v>11.0246810922669-4.56657242925067i</v>
      </c>
      <c r="CZ314" s="240" t="str">
        <f t="shared" ca="1" si="553"/>
        <v>9.5846986256004+7.10849697152594i</v>
      </c>
      <c r="DA314" s="240" t="str">
        <f t="shared" ca="1" si="554"/>
        <v>-1.16964136089717+11.8755680295579i</v>
      </c>
      <c r="DB314" s="240" t="str">
        <f t="shared" ca="1" si="555"/>
        <v>-10.7873302923126+5.10202725417413i</v>
      </c>
      <c r="DC314" s="240" t="str">
        <f t="shared" ca="1" si="556"/>
        <v>-9.92195085069989-6.62963560492394i</v>
      </c>
      <c r="DD314" s="240" t="str">
        <f t="shared" ca="1" si="557"/>
        <v>0.585525972129915-11.9186549691541i</v>
      </c>
      <c r="DE314" s="240" t="str">
        <f t="shared" ca="1" si="558"/>
        <v>10.5239918688305-5.62519084854634i</v>
      </c>
      <c r="DF314" s="240" t="str">
        <f t="shared" ca="1" si="559"/>
        <v>10.2353002271401+6.13480286546239i</v>
      </c>
      <c r="DG314" s="240" t="str">
        <f t="shared" ca="1" si="560"/>
        <v>2.41501797517326E-12+11.933028824979i</v>
      </c>
      <c r="DH314" s="240" t="str">
        <f t="shared" ca="1" si="561"/>
        <v>-10.2353002271439+6.13480286545606i</v>
      </c>
      <c r="DI314" s="240" t="str">
        <f t="shared" ca="1" si="562"/>
        <v>-10.5239918688324-5.62519084854269i</v>
      </c>
      <c r="DJ314" s="240" t="str">
        <f t="shared" ca="1" si="563"/>
        <v>-0.585525972122544-11.9186549691544i</v>
      </c>
      <c r="DK314" s="240" t="str">
        <f t="shared" ca="1" si="564"/>
        <v>9.92195085069759-6.6296356049274i</v>
      </c>
      <c r="DL314" s="240" t="str">
        <f t="shared" ca="1" si="565"/>
        <v>10.7873302923146+5.10202725416976i</v>
      </c>
      <c r="DM314" s="240" t="str">
        <f t="shared" ca="1" si="566"/>
        <v>1.16964136088915+11.8755680295587i</v>
      </c>
      <c r="DN314" s="240" t="str">
        <f t="shared" ca="1" si="567"/>
        <v>-9.58469862559752+7.10849697152981i</v>
      </c>
      <c r="DO314" s="240" t="str">
        <f t="shared" ca="1" si="568"/>
        <v>-11.0246810922638-4.5665724292581i</v>
      </c>
      <c r="DP314" s="240" t="str">
        <f t="shared" ca="1" si="569"/>
        <v>-1.75093898118235-11.8038718064013i</v>
      </c>
      <c r="DQ314" s="240" t="str">
        <f t="shared" ca="1" si="570"/>
        <v>9.22435602198904-7.57023334629615i</v>
      </c>
      <c r="DR314" s="240" t="str">
        <f t="shared" ca="1" si="571"/>
        <v>11.2354724698187+4.02011633136725i</v>
      </c>
      <c r="DS314" s="240" t="str">
        <f t="shared" ca="1" si="572"/>
        <v>2.32801843609232+11.703739022167i</v>
      </c>
      <c r="DT314" s="240" t="str">
        <f t="shared" ca="1" si="573"/>
        <v>-8.84179113676484+8.01373236585839i</v>
      </c>
      <c r="DU314" s="240" t="str">
        <f t="shared" ca="1" si="574"/>
        <v>-11.4191966100778-3.46397542112622i</v>
      </c>
      <c r="DV314" s="240" t="str">
        <f t="shared" ca="1" si="575"/>
        <v>-2.8994894906808-11.5754109055019i</v>
      </c>
      <c r="DW314" s="240" t="str">
        <f t="shared" ca="1" si="576"/>
        <v>8.43792560223527-8.4379256022391i</v>
      </c>
      <c r="DX314" s="240" t="str">
        <f t="shared" ca="1" si="577"/>
        <v>11.5754109055002+2.89948949068738i</v>
      </c>
      <c r="DY314" s="240" t="str">
        <f t="shared" ca="1" si="578"/>
        <v>3.46397542113138+11.4191966100763i</v>
      </c>
      <c r="DZ314" s="240" t="str">
        <f t="shared" ca="1" si="579"/>
        <v>-8.01373236586343+8.84179113676028i</v>
      </c>
      <c r="EA314" s="240" t="str">
        <f t="shared" ca="1" si="580"/>
        <v>-11.703739022168-2.32801843608701i</v>
      </c>
      <c r="EB314" s="240" t="str">
        <f t="shared" ca="1" si="581"/>
        <v>-4.02011633137235-11.2354724698169i</v>
      </c>
      <c r="EC314" s="240" t="str">
        <f t="shared" ca="1" si="582"/>
        <v>7.5702333463014-9.22435602198472i</v>
      </c>
      <c r="ED314" s="240" t="str">
        <f t="shared" ca="1" si="583"/>
        <v>11.8038718064021+1.75093898117701i</v>
      </c>
      <c r="EE314" s="240" t="str">
        <f t="shared" ca="1" si="584"/>
        <v>4.56657242925182+11.0246810922664i</v>
      </c>
      <c r="EF314" s="240" t="str">
        <f t="shared" ca="1" si="585"/>
        <v>-7.10849697152547+9.58469862560074i</v>
      </c>
      <c r="EG314" s="240" t="str">
        <f t="shared" ca="1" si="586"/>
        <v>-11.875568029558-1.16964136089592i</v>
      </c>
      <c r="EH314" s="240" t="str">
        <f t="shared" ca="1" si="587"/>
        <v>-5.10202725417464-10.7873302923123i</v>
      </c>
      <c r="EI314" s="240" t="str">
        <f t="shared" ca="1" si="588"/>
        <v>6.6296356049229-9.9219508507006i</v>
      </c>
      <c r="EJ314" s="240" t="str">
        <f t="shared" ca="1" si="589"/>
        <v>11.9186549691541+0.585525972129336i</v>
      </c>
      <c r="EK314" s="240" t="str">
        <f t="shared" ca="1" si="590"/>
        <v>5.62519084854745+10.5239918688299i</v>
      </c>
      <c r="EL314" s="240" t="str">
        <f t="shared" ca="1" si="591"/>
        <v>-6.1348028654619+10.2353002271404i</v>
      </c>
      <c r="EM314" s="240" t="str">
        <f t="shared" ca="1" si="592"/>
        <v>-11.933028824979+2.31560509252918E-12i</v>
      </c>
      <c r="EN314" s="240"/>
      <c r="EO314" s="240"/>
      <c r="EP314" s="240"/>
    </row>
    <row r="315" spans="1:146">
      <c r="A315" s="268">
        <f t="shared" si="461"/>
        <v>4.1992187499999964E-3</v>
      </c>
      <c r="B315" s="267">
        <v>215</v>
      </c>
      <c r="C315" s="266">
        <f t="shared" si="462"/>
        <v>43000</v>
      </c>
      <c r="N315" s="265">
        <f t="shared" ca="1" si="463"/>
        <v>12.064732493260879</v>
      </c>
      <c r="O315" s="240">
        <f t="shared" ca="1" si="464"/>
        <v>-11.935267506739121</v>
      </c>
      <c r="P315" s="240" t="str">
        <f t="shared" ca="1" si="465"/>
        <v>-6.38533970882128-10.0835533052775i</v>
      </c>
      <c r="Q315" s="240" t="str">
        <f t="shared" ca="1" si="466"/>
        <v>5.10298441395937-10.7893540366562i</v>
      </c>
      <c r="R315" s="240" t="str">
        <f t="shared" ca="1" si="467"/>
        <v>11.8455087403996-1.46100415418298i</v>
      </c>
      <c r="S315" s="240" t="str">
        <f t="shared" ca="1" si="468"/>
        <v>7.57165355097167+9.22608654639012i</v>
      </c>
      <c r="T315" s="240" t="str">
        <f t="shared" ca="1" si="469"/>
        <v>-3.74387548364059+11.3328728405651i</v>
      </c>
      <c r="U315" s="241" t="str">
        <f t="shared" ca="1" si="470"/>
        <v>-11.5775824967744+2.90003344598064i</v>
      </c>
      <c r="V315" s="240" t="str">
        <f t="shared" ca="1" si="471"/>
        <v>-8.64408267600091-8.22985085817984i</v>
      </c>
      <c r="W315" s="240" t="str">
        <f t="shared" ca="1" si="472"/>
        <v>2.3284551812389-11.7059346882846i</v>
      </c>
      <c r="X315" s="240" t="str">
        <f t="shared" ca="1" si="473"/>
        <v>11.1355186359536-4.29544353539326i</v>
      </c>
      <c r="Y315" s="240" t="str">
        <f t="shared" ca="1" si="474"/>
        <v>9.58649675164937+7.10983055269524i</v>
      </c>
      <c r="Z315" s="240" t="str">
        <f t="shared" ca="1" si="475"/>
        <v>-0.878012745578145+11.9029283823782i</v>
      </c>
      <c r="AA315" s="240" t="str">
        <f t="shared" ca="1" si="476"/>
        <v>-10.525966209879+5.62624615582247i</v>
      </c>
      <c r="AB315" s="240" t="str">
        <f t="shared" ca="1" si="477"/>
        <v>-10.3847209930163-5.88287177785037i</v>
      </c>
      <c r="AC315" s="240" t="str">
        <f t="shared" ca="1" si="478"/>
        <v>-0.58563581903155-11.9208909543243i</v>
      </c>
      <c r="AD315" s="240" t="str">
        <f t="shared" ca="1" si="479"/>
        <v>9.75809345441142-6.87242479714371i</v>
      </c>
      <c r="AE315" s="240" t="str">
        <f t="shared" ca="1" si="480"/>
        <v>11.0267493645233+4.56742913567436i</v>
      </c>
      <c r="AF315" s="240" t="str">
        <f t="shared" ca="1" si="481"/>
        <v>2.04047587581151+11.7595522303213i</v>
      </c>
      <c r="AG315" s="240" t="str">
        <f t="shared" ca="1" si="482"/>
        <v>-8.84344989053086+8.01523577264526i</v>
      </c>
      <c r="AH315" s="240" t="str">
        <f t="shared" ca="1" si="483"/>
        <v>-11.5029251618628-3.18328810791727i</v>
      </c>
      <c r="AI315" s="240" t="str">
        <f t="shared" ca="1" si="484"/>
        <v>-3.4646252761381-11.4213388949531i</v>
      </c>
      <c r="AJ315" s="240" t="str">
        <f t="shared" ca="1" si="485"/>
        <v>7.79579260878809-9.03749014152645i</v>
      </c>
      <c r="AK315" s="240" t="str">
        <f t="shared" ca="1" si="486"/>
        <v>11.8060862578117+1.75126746401938i</v>
      </c>
      <c r="AL315" s="240" t="str">
        <f t="shared" ca="1" si="487"/>
        <v>4.83666348743277+10.9113379915919i</v>
      </c>
      <c r="AM315" s="240" t="str">
        <f t="shared" ca="1" si="488"/>
        <v>-6.63087934986584+9.92381224655855i</v>
      </c>
      <c r="AN315" s="240" t="str">
        <f t="shared" ca="1" si="489"/>
        <v>-11.9316728273102-0.292906127366847i</v>
      </c>
      <c r="AO315" s="240" t="str">
        <f t="shared" ca="1" si="490"/>
        <v>-6.13595377789725-10.2372204085353i</v>
      </c>
      <c r="AP315" s="240" t="str">
        <f t="shared" ca="1" si="491"/>
        <v>5.36623149349219-10.6608709782867i</v>
      </c>
      <c r="AQ315" s="240" t="str">
        <f t="shared" ca="1" si="492"/>
        <v>11.8777959314537-1.16986079007941i</v>
      </c>
      <c r="AR315" s="240" t="str">
        <f t="shared" ca="1" si="493"/>
        <v>11.8777959314537-1.16986079007941i</v>
      </c>
      <c r="AS315" s="240" t="str">
        <f t="shared" ca="1" si="494"/>
        <v>-4.02087052054432+11.2375802873412i</v>
      </c>
      <c r="AT315" s="240" t="str">
        <f t="shared" ca="1" si="495"/>
        <v>-11.6452659289044+2.61503191233304i</v>
      </c>
      <c r="AU315" s="240" t="str">
        <f t="shared" ca="1" si="496"/>
        <v>-8.43950858928747-8.43950858929391i</v>
      </c>
      <c r="AV315" s="240" t="str">
        <f t="shared" ca="1" si="497"/>
        <v>2.61503191233032-11.645265928905i</v>
      </c>
      <c r="AW315" s="240" t="str">
        <f t="shared" ca="1" si="498"/>
        <v>11.2375802873404-4.02087052054663i</v>
      </c>
      <c r="AX315" s="240" t="str">
        <f t="shared" ca="1" si="499"/>
        <v>9.40912550170417+7.34295361217834i</v>
      </c>
      <c r="AY315" s="240" t="str">
        <f t="shared" ca="1" si="500"/>
        <v>-1.16986079007664+11.8777959314539i</v>
      </c>
      <c r="AZ315" s="240" t="str">
        <f t="shared" ca="1" si="501"/>
        <v>-10.6608709782908+5.36623149348407i</v>
      </c>
      <c r="BA315" s="240" t="str">
        <f t="shared" ca="1" si="502"/>
        <v>-10.2372204085367-6.13595377789485i</v>
      </c>
      <c r="BB315" s="240" t="str">
        <f t="shared" ca="1" si="503"/>
        <v>-0.292906127369296-11.9316728273102i</v>
      </c>
      <c r="BC315" s="240" t="str">
        <f t="shared" ca="1" si="504"/>
        <v>9.92381224655709-6.63087934986802i</v>
      </c>
      <c r="BD315" s="240" t="str">
        <f t="shared" ca="1" si="505"/>
        <v>10.9113379915931+4.83666348743023i</v>
      </c>
      <c r="BE315" s="240" t="str">
        <f t="shared" ca="1" si="506"/>
        <v>1.7512674640104+11.806086257813i</v>
      </c>
      <c r="BF315" s="240" t="str">
        <f t="shared" ca="1" si="507"/>
        <v>-9.03749014152474+7.79579260879007i</v>
      </c>
      <c r="BG315" s="240" t="str">
        <f t="shared" ca="1" si="508"/>
        <v>-11.4213388949538-3.46462527613559i</v>
      </c>
      <c r="BH315" s="240" t="str">
        <f t="shared" ca="1" si="509"/>
        <v>-3.18328810791996-11.502925161862i</v>
      </c>
      <c r="BI315" s="240" t="str">
        <f t="shared" ca="1" si="510"/>
        <v>8.01523577264408-8.84344989053194i</v>
      </c>
      <c r="BJ315" s="240" t="str">
        <f t="shared" ca="1" si="511"/>
        <v>11.7595522303203+2.04047587581729i</v>
      </c>
      <c r="BK315" s="240" t="str">
        <f t="shared" ca="1" si="512"/>
        <v>4.56742913567349+11.0267493645237i</v>
      </c>
      <c r="BL315" s="240" t="str">
        <f t="shared" ca="1" si="513"/>
        <v>-6.87242479714032+9.7580934544138i</v>
      </c>
      <c r="BM315" s="240" t="str">
        <f t="shared" ca="1" si="514"/>
        <v>-11.9208909543241-0.585635819035031i</v>
      </c>
      <c r="BN315" s="240" t="str">
        <f t="shared" ca="1" si="515"/>
        <v>-5.88287177785176-10.3847209930156i</v>
      </c>
      <c r="BO315" s="240" t="str">
        <f t="shared" ca="1" si="516"/>
        <v>5.6262461558171-10.5259662098819i</v>
      </c>
      <c r="BP315" s="240" t="str">
        <f t="shared" ca="1" si="517"/>
        <v>11.9029283823783-0.878012745577205i</v>
      </c>
      <c r="BQ315" s="240" t="str">
        <f t="shared" ca="1" si="518"/>
        <v>7.10983055269864+9.58649675164685i</v>
      </c>
      <c r="BR315" s="240" t="str">
        <f t="shared" ca="1" si="519"/>
        <v>-4.29544353539652+11.1355186359524i</v>
      </c>
      <c r="BS315" s="240" t="str">
        <f t="shared" ca="1" si="520"/>
        <v>-11.7059346882845+2.32845518123939i</v>
      </c>
      <c r="BT315" s="240" t="str">
        <f t="shared" ca="1" si="521"/>
        <v>-8.22985085817511-8.64408267600543i</v>
      </c>
      <c r="BU315" s="240" t="str">
        <f t="shared" ca="1" si="522"/>
        <v>2.90003344598266-11.5775824967739i</v>
      </c>
      <c r="BV315" s="240" t="str">
        <f t="shared" ca="1" si="523"/>
        <v>11.3328728405643-3.74387548364289i</v>
      </c>
      <c r="BW315" s="240" t="str">
        <f t="shared" ca="1" si="524"/>
        <v>9.22608654638718+7.57165355097525i</v>
      </c>
      <c r="BX315" s="240" t="str">
        <f t="shared" ca="1" si="525"/>
        <v>-1.46100415418247+11.8455087403996i</v>
      </c>
      <c r="BY315" s="240" t="str">
        <f t="shared" ca="1" si="526"/>
        <v>-10.7893540366541+5.10298441396391i</v>
      </c>
      <c r="BZ315" s="240" t="str">
        <f t="shared" ca="1" si="527"/>
        <v>-10.0835533052765-6.3853397088229i</v>
      </c>
      <c r="CA315" s="240" t="str">
        <f t="shared" ca="1" si="528"/>
        <v>-2.45056756872049E-12-11.9352675067391i</v>
      </c>
      <c r="CB315" s="240" t="str">
        <f t="shared" ca="1" si="529"/>
        <v>10.08355330528-6.3853397088173i</v>
      </c>
      <c r="CC315" s="240" t="str">
        <f t="shared" ca="1" si="530"/>
        <v>10.7893540366565+5.10298441395887i</v>
      </c>
      <c r="CD315" s="240" t="str">
        <f t="shared" ca="1" si="531"/>
        <v>1.46100415418801+11.845508740399i</v>
      </c>
      <c r="CE315" s="240" t="str">
        <f t="shared" ca="1" si="532"/>
        <v>-9.2260865463914+7.57165355097012i</v>
      </c>
      <c r="CF315" s="240" t="str">
        <f t="shared" ca="1" si="533"/>
        <v>-11.3328728405659-3.74387548363823i</v>
      </c>
      <c r="CG315" s="240" t="str">
        <f t="shared" ca="1" si="534"/>
        <v>-2.90003344597623-11.5775824967755i</v>
      </c>
      <c r="CH315" s="240" t="str">
        <f t="shared" ca="1" si="535"/>
        <v>8.22985085817943-8.64408267600132i</v>
      </c>
      <c r="CI315" s="240" t="str">
        <f t="shared" ca="1" si="536"/>
        <v>11.7059346882856+2.32845518123391i</v>
      </c>
      <c r="CJ315" s="240" t="str">
        <f t="shared" ca="1" si="537"/>
        <v>4.29544353539032+11.1355186359548i</v>
      </c>
      <c r="CK315" s="240" t="str">
        <f t="shared" ca="1" si="538"/>
        <v>-7.10983055269416+9.58649675165018i</v>
      </c>
      <c r="CL315" s="240" t="str">
        <f t="shared" ca="1" si="539"/>
        <v>-11.9029283823778-0.87801274558382i</v>
      </c>
      <c r="CM315" s="240" t="str">
        <f t="shared" ca="1" si="540"/>
        <v>-5.62624615582202-10.5259662098793i</v>
      </c>
      <c r="CN315" s="240" t="str">
        <f t="shared" ca="1" si="541"/>
        <v>5.88287177784692-10.3847209930183i</v>
      </c>
      <c r="CO315" s="240" t="str">
        <f t="shared" ca="1" si="542"/>
        <v>11.9208909543244-0.585635819028407i</v>
      </c>
      <c r="CP315" s="240" t="str">
        <f t="shared" ca="1" si="543"/>
        <v>6.87242479714488+9.75809345441059i</v>
      </c>
      <c r="CQ315" s="240" t="str">
        <f t="shared" ca="1" si="544"/>
        <v>-4.56742913567961+11.0267493645212i</v>
      </c>
      <c r="CR315" s="240" t="str">
        <f t="shared" ca="1" si="545"/>
        <v>-11.7595522303215+2.04047587581042i</v>
      </c>
      <c r="CS315" s="240" t="str">
        <f t="shared" ca="1" si="546"/>
        <v>-8.01523577264821-8.84344989052819i</v>
      </c>
      <c r="CT315" s="240" t="str">
        <f t="shared" ca="1" si="547"/>
        <v>3.18328810792602-11.5029251618603i</v>
      </c>
      <c r="CU315" s="240" t="str">
        <f t="shared" ca="1" si="548"/>
        <v>11.4213388949523-3.4646252761406i</v>
      </c>
      <c r="CV315" s="240" t="str">
        <f t="shared" ca="1" si="549"/>
        <v>9.03749014152041+7.79579260879509i</v>
      </c>
      <c r="CW315" s="240" t="str">
        <f t="shared" ca="1" si="550"/>
        <v>-1.75126746401695+11.806086257812i</v>
      </c>
      <c r="CX315" s="240" t="str">
        <f t="shared" ca="1" si="551"/>
        <v>-10.9113379915908+4.83666348743533i</v>
      </c>
      <c r="CY315" s="240" t="str">
        <f t="shared" ca="1" si="552"/>
        <v>-9.9238122465536-6.63087934987325i</v>
      </c>
      <c r="CZ315" s="240" t="str">
        <f t="shared" ca="1" si="553"/>
        <v>0.292906127364058-11.9316728273103i</v>
      </c>
      <c r="DA315" s="240" t="str">
        <f t="shared" ca="1" si="554"/>
        <v>10.2372204085337-6.13595377789993i</v>
      </c>
      <c r="DB315" s="240" t="str">
        <f t="shared" ca="1" si="555"/>
        <v>10.6608709782878+5.36623149348999i</v>
      </c>
      <c r="DC315" s="240" t="str">
        <f t="shared" ca="1" si="556"/>
        <v>1.16986079008219+11.8777959314534i</v>
      </c>
      <c r="DD315" s="240" t="str">
        <f t="shared" ca="1" si="557"/>
        <v>-9.40912550170805+7.34295361217338i</v>
      </c>
      <c r="DE315" s="240" t="str">
        <f t="shared" ca="1" si="558"/>
        <v>-11.2375802873422-4.0208705205417i</v>
      </c>
      <c r="DF315" s="240" t="str">
        <f t="shared" ca="1" si="559"/>
        <v>-2.61503191233544-11.6452659289039i</v>
      </c>
      <c r="DG315" s="240" t="str">
        <f t="shared" ca="1" si="560"/>
        <v>8.43950858929217-8.43950858928922i</v>
      </c>
      <c r="DH315" s="240" t="str">
        <f t="shared" ca="1" si="561"/>
        <v>11.6452659289057+2.6150319123276i</v>
      </c>
      <c r="DI315" s="240" t="str">
        <f t="shared" ca="1" si="562"/>
        <v>4.0208705205384+11.2375802873434i</v>
      </c>
      <c r="DJ315" s="240" t="str">
        <f t="shared" ca="1" si="563"/>
        <v>-7.34295361217614+9.40912550170589i</v>
      </c>
      <c r="DK315" s="240" t="str">
        <f t="shared" ca="1" si="564"/>
        <v>-11.8777959314542-1.1698607900742i</v>
      </c>
      <c r="DL315" s="240" t="str">
        <f t="shared" ca="1" si="565"/>
        <v>-5.36623149348686-10.6608709782894i</v>
      </c>
      <c r="DM315" s="240" t="str">
        <f t="shared" ca="1" si="566"/>
        <v>6.13595377789246-10.2372204085381i</v>
      </c>
      <c r="DN315" s="240" t="str">
        <f t="shared" ca="1" si="567"/>
        <v>11.9316728273104-0.292906127359877i</v>
      </c>
      <c r="DO315" s="240" t="str">
        <f t="shared" ca="1" si="568"/>
        <v>6.63087934986978+9.92381224655592i</v>
      </c>
      <c r="DP315" s="240" t="str">
        <f t="shared" ca="1" si="569"/>
        <v>-4.83666348742737+10.9113379915943i</v>
      </c>
      <c r="DQ315" s="240" t="str">
        <f t="shared" ca="1" si="570"/>
        <v>-11.8060862578127+1.75126746401282i</v>
      </c>
      <c r="DR315" s="240" t="str">
        <f t="shared" ca="1" si="571"/>
        <v>-7.79579260879192-9.03749014152314i</v>
      </c>
      <c r="DS315" s="240" t="str">
        <f t="shared" ca="1" si="572"/>
        <v>3.46462527614396-11.4213388949513i</v>
      </c>
      <c r="DT315" s="240" t="str">
        <f t="shared" ca="1" si="573"/>
        <v>11.5029251618613-3.18328810792264i</v>
      </c>
      <c r="DU315" s="240" t="str">
        <f t="shared" ca="1" si="574"/>
        <v>8.84344989053358+8.01523577264227i</v>
      </c>
      <c r="DV315" s="240" t="str">
        <f t="shared" ca="1" si="575"/>
        <v>-2.04047587581387+11.7595522303209i</v>
      </c>
      <c r="DW315" s="240" t="str">
        <f t="shared" ca="1" si="576"/>
        <v>-11.0267493645225+4.56742913567638i</v>
      </c>
      <c r="DX315" s="240" t="str">
        <f t="shared" ca="1" si="577"/>
        <v>-9.75809345440818-6.8724247971483i</v>
      </c>
      <c r="DY315" s="240" t="str">
        <f t="shared" ca="1" si="578"/>
        <v>0.585635819032583-11.9208909543242i</v>
      </c>
      <c r="DZ315" s="240" t="str">
        <f t="shared" ca="1" si="579"/>
        <v>10.384720993014-5.88287177785449i</v>
      </c>
      <c r="EA315" s="240" t="str">
        <f t="shared" ca="1" si="580"/>
        <v>10.5259662098776+5.62624615582511i</v>
      </c>
      <c r="EB315" s="240" t="str">
        <f t="shared" ca="1" si="581"/>
        <v>0.878012745579649+11.9029283823781i</v>
      </c>
      <c r="EC315" s="240" t="str">
        <f t="shared" ca="1" si="582"/>
        <v>-9.58649675165227+7.10983055269134i</v>
      </c>
      <c r="ED315" s="240" t="str">
        <f t="shared" ca="1" si="583"/>
        <v>-11.1355186359535-4.29544353539359i</v>
      </c>
      <c r="EE315" s="240" t="str">
        <f t="shared" ca="1" si="584"/>
        <v>-2.32845518124179-11.705934688284i</v>
      </c>
      <c r="EF315" s="240" t="str">
        <f t="shared" ca="1" si="585"/>
        <v>8.64408267600421-8.22985085817639i</v>
      </c>
      <c r="EG315" s="240" t="str">
        <f t="shared" ca="1" si="586"/>
        <v>11.5775824967746+2.90003344597962i</v>
      </c>
      <c r="EH315" s="240" t="str">
        <f t="shared" ca="1" si="587"/>
        <v>3.74387548363426+11.3328728405672i</v>
      </c>
      <c r="EI315" s="240" t="str">
        <f t="shared" ca="1" si="588"/>
        <v>-7.57165355097335+9.22608654638875i</v>
      </c>
      <c r="EJ315" s="240" t="str">
        <f t="shared" ca="1" si="589"/>
        <v>-11.8455087404-1.46100415417937i</v>
      </c>
      <c r="EK315" s="240" t="str">
        <f t="shared" ca="1" si="590"/>
        <v>-5.1029844139557-10.789354036658i</v>
      </c>
      <c r="EL315" s="240" t="str">
        <f t="shared" ca="1" si="591"/>
        <v>6.38533970882083-10.0835533052778i</v>
      </c>
      <c r="EM315" s="240" t="str">
        <f t="shared" ca="1" si="592"/>
        <v>11.9352675067391-4.90113513744098E-12i</v>
      </c>
      <c r="EN315" s="240"/>
      <c r="EO315" s="240"/>
      <c r="EP315" s="240"/>
    </row>
    <row r="316" spans="1:146">
      <c r="A316" s="268">
        <f t="shared" si="461"/>
        <v>4.2187499999999959E-3</v>
      </c>
      <c r="B316" s="267">
        <v>216</v>
      </c>
      <c r="C316" s="266">
        <f t="shared" si="462"/>
        <v>43200</v>
      </c>
      <c r="N316" s="265">
        <f t="shared" ca="1" si="463"/>
        <v>12.062690069260954</v>
      </c>
      <c r="O316" s="240">
        <f t="shared" ca="1" si="464"/>
        <v>-11.937309930739046</v>
      </c>
      <c r="P316" s="240" t="str">
        <f t="shared" ca="1" si="465"/>
        <v>-6.63201405984795-9.92551046004689i</v>
      </c>
      <c r="Q316" s="240" t="str">
        <f t="shared" ca="1" si="466"/>
        <v>4.56821073750057-11.0286363182537i</v>
      </c>
      <c r="R316" s="240" t="str">
        <f t="shared" ca="1" si="467"/>
        <v>11.7079378676802-2.32885363839388i</v>
      </c>
      <c r="S316" s="240" t="str">
        <f t="shared" ca="1" si="468"/>
        <v>8.44095280115105+8.44095280115114i</v>
      </c>
      <c r="T316" s="240" t="str">
        <f t="shared" ca="1" si="469"/>
        <v>-2.32885363839398+11.7079378676802i</v>
      </c>
      <c r="U316" s="241" t="str">
        <f t="shared" ca="1" si="470"/>
        <v>-11.0286363182533+4.56821073750157i</v>
      </c>
      <c r="V316" s="240" t="str">
        <f t="shared" ca="1" si="471"/>
        <v>-9.92551046004669-6.63201405984825i</v>
      </c>
      <c r="W316" s="240" t="str">
        <f t="shared" ca="1" si="472"/>
        <v>1.25768329401048E-13-11.937309930739i</v>
      </c>
      <c r="X316" s="240" t="str">
        <f t="shared" ca="1" si="473"/>
        <v>9.92551046004682-6.63201405984804i</v>
      </c>
      <c r="Y316" s="240" t="str">
        <f t="shared" ca="1" si="474"/>
        <v>11.0286363182537+4.56821073750066i</v>
      </c>
      <c r="Z316" s="240" t="str">
        <f t="shared" ca="1" si="475"/>
        <v>2.32885363839377+11.7079378676803i</v>
      </c>
      <c r="AA316" s="240" t="str">
        <f t="shared" ca="1" si="476"/>
        <v>-8.4409528011512+8.44095280115099i</v>
      </c>
      <c r="AB316" s="240" t="str">
        <f t="shared" ca="1" si="477"/>
        <v>-11.7079378676802-2.32885363839406i</v>
      </c>
      <c r="AC316" s="240" t="str">
        <f t="shared" ca="1" si="478"/>
        <v>-4.56821073750142-11.0286363182534i</v>
      </c>
      <c r="AD316" s="240" t="str">
        <f t="shared" ca="1" si="479"/>
        <v>6.63201405984828-9.92551046004666i</v>
      </c>
      <c r="AE316" s="240" t="str">
        <f t="shared" ca="1" si="480"/>
        <v>11.937309930739+2.51536658802096E-13i</v>
      </c>
      <c r="AF316" s="240" t="str">
        <f t="shared" ca="1" si="481"/>
        <v>6.63201405984801+9.92551046004684i</v>
      </c>
      <c r="AG316" s="240" t="str">
        <f t="shared" ca="1" si="482"/>
        <v>-4.56821073750078+11.0286363182537i</v>
      </c>
      <c r="AH316" s="240" t="str">
        <f t="shared" ca="1" si="483"/>
        <v>-11.7079378676796+2.32885363839724i</v>
      </c>
      <c r="AI316" s="240" t="str">
        <f t="shared" ca="1" si="484"/>
        <v>-8.4409528011551-8.44095280114709i</v>
      </c>
      <c r="AJ316" s="240" t="str">
        <f t="shared" ca="1" si="485"/>
        <v>2.32885363839776-11.7079378676795i</v>
      </c>
      <c r="AK316" s="240" t="str">
        <f t="shared" ca="1" si="486"/>
        <v>11.0286363182539-4.56821073750028i</v>
      </c>
      <c r="AL316" s="240" t="str">
        <f t="shared" ca="1" si="487"/>
        <v>9.92551046004787+6.63201405984648i</v>
      </c>
      <c r="AM316" s="240" t="str">
        <f t="shared" ca="1" si="488"/>
        <v>4.45741725960486E-12+11.937309930739i</v>
      </c>
      <c r="AN316" s="240" t="str">
        <f t="shared" ca="1" si="489"/>
        <v>-9.92551046004951+6.63201405984402i</v>
      </c>
      <c r="AO316" s="240" t="str">
        <f t="shared" ca="1" si="490"/>
        <v>-11.0286363182527-4.56821073750301i</v>
      </c>
      <c r="AP316" s="240" t="str">
        <f t="shared" ca="1" si="491"/>
        <v>-2.32885363839469-11.7079378676801i</v>
      </c>
      <c r="AQ316" s="240" t="str">
        <f t="shared" ca="1" si="492"/>
        <v>8.44095280114892-8.44095280115327i</v>
      </c>
      <c r="AR316" s="240" t="str">
        <f t="shared" ca="1" si="493"/>
        <v>8.44095280114892-8.44095280115327i</v>
      </c>
      <c r="AS316" s="240" t="str">
        <f t="shared" ca="1" si="494"/>
        <v>4.56821073749805+11.0286363182548i</v>
      </c>
      <c r="AT316" s="240" t="str">
        <f t="shared" ca="1" si="495"/>
        <v>-6.6320140598485+9.92551046004652i</v>
      </c>
      <c r="AU316" s="240" t="str">
        <f t="shared" ca="1" si="496"/>
        <v>-11.937309930739+1.87187796202079E-12i</v>
      </c>
      <c r="AV316" s="240" t="str">
        <f t="shared" ca="1" si="497"/>
        <v>-6.63201405985189-9.92551046004425i</v>
      </c>
      <c r="AW316" s="240" t="str">
        <f t="shared" ca="1" si="498"/>
        <v>4.56821073750525-11.0286363182518i</v>
      </c>
      <c r="AX316" s="240" t="str">
        <f t="shared" ca="1" si="499"/>
        <v>11.7079378676805-2.32885363839233i</v>
      </c>
      <c r="AY316" s="240" t="str">
        <f t="shared" ca="1" si="500"/>
        <v>8.44095280115157+8.44095280115062i</v>
      </c>
      <c r="AZ316" s="240" t="str">
        <f t="shared" ca="1" si="501"/>
        <v>-2.32885363839103+11.7079378676808i</v>
      </c>
      <c r="BA316" s="240" t="str">
        <f t="shared" ca="1" si="502"/>
        <v>-11.0286363182557+4.56821073749582i</v>
      </c>
      <c r="BB316" s="240" t="str">
        <f t="shared" ca="1" si="503"/>
        <v>-9.92551046004518-6.6320140598505i</v>
      </c>
      <c r="BC316" s="240" t="str">
        <f t="shared" ca="1" si="504"/>
        <v>5.44021958447204E-13-11.937309930739i</v>
      </c>
      <c r="BD316" s="240" t="str">
        <f t="shared" ca="1" si="505"/>
        <v>9.92551046004578-6.6320140598496i</v>
      </c>
      <c r="BE316" s="240" t="str">
        <f t="shared" ca="1" si="506"/>
        <v>11.0286363182554+4.56821073749651i</v>
      </c>
      <c r="BF316" s="240" t="str">
        <f t="shared" ca="1" si="507"/>
        <v>2.32885363838995+11.707937867681i</v>
      </c>
      <c r="BG316" s="240" t="str">
        <f t="shared" ca="1" si="508"/>
        <v>-8.44095280115233+8.44095280114986i</v>
      </c>
      <c r="BH316" s="240" t="str">
        <f t="shared" ca="1" si="509"/>
        <v>-11.7079378676803-2.32885363839339i</v>
      </c>
      <c r="BI316" s="240" t="str">
        <f t="shared" ca="1" si="510"/>
        <v>-4.56821073750424-11.0286363182522i</v>
      </c>
      <c r="BJ316" s="240" t="str">
        <f t="shared" ca="1" si="511"/>
        <v>6.63201405985251-9.92551046004384i</v>
      </c>
      <c r="BK316" s="240" t="str">
        <f t="shared" ca="1" si="512"/>
        <v>11.937309930739+2.9599218789152E-12i</v>
      </c>
      <c r="BL316" s="240" t="str">
        <f t="shared" ca="1" si="513"/>
        <v>6.63201405984759+9.92551046004713i</v>
      </c>
      <c r="BM316" s="240" t="str">
        <f t="shared" ca="1" si="514"/>
        <v>-4.56821073749905+11.0286363182544i</v>
      </c>
      <c r="BN316" s="240" t="str">
        <f t="shared" ca="1" si="515"/>
        <v>-11.7079378676792+2.32885363839889i</v>
      </c>
      <c r="BO316" s="240" t="str">
        <f t="shared" ca="1" si="516"/>
        <v>-8.44095280114815-8.44095280115404i</v>
      </c>
      <c r="BP316" s="240" t="str">
        <f t="shared" ca="1" si="517"/>
        <v>2.32885363839577-11.7079378676799i</v>
      </c>
      <c r="BQ316" s="240" t="str">
        <f t="shared" ca="1" si="518"/>
        <v>11.0286363182532-4.56821073750201i</v>
      </c>
      <c r="BR316" s="240" t="str">
        <f t="shared" ca="1" si="519"/>
        <v>9.92551046004891+6.63201405984493i</v>
      </c>
      <c r="BS316" s="240" t="str">
        <f t="shared" ca="1" si="520"/>
        <v>-5.37582179938321E-12+11.937309930739i</v>
      </c>
      <c r="BT316" s="240" t="str">
        <f t="shared" ca="1" si="521"/>
        <v>-9.92551046004847+6.63201405984559i</v>
      </c>
      <c r="BU316" s="240" t="str">
        <f t="shared" ca="1" si="522"/>
        <v>-11.0286363182534-4.56821073750128i</v>
      </c>
      <c r="BV316" s="240" t="str">
        <f t="shared" ca="1" si="523"/>
        <v>-2.32885363839653-11.7079378676797i</v>
      </c>
      <c r="BW316" s="240" t="str">
        <f t="shared" ca="1" si="524"/>
        <v>8.44095280114759-8.4409528011546i</v>
      </c>
      <c r="BX316" s="240" t="str">
        <f t="shared" ca="1" si="525"/>
        <v>11.7079378676794+2.32885363839813i</v>
      </c>
      <c r="BY316" s="240" t="str">
        <f t="shared" ca="1" si="526"/>
        <v>4.56821073749978+11.0286363182541i</v>
      </c>
      <c r="BZ316" s="240" t="str">
        <f t="shared" ca="1" si="527"/>
        <v>-6.63201405984693+9.92551046004756i</v>
      </c>
      <c r="CA316" s="240" t="str">
        <f t="shared" ca="1" si="528"/>
        <v>-11.937309930739+3.74375592404159E-12i</v>
      </c>
      <c r="CB316" s="240" t="str">
        <f t="shared" ca="1" si="529"/>
        <v>-6.63201405984357-9.92551046004982i</v>
      </c>
      <c r="CC316" s="240" t="str">
        <f t="shared" ca="1" si="530"/>
        <v>4.56821073750352-11.0286363182525i</v>
      </c>
      <c r="CD316" s="240" t="str">
        <f t="shared" ca="1" si="531"/>
        <v>11.7079378676802-2.32885363839416i</v>
      </c>
      <c r="CE316" s="240" t="str">
        <f t="shared" ca="1" si="532"/>
        <v>8.44095280115289+8.4409528011493i</v>
      </c>
      <c r="CF316" s="240" t="str">
        <f t="shared" ca="1" si="533"/>
        <v>-2.32885363838919+11.7079378676812i</v>
      </c>
      <c r="CG316" s="240" t="str">
        <f t="shared" ca="1" si="534"/>
        <v>-11.028636318255+4.56821073749755i</v>
      </c>
      <c r="CH316" s="240" t="str">
        <f t="shared" ca="1" si="535"/>
        <v>-9.92551046004622-6.63201405984895i</v>
      </c>
      <c r="CI316" s="240" t="str">
        <f t="shared" ca="1" si="536"/>
        <v>-1.32785600357359E-12-11.937309930739i</v>
      </c>
      <c r="CJ316" s="240" t="str">
        <f t="shared" ca="1" si="537"/>
        <v>9.92551046004474-6.63201405985116i</v>
      </c>
      <c r="CK316" s="240" t="str">
        <f t="shared" ca="1" si="538"/>
        <v>11.0286363182516+4.56821073750575i</v>
      </c>
      <c r="CL316" s="240" t="str">
        <f t="shared" ca="1" si="539"/>
        <v>2.32885363839179+11.7079378676806i</v>
      </c>
      <c r="CM316" s="240" t="str">
        <f t="shared" ca="1" si="540"/>
        <v>-8.44095280115101+8.44095280115118i</v>
      </c>
      <c r="CN316" s="240" t="str">
        <f t="shared" ca="1" si="541"/>
        <v>-11.7079378676807-2.32885363839155i</v>
      </c>
      <c r="CO316" s="240" t="str">
        <f t="shared" ca="1" si="542"/>
        <v>-4.56821073750598-11.0286363182515i</v>
      </c>
      <c r="CP316" s="240" t="str">
        <f t="shared" ca="1" si="543"/>
        <v>6.63201405985096-9.92551046004487i</v>
      </c>
      <c r="CQ316" s="240" t="str">
        <f t="shared" ca="1" si="544"/>
        <v>11.937309930739+1.08804391689441E-12i</v>
      </c>
      <c r="CR316" s="240" t="str">
        <f t="shared" ca="1" si="545"/>
        <v>6.63201405984914+9.92551046004609i</v>
      </c>
      <c r="CS316" s="240" t="str">
        <f t="shared" ca="1" si="546"/>
        <v>-4.56821073749732+11.0286363182551i</v>
      </c>
      <c r="CT316" s="240" t="str">
        <f t="shared" ca="1" si="547"/>
        <v>-11.7079378676811+2.32885363838942i</v>
      </c>
      <c r="CU316" s="240" t="str">
        <f t="shared" ca="1" si="548"/>
        <v>-8.44095280114948-8.44095280115272i</v>
      </c>
      <c r="CV316" s="240" t="str">
        <f t="shared" ca="1" si="549"/>
        <v>2.32885363839393-11.7079378676802i</v>
      </c>
      <c r="CW316" s="240" t="str">
        <f t="shared" ca="1" si="550"/>
        <v>11.0286363182524-4.56821073750374i</v>
      </c>
      <c r="CX316" s="240" t="str">
        <f t="shared" ca="1" si="551"/>
        <v>9.92551046004354+6.63201405985296i</v>
      </c>
      <c r="CY316" s="240" t="str">
        <f t="shared" ca="1" si="552"/>
        <v>-3.50394383736241E-12+11.937309930739i</v>
      </c>
      <c r="CZ316" s="240" t="str">
        <f t="shared" ca="1" si="553"/>
        <v>-9.92551046004743+6.63201405984714i</v>
      </c>
      <c r="DA316" s="240" t="str">
        <f t="shared" ca="1" si="554"/>
        <v>-11.0286363182542-4.56821073749955i</v>
      </c>
      <c r="DB316" s="240" t="str">
        <f t="shared" ca="1" si="555"/>
        <v>-2.32885363839837-11.7079378676793i</v>
      </c>
      <c r="DC316" s="240" t="str">
        <f t="shared" ca="1" si="556"/>
        <v>8.44095280115443-8.44095280114776i</v>
      </c>
      <c r="DD316" s="240" t="str">
        <f t="shared" ca="1" si="557"/>
        <v>11.7079378676798+2.32885363839629i</v>
      </c>
      <c r="DE316" s="240" t="str">
        <f t="shared" ca="1" si="558"/>
        <v>4.56821073750151+11.0286363182534i</v>
      </c>
      <c r="DF316" s="240" t="str">
        <f t="shared" ca="1" si="559"/>
        <v>-6.63201405984538+9.9255104600486i</v>
      </c>
      <c r="DG316" s="240" t="str">
        <f t="shared" ca="1" si="560"/>
        <v>-11.937309930739-5.91984375783042E-12i</v>
      </c>
      <c r="DH316" s="240" t="str">
        <f t="shared" ca="1" si="561"/>
        <v>-6.63201405984513-9.92551046004878i</v>
      </c>
      <c r="DI316" s="240" t="str">
        <f t="shared" ca="1" si="562"/>
        <v>4.56821073750179-11.0286363182532i</v>
      </c>
      <c r="DJ316" s="240" t="str">
        <f t="shared" ca="1" si="563"/>
        <v>11.7079378676798-2.32885363839599i</v>
      </c>
      <c r="DK316" s="240" t="str">
        <f t="shared" ca="1" si="564"/>
        <v>8.44095280115422+8.44095280114797i</v>
      </c>
      <c r="DL316" s="240" t="str">
        <f t="shared" ca="1" si="565"/>
        <v>-2.32885363839934+11.7079378676791i</v>
      </c>
      <c r="DM316" s="240" t="str">
        <f t="shared" ca="1" si="566"/>
        <v>-11.028636318254+4.5682107374999i</v>
      </c>
      <c r="DN316" s="240" t="str">
        <f t="shared" ca="1" si="567"/>
        <v>-9.92551046004764-6.63201405984683i</v>
      </c>
      <c r="DO316" s="240" t="str">
        <f t="shared" ca="1" si="568"/>
        <v>-3.87829147405868E-12-11.937309930739i</v>
      </c>
      <c r="DP316" s="240" t="str">
        <f t="shared" ca="1" si="569"/>
        <v>9.92551046005011-6.63201405984311i</v>
      </c>
      <c r="DQ316" s="240" t="str">
        <f t="shared" ca="1" si="570"/>
        <v>11.0286363182523+4.56821073750402i</v>
      </c>
      <c r="DR316" s="240" t="str">
        <f t="shared" ca="1" si="571"/>
        <v>2.32885363839363+11.7079378676803i</v>
      </c>
      <c r="DS316" s="240" t="str">
        <f t="shared" ca="1" si="572"/>
        <v>-8.44095280114969+8.4409528011525i</v>
      </c>
      <c r="DT316" s="240" t="str">
        <f t="shared" ca="1" si="573"/>
        <v>-11.7079378676811-2.32885363838971i</v>
      </c>
      <c r="DU316" s="240" t="str">
        <f t="shared" ca="1" si="574"/>
        <v>-4.56821073749641-11.0286363182555i</v>
      </c>
      <c r="DV316" s="240" t="str">
        <f t="shared" ca="1" si="575"/>
        <v>6.63201405984883-9.9255104600463i</v>
      </c>
      <c r="DW316" s="240" t="str">
        <f t="shared" ca="1" si="576"/>
        <v>11.937309930739-1.46239155359067E-12i</v>
      </c>
      <c r="DX316" s="240" t="str">
        <f t="shared" ca="1" si="577"/>
        <v>6.63201405985127+9.92551046004467i</v>
      </c>
      <c r="DY316" s="240" t="str">
        <f t="shared" ca="1" si="578"/>
        <v>-4.56821073750625+11.0286363182514i</v>
      </c>
      <c r="DZ316" s="240" t="str">
        <f t="shared" ca="1" si="579"/>
        <v>-11.7079378676808+2.32885363839125i</v>
      </c>
      <c r="EA316" s="240" t="str">
        <f t="shared" ca="1" si="580"/>
        <v>-8.44095280115079-8.4409528011514i</v>
      </c>
      <c r="EB316" s="240" t="str">
        <f t="shared" ca="1" si="581"/>
        <v>2.32885363839209-11.7079378676806i</v>
      </c>
      <c r="EC316" s="240" t="str">
        <f t="shared" ca="1" si="582"/>
        <v>11.0286363182517-4.56821073750547i</v>
      </c>
      <c r="ED316" s="240" t="str">
        <f t="shared" ca="1" si="583"/>
        <v>9.9255104600442+6.63201405985197i</v>
      </c>
      <c r="EE316" s="240" t="str">
        <f t="shared" ca="1" si="584"/>
        <v>-9.53508366877331E-13+11.937309930739i</v>
      </c>
      <c r="EF316" s="240" t="str">
        <f t="shared" ca="1" si="585"/>
        <v>-9.92551046004601+6.63201405984926i</v>
      </c>
      <c r="EG316" s="240" t="str">
        <f t="shared" ca="1" si="586"/>
        <v>-11.0286363182551-4.5682107374972i</v>
      </c>
      <c r="EH316" s="240" t="str">
        <f t="shared" ca="1" si="587"/>
        <v>-2.32885363838889-11.7079378676812i</v>
      </c>
      <c r="EI316" s="240" t="str">
        <f t="shared" ca="1" si="588"/>
        <v>8.44095280115311-8.44095280114908i</v>
      </c>
      <c r="EJ316" s="240" t="str">
        <f t="shared" ca="1" si="589"/>
        <v>11.7079378676801+2.32885363839445i</v>
      </c>
      <c r="EK316" s="240" t="str">
        <f t="shared" ca="1" si="590"/>
        <v>4.56821073750324+11.0286363182526i</v>
      </c>
      <c r="EL316" s="240" t="str">
        <f t="shared" ca="1" si="591"/>
        <v>-6.63201405984383+9.92551046004964i</v>
      </c>
      <c r="EM316" s="240" t="str">
        <f t="shared" ca="1" si="592"/>
        <v>-11.937309930739-4.7265233042739E-12i</v>
      </c>
      <c r="EN316" s="240"/>
      <c r="EO316" s="240"/>
      <c r="EP316" s="240"/>
    </row>
    <row r="317" spans="1:146">
      <c r="A317" s="268">
        <f t="shared" si="461"/>
        <v>4.2382812499999955E-3</v>
      </c>
      <c r="B317" s="267">
        <v>217</v>
      </c>
      <c r="C317" s="266">
        <f t="shared" si="462"/>
        <v>43400</v>
      </c>
      <c r="N317" s="265">
        <f t="shared" ca="1" si="463"/>
        <v>12.060820551085568</v>
      </c>
      <c r="O317" s="240">
        <f t="shared" ca="1" si="464"/>
        <v>-11.939179448914432</v>
      </c>
      <c r="P317" s="240" t="str">
        <f t="shared" ca="1" si="465"/>
        <v>-6.87467732549257-9.7612917989239i</v>
      </c>
      <c r="Q317" s="240" t="str">
        <f t="shared" ca="1" si="466"/>
        <v>4.02218841416811-11.2412635532805i</v>
      </c>
      <c r="R317" s="240" t="str">
        <f t="shared" ca="1" si="467"/>
        <v>11.5066953981006-3.18433147280715i</v>
      </c>
      <c r="S317" s="240" t="str">
        <f t="shared" ca="1" si="468"/>
        <v>9.22911051858454+7.57413526081578i</v>
      </c>
      <c r="T317" s="240" t="str">
        <f t="shared" ca="1" si="469"/>
        <v>-0.878300525897887+11.9068297249767i</v>
      </c>
      <c r="U317" s="241" t="str">
        <f t="shared" ca="1" si="470"/>
        <v>-10.240575793261+6.13796491810247i</v>
      </c>
      <c r="V317" s="240" t="str">
        <f t="shared" ca="1" si="471"/>
        <v>-10.9149143272926-4.83824876801972i</v>
      </c>
      <c r="W317" s="240" t="str">
        <f t="shared" ca="1" si="472"/>
        <v>-2.32921836329742-11.709771463588i</v>
      </c>
      <c r="X317" s="240" t="str">
        <f t="shared" ca="1" si="473"/>
        <v>8.23254830091822-8.64691588871021i</v>
      </c>
      <c r="Y317" s="240" t="str">
        <f t="shared" ca="1" si="474"/>
        <v>11.8099558591205+1.75184146514649i</v>
      </c>
      <c r="Z317" s="240" t="str">
        <f t="shared" ca="1" si="475"/>
        <v>5.36799034701128+10.6643652201045i</v>
      </c>
      <c r="AA317" s="240" t="str">
        <f t="shared" ca="1" si="476"/>
        <v>-5.62809023259778+10.5294162348688i</v>
      </c>
      <c r="AB317" s="240" t="str">
        <f t="shared" ca="1" si="477"/>
        <v>-11.8493912629491+1.46148301766625i</v>
      </c>
      <c r="AC317" s="240" t="str">
        <f t="shared" ca="1" si="478"/>
        <v>-8.01786287244355-8.84634844848833i</v>
      </c>
      <c r="AD317" s="240" t="str">
        <f t="shared" ca="1" si="479"/>
        <v>2.61588902371256-11.649082819218i</v>
      </c>
      <c r="AE317" s="240" t="str">
        <f t="shared" ca="1" si="480"/>
        <v>11.0303635278316-4.56892617113291i</v>
      </c>
      <c r="AF317" s="240" t="str">
        <f t="shared" ca="1" si="481"/>
        <v>10.0868583235715+6.38743258857405i</v>
      </c>
      <c r="AG317" s="240" t="str">
        <f t="shared" ca="1" si="482"/>
        <v>0.585827768935465+11.9247981843939i</v>
      </c>
      <c r="AH317" s="240" t="str">
        <f t="shared" ca="1" si="483"/>
        <v>-9.41220946734452+7.34536036258338i</v>
      </c>
      <c r="AI317" s="240" t="str">
        <f t="shared" ca="1" si="484"/>
        <v>-11.4250823902115-3.46576085301042i</v>
      </c>
      <c r="AJ317" s="240" t="str">
        <f t="shared" ca="1" si="485"/>
        <v>-3.74510258847151-11.336587339901i</v>
      </c>
      <c r="AK317" s="240" t="str">
        <f t="shared" ca="1" si="486"/>
        <v>7.11216089392693-9.58963885306831i</v>
      </c>
      <c r="AL317" s="240" t="str">
        <f t="shared" ca="1" si="487"/>
        <v>11.9355835912818+0.293002131229114i</v>
      </c>
      <c r="AM317" s="240" t="str">
        <f t="shared" ca="1" si="488"/>
        <v>6.63305270849915+9.92706490759745i</v>
      </c>
      <c r="AN317" s="240" t="str">
        <f t="shared" ca="1" si="489"/>
        <v>-4.29685142396103+11.1391684498343i</v>
      </c>
      <c r="AO317" s="240" t="str">
        <f t="shared" ca="1" si="490"/>
        <v>-11.5813772029438+2.90098397039926i</v>
      </c>
      <c r="AP317" s="240" t="str">
        <f t="shared" ca="1" si="491"/>
        <v>-9.04045229874984-7.79834778317878i</v>
      </c>
      <c r="AQ317" s="240" t="str">
        <f t="shared" ca="1" si="492"/>
        <v>1.17024422746992-11.8816890365576i</v>
      </c>
      <c r="AR317" s="240" t="str">
        <f t="shared" ca="1" si="493"/>
        <v>1.17024422746992-11.8816890365576i</v>
      </c>
      <c r="AS317" s="240" t="str">
        <f t="shared" ca="1" si="494"/>
        <v>10.7928903904961+5.1046569847658i</v>
      </c>
      <c r="AT317" s="240" t="str">
        <f t="shared" ca="1" si="495"/>
        <v>2.04114466883064+11.7634065794856i</v>
      </c>
      <c r="AU317" s="240" t="str">
        <f t="shared" ca="1" si="496"/>
        <v>-8.44227475013276+8.44227475012816i</v>
      </c>
      <c r="AV317" s="240" t="str">
        <f t="shared" ca="1" si="497"/>
        <v>-11.7634065794844-2.04114466883739i</v>
      </c>
      <c r="AW317" s="240" t="str">
        <f t="shared" ca="1" si="498"/>
        <v>-5.10465698475961-10.792890390499i</v>
      </c>
      <c r="AX317" s="240" t="str">
        <f t="shared" ca="1" si="499"/>
        <v>5.88479996707808-10.3881247230123i</v>
      </c>
      <c r="AY317" s="240" t="str">
        <f t="shared" ca="1" si="500"/>
        <v>11.8816890365583-1.17024422746311i</v>
      </c>
      <c r="AZ317" s="240" t="str">
        <f t="shared" ca="1" si="501"/>
        <v>7.79834778318259+9.04045229874655i</v>
      </c>
      <c r="BA317" s="240" t="str">
        <f t="shared" ca="1" si="502"/>
        <v>-2.90098397039404+11.5813772029451i</v>
      </c>
      <c r="BB317" s="240" t="str">
        <f t="shared" ca="1" si="503"/>
        <v>-11.1391684498325+4.29685142396573i</v>
      </c>
      <c r="BC317" s="240" t="str">
        <f t="shared" ca="1" si="504"/>
        <v>-9.92706490760035-6.63305270849481i</v>
      </c>
      <c r="BD317" s="240" t="str">
        <f t="shared" ca="1" si="505"/>
        <v>-0.29300213123432-11.9355835912817i</v>
      </c>
      <c r="BE317" s="240" t="str">
        <f t="shared" ca="1" si="506"/>
        <v>9.5896388530653-7.11216089393098i</v>
      </c>
      <c r="BF317" s="240" t="str">
        <f t="shared" ca="1" si="507"/>
        <v>11.3365873399026+3.74510258846674i</v>
      </c>
      <c r="BG317" s="240" t="str">
        <f t="shared" ca="1" si="508"/>
        <v>3.4657608530154+11.42508239021i</v>
      </c>
      <c r="BH317" s="240" t="str">
        <f t="shared" ca="1" si="509"/>
        <v>-7.34536036257914+9.41220946734782i</v>
      </c>
      <c r="BI317" s="240" t="str">
        <f t="shared" ca="1" si="510"/>
        <v>-11.9247981843942-0.585827768930434i</v>
      </c>
      <c r="BJ317" s="240" t="str">
        <f t="shared" ca="1" si="511"/>
        <v>-6.38743258856941-10.0868583235744i</v>
      </c>
      <c r="BK317" s="240" t="str">
        <f t="shared" ca="1" si="512"/>
        <v>4.56892617113813-11.0303635278294i</v>
      </c>
      <c r="BL317" s="240" t="str">
        <f t="shared" ca="1" si="513"/>
        <v>11.6490828192189-2.61588902370853i</v>
      </c>
      <c r="BM317" s="240" t="str">
        <f t="shared" ca="1" si="514"/>
        <v>8.84634844848522+8.01786287244698i</v>
      </c>
      <c r="BN317" s="240" t="str">
        <f t="shared" ca="1" si="515"/>
        <v>-1.46148301766951+11.8493912629487i</v>
      </c>
      <c r="BO317" s="240" t="str">
        <f t="shared" ca="1" si="516"/>
        <v>-10.5294162348697+5.62809023259601i</v>
      </c>
      <c r="BP317" s="240" t="str">
        <f t="shared" ca="1" si="517"/>
        <v>-10.6643652201036-5.367990347013i</v>
      </c>
      <c r="BQ317" s="240" t="str">
        <f t="shared" ca="1" si="518"/>
        <v>-1.75184146514586-11.8099558591206i</v>
      </c>
      <c r="BR317" s="240" t="str">
        <f t="shared" ca="1" si="519"/>
        <v>8.64691588871061-8.23254830091781i</v>
      </c>
      <c r="BS317" s="240" t="str">
        <f t="shared" ca="1" si="520"/>
        <v>11.709771463588+2.32921836329731i</v>
      </c>
      <c r="BT317" s="240" t="str">
        <f t="shared" ca="1" si="521"/>
        <v>4.8382487680199+10.9149143272925i</v>
      </c>
      <c r="BU317" s="240" t="str">
        <f t="shared" ca="1" si="522"/>
        <v>-6.13796491810117+10.2405757932618i</v>
      </c>
      <c r="BV317" s="240" t="str">
        <f t="shared" ca="1" si="523"/>
        <v>-11.9068297249766+0.878300525899485i</v>
      </c>
      <c r="BW317" s="240" t="str">
        <f t="shared" ca="1" si="524"/>
        <v>-7.57413526081804-9.22911051858269i</v>
      </c>
      <c r="BX317" s="240" t="str">
        <f t="shared" ca="1" si="525"/>
        <v>3.18433147280426-11.5066953981015i</v>
      </c>
      <c r="BY317" s="240" t="str">
        <f t="shared" ca="1" si="526"/>
        <v>11.2412635532791-4.02218841417216i</v>
      </c>
      <c r="BZ317" s="240" t="str">
        <f t="shared" ca="1" si="527"/>
        <v>9.76129179892641+6.87467732548901i</v>
      </c>
      <c r="CA317" s="240" t="str">
        <f t="shared" ca="1" si="528"/>
        <v>5.03731370265834E-12+11.9391794489144i</v>
      </c>
      <c r="CB317" s="240" t="str">
        <f t="shared" ca="1" si="529"/>
        <v>-9.76129179892764+6.87467732548727i</v>
      </c>
      <c r="CC317" s="240" t="str">
        <f t="shared" ca="1" si="530"/>
        <v>-11.2412635532786-4.02218841417354i</v>
      </c>
      <c r="CD317" s="240" t="str">
        <f t="shared" ca="1" si="531"/>
        <v>-3.18433147280285-11.5066953981018i</v>
      </c>
      <c r="CE317" s="240" t="str">
        <f t="shared" ca="1" si="532"/>
        <v>7.57413526081917-9.22911051858175i</v>
      </c>
      <c r="CF317" s="240" t="str">
        <f t="shared" ca="1" si="533"/>
        <v>11.9068297249765+0.878300525900944i</v>
      </c>
      <c r="CG317" s="240" t="str">
        <f t="shared" ca="1" si="534"/>
        <v>6.13796491809991+10.2405757932626i</v>
      </c>
      <c r="CH317" s="240" t="str">
        <f t="shared" ca="1" si="535"/>
        <v>-4.83824876802124+10.9149143272919i</v>
      </c>
      <c r="CI317" s="240" t="str">
        <f t="shared" ca="1" si="536"/>
        <v>-11.7097714635884+2.32921836329522i</v>
      </c>
      <c r="CJ317" s="240" t="str">
        <f t="shared" ca="1" si="537"/>
        <v>-8.64691588870959-8.23254830091888i</v>
      </c>
      <c r="CK317" s="240" t="str">
        <f t="shared" ca="1" si="538"/>
        <v>1.7518414651473-11.8099558591204i</v>
      </c>
      <c r="CL317" s="240" t="str">
        <f t="shared" ca="1" si="539"/>
        <v>10.6643652201043-5.36799034701169i</v>
      </c>
      <c r="CM317" s="240" t="str">
        <f t="shared" ca="1" si="540"/>
        <v>10.529416234869+5.6280902325973i</v>
      </c>
      <c r="CN317" s="240" t="str">
        <f t="shared" ca="1" si="541"/>
        <v>1.46148301766806+11.8493912629489i</v>
      </c>
      <c r="CO317" s="240" t="str">
        <f t="shared" ca="1" si="542"/>
        <v>-8.84634844848666+8.01786287244539i</v>
      </c>
      <c r="CP317" s="240" t="str">
        <f t="shared" ca="1" si="543"/>
        <v>-11.6490828192186-2.61588902370997i</v>
      </c>
      <c r="CQ317" s="240" t="str">
        <f t="shared" ca="1" si="544"/>
        <v>-4.56892617113647-11.0303635278301i</v>
      </c>
      <c r="CR317" s="240" t="str">
        <f t="shared" ca="1" si="545"/>
        <v>6.38743258857065-10.0868583235736i</v>
      </c>
      <c r="CS317" s="240" t="str">
        <f t="shared" ca="1" si="546"/>
        <v>11.9247981843937-0.585827768940835i</v>
      </c>
      <c r="CT317" s="240" t="str">
        <f t="shared" ca="1" si="547"/>
        <v>7.34536036258761+9.41220946734121i</v>
      </c>
      <c r="CU317" s="240" t="str">
        <f t="shared" ca="1" si="548"/>
        <v>-3.46576085300576+11.4250823902129i</v>
      </c>
      <c r="CV317" s="240" t="str">
        <f t="shared" ca="1" si="549"/>
        <v>-11.3365873399031+3.74510258846534i</v>
      </c>
      <c r="CW317" s="240" t="str">
        <f t="shared" ca="1" si="550"/>
        <v>-9.58963885306443-7.11216089393215i</v>
      </c>
      <c r="CX317" s="240" t="str">
        <f t="shared" ca="1" si="551"/>
        <v>0.293002131236121-11.9355835912816i</v>
      </c>
      <c r="CY317" s="240" t="str">
        <f t="shared" ca="1" si="552"/>
        <v>9.92706490760134-6.63305270849332i</v>
      </c>
      <c r="CZ317" s="240" t="str">
        <f t="shared" ca="1" si="553"/>
        <v>11.1391684498319+4.29685142396742i</v>
      </c>
      <c r="DA317" s="240" t="str">
        <f t="shared" ca="1" si="554"/>
        <v>2.90098397039262+11.5813772029455i</v>
      </c>
      <c r="DB317" s="240" t="str">
        <f t="shared" ca="1" si="555"/>
        <v>-7.7983477831837+9.04045229874559i</v>
      </c>
      <c r="DC317" s="240" t="str">
        <f t="shared" ca="1" si="556"/>
        <v>-11.8816890365582-1.17024422746457i</v>
      </c>
      <c r="DD317" s="240" t="str">
        <f t="shared" ca="1" si="557"/>
        <v>-5.88479996707652-10.3881247230131i</v>
      </c>
      <c r="DE317" s="240" t="str">
        <f t="shared" ca="1" si="558"/>
        <v>5.10465698476125-10.7928903904982i</v>
      </c>
      <c r="DF317" s="240" t="str">
        <f t="shared" ca="1" si="559"/>
        <v>11.7634065794847-2.04114466883561i</v>
      </c>
      <c r="DG317" s="240" t="str">
        <f t="shared" ca="1" si="560"/>
        <v>8.44227475013172+8.4422747501292i</v>
      </c>
      <c r="DH317" s="240" t="str">
        <f t="shared" ca="1" si="561"/>
        <v>-2.04114466883275+11.7634065794852i</v>
      </c>
      <c r="DI317" s="240" t="str">
        <f t="shared" ca="1" si="562"/>
        <v>-10.792890390497+5.10465698476386i</v>
      </c>
      <c r="DJ317" s="240" t="str">
        <f t="shared" ca="1" si="563"/>
        <v>-10.3881247230146-5.884799967074i</v>
      </c>
      <c r="DK317" s="240" t="str">
        <f t="shared" ca="1" si="564"/>
        <v>-1.17024422746813-11.8816890365578i</v>
      </c>
      <c r="DL317" s="240" t="str">
        <f t="shared" ca="1" si="565"/>
        <v>9.04045229874326-7.79834778318641i</v>
      </c>
      <c r="DM317" s="240" t="str">
        <f t="shared" ca="1" si="566"/>
        <v>11.5813772029464+2.90098397038916i</v>
      </c>
      <c r="DN317" s="240" t="str">
        <f t="shared" ca="1" si="567"/>
        <v>4.29685142395936+11.139168449835i</v>
      </c>
      <c r="DO317" s="240" t="str">
        <f t="shared" ca="1" si="568"/>
        <v>-6.63305270850051+9.92706490759654i</v>
      </c>
      <c r="DP317" s="240" t="str">
        <f t="shared" ca="1" si="569"/>
        <v>-11.9355835912819+0.293002131227482i</v>
      </c>
      <c r="DQ317" s="240" t="str">
        <f t="shared" ca="1" si="570"/>
        <v>-7.11216089392575-9.58963885306917i</v>
      </c>
      <c r="DR317" s="240" t="str">
        <f t="shared" ca="1" si="571"/>
        <v>3.74510258847291-11.3365873399006i</v>
      </c>
      <c r="DS317" s="240" t="str">
        <f t="shared" ca="1" si="572"/>
        <v>11.4250823902119-3.46576085300918i</v>
      </c>
      <c r="DT317" s="240" t="str">
        <f t="shared" ca="1" si="573"/>
        <v>9.41220946734382+7.34536036258426i</v>
      </c>
      <c r="DU317" s="240" t="str">
        <f t="shared" ca="1" si="574"/>
        <v>-0.585827768936587+11.9247981843939i</v>
      </c>
      <c r="DV317" s="240" t="str">
        <f t="shared" ca="1" si="575"/>
        <v>-10.0868583235713+6.38743258857425i</v>
      </c>
      <c r="DW317" s="240" t="str">
        <f t="shared" ca="1" si="576"/>
        <v>-11.0303635278312-4.5689261711338i</v>
      </c>
      <c r="DX317" s="240" t="str">
        <f t="shared" ca="1" si="577"/>
        <v>-2.61588902371279-11.649082819218i</v>
      </c>
      <c r="DY317" s="240" t="str">
        <f t="shared" ca="1" si="578"/>
        <v>8.01786287244326-8.8463484484886i</v>
      </c>
      <c r="DZ317" s="240" t="str">
        <f t="shared" ca="1" si="579"/>
        <v>11.8493912629493+1.46148301766451i</v>
      </c>
      <c r="EA317" s="240" t="str">
        <f t="shared" ca="1" si="580"/>
        <v>5.62809023260045+10.5294162348673i</v>
      </c>
      <c r="EB317" s="240" t="str">
        <f t="shared" ca="1" si="581"/>
        <v>-5.3679903470085+10.6643652201059i</v>
      </c>
      <c r="EC317" s="240" t="str">
        <f t="shared" ca="1" si="582"/>
        <v>-11.8099558591198+1.75184146515084i</v>
      </c>
      <c r="ED317" s="240" t="str">
        <f t="shared" ca="1" si="583"/>
        <v>-8.23254830092147-8.64691588870713i</v>
      </c>
      <c r="EE317" s="240" t="str">
        <f t="shared" ca="1" si="584"/>
        <v>2.32921836330368-11.7097714635867i</v>
      </c>
      <c r="EF317" s="240" t="str">
        <f t="shared" ca="1" si="585"/>
        <v>10.9149143272951-4.83824876801396i</v>
      </c>
      <c r="EG317" s="240" t="str">
        <f t="shared" ca="1" si="586"/>
        <v>10.2405757932585+6.13796491810674i</v>
      </c>
      <c r="EH317" s="240" t="str">
        <f t="shared" ca="1" si="587"/>
        <v>0.878300525893002+11.906829724977i</v>
      </c>
      <c r="EI317" s="240" t="str">
        <f t="shared" ca="1" si="588"/>
        <v>-9.2291105185868+7.57413526081301i</v>
      </c>
      <c r="EJ317" s="240" t="str">
        <f t="shared" ca="1" si="589"/>
        <v>-11.5066953980997-3.18433147281053i</v>
      </c>
      <c r="EK317" s="240" t="str">
        <f t="shared" ca="1" si="590"/>
        <v>-4.02218841416604-11.2412635532812i</v>
      </c>
      <c r="EL317" s="240" t="str">
        <f t="shared" ca="1" si="591"/>
        <v>6.87467732549489-9.76129179892227i</v>
      </c>
      <c r="EM317" s="240" t="str">
        <f t="shared" ca="1" si="592"/>
        <v>11.9391794489144+2.14132060352523E-12i</v>
      </c>
      <c r="EN317" s="240"/>
      <c r="EO317" s="240"/>
      <c r="EP317" s="240"/>
    </row>
    <row r="318" spans="1:146">
      <c r="A318" s="268">
        <f t="shared" si="461"/>
        <v>4.2578124999999951E-3</v>
      </c>
      <c r="B318" s="267">
        <v>218</v>
      </c>
      <c r="C318" s="266">
        <f t="shared" si="462"/>
        <v>43600</v>
      </c>
      <c r="N318" s="265">
        <f t="shared" ca="1" si="463"/>
        <v>12.059104188574562</v>
      </c>
      <c r="O318" s="240">
        <f t="shared" ca="1" si="464"/>
        <v>-11.940895811425438</v>
      </c>
      <c r="P318" s="240" t="str">
        <f t="shared" ca="1" si="465"/>
        <v>-7.11318332988278-9.59101744836258i</v>
      </c>
      <c r="Q318" s="240" t="str">
        <f t="shared" ca="1" si="466"/>
        <v>3.46625908674917-11.4267248467287i</v>
      </c>
      <c r="R318" s="240" t="str">
        <f t="shared" ca="1" si="467"/>
        <v>11.2428795842166-4.02276663928233i</v>
      </c>
      <c r="S318" s="240" t="str">
        <f t="shared" ca="1" si="468"/>
        <v>9.92849201087122+6.6340062684161i</v>
      </c>
      <c r="T318" s="240" t="str">
        <f t="shared" ca="1" si="469"/>
        <v>0.585911986852851+11.9265124794711i</v>
      </c>
      <c r="U318" s="241" t="str">
        <f t="shared" ca="1" si="470"/>
        <v>-9.23043728474719+7.5752241096661i</v>
      </c>
      <c r="V318" s="240" t="str">
        <f t="shared" ca="1" si="471"/>
        <v>-11.5830421282225-2.90140101246644i</v>
      </c>
      <c r="W318" s="240" t="str">
        <f t="shared" ca="1" si="472"/>
        <v>-4.56958299462984-11.0319492400259i</v>
      </c>
      <c r="X318" s="240" t="str">
        <f t="shared" ca="1" si="473"/>
        <v>6.13884730477963-10.2420479664917i</v>
      </c>
      <c r="Y318" s="240" t="str">
        <f t="shared" ca="1" si="474"/>
        <v>11.8833971343146-1.17041246040954i</v>
      </c>
      <c r="Z318" s="240" t="str">
        <f t="shared" ca="1" si="475"/>
        <v>8.01901551105818+8.84762018922184i</v>
      </c>
      <c r="AA318" s="240" t="str">
        <f t="shared" ca="1" si="476"/>
        <v>-2.32955320901202+11.7114548466747i</v>
      </c>
      <c r="AB318" s="240" t="str">
        <f t="shared" ca="1" si="477"/>
        <v>-10.7944419638313+5.10539082429505i</v>
      </c>
      <c r="AC318" s="240" t="str">
        <f t="shared" ca="1" si="478"/>
        <v>-10.5309299314642-5.62889932028545i</v>
      </c>
      <c r="AD318" s="240" t="str">
        <f t="shared" ca="1" si="479"/>
        <v>-1.75209330783195-11.811653644599i</v>
      </c>
      <c r="AE318" s="240" t="str">
        <f t="shared" ca="1" si="480"/>
        <v>8.44348840170069-8.44348840170125i</v>
      </c>
      <c r="AF318" s="240" t="str">
        <f t="shared" ca="1" si="481"/>
        <v>11.8116536445989+1.75209330783234i</v>
      </c>
      <c r="AG318" s="240" t="str">
        <f t="shared" ca="1" si="482"/>
        <v>5.62889932028525+10.5309299314643i</v>
      </c>
      <c r="AH318" s="240" t="str">
        <f t="shared" ca="1" si="483"/>
        <v>-5.10539082429756+10.7944419638301i</v>
      </c>
      <c r="AI318" s="240" t="str">
        <f t="shared" ca="1" si="484"/>
        <v>-11.7114548466754+2.32955320900814i</v>
      </c>
      <c r="AJ318" s="240" t="str">
        <f t="shared" ca="1" si="485"/>
        <v>-8.84762018921838-8.019015511062i</v>
      </c>
      <c r="AK318" s="240" t="str">
        <f t="shared" ca="1" si="486"/>
        <v>1.17041246040394-11.8833971343151i</v>
      </c>
      <c r="AL318" s="240" t="str">
        <f t="shared" ca="1" si="487"/>
        <v>10.2420479664901-6.13884730478243i</v>
      </c>
      <c r="AM318" s="240" t="str">
        <f t="shared" ca="1" si="488"/>
        <v>11.0319492400266+4.56958299462802i</v>
      </c>
      <c r="AN318" s="240" t="str">
        <f t="shared" ca="1" si="489"/>
        <v>2.9014010124672+11.5830421282223i</v>
      </c>
      <c r="AO318" s="240" t="str">
        <f t="shared" ca="1" si="490"/>
        <v>-7.57522410966648+9.23043728474688i</v>
      </c>
      <c r="AP318" s="240" t="str">
        <f t="shared" ca="1" si="491"/>
        <v>-11.926512479471-0.585911986854561i</v>
      </c>
      <c r="AQ318" s="240" t="str">
        <f t="shared" ca="1" si="492"/>
        <v>-6.63400626841392-9.92849201087266i</v>
      </c>
      <c r="AR318" s="240" t="str">
        <f t="shared" ca="1" si="493"/>
        <v>-6.63400626841392-9.92849201087266i</v>
      </c>
      <c r="AS318" s="240" t="str">
        <f t="shared" ca="1" si="494"/>
        <v>11.4267248467305-3.46625908674319i</v>
      </c>
      <c r="AT318" s="240" t="str">
        <f t="shared" ca="1" si="495"/>
        <v>9.59101744836533+7.11318332987905i</v>
      </c>
      <c r="AU318" s="240" t="str">
        <f t="shared" ca="1" si="496"/>
        <v>3.1655976005162E-12+11.9408958114254i</v>
      </c>
      <c r="AV318" s="240" t="str">
        <f t="shared" ca="1" si="497"/>
        <v>-9.59101744836156+7.11318332988414i</v>
      </c>
      <c r="AW318" s="240" t="str">
        <f t="shared" ca="1" si="498"/>
        <v>-11.4267248467289-3.4662590867485i</v>
      </c>
      <c r="AX318" s="240" t="str">
        <f t="shared" ca="1" si="499"/>
        <v>-4.02276663928184-11.2428795842168i</v>
      </c>
      <c r="AY318" s="240" t="str">
        <f t="shared" ca="1" si="500"/>
        <v>6.63400626841826-9.92849201086977i</v>
      </c>
      <c r="AZ318" s="240" t="str">
        <f t="shared" ca="1" si="501"/>
        <v>11.9265124794713-0.585911986849021i</v>
      </c>
      <c r="BA318" s="240" t="str">
        <f t="shared" ca="1" si="502"/>
        <v>7.57522410966219+9.2304372847504i</v>
      </c>
      <c r="BB318" s="240" t="str">
        <f t="shared" ca="1" si="503"/>
        <v>-2.90140101246105+11.5830421282238i</v>
      </c>
      <c r="BC318" s="240" t="str">
        <f t="shared" ca="1" si="504"/>
        <v>-11.0319492400242+4.56958299463387i</v>
      </c>
      <c r="BD318" s="240" t="str">
        <f t="shared" ca="1" si="505"/>
        <v>-10.2420479664933-6.13884730477699i</v>
      </c>
      <c r="BE318" s="240" t="str">
        <f t="shared" ca="1" si="506"/>
        <v>-1.17041246041024-11.8833971343145i</v>
      </c>
      <c r="BF318" s="240" t="str">
        <f t="shared" ca="1" si="507"/>
        <v>8.84762018922222-8.01901551105776i</v>
      </c>
      <c r="BG318" s="240" t="str">
        <f t="shared" ca="1" si="508"/>
        <v>11.7114548466744+2.32955320901342i</v>
      </c>
      <c r="BH318" s="240" t="str">
        <f t="shared" ca="1" si="509"/>
        <v>5.1053908242927+10.7944419638324i</v>
      </c>
      <c r="BI318" s="240" t="str">
        <f t="shared" ca="1" si="510"/>
        <v>-5.62889932028894+10.5309299314623i</v>
      </c>
      <c r="BJ318" s="240" t="str">
        <f t="shared" ca="1" si="511"/>
        <v>-11.8116536445997+1.75209330782685i</v>
      </c>
      <c r="BK318" s="240" t="str">
        <f t="shared" ca="1" si="512"/>
        <v>-8.44348840170433-8.44348840169761i</v>
      </c>
      <c r="BL318" s="240" t="str">
        <f t="shared" ca="1" si="513"/>
        <v>1.75209330782888-11.8116536445994i</v>
      </c>
      <c r="BM318" s="240" t="str">
        <f t="shared" ca="1" si="514"/>
        <v>10.5309299314634-5.62889932028684i</v>
      </c>
      <c r="BN318" s="240" t="str">
        <f t="shared" ca="1" si="515"/>
        <v>10.7944419638315+5.10539082429454i</v>
      </c>
      <c r="BO318" s="240" t="str">
        <f t="shared" ca="1" si="516"/>
        <v>2.32955320901108+11.7114548466748i</v>
      </c>
      <c r="BP318" s="240" t="str">
        <f t="shared" ca="1" si="517"/>
        <v>-8.01901551105953+8.84762018922062i</v>
      </c>
      <c r="BQ318" s="240" t="str">
        <f t="shared" ca="1" si="518"/>
        <v>-11.8833971343142-1.17041246041295i</v>
      </c>
      <c r="BR318" s="240" t="str">
        <f t="shared" ca="1" si="519"/>
        <v>-6.13884730477495-10.2420479664945i</v>
      </c>
      <c r="BS318" s="240" t="str">
        <f t="shared" ca="1" si="520"/>
        <v>4.56958299462509-11.0319492400278i</v>
      </c>
      <c r="BT318" s="240" t="str">
        <f t="shared" ca="1" si="521"/>
        <v>11.5830421282214-2.9014010124706i</v>
      </c>
      <c r="BU318" s="240" t="str">
        <f t="shared" ca="1" si="522"/>
        <v>9.23043728474889+7.57522410966403i</v>
      </c>
      <c r="BV318" s="240" t="str">
        <f t="shared" ca="1" si="523"/>
        <v>-0.585911986851061+11.9265124794712i</v>
      </c>
      <c r="BW318" s="240" t="str">
        <f t="shared" ca="1" si="524"/>
        <v>-9.92849201087109+6.63400626841628i</v>
      </c>
      <c r="BX318" s="240" t="str">
        <f t="shared" ca="1" si="525"/>
        <v>-11.242879584216-4.02276663928408i</v>
      </c>
      <c r="BY318" s="240" t="str">
        <f t="shared" ca="1" si="526"/>
        <v>-3.4662590867459-11.4267248467297i</v>
      </c>
      <c r="BZ318" s="240" t="str">
        <f t="shared" ca="1" si="527"/>
        <v>7.11318332988605-9.59101744836014i</v>
      </c>
      <c r="CA318" s="240" t="str">
        <f t="shared" ca="1" si="528"/>
        <v>11.9408958114254+5.20774761606371E-12i</v>
      </c>
      <c r="CB318" s="240" t="str">
        <f t="shared" ca="1" si="529"/>
        <v>7.11318332988695+9.59101744835947i</v>
      </c>
      <c r="CC318" s="240" t="str">
        <f t="shared" ca="1" si="530"/>
        <v>-3.46625908674547+11.4267248467298i</v>
      </c>
      <c r="CD318" s="240" t="str">
        <f t="shared" ca="1" si="531"/>
        <v>-11.2428795842156+4.02276663928513i</v>
      </c>
      <c r="CE318" s="240" t="str">
        <f t="shared" ca="1" si="532"/>
        <v>-9.92849201087134-6.63400626841591i</v>
      </c>
      <c r="CF318" s="240" t="str">
        <f t="shared" ca="1" si="533"/>
        <v>-0.585911986852183-11.9265124794711i</v>
      </c>
      <c r="CG318" s="240" t="str">
        <f t="shared" ca="1" si="534"/>
        <v>9.23043728474861-7.57522410966438i</v>
      </c>
      <c r="CH318" s="240" t="str">
        <f t="shared" ca="1" si="535"/>
        <v>11.5830421282217+2.90140101246951i</v>
      </c>
      <c r="CI318" s="240" t="str">
        <f t="shared" ca="1" si="536"/>
        <v>4.56958299462613+11.0319492400274i</v>
      </c>
      <c r="CJ318" s="240" t="str">
        <f t="shared" ca="1" si="537"/>
        <v>-6.13884730477399+10.2420479664951i</v>
      </c>
      <c r="CK318" s="240" t="str">
        <f t="shared" ca="1" si="538"/>
        <v>-11.8833971343142+1.17041246041339i</v>
      </c>
      <c r="CL318" s="240" t="str">
        <f t="shared" ca="1" si="539"/>
        <v>-8.01901551106037-8.84762018921986i</v>
      </c>
      <c r="CM318" s="240" t="str">
        <f t="shared" ca="1" si="540"/>
        <v>2.32955320901065-11.7114548466749i</v>
      </c>
      <c r="CN318" s="240" t="str">
        <f t="shared" ca="1" si="541"/>
        <v>10.794441963831-5.10539082429555i</v>
      </c>
      <c r="CO318" s="240" t="str">
        <f t="shared" ca="1" si="542"/>
        <v>10.5309299314636+5.62889932028646i</v>
      </c>
      <c r="CP318" s="240" t="str">
        <f t="shared" ca="1" si="543"/>
        <v>1.75209330782999+11.8116536445993i</v>
      </c>
      <c r="CQ318" s="240" t="str">
        <f t="shared" ca="1" si="544"/>
        <v>-8.44348840170353+8.44348840169841i</v>
      </c>
      <c r="CR318" s="240" t="str">
        <f t="shared" ca="1" si="545"/>
        <v>-11.8116536445981-1.75209330783783i</v>
      </c>
      <c r="CS318" s="240" t="str">
        <f t="shared" ca="1" si="546"/>
        <v>-5.62889932028963-10.5309299314619i</v>
      </c>
      <c r="CT318" s="240" t="str">
        <f t="shared" ca="1" si="547"/>
        <v>5.10539082429168-10.7944419638329i</v>
      </c>
      <c r="CU318" s="240" t="str">
        <f t="shared" ca="1" si="548"/>
        <v>11.7114548466742-2.32955320901418i</v>
      </c>
      <c r="CV318" s="240" t="str">
        <f t="shared" ca="1" si="549"/>
        <v>8.84762018922275+8.01901551105718i</v>
      </c>
      <c r="CW318" s="240" t="str">
        <f t="shared" ca="1" si="550"/>
        <v>-1.1704124604098+11.8833971343145i</v>
      </c>
      <c r="CX318" s="240" t="str">
        <f t="shared" ca="1" si="551"/>
        <v>-10.2420479664929+6.13884730477766i</v>
      </c>
      <c r="CY318" s="240" t="str">
        <f t="shared" ca="1" si="552"/>
        <v>-11.0319492400246-4.56958299463283i</v>
      </c>
      <c r="CZ318" s="240" t="str">
        <f t="shared" ca="1" si="553"/>
        <v>-2.90140101246182-11.5830421282236i</v>
      </c>
      <c r="DA318" s="240" t="str">
        <f t="shared" ca="1" si="554"/>
        <v>7.5752241096705-9.23043728474358i</v>
      </c>
      <c r="DB318" s="240" t="str">
        <f t="shared" ca="1" si="555"/>
        <v>11.9265124794713+0.585911986847899i</v>
      </c>
      <c r="DC318" s="240" t="str">
        <f t="shared" ca="1" si="556"/>
        <v>6.63400626841892+9.92849201086933i</v>
      </c>
      <c r="DD318" s="240" t="str">
        <f t="shared" ca="1" si="557"/>
        <v>-4.0227666392811+11.242879584217i</v>
      </c>
      <c r="DE318" s="240" t="str">
        <f t="shared" ca="1" si="558"/>
        <v>-11.4267248467288+3.46625908674892i</v>
      </c>
      <c r="DF318" s="240" t="str">
        <f t="shared" ca="1" si="559"/>
        <v>-9.59101744836203-7.1131833298835i</v>
      </c>
      <c r="DG318" s="240" t="str">
        <f t="shared" ca="1" si="560"/>
        <v>2.72091135772963E-12-11.9408958114254i</v>
      </c>
      <c r="DH318" s="240" t="str">
        <f t="shared" ca="1" si="561"/>
        <v>9.59101744836487-7.11318332987968i</v>
      </c>
      <c r="DI318" s="240" t="str">
        <f t="shared" ca="1" si="562"/>
        <v>11.4267248467274+3.46625908675348i</v>
      </c>
      <c r="DJ318" s="240" t="str">
        <f t="shared" ca="1" si="563"/>
        <v>4.02276663928748+11.2428795842148i</v>
      </c>
      <c r="DK318" s="240" t="str">
        <f t="shared" ca="1" si="564"/>
        <v>-6.63400626841328+9.92849201087309i</v>
      </c>
      <c r="DL318" s="240" t="str">
        <f t="shared" ca="1" si="565"/>
        <v>-11.926512479471+0.585911986855345i</v>
      </c>
      <c r="DM318" s="240" t="str">
        <f t="shared" ca="1" si="566"/>
        <v>-7.57522410966734-9.23043728474617i</v>
      </c>
      <c r="DN318" s="240" t="str">
        <f t="shared" ca="1" si="567"/>
        <v>2.90140101246578-11.5830421282226i</v>
      </c>
      <c r="DO318" s="240" t="str">
        <f t="shared" ca="1" si="568"/>
        <v>11.0319492400265-4.56958299462842i</v>
      </c>
      <c r="DP318" s="240" t="str">
        <f t="shared" ca="1" si="569"/>
        <v>10.2420479664905+6.13884730478175i</v>
      </c>
      <c r="DQ318" s="240" t="str">
        <f t="shared" ca="1" si="570"/>
        <v>1.17041246040506+11.883397134315i</v>
      </c>
      <c r="DR318" s="240" t="str">
        <f t="shared" ca="1" si="571"/>
        <v>-8.84762018922548+8.01901551105416i</v>
      </c>
      <c r="DS318" s="240" t="str">
        <f t="shared" ca="1" si="572"/>
        <v>-11.7114548466755-2.32955320900753i</v>
      </c>
      <c r="DT318" s="240" t="str">
        <f t="shared" ca="1" si="573"/>
        <v>-5.10539082429842-10.7944419638297i</v>
      </c>
      <c r="DU318" s="240" t="str">
        <f t="shared" ca="1" si="574"/>
        <v>5.62889932028307-10.5309299314654i</v>
      </c>
      <c r="DV318" s="240" t="str">
        <f t="shared" ca="1" si="575"/>
        <v>11.8116536445987-1.75209330783379i</v>
      </c>
      <c r="DW318" s="240" t="str">
        <f t="shared" ca="1" si="576"/>
        <v>8.44348840170016+8.44348840170177i</v>
      </c>
      <c r="DX318" s="240" t="str">
        <f t="shared" ca="1" si="577"/>
        <v>-1.7520933078347+11.8116536445986i</v>
      </c>
      <c r="DY318" s="240" t="str">
        <f t="shared" ca="1" si="578"/>
        <v>-10.5309299314659+5.62889932028225i</v>
      </c>
      <c r="DZ318" s="240" t="str">
        <f t="shared" ca="1" si="579"/>
        <v>-10.7944419638293-5.10539082429925i</v>
      </c>
      <c r="EA318" s="240" t="str">
        <f t="shared" ca="1" si="580"/>
        <v>-2.32955320901729-11.7114548466736i</v>
      </c>
      <c r="EB318" s="240" t="str">
        <f t="shared" ca="1" si="581"/>
        <v>8.01901551105484-8.84762018922487i</v>
      </c>
      <c r="EC318" s="240" t="str">
        <f t="shared" ca="1" si="582"/>
        <v>11.8833971343149+1.17041246040598i</v>
      </c>
      <c r="ED318" s="240" t="str">
        <f t="shared" ca="1" si="583"/>
        <v>6.13884730478097+10.2420479664909i</v>
      </c>
      <c r="EE318" s="240" t="str">
        <f t="shared" ca="1" si="584"/>
        <v>-4.56958299463054+11.0319492400256i</v>
      </c>
      <c r="EF318" s="240" t="str">
        <f t="shared" ca="1" si="585"/>
        <v>-11.5830421282228+2.90140101246489i</v>
      </c>
      <c r="EG318" s="240" t="str">
        <f t="shared" ca="1" si="586"/>
        <v>-9.23043728474559-7.57522410966805i</v>
      </c>
      <c r="EH318" s="240" t="str">
        <f t="shared" ca="1" si="587"/>
        <v>0.585911986856263-11.9265124794709i</v>
      </c>
      <c r="EI318" s="240" t="str">
        <f t="shared" ca="1" si="588"/>
        <v>9.92849201087436-6.63400626841138i</v>
      </c>
      <c r="EJ318" s="240" t="str">
        <f t="shared" ca="1" si="589"/>
        <v>11.2428795842181+4.02276663927811i</v>
      </c>
      <c r="EK318" s="240" t="str">
        <f t="shared" ca="1" si="590"/>
        <v>3.4662590867526+11.4267248467276i</v>
      </c>
      <c r="EL318" s="240" t="str">
        <f t="shared" ca="1" si="591"/>
        <v>-7.11318332988042+9.59101744836432i</v>
      </c>
      <c r="EM318" s="240" t="str">
        <f t="shared" ca="1" si="592"/>
        <v>-11.9408958114254+4.44686242786569E-13i</v>
      </c>
      <c r="EN318" s="240"/>
      <c r="EO318" s="240"/>
      <c r="EP318" s="240"/>
    </row>
    <row r="319" spans="1:146">
      <c r="A319" s="268">
        <f t="shared" si="461"/>
        <v>4.2773437499999947E-3</v>
      </c>
      <c r="B319" s="267">
        <v>219</v>
      </c>
      <c r="C319" s="266">
        <f t="shared" si="462"/>
        <v>43800</v>
      </c>
      <c r="N319" s="265">
        <f t="shared" ca="1" si="463"/>
        <v>12.057524167097966</v>
      </c>
      <c r="O319" s="240">
        <f t="shared" ca="1" si="464"/>
        <v>-11.942475832902034</v>
      </c>
      <c r="P319" s="240" t="str">
        <f t="shared" ca="1" si="465"/>
        <v>-7.34738840214704-9.41480815988537i</v>
      </c>
      <c r="Q319" s="240" t="str">
        <f t="shared" ca="1" si="466"/>
        <v>2.90178492636861-11.5845747984356i</v>
      </c>
      <c r="R319" s="240" t="str">
        <f t="shared" ca="1" si="467"/>
        <v>10.9179279136925-4.83958459899849i</v>
      </c>
      <c r="S319" s="240" t="str">
        <f t="shared" ca="1" si="468"/>
        <v>10.5323233860024+5.62964413725387i</v>
      </c>
      <c r="T319" s="240" t="str">
        <f t="shared" ca="1" si="469"/>
        <v>2.04170822486677+11.7666544329287i</v>
      </c>
      <c r="U319" s="241" t="str">
        <f t="shared" ca="1" si="470"/>
        <v>-8.02007658862964+8.84879090791301i</v>
      </c>
      <c r="V319" s="240" t="str">
        <f t="shared" ca="1" si="471"/>
        <v>-11.9101171772691-0.878543022947122i</v>
      </c>
      <c r="W319" s="240" t="str">
        <f t="shared" ca="1" si="472"/>
        <v>-6.63488408131637-9.92980575071556i</v>
      </c>
      <c r="X319" s="240" t="str">
        <f t="shared" ca="1" si="473"/>
        <v>3.74613660393619-11.3397173493919i</v>
      </c>
      <c r="Y319" s="240" t="str">
        <f t="shared" ca="1" si="474"/>
        <v>11.2443672440604-4.02329893248684i</v>
      </c>
      <c r="Z319" s="240" t="str">
        <f t="shared" ca="1" si="475"/>
        <v>10.0896432853354+6.38919614616235i</v>
      </c>
      <c r="AA319" s="240" t="str">
        <f t="shared" ca="1" si="476"/>
        <v>1.17056732959547+11.884969547556i</v>
      </c>
      <c r="AB319" s="240" t="str">
        <f t="shared" ca="1" si="477"/>
        <v>-8.64930328519793+8.23482129132828i</v>
      </c>
      <c r="AC319" s="240" t="str">
        <f t="shared" ca="1" si="478"/>
        <v>-11.8132165647287-1.75232514513363i</v>
      </c>
      <c r="AD319" s="240" t="str">
        <f t="shared" ca="1" si="479"/>
        <v>-5.88642474878521-10.3909928638383i</v>
      </c>
      <c r="AE319" s="240" t="str">
        <f t="shared" ca="1" si="480"/>
        <v>4.57018764267205-11.0334089895289i</v>
      </c>
      <c r="AF319" s="240" t="str">
        <f t="shared" ca="1" si="481"/>
        <v>11.5098723740913-3.18521066047097i</v>
      </c>
      <c r="AG319" s="240" t="str">
        <f t="shared" ca="1" si="482"/>
        <v>9.59228653351278+7.11412454757706i</v>
      </c>
      <c r="AH319" s="240" t="str">
        <f t="shared" ca="1" si="483"/>
        <v>0.293083028539267+11.9388789824603i</v>
      </c>
      <c r="AI319" s="240" t="str">
        <f t="shared" ca="1" si="484"/>
        <v>-9.23165865786316+7.57622646468208i</v>
      </c>
      <c r="AJ319" s="240" t="str">
        <f t="shared" ca="1" si="485"/>
        <v>-11.6522991080961-2.61661126553261i</v>
      </c>
      <c r="AK319" s="240" t="str">
        <f t="shared" ca="1" si="486"/>
        <v>-5.10606637052191-10.7958702863305i</v>
      </c>
      <c r="AL319" s="240" t="str">
        <f t="shared" ca="1" si="487"/>
        <v>5.36947243859476-10.6673096303904i</v>
      </c>
      <c r="AM319" s="240" t="str">
        <f t="shared" ca="1" si="488"/>
        <v>11.7130045084813-2.32986145591208i</v>
      </c>
      <c r="AN319" s="240" t="str">
        <f t="shared" ca="1" si="489"/>
        <v>9.04294834986189+7.80050089168505i</v>
      </c>
      <c r="AO319" s="240" t="str">
        <f t="shared" ca="1" si="490"/>
        <v>-0.585989514837342+11.9280905977424i</v>
      </c>
      <c r="AP319" s="240" t="str">
        <f t="shared" ca="1" si="491"/>
        <v>-9.76398687240869+6.87657541039723i</v>
      </c>
      <c r="AQ319" s="240" t="str">
        <f t="shared" ca="1" si="492"/>
        <v>-11.4282368330109-3.46671774277361i</v>
      </c>
      <c r="AR319" s="240" t="str">
        <f t="shared" ca="1" si="493"/>
        <v>-11.4282368330109-3.46671774277361i</v>
      </c>
      <c r="AS319" s="240" t="str">
        <f t="shared" ca="1" si="494"/>
        <v>6.13965959815224-10.2434031961193i</v>
      </c>
      <c r="AT319" s="240" t="str">
        <f t="shared" ca="1" si="495"/>
        <v>11.8526628565948-1.46188653025716i</v>
      </c>
      <c r="AU319" s="240" t="str">
        <f t="shared" ca="1" si="496"/>
        <v>8.44460564559987+8.44460564560312i</v>
      </c>
      <c r="AV319" s="240" t="str">
        <f t="shared" ca="1" si="497"/>
        <v>-1.46188653026137+11.8526628565943i</v>
      </c>
      <c r="AW319" s="240" t="str">
        <f t="shared" ca="1" si="498"/>
        <v>-10.2434031961153+6.13965959815879i</v>
      </c>
      <c r="AX319" s="240" t="str">
        <f t="shared" ca="1" si="499"/>
        <v>-11.1422439523553-4.298037776201i</v>
      </c>
      <c r="AY319" s="240" t="str">
        <f t="shared" ca="1" si="500"/>
        <v>-3.46671774276954-11.4282368330122i</v>
      </c>
      <c r="AZ319" s="240" t="str">
        <f t="shared" ca="1" si="501"/>
        <v>6.876575410391-9.76398687241308i</v>
      </c>
      <c r="BA319" s="240" t="str">
        <f t="shared" ca="1" si="502"/>
        <v>11.9280905977426-0.585989514833092i</v>
      </c>
      <c r="BB319" s="240" t="str">
        <f t="shared" ca="1" si="503"/>
        <v>7.80050089168157+9.04294834986489i</v>
      </c>
      <c r="BC319" s="240" t="str">
        <f t="shared" ca="1" si="504"/>
        <v>-2.32986145591625+11.7130045084805i</v>
      </c>
      <c r="BD319" s="240" t="str">
        <f t="shared" ca="1" si="505"/>
        <v>-10.6673096303869+5.36947243860172i</v>
      </c>
      <c r="BE319" s="240" t="str">
        <f t="shared" ca="1" si="506"/>
        <v>-10.7958702863286-5.10606637052591i</v>
      </c>
      <c r="BF319" s="240" t="str">
        <f t="shared" ca="1" si="507"/>
        <v>-2.61661126552845-11.652299108097i</v>
      </c>
      <c r="BG319" s="240" t="str">
        <f t="shared" ca="1" si="508"/>
        <v>7.57622646467633-9.23165865786789i</v>
      </c>
      <c r="BH319" s="240" t="str">
        <f t="shared" ca="1" si="509"/>
        <v>11.9388789824602+0.293083028543519i</v>
      </c>
      <c r="BI319" s="240" t="str">
        <f t="shared" ca="1" si="510"/>
        <v>7.11412454757569+9.5922865335138i</v>
      </c>
      <c r="BJ319" s="240" t="str">
        <f t="shared" ca="1" si="511"/>
        <v>-3.18521066047621+11.5098723740899i</v>
      </c>
      <c r="BK319" s="240" t="str">
        <f t="shared" ca="1" si="512"/>
        <v>-11.0334089895278+4.5701876426747i</v>
      </c>
      <c r="BL319" s="240" t="str">
        <f t="shared" ca="1" si="513"/>
        <v>-10.3909928638379-5.88642474878596i</v>
      </c>
      <c r="BM319" s="240" t="str">
        <f t="shared" ca="1" si="514"/>
        <v>-1.75232514512907-11.8132165647294i</v>
      </c>
      <c r="BN319" s="240" t="str">
        <f t="shared" ca="1" si="515"/>
        <v>8.23482129132546-8.64930328520061i</v>
      </c>
      <c r="BO319" s="240" t="str">
        <f t="shared" ca="1" si="516"/>
        <v>11.8849695475561+1.17056732959463i</v>
      </c>
      <c r="BP319" s="240" t="str">
        <f t="shared" ca="1" si="517"/>
        <v>6.38919614615983+10.089643285337i</v>
      </c>
      <c r="BQ319" s="240" t="str">
        <f t="shared" ca="1" si="518"/>
        <v>-4.02329893249205+11.2443672440586i</v>
      </c>
      <c r="BR319" s="240" t="str">
        <f t="shared" ca="1" si="519"/>
        <v>-11.3397173493909+3.746136603939i</v>
      </c>
      <c r="BS319" s="240" t="str">
        <f t="shared" ca="1" si="520"/>
        <v>-9.92980575071508-6.63488408131708i</v>
      </c>
      <c r="BT319" s="240" t="str">
        <f t="shared" ca="1" si="521"/>
        <v>-0.878543022942541-11.9101171772694i</v>
      </c>
      <c r="BU319" s="240" t="str">
        <f t="shared" ca="1" si="522"/>
        <v>8.84879090791039-8.02007658863253i</v>
      </c>
      <c r="BV319" s="240" t="str">
        <f t="shared" ca="1" si="523"/>
        <v>11.7666544329288+2.041708224866i</v>
      </c>
      <c r="BW319" s="240" t="str">
        <f t="shared" ca="1" si="524"/>
        <v>5.62964413725125+10.5323233860038i</v>
      </c>
      <c r="BX319" s="240" t="str">
        <f t="shared" ca="1" si="525"/>
        <v>-4.83958459899237+10.9179279136952i</v>
      </c>
      <c r="BY319" s="240" t="str">
        <f t="shared" ca="1" si="526"/>
        <v>-11.5845747984349+2.90178492637145i</v>
      </c>
      <c r="BZ319" s="240" t="str">
        <f t="shared" ca="1" si="527"/>
        <v>-9.41480815988479-7.34738840214779i</v>
      </c>
      <c r="CA319" s="240" t="str">
        <f t="shared" ca="1" si="528"/>
        <v>4.59395941132425E-12-11.942475832902i</v>
      </c>
      <c r="CB319" s="240" t="str">
        <f t="shared" ca="1" si="529"/>
        <v>9.41480815988292-7.34738840215018i</v>
      </c>
      <c r="CC319" s="240" t="str">
        <f t="shared" ca="1" si="530"/>
        <v>11.5845747984358+2.90178492636786i</v>
      </c>
      <c r="CD319" s="240" t="str">
        <f t="shared" ca="1" si="531"/>
        <v>4.83958459899576+10.9179279136937i</v>
      </c>
      <c r="CE319" s="240" t="str">
        <f t="shared" ca="1" si="532"/>
        <v>-5.62964413724798+10.5323233860055i</v>
      </c>
      <c r="CF319" s="240" t="str">
        <f t="shared" ca="1" si="533"/>
        <v>-11.7666544329282+2.04170822486965i</v>
      </c>
      <c r="CG319" s="240" t="str">
        <f t="shared" ca="1" si="534"/>
        <v>-8.84879090791242-8.02007658863029i</v>
      </c>
      <c r="CH319" s="240" t="str">
        <f t="shared" ca="1" si="535"/>
        <v>0.878543022951704-11.9101171772687i</v>
      </c>
      <c r="CI319" s="240" t="str">
        <f t="shared" ca="1" si="536"/>
        <v>9.92980575071339-6.63488408131961i</v>
      </c>
      <c r="CJ319" s="240" t="str">
        <f t="shared" ca="1" si="537"/>
        <v>11.3397173493921+3.74613660393547i</v>
      </c>
      <c r="CK319" s="240" t="str">
        <f t="shared" ca="1" si="538"/>
        <v>4.02329893248404+11.2443672440614i</v>
      </c>
      <c r="CL319" s="240" t="str">
        <f t="shared" ca="1" si="539"/>
        <v>-6.3891961461567+10.089643285339i</v>
      </c>
      <c r="CM319" s="240" t="str">
        <f t="shared" ca="1" si="540"/>
        <v>-11.8849695475557+1.17056732959833i</v>
      </c>
      <c r="CN319" s="240" t="str">
        <f t="shared" ca="1" si="541"/>
        <v>-8.23482129132765-8.64930328519852i</v>
      </c>
      <c r="CO319" s="240" t="str">
        <f t="shared" ca="1" si="542"/>
        <v>1.75232514513816-11.8132165647281i</v>
      </c>
      <c r="CP319" s="240" t="str">
        <f t="shared" ca="1" si="543"/>
        <v>10.3909928638364-5.8864247487886i</v>
      </c>
      <c r="CQ319" s="240" t="str">
        <f t="shared" ca="1" si="544"/>
        <v>11.0334089895292+4.57018764267128i</v>
      </c>
      <c r="CR319" s="240" t="str">
        <f t="shared" ca="1" si="545"/>
        <v>3.185210660468+11.5098723740922i</v>
      </c>
      <c r="CS319" s="240" t="str">
        <f t="shared" ca="1" si="546"/>
        <v>-7.11412454758252+9.59228653350873i</v>
      </c>
      <c r="CT319" s="240" t="str">
        <f t="shared" ca="1" si="547"/>
        <v>-11.9388789824601+0.29308302854689i</v>
      </c>
      <c r="CU319" s="240" t="str">
        <f t="shared" ca="1" si="548"/>
        <v>-7.57622646467867-9.23165865786597i</v>
      </c>
      <c r="CV319" s="240" t="str">
        <f t="shared" ca="1" si="549"/>
        <v>2.61661126553643-11.6522991080952i</v>
      </c>
      <c r="CW319" s="240" t="str">
        <f t="shared" ca="1" si="550"/>
        <v>10.7958702863273-5.10606637052866i</v>
      </c>
      <c r="CX319" s="240" t="str">
        <f t="shared" ca="1" si="551"/>
        <v>10.6673096303886+5.3694724385984i</v>
      </c>
      <c r="CY319" s="240" t="str">
        <f t="shared" ca="1" si="552"/>
        <v>2.3298614559079+11.7130045084822i</v>
      </c>
      <c r="CZ319" s="240" t="str">
        <f t="shared" ca="1" si="553"/>
        <v>-7.80050089167901+9.0429483498671i</v>
      </c>
      <c r="DA319" s="240" t="str">
        <f t="shared" ca="1" si="554"/>
        <v>-11.9280905977427-0.585989514829726i</v>
      </c>
      <c r="DB319" s="240" t="str">
        <f t="shared" ca="1" si="555"/>
        <v>-6.87657541039347-9.76398687241134i</v>
      </c>
      <c r="DC319" s="240" t="str">
        <f t="shared" ca="1" si="556"/>
        <v>3.46671774277735-11.4282368330098i</v>
      </c>
      <c r="DD319" s="240" t="str">
        <f t="shared" ca="1" si="557"/>
        <v>11.1422439523542-4.29803777620383i</v>
      </c>
      <c r="DE319" s="240" t="str">
        <f t="shared" ca="1" si="558"/>
        <v>10.2434031961172+6.13965959815561i</v>
      </c>
      <c r="DF319" s="240" t="str">
        <f t="shared" ca="1" si="559"/>
        <v>1.46188653025293+11.8526628565953i</v>
      </c>
      <c r="DG319" s="240" t="str">
        <f t="shared" ca="1" si="560"/>
        <v>-8.44460564559748+8.4446056456055i</v>
      </c>
      <c r="DH319" s="240" t="str">
        <f t="shared" ca="1" si="561"/>
        <v>-11.8526628565953-1.46188653025313i</v>
      </c>
      <c r="DI319" s="240" t="str">
        <f t="shared" ca="1" si="562"/>
        <v>-6.13965959815484-10.2434031961177i</v>
      </c>
      <c r="DJ319" s="240" t="str">
        <f t="shared" ca="1" si="563"/>
        <v>4.29803777620466-11.1422439523539i</v>
      </c>
      <c r="DK319" s="240" t="str">
        <f t="shared" ca="1" si="564"/>
        <v>11.42823683301-3.46671774277651i</v>
      </c>
      <c r="DL319" s="240" t="str">
        <f t="shared" ca="1" si="565"/>
        <v>9.76398687241083+6.8765754103942i</v>
      </c>
      <c r="DM319" s="240" t="str">
        <f t="shared" ca="1" si="566"/>
        <v>0.585989514828165+11.9280905977428i</v>
      </c>
      <c r="DN319" s="240" t="str">
        <f t="shared" ca="1" si="567"/>
        <v>-9.04294834986767+7.80050089167834i</v>
      </c>
      <c r="DO319" s="240" t="str">
        <f t="shared" ca="1" si="568"/>
        <v>-11.7130045084821-2.3298614559081i</v>
      </c>
      <c r="DP319" s="240" t="str">
        <f t="shared" ca="1" si="569"/>
        <v>-5.36947243859761-10.667309630389i</v>
      </c>
      <c r="DQ319" s="240" t="str">
        <f t="shared" ca="1" si="570"/>
        <v>5.10606637052945-10.795870286327i</v>
      </c>
      <c r="DR319" s="240" t="str">
        <f t="shared" ca="1" si="571"/>
        <v>11.6522991080954-2.61661126553556i</v>
      </c>
      <c r="DS319" s="240" t="str">
        <f t="shared" ca="1" si="572"/>
        <v>9.23165865786541+7.57622646467935i</v>
      </c>
      <c r="DT319" s="240" t="str">
        <f t="shared" ca="1" si="573"/>
        <v>-0.293083028548452+11.93887898246i</v>
      </c>
      <c r="DU319" s="240" t="str">
        <f t="shared" ca="1" si="574"/>
        <v>-9.59228653350925+7.11412454758181i</v>
      </c>
      <c r="DV319" s="240" t="str">
        <f t="shared" ca="1" si="575"/>
        <v>-11.5098723740921-3.18521066046821i</v>
      </c>
      <c r="DW319" s="240" t="str">
        <f t="shared" ca="1" si="576"/>
        <v>-4.57018764267046-11.0334089895295i</v>
      </c>
      <c r="DX319" s="240" t="str">
        <f t="shared" ca="1" si="577"/>
        <v>5.88642474878937-10.3909928638359i</v>
      </c>
      <c r="DY319" s="240" t="str">
        <f t="shared" ca="1" si="578"/>
        <v>11.8132165647283-1.75232514513662i</v>
      </c>
      <c r="DZ319" s="240" t="str">
        <f t="shared" ca="1" si="579"/>
        <v>8.64930328519792+8.23482129132829i</v>
      </c>
      <c r="EA319" s="240" t="str">
        <f t="shared" ca="1" si="580"/>
        <v>-1.17056732959988+11.8849695475555i</v>
      </c>
      <c r="EB319" s="240" t="str">
        <f t="shared" ca="1" si="581"/>
        <v>-10.0896432853329+6.38919614616628i</v>
      </c>
      <c r="EC319" s="240" t="str">
        <f t="shared" ca="1" si="582"/>
        <v>-11.2443672440614-4.02329893248423i</v>
      </c>
      <c r="ED319" s="240" t="str">
        <f t="shared" ca="1" si="583"/>
        <v>-3.74613660393464-11.3397173493924i</v>
      </c>
      <c r="EE319" s="240" t="str">
        <f t="shared" ca="1" si="584"/>
        <v>6.63488408132034-9.9298057507129i</v>
      </c>
      <c r="EF319" s="240" t="str">
        <f t="shared" ca="1" si="585"/>
        <v>11.9101171772689-0.878543022950146i</v>
      </c>
      <c r="EG319" s="240" t="str">
        <f t="shared" ca="1" si="586"/>
        <v>8.02007658862963+8.84879090791302i</v>
      </c>
      <c r="EH319" s="240" t="str">
        <f t="shared" ca="1" si="587"/>
        <v>-2.04170822487119+11.7666544329279i</v>
      </c>
      <c r="EI319" s="240" t="str">
        <f t="shared" ca="1" si="588"/>
        <v>-10.5323233860002+5.62964413725797i</v>
      </c>
      <c r="EJ319" s="240" t="str">
        <f t="shared" ca="1" si="589"/>
        <v>-10.9179279136936-4.83958459899596i</v>
      </c>
      <c r="EK319" s="240" t="str">
        <f t="shared" ca="1" si="590"/>
        <v>-2.901784926367-11.584574798436i</v>
      </c>
      <c r="EL319" s="240" t="str">
        <f t="shared" ca="1" si="591"/>
        <v>7.34738840215089-9.41480815988238i</v>
      </c>
      <c r="EM319" s="240" t="str">
        <f t="shared" ca="1" si="592"/>
        <v>11.942475832902-3.03140198543659E-12i</v>
      </c>
      <c r="EN319" s="240"/>
      <c r="EO319" s="240"/>
      <c r="EP319" s="240"/>
    </row>
    <row r="320" spans="1:146">
      <c r="A320" s="268">
        <f t="shared" si="461"/>
        <v>4.2968749999999943E-3</v>
      </c>
      <c r="B320" s="267">
        <v>220</v>
      </c>
      <c r="C320" s="266">
        <f t="shared" si="462"/>
        <v>44000</v>
      </c>
      <c r="N320" s="265">
        <f t="shared" ca="1" si="463"/>
        <v>12.056066084028011</v>
      </c>
      <c r="O320" s="240">
        <f t="shared" ca="1" si="464"/>
        <v>-11.943933915971989</v>
      </c>
      <c r="P320" s="240" t="str">
        <f t="shared" ca="1" si="465"/>
        <v>-7.57715146278705-9.23278577132005i</v>
      </c>
      <c r="Q320" s="240" t="str">
        <f t="shared" ca="1" si="466"/>
        <v>2.3301459138065-11.7144345748942i</v>
      </c>
      <c r="R320" s="240" t="str">
        <f t="shared" ca="1" si="467"/>
        <v>10.533609300467-5.63033147285487i</v>
      </c>
      <c r="S320" s="240" t="str">
        <f t="shared" ca="1" si="468"/>
        <v>11.0347560826338+4.57074562690628i</v>
      </c>
      <c r="T320" s="240" t="str">
        <f t="shared" ca="1" si="469"/>
        <v>3.46714100194672+11.4296321315135i</v>
      </c>
      <c r="U320" s="241" t="str">
        <f t="shared" ca="1" si="470"/>
        <v>-6.63569414886769+9.93101810248019i</v>
      </c>
      <c r="V320" s="240" t="str">
        <f t="shared" ca="1" si="471"/>
        <v>-11.8864206095574+1.17071024672885i</v>
      </c>
      <c r="W320" s="240" t="str">
        <f t="shared" ca="1" si="472"/>
        <v>-8.44563666602815-8.44563666602743i</v>
      </c>
      <c r="X320" s="240" t="str">
        <f t="shared" ca="1" si="473"/>
        <v>1.17071024672899-11.8864206095573i</v>
      </c>
      <c r="Y320" s="240" t="str">
        <f t="shared" ca="1" si="474"/>
        <v>9.93101810248027-6.63569414886756i</v>
      </c>
      <c r="Z320" s="240" t="str">
        <f t="shared" ca="1" si="475"/>
        <v>11.4296321315134+3.4671410019469i</v>
      </c>
      <c r="AA320" s="240" t="str">
        <f t="shared" ca="1" si="476"/>
        <v>4.57074562690619+11.0347560826338i</v>
      </c>
      <c r="AB320" s="240" t="str">
        <f t="shared" ca="1" si="477"/>
        <v>-5.63033147285497+10.533609300467i</v>
      </c>
      <c r="AC320" s="240" t="str">
        <f t="shared" ca="1" si="478"/>
        <v>-11.7144345748942+2.33014591380638i</v>
      </c>
      <c r="AD320" s="240" t="str">
        <f t="shared" ca="1" si="479"/>
        <v>-9.23278577131967-7.57715146278752i</v>
      </c>
      <c r="AE320" s="240" t="str">
        <f t="shared" ca="1" si="480"/>
        <v>1.46324447007288E-13-11.943933915972i</v>
      </c>
      <c r="AF320" s="240" t="str">
        <f t="shared" ca="1" si="481"/>
        <v>9.23278577131985-7.57715146278729i</v>
      </c>
      <c r="AG320" s="240" t="str">
        <f t="shared" ca="1" si="482"/>
        <v>11.7144345748942+2.33014591380666i</v>
      </c>
      <c r="AH320" s="240" t="str">
        <f t="shared" ca="1" si="483"/>
        <v>5.63033147285784+10.5336093004655i</v>
      </c>
      <c r="AI320" s="240" t="str">
        <f t="shared" ca="1" si="484"/>
        <v>-4.57074562690755+11.0347560826332i</v>
      </c>
      <c r="AJ320" s="240" t="str">
        <f t="shared" ca="1" si="485"/>
        <v>-11.4296321315122+3.46714100195108i</v>
      </c>
      <c r="AK320" s="240" t="str">
        <f t="shared" ca="1" si="486"/>
        <v>-9.93101810248005-6.63569414886788i</v>
      </c>
      <c r="AL320" s="240" t="str">
        <f t="shared" ca="1" si="487"/>
        <v>-1.1707102467227-11.886420609558i</v>
      </c>
      <c r="AM320" s="240" t="str">
        <f t="shared" ca="1" si="488"/>
        <v>8.44563666602746-8.44563666602812i</v>
      </c>
      <c r="AN320" s="240" t="str">
        <f t="shared" ca="1" si="489"/>
        <v>11.8864206095569+1.17071024673378i</v>
      </c>
      <c r="AO320" s="240" t="str">
        <f t="shared" ca="1" si="490"/>
        <v>6.6356941488685+9.93101810247964i</v>
      </c>
      <c r="AP320" s="240" t="str">
        <f t="shared" ca="1" si="491"/>
        <v>-3.46714100195036+11.4296321315124i</v>
      </c>
      <c r="AQ320" s="240" t="str">
        <f t="shared" ca="1" si="492"/>
        <v>-11.034756082633+4.57074562690824i</v>
      </c>
      <c r="AR320" s="240" t="str">
        <f t="shared" ca="1" si="493"/>
        <v>-11.034756082633+4.57074562690824i</v>
      </c>
      <c r="AS320" s="240" t="str">
        <f t="shared" ca="1" si="494"/>
        <v>-2.33014591380972-11.7144345748936i</v>
      </c>
      <c r="AT320" s="240" t="str">
        <f t="shared" ca="1" si="495"/>
        <v>7.57715146278856-9.23278577131882i</v>
      </c>
      <c r="AU320" s="240" t="str">
        <f t="shared" ca="1" si="496"/>
        <v>11.943933915972-4.45988937500527E-12i</v>
      </c>
      <c r="AV320" s="240" t="str">
        <f t="shared" ca="1" si="497"/>
        <v>7.57715146278626+9.2327857713207i</v>
      </c>
      <c r="AW320" s="240" t="str">
        <f t="shared" ca="1" si="498"/>
        <v>-2.33014591380098+11.7144345748953i</v>
      </c>
      <c r="AX320" s="240" t="str">
        <f t="shared" ca="1" si="499"/>
        <v>-10.5336093004672+5.63033147285457i</v>
      </c>
      <c r="AY320" s="240" t="str">
        <f t="shared" ca="1" si="500"/>
        <v>-11.0347560826318-4.57074562691098i</v>
      </c>
      <c r="AZ320" s="240" t="str">
        <f t="shared" ca="1" si="501"/>
        <v>-3.46714100194753-11.4296321315133i</v>
      </c>
      <c r="BA320" s="240" t="str">
        <f t="shared" ca="1" si="502"/>
        <v>6.63569414887096-9.931018102478i</v>
      </c>
      <c r="BB320" s="240" t="str">
        <f t="shared" ca="1" si="503"/>
        <v>11.8864206095572-1.17071024673083i</v>
      </c>
      <c r="BC320" s="240" t="str">
        <f t="shared" ca="1" si="504"/>
        <v>8.44563666602537+8.44563666603021i</v>
      </c>
      <c r="BD320" s="240" t="str">
        <f t="shared" ca="1" si="505"/>
        <v>-1.17071024672582+11.8864206095577i</v>
      </c>
      <c r="BE320" s="240" t="str">
        <f t="shared" ca="1" si="506"/>
        <v>-9.9310181024818+6.63569414886528i</v>
      </c>
      <c r="BF320" s="240" t="str">
        <f t="shared" ca="1" si="507"/>
        <v>-11.4296321315147-3.46714100194271i</v>
      </c>
      <c r="BG320" s="240" t="str">
        <f t="shared" ca="1" si="508"/>
        <v>-4.57074562690466-11.0347560826344i</v>
      </c>
      <c r="BH320" s="240" t="str">
        <f t="shared" ca="1" si="509"/>
        <v>5.63033147285013-10.5336093004696i</v>
      </c>
      <c r="BI320" s="240" t="str">
        <f t="shared" ca="1" si="510"/>
        <v>11.7144345748943-2.33014591380592i</v>
      </c>
      <c r="BJ320" s="240" t="str">
        <f t="shared" ca="1" si="511"/>
        <v>9.2327857713239+7.57715146278237i</v>
      </c>
      <c r="BK320" s="240" t="str">
        <f t="shared" ca="1" si="512"/>
        <v>9.18894735840951E-13+11.943933915972i</v>
      </c>
      <c r="BL320" s="240" t="str">
        <f t="shared" ca="1" si="513"/>
        <v>-9.23278577132294+7.57715146278353i</v>
      </c>
      <c r="BM320" s="240" t="str">
        <f t="shared" ca="1" si="514"/>
        <v>-11.7144345748945-2.33014591380479i</v>
      </c>
      <c r="BN320" s="240" t="str">
        <f t="shared" ca="1" si="515"/>
        <v>-5.63033147285116-10.533609300469i</v>
      </c>
      <c r="BO320" s="240" t="str">
        <f t="shared" ca="1" si="516"/>
        <v>4.57074562690327-11.034756082635i</v>
      </c>
      <c r="BP320" s="240" t="str">
        <f t="shared" ca="1" si="517"/>
        <v>11.4296321315143-3.46714100194414i</v>
      </c>
      <c r="BQ320" s="240" t="str">
        <f t="shared" ca="1" si="518"/>
        <v>9.93101810248244+6.63569414886431i</v>
      </c>
      <c r="BR320" s="240" t="str">
        <f t="shared" ca="1" si="519"/>
        <v>1.17071024672697+11.8864206095575i</v>
      </c>
      <c r="BS320" s="240" t="str">
        <f t="shared" ca="1" si="520"/>
        <v>-8.44563666602431+8.44563666603127i</v>
      </c>
      <c r="BT320" s="240" t="str">
        <f t="shared" ca="1" si="521"/>
        <v>-11.8864206095573-1.17071024672934i</v>
      </c>
      <c r="BU320" s="240" t="str">
        <f t="shared" ca="1" si="522"/>
        <v>-6.63569414887193-9.93101810247735i</v>
      </c>
      <c r="BV320" s="240" t="str">
        <f t="shared" ca="1" si="523"/>
        <v>3.46714100194642-11.4296321315136i</v>
      </c>
      <c r="BW320" s="240" t="str">
        <f t="shared" ca="1" si="524"/>
        <v>11.0347560826359-4.57074562690107i</v>
      </c>
      <c r="BX320" s="240" t="str">
        <f t="shared" ca="1" si="525"/>
        <v>10.5336093004679+5.63033147285325i</v>
      </c>
      <c r="BY320" s="240" t="str">
        <f t="shared" ca="1" si="526"/>
        <v>2.33014591380245+11.714434574895i</v>
      </c>
      <c r="BZ320" s="240" t="str">
        <f t="shared" ca="1" si="527"/>
        <v>-7.57715146278537+9.23278577132144i</v>
      </c>
      <c r="CA320" s="240" t="str">
        <f t="shared" ca="1" si="528"/>
        <v>-11.943933915972-3.30103394175478E-12i</v>
      </c>
      <c r="CB320" s="240" t="str">
        <f t="shared" ca="1" si="529"/>
        <v>-7.57715146278971-9.23278577131787i</v>
      </c>
      <c r="CC320" s="240" t="str">
        <f t="shared" ca="1" si="530"/>
        <v>2.33014591380825-11.7144345748939i</v>
      </c>
      <c r="CD320" s="240" t="str">
        <f t="shared" ca="1" si="531"/>
        <v>10.5336093004653-5.6303314728582i</v>
      </c>
      <c r="CE320" s="240" t="str">
        <f t="shared" ca="1" si="532"/>
        <v>11.0347560826334+4.57074562690717i</v>
      </c>
      <c r="CF320" s="240" t="str">
        <f t="shared" ca="1" si="533"/>
        <v>3.46714100195179+11.429632131512i</v>
      </c>
      <c r="CG320" s="240" t="str">
        <f t="shared" ca="1" si="534"/>
        <v>-6.63569414886726+9.93101810248047i</v>
      </c>
      <c r="CH320" s="240" t="str">
        <f t="shared" ca="1" si="535"/>
        <v>-11.8864206095579+1.17071024672345i</v>
      </c>
      <c r="CI320" s="240" t="str">
        <f t="shared" ca="1" si="536"/>
        <v>-8.44563666602828-8.44563666602729i</v>
      </c>
      <c r="CJ320" s="240" t="str">
        <f t="shared" ca="1" si="537"/>
        <v>1.17071024673354-11.8864206095569i</v>
      </c>
      <c r="CK320" s="240" t="str">
        <f t="shared" ca="1" si="538"/>
        <v>9.93101810247931-6.63569414886898i</v>
      </c>
      <c r="CL320" s="240" t="str">
        <f t="shared" ca="1" si="539"/>
        <v>11.4296321315126+3.46714100194981i</v>
      </c>
      <c r="CM320" s="240" t="str">
        <f t="shared" ca="1" si="540"/>
        <v>4.57074562690909+11.0347560826326i</v>
      </c>
      <c r="CN320" s="240" t="str">
        <f t="shared" ca="1" si="541"/>
        <v>-5.63033147285638+10.5336093004662i</v>
      </c>
      <c r="CO320" s="240" t="str">
        <f t="shared" ca="1" si="542"/>
        <v>-11.7144345748934+2.33014591381029i</v>
      </c>
      <c r="CP320" s="240" t="str">
        <f t="shared" ca="1" si="543"/>
        <v>-9.23278577131918-7.5771514627881i</v>
      </c>
      <c r="CQ320" s="240" t="str">
        <f t="shared" ca="1" si="544"/>
        <v>-5.37878411084622E-12-11.943933915972i</v>
      </c>
      <c r="CR320" s="240" t="str">
        <f t="shared" ca="1" si="545"/>
        <v>9.23278577132011-7.57715146278697i</v>
      </c>
      <c r="CS320" s="240" t="str">
        <f t="shared" ca="1" si="546"/>
        <v>11.7144345748932+2.33014591381173i</v>
      </c>
      <c r="CT320" s="240" t="str">
        <f t="shared" ca="1" si="547"/>
        <v>5.63033147285508+10.5336093004669i</v>
      </c>
      <c r="CU320" s="240" t="str">
        <f t="shared" ca="1" si="548"/>
        <v>-4.57074562691044+11.0347560826321i</v>
      </c>
      <c r="CV320" s="240" t="str">
        <f t="shared" ca="1" si="549"/>
        <v>-11.429632131513+3.46714100194841i</v>
      </c>
      <c r="CW320" s="240" t="str">
        <f t="shared" ca="1" si="550"/>
        <v>-9.9310181024785-6.6356941488702i</v>
      </c>
      <c r="CX320" s="240" t="str">
        <f t="shared" ca="1" si="551"/>
        <v>-1.17071024673141-11.8864206095571i</v>
      </c>
      <c r="CY320" s="240" t="str">
        <f t="shared" ca="1" si="552"/>
        <v>8.4456366660298-8.44563666602578i</v>
      </c>
      <c r="CZ320" s="240" t="str">
        <f t="shared" ca="1" si="553"/>
        <v>11.8864206095577+1.1707102467249i</v>
      </c>
      <c r="DA320" s="240" t="str">
        <f t="shared" ca="1" si="554"/>
        <v>6.63569414886604+9.93101810248128i</v>
      </c>
      <c r="DB320" s="240" t="str">
        <f t="shared" ca="1" si="555"/>
        <v>-3.46714100194216+11.4296321315149i</v>
      </c>
      <c r="DC320" s="240" t="str">
        <f t="shared" ca="1" si="556"/>
        <v>-11.0347560826342+4.57074562690519i</v>
      </c>
      <c r="DD320" s="240" t="str">
        <f t="shared" ca="1" si="557"/>
        <v>-10.5336093004643-5.63033147286009i</v>
      </c>
      <c r="DE320" s="240" t="str">
        <f t="shared" ca="1" si="558"/>
        <v>-2.33014591380682-11.7144345748941i</v>
      </c>
      <c r="DF320" s="240" t="str">
        <f t="shared" ca="1" si="559"/>
        <v>7.57715146279136-9.23278577131651i</v>
      </c>
      <c r="DG320" s="240" t="str">
        <f t="shared" ca="1" si="560"/>
        <v>11.943933915972-1.8377894716819E-12i</v>
      </c>
      <c r="DH320" s="240" t="str">
        <f t="shared" ca="1" si="561"/>
        <v>7.57715146278371+9.23278577132279i</v>
      </c>
      <c r="DI320" s="240" t="str">
        <f t="shared" ca="1" si="562"/>
        <v>-2.33014591380455+11.7144345748946i</v>
      </c>
      <c r="DJ320" s="240" t="str">
        <f t="shared" ca="1" si="563"/>
        <v>-10.5336093004686+5.63033147285196i</v>
      </c>
      <c r="DK320" s="240" t="str">
        <f t="shared" ca="1" si="564"/>
        <v>-11.0347560826351-4.57074562690304i</v>
      </c>
      <c r="DL320" s="240" t="str">
        <f t="shared" ca="1" si="565"/>
        <v>-3.46714100194502-11.429632131514i</v>
      </c>
      <c r="DM320" s="240" t="str">
        <f t="shared" ca="1" si="566"/>
        <v>6.63569414886355-9.93101810248296i</v>
      </c>
      <c r="DN320" s="240" t="str">
        <f t="shared" ca="1" si="567"/>
        <v>11.8864206095575-1.17071024672721i</v>
      </c>
      <c r="DO320" s="240" t="str">
        <f t="shared" ca="1" si="568"/>
        <v>8.44563666603191+8.44563666602366i</v>
      </c>
      <c r="DP320" s="240" t="str">
        <f t="shared" ca="1" si="569"/>
        <v>-1.1707102467291+11.8864206095573i</v>
      </c>
      <c r="DQ320" s="240" t="str">
        <f t="shared" ca="1" si="570"/>
        <v>-9.93101810248326+6.63569414886309i</v>
      </c>
      <c r="DR320" s="240" t="str">
        <f t="shared" ca="1" si="571"/>
        <v>-11.4296321315139-3.46714100194555i</v>
      </c>
      <c r="DS320" s="240" t="str">
        <f t="shared" ca="1" si="572"/>
        <v>-4.57074562690129-11.0347560826358i</v>
      </c>
      <c r="DT320" s="240" t="str">
        <f t="shared" ca="1" si="573"/>
        <v>5.63033147285245-10.5336093004684i</v>
      </c>
      <c r="DU320" s="240" t="str">
        <f t="shared" ca="1" si="574"/>
        <v>11.714434574895-2.33014591380268i</v>
      </c>
      <c r="DV320" s="240" t="str">
        <f t="shared" ca="1" si="575"/>
        <v>9.23278577132245+7.57715146278414i</v>
      </c>
      <c r="DW320" s="240" t="str">
        <f t="shared" ca="1" si="576"/>
        <v>-2.38213920591383E-12+11.943933915972i</v>
      </c>
      <c r="DX320" s="240" t="str">
        <f t="shared" ca="1" si="577"/>
        <v>-9.23278577131771+7.57715146278989i</v>
      </c>
      <c r="DY320" s="240" t="str">
        <f t="shared" ca="1" si="578"/>
        <v>-11.714434574894-2.33014591380736i</v>
      </c>
      <c r="DZ320" s="240" t="str">
        <f t="shared" ca="1" si="579"/>
        <v>-5.63033147285902-10.5336093004648i</v>
      </c>
      <c r="EA320" s="240" t="str">
        <f t="shared" ca="1" si="580"/>
        <v>4.5707456269057-11.034756082634i</v>
      </c>
      <c r="EB320" s="240" t="str">
        <f t="shared" ca="1" si="581"/>
        <v>11.4296321315152-3.46714100194099i</v>
      </c>
      <c r="EC320" s="240" t="str">
        <f t="shared" ca="1" si="582"/>
        <v>9.9310181024806+6.63569414886706i</v>
      </c>
      <c r="ED320" s="240" t="str">
        <f t="shared" ca="1" si="583"/>
        <v>1.17071024672436+11.8864206095578i</v>
      </c>
      <c r="EE320" s="240" t="str">
        <f t="shared" ca="1" si="584"/>
        <v>-8.44563666602665+8.44563666602893i</v>
      </c>
      <c r="EF320" s="240" t="str">
        <f t="shared" ca="1" si="585"/>
        <v>-11.8864206095571-1.17071024673195i</v>
      </c>
      <c r="EG320" s="240" t="str">
        <f t="shared" ca="1" si="586"/>
        <v>-6.63569414886975-9.93101810247881i</v>
      </c>
      <c r="EH320" s="240" t="str">
        <f t="shared" ca="1" si="587"/>
        <v>3.46714100194959-11.4296321315126i</v>
      </c>
      <c r="EI320" s="240" t="str">
        <f t="shared" ca="1" si="588"/>
        <v>11.0347560826323-4.57074562690994i</v>
      </c>
      <c r="EJ320" s="240" t="str">
        <f t="shared" ca="1" si="589"/>
        <v>10.5336093004664+5.63033147285616i</v>
      </c>
      <c r="EK320" s="240" t="str">
        <f t="shared" ca="1" si="590"/>
        <v>2.33014591381053+11.7144345748934i</v>
      </c>
      <c r="EL320" s="240" t="str">
        <f t="shared" ca="1" si="591"/>
        <v>-7.5771514627874+9.23278577131977i</v>
      </c>
      <c r="EM320" s="240" t="str">
        <f t="shared" ca="1" si="592"/>
        <v>-11.943933915972+5.61874480825576E-12i</v>
      </c>
      <c r="EN320" s="240"/>
      <c r="EO320" s="240"/>
      <c r="EP320" s="240"/>
    </row>
    <row r="321" spans="1:146">
      <c r="A321" s="268">
        <f t="shared" si="461"/>
        <v>4.3164062499999939E-3</v>
      </c>
      <c r="B321" s="267">
        <v>221</v>
      </c>
      <c r="C321" s="266">
        <f t="shared" si="462"/>
        <v>44200</v>
      </c>
      <c r="N321" s="265">
        <f t="shared" ca="1" si="463"/>
        <v>12.054717533501822</v>
      </c>
      <c r="O321" s="240">
        <f t="shared" ca="1" si="464"/>
        <v>-11.945282466498178</v>
      </c>
      <c r="P321" s="240" t="str">
        <f t="shared" ca="1" si="465"/>
        <v>-7.80233410852854-9.0450735576512i</v>
      </c>
      <c r="Q321" s="240" t="str">
        <f t="shared" ca="1" si="466"/>
        <v>1.75273696381207-11.8159928207542i</v>
      </c>
      <c r="R321" s="240" t="str">
        <f t="shared" ca="1" si="467"/>
        <v>10.0920144797357-6.39069768845576i</v>
      </c>
      <c r="S321" s="240" t="str">
        <f t="shared" ca="1" si="468"/>
        <v>11.4309226139068+3.46753246550093i</v>
      </c>
      <c r="T321" s="240" t="str">
        <f t="shared" ca="1" si="469"/>
        <v>4.84072196288408+10.9204937655071i</v>
      </c>
      <c r="U321" s="241" t="str">
        <f t="shared" ca="1" si="470"/>
        <v>-5.10726636101439+10.7984074530497i</v>
      </c>
      <c r="V321" s="240" t="str">
        <f t="shared" ca="1" si="471"/>
        <v>-11.5125773403768+3.18595922545635i</v>
      </c>
      <c r="W321" s="240" t="str">
        <f t="shared" ca="1" si="472"/>
        <v>-9.9321393812635-6.63644336339757i</v>
      </c>
      <c r="X321" s="240" t="str">
        <f t="shared" ca="1" si="473"/>
        <v>-1.46223009216884-11.8554483830003i</v>
      </c>
      <c r="Y321" s="240" t="str">
        <f t="shared" ca="1" si="474"/>
        <v>8.02196140855371-8.85087048623489i</v>
      </c>
      <c r="Z321" s="240" t="str">
        <f t="shared" ca="1" si="475"/>
        <v>11.9416847707507+0.293151906781085i</v>
      </c>
      <c r="AA321" s="240" t="str">
        <f t="shared" ca="1" si="476"/>
        <v>7.57800697418386+9.23382821497397i</v>
      </c>
      <c r="AB321" s="240" t="str">
        <f t="shared" ca="1" si="477"/>
        <v>-2.04218805224739+11.7694197462614i</v>
      </c>
      <c r="AC321" s="240" t="str">
        <f t="shared" ca="1" si="478"/>
        <v>-10.24581052605+6.14110249619i</v>
      </c>
      <c r="AD321" s="240" t="str">
        <f t="shared" ca="1" si="479"/>
        <v>-11.3423823270839-3.74701699364768i</v>
      </c>
      <c r="AE321" s="240" t="str">
        <f t="shared" ca="1" si="480"/>
        <v>-4.57126169484958-11.0360019808638i</v>
      </c>
      <c r="AF321" s="240" t="str">
        <f t="shared" ca="1" si="481"/>
        <v>5.37073433286178-10.669816583721i</v>
      </c>
      <c r="AG321" s="240" t="str">
        <f t="shared" ca="1" si="482"/>
        <v>11.58729732074-2.90246688270508i</v>
      </c>
      <c r="AH321" s="240" t="str">
        <f t="shared" ca="1" si="483"/>
        <v>9.76628153341533+6.87819149300886i</v>
      </c>
      <c r="AI321" s="240" t="str">
        <f t="shared" ca="1" si="484"/>
        <v>1.17084242780032+11.8877626664437i</v>
      </c>
      <c r="AJ321" s="240" t="str">
        <f t="shared" ca="1" si="485"/>
        <v>-8.23675657898881+8.65133598139117i</v>
      </c>
      <c r="AK321" s="240" t="str">
        <f t="shared" ca="1" si="486"/>
        <v>-11.9308938506258-0.586127229812808i</v>
      </c>
      <c r="AL321" s="240" t="str">
        <f t="shared" ca="1" si="487"/>
        <v>-7.34911513179452-9.41702075945771i</v>
      </c>
      <c r="AM321" s="240" t="str">
        <f t="shared" ca="1" si="488"/>
        <v>2.33040900296356-11.7157572134i</v>
      </c>
      <c r="AN321" s="240" t="str">
        <f t="shared" ca="1" si="489"/>
        <v>10.3934348792172-5.88780813341436i</v>
      </c>
      <c r="AO321" s="240" t="str">
        <f t="shared" ca="1" si="490"/>
        <v>11.2470098132649+4.02424445887086i</v>
      </c>
      <c r="AP321" s="240" t="str">
        <f t="shared" ca="1" si="491"/>
        <v>4.29904786970182+11.1448625212894i</v>
      </c>
      <c r="AQ321" s="240" t="str">
        <f t="shared" ca="1" si="492"/>
        <v>-5.63096717516762+10.5347986158547i</v>
      </c>
      <c r="AR321" s="240" t="str">
        <f t="shared" ca="1" si="493"/>
        <v>-5.63096717516762+10.5347986158547i</v>
      </c>
      <c r="AS321" s="240" t="str">
        <f t="shared" ca="1" si="494"/>
        <v>-9.59454084275623-7.11579645725701i</v>
      </c>
      <c r="AT321" s="240" t="str">
        <f t="shared" ca="1" si="495"/>
        <v>-0.878749491717442-11.9129162061703i</v>
      </c>
      <c r="AU321" s="240" t="str">
        <f t="shared" ca="1" si="496"/>
        <v>8.44659023525034-8.44659023524892i</v>
      </c>
      <c r="AV321" s="240" t="str">
        <f t="shared" ca="1" si="497"/>
        <v>11.9129162061702+0.878749491719106i</v>
      </c>
      <c r="AW321" s="240" t="str">
        <f t="shared" ca="1" si="498"/>
        <v>7.11579645725539+9.59454084275742i</v>
      </c>
      <c r="AX321" s="240" t="str">
        <f t="shared" ca="1" si="499"/>
        <v>-2.61722620243329+11.6550375464743i</v>
      </c>
      <c r="AY321" s="240" t="str">
        <f t="shared" ca="1" si="500"/>
        <v>-10.53479861585+5.63096717517633i</v>
      </c>
      <c r="AZ321" s="240" t="str">
        <f t="shared" ca="1" si="501"/>
        <v>-11.1448625212888-4.29904786970337i</v>
      </c>
      <c r="BA321" s="240" t="str">
        <f t="shared" ca="1" si="502"/>
        <v>-4.02424445886896-11.2470098132655i</v>
      </c>
      <c r="BB321" s="240" t="str">
        <f t="shared" ca="1" si="503"/>
        <v>5.88780813341582-10.3934348792164i</v>
      </c>
      <c r="BC321" s="240" t="str">
        <f t="shared" ca="1" si="504"/>
        <v>11.7157572134004-2.33040900296159i</v>
      </c>
      <c r="BD321" s="240" t="str">
        <f t="shared" ca="1" si="505"/>
        <v>9.41702075945669+7.34911513179584i</v>
      </c>
      <c r="BE321" s="240" t="str">
        <f t="shared" ca="1" si="506"/>
        <v>0.586127229810972+11.9308938506259i</v>
      </c>
      <c r="BF321" s="240" t="str">
        <f t="shared" ca="1" si="507"/>
        <v>-8.65133598139231+8.2367565789876i</v>
      </c>
      <c r="BG321" s="240" t="str">
        <f t="shared" ca="1" si="508"/>
        <v>-11.8877626664446-1.17084242779033i</v>
      </c>
      <c r="BH321" s="240" t="str">
        <f t="shared" ca="1" si="509"/>
        <v>-6.87819149300722-9.76628153341649i</v>
      </c>
      <c r="BI321" s="240" t="str">
        <f t="shared" ca="1" si="510"/>
        <v>2.90246688270341-11.5872973207404i</v>
      </c>
      <c r="BJ321" s="240" t="str">
        <f t="shared" ca="1" si="511"/>
        <v>10.6698165837181-5.37073433286771i</v>
      </c>
      <c r="BK321" s="240" t="str">
        <f t="shared" ca="1" si="512"/>
        <v>11.036001980863+4.57126169485159i</v>
      </c>
      <c r="BL321" s="240" t="str">
        <f t="shared" ca="1" si="513"/>
        <v>3.74701699365061+11.3423823270829i</v>
      </c>
      <c r="BM321" s="240" t="str">
        <f t="shared" ca="1" si="514"/>
        <v>-6.14110249619391+10.2458105260477i</v>
      </c>
      <c r="BN321" s="240" t="str">
        <f t="shared" ca="1" si="515"/>
        <v>-11.7694197462612+2.04218805224809i</v>
      </c>
      <c r="BO321" s="240" t="str">
        <f t="shared" ca="1" si="516"/>
        <v>-9.23382821497658-7.5780069741807i</v>
      </c>
      <c r="BP321" s="240" t="str">
        <f t="shared" ca="1" si="517"/>
        <v>-0.293151906778315-11.9416847707508i</v>
      </c>
      <c r="BQ321" s="240" t="str">
        <f t="shared" ca="1" si="518"/>
        <v>8.85087048623367-8.02196140855505i</v>
      </c>
      <c r="BR321" s="240" t="str">
        <f t="shared" ca="1" si="519"/>
        <v>11.8554483830009+1.46223009216366i</v>
      </c>
      <c r="BS321" s="240" t="str">
        <f t="shared" ca="1" si="520"/>
        <v>6.63644336339612+9.93213938126446i</v>
      </c>
      <c r="BT321" s="240" t="str">
        <f t="shared" ca="1" si="521"/>
        <v>-3.18595922545362+11.5125773403776i</v>
      </c>
      <c r="BU321" s="240" t="str">
        <f t="shared" ca="1" si="522"/>
        <v>-10.7984074530515+5.10726636101065i</v>
      </c>
      <c r="BV321" s="240" t="str">
        <f t="shared" ca="1" si="523"/>
        <v>-10.9204937655069-4.84072196288472i</v>
      </c>
      <c r="BW321" s="240" t="str">
        <f t="shared" ca="1" si="524"/>
        <v>-3.46753246550465-11.4309226139057i</v>
      </c>
      <c r="BX321" s="240" t="str">
        <f t="shared" ca="1" si="525"/>
        <v>6.39069768845836-10.0920144797341i</v>
      </c>
      <c r="BY321" s="240" t="str">
        <f t="shared" ca="1" si="526"/>
        <v>11.815992820754-1.75273696381359i</v>
      </c>
      <c r="BZ321" s="240" t="str">
        <f t="shared" ca="1" si="527"/>
        <v>9.04507355765511+7.80233410852402i</v>
      </c>
      <c r="CA321" s="240" t="str">
        <f t="shared" ca="1" si="528"/>
        <v>-2.00777425123799E-12+11.9452824664982i</v>
      </c>
      <c r="CB321" s="240" t="str">
        <f t="shared" ca="1" si="529"/>
        <v>-9.0450735576493+7.80233410853074i</v>
      </c>
      <c r="CC321" s="240" t="str">
        <f t="shared" ca="1" si="530"/>
        <v>-11.8159928207534-1.75273696381755i</v>
      </c>
      <c r="CD321" s="240" t="str">
        <f t="shared" ca="1" si="531"/>
        <v>-6.39069768845496-10.0920144797362i</v>
      </c>
      <c r="CE321" s="240" t="str">
        <f t="shared" ca="1" si="532"/>
        <v>3.46753246549681-11.4309226139081i</v>
      </c>
      <c r="CF321" s="240" t="str">
        <f t="shared" ca="1" si="533"/>
        <v>10.9204937655085-4.84072196288105i</v>
      </c>
      <c r="CG321" s="240" t="str">
        <f t="shared" ca="1" si="534"/>
        <v>10.7984074530501+5.10726636101367i</v>
      </c>
      <c r="CH321" s="240" t="str">
        <f t="shared" ca="1" si="535"/>
        <v>3.18595922546154+11.5125773403754i</v>
      </c>
      <c r="CI321" s="240" t="str">
        <f t="shared" ca="1" si="536"/>
        <v>-6.63644336339889+9.93213938126261i</v>
      </c>
      <c r="CJ321" s="240" t="str">
        <f t="shared" ca="1" si="537"/>
        <v>-11.8554483829999+1.46223009217181i</v>
      </c>
      <c r="CK321" s="240" t="str">
        <f t="shared" ca="1" si="538"/>
        <v>-8.85087048623144-8.02196140855752i</v>
      </c>
      <c r="CL321" s="240" t="str">
        <f t="shared" ca="1" si="539"/>
        <v>0.29315190678165-11.9416847707507i</v>
      </c>
      <c r="CM321" s="240" t="str">
        <f t="shared" ca="1" si="540"/>
        <v>9.23382821497137-7.57800697418704i</v>
      </c>
      <c r="CN321" s="240" t="str">
        <f t="shared" ca="1" si="541"/>
        <v>11.7694197462607+2.04218805225138i</v>
      </c>
      <c r="CO321" s="240" t="str">
        <f t="shared" ca="1" si="542"/>
        <v>6.14110249619047+10.2458105260498i</v>
      </c>
      <c r="CP321" s="240" t="str">
        <f t="shared" ca="1" si="543"/>
        <v>-3.74701699364282+11.3423823270855i</v>
      </c>
      <c r="CQ321" s="240" t="str">
        <f t="shared" ca="1" si="544"/>
        <v>-11.0360019808645+4.57126169484789i</v>
      </c>
      <c r="CR321" s="240" t="str">
        <f t="shared" ca="1" si="545"/>
        <v>-10.6698165837217-5.37073433286039i</v>
      </c>
      <c r="CS321" s="240" t="str">
        <f t="shared" ca="1" si="546"/>
        <v>-2.90246688269984-11.5872973207413i</v>
      </c>
      <c r="CT321" s="240" t="str">
        <f t="shared" ca="1" si="547"/>
        <v>6.87819149301051-9.76628153341417i</v>
      </c>
      <c r="CU321" s="240" t="str">
        <f t="shared" ca="1" si="548"/>
        <v>11.8877626664438-1.17084242779883i</v>
      </c>
      <c r="CV321" s="240" t="str">
        <f t="shared" ca="1" si="549"/>
        <v>8.65133598138978+8.23675657899025i</v>
      </c>
      <c r="CW321" s="240" t="str">
        <f t="shared" ca="1" si="550"/>
        <v>-0.586127229814304+11.9308938506257i</v>
      </c>
      <c r="CX321" s="240" t="str">
        <f t="shared" ca="1" si="551"/>
        <v>-9.41702075945143+7.34911513180257i</v>
      </c>
      <c r="CY321" s="240" t="str">
        <f t="shared" ca="1" si="552"/>
        <v>-11.7157572133997-2.33040900296553i</v>
      </c>
      <c r="CZ321" s="240" t="str">
        <f t="shared" ca="1" si="553"/>
        <v>-5.88780813341292-10.393434879218i</v>
      </c>
      <c r="DA321" s="240" t="str">
        <f t="shared" ca="1" si="554"/>
        <v>4.02424445887275-11.2470098132642i</v>
      </c>
      <c r="DB321" s="240" t="str">
        <f t="shared" ca="1" si="555"/>
        <v>11.14486252129-4.29904786970027i</v>
      </c>
      <c r="DC321" s="240" t="str">
        <f t="shared" ca="1" si="556"/>
        <v>10.5347986158539+5.63096717516909i</v>
      </c>
      <c r="DD321" s="240" t="str">
        <f t="shared" ca="1" si="557"/>
        <v>2.61722620243003+11.655037546475i</v>
      </c>
      <c r="DE321" s="240" t="str">
        <f t="shared" ca="1" si="558"/>
        <v>-7.11579645725834+9.59454084275523i</v>
      </c>
      <c r="DF321" s="240" t="str">
        <f t="shared" ca="1" si="559"/>
        <v>-11.9129162061696+0.87874949172729i</v>
      </c>
      <c r="DG321" s="240" t="str">
        <f t="shared" ca="1" si="560"/>
        <v>-8.44659023524726-8.446590235252i</v>
      </c>
      <c r="DH321" s="240" t="str">
        <f t="shared" ca="1" si="561"/>
        <v>0.878749491720431-11.9129162061701i</v>
      </c>
      <c r="DI321" s="240" t="str">
        <f t="shared" ca="1" si="562"/>
        <v>9.59454084275841-7.11579645725406i</v>
      </c>
      <c r="DJ321" s="240" t="str">
        <f t="shared" ca="1" si="563"/>
        <v>11.6550375464738+2.61722620243525i</v>
      </c>
      <c r="DK321" s="240" t="str">
        <f t="shared" ca="1" si="564"/>
        <v>5.63096717517456+10.534798615851i</v>
      </c>
      <c r="DL321" s="240" t="str">
        <f t="shared" ca="1" si="565"/>
        <v>-4.29904786970461+11.1448625212883i</v>
      </c>
      <c r="DM321" s="240" t="str">
        <f t="shared" ca="1" si="566"/>
        <v>-11.247009813266+4.02424445886772i</v>
      </c>
      <c r="DN321" s="240" t="str">
        <f t="shared" ca="1" si="567"/>
        <v>-10.3934348792214-5.88780813340693i</v>
      </c>
      <c r="DO321" s="240" t="str">
        <f t="shared" ca="1" si="568"/>
        <v>-2.33040900295962-11.7157572134008i</v>
      </c>
      <c r="DP321" s="240" t="str">
        <f t="shared" ca="1" si="569"/>
        <v>7.34911513179769-9.41702075945524i</v>
      </c>
      <c r="DQ321" s="240" t="str">
        <f t="shared" ca="1" si="570"/>
        <v>11.930893850626-0.586127229809645i</v>
      </c>
      <c r="DR321" s="240" t="str">
        <f t="shared" ca="1" si="571"/>
        <v>8.23675657898638+8.65133598139347i</v>
      </c>
      <c r="DS321" s="240" t="str">
        <f t="shared" ca="1" si="572"/>
        <v>-1.17084242779199+11.8877626664445i</v>
      </c>
      <c r="DT321" s="240" t="str">
        <f t="shared" ca="1" si="573"/>
        <v>-9.76628153341765+6.87819149300557i</v>
      </c>
      <c r="DU321" s="240" t="str">
        <f t="shared" ca="1" si="574"/>
        <v>-11.5872973207399-2.90246688270568i</v>
      </c>
      <c r="DV321" s="240" t="str">
        <f t="shared" ca="1" si="575"/>
        <v>-5.37073433286653-10.6698165837187i</v>
      </c>
      <c r="DW321" s="240" t="str">
        <f t="shared" ca="1" si="576"/>
        <v>4.57126169485282-11.0360019808625i</v>
      </c>
      <c r="DX321" s="240" t="str">
        <f t="shared" ca="1" si="577"/>
        <v>11.3423823270835-3.74701699364871i</v>
      </c>
      <c r="DY321" s="240" t="str">
        <f t="shared" ca="1" si="578"/>
        <v>10.2458105260467+6.14110249619563i</v>
      </c>
      <c r="DZ321" s="240" t="str">
        <f t="shared" ca="1" si="579"/>
        <v>2.04218805224545+11.7694197462617i</v>
      </c>
      <c r="EA321" s="240" t="str">
        <f t="shared" ca="1" si="580"/>
        <v>-7.57800697418172+9.23382821497574i</v>
      </c>
      <c r="EB321" s="240" t="str">
        <f t="shared" ca="1" si="581"/>
        <v>-11.9416847707508+0.293151906776308i</v>
      </c>
      <c r="EC321" s="240" t="str">
        <f t="shared" ca="1" si="582"/>
        <v>-8.02196140855357-8.85087048623502i</v>
      </c>
      <c r="ED321" s="240" t="str">
        <f t="shared" ca="1" si="583"/>
        <v>1.46223009216566-11.8554483830007i</v>
      </c>
      <c r="EE321" s="240" t="str">
        <f t="shared" ca="1" si="584"/>
        <v>9.93213938126521-6.63644336339501i</v>
      </c>
      <c r="EF321" s="240" t="str">
        <f t="shared" ca="1" si="585"/>
        <v>11.5125773403772+3.18595922545491i</v>
      </c>
      <c r="EG321" s="240" t="str">
        <f t="shared" ca="1" si="586"/>
        <v>5.10726636101989+10.7984074530471i</v>
      </c>
      <c r="EH321" s="240" t="str">
        <f t="shared" ca="1" si="587"/>
        <v>-4.84072196288656+10.9204937655061i</v>
      </c>
      <c r="EI321" s="240" t="str">
        <f t="shared" ca="1" si="588"/>
        <v>-11.4309226139062+3.46753246550273i</v>
      </c>
      <c r="EJ321" s="240" t="str">
        <f t="shared" ca="1" si="589"/>
        <v>-10.0920144797333-6.39069768845948i</v>
      </c>
      <c r="EK321" s="240" t="str">
        <f t="shared" ca="1" si="590"/>
        <v>-1.75273696381227-11.8159928207542i</v>
      </c>
      <c r="EL321" s="240" t="str">
        <f t="shared" ca="1" si="591"/>
        <v>7.80233410852553-9.04507355765379i</v>
      </c>
      <c r="EM321" s="240" t="str">
        <f t="shared" ca="1" si="592"/>
        <v>11.9452824664982+4.01554850247598E-12i</v>
      </c>
      <c r="EN321" s="240"/>
      <c r="EO321" s="240"/>
      <c r="EP321" s="240"/>
    </row>
    <row r="322" spans="1:146">
      <c r="A322" s="268">
        <f t="shared" si="461"/>
        <v>4.3359374999999934E-3</v>
      </c>
      <c r="B322" s="267">
        <v>222</v>
      </c>
      <c r="C322" s="266">
        <f t="shared" si="462"/>
        <v>44400</v>
      </c>
      <c r="N322" s="265">
        <f t="shared" ca="1" si="463"/>
        <v>12.053467774221973</v>
      </c>
      <c r="O322" s="240">
        <f t="shared" ca="1" si="464"/>
        <v>-11.946532225778027</v>
      </c>
      <c r="P322" s="240" t="str">
        <f t="shared" ca="1" si="465"/>
        <v>-8.02280069558974-8.85179649677949i</v>
      </c>
      <c r="Q322" s="240" t="str">
        <f t="shared" ca="1" si="466"/>
        <v>1.17096492562564-11.8890064077915i</v>
      </c>
      <c r="R322" s="240" t="str">
        <f t="shared" ca="1" si="467"/>
        <v>9.5955446588211-7.11654093799247i</v>
      </c>
      <c r="S322" s="240" t="str">
        <f t="shared" ca="1" si="468"/>
        <v>11.716982958906+2.33065281890297i</v>
      </c>
      <c r="T322" s="240" t="str">
        <f t="shared" ca="1" si="469"/>
        <v>6.14174500086535+10.24688248034i</v>
      </c>
      <c r="U322" s="241" t="str">
        <f t="shared" ca="1" si="470"/>
        <v>-3.46789525146987+11.4321185589717i</v>
      </c>
      <c r="V322" s="240" t="str">
        <f t="shared" ca="1" si="471"/>
        <v>-10.7995372220574+5.10780070196058i</v>
      </c>
      <c r="W322" s="240" t="str">
        <f t="shared" ca="1" si="472"/>
        <v>-11.0371566078829-4.57173995702065i</v>
      </c>
      <c r="X322" s="240" t="str">
        <f t="shared" ca="1" si="473"/>
        <v>-4.02466549008799-11.2481865166989i</v>
      </c>
      <c r="Y322" s="240" t="str">
        <f t="shared" ca="1" si="474"/>
        <v>5.63155630761815-10.5359008051367i</v>
      </c>
      <c r="Z322" s="240" t="str">
        <f t="shared" ca="1" si="475"/>
        <v>11.5885096263004-2.90277054944i</v>
      </c>
      <c r="AA322" s="240" t="str">
        <f t="shared" ca="1" si="476"/>
        <v>9.93317851812768+6.63713769245144i</v>
      </c>
      <c r="AB322" s="240" t="str">
        <f t="shared" ca="1" si="477"/>
        <v>1.75292034158502+11.8172290532768i</v>
      </c>
      <c r="AC322" s="240" t="str">
        <f t="shared" ca="1" si="478"/>
        <v>-7.57879981307784+9.23479429196147i</v>
      </c>
      <c r="AD322" s="240" t="str">
        <f t="shared" ca="1" si="479"/>
        <v>-11.9321421045157+0.586188552596928i</v>
      </c>
      <c r="AE322" s="240" t="str">
        <f t="shared" ca="1" si="480"/>
        <v>-8.44747394851161-8.44747394851091i</v>
      </c>
      <c r="AF322" s="240" t="str">
        <f t="shared" ca="1" si="481"/>
        <v>0.586188552595928-11.9321421045158i</v>
      </c>
      <c r="AG322" s="240" t="str">
        <f t="shared" ca="1" si="482"/>
        <v>9.23479429196095-7.57879981307849i</v>
      </c>
      <c r="AH322" s="240" t="str">
        <f t="shared" ca="1" si="483"/>
        <v>11.8172290532766+1.75292034158655i</v>
      </c>
      <c r="AI322" s="240" t="str">
        <f t="shared" ca="1" si="484"/>
        <v>6.63713769245214+9.93317851812722i</v>
      </c>
      <c r="AJ322" s="240" t="str">
        <f t="shared" ca="1" si="485"/>
        <v>-2.90277054943681+11.5885096263012i</v>
      </c>
      <c r="AK322" s="240" t="str">
        <f t="shared" ca="1" si="486"/>
        <v>-10.535900805134+5.63155630762314i</v>
      </c>
      <c r="AL322" s="240" t="str">
        <f t="shared" ca="1" si="487"/>
        <v>-11.2481865166976-4.02466549009161i</v>
      </c>
      <c r="AM322" s="240" t="str">
        <f t="shared" ca="1" si="488"/>
        <v>-4.57173995701923-11.0371566078835i</v>
      </c>
      <c r="AN322" s="240" t="str">
        <f t="shared" ca="1" si="489"/>
        <v>5.10780070195983-10.7995372220578i</v>
      </c>
      <c r="AO322" s="240" t="str">
        <f t="shared" ca="1" si="490"/>
        <v>11.4321185589708-3.46789525147294i</v>
      </c>
      <c r="AP322" s="240" t="str">
        <f t="shared" ca="1" si="491"/>
        <v>10.2468824803429+6.14174500086053i</v>
      </c>
      <c r="AQ322" s="240" t="str">
        <f t="shared" ca="1" si="492"/>
        <v>2.3306528188992+11.7169829589067i</v>
      </c>
      <c r="AR322" s="240" t="str">
        <f t="shared" ca="1" si="493"/>
        <v>2.3306528188992+11.7169829589067i</v>
      </c>
      <c r="AS322" s="240" t="str">
        <f t="shared" ca="1" si="494"/>
        <v>-11.8890064077914+1.1709649256266i</v>
      </c>
      <c r="AT322" s="240" t="str">
        <f t="shared" ca="1" si="495"/>
        <v>-8.85179649678174-8.02280069558725i</v>
      </c>
      <c r="AU322" s="240" t="str">
        <f t="shared" ca="1" si="496"/>
        <v>-5.75462733323998E-12-11.946532225778i</v>
      </c>
      <c r="AV322" s="240" t="str">
        <f t="shared" ca="1" si="497"/>
        <v>8.851796496782-8.02280069558697i</v>
      </c>
      <c r="AW322" s="240" t="str">
        <f t="shared" ca="1" si="498"/>
        <v>11.8890064077914+1.17096492562697i</v>
      </c>
      <c r="AX322" s="240" t="str">
        <f t="shared" ca="1" si="499"/>
        <v>7.11654093799307+9.59554465882066i</v>
      </c>
      <c r="AY322" s="240" t="str">
        <f t="shared" ca="1" si="500"/>
        <v>-2.33065281889991+11.7169829589066i</v>
      </c>
      <c r="AZ322" s="240" t="str">
        <f t="shared" ca="1" si="501"/>
        <v>-10.2468824803371+6.14174500087011i</v>
      </c>
      <c r="BA322" s="240" t="str">
        <f t="shared" ca="1" si="502"/>
        <v>-11.4321185589706-3.46789525147362i</v>
      </c>
      <c r="BB322" s="240" t="str">
        <f t="shared" ca="1" si="503"/>
        <v>-5.10780070195918-10.7995372220581i</v>
      </c>
      <c r="BC322" s="240" t="str">
        <f t="shared" ca="1" si="504"/>
        <v>4.57173995701989-11.0371566078832i</v>
      </c>
      <c r="BD322" s="240" t="str">
        <f t="shared" ca="1" si="505"/>
        <v>11.2481865166978-4.0246654900911i</v>
      </c>
      <c r="BE322" s="240" t="str">
        <f t="shared" ca="1" si="506"/>
        <v>10.5359008051393+5.63155630761314i</v>
      </c>
      <c r="BF322" s="240" t="str">
        <f t="shared" ca="1" si="507"/>
        <v>2.90277054943628+11.5885096263013i</v>
      </c>
      <c r="BG322" s="240" t="str">
        <f t="shared" ca="1" si="508"/>
        <v>-6.63713769245259+9.93317851812692i</v>
      </c>
      <c r="BH322" s="240" t="str">
        <f t="shared" ca="1" si="509"/>
        <v>-11.8172290532767+1.75292034158601i</v>
      </c>
      <c r="BI322" s="240" t="str">
        <f t="shared" ca="1" si="510"/>
        <v>-9.23479429196361-7.57879981307523i</v>
      </c>
      <c r="BJ322" s="240" t="str">
        <f t="shared" ca="1" si="511"/>
        <v>-0.586188552590466-11.9321421045161i</v>
      </c>
      <c r="BK322" s="240" t="str">
        <f t="shared" ca="1" si="512"/>
        <v>8.4474739485138-8.44747394850872i</v>
      </c>
      <c r="BL322" s="240" t="str">
        <f t="shared" ca="1" si="513"/>
        <v>11.9321421045157+0.586188552597642i</v>
      </c>
      <c r="BM322" s="240" t="str">
        <f t="shared" ca="1" si="514"/>
        <v>7.57879981307913+9.23479429196042i</v>
      </c>
      <c r="BN322" s="240" t="str">
        <f t="shared" ca="1" si="515"/>
        <v>-1.75292034158103+11.8172290532774i</v>
      </c>
      <c r="BO322" s="240" t="str">
        <f t="shared" ca="1" si="516"/>
        <v>-9.93317851813053+6.63713769244718i</v>
      </c>
      <c r="BP322" s="240" t="str">
        <f t="shared" ca="1" si="517"/>
        <v>-11.5885096262997-2.90277054944259i</v>
      </c>
      <c r="BQ322" s="240" t="str">
        <f t="shared" ca="1" si="518"/>
        <v>-5.63155630761789-10.5359008051368i</v>
      </c>
      <c r="BR322" s="240" t="str">
        <f t="shared" ca="1" si="519"/>
        <v>4.02466549008604-11.2481865166996i</v>
      </c>
      <c r="BS322" s="240" t="str">
        <f t="shared" ca="1" si="520"/>
        <v>11.0371566078812-4.57173995702486i</v>
      </c>
      <c r="BT322" s="240" t="str">
        <f t="shared" ca="1" si="521"/>
        <v>10.7995372220552+5.10780070196537i</v>
      </c>
      <c r="BU322" s="240" t="str">
        <f t="shared" ca="1" si="522"/>
        <v>3.46789525146708+11.4321185589726i</v>
      </c>
      <c r="BV322" s="240" t="str">
        <f t="shared" ca="1" si="523"/>
        <v>-6.14174500086579+10.2468824803397i</v>
      </c>
      <c r="BW322" s="240" t="str">
        <f t="shared" ca="1" si="524"/>
        <v>-11.7169829589056+2.33065281890484i</v>
      </c>
      <c r="BX322" s="240" t="str">
        <f t="shared" ca="1" si="525"/>
        <v>-9.59554465882365-7.11654093798902i</v>
      </c>
      <c r="BY322" s="240" t="str">
        <f t="shared" ca="1" si="526"/>
        <v>-1.17096492562016-11.889006407792i</v>
      </c>
      <c r="BZ322" s="240" t="str">
        <f t="shared" ca="1" si="527"/>
        <v>8.02280069559204-8.8517964967774i</v>
      </c>
      <c r="CA322" s="240" t="str">
        <f t="shared" ca="1" si="528"/>
        <v>11.946532225778+7.14216567912784E-13i</v>
      </c>
      <c r="CB322" s="240" t="str">
        <f t="shared" ca="1" si="529"/>
        <v>8.02280069559099+8.85179649677836i</v>
      </c>
      <c r="CC322" s="240" t="str">
        <f t="shared" ca="1" si="530"/>
        <v>-1.17096492562158+11.8890064077919i</v>
      </c>
      <c r="CD322" s="240" t="str">
        <f t="shared" ca="1" si="531"/>
        <v>-9.59554465882411+7.11654093798842i</v>
      </c>
      <c r="CE322" s="240" t="str">
        <f t="shared" ca="1" si="532"/>
        <v>-11.7169829589054-2.33065281890558i</v>
      </c>
      <c r="CF322" s="240" t="str">
        <f t="shared" ca="1" si="533"/>
        <v>-6.14174500086515-10.2468824803401i</v>
      </c>
      <c r="CG322" s="240" t="str">
        <f t="shared" ca="1" si="534"/>
        <v>3.46789525146844-11.4321185589722i</v>
      </c>
      <c r="CH322" s="240" t="str">
        <f t="shared" ca="1" si="535"/>
        <v>10.7995372220558-5.10780070196408i</v>
      </c>
      <c r="CI322" s="240" t="str">
        <f t="shared" ca="1" si="536"/>
        <v>11.0371566078809+4.57173995702555i</v>
      </c>
      <c r="CJ322" s="240" t="str">
        <f t="shared" ca="1" si="537"/>
        <v>4.02466549008533+11.2481865166999i</v>
      </c>
      <c r="CK322" s="240" t="str">
        <f t="shared" ca="1" si="538"/>
        <v>-5.63155630761856+10.5359008051364i</v>
      </c>
      <c r="CL322" s="240" t="str">
        <f t="shared" ca="1" si="539"/>
        <v>-11.5885096262999+2.90277054944186i</v>
      </c>
      <c r="CM322" s="240" t="str">
        <f t="shared" ca="1" si="540"/>
        <v>-9.93317851813011-6.6371376924478i</v>
      </c>
      <c r="CN322" s="240" t="str">
        <f t="shared" ca="1" si="541"/>
        <v>-1.7529203415796-11.8172290532776i</v>
      </c>
      <c r="CO322" s="240" t="str">
        <f t="shared" ca="1" si="542"/>
        <v>7.57879981308023-9.23479429195951i</v>
      </c>
      <c r="CP322" s="240" t="str">
        <f t="shared" ca="1" si="543"/>
        <v>11.9321421045158-0.586188552596215i</v>
      </c>
      <c r="CQ322" s="240" t="str">
        <f t="shared" ca="1" si="544"/>
        <v>8.4474739485128+8.44747394850973i</v>
      </c>
      <c r="CR322" s="240" t="str">
        <f t="shared" ca="1" si="545"/>
        <v>-0.586188552591894+11.932142104516i</v>
      </c>
      <c r="CS322" s="240" t="str">
        <f t="shared" ca="1" si="546"/>
        <v>-9.23479429196452+7.57879981307413i</v>
      </c>
      <c r="CT322" s="240" t="str">
        <f t="shared" ca="1" si="547"/>
        <v>-11.8172290532765-1.75292034158742i</v>
      </c>
      <c r="CU322" s="240" t="str">
        <f t="shared" ca="1" si="548"/>
        <v>-6.6371376924514-9.93317851812771i</v>
      </c>
      <c r="CV322" s="240" t="str">
        <f t="shared" ca="1" si="549"/>
        <v>2.90277054943767-11.588509626301i</v>
      </c>
      <c r="CW322" s="240" t="str">
        <f t="shared" ca="1" si="550"/>
        <v>10.5359008051344-5.63155630762237i</v>
      </c>
      <c r="CX322" s="240" t="str">
        <f t="shared" ca="1" si="551"/>
        <v>11.2481865166975+4.02466549009213i</v>
      </c>
      <c r="CY322" s="240" t="str">
        <f t="shared" ca="1" si="552"/>
        <v>4.57173995701889+11.0371566078837i</v>
      </c>
      <c r="CZ322" s="240" t="str">
        <f t="shared" ca="1" si="553"/>
        <v>-5.10780070196016+10.7995372220576i</v>
      </c>
      <c r="DA322" s="240" t="str">
        <f t="shared" ca="1" si="554"/>
        <v>-11.4321185589709+3.46789525147258i</v>
      </c>
      <c r="DB322" s="240" t="str">
        <f t="shared" ca="1" si="555"/>
        <v>-10.2468824803427-6.14174500086085i</v>
      </c>
      <c r="DC322" s="240" t="str">
        <f t="shared" ca="1" si="556"/>
        <v>-2.3306528188985-11.7169829589068i</v>
      </c>
      <c r="DD322" s="240" t="str">
        <f t="shared" ca="1" si="557"/>
        <v>7.11654093799421-9.59554465881981i</v>
      </c>
      <c r="DE322" s="240" t="str">
        <f t="shared" ca="1" si="558"/>
        <v>11.8890064077915-1.17096492562588i</v>
      </c>
      <c r="DF322" s="240" t="str">
        <f t="shared" ca="1" si="559"/>
        <v>8.85179649678127+8.02280069558778i</v>
      </c>
      <c r="DG322" s="240" t="str">
        <f t="shared" ca="1" si="560"/>
        <v>5.0404107653272E-12+11.946532225778i</v>
      </c>
      <c r="DH322" s="240" t="str">
        <f t="shared" ca="1" si="561"/>
        <v>-8.8517964967827+8.0228006955862i</v>
      </c>
      <c r="DI322" s="240" t="str">
        <f t="shared" ca="1" si="562"/>
        <v>-11.8890064077913-1.17096492562802i</v>
      </c>
      <c r="DJ322" s="240" t="str">
        <f t="shared" ca="1" si="563"/>
        <v>-7.11654093799249-9.59554465882108i</v>
      </c>
      <c r="DK322" s="240" t="str">
        <f t="shared" ca="1" si="564"/>
        <v>2.3306528189006-11.7169829589064i</v>
      </c>
      <c r="DL322" s="240" t="str">
        <f t="shared" ca="1" si="565"/>
        <v>10.2468824803375-6.1417450008695i</v>
      </c>
      <c r="DM322" s="240" t="str">
        <f t="shared" ca="1" si="566"/>
        <v>11.4321185589703+3.46789525147463i</v>
      </c>
      <c r="DN322" s="240" t="str">
        <f t="shared" ca="1" si="567"/>
        <v>5.10780070195822+10.7995372220585i</v>
      </c>
      <c r="DO322" s="240" t="str">
        <f t="shared" ca="1" si="568"/>
        <v>-4.57173995702087+11.0371566078828i</v>
      </c>
      <c r="DP322" s="240" t="str">
        <f t="shared" ca="1" si="569"/>
        <v>-11.2481865166982+4.02466549009011i</v>
      </c>
      <c r="DQ322" s="240" t="str">
        <f t="shared" ca="1" si="570"/>
        <v>-10.5359008051388-5.63155630761408i</v>
      </c>
      <c r="DR322" s="240" t="str">
        <f t="shared" ca="1" si="571"/>
        <v>-2.90277054943625-11.5885096263013i</v>
      </c>
      <c r="DS322" s="240" t="str">
        <f t="shared" ca="1" si="572"/>
        <v>6.63713769245261-9.9331785181269i</v>
      </c>
      <c r="DT322" s="240" t="str">
        <f t="shared" ca="1" si="573"/>
        <v>11.8172290532767-1.75292034158597i</v>
      </c>
      <c r="DU322" s="240" t="str">
        <f t="shared" ca="1" si="574"/>
        <v>9.2347942919636+7.57879981307526i</v>
      </c>
      <c r="DV322" s="240" t="str">
        <f t="shared" ca="1" si="575"/>
        <v>0.586188552590432+11.9321421045161i</v>
      </c>
      <c r="DW322" s="240" t="str">
        <f t="shared" ca="1" si="576"/>
        <v>-8.44747394851382+8.4474739485087i</v>
      </c>
      <c r="DX322" s="240" t="str">
        <f t="shared" ca="1" si="577"/>
        <v>-11.9321421045157-0.586188552597676i</v>
      </c>
      <c r="DY322" s="240" t="str">
        <f t="shared" ca="1" si="578"/>
        <v>-7.5787998130791-9.23479429196043i</v>
      </c>
      <c r="DZ322" s="240" t="str">
        <f t="shared" ca="1" si="579"/>
        <v>1.75292034158106-11.8172290532774i</v>
      </c>
      <c r="EA322" s="240" t="str">
        <f t="shared" ca="1" si="580"/>
        <v>9.93317851812414-6.63713769245675i</v>
      </c>
      <c r="EB322" s="240" t="str">
        <f t="shared" ca="1" si="581"/>
        <v>11.5885096262996+2.90277054944328i</v>
      </c>
      <c r="EC322" s="240" t="str">
        <f t="shared" ca="1" si="582"/>
        <v>5.63155630761727+10.5359008051371i</v>
      </c>
      <c r="ED322" s="240" t="str">
        <f t="shared" ca="1" si="583"/>
        <v>-4.0246654900867+11.2481865166994i</v>
      </c>
      <c r="EE322" s="240" t="str">
        <f t="shared" ca="1" si="584"/>
        <v>-11.0371566078815+4.5717399570242i</v>
      </c>
      <c r="EF322" s="240" t="str">
        <f t="shared" ca="1" si="585"/>
        <v>-10.7995372220601-5.10780070195496i</v>
      </c>
      <c r="EG322" s="240" t="str">
        <f t="shared" ca="1" si="586"/>
        <v>-3.4678952514664-11.4321185589728i</v>
      </c>
      <c r="EH322" s="240" t="str">
        <f t="shared" ca="1" si="587"/>
        <v>6.1417450008664-10.2468824803393i</v>
      </c>
      <c r="EI322" s="240" t="str">
        <f t="shared" ca="1" si="588"/>
        <v>11.7169829589057-2.33065281890415i</v>
      </c>
      <c r="EJ322" s="240" t="str">
        <f t="shared" ca="1" si="589"/>
        <v>9.59554465882324+7.1165409379896i</v>
      </c>
      <c r="EK322" s="240" t="str">
        <f t="shared" ca="1" si="590"/>
        <v>1.17096492563161+11.8890064077909i</v>
      </c>
      <c r="EL322" s="240" t="str">
        <f t="shared" ca="1" si="591"/>
        <v>-8.02280069559258+8.85179649677692i</v>
      </c>
      <c r="EM322" s="240" t="str">
        <f t="shared" ca="1" si="592"/>
        <v>-11.946532225778-1.42843313582556E-12i</v>
      </c>
      <c r="EN322" s="240"/>
      <c r="EO322" s="240"/>
      <c r="EP322" s="240"/>
    </row>
    <row r="323" spans="1:146">
      <c r="A323" s="268">
        <f t="shared" si="461"/>
        <v>4.355468749999993E-3</v>
      </c>
      <c r="B323" s="267">
        <v>223</v>
      </c>
      <c r="C323" s="266">
        <f t="shared" si="462"/>
        <v>44600</v>
      </c>
      <c r="N323" s="265">
        <f t="shared" ca="1" si="463"/>
        <v>12.052307461554765</v>
      </c>
      <c r="O323" s="240">
        <f t="shared" ca="1" si="464"/>
        <v>-11.947692538445235</v>
      </c>
      <c r="P323" s="240" t="str">
        <f t="shared" ca="1" si="465"/>
        <v>-8.23841842131054-8.65308146896995i</v>
      </c>
      <c r="Q323" s="240" t="str">
        <f t="shared" ca="1" si="466"/>
        <v>0.586245486440981-11.9333010195355i</v>
      </c>
      <c r="R323" s="240" t="str">
        <f t="shared" ca="1" si="467"/>
        <v>9.04689848545028-7.80390830207387i</v>
      </c>
      <c r="S323" s="240" t="str">
        <f t="shared" ca="1" si="468"/>
        <v>11.8901611332361+1.1710786561549i</v>
      </c>
      <c r="T323" s="240" t="str">
        <f t="shared" ca="1" si="469"/>
        <v>7.35059788419558+9.41892073106466i</v>
      </c>
      <c r="U323" s="241" t="str">
        <f t="shared" ca="1" si="470"/>
        <v>-1.75309059481295+11.8183768073115i</v>
      </c>
      <c r="V323" s="240" t="str">
        <f t="shared" ca="1" si="471"/>
        <v>-9.76825197163713+6.87957923217891i</v>
      </c>
      <c r="W323" s="240" t="str">
        <f t="shared" ca="1" si="472"/>
        <v>-11.7181209764905-2.33087918467548i</v>
      </c>
      <c r="X323" s="240" t="str">
        <f t="shared" ca="1" si="473"/>
        <v>-6.39198707121095-10.0940506376128i</v>
      </c>
      <c r="Y323" s="240" t="str">
        <f t="shared" ca="1" si="474"/>
        <v>2.90305248242007-11.5896351658512i</v>
      </c>
      <c r="Z323" s="240" t="str">
        <f t="shared" ca="1" si="475"/>
        <v>10.3955318514681-5.88899605351648i</v>
      </c>
      <c r="AA323" s="240" t="str">
        <f t="shared" ca="1" si="476"/>
        <v>11.4332289089649+3.4682320724583i</v>
      </c>
      <c r="AB323" s="240" t="str">
        <f t="shared" ca="1" si="477"/>
        <v>5.37181792851499+10.6719693185515i</v>
      </c>
      <c r="AC323" s="240" t="str">
        <f t="shared" ca="1" si="478"/>
        <v>-4.02505638765264+11.2492790022044i</v>
      </c>
      <c r="AD323" s="240" t="str">
        <f t="shared" ca="1" si="479"/>
        <v>-10.922697076793+4.84169862360691i</v>
      </c>
      <c r="AE323" s="240" t="str">
        <f t="shared" ca="1" si="480"/>
        <v>-11.0382285970074-4.57218398945487i</v>
      </c>
      <c r="AF323" s="240" t="str">
        <f t="shared" ca="1" si="481"/>
        <v>-4.29991524263308-11.1471111010607i</v>
      </c>
      <c r="AG323" s="240" t="str">
        <f t="shared" ca="1" si="482"/>
        <v>5.10829679955141-10.8005861322853i</v>
      </c>
      <c r="AH323" s="240" t="str">
        <f t="shared" ca="1" si="483"/>
        <v>11.3446707583164-3.74777298920589i</v>
      </c>
      <c r="AI323" s="240" t="str">
        <f t="shared" ca="1" si="484"/>
        <v>10.536924109549+5.63210327522717i</v>
      </c>
      <c r="AJ323" s="240" t="str">
        <f t="shared" ca="1" si="485"/>
        <v>3.18660202238729+11.5149001100373i</v>
      </c>
      <c r="AK323" s="240" t="str">
        <f t="shared" ca="1" si="486"/>
        <v>-6.14234152079452+10.2478777137095i</v>
      </c>
      <c r="AL323" s="240" t="str">
        <f t="shared" ca="1" si="487"/>
        <v>-11.6573890588071+2.61775425218323i</v>
      </c>
      <c r="AM323" s="240" t="str">
        <f t="shared" ca="1" si="488"/>
        <v>-9.93414328284954-6.63778232763287i</v>
      </c>
      <c r="AN323" s="240" t="str">
        <f t="shared" ca="1" si="489"/>
        <v>-2.04260008269749-11.7717943362677i</v>
      </c>
      <c r="AO323" s="240" t="str">
        <f t="shared" ca="1" si="490"/>
        <v>7.1172321354428-9.59647663069318i</v>
      </c>
      <c r="AP323" s="240" t="str">
        <f t="shared" ca="1" si="491"/>
        <v>11.8578403300848-1.46252511070208i</v>
      </c>
      <c r="AQ323" s="240" t="str">
        <f t="shared" ca="1" si="492"/>
        <v>9.23569122578147+7.57953590764257i</v>
      </c>
      <c r="AR323" s="240" t="str">
        <f t="shared" ca="1" si="493"/>
        <v>9.23569122578147+7.57953590764257i</v>
      </c>
      <c r="AS323" s="240" t="str">
        <f t="shared" ca="1" si="494"/>
        <v>-8.02357991395222+8.85265623175567i</v>
      </c>
      <c r="AT323" s="240" t="str">
        <f t="shared" ca="1" si="495"/>
        <v>-11.9440941168292+0.293211052907516i</v>
      </c>
      <c r="AU323" s="240" t="str">
        <f t="shared" ca="1" si="496"/>
        <v>-8.44829441346675-8.44829441346633i</v>
      </c>
      <c r="AV323" s="240" t="str">
        <f t="shared" ca="1" si="497"/>
        <v>0.293211052906936-11.9440941168292i</v>
      </c>
      <c r="AW323" s="240" t="str">
        <f t="shared" ca="1" si="498"/>
        <v>8.85265623175528-8.02357991395265i</v>
      </c>
      <c r="AX323" s="240" t="str">
        <f t="shared" ca="1" si="499"/>
        <v>11.9153197479227+0.878926787612341i</v>
      </c>
      <c r="AY323" s="240" t="str">
        <f t="shared" ca="1" si="500"/>
        <v>7.57953590764329+9.23569122578089i</v>
      </c>
      <c r="AZ323" s="240" t="str">
        <f t="shared" ca="1" si="501"/>
        <v>-1.46252511070151+11.8578403300849i</v>
      </c>
      <c r="BA323" s="240" t="str">
        <f t="shared" ca="1" si="502"/>
        <v>-9.59647663069284+7.11723213544327i</v>
      </c>
      <c r="BB323" s="240" t="str">
        <f t="shared" ca="1" si="503"/>
        <v>-11.7717943362678-2.04260008269692i</v>
      </c>
      <c r="BC323" s="240" t="str">
        <f t="shared" ca="1" si="504"/>
        <v>-6.63778232763335-9.93414328284922i</v>
      </c>
      <c r="BD323" s="240" t="str">
        <f t="shared" ca="1" si="505"/>
        <v>2.6177542521825-11.6573890588073i</v>
      </c>
      <c r="BE323" s="240" t="str">
        <f t="shared" ca="1" si="506"/>
        <v>10.2478777137091-6.14234152079516i</v>
      </c>
      <c r="BF323" s="240" t="str">
        <f t="shared" ca="1" si="507"/>
        <v>11.5149001100375+3.18660202238673i</v>
      </c>
      <c r="BG323" s="240" t="str">
        <f t="shared" ca="1" si="508"/>
        <v>5.63210327522784+10.5369241095487i</v>
      </c>
      <c r="BH323" s="240" t="str">
        <f t="shared" ca="1" si="509"/>
        <v>-3.74777298920534+11.3446707583166i</v>
      </c>
      <c r="BI323" s="240" t="str">
        <f t="shared" ca="1" si="510"/>
        <v>-10.800586132283+5.10829679955624i</v>
      </c>
      <c r="BJ323" s="240" t="str">
        <f t="shared" ca="1" si="511"/>
        <v>-11.1471111010587-4.29991524263825i</v>
      </c>
      <c r="BK323" s="240" t="str">
        <f t="shared" ca="1" si="512"/>
        <v>-4.57218398944991-11.0382285970095i</v>
      </c>
      <c r="BL323" s="240" t="str">
        <f t="shared" ca="1" si="513"/>
        <v>4.84169862361165-10.9226970767909i</v>
      </c>
      <c r="BM323" s="240" t="str">
        <f t="shared" ca="1" si="514"/>
        <v>11.2492790022063-4.02505638764743i</v>
      </c>
      <c r="BN323" s="240" t="str">
        <f t="shared" ca="1" si="515"/>
        <v>10.6719693185496+5.37181792851872i</v>
      </c>
      <c r="BO323" s="240" t="str">
        <f t="shared" ca="1" si="516"/>
        <v>3.46823207245447+11.4332289089661i</v>
      </c>
      <c r="BP323" s="240" t="str">
        <f t="shared" ca="1" si="517"/>
        <v>-5.88899605352033+10.3955318514659i</v>
      </c>
      <c r="BQ323" s="240" t="str">
        <f t="shared" ca="1" si="518"/>
        <v>-11.5896351658519+2.90305248241709i</v>
      </c>
      <c r="BR323" s="240" t="str">
        <f t="shared" ca="1" si="519"/>
        <v>-10.0940506376113-6.39198707121332i</v>
      </c>
      <c r="BS323" s="240" t="str">
        <f t="shared" ca="1" si="520"/>
        <v>-2.33087918467289-11.718120976491i</v>
      </c>
      <c r="BT323" s="240" t="str">
        <f t="shared" ca="1" si="521"/>
        <v>6.87957923218045-9.76825197163604i</v>
      </c>
      <c r="BU323" s="240" t="str">
        <f t="shared" ca="1" si="522"/>
        <v>11.8183768073118-1.75309059481126i</v>
      </c>
      <c r="BV323" s="240" t="str">
        <f t="shared" ca="1" si="523"/>
        <v>9.41892073106373+7.35059788419676i</v>
      </c>
      <c r="BW323" s="240" t="str">
        <f t="shared" ca="1" si="524"/>
        <v>1.17107865615412+11.8901611332362i</v>
      </c>
      <c r="BX323" s="240" t="str">
        <f t="shared" ca="1" si="525"/>
        <v>-7.8039083020743+9.04689848544991i</v>
      </c>
      <c r="BY323" s="240" t="str">
        <f t="shared" ca="1" si="526"/>
        <v>-11.9333010195355+0.586245486440626i</v>
      </c>
      <c r="BZ323" s="240" t="str">
        <f t="shared" ca="1" si="527"/>
        <v>-8.65308146896996-8.23841842131053i</v>
      </c>
      <c r="CA323" s="240" t="str">
        <f t="shared" ca="1" si="528"/>
        <v>-5.79607465306976E-13-11.9476925384452i</v>
      </c>
      <c r="CB323" s="240" t="str">
        <f t="shared" ca="1" si="529"/>
        <v>8.65308146896916-8.23841842131137i</v>
      </c>
      <c r="CC323" s="240" t="str">
        <f t="shared" ca="1" si="530"/>
        <v>11.9333010195356+0.586245486439468i</v>
      </c>
      <c r="CD323" s="240" t="str">
        <f t="shared" ca="1" si="531"/>
        <v>7.80390830207517+9.04689848544916i</v>
      </c>
      <c r="CE323" s="240" t="str">
        <f t="shared" ca="1" si="532"/>
        <v>-1.17107865615297+11.8901611332363i</v>
      </c>
      <c r="CF323" s="240" t="str">
        <f t="shared" ca="1" si="533"/>
        <v>-9.4189207310626+7.35059788419821i</v>
      </c>
      <c r="CG323" s="240" t="str">
        <f t="shared" ca="1" si="534"/>
        <v>-11.8183768073119-1.75309059481011i</v>
      </c>
      <c r="CH323" s="240" t="str">
        <f t="shared" ca="1" si="535"/>
        <v>-6.87957923218139-9.76825197163537i</v>
      </c>
      <c r="CI323" s="240" t="str">
        <f t="shared" ca="1" si="536"/>
        <v>2.33087918467109-11.7181209764914i</v>
      </c>
      <c r="CJ323" s="240" t="str">
        <f t="shared" ca="1" si="537"/>
        <v>10.0940506376107-6.3919870712143i</v>
      </c>
      <c r="CK323" s="240" t="str">
        <f t="shared" ca="1" si="538"/>
        <v>11.5896351658522+2.90305248241597i</v>
      </c>
      <c r="CL323" s="240" t="str">
        <f t="shared" ca="1" si="539"/>
        <v>5.88899605352134+10.3955318514653i</v>
      </c>
      <c r="CM323" s="240" t="str">
        <f t="shared" ca="1" si="540"/>
        <v>-3.46823207245336+11.4332289089664i</v>
      </c>
      <c r="CN323" s="240" t="str">
        <f t="shared" ca="1" si="541"/>
        <v>-10.6719693185491+5.37181792851976i</v>
      </c>
      <c r="CO323" s="240" t="str">
        <f t="shared" ca="1" si="542"/>
        <v>-11.2492790022025-4.02505638765785i</v>
      </c>
      <c r="CP323" s="240" t="str">
        <f t="shared" ca="1" si="543"/>
        <v>-4.84169862360215-10.9226970767951i</v>
      </c>
      <c r="CQ323" s="240" t="str">
        <f t="shared" ca="1" si="544"/>
        <v>4.5721839894595-11.0382285970055i</v>
      </c>
      <c r="CR323" s="240" t="str">
        <f t="shared" ca="1" si="545"/>
        <v>11.1471111010627-4.29991524262792i</v>
      </c>
      <c r="CS323" s="240" t="str">
        <f t="shared" ca="1" si="546"/>
        <v>10.8005861322835+5.10829679955519i</v>
      </c>
      <c r="CT323" s="240" t="str">
        <f t="shared" ca="1" si="547"/>
        <v>3.74777298920676+11.3446707583161i</v>
      </c>
      <c r="CU323" s="240" t="str">
        <f t="shared" ca="1" si="548"/>
        <v>-5.63210327522681+10.5369241095492i</v>
      </c>
      <c r="CV323" s="240" t="str">
        <f t="shared" ca="1" si="549"/>
        <v>-11.5149001100372+3.18660202238784i</v>
      </c>
      <c r="CW323" s="240" t="str">
        <f t="shared" ca="1" si="550"/>
        <v>-10.2478777137099-6.14234152079387i</v>
      </c>
      <c r="CX323" s="240" t="str">
        <f t="shared" ca="1" si="551"/>
        <v>-2.61775425218363-11.6573890588071i</v>
      </c>
      <c r="CY323" s="240" t="str">
        <f t="shared" ca="1" si="552"/>
        <v>6.63778232763239-9.93414328284986i</v>
      </c>
      <c r="CZ323" s="240" t="str">
        <f t="shared" ca="1" si="553"/>
        <v>11.7717943362675-2.0426000826984i</v>
      </c>
      <c r="DA323" s="240" t="str">
        <f t="shared" ca="1" si="554"/>
        <v>9.59647663069333+7.1172321354426i</v>
      </c>
      <c r="DB323" s="240" t="str">
        <f t="shared" ca="1" si="555"/>
        <v>1.46252511070265+11.8578403300847i</v>
      </c>
      <c r="DC323" s="240" t="str">
        <f t="shared" ca="1" si="556"/>
        <v>-7.57953590764213+9.23569122578183i</v>
      </c>
      <c r="DD323" s="240" t="str">
        <f t="shared" ca="1" si="557"/>
        <v>-11.9153197479226+0.878926787613836i</v>
      </c>
      <c r="DE323" s="240" t="str">
        <f t="shared" ca="1" si="558"/>
        <v>-8.85265623175606-8.02357991395179i</v>
      </c>
      <c r="DF323" s="240" t="str">
        <f t="shared" ca="1" si="559"/>
        <v>-0.293211052908095-11.9440941168291i</v>
      </c>
      <c r="DG323" s="240" t="str">
        <f t="shared" ca="1" si="560"/>
        <v>8.44829441346569-8.44829441346739i</v>
      </c>
      <c r="DH323" s="240" t="str">
        <f t="shared" ca="1" si="561"/>
        <v>11.9440941168292+0.293211052905677i</v>
      </c>
      <c r="DI323" s="240" t="str">
        <f t="shared" ca="1" si="562"/>
        <v>8.02357991395358+8.85265623175444i</v>
      </c>
      <c r="DJ323" s="240" t="str">
        <f t="shared" ca="1" si="563"/>
        <v>-0.878926787612102+11.9153197479227i</v>
      </c>
      <c r="DK323" s="240" t="str">
        <f t="shared" ca="1" si="564"/>
        <v>-9.23569122578073+7.57953590764347i</v>
      </c>
      <c r="DL323" s="240" t="str">
        <f t="shared" ca="1" si="565"/>
        <v>-11.857840330085-1.46252511070092i</v>
      </c>
      <c r="DM323" s="240" t="str">
        <f t="shared" ca="1" si="566"/>
        <v>-7.11723213544399-9.59647663069229i</v>
      </c>
      <c r="DN323" s="240" t="str">
        <f t="shared" ca="1" si="567"/>
        <v>2.04260008269601-11.771794336268i</v>
      </c>
      <c r="DO323" s="240" t="str">
        <f t="shared" ca="1" si="568"/>
        <v>9.93414328284852-6.6377823276344i</v>
      </c>
      <c r="DP323" s="240" t="str">
        <f t="shared" ca="1" si="569"/>
        <v>11.6573890588073+2.61775425218259i</v>
      </c>
      <c r="DQ323" s="240" t="str">
        <f t="shared" ca="1" si="570"/>
        <v>6.14234152079537+10.247877713709i</v>
      </c>
      <c r="DR323" s="240" t="str">
        <f t="shared" ca="1" si="571"/>
        <v>-3.18660202238617+11.5149001100376i</v>
      </c>
      <c r="DS323" s="240" t="str">
        <f t="shared" ca="1" si="572"/>
        <v>-10.5369241095541+5.63210327521757i</v>
      </c>
      <c r="DT323" s="240" t="str">
        <f t="shared" ca="1" si="573"/>
        <v>-11.344670758313-3.74777298921607i</v>
      </c>
      <c r="DU323" s="240" t="str">
        <f t="shared" ca="1" si="574"/>
        <v>-5.10829679954633-10.8005861322877i</v>
      </c>
      <c r="DV323" s="240" t="str">
        <f t="shared" ca="1" si="575"/>
        <v>4.29991524263707-11.1471111010592i</v>
      </c>
      <c r="DW323" s="240" t="str">
        <f t="shared" ca="1" si="576"/>
        <v>11.038228597009-4.57218398945107i</v>
      </c>
      <c r="DX323" s="240" t="str">
        <f t="shared" ca="1" si="577"/>
        <v>10.9226970767909+4.84169862361175i</v>
      </c>
      <c r="DY323" s="240" t="str">
        <f t="shared" ca="1" si="578"/>
        <v>4.02505638764798+11.2492790022061i</v>
      </c>
      <c r="DZ323" s="240" t="str">
        <f t="shared" ca="1" si="579"/>
        <v>-5.37181792851821+10.6719693185499i</v>
      </c>
      <c r="EA323" s="240" t="str">
        <f t="shared" ca="1" si="580"/>
        <v>-11.4332289089659+3.46823207245502i</v>
      </c>
      <c r="EB323" s="240" t="str">
        <f t="shared" ca="1" si="581"/>
        <v>-10.3955318514665-5.88899605351924i</v>
      </c>
      <c r="EC323" s="240" t="str">
        <f t="shared" ca="1" si="582"/>
        <v>-2.90305248241831-11.5896351658516i</v>
      </c>
      <c r="ED323" s="240" t="str">
        <f t="shared" ca="1" si="583"/>
        <v>6.39198707121341-10.0940506376113i</v>
      </c>
      <c r="EE323" s="240" t="str">
        <f t="shared" ca="1" si="584"/>
        <v>11.718120976491-2.3308791846728i</v>
      </c>
      <c r="EF323" s="240" t="str">
        <f t="shared" ca="1" si="585"/>
        <v>9.76825197163638+6.87957923217997i</v>
      </c>
      <c r="EG323" s="240" t="str">
        <f t="shared" ca="1" si="586"/>
        <v>1.75309059481183+11.8183768073117i</v>
      </c>
      <c r="EH323" s="240" t="str">
        <f t="shared" ca="1" si="587"/>
        <v>-7.3505978841963+9.41892073106408i</v>
      </c>
      <c r="EI323" s="240" t="str">
        <f t="shared" ca="1" si="588"/>
        <v>-11.8901611332361+1.17107865615538i</v>
      </c>
      <c r="EJ323" s="240" t="str">
        <f t="shared" ca="1" si="589"/>
        <v>-9.04689848545073-7.80390830207334i</v>
      </c>
      <c r="EK323" s="240" t="str">
        <f t="shared" ca="1" si="590"/>
        <v>-0.586245486440527-11.9333010195356i</v>
      </c>
      <c r="EL323" s="240" t="str">
        <f t="shared" ca="1" si="591"/>
        <v>8.23841842131011-8.65308146897036i</v>
      </c>
      <c r="EM323" s="240" t="str">
        <f t="shared" ca="1" si="592"/>
        <v>11.9476925384452-1.15921493061395E-12i</v>
      </c>
      <c r="EN323" s="240"/>
      <c r="EO323" s="240"/>
      <c r="EP323" s="240"/>
    </row>
    <row r="324" spans="1:146">
      <c r="A324" s="268">
        <f t="shared" si="461"/>
        <v>4.3749999999999926E-3</v>
      </c>
      <c r="B324" s="267">
        <v>224</v>
      </c>
      <c r="C324" s="266">
        <f t="shared" si="462"/>
        <v>44800</v>
      </c>
      <c r="N324" s="265">
        <f t="shared" ca="1" si="463"/>
        <v>12.051228429873994</v>
      </c>
      <c r="O324" s="240">
        <f t="shared" ca="1" si="464"/>
        <v>-11.948771570126006</v>
      </c>
      <c r="P324" s="240" t="str">
        <f t="shared" ca="1" si="465"/>
        <v>-8.44905740408515-8.44905740408511i</v>
      </c>
      <c r="Q324" s="240" t="str">
        <f t="shared" ca="1" si="466"/>
        <v>-2.92030292754826E-13-11.948771570126i</v>
      </c>
      <c r="R324" s="240" t="str">
        <f t="shared" ca="1" si="467"/>
        <v>8.44905740408524-8.44905740408502i</v>
      </c>
      <c r="S324" s="240" t="str">
        <f t="shared" ca="1" si="468"/>
        <v>11.948771570126-5.84060585509652E-13i</v>
      </c>
      <c r="T324" s="240" t="str">
        <f t="shared" ca="1" si="469"/>
        <v>8.44905740408521+8.44905740408505i</v>
      </c>
      <c r="U324" s="241" t="str">
        <f t="shared" ca="1" si="470"/>
        <v>-3.33750201493925E-13+11.948771570126i</v>
      </c>
      <c r="V324" s="240" t="str">
        <f t="shared" ca="1" si="471"/>
        <v>-8.44905740408486+8.4490574040854i</v>
      </c>
      <c r="W324" s="240" t="str">
        <f t="shared" ca="1" si="472"/>
        <v>-11.948771570126-1.05395755042173E-13i</v>
      </c>
      <c r="X324" s="240" t="str">
        <f t="shared" ca="1" si="473"/>
        <v>-8.44905740408478-8.44905740408548i</v>
      </c>
      <c r="Y324" s="240" t="str">
        <f t="shared" ca="1" si="474"/>
        <v>-2.07859819813678E-13-11.948771570126i</v>
      </c>
      <c r="Z324" s="240" t="str">
        <f t="shared" ca="1" si="475"/>
        <v>8.44905740408533-8.44905740408493i</v>
      </c>
      <c r="AA324" s="240" t="str">
        <f t="shared" ca="1" si="476"/>
        <v>11.948771570126-5.21115394669528E-13i</v>
      </c>
      <c r="AB324" s="240" t="str">
        <f t="shared" ca="1" si="477"/>
        <v>8.44905740408522+8.44905740408504i</v>
      </c>
      <c r="AC324" s="240" t="str">
        <f t="shared" ca="1" si="478"/>
        <v>-4.39145956536098E-13+11.948771570126i</v>
      </c>
      <c r="AD324" s="240" t="str">
        <f t="shared" ca="1" si="479"/>
        <v>-8.44905740408488+8.44905740408537i</v>
      </c>
      <c r="AE324" s="240" t="str">
        <f t="shared" ca="1" si="480"/>
        <v>-11.948771570126-2.10791510084345E-13i</v>
      </c>
      <c r="AF324" s="240" t="str">
        <f t="shared" ca="1" si="481"/>
        <v>-8.44905740408554-8.44905740408472i</v>
      </c>
      <c r="AG324" s="240" t="str">
        <f t="shared" ca="1" si="482"/>
        <v>-1.87365193175603E-13-11.948771570126i</v>
      </c>
      <c r="AH324" s="240" t="str">
        <f t="shared" ca="1" si="483"/>
        <v>8.44905740408191-8.44905740408835i</v>
      </c>
      <c r="AI324" s="240" t="str">
        <f t="shared" ca="1" si="484"/>
        <v>11.948771570126-2.79295123494211E-12i</v>
      </c>
      <c r="AJ324" s="240" t="str">
        <f t="shared" ca="1" si="485"/>
        <v>8.44905740408598+8.44905740408428i</v>
      </c>
      <c r="AK324" s="240" t="str">
        <f t="shared" ca="1" si="486"/>
        <v>-5.44541711578269E-13+11.948771570126i</v>
      </c>
      <c r="AL324" s="240" t="str">
        <f t="shared" ca="1" si="487"/>
        <v>-8.44905740408663+8.44905740408363i</v>
      </c>
      <c r="AM324" s="240" t="str">
        <f t="shared" ca="1" si="488"/>
        <v>-11.948771570126-3.71223240129045E-12i</v>
      </c>
      <c r="AN324" s="240" t="str">
        <f t="shared" ca="1" si="489"/>
        <v>-8.44905740408138-8.44905740408887i</v>
      </c>
      <c r="AO324" s="240" t="str">
        <f t="shared" ca="1" si="490"/>
        <v>-5.00623488557114E-12-11.948771570126i</v>
      </c>
      <c r="AP324" s="240" t="str">
        <f t="shared" ca="1" si="491"/>
        <v>8.44905740408295-8.44905740408731i</v>
      </c>
      <c r="AQ324" s="240" t="str">
        <f t="shared" ca="1" si="492"/>
        <v>11.948771570126-1.49893968224256E-12i</v>
      </c>
      <c r="AR324" s="240" t="str">
        <f t="shared" ca="1" si="493"/>
        <v>11.948771570126-1.49893968224256E-12i</v>
      </c>
      <c r="AS324" s="240" t="str">
        <f t="shared" ca="1" si="494"/>
        <v>-1.66875100746962E-12+11.948771570126i</v>
      </c>
      <c r="AT324" s="240" t="str">
        <f t="shared" ca="1" si="495"/>
        <v>-8.44905740408743+8.44905740408283i</v>
      </c>
      <c r="AU324" s="240" t="str">
        <f t="shared" ca="1" si="496"/>
        <v>-11.948771570126-5.1760462107982E-12i</v>
      </c>
      <c r="AV324" s="240" t="str">
        <f t="shared" ca="1" si="497"/>
        <v>-8.44905740408876-8.4490574040815i</v>
      </c>
      <c r="AW324" s="240" t="str">
        <f t="shared" ca="1" si="498"/>
        <v>-3.5424210760634E-12-11.948771570126i</v>
      </c>
      <c r="AX324" s="240" t="str">
        <f t="shared" ca="1" si="499"/>
        <v>8.44905740408375-8.44905740408651i</v>
      </c>
      <c r="AY324" s="240" t="str">
        <f t="shared" ca="1" si="500"/>
        <v>11.948771570126-3.74730386351207E-13i</v>
      </c>
      <c r="AZ324" s="240" t="str">
        <f t="shared" ca="1" si="501"/>
        <v>8.44905740408428+8.44905740408598i</v>
      </c>
      <c r="BA324" s="240" t="str">
        <f t="shared" ca="1" si="502"/>
        <v>-3.13256481697737E-12+11.948771570126i</v>
      </c>
      <c r="BB324" s="240" t="str">
        <f t="shared" ca="1" si="503"/>
        <v>-8.44905740408847+8.44905740408179i</v>
      </c>
      <c r="BC324" s="240" t="str">
        <f t="shared" ca="1" si="504"/>
        <v>-11.948771570126+5.58590246988422E-12i</v>
      </c>
      <c r="BD324" s="240" t="str">
        <f t="shared" ca="1" si="505"/>
        <v>-8.44905740408796-8.4490574040823i</v>
      </c>
      <c r="BE324" s="240" t="str">
        <f t="shared" ca="1" si="506"/>
        <v>-2.41821178017203E-12-11.948771570126i</v>
      </c>
      <c r="BF324" s="240" t="str">
        <f t="shared" ca="1" si="507"/>
        <v>8.44905740408454-8.44905740408572i</v>
      </c>
      <c r="BG324" s="240" t="str">
        <f t="shared" ca="1" si="508"/>
        <v>11.948771570126+1.08908342315654E-12i</v>
      </c>
      <c r="BH324" s="240" t="str">
        <f t="shared" ca="1" si="509"/>
        <v>8.44905740408324+8.44905740408702i</v>
      </c>
      <c r="BI324" s="240" t="str">
        <f t="shared" ca="1" si="510"/>
        <v>-4.25677411286872E-12+11.948771570126i</v>
      </c>
      <c r="BJ324" s="240" t="str">
        <f t="shared" ca="1" si="511"/>
        <v>-8.4490574040895+8.44905740408076i</v>
      </c>
      <c r="BK324" s="240" t="str">
        <f t="shared" ca="1" si="512"/>
        <v>-11.948771570126+4.12208866037648E-12i</v>
      </c>
      <c r="BL324" s="240" t="str">
        <f t="shared" ca="1" si="513"/>
        <v>-8.44905740408717-8.44905740408309i</v>
      </c>
      <c r="BM324" s="240" t="str">
        <f t="shared" ca="1" si="514"/>
        <v>-9.5439797066429E-13-11.948771570126i</v>
      </c>
      <c r="BN324" s="240" t="str">
        <f t="shared" ca="1" si="515"/>
        <v>8.44905740408534-8.44905740408492i</v>
      </c>
      <c r="BO324" s="240" t="str">
        <f t="shared" ca="1" si="516"/>
        <v>11.948771570126+2.21329271904789E-12i</v>
      </c>
      <c r="BP324" s="240" t="str">
        <f t="shared" ca="1" si="517"/>
        <v>8.44905740408221+8.44905740408805i</v>
      </c>
      <c r="BQ324" s="240" t="str">
        <f t="shared" ca="1" si="518"/>
        <v>-5.38098340876007E-12+11.948771570126i</v>
      </c>
      <c r="BR324" s="240" t="str">
        <f t="shared" ca="1" si="519"/>
        <v>-8.44905740408165+8.44905740408861i</v>
      </c>
      <c r="BS324" s="240" t="str">
        <f t="shared" ca="1" si="520"/>
        <v>-11.948771570126+2.99787936448513E-12i</v>
      </c>
      <c r="BT324" s="240" t="str">
        <f t="shared" ca="1" si="521"/>
        <v>-8.44905740408637-8.44905740408389i</v>
      </c>
      <c r="BU324" s="240" t="str">
        <f t="shared" ca="1" si="522"/>
        <v>1.69811325227063E-13-11.948771570126i</v>
      </c>
      <c r="BV324" s="240" t="str">
        <f t="shared" ca="1" si="523"/>
        <v>8.44905740408661-8.44905740408365i</v>
      </c>
      <c r="BW324" s="240" t="str">
        <f t="shared" ca="1" si="524"/>
        <v>11.948771570126+3.33750201493925E-12i</v>
      </c>
      <c r="BX324" s="240" t="str">
        <f t="shared" ca="1" si="525"/>
        <v>8.44905740408141+8.44905740408885i</v>
      </c>
      <c r="BY324" s="240" t="str">
        <f t="shared" ca="1" si="526"/>
        <v>5.04136075830595E-12+11.948771570126i</v>
      </c>
      <c r="BZ324" s="240" t="str">
        <f t="shared" ca="1" si="527"/>
        <v>-8.44905740408245+8.44905740408781i</v>
      </c>
      <c r="CA324" s="240" t="str">
        <f t="shared" ca="1" si="528"/>
        <v>-11.948771570126+1.87367006859377E-12i</v>
      </c>
      <c r="CB324" s="240" t="str">
        <f t="shared" ca="1" si="529"/>
        <v>-8.4490574040851-8.44905740408516i</v>
      </c>
      <c r="CC324" s="240" t="str">
        <f t="shared" ca="1" si="530"/>
        <v>1.29402062111842E-12-11.948771570126i</v>
      </c>
      <c r="CD324" s="240" t="str">
        <f t="shared" ca="1" si="531"/>
        <v>8.44905740408741-8.44905740408285i</v>
      </c>
      <c r="CE324" s="240" t="str">
        <f t="shared" ca="1" si="532"/>
        <v>11.948771570126+4.4617113108306E-12i</v>
      </c>
      <c r="CF324" s="240" t="str">
        <f t="shared" ca="1" si="533"/>
        <v>8.44905740408926+8.449057404081i</v>
      </c>
      <c r="CG324" s="240" t="str">
        <f t="shared" ca="1" si="534"/>
        <v>3.9171514624146E-12+11.948771570126i</v>
      </c>
      <c r="CH324" s="240" t="str">
        <f t="shared" ca="1" si="535"/>
        <v>-8.44905740408372+8.44905740408653i</v>
      </c>
      <c r="CI324" s="240" t="str">
        <f t="shared" ca="1" si="536"/>
        <v>-11.948771570126+7.49460772702414E-13i</v>
      </c>
      <c r="CJ324" s="240" t="str">
        <f t="shared" ca="1" si="537"/>
        <v>-8.4490574040843-8.44905740408596i</v>
      </c>
      <c r="CK324" s="240" t="str">
        <f t="shared" ca="1" si="538"/>
        <v>2.41822991700977E-12-11.948771570126i</v>
      </c>
      <c r="CL324" s="240" t="str">
        <f t="shared" ca="1" si="539"/>
        <v>8.44905740408819-8.44905740408206i</v>
      </c>
      <c r="CM324" s="240" t="str">
        <f t="shared" ca="1" si="540"/>
        <v>11.948771570126+6.26512963395474E-12i</v>
      </c>
      <c r="CN324" s="240" t="str">
        <f t="shared" ca="1" si="541"/>
        <v>8.44905740408798+8.44905740408228i</v>
      </c>
      <c r="CO324" s="240" t="str">
        <f t="shared" ca="1" si="542"/>
        <v>2.79294216652325E-12+11.948771570126i</v>
      </c>
      <c r="CP324" s="240" t="str">
        <f t="shared" ca="1" si="543"/>
        <v>-8.44905740408451+8.44905740408574i</v>
      </c>
      <c r="CQ324" s="240" t="str">
        <f t="shared" ca="1" si="544"/>
        <v>-11.948771570126-3.7474852318894E-13i</v>
      </c>
      <c r="CR324" s="240" t="str">
        <f t="shared" ca="1" si="545"/>
        <v>-8.44905740408351-8.44905740408676i</v>
      </c>
      <c r="CS324" s="240" t="str">
        <f t="shared" ca="1" si="546"/>
        <v>4.22164824013391E-12-11.948771570126i</v>
      </c>
      <c r="CT324" s="240" t="str">
        <f t="shared" ca="1" si="547"/>
        <v>8.44905740408899-8.44905740408126i</v>
      </c>
      <c r="CU324" s="240" t="str">
        <f t="shared" ca="1" si="548"/>
        <v>11.948771570126-4.83642356034408E-12i</v>
      </c>
      <c r="CV324" s="240" t="str">
        <f t="shared" ca="1" si="549"/>
        <v>8.44905740408719+8.44905740408307i</v>
      </c>
      <c r="CW324" s="240" t="str">
        <f t="shared" ca="1" si="550"/>
        <v>1.6687328706319E-12+11.948771570126i</v>
      </c>
      <c r="CX324" s="240" t="str">
        <f t="shared" ca="1" si="551"/>
        <v>-8.44905740408531+8.44905740408494i</v>
      </c>
      <c r="CY324" s="240" t="str">
        <f t="shared" ca="1" si="552"/>
        <v>-11.948771570126-2.17816684631308E-12i</v>
      </c>
      <c r="CZ324" s="240" t="str">
        <f t="shared" ca="1" si="553"/>
        <v>-8.44905740408271-8.44905740408755i</v>
      </c>
      <c r="DA324" s="240" t="str">
        <f t="shared" ca="1" si="554"/>
        <v>5.34585753602526E-12-11.948771570126i</v>
      </c>
      <c r="DB324" s="240" t="str">
        <f t="shared" ca="1" si="555"/>
        <v>8.44905740408162-8.44905740408864i</v>
      </c>
      <c r="DC324" s="240" t="str">
        <f t="shared" ca="1" si="556"/>
        <v>11.948771570126-3.71221426445272E-12i</v>
      </c>
      <c r="DD324" s="240" t="str">
        <f t="shared" ca="1" si="557"/>
        <v>8.44905740408639+8.44905740408387i</v>
      </c>
      <c r="DE324" s="240" t="str">
        <f t="shared" ca="1" si="558"/>
        <v>-1.34685452492249E-13+11.948771570126i</v>
      </c>
      <c r="DF324" s="240" t="str">
        <f t="shared" ca="1" si="559"/>
        <v>-8.4490574040861+8.44905740408415i</v>
      </c>
      <c r="DG324" s="240" t="str">
        <f t="shared" ca="1" si="560"/>
        <v>-11.948771570126-2.62316711497165E-12i</v>
      </c>
      <c r="DH324" s="240" t="str">
        <f t="shared" ca="1" si="561"/>
        <v>-8.44905740408143-8.44905740408883i</v>
      </c>
      <c r="DI324" s="240" t="str">
        <f t="shared" ca="1" si="562"/>
        <v>6.47006683191662E-12-11.948771570126i</v>
      </c>
      <c r="DJ324" s="240" t="str">
        <f t="shared" ca="1" si="563"/>
        <v>8.44905740408194-8.44905740408831i</v>
      </c>
      <c r="DK324" s="240" t="str">
        <f t="shared" ca="1" si="564"/>
        <v>11.948771570126-1.90879594132858E-12i</v>
      </c>
      <c r="DL324" s="240" t="str">
        <f t="shared" ca="1" si="565"/>
        <v>8.4490574040856+8.44905740408466i</v>
      </c>
      <c r="DM324" s="240" t="str">
        <f t="shared" ca="1" si="566"/>
        <v>-5.79685721150816E-13+11.948771570126i</v>
      </c>
      <c r="DN324" s="240" t="str">
        <f t="shared" ca="1" si="567"/>
        <v>-8.44905740408738+8.44905740408288i</v>
      </c>
      <c r="DO324" s="240" t="str">
        <f t="shared" ca="1" si="568"/>
        <v>-11.948771570126-4.42658543809579E-12i</v>
      </c>
      <c r="DP324" s="240" t="str">
        <f t="shared" ca="1" si="569"/>
        <v>-8.44905740408112-8.44905740408914i</v>
      </c>
      <c r="DQ324" s="240" t="str">
        <f t="shared" ca="1" si="570"/>
        <v>-3.95227733514941E-12-11.948771570126i</v>
      </c>
      <c r="DR324" s="240" t="str">
        <f t="shared" ca="1" si="571"/>
        <v>8.44905740408321-8.44905740408705i</v>
      </c>
      <c r="DS324" s="240" t="str">
        <f t="shared" ca="1" si="572"/>
        <v>11.948771570126-1.46379567267002E-12i</v>
      </c>
      <c r="DT324" s="240" t="str">
        <f t="shared" ca="1" si="573"/>
        <v>8.44905740408432+8.44905740408594i</v>
      </c>
      <c r="DU324" s="240" t="str">
        <f t="shared" ca="1" si="574"/>
        <v>-2.38310404427496E-12+11.948771570126i</v>
      </c>
      <c r="DV324" s="240" t="str">
        <f t="shared" ca="1" si="575"/>
        <v>-8.44905740408769+8.44905740408257i</v>
      </c>
      <c r="DW324" s="240" t="str">
        <f t="shared" ca="1" si="576"/>
        <v>-11.948771570126-6.23000376121993E-12i</v>
      </c>
      <c r="DX324" s="240" t="str">
        <f t="shared" ca="1" si="577"/>
        <v>-8.44905740408849-8.44905740408177i</v>
      </c>
      <c r="DY324" s="240" t="str">
        <f t="shared" ca="1" si="578"/>
        <v>-3.50727706649085E-12-11.948771570126i</v>
      </c>
      <c r="DZ324" s="240" t="str">
        <f t="shared" ca="1" si="579"/>
        <v>8.44905740408449-8.44905740408577i</v>
      </c>
      <c r="EA324" s="240" t="str">
        <f t="shared" ca="1" si="580"/>
        <v>11.948771570126+3.39622650454127E-13i</v>
      </c>
      <c r="EB324" s="240" t="str">
        <f t="shared" ca="1" si="581"/>
        <v>8.44905740408401+8.44905740408625i</v>
      </c>
      <c r="EC324" s="240" t="str">
        <f t="shared" ca="1" si="582"/>
        <v>-4.1865223673991E-12+11.948771570126i</v>
      </c>
      <c r="ED324" s="240" t="str">
        <f t="shared" ca="1" si="583"/>
        <v>-8.44905740408897+8.44905740408129i</v>
      </c>
      <c r="EE324" s="240" t="str">
        <f t="shared" ca="1" si="584"/>
        <v>-11.948771570126-6.67500402987849E-12i</v>
      </c>
      <c r="EF324" s="240" t="str">
        <f t="shared" ca="1" si="585"/>
        <v>-8.44905740408721-8.44905740408304i</v>
      </c>
      <c r="EG324" s="240" t="str">
        <f t="shared" ca="1" si="586"/>
        <v>-1.70385874336671E-12-11.948771570126i</v>
      </c>
      <c r="EH324" s="240" t="str">
        <f t="shared" ca="1" si="587"/>
        <v>8.4490574040848-8.44905740408546i</v>
      </c>
      <c r="EI324" s="240" t="str">
        <f t="shared" ca="1" si="588"/>
        <v>11.948771570126+2.14304097357827E-12i</v>
      </c>
      <c r="EJ324" s="240" t="str">
        <f t="shared" ca="1" si="589"/>
        <v>8.44905740408273+8.44905740408752i</v>
      </c>
      <c r="EK324" s="240" t="str">
        <f t="shared" ca="1" si="590"/>
        <v>-4.63152263605767E-12+11.948771570126i</v>
      </c>
      <c r="EL324" s="240" t="str">
        <f t="shared" ca="1" si="591"/>
        <v>-8.4490574040816+8.44905740408866i</v>
      </c>
      <c r="EM324" s="240" t="str">
        <f t="shared" ca="1" si="592"/>
        <v>-11.948771570126+3.74734013718753E-12i</v>
      </c>
      <c r="EN324" s="240"/>
      <c r="EO324" s="240"/>
      <c r="EP324" s="240"/>
    </row>
    <row r="325" spans="1:146">
      <c r="A325" s="268">
        <f t="shared" si="461"/>
        <v>4.3945312499999922E-3</v>
      </c>
      <c r="B325" s="267">
        <v>225</v>
      </c>
      <c r="C325" s="266">
        <f t="shared" si="462"/>
        <v>45000</v>
      </c>
      <c r="N325" s="265">
        <f t="shared" ca="1" si="463"/>
        <v>12.050223514494636</v>
      </c>
      <c r="O325" s="240">
        <f t="shared" ca="1" si="464"/>
        <v>-11.949776485505364</v>
      </c>
      <c r="P325" s="240" t="str">
        <f t="shared" ca="1" si="465"/>
        <v>-8.6545907615493-8.23985538730155i</v>
      </c>
      <c r="Q325" s="240" t="str">
        <f t="shared" ca="1" si="466"/>
        <v>-0.586347740876018-11.9353824563902i</v>
      </c>
      <c r="R325" s="240" t="str">
        <f t="shared" ca="1" si="467"/>
        <v>7.80526947969995-9.04847646859964i</v>
      </c>
      <c r="S325" s="240" t="str">
        <f t="shared" ca="1" si="468"/>
        <v>11.8922350455215-1.17128291868627i</v>
      </c>
      <c r="T325" s="240" t="str">
        <f t="shared" ca="1" si="469"/>
        <v>9.42056360328426+7.35187999426083i</v>
      </c>
      <c r="U325" s="241" t="str">
        <f t="shared" ca="1" si="470"/>
        <v>1.75339637335434+11.8204381987913i</v>
      </c>
      <c r="V325" s="240" t="str">
        <f t="shared" ca="1" si="471"/>
        <v>-6.88077918596593+9.76995577510538i</v>
      </c>
      <c r="W325" s="240" t="str">
        <f t="shared" ca="1" si="472"/>
        <v>-11.7201648810922+2.33128574257839i</v>
      </c>
      <c r="X325" s="240" t="str">
        <f t="shared" ca="1" si="473"/>
        <v>-10.0958112677165-6.39310197792793i</v>
      </c>
      <c r="Y325" s="240" t="str">
        <f t="shared" ca="1" si="474"/>
        <v>-2.90355884025205-11.5916566596294i</v>
      </c>
      <c r="Z325" s="240" t="str">
        <f t="shared" ca="1" si="475"/>
        <v>5.89002322725552-10.397345066695i</v>
      </c>
      <c r="AA325" s="240" t="str">
        <f t="shared" ca="1" si="476"/>
        <v>11.4352231219643-3.46883701035793i</v>
      </c>
      <c r="AB325" s="240" t="str">
        <f t="shared" ca="1" si="477"/>
        <v>10.6738307507081+5.37275489472355i</v>
      </c>
      <c r="AC325" s="240" t="str">
        <f t="shared" ca="1" si="478"/>
        <v>4.02575844827153+11.2512411301913i</v>
      </c>
      <c r="AD325" s="240" t="str">
        <f t="shared" ca="1" si="479"/>
        <v>-4.84254312505246+10.9246022415255i</v>
      </c>
      <c r="AE325" s="240" t="str">
        <f t="shared" ca="1" si="480"/>
        <v>-11.0401539130432+4.57298148146846i</v>
      </c>
      <c r="AF325" s="240" t="str">
        <f t="shared" ca="1" si="481"/>
        <v>-11.1490554086614-4.30066524483533i</v>
      </c>
      <c r="AG325" s="240" t="str">
        <f t="shared" ca="1" si="482"/>
        <v>-5.10918780173068-10.8024699981154i</v>
      </c>
      <c r="AH325" s="240" t="str">
        <f t="shared" ca="1" si="483"/>
        <v>3.74842668534943-11.3466495247759i</v>
      </c>
      <c r="AI325" s="240" t="str">
        <f t="shared" ca="1" si="484"/>
        <v>10.5387619867781-5.63308564106548i</v>
      </c>
      <c r="AJ325" s="240" t="str">
        <f t="shared" ca="1" si="485"/>
        <v>11.5169085683337+3.18715783766324i</v>
      </c>
      <c r="AK325" s="240" t="str">
        <f t="shared" ca="1" si="486"/>
        <v>6.14341288369609+10.2496651747252i</v>
      </c>
      <c r="AL325" s="240" t="str">
        <f t="shared" ca="1" si="487"/>
        <v>-2.61821084757268+11.6594223703917i</v>
      </c>
      <c r="AM325" s="240" t="str">
        <f t="shared" ca="1" si="488"/>
        <v>-9.93587602150781+6.63894010658049i</v>
      </c>
      <c r="AN325" s="240" t="str">
        <f t="shared" ca="1" si="489"/>
        <v>-11.7738476027141-2.04295635822202i</v>
      </c>
      <c r="AO325" s="240" t="str">
        <f t="shared" ca="1" si="490"/>
        <v>-7.11847354125534-9.5981504726684i</v>
      </c>
      <c r="AP325" s="240" t="str">
        <f t="shared" ca="1" si="491"/>
        <v>1.46278020807446-11.8599086048925i</v>
      </c>
      <c r="AQ325" s="240" t="str">
        <f t="shared" ca="1" si="492"/>
        <v>9.23730213864108-7.58085794966465i</v>
      </c>
      <c r="AR325" s="240" t="str">
        <f t="shared" ca="1" si="493"/>
        <v>9.23730213864108-7.58085794966465i</v>
      </c>
      <c r="AS325" s="240" t="str">
        <f t="shared" ca="1" si="494"/>
        <v>8.02497940725915+8.85420033467753i</v>
      </c>
      <c r="AT325" s="240" t="str">
        <f t="shared" ca="1" si="495"/>
        <v>-0.293262195523168+11.9461774362435i</v>
      </c>
      <c r="AU325" s="240" t="str">
        <f t="shared" ca="1" si="496"/>
        <v>-8.44976798656328+8.44976798656551i</v>
      </c>
      <c r="AV325" s="240" t="str">
        <f t="shared" ca="1" si="497"/>
        <v>-11.9461774362434+0.293262195526335i</v>
      </c>
      <c r="AW325" s="240" t="str">
        <f t="shared" ca="1" si="498"/>
        <v>-8.85420033467964-8.02497940725679i</v>
      </c>
      <c r="AX325" s="240" t="str">
        <f t="shared" ca="1" si="499"/>
        <v>-0.879080092272291-11.9173980484377i</v>
      </c>
      <c r="AY325" s="240" t="str">
        <f t="shared" ca="1" si="500"/>
        <v>7.5808579496622-9.23730213864309i</v>
      </c>
      <c r="AZ325" s="240" t="str">
        <f t="shared" ca="1" si="501"/>
        <v>11.8599086048936-1.46278020806547i</v>
      </c>
      <c r="BA325" s="240" t="str">
        <f t="shared" ca="1" si="502"/>
        <v>9.59815047267029+7.11847354125279i</v>
      </c>
      <c r="BB325" s="240" t="str">
        <f t="shared" ca="1" si="503"/>
        <v>2.04295635822514+11.7738476027136i</v>
      </c>
      <c r="BC325" s="240" t="str">
        <f t="shared" ca="1" si="504"/>
        <v>-6.63894010658774+9.93587602150297i</v>
      </c>
      <c r="BD325" s="240" t="str">
        <f t="shared" ca="1" si="505"/>
        <v>-11.659422370391+2.61821084757561i</v>
      </c>
      <c r="BE325" s="240" t="str">
        <f t="shared" ca="1" si="506"/>
        <v>-10.2496651747268-6.14341288369338i</v>
      </c>
      <c r="BF325" s="240" t="str">
        <f t="shared" ca="1" si="507"/>
        <v>-3.18715783765484-11.516908568336i</v>
      </c>
      <c r="BG325" s="240" t="str">
        <f t="shared" ca="1" si="508"/>
        <v>5.63308564106284-10.5387619867795i</v>
      </c>
      <c r="BH325" s="240" t="str">
        <f t="shared" ca="1" si="509"/>
        <v>11.3466495247749-3.7484266853526i</v>
      </c>
      <c r="BI325" s="240" t="str">
        <f t="shared" ca="1" si="510"/>
        <v>10.8024699981142+5.10918780173318i</v>
      </c>
      <c r="BJ325" s="240" t="str">
        <f t="shared" ca="1" si="511"/>
        <v>4.30066524483005+11.1490554086634i</v>
      </c>
      <c r="BK325" s="240" t="str">
        <f t="shared" ca="1" si="512"/>
        <v>-4.57298148146679+11.0401539130439i</v>
      </c>
      <c r="BL325" s="240" t="str">
        <f t="shared" ca="1" si="513"/>
        <v>-10.9246022415263+4.8425431250507i</v>
      </c>
      <c r="BM325" s="240" t="str">
        <f t="shared" ca="1" si="514"/>
        <v>-11.2512411301894-4.02575844827671i</v>
      </c>
      <c r="BN325" s="240" t="str">
        <f t="shared" ca="1" si="515"/>
        <v>-5.37275489472623-10.6738307507067i</v>
      </c>
      <c r="BO325" s="240" t="str">
        <f t="shared" ca="1" si="516"/>
        <v>3.46883701035847-11.4352231219642i</v>
      </c>
      <c r="BP325" s="240" t="str">
        <f t="shared" ca="1" si="517"/>
        <v>10.3973450666972-5.89002322725178i</v>
      </c>
      <c r="BQ325" s="240" t="str">
        <f t="shared" ca="1" si="518"/>
        <v>11.5916566596305+2.90355884024791i</v>
      </c>
      <c r="BR325" s="240" t="str">
        <f t="shared" ca="1" si="519"/>
        <v>6.39310197792846+10.0958112677161i</v>
      </c>
      <c r="BS325" s="240" t="str">
        <f t="shared" ca="1" si="520"/>
        <v>-2.33128574258135+11.7201648810916i</v>
      </c>
      <c r="BT325" s="240" t="str">
        <f t="shared" ca="1" si="521"/>
        <v>-9.76995577510219+6.88077918597046i</v>
      </c>
      <c r="BU325" s="240" t="str">
        <f t="shared" ca="1" si="522"/>
        <v>-11.8204381987916-1.75339637335246i</v>
      </c>
      <c r="BV325" s="240" t="str">
        <f t="shared" ca="1" si="523"/>
        <v>-7.35187999425848-9.4205636032861i</v>
      </c>
      <c r="BW325" s="240" t="str">
        <f t="shared" ca="1" si="524"/>
        <v>1.17128291869288-11.8922350455209i</v>
      </c>
      <c r="BX325" s="240" t="str">
        <f t="shared" ca="1" si="525"/>
        <v>9.04847646859838-7.80526947970142i</v>
      </c>
      <c r="BY325" s="240" t="str">
        <f t="shared" ca="1" si="526"/>
        <v>11.9353824563901+0.58634774087775i</v>
      </c>
      <c r="BZ325" s="240" t="str">
        <f t="shared" ca="1" si="527"/>
        <v>8.23985538729773+8.65459076155295i</v>
      </c>
      <c r="CA325" s="240" t="str">
        <f t="shared" ca="1" si="528"/>
        <v>3.16794673400073E-12+11.9497764855054i</v>
      </c>
      <c r="CB325" s="240" t="str">
        <f t="shared" ca="1" si="529"/>
        <v>-8.23985538730199+8.65459076154889i</v>
      </c>
      <c r="CC325" s="240" t="str">
        <f t="shared" ca="1" si="530"/>
        <v>-11.9353824563904+0.586347740871866i</v>
      </c>
      <c r="CD325" s="240" t="str">
        <f t="shared" ca="1" si="531"/>
        <v>-9.04847646860251-7.80526947969661i</v>
      </c>
      <c r="CE325" s="240" t="str">
        <f t="shared" ca="1" si="532"/>
        <v>-1.17128291868701-11.8922350455215i</v>
      </c>
      <c r="CF325" s="240" t="str">
        <f t="shared" ca="1" si="533"/>
        <v>7.35187999426313-9.42056360328248i</v>
      </c>
      <c r="CG325" s="240" t="str">
        <f t="shared" ca="1" si="534"/>
        <v>11.8204381987907-1.75339637335873i</v>
      </c>
      <c r="CH325" s="240" t="str">
        <f t="shared" ca="1" si="535"/>
        <v>9.76995577510584+6.88077918596528i</v>
      </c>
      <c r="CI325" s="240" t="str">
        <f t="shared" ca="1" si="536"/>
        <v>2.33128574257558+11.7201648810928i</v>
      </c>
      <c r="CJ325" s="240" t="str">
        <f t="shared" ca="1" si="537"/>
        <v>-6.3931019779231+10.0958112677195i</v>
      </c>
      <c r="CK325" s="240" t="str">
        <f t="shared" ca="1" si="538"/>
        <v>-11.5916566596289+2.90355884025406i</v>
      </c>
      <c r="CL325" s="240" t="str">
        <f t="shared" ca="1" si="539"/>
        <v>-10.3973450666942-5.8900232272569i</v>
      </c>
      <c r="CM325" s="240" t="str">
        <f t="shared" ca="1" si="540"/>
        <v>-3.46883701035284-11.4352231219659i</v>
      </c>
      <c r="CN325" s="240" t="str">
        <f t="shared" ca="1" si="541"/>
        <v>5.37275489472058-10.6738307507096i</v>
      </c>
      <c r="CO325" s="240" t="str">
        <f t="shared" ca="1" si="542"/>
        <v>11.2512411301914-4.02575844827116i</v>
      </c>
      <c r="CP325" s="240" t="str">
        <f t="shared" ca="1" si="543"/>
        <v>10.9246022415239+4.84254312505609i</v>
      </c>
      <c r="CQ325" s="240" t="str">
        <f t="shared" ca="1" si="544"/>
        <v>4.57298148147265+11.0401539130415i</v>
      </c>
      <c r="CR325" s="240" t="str">
        <f t="shared" ca="1" si="545"/>
        <v>-4.30066524483555+11.1490554086613i</v>
      </c>
      <c r="CS325" s="240" t="str">
        <f t="shared" ca="1" si="546"/>
        <v>-10.8024699981166+5.10918780172817i</v>
      </c>
      <c r="CT325" s="240" t="str">
        <f t="shared" ca="1" si="547"/>
        <v>-11.346649524777-3.74842668534625i</v>
      </c>
      <c r="CU325" s="240" t="str">
        <f t="shared" ca="1" si="548"/>
        <v>-5.63308564106843-10.5387619867765i</v>
      </c>
      <c r="CV325" s="240" t="str">
        <f t="shared" ca="1" si="549"/>
        <v>3.1871578376602-11.5169085683346i</v>
      </c>
      <c r="CW325" s="240" t="str">
        <f t="shared" ca="1" si="550"/>
        <v>10.2496651747234-6.14341288369911i</v>
      </c>
      <c r="CX325" s="240" t="str">
        <f t="shared" ca="1" si="551"/>
        <v>11.6594223703924+2.61821084756942i</v>
      </c>
      <c r="CY325" s="240" t="str">
        <f t="shared" ca="1" si="552"/>
        <v>6.63894010658313+9.93587602150605i</v>
      </c>
      <c r="CZ325" s="240" t="str">
        <f t="shared" ca="1" si="553"/>
        <v>-2.04295635823062+11.7738476027126i</v>
      </c>
      <c r="DA325" s="240" t="str">
        <f t="shared" ca="1" si="554"/>
        <v>-9.59815047266631+7.11847354125816i</v>
      </c>
      <c r="DB325" s="240" t="str">
        <f t="shared" ca="1" si="555"/>
        <v>-11.8599086048929-1.46278020807099i</v>
      </c>
      <c r="DC325" s="240" t="str">
        <f t="shared" ca="1" si="556"/>
        <v>-7.58085794965791-9.23730213864661i</v>
      </c>
      <c r="DD325" s="240" t="str">
        <f t="shared" ca="1" si="557"/>
        <v>0.879080092265634-11.9173980484382i</v>
      </c>
      <c r="DE325" s="240" t="str">
        <f t="shared" ca="1" si="558"/>
        <v>8.85420033467563-8.02497940726124i</v>
      </c>
      <c r="DF325" s="240" t="str">
        <f t="shared" ca="1" si="559"/>
        <v>11.9461774362433+0.293262195531884i</v>
      </c>
      <c r="DG325" s="240" t="str">
        <f t="shared" ca="1" si="560"/>
        <v>8.44976798656752+8.44976798656127i</v>
      </c>
      <c r="DH325" s="240" t="str">
        <f t="shared" ca="1" si="561"/>
        <v>0.293262195529841+11.9461774362434i</v>
      </c>
      <c r="DI325" s="240" t="str">
        <f t="shared" ca="1" si="562"/>
        <v>-8.02497940726376+8.85420033467333i</v>
      </c>
      <c r="DJ325" s="240" t="str">
        <f t="shared" ca="1" si="563"/>
        <v>-11.9173980484375+0.87908009227579i</v>
      </c>
      <c r="DK325" s="240" t="str">
        <f t="shared" ca="1" si="564"/>
        <v>-9.23730213864489-7.58085794966002i</v>
      </c>
      <c r="DL325" s="240" t="str">
        <f t="shared" ca="1" si="565"/>
        <v>-1.46278020806896-11.8599086048932i</v>
      </c>
      <c r="DM325" s="240" t="str">
        <f t="shared" ca="1" si="566"/>
        <v>7.11847354126034-9.5981504726647i</v>
      </c>
      <c r="DN325" s="240" t="str">
        <f t="shared" ca="1" si="567"/>
        <v>11.773847602713-2.04295635822861i</v>
      </c>
      <c r="DO325" s="240" t="str">
        <f t="shared" ca="1" si="568"/>
        <v>9.93587602150454+6.63894010658539i</v>
      </c>
      <c r="DP325" s="240" t="str">
        <f t="shared" ca="1" si="569"/>
        <v>2.61821084756743+11.6594223703928i</v>
      </c>
      <c r="DQ325" s="240" t="str">
        <f t="shared" ca="1" si="570"/>
        <v>-6.14341288369096+10.2496651747282i</v>
      </c>
      <c r="DR325" s="240" t="str">
        <f t="shared" ca="1" si="571"/>
        <v>-11.5169085683351+3.18715783765823i</v>
      </c>
      <c r="DS325" s="240" t="str">
        <f t="shared" ca="1" si="572"/>
        <v>-10.5387619867752-5.63308564107083i</v>
      </c>
      <c r="DT325" s="240" t="str">
        <f t="shared" ca="1" si="573"/>
        <v>-3.74842668535592-11.3466495247738i</v>
      </c>
      <c r="DU325" s="240" t="str">
        <f t="shared" ca="1" si="574"/>
        <v>5.10918780173064-10.8024699981154i</v>
      </c>
      <c r="DV325" s="240" t="str">
        <f t="shared" ca="1" si="575"/>
        <v>11.1490554086621-4.30066524483365i</v>
      </c>
      <c r="DW325" s="240" t="str">
        <f t="shared" ca="1" si="576"/>
        <v>11.0401539130451+4.57298148146386i</v>
      </c>
      <c r="DX325" s="240" t="str">
        <f t="shared" ca="1" si="577"/>
        <v>4.84254312505422+10.9246022415247i</v>
      </c>
      <c r="DY325" s="240" t="str">
        <f t="shared" ca="1" si="578"/>
        <v>-4.02575844827372+11.2512411301905i</v>
      </c>
      <c r="DZ325" s="240" t="str">
        <f t="shared" ca="1" si="579"/>
        <v>-10.6738307507105+5.37275489471875i</v>
      </c>
      <c r="EA325" s="240" t="str">
        <f t="shared" ca="1" si="580"/>
        <v>-11.4352231219651-3.46883701035545i</v>
      </c>
      <c r="EB325" s="240" t="str">
        <f t="shared" ca="1" si="581"/>
        <v>-5.89002322725512-10.3973450666953i</v>
      </c>
      <c r="EC325" s="240" t="str">
        <f t="shared" ca="1" si="582"/>
        <v>2.9035588402567-11.5916566596283i</v>
      </c>
      <c r="ED325" s="240" t="str">
        <f t="shared" ca="1" si="583"/>
        <v>10.0958112677141-6.39310197793171i</v>
      </c>
      <c r="EE325" s="240" t="str">
        <f t="shared" ca="1" si="584"/>
        <v>11.7201648810923+2.33128574257825i</v>
      </c>
      <c r="EF325" s="240" t="str">
        <f t="shared" ca="1" si="585"/>
        <v>6.88077918596361+9.76995577510702i</v>
      </c>
      <c r="EG325" s="240" t="str">
        <f t="shared" ca="1" si="586"/>
        <v>-1.75339637334933+11.8204381987921i</v>
      </c>
      <c r="EH325" s="240" t="str">
        <f t="shared" ca="1" si="587"/>
        <v>-9.42056360328374+7.35187999426152i</v>
      </c>
      <c r="EI325" s="240" t="str">
        <f t="shared" ca="1" si="588"/>
        <v>-11.8922350455212-1.17128291868972i</v>
      </c>
      <c r="EJ325" s="240" t="str">
        <f t="shared" ca="1" si="589"/>
        <v>-7.80526947969507-9.04847646860385i</v>
      </c>
      <c r="EK325" s="240" t="str">
        <f t="shared" ca="1" si="590"/>
        <v>0.586347740874586-11.9353824563903i</v>
      </c>
      <c r="EL325" s="240" t="str">
        <f t="shared" ca="1" si="591"/>
        <v>8.6545907615503-8.23985538730051i</v>
      </c>
      <c r="EM325" s="240" t="str">
        <f t="shared" ca="1" si="592"/>
        <v>11.9497764855054+5.89089723305363E-12i</v>
      </c>
      <c r="EN325" s="240"/>
      <c r="EO325" s="240"/>
      <c r="EP325" s="240"/>
    </row>
    <row r="326" spans="1:146">
      <c r="A326" s="268">
        <f t="shared" si="461"/>
        <v>4.4140624999999918E-3</v>
      </c>
      <c r="B326" s="267">
        <v>226</v>
      </c>
      <c r="C326" s="266">
        <f t="shared" si="462"/>
        <v>45200</v>
      </c>
      <c r="N326" s="265">
        <f t="shared" ca="1" si="463"/>
        <v>12.049286405053905</v>
      </c>
      <c r="O326" s="240">
        <f t="shared" ca="1" si="464"/>
        <v>-11.950713594946095</v>
      </c>
      <c r="P326" s="240" t="str">
        <f t="shared" ca="1" si="465"/>
        <v>-8.85489468697013-8.02560873149804i</v>
      </c>
      <c r="Q326" s="240" t="str">
        <f t="shared" ca="1" si="466"/>
        <v>-1.17137477147472-11.8931676425241i</v>
      </c>
      <c r="R326" s="240" t="str">
        <f t="shared" ca="1" si="467"/>
        <v>7.11903177669802-9.59890316602857i</v>
      </c>
      <c r="S326" s="240" t="str">
        <f t="shared" ca="1" si="468"/>
        <v>11.7210839842379-2.33146856356037i</v>
      </c>
      <c r="T326" s="240" t="str">
        <f t="shared" ca="1" si="469"/>
        <v>10.2504689603045+6.14389465422897i</v>
      </c>
      <c r="U326" s="241" t="str">
        <f t="shared" ca="1" si="470"/>
        <v>3.46910903886972+11.4361198797871i</v>
      </c>
      <c r="V326" s="240" t="str">
        <f t="shared" ca="1" si="471"/>
        <v>-5.10958846764629+10.8033171350158i</v>
      </c>
      <c r="W326" s="240" t="str">
        <f t="shared" ca="1" si="472"/>
        <v>-11.0410196892752+4.57334009772577i</v>
      </c>
      <c r="X326" s="240" t="str">
        <f t="shared" ca="1" si="473"/>
        <v>-11.2521234600235-4.02607415093391i</v>
      </c>
      <c r="Y326" s="240" t="str">
        <f t="shared" ca="1" si="474"/>
        <v>-5.6335273913998-10.5395884435199i</v>
      </c>
      <c r="Z326" s="240" t="str">
        <f t="shared" ca="1" si="475"/>
        <v>2.90378653927199-11.5925656850747i</v>
      </c>
      <c r="AA326" s="240" t="str">
        <f t="shared" ca="1" si="476"/>
        <v>9.93665519952892-6.63946073669423i</v>
      </c>
      <c r="AB326" s="240" t="str">
        <f t="shared" ca="1" si="477"/>
        <v>11.8213651654374+1.75353387586684i</v>
      </c>
      <c r="AC326" s="240" t="str">
        <f t="shared" ca="1" si="478"/>
        <v>7.58145244559691+9.23802653403755i</v>
      </c>
      <c r="AD326" s="240" t="str">
        <f t="shared" ca="1" si="479"/>
        <v>-0.586393722656801+11.9363184370416i</v>
      </c>
      <c r="AE326" s="240" t="str">
        <f t="shared" ca="1" si="480"/>
        <v>-8.45043062300434+8.45043062300495i</v>
      </c>
      <c r="AF326" s="240" t="str">
        <f t="shared" ca="1" si="481"/>
        <v>-11.9363184370416+0.586393722656655i</v>
      </c>
      <c r="AG326" s="240" t="str">
        <f t="shared" ca="1" si="482"/>
        <v>-9.23802653403736-7.58145244559715i</v>
      </c>
      <c r="AH326" s="240" t="str">
        <f t="shared" ca="1" si="483"/>
        <v>-1.75353387586552-11.8213651654376i</v>
      </c>
      <c r="AI326" s="240" t="str">
        <f t="shared" ca="1" si="484"/>
        <v>6.63946073669053-9.93665519953139i</v>
      </c>
      <c r="AJ326" s="240" t="str">
        <f t="shared" ca="1" si="485"/>
        <v>11.5925656850748-2.90378653927185i</v>
      </c>
      <c r="AK326" s="240" t="str">
        <f t="shared" ca="1" si="486"/>
        <v>10.5395884435226+5.63352739139477i</v>
      </c>
      <c r="AL326" s="240" t="str">
        <f t="shared" ca="1" si="487"/>
        <v>4.02607415093361+11.2521234600236i</v>
      </c>
      <c r="AM326" s="240" t="str">
        <f t="shared" ca="1" si="488"/>
        <v>-4.57334009773162+11.0410196892728i</v>
      </c>
      <c r="AN326" s="240" t="str">
        <f t="shared" ca="1" si="489"/>
        <v>-10.8033171350159+5.10958846764601i</v>
      </c>
      <c r="AO326" s="240" t="str">
        <f t="shared" ca="1" si="490"/>
        <v>-11.4361198797857-3.46910903887449i</v>
      </c>
      <c r="AP326" s="240" t="str">
        <f t="shared" ca="1" si="491"/>
        <v>-6.14389465422989-10.2504689603039i</v>
      </c>
      <c r="AQ326" s="240" t="str">
        <f t="shared" ca="1" si="492"/>
        <v>2.33146856356539-11.7210839842369i</v>
      </c>
      <c r="AR326" s="240" t="str">
        <f t="shared" ca="1" si="493"/>
        <v>2.33146856356539-11.7210839842369i</v>
      </c>
      <c r="AS326" s="240" t="str">
        <f t="shared" ca="1" si="494"/>
        <v>11.8931676425237+1.17137477147843i</v>
      </c>
      <c r="AT326" s="240" t="str">
        <f t="shared" ca="1" si="495"/>
        <v>8.02560873149958+8.85489468696874i</v>
      </c>
      <c r="AU326" s="240" t="str">
        <f t="shared" ca="1" si="496"/>
        <v>-3.88266689795905E-12+11.9507135949461i</v>
      </c>
      <c r="AV326" s="240" t="str">
        <f t="shared" ca="1" si="497"/>
        <v>-8.02560873149627+8.85489468697173i</v>
      </c>
      <c r="AW326" s="240" t="str">
        <f t="shared" ca="1" si="498"/>
        <v>-11.8931676425244+1.17137477147104i</v>
      </c>
      <c r="AX326" s="240" t="str">
        <f t="shared" ca="1" si="499"/>
        <v>-9.59890316603068-7.11903177669517i</v>
      </c>
      <c r="AY326" s="240" t="str">
        <f t="shared" ca="1" si="500"/>
        <v>-2.33146856355777-11.7210839842385i</v>
      </c>
      <c r="AZ326" s="240" t="str">
        <f t="shared" ca="1" si="501"/>
        <v>6.14389465422607-10.2504689603062i</v>
      </c>
      <c r="BA326" s="240" t="str">
        <f t="shared" ca="1" si="502"/>
        <v>11.4361198797878-3.46910903886738i</v>
      </c>
      <c r="BB326" s="240" t="str">
        <f t="shared" ca="1" si="503"/>
        <v>10.8033171350177+5.10958846764228i</v>
      </c>
      <c r="BC326" s="240" t="str">
        <f t="shared" ca="1" si="504"/>
        <v>4.57334009772445+11.0410196892758i</v>
      </c>
      <c r="BD326" s="240" t="str">
        <f t="shared" ca="1" si="505"/>
        <v>-4.02607415092957+11.252123460025i</v>
      </c>
      <c r="BE326" s="240" t="str">
        <f t="shared" ca="1" si="506"/>
        <v>-10.5395884435205+5.6335273913987i</v>
      </c>
      <c r="BF326" s="240" t="str">
        <f t="shared" ca="1" si="507"/>
        <v>-11.5925656850758-2.90378653926769i</v>
      </c>
      <c r="BG326" s="240" t="str">
        <f t="shared" ca="1" si="508"/>
        <v>-6.63946073669411-9.936655199529i</v>
      </c>
      <c r="BH326" s="240" t="str">
        <f t="shared" ca="1" si="509"/>
        <v>1.75353387586111-11.8213651654383i</v>
      </c>
      <c r="BI326" s="240" t="str">
        <f t="shared" ca="1" si="510"/>
        <v>9.23802653403776-7.58145244559667i</v>
      </c>
      <c r="BJ326" s="240" t="str">
        <f t="shared" ca="1" si="511"/>
        <v>11.9363184370413+0.586393722662716i</v>
      </c>
      <c r="BK326" s="240" t="str">
        <f t="shared" ca="1" si="512"/>
        <v>8.45043062300486+8.45043062300444i</v>
      </c>
      <c r="BL326" s="240" t="str">
        <f t="shared" ca="1" si="513"/>
        <v>0.586393722651759+11.9363184370418i</v>
      </c>
      <c r="BM326" s="240" t="str">
        <f t="shared" ca="1" si="514"/>
        <v>-7.58145244559648+9.23802653403791i</v>
      </c>
      <c r="BN326" s="240" t="str">
        <f t="shared" ca="1" si="515"/>
        <v>-11.8213651654382+1.75353387586167i</v>
      </c>
      <c r="BO326" s="240" t="str">
        <f t="shared" ca="1" si="516"/>
        <v>-9.93665519952913-6.6394607366939i</v>
      </c>
      <c r="BP326" s="240" t="str">
        <f t="shared" ca="1" si="517"/>
        <v>-2.90378653926792-11.5925656850758i</v>
      </c>
      <c r="BQ326" s="240" t="str">
        <f t="shared" ca="1" si="518"/>
        <v>5.63352739139789-10.5395884435209i</v>
      </c>
      <c r="BR326" s="240" t="str">
        <f t="shared" ca="1" si="519"/>
        <v>11.252123460025-4.0260741509298i</v>
      </c>
      <c r="BS326" s="240" t="str">
        <f t="shared" ca="1" si="520"/>
        <v>11.041019689276+4.57334009772392i</v>
      </c>
      <c r="BT326" s="240" t="str">
        <f t="shared" ca="1" si="521"/>
        <v>5.1095884676428+10.8033171350174i</v>
      </c>
      <c r="BU326" s="240" t="str">
        <f t="shared" ca="1" si="522"/>
        <v>-3.46910903886683+11.436119879788i</v>
      </c>
      <c r="BV326" s="240" t="str">
        <f t="shared" ca="1" si="523"/>
        <v>-10.250468960306+6.14389465422657i</v>
      </c>
      <c r="BW326" s="240" t="str">
        <f t="shared" ca="1" si="524"/>
        <v>-11.7210839842385-2.33146856355754i</v>
      </c>
      <c r="BX326" s="240" t="str">
        <f t="shared" ca="1" si="525"/>
        <v>-7.11903177669563-9.59890316603034i</v>
      </c>
      <c r="BY326" s="240" t="str">
        <f t="shared" ca="1" si="526"/>
        <v>1.17137477147013-11.8931676425245i</v>
      </c>
      <c r="BZ326" s="240" t="str">
        <f t="shared" ca="1" si="527"/>
        <v>8.85489468697157-8.02560873149645i</v>
      </c>
      <c r="CA326" s="240" t="str">
        <f t="shared" ca="1" si="528"/>
        <v>11.9507135949461-4.46241573821723E-12i</v>
      </c>
      <c r="CB326" s="240" t="str">
        <f t="shared" ca="1" si="529"/>
        <v>8.85489468696935+8.0256087314989i</v>
      </c>
      <c r="CC326" s="240" t="str">
        <f t="shared" ca="1" si="530"/>
        <v>1.17137477147901+11.8931676425237i</v>
      </c>
      <c r="CD326" s="240" t="str">
        <f t="shared" ca="1" si="531"/>
        <v>-7.11903177669828+9.59890316602837i</v>
      </c>
      <c r="CE326" s="240" t="str">
        <f t="shared" ca="1" si="532"/>
        <v>-11.7210839842369+2.33146856356562i</v>
      </c>
      <c r="CF326" s="240" t="str">
        <f t="shared" ca="1" si="533"/>
        <v>-10.2504689603042-6.1438946542294i</v>
      </c>
      <c r="CG326" s="240" t="str">
        <f t="shared" ca="1" si="534"/>
        <v>-3.46910903886367-11.4361198797889i</v>
      </c>
      <c r="CH326" s="240" t="str">
        <f t="shared" ca="1" si="535"/>
        <v>5.10958846764579-10.803317135016i</v>
      </c>
      <c r="CI326" s="240" t="str">
        <f t="shared" ca="1" si="536"/>
        <v>11.0410196892773-4.57334009772087i</v>
      </c>
      <c r="CJ326" s="240" t="str">
        <f t="shared" ca="1" si="537"/>
        <v>11.2521234600239+4.0260741509329i</v>
      </c>
      <c r="CK326" s="240" t="str">
        <f t="shared" ca="1" si="538"/>
        <v>5.63352739139498+10.5395884435224i</v>
      </c>
      <c r="CL326" s="240" t="str">
        <f t="shared" ca="1" si="539"/>
        <v>-2.90378653927112+11.592565685075i</v>
      </c>
      <c r="CM326" s="240" t="str">
        <f t="shared" ca="1" si="540"/>
        <v>-9.93665519953097+6.63946073669115i</v>
      </c>
      <c r="CN326" s="240" t="str">
        <f t="shared" ca="1" si="541"/>
        <v>-11.8213651654377-1.75353387586495i</v>
      </c>
      <c r="CO326" s="240" t="str">
        <f t="shared" ca="1" si="542"/>
        <v>-7.58145244559393-9.23802653404i</v>
      </c>
      <c r="CP326" s="240" t="str">
        <f t="shared" ca="1" si="543"/>
        <v>0.586393722655059-11.9363184370416i</v>
      </c>
      <c r="CQ326" s="240" t="str">
        <f t="shared" ca="1" si="544"/>
        <v>8.45043062300719-8.45043062300211i</v>
      </c>
      <c r="CR326" s="240" t="str">
        <f t="shared" ca="1" si="545"/>
        <v>11.9363184370414-0.586393722660095i</v>
      </c>
      <c r="CS326" s="240" t="str">
        <f t="shared" ca="1" si="546"/>
        <v>9.23802653403545+7.58145244559948i</v>
      </c>
      <c r="CT326" s="240" t="str">
        <f t="shared" ca="1" si="547"/>
        <v>1.75353387586993+11.8213651654369i</v>
      </c>
      <c r="CU326" s="240" t="str">
        <f t="shared" ca="1" si="548"/>
        <v>-6.63946073669657+9.93665519952736i</v>
      </c>
      <c r="CV326" s="240" t="str">
        <f t="shared" ca="1" si="549"/>
        <v>-11.5925656850737+2.90378653927601i</v>
      </c>
      <c r="CW326" s="240" t="str">
        <f t="shared" ca="1" si="550"/>
        <v>-10.5395884435191-5.63352739140132i</v>
      </c>
      <c r="CX326" s="240" t="str">
        <f t="shared" ca="1" si="551"/>
        <v>-4.02607415093765-11.2521234600222i</v>
      </c>
      <c r="CY326" s="240" t="str">
        <f t="shared" ca="1" si="552"/>
        <v>4.5733400977275-11.0410196892745i</v>
      </c>
      <c r="CZ326" s="240" t="str">
        <f t="shared" ca="1" si="553"/>
        <v>10.8033171350141-5.10958846764973i</v>
      </c>
      <c r="DA326" s="240" t="str">
        <f t="shared" ca="1" si="554"/>
        <v>11.4361198797869+3.46910903887055i</v>
      </c>
      <c r="DB326" s="240" t="str">
        <f t="shared" ca="1" si="555"/>
        <v>6.14389465423373+10.2504689603017i</v>
      </c>
      <c r="DC326" s="240" t="str">
        <f t="shared" ca="1" si="556"/>
        <v>-2.33146856356134+11.7210839842377i</v>
      </c>
      <c r="DD326" s="240" t="str">
        <f t="shared" ca="1" si="557"/>
        <v>-9.59890316603265+7.11903177669251i</v>
      </c>
      <c r="DE326" s="240" t="str">
        <f t="shared" ca="1" si="558"/>
        <v>-11.8931676425241-1.17137477147467i</v>
      </c>
      <c r="DF326" s="240" t="str">
        <f t="shared" ca="1" si="559"/>
        <v>-8.02560873149407-8.85489468697373i</v>
      </c>
      <c r="DG326" s="240" t="str">
        <f t="shared" ca="1" si="560"/>
        <v>-5.7974884025818E-13-11.9507135949461i</v>
      </c>
      <c r="DH326" s="240" t="str">
        <f t="shared" ca="1" si="561"/>
        <v>8.02560873150228-8.85489468696629i</v>
      </c>
      <c r="DI326" s="240" t="str">
        <f t="shared" ca="1" si="562"/>
        <v>11.893167642524-1.17137477147582i</v>
      </c>
      <c r="DJ326" s="240" t="str">
        <f t="shared" ca="1" si="563"/>
        <v>9.59890316602605+7.11903177670141i</v>
      </c>
      <c r="DK326" s="240" t="str">
        <f t="shared" ca="1" si="564"/>
        <v>2.33146856356182+11.7210839842376i</v>
      </c>
      <c r="DL326" s="240" t="str">
        <f t="shared" ca="1" si="565"/>
        <v>-6.14389465423215+10.2504689603026i</v>
      </c>
      <c r="DM326" s="240" t="str">
        <f t="shared" ca="1" si="566"/>
        <v>-11.4361198797865+3.46910903887166i</v>
      </c>
      <c r="DN326" s="240" t="str">
        <f t="shared" ca="1" si="567"/>
        <v>-10.8033171350144-5.1095884676493i</v>
      </c>
      <c r="DO326" s="240" t="str">
        <f t="shared" ca="1" si="568"/>
        <v>-4.57334009772794-11.0410196892743i</v>
      </c>
      <c r="DP326" s="240" t="str">
        <f t="shared" ca="1" si="569"/>
        <v>4.02607415093656-11.2521234600225i</v>
      </c>
      <c r="DQ326" s="240" t="str">
        <f t="shared" ca="1" si="570"/>
        <v>10.5395884435185-5.63352739140233i</v>
      </c>
      <c r="DR326" s="240" t="str">
        <f t="shared" ca="1" si="571"/>
        <v>11.5925656850738+2.90378653927554i</v>
      </c>
      <c r="DS326" s="240" t="str">
        <f t="shared" ca="1" si="572"/>
        <v>6.6394607366981+9.93665519952634i</v>
      </c>
      <c r="DT326" s="240" t="str">
        <f t="shared" ca="1" si="573"/>
        <v>-1.75353387586878+11.8213651654371i</v>
      </c>
      <c r="DU326" s="240" t="str">
        <f t="shared" ca="1" si="574"/>
        <v>-9.23802653403514+7.58145244559985i</v>
      </c>
      <c r="DV326" s="240" t="str">
        <f t="shared" ca="1" si="575"/>
        <v>-11.9363184370415-0.586393722658258i</v>
      </c>
      <c r="DW326" s="240" t="str">
        <f t="shared" ca="1" si="576"/>
        <v>-8.45043062300801-8.45043062300128i</v>
      </c>
      <c r="DX326" s="240" t="str">
        <f t="shared" ca="1" si="577"/>
        <v>-0.586393722655538-11.9363184370416i</v>
      </c>
      <c r="DY326" s="240" t="str">
        <f t="shared" ca="1" si="578"/>
        <v>7.58145244560196-9.23802653403342i</v>
      </c>
      <c r="DZ326" s="240" t="str">
        <f t="shared" ca="1" si="579"/>
        <v>11.8213651654375-1.7535338758661i</v>
      </c>
      <c r="EA326" s="240" t="str">
        <f t="shared" ca="1" si="580"/>
        <v>9.93665519953162+6.6394607366902i</v>
      </c>
      <c r="EB326" s="240" t="str">
        <f t="shared" ca="1" si="581"/>
        <v>2.9037865392729+11.5925656850745i</v>
      </c>
      <c r="EC326" s="240" t="str">
        <f t="shared" ca="1" si="582"/>
        <v>-5.63352739140474+10.5395884435172i</v>
      </c>
      <c r="ED326" s="240" t="str">
        <f t="shared" ca="1" si="583"/>
        <v>-11.2521234600235+4.026074150934i</v>
      </c>
      <c r="EE326" s="240" t="str">
        <f t="shared" ca="1" si="584"/>
        <v>-11.0410196892733-4.57334009773047i</v>
      </c>
      <c r="EF326" s="240" t="str">
        <f t="shared" ca="1" si="585"/>
        <v>-5.10958846764684-10.8033171350155i</v>
      </c>
      <c r="EG326" s="240" t="str">
        <f t="shared" ca="1" si="586"/>
        <v>3.46910903887427-11.4361198797857i</v>
      </c>
      <c r="EH326" s="240" t="str">
        <f t="shared" ca="1" si="587"/>
        <v>10.250468960304-6.14389465422981i</v>
      </c>
      <c r="EI326" s="240" t="str">
        <f t="shared" ca="1" si="588"/>
        <v>11.7210839842371+2.33146856356448i</v>
      </c>
      <c r="EJ326" s="240" t="str">
        <f t="shared" ca="1" si="589"/>
        <v>7.11903177669922+9.59890316602768i</v>
      </c>
      <c r="EK326" s="240" t="str">
        <f t="shared" ca="1" si="590"/>
        <v>-1.17137477147853+11.8931676425237i</v>
      </c>
      <c r="EL326" s="240" t="str">
        <f t="shared" ca="1" si="591"/>
        <v>-8.85489468696812+8.02560873150026i</v>
      </c>
      <c r="EM326" s="240" t="str">
        <f t="shared" ca="1" si="592"/>
        <v>-11.9507135949461-3.30291805770087E-12i</v>
      </c>
      <c r="EN326" s="240"/>
      <c r="EO326" s="240"/>
      <c r="EP326" s="240"/>
    </row>
    <row r="327" spans="1:146">
      <c r="A327" s="268">
        <f t="shared" si="461"/>
        <v>4.4335937499999914E-3</v>
      </c>
      <c r="B327" s="267">
        <v>227</v>
      </c>
      <c r="C327" s="266">
        <f t="shared" si="462"/>
        <v>45400</v>
      </c>
      <c r="N327" s="265">
        <f t="shared" ca="1" si="463"/>
        <v>12.048411524053922</v>
      </c>
      <c r="O327" s="240">
        <f t="shared" ca="1" si="464"/>
        <v>-11.951588475946078</v>
      </c>
      <c r="P327" s="240" t="str">
        <f t="shared" ca="1" si="465"/>
        <v>-9.04984852379133-7.80645302264729i</v>
      </c>
      <c r="Q327" s="240" t="str">
        <f t="shared" ca="1" si="466"/>
        <v>-1.75366224757083-11.8222305771716i</v>
      </c>
      <c r="R327" s="240" t="str">
        <f t="shared" ca="1" si="467"/>
        <v>6.39407138850169-10.0973421343001i</v>
      </c>
      <c r="S327" s="240" t="str">
        <f t="shared" ca="1" si="468"/>
        <v>11.436957088705-3.46936300341821i</v>
      </c>
      <c r="T327" s="240" t="str">
        <f t="shared" ca="1" si="469"/>
        <v>10.9262587808636+4.84327741843977i</v>
      </c>
      <c r="U327" s="241" t="str">
        <f t="shared" ca="1" si="470"/>
        <v>5.10996252747346+10.8041080180728i</v>
      </c>
      <c r="V327" s="240" t="str">
        <f t="shared" ca="1" si="471"/>
        <v>-3.18764111862528+11.5186549213533i</v>
      </c>
      <c r="W327" s="240" t="str">
        <f t="shared" ca="1" si="472"/>
        <v>-9.93738263649438+6.63994679453586i</v>
      </c>
      <c r="X327" s="240" t="str">
        <f t="shared" ca="1" si="473"/>
        <v>-11.8617069683222-1.46300201504424i</v>
      </c>
      <c r="Y327" s="240" t="str">
        <f t="shared" ca="1" si="474"/>
        <v>-8.0261962656681-8.85554293103153i</v>
      </c>
      <c r="Z327" s="240" t="str">
        <f t="shared" ca="1" si="475"/>
        <v>-0.293306663999554-11.9479888809465i</v>
      </c>
      <c r="AA327" s="240" t="str">
        <f t="shared" ca="1" si="476"/>
        <v>7.58200746422773-9.238702826196i</v>
      </c>
      <c r="AB327" s="240" t="str">
        <f t="shared" ca="1" si="477"/>
        <v>11.7756329163831-2.04326613953323i</v>
      </c>
      <c r="AC327" s="240" t="str">
        <f t="shared" ca="1" si="478"/>
        <v>10.2512193707686+6.14434443295181i</v>
      </c>
      <c r="AD327" s="240" t="str">
        <f t="shared" ca="1" si="479"/>
        <v>3.74899507366565+11.3483700607619i</v>
      </c>
      <c r="AE327" s="240" t="str">
        <f t="shared" ca="1" si="480"/>
        <v>-4.57367490018986+11.0418279739244i</v>
      </c>
      <c r="AF327" s="240" t="str">
        <f t="shared" ca="1" si="481"/>
        <v>-10.6754492646035+5.37356958615444i</v>
      </c>
      <c r="AG327" s="240" t="str">
        <f t="shared" ca="1" si="482"/>
        <v>-11.5934143469884-2.90399911801138i</v>
      </c>
      <c r="AH327" s="240" t="str">
        <f t="shared" ca="1" si="483"/>
        <v>-6.8818225449017-9.77143723097323i</v>
      </c>
      <c r="AI327" s="240" t="str">
        <f t="shared" ca="1" si="484"/>
        <v>1.17146052480774-11.894038310733i</v>
      </c>
      <c r="AJ327" s="240" t="str">
        <f t="shared" ca="1" si="485"/>
        <v>8.65590309033721-8.24110482818037i</v>
      </c>
      <c r="AK327" s="240" t="str">
        <f t="shared" ca="1" si="486"/>
        <v>11.9371922642092-0.586436651029784i</v>
      </c>
      <c r="AL327" s="240" t="str">
        <f t="shared" ca="1" si="487"/>
        <v>9.42199207947593+7.35299478802073i</v>
      </c>
      <c r="AM327" s="240" t="str">
        <f t="shared" ca="1" si="488"/>
        <v>2.33163924438143+11.7219420546438i</v>
      </c>
      <c r="AN327" s="240" t="str">
        <f t="shared" ca="1" si="489"/>
        <v>-5.89091635407059+10.3989216560041i</v>
      </c>
      <c r="AO327" s="240" t="str">
        <f t="shared" ca="1" si="490"/>
        <v>-11.2529471990363+4.02636888946716i</v>
      </c>
      <c r="AP327" s="240" t="str">
        <f t="shared" ca="1" si="491"/>
        <v>-11.150745982696-4.30131737119639i</v>
      </c>
      <c r="AQ327" s="240" t="str">
        <f t="shared" ca="1" si="492"/>
        <v>-5.63393980744639-10.5403600196786i</v>
      </c>
      <c r="AR327" s="240" t="str">
        <f t="shared" ca="1" si="493"/>
        <v>-5.63393980744639-10.5403600196786i</v>
      </c>
      <c r="AS327" s="240" t="str">
        <f t="shared" ca="1" si="494"/>
        <v>9.59960587704056-7.11955294269629i</v>
      </c>
      <c r="AT327" s="240" t="str">
        <f t="shared" ca="1" si="495"/>
        <v>11.9192051292119+0.879213390557018i</v>
      </c>
      <c r="AU327" s="240" t="str">
        <f t="shared" ca="1" si="496"/>
        <v>8.4510492572945+8.45104925729043i</v>
      </c>
      <c r="AV327" s="240" t="str">
        <f t="shared" ca="1" si="497"/>
        <v>0.879213390550904+11.9192051292124i</v>
      </c>
      <c r="AW327" s="240" t="str">
        <f t="shared" ca="1" si="498"/>
        <v>-7.11955294270149+9.59960587703671i</v>
      </c>
      <c r="AX327" s="240" t="str">
        <f t="shared" ca="1" si="499"/>
        <v>-11.6611903333238+2.61860785692759i</v>
      </c>
      <c r="AY327" s="240" t="str">
        <f t="shared" ca="1" si="500"/>
        <v>-10.5403600196755-5.6339398074521i</v>
      </c>
      <c r="AZ327" s="240" t="str">
        <f t="shared" ca="1" si="501"/>
        <v>-4.30131737120177-11.1507459826939i</v>
      </c>
      <c r="BA327" s="240" t="str">
        <f t="shared" ca="1" si="502"/>
        <v>4.02636888946175-11.2529471990382i</v>
      </c>
      <c r="BB327" s="240" t="str">
        <f t="shared" ca="1" si="503"/>
        <v>10.3989216560073-5.89091635406496i</v>
      </c>
      <c r="BC327" s="240" t="str">
        <f t="shared" ca="1" si="504"/>
        <v>11.7219420546449+2.33163924437612i</v>
      </c>
      <c r="BD327" s="240" t="str">
        <f t="shared" ca="1" si="505"/>
        <v>7.352994788025+9.4219920794726i</v>
      </c>
      <c r="BE327" s="240" t="str">
        <f t="shared" ca="1" si="506"/>
        <v>-0.586436651036247+11.9371922642089i</v>
      </c>
      <c r="BF327" s="240" t="str">
        <f t="shared" ca="1" si="507"/>
        <v>-8.2411048281762+8.65590309034118i</v>
      </c>
      <c r="BG327" s="240" t="str">
        <f t="shared" ca="1" si="508"/>
        <v>-11.8940383107325+1.1714605248133i</v>
      </c>
      <c r="BH327" s="240" t="str">
        <f t="shared" ca="1" si="509"/>
        <v>-9.7714372309696-6.88182254490685i</v>
      </c>
      <c r="BI327" s="240" t="str">
        <f t="shared" ca="1" si="510"/>
        <v>-2.9039991180168-11.593414346987i</v>
      </c>
      <c r="BJ327" s="240" t="str">
        <f t="shared" ca="1" si="511"/>
        <v>5.3735695861496-10.6754492646059i</v>
      </c>
      <c r="BK327" s="240" t="str">
        <f t="shared" ca="1" si="512"/>
        <v>11.041827973925-4.57367490018859i</v>
      </c>
      <c r="BL327" s="240" t="str">
        <f t="shared" ca="1" si="513"/>
        <v>11.3483700607626+3.74899507366374i</v>
      </c>
      <c r="BM327" s="240" t="str">
        <f t="shared" ca="1" si="514"/>
        <v>6.14434443294714+10.2512193707714i</v>
      </c>
      <c r="BN327" s="240" t="str">
        <f t="shared" ca="1" si="515"/>
        <v>-2.04326613953441+11.7756329163828i</v>
      </c>
      <c r="BO327" s="240" t="str">
        <f t="shared" ca="1" si="516"/>
        <v>-9.23870282619386+7.58200746423034i</v>
      </c>
      <c r="BP327" s="240" t="str">
        <f t="shared" ca="1" si="517"/>
        <v>-11.9479888809463-0.293306664004836i</v>
      </c>
      <c r="BQ327" s="240" t="str">
        <f t="shared" ca="1" si="518"/>
        <v>-8.85554293103112-8.02619626566855i</v>
      </c>
      <c r="BR327" s="240" t="str">
        <f t="shared" ca="1" si="519"/>
        <v>-1.46300201504709-11.8617069683219i</v>
      </c>
      <c r="BS327" s="240" t="str">
        <f t="shared" ca="1" si="520"/>
        <v>6.63994679453912-9.9373826364922i</v>
      </c>
      <c r="BT327" s="240" t="str">
        <f t="shared" ca="1" si="521"/>
        <v>11.5186549213534-3.18764111862486i</v>
      </c>
      <c r="BU327" s="240" t="str">
        <f t="shared" ca="1" si="522"/>
        <v>10.8041080180746+5.10996252746963i</v>
      </c>
      <c r="BV327" s="240" t="str">
        <f t="shared" ca="1" si="523"/>
        <v>4.84327741843631+10.9262587808651i</v>
      </c>
      <c r="BW327" s="240" t="str">
        <f t="shared" ca="1" si="524"/>
        <v>-3.46936300341734+11.4369570887053i</v>
      </c>
      <c r="BX327" s="240" t="str">
        <f t="shared" ca="1" si="525"/>
        <v>-10.0973421342977+6.3940713885054i</v>
      </c>
      <c r="BY327" s="240" t="str">
        <f t="shared" ca="1" si="526"/>
        <v>-11.8222305771713-1.75366224757324i</v>
      </c>
      <c r="BZ327" s="240" t="str">
        <f t="shared" ca="1" si="527"/>
        <v>-7.80645302264854-9.04984852379025i</v>
      </c>
      <c r="CA327" s="240" t="str">
        <f t="shared" ca="1" si="528"/>
        <v>-5.75705773847403E-12-11.9515884759461i</v>
      </c>
      <c r="CB327" s="240" t="str">
        <f t="shared" ca="1" si="529"/>
        <v>7.80645302264908-9.04984852378979i</v>
      </c>
      <c r="CC327" s="240" t="str">
        <f t="shared" ca="1" si="530"/>
        <v>11.8222305771714-1.75366224757254i</v>
      </c>
      <c r="CD327" s="240" t="str">
        <f t="shared" ca="1" si="531"/>
        <v>10.0973421342973+6.39407138850601i</v>
      </c>
      <c r="CE327" s="240" t="str">
        <f t="shared" ca="1" si="532"/>
        <v>3.46936300341666+11.4369570887055i</v>
      </c>
      <c r="CF327" s="240" t="str">
        <f t="shared" ca="1" si="533"/>
        <v>-4.84327741843695+10.9262587808648i</v>
      </c>
      <c r="CG327" s="240" t="str">
        <f t="shared" ca="1" si="534"/>
        <v>-10.8041080180749+5.10996252746899i</v>
      </c>
      <c r="CH327" s="240" t="str">
        <f t="shared" ca="1" si="535"/>
        <v>-11.5186549213532-3.18764111862555i</v>
      </c>
      <c r="CI327" s="240" t="str">
        <f t="shared" ca="1" si="536"/>
        <v>-6.63994679453852-9.9373826364926i</v>
      </c>
      <c r="CJ327" s="240" t="str">
        <f t="shared" ca="1" si="537"/>
        <v>1.46300201504847-11.8617069683217i</v>
      </c>
      <c r="CK327" s="240" t="str">
        <f t="shared" ca="1" si="538"/>
        <v>8.85554293103159-8.02619626566803i</v>
      </c>
      <c r="CL327" s="240" t="str">
        <f t="shared" ca="1" si="539"/>
        <v>11.9479888809464-0.293306664004121i</v>
      </c>
      <c r="CM327" s="240" t="str">
        <f t="shared" ca="1" si="540"/>
        <v>9.23870282619341+7.5820074642309i</v>
      </c>
      <c r="CN327" s="240" t="str">
        <f t="shared" ca="1" si="541"/>
        <v>2.04326613953371+11.775632916383i</v>
      </c>
      <c r="CO327" s="240" t="str">
        <f t="shared" ca="1" si="542"/>
        <v>-6.14434443294833+10.2512193707707i</v>
      </c>
      <c r="CP327" s="240" t="str">
        <f t="shared" ca="1" si="543"/>
        <v>-11.3483700607628+3.74899507366306i</v>
      </c>
      <c r="CQ327" s="240" t="str">
        <f t="shared" ca="1" si="544"/>
        <v>-11.0418279739247-4.57367490018925i</v>
      </c>
      <c r="CR327" s="240" t="str">
        <f t="shared" ca="1" si="545"/>
        <v>-5.37356958615928-10.675449264601i</v>
      </c>
      <c r="CS327" s="240" t="str">
        <f t="shared" ca="1" si="546"/>
        <v>2.9039991180175-11.5934143469869i</v>
      </c>
      <c r="CT327" s="240" t="str">
        <f t="shared" ca="1" si="547"/>
        <v>9.77143723097002-6.88182254490627i</v>
      </c>
      <c r="CU327" s="240" t="str">
        <f t="shared" ca="1" si="548"/>
        <v>11.8940383107336+1.17146052480218i</v>
      </c>
      <c r="CV327" s="240" t="str">
        <f t="shared" ca="1" si="549"/>
        <v>8.24110482817594+8.65590309034143i</v>
      </c>
      <c r="CW327" s="240" t="str">
        <f t="shared" ca="1" si="550"/>
        <v>0.586436651035534+11.9371922642089i</v>
      </c>
      <c r="CX327" s="240" t="str">
        <f t="shared" ca="1" si="551"/>
        <v>-7.35299478802583+9.42199207947195i</v>
      </c>
      <c r="CY327" s="240" t="str">
        <f t="shared" ca="1" si="552"/>
        <v>-11.7219420546451+2.33163924437508i</v>
      </c>
      <c r="CZ327" s="240" t="str">
        <f t="shared" ca="1" si="553"/>
        <v>-10.3989216560068-5.89091635406588i</v>
      </c>
      <c r="DA327" s="240" t="str">
        <f t="shared" ca="1" si="554"/>
        <v>-4.02636888946107-11.2529471990384i</v>
      </c>
      <c r="DB327" s="240" t="str">
        <f t="shared" ca="1" si="555"/>
        <v>4.30131737120242-11.1507459826937i</v>
      </c>
      <c r="DC327" s="240" t="str">
        <f t="shared" ca="1" si="556"/>
        <v>10.540360019676-5.63393980745117i</v>
      </c>
      <c r="DD327" s="240" t="str">
        <f t="shared" ca="1" si="557"/>
        <v>11.6611903333235+2.61860785692894i</v>
      </c>
      <c r="DE327" s="240" t="str">
        <f t="shared" ca="1" si="558"/>
        <v>7.11955294270037+9.59960587703753i</v>
      </c>
      <c r="DF327" s="240" t="str">
        <f t="shared" ca="1" si="559"/>
        <v>-0.879213390550938+11.9192051292124i</v>
      </c>
      <c r="DG327" s="240" t="str">
        <f t="shared" ca="1" si="560"/>
        <v>-8.45104925729477+8.45104925729017i</v>
      </c>
      <c r="DH327" s="240" t="str">
        <f t="shared" ca="1" si="561"/>
        <v>-11.919205129212+0.879213390556645i</v>
      </c>
      <c r="DI327" s="240" t="str">
        <f t="shared" ca="1" si="562"/>
        <v>-9.59960587704014-7.11955294269686i</v>
      </c>
      <c r="DJ327" s="240" t="str">
        <f t="shared" ca="1" si="563"/>
        <v>-2.61860785692127-11.6611903333252i</v>
      </c>
      <c r="DK327" s="240" t="str">
        <f t="shared" ca="1" si="564"/>
        <v>5.63393980744732-10.540360019678i</v>
      </c>
      <c r="DL327" s="240" t="str">
        <f t="shared" ca="1" si="565"/>
        <v>11.1507459826921-4.3013173712065i</v>
      </c>
      <c r="DM327" s="240" t="str">
        <f t="shared" ca="1" si="566"/>
        <v>11.2529471990363+4.0263688894672i</v>
      </c>
      <c r="DN327" s="240" t="str">
        <f t="shared" ca="1" si="567"/>
        <v>5.89091635407027+10.3989216560043i</v>
      </c>
      <c r="DO327" s="240" t="str">
        <f t="shared" ca="1" si="568"/>
        <v>-2.33163924438213+11.7219420546437i</v>
      </c>
      <c r="DP327" s="240" t="str">
        <f t="shared" ca="1" si="569"/>
        <v>-9.42199207947637+7.35299478802017i</v>
      </c>
      <c r="DQ327" s="240" t="str">
        <f t="shared" ca="1" si="570"/>
        <v>-11.9371922642092-0.586436651030497i</v>
      </c>
      <c r="DR327" s="240" t="str">
        <f t="shared" ca="1" si="571"/>
        <v>-8.65590309033648-8.24110482818114i</v>
      </c>
      <c r="DS327" s="240" t="str">
        <f t="shared" ca="1" si="572"/>
        <v>-1.17146052480652-11.8940383107331i</v>
      </c>
      <c r="DT327" s="240" t="str">
        <f t="shared" ca="1" si="573"/>
        <v>6.8818225449027-9.77143723097253i</v>
      </c>
      <c r="DU327" s="240" t="str">
        <f t="shared" ca="1" si="574"/>
        <v>11.5934143469884-2.90399911801117i</v>
      </c>
      <c r="DV327" s="240" t="str">
        <f t="shared" ca="1" si="575"/>
        <v>10.6754492646033+5.37356958615477i</v>
      </c>
      <c r="DW327" s="240" t="str">
        <f t="shared" ca="1" si="576"/>
        <v>4.57367490019391+11.0418279739228i</v>
      </c>
      <c r="DX327" s="240" t="str">
        <f t="shared" ca="1" si="577"/>
        <v>-3.74899507366988+11.3483700607605i</v>
      </c>
      <c r="DY327" s="240" t="str">
        <f t="shared" ca="1" si="578"/>
        <v>-10.2512193707684+6.14434443295207i</v>
      </c>
      <c r="DZ327" s="240" t="str">
        <f t="shared" ca="1" si="579"/>
        <v>-11.7756329163837-2.04326613952942i</v>
      </c>
      <c r="EA327" s="240" t="str">
        <f t="shared" ca="1" si="580"/>
        <v>-7.58200746422482-9.2387028261984i</v>
      </c>
      <c r="EB327" s="240" t="str">
        <f t="shared" ca="1" si="581"/>
        <v>0.293306663999759-11.9479888809465i</v>
      </c>
      <c r="EC327" s="240" t="str">
        <f t="shared" ca="1" si="582"/>
        <v>8.02619626567285-8.85554293102723i</v>
      </c>
      <c r="ED327" s="240" t="str">
        <f t="shared" ca="1" si="583"/>
        <v>11.8617069683226-1.46300201504134i</v>
      </c>
      <c r="EE327" s="240" t="str">
        <f t="shared" ca="1" si="584"/>
        <v>9.93738263649541+6.63994679453433i</v>
      </c>
      <c r="EF327" s="240" t="str">
        <f t="shared" ca="1" si="585"/>
        <v>3.18764111863041+11.5186549213519i</v>
      </c>
      <c r="EG327" s="240" t="str">
        <f t="shared" ca="1" si="586"/>
        <v>-5.10996252747549+10.8041080180718i</v>
      </c>
      <c r="EH327" s="240" t="str">
        <f t="shared" ca="1" si="587"/>
        <v>-10.9262587808631+4.84327741844095i</v>
      </c>
      <c r="EI327" s="240" t="str">
        <f t="shared" ca="1" si="588"/>
        <v>-11.4369570887036-3.46936300342289i</v>
      </c>
      <c r="EJ327" s="240" t="str">
        <f t="shared" ca="1" si="589"/>
        <v>-6.39407138850052-10.0973421343008i</v>
      </c>
      <c r="EK327" s="240" t="str">
        <f t="shared" ca="1" si="590"/>
        <v>1.75366224756755-11.8222305771721i</v>
      </c>
      <c r="EL327" s="240" t="str">
        <f t="shared" ca="1" si="591"/>
        <v>9.04984852379447-7.80645302264364i</v>
      </c>
      <c r="EM327" s="240" t="str">
        <f t="shared" ca="1" si="592"/>
        <v>11.9515884759461+7.14529219275697E-13i</v>
      </c>
      <c r="EN327" s="240"/>
      <c r="EO327" s="240"/>
      <c r="EP327" s="240"/>
    </row>
    <row r="328" spans="1:146">
      <c r="A328" s="268">
        <f t="shared" si="461"/>
        <v>4.4531249999999909E-3</v>
      </c>
      <c r="B328" s="267">
        <v>228</v>
      </c>
      <c r="C328" s="266">
        <f t="shared" si="462"/>
        <v>45600</v>
      </c>
      <c r="N328" s="265">
        <f t="shared" ca="1" si="463"/>
        <v>12.047593925679296</v>
      </c>
      <c r="O328" s="240">
        <f t="shared" ca="1" si="464"/>
        <v>-11.952406074320704</v>
      </c>
      <c r="P328" s="240" t="str">
        <f t="shared" ca="1" si="465"/>
        <v>-9.23933483828619-7.58252614314581i</v>
      </c>
      <c r="Q328" s="240" t="str">
        <f t="shared" ca="1" si="466"/>
        <v>-2.33179874990631-11.722743943096i</v>
      </c>
      <c r="R328" s="240" t="str">
        <f t="shared" ca="1" si="467"/>
        <v>5.63432522065357-10.5410810770701i</v>
      </c>
      <c r="S328" s="240" t="str">
        <f t="shared" ca="1" si="468"/>
        <v>11.0425833363284-4.57398778154265i</v>
      </c>
      <c r="T328" s="240" t="str">
        <f t="shared" ca="1" si="469"/>
        <v>11.4377394815682+3.46960033969842i</v>
      </c>
      <c r="U328" s="241" t="str">
        <f t="shared" ca="1" si="470"/>
        <v>6.6404010278551+9.93806244469813i</v>
      </c>
      <c r="V328" s="240" t="str">
        <f t="shared" ca="1" si="471"/>
        <v>-1.17154066346296+11.8948519721479i</v>
      </c>
      <c r="W328" s="240" t="str">
        <f t="shared" ca="1" si="472"/>
        <v>-8.45162738664791+8.45162738664699i</v>
      </c>
      <c r="X328" s="240" t="str">
        <f t="shared" ca="1" si="473"/>
        <v>-11.8948519721479+1.17154066346294i</v>
      </c>
      <c r="Y328" s="240" t="str">
        <f t="shared" ca="1" si="474"/>
        <v>-9.93806244469807-6.6404010278552i</v>
      </c>
      <c r="Z328" s="240" t="str">
        <f t="shared" ca="1" si="475"/>
        <v>-3.46960033969836-11.4377394815682i</v>
      </c>
      <c r="AA328" s="240" t="str">
        <f t="shared" ca="1" si="476"/>
        <v>4.57398778154274-11.0425833363283i</v>
      </c>
      <c r="AB328" s="240" t="str">
        <f t="shared" ca="1" si="477"/>
        <v>10.5410810770696-5.6343252206545i</v>
      </c>
      <c r="AC328" s="240" t="str">
        <f t="shared" ca="1" si="478"/>
        <v>11.722743943096+2.33179874990632i</v>
      </c>
      <c r="AD328" s="240" t="str">
        <f t="shared" ca="1" si="479"/>
        <v>7.58252614314594+9.23933483828607i</v>
      </c>
      <c r="AE328" s="240" t="str">
        <f t="shared" ca="1" si="480"/>
        <v>-1.0542910956025E-13+11.9524060743207i</v>
      </c>
      <c r="AF328" s="240" t="str">
        <f t="shared" ca="1" si="481"/>
        <v>-7.58252614314611+9.23933483828594i</v>
      </c>
      <c r="AG328" s="240" t="str">
        <f t="shared" ca="1" si="482"/>
        <v>-11.7227439430953+2.33179874990979i</v>
      </c>
      <c r="AH328" s="240" t="str">
        <f t="shared" ca="1" si="483"/>
        <v>-10.5410810770723-5.63432522064943i</v>
      </c>
      <c r="AI328" s="240" t="str">
        <f t="shared" ca="1" si="484"/>
        <v>-4.57398778153815-11.0425833363302i</v>
      </c>
      <c r="AJ328" s="240" t="str">
        <f t="shared" ca="1" si="485"/>
        <v>3.46960033970084-11.4377394815674i</v>
      </c>
      <c r="AK328" s="240" t="str">
        <f t="shared" ca="1" si="486"/>
        <v>9.93806244469814-6.64040102785509i</v>
      </c>
      <c r="AL328" s="240" t="str">
        <f t="shared" ca="1" si="487"/>
        <v>11.8948519721481+1.17154066346087i</v>
      </c>
      <c r="AM328" s="240" t="str">
        <f t="shared" ca="1" si="488"/>
        <v>8.45162738665028+8.45162738664462i</v>
      </c>
      <c r="AN328" s="240" t="str">
        <f t="shared" ca="1" si="489"/>
        <v>1.171540663457+11.8948519721485i</v>
      </c>
      <c r="AO328" s="240" t="str">
        <f t="shared" ca="1" si="490"/>
        <v>-6.64040102785832+9.93806244469598i</v>
      </c>
      <c r="AP328" s="240" t="str">
        <f t="shared" ca="1" si="491"/>
        <v>-11.4377394815686+3.46960033969712i</v>
      </c>
      <c r="AQ328" s="240" t="str">
        <f t="shared" ca="1" si="492"/>
        <v>-11.0425833363288-4.57398778154159i</v>
      </c>
      <c r="AR328" s="240" t="str">
        <f t="shared" ca="1" si="493"/>
        <v>-11.0425833363288-4.57398778154159i</v>
      </c>
      <c r="AS328" s="240" t="str">
        <f t="shared" ca="1" si="494"/>
        <v>2.33179874990177-11.7227439430969i</v>
      </c>
      <c r="AT328" s="240" t="str">
        <f t="shared" ca="1" si="495"/>
        <v>9.23933483828926-7.58252614314206i</v>
      </c>
      <c r="AU328" s="240" t="str">
        <f t="shared" ca="1" si="496"/>
        <v>11.9524060743207+2.58881290619028E-12i</v>
      </c>
      <c r="AV328" s="240" t="str">
        <f t="shared" ca="1" si="497"/>
        <v>9.23933483828598+7.58252614314606i</v>
      </c>
      <c r="AW328" s="240" t="str">
        <f t="shared" ca="1" si="498"/>
        <v>2.33179874990834+11.7227439430956i</v>
      </c>
      <c r="AX328" s="240" t="str">
        <f t="shared" ca="1" si="499"/>
        <v>-5.63432522065057+10.5410810770717i</v>
      </c>
      <c r="AY328" s="240" t="str">
        <f t="shared" ca="1" si="500"/>
        <v>-11.0425833363307+4.57398778153712i</v>
      </c>
      <c r="AZ328" s="240" t="str">
        <f t="shared" ca="1" si="501"/>
        <v>-11.437739481567-3.46960033970208i</v>
      </c>
      <c r="BA328" s="240" t="str">
        <f t="shared" ca="1" si="502"/>
        <v>-6.64040102785402-9.93806244469886i</v>
      </c>
      <c r="BB328" s="240" t="str">
        <f t="shared" ca="1" si="503"/>
        <v>1.17154066346182-11.894851972148i</v>
      </c>
      <c r="BC328" s="240" t="str">
        <f t="shared" ca="1" si="504"/>
        <v>8.45162738664553-8.45162738664937i</v>
      </c>
      <c r="BD328" s="240" t="str">
        <f t="shared" ca="1" si="505"/>
        <v>11.8948519721475-1.17154066346755i</v>
      </c>
      <c r="BE328" s="240" t="str">
        <f t="shared" ca="1" si="506"/>
        <v>9.93806244469526+6.6404010278594i</v>
      </c>
      <c r="BF328" s="240" t="str">
        <f t="shared" ca="1" si="507"/>
        <v>3.46960033969589+11.4377394815689i</v>
      </c>
      <c r="BG328" s="240" t="str">
        <f t="shared" ca="1" si="508"/>
        <v>-4.57398778154278+11.0425833363283i</v>
      </c>
      <c r="BH328" s="240" t="str">
        <f t="shared" ca="1" si="509"/>
        <v>-10.5410810770692+5.63432522065536i</v>
      </c>
      <c r="BI328" s="240" t="str">
        <f t="shared" ca="1" si="510"/>
        <v>-11.7227439430966-2.33179874990337i</v>
      </c>
      <c r="BJ328" s="240" t="str">
        <f t="shared" ca="1" si="511"/>
        <v>-7.58252614315025-9.23933483828255i</v>
      </c>
      <c r="BK328" s="240" t="str">
        <f t="shared" ca="1" si="512"/>
        <v>3.54351154684687E-12-11.9524060743207i</v>
      </c>
      <c r="BL328" s="240" t="str">
        <f t="shared" ca="1" si="513"/>
        <v>7.58252614314732-9.23933483828495i</v>
      </c>
      <c r="BM328" s="240" t="str">
        <f t="shared" ca="1" si="514"/>
        <v>11.7227439430958-2.33179874990707i</v>
      </c>
      <c r="BN328" s="240" t="str">
        <f t="shared" ca="1" si="515"/>
        <v>10.5410810770711+5.63432522065171i</v>
      </c>
      <c r="BO328" s="240" t="str">
        <f t="shared" ca="1" si="516"/>
        <v>4.5739877815469+11.0425833363266i</v>
      </c>
      <c r="BP328" s="240" t="str">
        <f t="shared" ca="1" si="517"/>
        <v>-3.46960033970332+11.4377394815667i</v>
      </c>
      <c r="BQ328" s="240" t="str">
        <f t="shared" ca="1" si="518"/>
        <v>-9.93806244469957+6.64040102785294i</v>
      </c>
      <c r="BR328" s="240" t="str">
        <f t="shared" ca="1" si="519"/>
        <v>-11.8948519721479-1.1715406634631i</v>
      </c>
      <c r="BS328" s="240" t="str">
        <f t="shared" ca="1" si="520"/>
        <v>-8.45162738664869-8.45162738664621i</v>
      </c>
      <c r="BT328" s="240" t="str">
        <f t="shared" ca="1" si="521"/>
        <v>-1.17154066346592-11.8948519721476i</v>
      </c>
      <c r="BU328" s="240" t="str">
        <f t="shared" ca="1" si="522"/>
        <v>6.64040102785059-9.93806244470115i</v>
      </c>
      <c r="BV328" s="240" t="str">
        <f t="shared" ca="1" si="523"/>
        <v>11.4377394815692-3.46960033969497i</v>
      </c>
      <c r="BW328" s="240" t="str">
        <f t="shared" ca="1" si="524"/>
        <v>11.0425833363277+4.57398778154429i</v>
      </c>
      <c r="BX328" s="240" t="str">
        <f t="shared" ca="1" si="525"/>
        <v>5.63432522065421+10.5410810770698i</v>
      </c>
      <c r="BY328" s="240" t="str">
        <f t="shared" ca="1" si="526"/>
        <v>-2.3317987499043+11.7227439430964i</v>
      </c>
      <c r="BZ328" s="240" t="str">
        <f t="shared" ca="1" si="527"/>
        <v>-9.23933483828314+7.5825261431495i</v>
      </c>
      <c r="CA328" s="240" t="str">
        <f t="shared" ca="1" si="528"/>
        <v>-11.9524060743207-5.17762581238054E-12i</v>
      </c>
      <c r="CB328" s="240" t="str">
        <f t="shared" ca="1" si="529"/>
        <v>-9.23933483828434-7.58252614314806i</v>
      </c>
      <c r="CC328" s="240" t="str">
        <f t="shared" ca="1" si="530"/>
        <v>-2.33179874990614-11.722743943096i</v>
      </c>
      <c r="CD328" s="240" t="str">
        <f t="shared" ca="1" si="531"/>
        <v>5.63432522065256-10.5410810770707i</v>
      </c>
      <c r="CE328" s="240" t="str">
        <f t="shared" ca="1" si="532"/>
        <v>11.0425833363272-4.5739877815454i</v>
      </c>
      <c r="CF328" s="240" t="str">
        <f t="shared" ca="1" si="533"/>
        <v>11.4377394815698+3.46960033969317i</v>
      </c>
      <c r="CG328" s="240" t="str">
        <f t="shared" ca="1" si="534"/>
        <v>6.64040102785158+9.93806244470048i</v>
      </c>
      <c r="CH328" s="240" t="str">
        <f t="shared" ca="1" si="535"/>
        <v>-1.17154066346473+11.8948519721477i</v>
      </c>
      <c r="CI328" s="240" t="str">
        <f t="shared" ca="1" si="536"/>
        <v>-8.45162738664736+8.45162738664754i</v>
      </c>
      <c r="CJ328" s="240" t="str">
        <f t="shared" ca="1" si="537"/>
        <v>-11.8948519721477+1.17154066346497i</v>
      </c>
      <c r="CK328" s="240" t="str">
        <f t="shared" ca="1" si="538"/>
        <v>-9.93806244470061-6.64040102785138i</v>
      </c>
      <c r="CL328" s="240" t="str">
        <f t="shared" ca="1" si="539"/>
        <v>-3.46960033969341-11.4377394815697i</v>
      </c>
      <c r="CM328" s="240" t="str">
        <f t="shared" ca="1" si="540"/>
        <v>4.57398778154517-11.0425833363273i</v>
      </c>
      <c r="CN328" s="240" t="str">
        <f t="shared" ca="1" si="541"/>
        <v>10.5410810770702-5.63432522065337i</v>
      </c>
      <c r="CO328" s="240" t="str">
        <f t="shared" ca="1" si="542"/>
        <v>11.7227439430962+2.33179874990523i</v>
      </c>
      <c r="CP328" s="240" t="str">
        <f t="shared" ca="1" si="543"/>
        <v>7.58252614314825+9.23933483828418i</v>
      </c>
      <c r="CQ328" s="240" t="str">
        <f t="shared" ca="1" si="544"/>
        <v>5.41774116987319E-12+11.9524060743207i</v>
      </c>
      <c r="CR328" s="240" t="str">
        <f t="shared" ca="1" si="545"/>
        <v>-7.58252614314933+9.2393348382833i</v>
      </c>
      <c r="CS328" s="240" t="str">
        <f t="shared" ca="1" si="546"/>
        <v>-11.7227439430963+2.33179874990454i</v>
      </c>
      <c r="CT328" s="240" t="str">
        <f t="shared" ca="1" si="547"/>
        <v>-10.5410810770699-5.63432522065399i</v>
      </c>
      <c r="CU328" s="240" t="str">
        <f t="shared" ca="1" si="548"/>
        <v>-4.57398778154451-11.0425833363276i</v>
      </c>
      <c r="CV328" s="240" t="str">
        <f t="shared" ca="1" si="549"/>
        <v>3.46960033969409-11.4377394815695i</v>
      </c>
      <c r="CW328" s="240" t="str">
        <f t="shared" ca="1" si="550"/>
        <v>9.93806244470102-6.64040102785078i</v>
      </c>
      <c r="CX328" s="240" t="str">
        <f t="shared" ca="1" si="551"/>
        <v>11.8948519721476+1.17154066346568i</v>
      </c>
      <c r="CY328" s="240" t="str">
        <f t="shared" ca="1" si="552"/>
        <v>8.45162738664686+8.45162738664804i</v>
      </c>
      <c r="CZ328" s="240" t="str">
        <f t="shared" ca="1" si="553"/>
        <v>1.17154066346334+11.8948519721479i</v>
      </c>
      <c r="DA328" s="240" t="str">
        <f t="shared" ca="1" si="554"/>
        <v>-6.64040102785274+9.93806244469971i</v>
      </c>
      <c r="DB328" s="240" t="str">
        <f t="shared" ca="1" si="555"/>
        <v>-11.4377394815666+3.46960033970355i</v>
      </c>
      <c r="DC328" s="240" t="str">
        <f t="shared" ca="1" si="556"/>
        <v>-11.042583336327-4.57398778154606i</v>
      </c>
      <c r="DD328" s="240" t="str">
        <f t="shared" ca="1" si="557"/>
        <v>-5.63432522065252-10.5410810770707i</v>
      </c>
      <c r="DE328" s="240" t="str">
        <f t="shared" ca="1" si="558"/>
        <v>2.33179874990618-11.722743943096i</v>
      </c>
      <c r="DF328" s="240" t="str">
        <f t="shared" ca="1" si="559"/>
        <v>9.23933483828522-7.58252614314698i</v>
      </c>
      <c r="DG328" s="240" t="str">
        <f t="shared" ca="1" si="560"/>
        <v>11.9524060743207-3.7836269043395E-12i</v>
      </c>
      <c r="DH328" s="240" t="str">
        <f t="shared" ca="1" si="561"/>
        <v>9.23933483828226+7.58252614315059i</v>
      </c>
      <c r="DI328" s="240" t="str">
        <f t="shared" ca="1" si="562"/>
        <v>2.33179874990294+11.7227439430967i</v>
      </c>
      <c r="DJ328" s="240" t="str">
        <f t="shared" ca="1" si="563"/>
        <v>-5.63432522065544+10.5410810770691i</v>
      </c>
      <c r="DK328" s="240" t="str">
        <f t="shared" ca="1" si="564"/>
        <v>-11.0425833363282+4.57398778154301i</v>
      </c>
      <c r="DL328" s="240" t="str">
        <f t="shared" ca="1" si="565"/>
        <v>-11.437739481569-3.46960033969566i</v>
      </c>
      <c r="DM328" s="240" t="str">
        <f t="shared" ca="1" si="566"/>
        <v>-6.6404010278596-9.93806244469513i</v>
      </c>
      <c r="DN328" s="240" t="str">
        <f t="shared" ca="1" si="567"/>
        <v>1.17154066346731-11.8948519721475i</v>
      </c>
      <c r="DO328" s="240" t="str">
        <f t="shared" ca="1" si="568"/>
        <v>8.4516273866492-8.4516273866457i</v>
      </c>
      <c r="DP328" s="240" t="str">
        <f t="shared" ca="1" si="569"/>
        <v>11.894851972148-1.17154066346239i</v>
      </c>
      <c r="DQ328" s="240" t="str">
        <f t="shared" ca="1" si="570"/>
        <v>9.93806244469918+6.64040102785353i</v>
      </c>
      <c r="DR328" s="240" t="str">
        <f t="shared" ca="1" si="571"/>
        <v>3.46960033970263+11.4377394815669i</v>
      </c>
      <c r="DS328" s="240" t="str">
        <f t="shared" ca="1" si="572"/>
        <v>-4.57398778154756+11.0425833363263i</v>
      </c>
      <c r="DT328" s="240" t="str">
        <f t="shared" ca="1" si="573"/>
        <v>-10.5410810770714+5.63432522065109i</v>
      </c>
      <c r="DU328" s="240" t="str">
        <f t="shared" ca="1" si="574"/>
        <v>-11.7227439430957-2.33179874990778i</v>
      </c>
      <c r="DV328" s="240" t="str">
        <f t="shared" ca="1" si="575"/>
        <v>-7.58252614314677-9.23933483828539i</v>
      </c>
      <c r="DW328" s="240" t="str">
        <f t="shared" ca="1" si="576"/>
        <v>-3.50834388855999E-12-11.9524060743207i</v>
      </c>
      <c r="DX328" s="240" t="str">
        <f t="shared" ca="1" si="577"/>
        <v>7.5825261431508-9.23933483828209i</v>
      </c>
      <c r="DY328" s="240" t="str">
        <f t="shared" ca="1" si="578"/>
        <v>11.7227439430967-2.33179874990266i</v>
      </c>
      <c r="DZ328" s="240" t="str">
        <f t="shared" ca="1" si="579"/>
        <v>10.541081077069+5.63432522065568i</v>
      </c>
      <c r="EA328" s="240" t="str">
        <f t="shared" ca="1" si="580"/>
        <v>4.57398778154149+11.0425833363288i</v>
      </c>
      <c r="EB328" s="240" t="str">
        <f t="shared" ca="1" si="581"/>
        <v>-3.46960033969721+11.4377394815685i</v>
      </c>
      <c r="EC328" s="240" t="str">
        <f t="shared" ca="1" si="582"/>
        <v>-9.93806244469604+6.64040102785824i</v>
      </c>
      <c r="ED328" s="240" t="str">
        <f t="shared" ca="1" si="583"/>
        <v>-11.8948519721473-1.17154066346893i</v>
      </c>
      <c r="EE328" s="240" t="str">
        <f t="shared" ca="1" si="584"/>
        <v>-8.45162738664455-8.45162738665035i</v>
      </c>
      <c r="EF328" s="240" t="str">
        <f t="shared" ca="1" si="585"/>
        <v>-1.17154066346077-11.8948519721481i</v>
      </c>
      <c r="EG328" s="240" t="str">
        <f t="shared" ca="1" si="586"/>
        <v>6.64040102785489-9.93806244469827i</v>
      </c>
      <c r="EH328" s="240" t="str">
        <f t="shared" ca="1" si="587"/>
        <v>11.4377394815674-3.46960033970106i</v>
      </c>
      <c r="EI328" s="240" t="str">
        <f t="shared" ca="1" si="588"/>
        <v>11.0425833363304+4.57398778153777i</v>
      </c>
      <c r="EJ328" s="240" t="str">
        <f t="shared" ca="1" si="589"/>
        <v>5.63432522064964+10.5410810770722i</v>
      </c>
      <c r="EK328" s="240" t="str">
        <f t="shared" ca="1" si="590"/>
        <v>-2.33179874990938+11.7227439430954i</v>
      </c>
      <c r="EL328" s="240" t="str">
        <f t="shared" ca="1" si="591"/>
        <v>-9.23933483828643+7.58252614314551i</v>
      </c>
      <c r="EM328" s="240" t="str">
        <f t="shared" ca="1" si="592"/>
        <v>-11.9524060743207+1.87422962302632E-12i</v>
      </c>
      <c r="EN328" s="240"/>
      <c r="EO328" s="240"/>
      <c r="EP328" s="240"/>
    </row>
    <row r="329" spans="1:146">
      <c r="A329" s="268">
        <f t="shared" si="461"/>
        <v>4.4726562499999905E-3</v>
      </c>
      <c r="B329" s="267">
        <v>229</v>
      </c>
      <c r="C329" s="266">
        <f t="shared" si="462"/>
        <v>45800</v>
      </c>
      <c r="N329" s="265">
        <f t="shared" ca="1" si="463"/>
        <v>12.046829211055702</v>
      </c>
      <c r="O329" s="240">
        <f t="shared" ca="1" si="464"/>
        <v>-11.953170788944298</v>
      </c>
      <c r="P329" s="240" t="str">
        <f t="shared" ca="1" si="465"/>
        <v>-9.42323949027494-7.35396827696409i</v>
      </c>
      <c r="Q329" s="240" t="str">
        <f t="shared" ca="1" si="466"/>
        <v>-2.90438358871238-11.594949240048i</v>
      </c>
      <c r="R329" s="240" t="str">
        <f t="shared" ca="1" si="467"/>
        <v>4.8439186370375-10.9277053468435i</v>
      </c>
      <c r="S329" s="240" t="str">
        <f t="shared" ca="1" si="468"/>
        <v>10.5417554951573-5.63468570463264i</v>
      </c>
      <c r="T329" s="240" t="str">
        <f t="shared" ca="1" si="469"/>
        <v>11.7771919340033+2.04353665475294i</v>
      </c>
      <c r="U329" s="241" t="str">
        <f t="shared" ca="1" si="470"/>
        <v>8.02725888213103+8.85671534762859i</v>
      </c>
      <c r="V329" s="240" t="str">
        <f t="shared" ca="1" si="471"/>
        <v>0.879329792720652+11.9207831548647i</v>
      </c>
      <c r="W329" s="240" t="str">
        <f t="shared" ca="1" si="472"/>
        <v>-6.640825880537+9.93869828166954i</v>
      </c>
      <c r="X329" s="240" t="str">
        <f t="shared" ca="1" si="473"/>
        <v>-11.3498725115441+3.7494914163612i</v>
      </c>
      <c r="Y329" s="240" t="str">
        <f t="shared" ca="1" si="474"/>
        <v>-11.2544370164496-4.02690195465956i</v>
      </c>
      <c r="Z329" s="240" t="str">
        <f t="shared" ca="1" si="475"/>
        <v>-6.3949179221893-10.0986789570782i</v>
      </c>
      <c r="AA329" s="240" t="str">
        <f t="shared" ca="1" si="476"/>
        <v>1.17161561860283-11.8956130044617i</v>
      </c>
      <c r="AB329" s="240" t="str">
        <f t="shared" ca="1" si="477"/>
        <v>8.24219589714354-8.65704907591389i</v>
      </c>
      <c r="AC329" s="240" t="str">
        <f t="shared" ca="1" si="478"/>
        <v>11.8237957640208-1.7538944211083i</v>
      </c>
      <c r="AD329" s="240" t="str">
        <f t="shared" ca="1" si="479"/>
        <v>10.4002984059608+5.891696273285i</v>
      </c>
      <c r="AE329" s="240" t="str">
        <f t="shared" ca="1" si="480"/>
        <v>4.57428042515906+11.0432898405175i</v>
      </c>
      <c r="AF329" s="240" t="str">
        <f t="shared" ca="1" si="481"/>
        <v>-3.18806314168793+11.5201799167497i</v>
      </c>
      <c r="AG329" s="240" t="str">
        <f t="shared" ca="1" si="482"/>
        <v>-9.60087680275314+7.12049552545523i</v>
      </c>
      <c r="AH329" s="240" t="str">
        <f t="shared" ca="1" si="483"/>
        <v>-11.9495707173816-0.2933454959025i</v>
      </c>
      <c r="AI329" s="240" t="str">
        <f t="shared" ca="1" si="484"/>
        <v>-9.23992597068563-7.58301127296541i</v>
      </c>
      <c r="AJ329" s="240" t="str">
        <f t="shared" ca="1" si="485"/>
        <v>-2.61895454366708-11.6627341994867i</v>
      </c>
      <c r="AK329" s="240" t="str">
        <f t="shared" ca="1" si="486"/>
        <v>5.11063905345263-10.8055384120828i</v>
      </c>
      <c r="AL329" s="240" t="str">
        <f t="shared" ca="1" si="487"/>
        <v>10.6768626250241-5.37428101200848i</v>
      </c>
      <c r="AM329" s="240" t="str">
        <f t="shared" ca="1" si="488"/>
        <v>11.723493963943+2.33194793832593i</v>
      </c>
      <c r="AN329" s="240" t="str">
        <f t="shared" ca="1" si="489"/>
        <v>7.80748654652917+9.05104666518947i</v>
      </c>
      <c r="AO329" s="240" t="str">
        <f t="shared" ca="1" si="490"/>
        <v>0.586514291455163+11.9387726712418i</v>
      </c>
      <c r="AP329" s="240" t="str">
        <f t="shared" ca="1" si="491"/>
        <v>-6.88273365368791+9.77273090604992i</v>
      </c>
      <c r="AQ329" s="240" t="str">
        <f t="shared" ca="1" si="492"/>
        <v>-11.4384712678358+3.46982232463946i</v>
      </c>
      <c r="AR329" s="240" t="str">
        <f t="shared" ca="1" si="493"/>
        <v>-11.4384712678358+3.46982232463946i</v>
      </c>
      <c r="AS329" s="240" t="str">
        <f t="shared" ca="1" si="494"/>
        <v>-6.14515790440964-10.2525765658952i</v>
      </c>
      <c r="AT329" s="240" t="str">
        <f t="shared" ca="1" si="495"/>
        <v>1.46319570704251-11.8632773815908i</v>
      </c>
      <c r="AU329" s="240" t="str">
        <f t="shared" ca="1" si="496"/>
        <v>8.45216812154052-8.45216812154641i</v>
      </c>
      <c r="AV329" s="240" t="str">
        <f t="shared" ca="1" si="497"/>
        <v>11.8632773815898-1.46319570705046i</v>
      </c>
      <c r="AW329" s="240" t="str">
        <f t="shared" ca="1" si="498"/>
        <v>10.2525765658993+6.14515790440277i</v>
      </c>
      <c r="AX329" s="240" t="str">
        <f t="shared" ca="1" si="499"/>
        <v>4.30188683780023+11.1522222693252i</v>
      </c>
      <c r="AY329" s="240" t="str">
        <f t="shared" ca="1" si="500"/>
        <v>-3.4698223246318+11.4384712678381i</v>
      </c>
      <c r="AZ329" s="240" t="str">
        <f t="shared" ca="1" si="501"/>
        <v>-9.77273090604531+6.88273365369444i</v>
      </c>
      <c r="BA329" s="240" t="str">
        <f t="shared" ca="1" si="502"/>
        <v>-11.9387726712422-0.586514291447166i</v>
      </c>
      <c r="BB329" s="240" t="str">
        <f t="shared" ca="1" si="503"/>
        <v>-9.05104666519469-7.80748654652311i</v>
      </c>
      <c r="BC329" s="240" t="str">
        <f t="shared" ca="1" si="504"/>
        <v>-2.33194793833378-11.7234939639415i</v>
      </c>
      <c r="BD329" s="240" t="str">
        <f t="shared" ca="1" si="505"/>
        <v>5.37428101200132-10.6768626250277i</v>
      </c>
      <c r="BE329" s="240" t="str">
        <f t="shared" ca="1" si="506"/>
        <v>10.8055384120793-5.11063905345986i</v>
      </c>
      <c r="BF329" s="240" t="str">
        <f t="shared" ca="1" si="507"/>
        <v>11.6627341994884+2.61895454365944i</v>
      </c>
      <c r="BG329" s="240" t="str">
        <f t="shared" ca="1" si="508"/>
        <v>7.58301127297173+9.23992597068045i</v>
      </c>
      <c r="BH329" s="240" t="str">
        <f t="shared" ca="1" si="509"/>
        <v>0.293345495910674+11.9495707173814i</v>
      </c>
      <c r="BI329" s="240" t="str">
        <f t="shared" ca="1" si="510"/>
        <v>-7.12049552545848+9.60087680275073i</v>
      </c>
      <c r="BJ329" s="240" t="str">
        <f t="shared" ca="1" si="511"/>
        <v>-11.5201799167482+3.18806314169319i</v>
      </c>
      <c r="BK329" s="240" t="str">
        <f t="shared" ca="1" si="512"/>
        <v>-11.0432898405151-4.574280425165i</v>
      </c>
      <c r="BL329" s="240" t="str">
        <f t="shared" ca="1" si="513"/>
        <v>-5.89169627327955-10.4002984059639i</v>
      </c>
      <c r="BM329" s="240" t="str">
        <f t="shared" ca="1" si="514"/>
        <v>1.75389442111365-11.82379576402i</v>
      </c>
      <c r="BN329" s="240" t="str">
        <f t="shared" ca="1" si="515"/>
        <v>8.65704907591738-8.24219589713986i</v>
      </c>
      <c r="BO329" s="240" t="str">
        <f t="shared" ca="1" si="516"/>
        <v>11.8956130044621-1.17161561859812i</v>
      </c>
      <c r="BP329" s="240" t="str">
        <f t="shared" ca="1" si="517"/>
        <v>10.0986789570754+6.39491792219366i</v>
      </c>
      <c r="BQ329" s="240" t="str">
        <f t="shared" ca="1" si="518"/>
        <v>4.02690195465503+11.2544370164512i</v>
      </c>
      <c r="BR329" s="240" t="str">
        <f t="shared" ca="1" si="519"/>
        <v>-3.74949141636609+11.3498725115425i</v>
      </c>
      <c r="BS329" s="240" t="str">
        <f t="shared" ca="1" si="520"/>
        <v>-9.93869828167221+6.640825880533i</v>
      </c>
      <c r="BT329" s="240" t="str">
        <f t="shared" ca="1" si="521"/>
        <v>-11.9207831548643-0.879329792725879i</v>
      </c>
      <c r="BU329" s="240" t="str">
        <f t="shared" ca="1" si="522"/>
        <v>-8.8567153476253-8.02725888213466i</v>
      </c>
      <c r="BV329" s="240" t="str">
        <f t="shared" ca="1" si="523"/>
        <v>-2.04353665474774-11.7771919340042i</v>
      </c>
      <c r="BW329" s="240" t="str">
        <f t="shared" ca="1" si="524"/>
        <v>5.63468570463595-10.5417554951556i</v>
      </c>
      <c r="BX329" s="240" t="str">
        <f t="shared" ca="1" si="525"/>
        <v>10.9277053468452-4.84391863703372i</v>
      </c>
      <c r="BY329" s="240" t="str">
        <f t="shared" ca="1" si="526"/>
        <v>11.5949492400471+2.90438358871608i</v>
      </c>
      <c r="BZ329" s="240" t="str">
        <f t="shared" ca="1" si="527"/>
        <v>7.35396827696068+9.4232394902776i</v>
      </c>
      <c r="CA329" s="240" t="str">
        <f t="shared" ca="1" si="528"/>
        <v>-3.88347039948777E-12+11.9531707889443i</v>
      </c>
      <c r="CB329" s="240" t="str">
        <f t="shared" ca="1" si="529"/>
        <v>-7.3539682769668+9.42323949027282i</v>
      </c>
      <c r="CC329" s="240" t="str">
        <f t="shared" ca="1" si="530"/>
        <v>-11.594949240049+2.90438358870855i</v>
      </c>
      <c r="CD329" s="240" t="str">
        <f t="shared" ca="1" si="531"/>
        <v>-10.927705346842-4.84391863704082i</v>
      </c>
      <c r="CE329" s="240" t="str">
        <f t="shared" ca="1" si="532"/>
        <v>-5.6346857046291-10.5417554951592i</v>
      </c>
      <c r="CF329" s="240" t="str">
        <f t="shared" ca="1" si="533"/>
        <v>2.04353665475539-11.7771919340029i</v>
      </c>
      <c r="CG329" s="240" t="str">
        <f t="shared" ca="1" si="534"/>
        <v>8.85671534763051-8.0272588821289i</v>
      </c>
      <c r="CH329" s="240" t="str">
        <f t="shared" ca="1" si="535"/>
        <v>11.9207831548649-0.879329792718133i</v>
      </c>
      <c r="CI329" s="240" t="str">
        <f t="shared" ca="1" si="536"/>
        <v>9.9386982816679+6.64082588053947i</v>
      </c>
      <c r="CJ329" s="240" t="str">
        <f t="shared" ca="1" si="537"/>
        <v>3.74949141635871+11.3498725115449i</v>
      </c>
      <c r="CK329" s="240" t="str">
        <f t="shared" ca="1" si="538"/>
        <v>-4.02690195466234+11.2544370164486i</v>
      </c>
      <c r="CL329" s="240" t="str">
        <f t="shared" ca="1" si="539"/>
        <v>-10.0986789570796+6.39491792218709i</v>
      </c>
      <c r="CM329" s="240" t="str">
        <f t="shared" ca="1" si="540"/>
        <v>-11.8956130044614-1.17161561860585i</v>
      </c>
      <c r="CN329" s="240" t="str">
        <f t="shared" ca="1" si="541"/>
        <v>-8.65704907591203-8.24219589714549i</v>
      </c>
      <c r="CO329" s="240" t="str">
        <f t="shared" ca="1" si="542"/>
        <v>-1.75389442110597-11.8237957640212i</v>
      </c>
      <c r="CP329" s="240" t="str">
        <f t="shared" ca="1" si="543"/>
        <v>5.8916962732863-10.4002984059601i</v>
      </c>
      <c r="CQ329" s="240" t="str">
        <f t="shared" ca="1" si="544"/>
        <v>11.0432898405181-4.57428042515783i</v>
      </c>
      <c r="CR329" s="240" t="str">
        <f t="shared" ca="1" si="545"/>
        <v>11.5201799167492+3.18806314168954i</v>
      </c>
      <c r="CS329" s="240" t="str">
        <f t="shared" ca="1" si="546"/>
        <v>7.12049552545224+9.60087680275535i</v>
      </c>
      <c r="CT329" s="240" t="str">
        <f t="shared" ca="1" si="547"/>
        <v>-0.293345495906552+11.9495707173816i</v>
      </c>
      <c r="CU329" s="240" t="str">
        <f t="shared" ca="1" si="548"/>
        <v>-7.58301127296828+9.23992597068327i</v>
      </c>
      <c r="CV329" s="240" t="str">
        <f t="shared" ca="1" si="549"/>
        <v>-11.6627341994876+2.61895454366313i</v>
      </c>
      <c r="CW329" s="240" t="str">
        <f t="shared" ca="1" si="550"/>
        <v>-10.8055384120811-5.11063905345613i</v>
      </c>
      <c r="CX329" s="240" t="str">
        <f t="shared" ca="1" si="551"/>
        <v>-5.37428101200471-10.676862625026i</v>
      </c>
      <c r="CY329" s="240" t="str">
        <f t="shared" ca="1" si="552"/>
        <v>2.33194793832974-11.7234939639423i</v>
      </c>
      <c r="CZ329" s="240" t="str">
        <f t="shared" ca="1" si="553"/>
        <v>9.05104666519223-7.80748654652596i</v>
      </c>
      <c r="DA329" s="240" t="str">
        <f t="shared" ca="1" si="554"/>
        <v>11.938772671242-0.586514291451284i</v>
      </c>
      <c r="DB329" s="240" t="str">
        <f t="shared" ca="1" si="555"/>
        <v>9.77273090604788+6.8827336536908i</v>
      </c>
      <c r="DC329" s="240" t="str">
        <f t="shared" ca="1" si="556"/>
        <v>3.46982232463574+11.4384712678369i</v>
      </c>
      <c r="DD329" s="240" t="str">
        <f t="shared" ca="1" si="557"/>
        <v>-4.30188683779607+11.1522222693268i</v>
      </c>
      <c r="DE329" s="240" t="str">
        <f t="shared" ca="1" si="558"/>
        <v>-10.2525765658968+6.14515790440689i</v>
      </c>
      <c r="DF329" s="240" t="str">
        <f t="shared" ca="1" si="559"/>
        <v>-11.8632773815903-1.46319570704671i</v>
      </c>
      <c r="DG329" s="240" t="str">
        <f t="shared" ca="1" si="560"/>
        <v>-8.45216812154344-8.4521681215435i</v>
      </c>
      <c r="DH329" s="240" t="str">
        <f t="shared" ca="1" si="561"/>
        <v>-1.4631957070466-11.8632773815903i</v>
      </c>
      <c r="DI329" s="240" t="str">
        <f t="shared" ca="1" si="562"/>
        <v>6.14515790440581-10.2525765658975i</v>
      </c>
      <c r="DJ329" s="240" t="str">
        <f t="shared" ca="1" si="563"/>
        <v>11.1522222693268-4.30188683779598i</v>
      </c>
      <c r="DK329" s="240" t="str">
        <f t="shared" ca="1" si="564"/>
        <v>11.4384712678369+3.46982232463584i</v>
      </c>
      <c r="DL329" s="240" t="str">
        <f t="shared" ca="1" si="565"/>
        <v>6.88273365369128+9.77273090604754i</v>
      </c>
      <c r="DM329" s="240" t="str">
        <f t="shared" ca="1" si="566"/>
        <v>-0.586514291450706+11.938772671242i</v>
      </c>
      <c r="DN329" s="240" t="str">
        <f t="shared" ca="1" si="567"/>
        <v>-7.80748654652553+9.0510466651926i</v>
      </c>
      <c r="DO329" s="240" t="str">
        <f t="shared" ca="1" si="568"/>
        <v>-11.7234939639423+2.33194793832965i</v>
      </c>
      <c r="DP329" s="240" t="str">
        <f t="shared" ca="1" si="569"/>
        <v>-10.676862625026-5.3742810120048i</v>
      </c>
      <c r="DQ329" s="240" t="str">
        <f t="shared" ca="1" si="570"/>
        <v>-5.11063905345666-10.8055384120809i</v>
      </c>
      <c r="DR329" s="240" t="str">
        <f t="shared" ca="1" si="571"/>
        <v>2.61895454366256-11.6627341994877i</v>
      </c>
      <c r="DS329" s="240" t="str">
        <f t="shared" ca="1" si="572"/>
        <v>9.23992597068334-7.58301127296821i</v>
      </c>
      <c r="DT329" s="240" t="str">
        <f t="shared" ca="1" si="573"/>
        <v>11.9495707173816-0.293345495906453i</v>
      </c>
      <c r="DU329" s="240" t="str">
        <f t="shared" ca="1" si="574"/>
        <v>9.6008768027557+7.12049552545177i</v>
      </c>
      <c r="DV329" s="240" t="str">
        <f t="shared" ca="1" si="575"/>
        <v>3.1880631416901+11.5201799167491i</v>
      </c>
      <c r="DW329" s="240" t="str">
        <f t="shared" ca="1" si="576"/>
        <v>-4.57428042515792+11.043289840518i</v>
      </c>
      <c r="DX329" s="240" t="str">
        <f t="shared" ca="1" si="577"/>
        <v>-10.4002984059601+5.89169627328621i</v>
      </c>
      <c r="DY329" s="240" t="str">
        <f t="shared" ca="1" si="578"/>
        <v>-11.8237957640212-1.75389442110539i</v>
      </c>
      <c r="DZ329" s="240" t="str">
        <f t="shared" ca="1" si="579"/>
        <v>-8.2421958971459-8.65704907591163i</v>
      </c>
      <c r="EA329" s="240" t="str">
        <f t="shared" ca="1" si="580"/>
        <v>-1.17161561860642-11.8956130044613i</v>
      </c>
      <c r="EB329" s="240" t="str">
        <f t="shared" ca="1" si="581"/>
        <v>6.39491792218718-10.0986789570795i</v>
      </c>
      <c r="EC329" s="240" t="str">
        <f t="shared" ca="1" si="582"/>
        <v>11.2544370164486-4.02690195466224i</v>
      </c>
      <c r="ED329" s="240" t="str">
        <f t="shared" ca="1" si="583"/>
        <v>11.3498725115451+3.74949141635816i</v>
      </c>
      <c r="EE329" s="240" t="str">
        <f t="shared" ca="1" si="584"/>
        <v>6.64082588053994+9.93869828166758i</v>
      </c>
      <c r="EF329" s="240" t="str">
        <f t="shared" ca="1" si="585"/>
        <v>-0.879329792718233+11.9207831548648i</v>
      </c>
      <c r="EG329" s="240" t="str">
        <f t="shared" ca="1" si="586"/>
        <v>-8.02725888212897+8.85671534763044i</v>
      </c>
      <c r="EH329" s="240" t="str">
        <f t="shared" ca="1" si="587"/>
        <v>-11.7771919340028+2.04353665475596i</v>
      </c>
      <c r="EI329" s="240" t="str">
        <f t="shared" ca="1" si="588"/>
        <v>-10.5417554951595-5.63468570462858i</v>
      </c>
      <c r="EJ329" s="240" t="str">
        <f t="shared" ca="1" si="589"/>
        <v>-4.84391863704073-10.9277053468421i</v>
      </c>
      <c r="EK329" s="240" t="str">
        <f t="shared" ca="1" si="590"/>
        <v>2.90438358870865-11.5949492400489i</v>
      </c>
      <c r="EL329" s="240" t="str">
        <f t="shared" ca="1" si="591"/>
        <v>9.42323949027246-7.35396827696726i</v>
      </c>
      <c r="EM329" s="240" t="str">
        <f t="shared" ca="1" si="592"/>
        <v>11.9531707889443-4.46332289069772E-12i</v>
      </c>
      <c r="EN329" s="240"/>
      <c r="EO329" s="240"/>
      <c r="EP329" s="240"/>
    </row>
    <row r="330" spans="1:146">
      <c r="A330" s="268">
        <f t="shared" si="461"/>
        <v>4.4921874999999901E-3</v>
      </c>
      <c r="B330" s="267">
        <v>230</v>
      </c>
      <c r="C330" s="266">
        <f t="shared" si="462"/>
        <v>46000</v>
      </c>
      <c r="N330" s="265">
        <f t="shared" ca="1" si="463"/>
        <v>12.04611345692777</v>
      </c>
      <c r="O330" s="240">
        <f t="shared" ca="1" si="464"/>
        <v>-11.95388654307223</v>
      </c>
      <c r="P330" s="240" t="str">
        <f t="shared" ca="1" si="465"/>
        <v>-9.60145170186075-7.12092189968958i</v>
      </c>
      <c r="Q330" s="240" t="str">
        <f t="shared" ca="1" si="466"/>
        <v>-3.47003009709196-11.4391562018323i</v>
      </c>
      <c r="R330" s="240" t="str">
        <f t="shared" ca="1" si="467"/>
        <v>4.0271430849626-11.2551109305009i</v>
      </c>
      <c r="S330" s="240" t="str">
        <f t="shared" ca="1" si="468"/>
        <v>9.93929340947714-6.64122353222414i</v>
      </c>
      <c r="T330" s="240" t="str">
        <f t="shared" ca="1" si="469"/>
        <v>11.9394875632127+0.586549411842363i</v>
      </c>
      <c r="U330" s="241" t="str">
        <f t="shared" ca="1" si="470"/>
        <v>9.24047925610732+7.5834653425788i</v>
      </c>
      <c r="V330" s="240" t="str">
        <f t="shared" ca="1" si="471"/>
        <v>2.90455750277871+11.5956435439218i</v>
      </c>
      <c r="W330" s="240" t="str">
        <f t="shared" ca="1" si="472"/>
        <v>-4.57455433240549+11.0439511111066i</v>
      </c>
      <c r="X330" s="240" t="str">
        <f t="shared" ca="1" si="473"/>
        <v>-10.2531904886905+6.14552587556747i</v>
      </c>
      <c r="Y330" s="240" t="str">
        <f t="shared" ca="1" si="474"/>
        <v>-11.8963253120378-1.17168577477594i</v>
      </c>
      <c r="Z330" s="240" t="str">
        <f t="shared" ca="1" si="475"/>
        <v>-8.8572456864544-8.02773955322595i</v>
      </c>
      <c r="AA330" s="240" t="str">
        <f t="shared" ca="1" si="476"/>
        <v>-2.33208757503208-11.7241959650555i</v>
      </c>
      <c r="AB330" s="240" t="str">
        <f t="shared" ca="1" si="477"/>
        <v>5.11094507777795-10.8061854461498i</v>
      </c>
      <c r="AC330" s="240" t="str">
        <f t="shared" ca="1" si="478"/>
        <v>10.5423867339432-5.6350231087921i</v>
      </c>
      <c r="AD330" s="240" t="str">
        <f t="shared" ca="1" si="479"/>
        <v>11.8245037711912+1.75399944405048i</v>
      </c>
      <c r="AE330" s="240" t="str">
        <f t="shared" ca="1" si="480"/>
        <v>8.45267423614138+8.4526742361406i</v>
      </c>
      <c r="AF330" s="240" t="str">
        <f t="shared" ca="1" si="481"/>
        <v>1.75399944405038+11.8245037711912i</v>
      </c>
      <c r="AG330" s="240" t="str">
        <f t="shared" ca="1" si="482"/>
        <v>-5.63502310879114+10.5423867339437i</v>
      </c>
      <c r="AH330" s="240" t="str">
        <f t="shared" ca="1" si="483"/>
        <v>-10.8061854461499+5.11094507777786i</v>
      </c>
      <c r="AI330" s="240" t="str">
        <f t="shared" ca="1" si="484"/>
        <v>-11.724195965055-2.33208757503452i</v>
      </c>
      <c r="AJ330" s="240" t="str">
        <f t="shared" ca="1" si="485"/>
        <v>-8.02773955322228-8.85724568645773i</v>
      </c>
      <c r="AK330" s="240" t="str">
        <f t="shared" ca="1" si="486"/>
        <v>-1.17168577476983-11.8963253120384i</v>
      </c>
      <c r="AL330" s="240" t="str">
        <f t="shared" ca="1" si="487"/>
        <v>6.14552587556457-10.2531904886923i</v>
      </c>
      <c r="AM330" s="240" t="str">
        <f t="shared" ca="1" si="488"/>
        <v>11.0439511111057-4.57455433240767i</v>
      </c>
      <c r="AN330" s="240" t="str">
        <f t="shared" ca="1" si="489"/>
        <v>11.5956435439217+2.90455750277889i</v>
      </c>
      <c r="AO330" s="240" t="str">
        <f t="shared" ca="1" si="490"/>
        <v>7.58346534257787+9.24047925610808i</v>
      </c>
      <c r="AP330" s="240" t="str">
        <f t="shared" ca="1" si="491"/>
        <v>0.586549411838568+11.9394875632129i</v>
      </c>
      <c r="AQ330" s="240" t="str">
        <f t="shared" ca="1" si="492"/>
        <v>-6.64122353222914+9.93929340947379i</v>
      </c>
      <c r="AR330" s="240" t="str">
        <f t="shared" ca="1" si="493"/>
        <v>-6.64122353222914+9.93929340947379i</v>
      </c>
      <c r="AS330" s="240" t="str">
        <f t="shared" ca="1" si="494"/>
        <v>-11.439156201833-3.47003009708976i</v>
      </c>
      <c r="AT330" s="240" t="str">
        <f t="shared" ca="1" si="495"/>
        <v>-7.12092189968994-9.60145170186048i</v>
      </c>
      <c r="AU330" s="240" t="str">
        <f t="shared" ca="1" si="496"/>
        <v>1.29456937510075E-12-11.9538865430722i</v>
      </c>
      <c r="AV330" s="240" t="str">
        <f t="shared" ca="1" si="497"/>
        <v>7.12092189969229-9.60145170185874i</v>
      </c>
      <c r="AW330" s="240" t="str">
        <f t="shared" ca="1" si="498"/>
        <v>11.4391562018338-3.47003009708729i</v>
      </c>
      <c r="AX330" s="240" t="str">
        <f t="shared" ca="1" si="499"/>
        <v>11.2551109305025+4.02714308495809i</v>
      </c>
      <c r="AY330" s="240" t="str">
        <f t="shared" ca="1" si="500"/>
        <v>6.64122353222699+9.93929340947524i</v>
      </c>
      <c r="AZ330" s="240" t="str">
        <f t="shared" ca="1" si="501"/>
        <v>-0.586549411841153+11.9394875632128i</v>
      </c>
      <c r="BA330" s="240" t="str">
        <f t="shared" ca="1" si="502"/>
        <v>-7.58346534257986+9.24047925610644i</v>
      </c>
      <c r="BB330" s="240" t="str">
        <f t="shared" ca="1" si="503"/>
        <v>-11.5956435439224+2.90455750277637i</v>
      </c>
      <c r="BC330" s="240" t="str">
        <f t="shared" ca="1" si="504"/>
        <v>-11.0439511111047-4.57455433241006i</v>
      </c>
      <c r="BD330" s="240" t="str">
        <f t="shared" ca="1" si="505"/>
        <v>-6.14552587557256-10.2531904886875i</v>
      </c>
      <c r="BE330" s="240" t="str">
        <f t="shared" ca="1" si="506"/>
        <v>1.17168577477258-11.8963253120381i</v>
      </c>
      <c r="BF330" s="240" t="str">
        <f t="shared" ca="1" si="507"/>
        <v>8.0277395532242-8.85724568645598i</v>
      </c>
      <c r="BG330" s="240" t="str">
        <f t="shared" ca="1" si="508"/>
        <v>11.7241959650556-2.33208757503181i</v>
      </c>
      <c r="BH330" s="240" t="str">
        <f t="shared" ca="1" si="509"/>
        <v>10.8061854461488+5.11094507778019i</v>
      </c>
      <c r="BI330" s="240" t="str">
        <f t="shared" ca="1" si="510"/>
        <v>5.63502310878902+10.5423867339449i</v>
      </c>
      <c r="BJ330" s="240" t="str">
        <f t="shared" ca="1" si="511"/>
        <v>-1.75399944404504+11.824503771192i</v>
      </c>
      <c r="BK330" s="240" t="str">
        <f t="shared" ca="1" si="512"/>
        <v>-8.45267423613804+8.45267423614394i</v>
      </c>
      <c r="BL330" s="240" t="str">
        <f t="shared" ca="1" si="513"/>
        <v>-11.8245037711908+1.75399944405262i</v>
      </c>
      <c r="BM330" s="240" t="str">
        <f t="shared" ca="1" si="514"/>
        <v>-10.5423867339431-5.63502310879243i</v>
      </c>
      <c r="BN330" s="240" t="str">
        <f t="shared" ca="1" si="515"/>
        <v>-5.11094507777637-10.8061854461506i</v>
      </c>
      <c r="BO330" s="240" t="str">
        <f t="shared" ca="1" si="516"/>
        <v>2.33208757503562-11.7241959650548i</v>
      </c>
      <c r="BP330" s="240" t="str">
        <f t="shared" ca="1" si="517"/>
        <v>8.85724568645859-8.02773955322132i</v>
      </c>
      <c r="BQ330" s="240" t="str">
        <f t="shared" ca="1" si="518"/>
        <v>11.8963253120373-1.17168577478054i</v>
      </c>
      <c r="BR330" s="240" t="str">
        <f t="shared" ca="1" si="519"/>
        <v>10.2531904886916+6.14552587556569i</v>
      </c>
      <c r="BS330" s="240" t="str">
        <f t="shared" ca="1" si="520"/>
        <v>4.57455433240616+11.0439511111064i</v>
      </c>
      <c r="BT330" s="240" t="str">
        <f t="shared" ca="1" si="521"/>
        <v>-2.90455750277982+11.5956435439215i</v>
      </c>
      <c r="BU330" s="240" t="str">
        <f t="shared" ca="1" si="522"/>
        <v>-9.24047925610891+7.58346534257686i</v>
      </c>
      <c r="BV330" s="240" t="str">
        <f t="shared" ca="1" si="523"/>
        <v>-11.9394875632129+0.586549411837274i</v>
      </c>
      <c r="BW330" s="240" t="str">
        <f t="shared" ca="1" si="524"/>
        <v>-9.93929340947969-6.64122353222033i</v>
      </c>
      <c r="BX330" s="240" t="str">
        <f t="shared" ca="1" si="525"/>
        <v>-4.02714308496563-11.2551109304998i</v>
      </c>
      <c r="BY330" s="240" t="str">
        <f t="shared" ca="1" si="526"/>
        <v>3.47003009709133-11.4391562018325i</v>
      </c>
      <c r="BZ330" s="240" t="str">
        <f t="shared" ca="1" si="527"/>
        <v>9.60145170186105-7.12092189968918i</v>
      </c>
      <c r="CA330" s="240" t="str">
        <f t="shared" ca="1" si="528"/>
        <v>11.9538865430722+2.58913875020149E-12i</v>
      </c>
      <c r="CB330" s="240" t="str">
        <f t="shared" ca="1" si="529"/>
        <v>9.60145170185796+7.12092189969334i</v>
      </c>
      <c r="CC330" s="240" t="str">
        <f t="shared" ca="1" si="530"/>
        <v>3.47003009709743+11.4391562018307i</v>
      </c>
      <c r="CD330" s="240" t="str">
        <f t="shared" ca="1" si="531"/>
        <v>-4.02714308495963+11.255110930502i</v>
      </c>
      <c r="CE330" s="240" t="str">
        <f t="shared" ca="1" si="532"/>
        <v>-9.93929340947615+6.64122353222562i</v>
      </c>
      <c r="CF330" s="240" t="str">
        <f t="shared" ca="1" si="533"/>
        <v>-11.9394875632127-0.586549411842446i</v>
      </c>
      <c r="CG330" s="240" t="str">
        <f t="shared" ca="1" si="534"/>
        <v>-9.24047925610562-7.58346534258087i</v>
      </c>
      <c r="CH330" s="240" t="str">
        <f t="shared" ca="1" si="535"/>
        <v>-2.9045575027748-11.5956435439228i</v>
      </c>
      <c r="CI330" s="240" t="str">
        <f t="shared" ca="1" si="536"/>
        <v>4.57455433241156-11.0439511111041i</v>
      </c>
      <c r="CJ330" s="240" t="str">
        <f t="shared" ca="1" si="537"/>
        <v>10.2531904886883-6.14552587557115i</v>
      </c>
      <c r="CK330" s="240" t="str">
        <f t="shared" ca="1" si="538"/>
        <v>11.896325312038+1.17168577477353i</v>
      </c>
      <c r="CL330" s="240" t="str">
        <f t="shared" ca="1" si="539"/>
        <v>8.85724568645512+8.02773955322516i</v>
      </c>
      <c r="CM330" s="240" t="str">
        <f t="shared" ca="1" si="540"/>
        <v>2.33208757503053+11.7241959650558i</v>
      </c>
      <c r="CN330" s="240" t="str">
        <f t="shared" ca="1" si="541"/>
        <v>-5.11094507778167+10.8061854461481i</v>
      </c>
      <c r="CO330" s="240" t="str">
        <f t="shared" ca="1" si="542"/>
        <v>-10.5423867339455+5.63502310878787i</v>
      </c>
      <c r="CP330" s="240" t="str">
        <f t="shared" ca="1" si="543"/>
        <v>-11.8245037711918-1.75399944404632i</v>
      </c>
      <c r="CQ330" s="240" t="str">
        <f t="shared" ca="1" si="544"/>
        <v>-8.45267423614303-8.45267423613895i</v>
      </c>
      <c r="CR330" s="240" t="str">
        <f t="shared" ca="1" si="545"/>
        <v>-1.75399944405134-11.824503771191i</v>
      </c>
      <c r="CS330" s="240" t="str">
        <f t="shared" ca="1" si="546"/>
        <v>5.63502310879358-10.5423867339424i</v>
      </c>
      <c r="CT330" s="240" t="str">
        <f t="shared" ca="1" si="547"/>
        <v>10.8061854461511-5.1109450777752i</v>
      </c>
      <c r="CU330" s="240" t="str">
        <f t="shared" ca="1" si="548"/>
        <v>11.7241959650546+2.33208757503689i</v>
      </c>
      <c r="CV330" s="240" t="str">
        <f t="shared" ca="1" si="549"/>
        <v>8.02773955322942+8.85724568645125i</v>
      </c>
      <c r="CW330" s="240" t="str">
        <f t="shared" ca="1" si="550"/>
        <v>1.17168577477926+11.8963253120375i</v>
      </c>
      <c r="CX330" s="240" t="str">
        <f t="shared" ca="1" si="551"/>
        <v>-6.1455258755668+10.2531904886909i</v>
      </c>
      <c r="CY330" s="240" t="str">
        <f t="shared" ca="1" si="552"/>
        <v>-11.0439511111069+4.57455433240496i</v>
      </c>
      <c r="CZ330" s="240" t="str">
        <f t="shared" ca="1" si="553"/>
        <v>-11.5956435439212-2.90455750278107i</v>
      </c>
      <c r="DA330" s="240" t="str">
        <f t="shared" ca="1" si="554"/>
        <v>-7.58346534257586-9.24047925610972i</v>
      </c>
      <c r="DB330" s="240" t="str">
        <f t="shared" ca="1" si="555"/>
        <v>-0.586549411835981-11.939487563213i</v>
      </c>
      <c r="DC330" s="240" t="str">
        <f t="shared" ca="1" si="556"/>
        <v>6.64122353222197-9.93929340947859i</v>
      </c>
      <c r="DD330" s="240" t="str">
        <f t="shared" ca="1" si="557"/>
        <v>11.2551109305003-4.02714308496441i</v>
      </c>
      <c r="DE330" s="240" t="str">
        <f t="shared" ca="1" si="558"/>
        <v>11.4391562018323+3.47003009709192i</v>
      </c>
      <c r="DF330" s="240" t="str">
        <f t="shared" ca="1" si="559"/>
        <v>7.12092189968759+9.60145170186223i</v>
      </c>
      <c r="DG330" s="240" t="str">
        <f t="shared" ca="1" si="560"/>
        <v>-3.88370812530224E-12+11.9538865430722i</v>
      </c>
      <c r="DH330" s="240" t="str">
        <f t="shared" ca="1" si="561"/>
        <v>-7.1209218996851+9.60145170186407i</v>
      </c>
      <c r="DI330" s="240" t="str">
        <f t="shared" ca="1" si="562"/>
        <v>-11.4391562018311+3.4700300970962i</v>
      </c>
      <c r="DJ330" s="240" t="str">
        <f t="shared" ca="1" si="563"/>
        <v>-11.2551109305018-4.0271430849602i</v>
      </c>
      <c r="DK330" s="240" t="str">
        <f t="shared" ca="1" si="564"/>
        <v>-6.64122353222455-9.93929340947686i</v>
      </c>
      <c r="DL330" s="240" t="str">
        <f t="shared" ca="1" si="565"/>
        <v>0.586549411843739-11.9394875632126i</v>
      </c>
      <c r="DM330" s="240" t="str">
        <f t="shared" ca="1" si="566"/>
        <v>7.58346534258239-9.24047925610437i</v>
      </c>
      <c r="DN330" s="240" t="str">
        <f t="shared" ca="1" si="567"/>
        <v>11.5956435439231-2.90455750277353i</v>
      </c>
      <c r="DO330" s="240" t="str">
        <f t="shared" ca="1" si="568"/>
        <v>11.0439511111086+4.57455433240084i</v>
      </c>
      <c r="DP330" s="240" t="str">
        <f t="shared" ca="1" si="569"/>
        <v>6.14552587557005+10.253190488689i</v>
      </c>
      <c r="DQ330" s="240" t="str">
        <f t="shared" ca="1" si="570"/>
        <v>-1.17168577477482+11.8963253120379i</v>
      </c>
      <c r="DR330" s="240" t="str">
        <f t="shared" ca="1" si="571"/>
        <v>-8.02773955322662+8.85724568645379i</v>
      </c>
      <c r="DS330" s="240" t="str">
        <f t="shared" ca="1" si="572"/>
        <v>-11.7241959650561+2.33208757502927i</v>
      </c>
      <c r="DT330" s="240" t="str">
        <f t="shared" ca="1" si="573"/>
        <v>-10.8061854461478-5.11094507778223i</v>
      </c>
      <c r="DU330" s="240" t="str">
        <f t="shared" ca="1" si="574"/>
        <v>-5.63502310879692-10.5423867339407i</v>
      </c>
      <c r="DV330" s="240" t="str">
        <f t="shared" ca="1" si="575"/>
        <v>1.75399944404693-11.8245037711917i</v>
      </c>
      <c r="DW330" s="240" t="str">
        <f t="shared" ca="1" si="576"/>
        <v>8.45267423614035-8.45267423614163i</v>
      </c>
      <c r="DX330" s="240" t="str">
        <f t="shared" ca="1" si="577"/>
        <v>11.8245037711912-1.75399944405007i</v>
      </c>
      <c r="DY330" s="240" t="str">
        <f t="shared" ca="1" si="578"/>
        <v>10.5423867339422+5.63502310879412i</v>
      </c>
      <c r="DZ330" s="240" t="str">
        <f t="shared" ca="1" si="579"/>
        <v>5.11094507777403+10.8061854461517i</v>
      </c>
      <c r="EA330" s="240" t="str">
        <f t="shared" ca="1" si="580"/>
        <v>-2.33208757503816+11.7241959650543i</v>
      </c>
      <c r="EB330" s="240" t="str">
        <f t="shared" ca="1" si="581"/>
        <v>-8.85724568645257+8.02773955322795i</v>
      </c>
      <c r="EC330" s="240" t="str">
        <f t="shared" ca="1" si="582"/>
        <v>-11.8963253120376+1.17168577477797i</v>
      </c>
      <c r="ED330" s="240" t="str">
        <f t="shared" ca="1" si="583"/>
        <v>-10.2531904886899-6.14552587556849i</v>
      </c>
      <c r="EE330" s="240" t="str">
        <f t="shared" ca="1" si="584"/>
        <v>-4.57455433240377-11.0439511111073i</v>
      </c>
      <c r="EF330" s="240" t="str">
        <f t="shared" ca="1" si="585"/>
        <v>2.90455750278233-11.5956435439209i</v>
      </c>
      <c r="EG330" s="240" t="str">
        <f t="shared" ca="1" si="586"/>
        <v>9.24047925610322-7.58346534258378i</v>
      </c>
      <c r="EH330" s="240" t="str">
        <f t="shared" ca="1" si="587"/>
        <v>11.9394875632125-0.586549411846904i</v>
      </c>
      <c r="EI330" s="240" t="str">
        <f t="shared" ca="1" si="588"/>
        <v>9.93929340947787+6.64122353222304i</v>
      </c>
      <c r="EJ330" s="240" t="str">
        <f t="shared" ca="1" si="589"/>
        <v>4.02714308496319+11.2551109305007i</v>
      </c>
      <c r="EK330" s="240" t="str">
        <f t="shared" ca="1" si="590"/>
        <v>-3.47003009709316+11.439156201832i</v>
      </c>
      <c r="EL330" s="240" t="str">
        <f t="shared" ca="1" si="591"/>
        <v>-9.60145170186299+7.12092189968654i</v>
      </c>
      <c r="EM330" s="240" t="str">
        <f t="shared" ca="1" si="592"/>
        <v>-11.9538865430722-5.17827750040297E-12i</v>
      </c>
      <c r="EN330" s="240"/>
      <c r="EO330" s="240"/>
      <c r="EP330" s="240"/>
    </row>
    <row r="331" spans="1:146">
      <c r="A331" s="268">
        <f t="shared" si="461"/>
        <v>4.5117187499999897E-3</v>
      </c>
      <c r="B331" s="267">
        <v>231</v>
      </c>
      <c r="C331" s="266">
        <f t="shared" si="462"/>
        <v>46200</v>
      </c>
      <c r="N331" s="265">
        <f t="shared" ca="1" si="463"/>
        <v>12.04544315534843</v>
      </c>
      <c r="O331" s="240">
        <f t="shared" ca="1" si="464"/>
        <v>-11.95455684465157</v>
      </c>
      <c r="P331" s="240" t="str">
        <f t="shared" ca="1" si="465"/>
        <v>-9.77386412414444-6.88353175592064i</v>
      </c>
      <c r="Q331" s="240" t="str">
        <f t="shared" ca="1" si="466"/>
        <v>-4.02736890276407-11.2557420489746i</v>
      </c>
      <c r="R331" s="240" t="str">
        <f t="shared" ca="1" si="467"/>
        <v>3.1884328204273-11.5215157640663i</v>
      </c>
      <c r="S331" s="240" t="str">
        <f t="shared" ca="1" si="468"/>
        <v>9.24099740623488-7.5838905773993i</v>
      </c>
      <c r="T331" s="240" t="str">
        <f t="shared" ca="1" si="469"/>
        <v>11.922165454994-0.879431757303612i</v>
      </c>
      <c r="U331" s="241" t="str">
        <f t="shared" ca="1" si="470"/>
        <v>10.2537654255324+6.14587047944899i</v>
      </c>
      <c r="V331" s="240" t="str">
        <f t="shared" ca="1" si="471"/>
        <v>4.84448032407381+10.9289724924929i</v>
      </c>
      <c r="W331" s="240" t="str">
        <f t="shared" ca="1" si="472"/>
        <v>-2.33221834438367+11.7248533869778i</v>
      </c>
      <c r="X331" s="240" t="str">
        <f t="shared" ca="1" si="473"/>
        <v>-8.65805292271615+8.24315163875152i</v>
      </c>
      <c r="Y331" s="240" t="str">
        <f t="shared" ca="1" si="474"/>
        <v>-11.825166817768+1.75409779771931i</v>
      </c>
      <c r="Z331" s="240" t="str">
        <f t="shared" ca="1" si="475"/>
        <v>-10.6781006836658-5.3749041983557i</v>
      </c>
      <c r="AA331" s="240" t="str">
        <f t="shared" ca="1" si="476"/>
        <v>-5.63533908677014-10.5429778871591i</v>
      </c>
      <c r="AB331" s="240" t="str">
        <f t="shared" ca="1" si="477"/>
        <v>1.46336537506116-11.8646530135136i</v>
      </c>
      <c r="AC331" s="240" t="str">
        <f t="shared" ca="1" si="478"/>
        <v>8.0281897002537-8.8577423471642i</v>
      </c>
      <c r="AD331" s="240" t="str">
        <f t="shared" ca="1" si="479"/>
        <v>11.6640865769934-2.61925823018831i</v>
      </c>
      <c r="AE331" s="240" t="str">
        <f t="shared" ca="1" si="480"/>
        <v>11.0445703890164+4.57481084571466i</v>
      </c>
      <c r="AF331" s="240" t="str">
        <f t="shared" ca="1" si="481"/>
        <v>6.39565945869346+10.0998499711843i</v>
      </c>
      <c r="AG331" s="240" t="str">
        <f t="shared" ca="1" si="482"/>
        <v>-0.586582301981294+11.9401570573845i</v>
      </c>
      <c r="AH331" s="240" t="str">
        <f t="shared" ca="1" si="483"/>
        <v>-7.35482102222406+9.42433218233826i</v>
      </c>
      <c r="AI331" s="240" t="str">
        <f t="shared" ca="1" si="484"/>
        <v>-11.4397976404493+3.47022467537433i</v>
      </c>
      <c r="AJ331" s="240" t="str">
        <f t="shared" ca="1" si="485"/>
        <v>-11.3511886104983-3.74992619672701i</v>
      </c>
      <c r="AK331" s="240" t="str">
        <f t="shared" ca="1" si="486"/>
        <v>-7.12132119787171-9.60199009313948i</v>
      </c>
      <c r="AL331" s="240" t="str">
        <f t="shared" ca="1" si="487"/>
        <v>-0.293379511419783-11.9509563556347i</v>
      </c>
      <c r="AM331" s="240" t="str">
        <f t="shared" ca="1" si="488"/>
        <v>6.64159593182822-9.93985074487181i</v>
      </c>
      <c r="AN331" s="240" t="str">
        <f t="shared" ca="1" si="489"/>
        <v>11.1535154493216-4.30238567236255i</v>
      </c>
      <c r="AO331" s="240" t="str">
        <f t="shared" ca="1" si="490"/>
        <v>11.596293757404+2.9047203727722i</v>
      </c>
      <c r="AP331" s="240" t="str">
        <f t="shared" ca="1" si="491"/>
        <v>7.80839188047431+9.05209619883421i</v>
      </c>
      <c r="AQ331" s="240" t="str">
        <f t="shared" ca="1" si="492"/>
        <v>1.17175147581695+11.8969923859321i</v>
      </c>
      <c r="AR331" s="240" t="str">
        <f t="shared" ca="1" si="493"/>
        <v>1.17175147581695+11.8969923859321i</v>
      </c>
      <c r="AS331" s="240" t="str">
        <f t="shared" ca="1" si="494"/>
        <v>-10.8067913916001+5.11123166863359i</v>
      </c>
      <c r="AT331" s="240" t="str">
        <f t="shared" ca="1" si="495"/>
        <v>-11.7785575837024-2.04377361745683i</v>
      </c>
      <c r="AU331" s="240" t="str">
        <f t="shared" ca="1" si="496"/>
        <v>-8.45314821093681-8.45314821092955i</v>
      </c>
      <c r="AV331" s="240" t="str">
        <f t="shared" ca="1" si="497"/>
        <v>-2.04377361745521-11.7785575837027i</v>
      </c>
      <c r="AW331" s="240" t="str">
        <f t="shared" ca="1" si="498"/>
        <v>5.11123166863507-10.8067913915994i</v>
      </c>
      <c r="AX331" s="240" t="str">
        <f t="shared" ca="1" si="499"/>
        <v>10.4015043949983-5.89237945764154i</v>
      </c>
      <c r="AY331" s="240" t="str">
        <f t="shared" ca="1" si="500"/>
        <v>11.8969923859319+1.17175147581858i</v>
      </c>
      <c r="AZ331" s="240" t="str">
        <f t="shared" ca="1" si="501"/>
        <v>9.05209619883314+7.80839188047554i</v>
      </c>
      <c r="BA331" s="240" t="str">
        <f t="shared" ca="1" si="502"/>
        <v>2.90472037278248+11.5962937574015i</v>
      </c>
      <c r="BB331" s="240" t="str">
        <f t="shared" ca="1" si="503"/>
        <v>-4.30238567236408+11.153515449321i</v>
      </c>
      <c r="BC331" s="240" t="str">
        <f t="shared" ca="1" si="504"/>
        <v>-9.93985074487253+6.64159593182714i</v>
      </c>
      <c r="BD331" s="240" t="str">
        <f t="shared" ca="1" si="505"/>
        <v>-11.9509563556349-0.293379511409189i</v>
      </c>
      <c r="BE331" s="240" t="str">
        <f t="shared" ca="1" si="506"/>
        <v>-9.60199009313861-7.12132119787288i</v>
      </c>
      <c r="BF331" s="240" t="str">
        <f t="shared" ca="1" si="507"/>
        <v>-3.74992619672562-11.3511886104988i</v>
      </c>
      <c r="BG331" s="240" t="str">
        <f t="shared" ca="1" si="508"/>
        <v>3.47022467537574-11.4397976404488i</v>
      </c>
      <c r="BH331" s="240" t="str">
        <f t="shared" ca="1" si="509"/>
        <v>9.42433218233917-7.3548210222229i</v>
      </c>
      <c r="BI331" s="240" t="str">
        <f t="shared" ca="1" si="510"/>
        <v>11.9401570573845-0.58658230197983i</v>
      </c>
      <c r="BJ331" s="240" t="str">
        <f t="shared" ca="1" si="511"/>
        <v>10.0998499711875+6.39565945868838i</v>
      </c>
      <c r="BK331" s="240" t="str">
        <f t="shared" ca="1" si="512"/>
        <v>4.57481084571692+11.0445703890154i</v>
      </c>
      <c r="BL331" s="240" t="str">
        <f t="shared" ca="1" si="513"/>
        <v>-2.61925823019124+11.6640865769927i</v>
      </c>
      <c r="BM331" s="240" t="str">
        <f t="shared" ca="1" si="514"/>
        <v>-8.85774234716862+8.02818970024885i</v>
      </c>
      <c r="BN331" s="240" t="str">
        <f t="shared" ca="1" si="515"/>
        <v>-11.8646530135134+1.46336537506325i</v>
      </c>
      <c r="BO331" s="240" t="str">
        <f t="shared" ca="1" si="516"/>
        <v>-10.5429778871585-5.63533908677129i</v>
      </c>
      <c r="BP331" s="240" t="str">
        <f t="shared" ca="1" si="517"/>
        <v>-5.37490419835021-10.6781006836686i</v>
      </c>
      <c r="BQ331" s="240" t="str">
        <f t="shared" ca="1" si="518"/>
        <v>1.75409779771748-11.8251668177683i</v>
      </c>
      <c r="BR331" s="240" t="str">
        <f t="shared" ca="1" si="519"/>
        <v>8.24315163875277-8.65805292271497i</v>
      </c>
      <c r="BS331" s="240" t="str">
        <f t="shared" ca="1" si="520"/>
        <v>11.7248533869791-2.33221834437732i</v>
      </c>
      <c r="BT331" s="240" t="str">
        <f t="shared" ca="1" si="521"/>
        <v>10.9289724924938+4.84448032407181i</v>
      </c>
      <c r="BU331" s="240" t="str">
        <f t="shared" ca="1" si="522"/>
        <v>6.14587047944789+10.253765425533i</v>
      </c>
      <c r="BV331" s="240" t="str">
        <f t="shared" ca="1" si="523"/>
        <v>-0.879431757309688+11.9221654549935i</v>
      </c>
      <c r="BW331" s="240" t="str">
        <f t="shared" ca="1" si="524"/>
        <v>-7.58389057739784+9.24099740623608i</v>
      </c>
      <c r="BX331" s="240" t="str">
        <f t="shared" ca="1" si="525"/>
        <v>-11.5215157640667+3.18843282042573i</v>
      </c>
      <c r="BY331" s="240" t="str">
        <f t="shared" ca="1" si="526"/>
        <v>-11.2557420489728-4.02736890276898i</v>
      </c>
      <c r="BZ331" s="240" t="str">
        <f t="shared" ca="1" si="527"/>
        <v>-6.88353175592279-9.77386412414292i</v>
      </c>
      <c r="CA331" s="240" t="str">
        <f t="shared" ca="1" si="528"/>
        <v>1.29464715117559E-12-11.9545568446516i</v>
      </c>
      <c r="CB331" s="240" t="str">
        <f t="shared" ca="1" si="529"/>
        <v>6.88353175592491-9.77386412414144i</v>
      </c>
      <c r="CC331" s="240" t="str">
        <f t="shared" ca="1" si="530"/>
        <v>11.2557420489739-4.02736890276591i</v>
      </c>
      <c r="CD331" s="240" t="str">
        <f t="shared" ca="1" si="531"/>
        <v>11.5215157640658+3.18843282042888i</v>
      </c>
      <c r="CE331" s="240" t="str">
        <f t="shared" ca="1" si="532"/>
        <v>7.58389057739532+9.24099740623815i</v>
      </c>
      <c r="CF331" s="240" t="str">
        <f t="shared" ca="1" si="533"/>
        <v>0.879431757307106+11.9221654549937i</v>
      </c>
      <c r="CG331" s="240" t="str">
        <f t="shared" ca="1" si="534"/>
        <v>-6.1458704794501+10.2537654255317i</v>
      </c>
      <c r="CH331" s="240" t="str">
        <f t="shared" ca="1" si="535"/>
        <v>-10.9289724924949+4.84448032406944i</v>
      </c>
      <c r="CI331" s="240" t="str">
        <f t="shared" ca="1" si="536"/>
        <v>-11.7248533869785-2.33221834438053i</v>
      </c>
      <c r="CJ331" s="240" t="str">
        <f t="shared" ca="1" si="537"/>
        <v>-8.2431516387504-8.65805292271723i</v>
      </c>
      <c r="CK331" s="240" t="str">
        <f t="shared" ca="1" si="538"/>
        <v>-1.75409779771424-11.8251668177688i</v>
      </c>
      <c r="CL331" s="240" t="str">
        <f t="shared" ca="1" si="539"/>
        <v>5.37490419835253-10.6781006836674i</v>
      </c>
      <c r="CM331" s="240" t="str">
        <f t="shared" ca="1" si="540"/>
        <v>10.5429778871597-5.635339086769i</v>
      </c>
      <c r="CN331" s="240" t="str">
        <f t="shared" ca="1" si="541"/>
        <v>11.864653013513+1.46336537506582i</v>
      </c>
      <c r="CO331" s="240" t="str">
        <f t="shared" ca="1" si="542"/>
        <v>8.85774234716642+8.02818970025126i</v>
      </c>
      <c r="CP331" s="240" t="str">
        <f t="shared" ca="1" si="543"/>
        <v>2.61925823018805+11.6640865769934i</v>
      </c>
      <c r="CQ331" s="240" t="str">
        <f t="shared" ca="1" si="544"/>
        <v>-4.57481084571931+11.0445703890144i</v>
      </c>
      <c r="CR331" s="240" t="str">
        <f t="shared" ca="1" si="545"/>
        <v>-10.0998499711823+6.39565945869652i</v>
      </c>
      <c r="CS331" s="240" t="str">
        <f t="shared" ca="1" si="546"/>
        <v>-11.9401570573844-0.586582301982417i</v>
      </c>
      <c r="CT331" s="240" t="str">
        <f t="shared" ca="1" si="547"/>
        <v>-9.42433218233758-7.35482102222495i</v>
      </c>
      <c r="CU331" s="240" t="str">
        <f t="shared" ca="1" si="548"/>
        <v>-3.47022467537293-11.4397976404497i</v>
      </c>
      <c r="CV331" s="240" t="str">
        <f t="shared" ca="1" si="549"/>
        <v>3.7499261967284-11.3511886104978i</v>
      </c>
      <c r="CW331" s="240" t="str">
        <f t="shared" ca="1" si="550"/>
        <v>9.60199009314035-7.12132119787054i</v>
      </c>
      <c r="CX331" s="240" t="str">
        <f t="shared" ca="1" si="551"/>
        <v>11.9509563556347-0.293379511418489i</v>
      </c>
      <c r="CY331" s="240" t="str">
        <f t="shared" ca="1" si="552"/>
        <v>9.93985074487108+6.64159593182929i</v>
      </c>
      <c r="CZ331" s="240" t="str">
        <f t="shared" ca="1" si="553"/>
        <v>4.30238567236165+11.1535154493219i</v>
      </c>
      <c r="DA331" s="240" t="str">
        <f t="shared" ca="1" si="554"/>
        <v>-2.90472037277379+11.5962937574036i</v>
      </c>
      <c r="DB331" s="240" t="str">
        <f t="shared" ca="1" si="555"/>
        <v>-9.05209619883461+7.80839188047384i</v>
      </c>
      <c r="DC331" s="240" t="str">
        <f t="shared" ca="1" si="556"/>
        <v>-11.8969923859322+1.17175147581566i</v>
      </c>
      <c r="DD331" s="240" t="str">
        <f t="shared" ca="1" si="557"/>
        <v>-10.4015043950026-5.89237945763403i</v>
      </c>
      <c r="DE331" s="240" t="str">
        <f t="shared" ca="1" si="558"/>
        <v>-5.11123166863273-10.8067913916005i</v>
      </c>
      <c r="DF331" s="240" t="str">
        <f t="shared" ca="1" si="559"/>
        <v>2.04377361745844-11.7785575837021i</v>
      </c>
      <c r="DG331" s="240" t="str">
        <f t="shared" ca="1" si="560"/>
        <v>8.45314821093-8.45314821093637i</v>
      </c>
      <c r="DH331" s="240" t="str">
        <f t="shared" ca="1" si="561"/>
        <v>11.7785575837029-2.04377361745393i</v>
      </c>
      <c r="DI331" s="240" t="str">
        <f t="shared" ca="1" si="562"/>
        <v>10.8067913915986+5.11123166863685i</v>
      </c>
      <c r="DJ331" s="240" t="str">
        <f t="shared" ca="1" si="563"/>
        <v>5.8923794576407+10.4015043949988i</v>
      </c>
      <c r="DK331" s="240" t="str">
        <f t="shared" ca="1" si="564"/>
        <v>-1.1717514758202+11.8969923859318i</v>
      </c>
      <c r="DL331" s="240" t="str">
        <f t="shared" ca="1" si="565"/>
        <v>-7.80839188047627+9.05209619883251i</v>
      </c>
      <c r="DM331" s="240" t="str">
        <f t="shared" ca="1" si="566"/>
        <v>-11.5962937574018+2.90472037278123i</v>
      </c>
      <c r="DN331" s="240" t="str">
        <f t="shared" ca="1" si="567"/>
        <v>-11.1535154493203-4.30238567236592i</v>
      </c>
      <c r="DO331" s="240" t="str">
        <f t="shared" ca="1" si="568"/>
        <v>-6.64159593182607-9.93985074487325i</v>
      </c>
      <c r="DP331" s="240" t="str">
        <f t="shared" ca="1" si="569"/>
        <v>0.293379511410823-11.9509563556349i</v>
      </c>
      <c r="DQ331" s="240" t="str">
        <f t="shared" ca="1" si="570"/>
        <v>7.12132119787366-9.60199009313804i</v>
      </c>
      <c r="DR331" s="240" t="str">
        <f t="shared" ca="1" si="571"/>
        <v>11.3511886104993-3.74992619672406i</v>
      </c>
      <c r="DS331" s="240" t="str">
        <f t="shared" ca="1" si="572"/>
        <v>11.4397976404517+3.47022467536625i</v>
      </c>
      <c r="DT331" s="240" t="str">
        <f t="shared" ca="1" si="573"/>
        <v>7.35482102222189+9.42433218233996i</v>
      </c>
      <c r="DU331" s="240" t="str">
        <f t="shared" ca="1" si="574"/>
        <v>0.586582301977859+11.9401570573846i</v>
      </c>
      <c r="DV331" s="240" t="str">
        <f t="shared" ca="1" si="575"/>
        <v>-6.39565945868947+10.0998499711868i</v>
      </c>
      <c r="DW331" s="240" t="str">
        <f t="shared" ca="1" si="576"/>
        <v>-11.0445703890162+4.57481084571511i</v>
      </c>
      <c r="DX331" s="240" t="str">
        <f t="shared" ca="1" si="577"/>
        <v>-11.6640865769926-2.61925823019184i</v>
      </c>
      <c r="DY331" s="240" t="str">
        <f t="shared" ca="1" si="578"/>
        <v>-8.02818970025695-8.85774234716127i</v>
      </c>
      <c r="DZ331" s="240" t="str">
        <f t="shared" ca="1" si="579"/>
        <v>-1.46336537506129-11.8646530135136i</v>
      </c>
      <c r="EA331" s="240" t="str">
        <f t="shared" ca="1" si="580"/>
        <v>5.63533908677242-10.5429778871579i</v>
      </c>
      <c r="EB331" s="240" t="str">
        <f t="shared" ca="1" si="581"/>
        <v>10.678100683664-5.37490419835937i</v>
      </c>
      <c r="EC331" s="240" t="str">
        <f t="shared" ca="1" si="582"/>
        <v>11.8251668177682+1.75409779771809i</v>
      </c>
      <c r="ED331" s="240" t="str">
        <f t="shared" ca="1" si="583"/>
        <v>8.65805292271409+8.2431516387537i</v>
      </c>
      <c r="EE331" s="240" t="str">
        <f t="shared" ca="1" si="584"/>
        <v>2.33221834438739+11.7248533869771i</v>
      </c>
      <c r="EF331" s="240" t="str">
        <f t="shared" ca="1" si="585"/>
        <v>-4.84448032407299+10.9289724924933i</v>
      </c>
      <c r="EG331" s="240" t="str">
        <f t="shared" ca="1" si="586"/>
        <v>-10.2537654255341+6.14587047944619i</v>
      </c>
      <c r="EH331" s="240" t="str">
        <f t="shared" ca="1" si="587"/>
        <v>-11.9221654549943-0.879431757298781i</v>
      </c>
      <c r="EI331" s="240" t="str">
        <f t="shared" ca="1" si="588"/>
        <v>-9.24099740623526-7.58389057739885i</v>
      </c>
      <c r="EJ331" s="240" t="str">
        <f t="shared" ca="1" si="589"/>
        <v>-3.18843282042514-11.5215157640669i</v>
      </c>
      <c r="EK331" s="240" t="str">
        <f t="shared" ca="1" si="590"/>
        <v>4.02736890275869-11.2557420489765i</v>
      </c>
      <c r="EL331" s="240" t="str">
        <f t="shared" ca="1" si="591"/>
        <v>9.77386412414407-6.88353175592118i</v>
      </c>
      <c r="EM331" s="240" t="str">
        <f t="shared" ca="1" si="592"/>
        <v>11.9545568446516+2.58929430235117E-12i</v>
      </c>
      <c r="EN331" s="240"/>
      <c r="EO331" s="240"/>
      <c r="EP331" s="240"/>
    </row>
    <row r="332" spans="1:146">
      <c r="A332" s="268">
        <f t="shared" si="461"/>
        <v>4.5312499999999893E-3</v>
      </c>
      <c r="B332" s="267">
        <v>232</v>
      </c>
      <c r="C332" s="266">
        <f t="shared" si="462"/>
        <v>46400</v>
      </c>
      <c r="N332" s="265">
        <f t="shared" ca="1" si="463"/>
        <v>12.044815162458345</v>
      </c>
      <c r="O332" s="240">
        <f t="shared" ca="1" si="464"/>
        <v>-11.955184837541655</v>
      </c>
      <c r="P332" s="240" t="str">
        <f t="shared" ca="1" si="465"/>
        <v>-9.94037290187602-6.64194482598543i</v>
      </c>
      <c r="Q332" s="240" t="str">
        <f t="shared" ca="1" si="466"/>
        <v>-4.57505116818952-11.045150578794i</v>
      </c>
      <c r="R332" s="240" t="str">
        <f t="shared" ca="1" si="467"/>
        <v>2.33234085971836-11.7254693131607i</v>
      </c>
      <c r="S332" s="240" t="str">
        <f t="shared" ca="1" si="468"/>
        <v>8.4535922689643-8.4535922689643i</v>
      </c>
      <c r="T332" s="240" t="str">
        <f t="shared" ca="1" si="469"/>
        <v>11.7254693131607-2.33234085971832i</v>
      </c>
      <c r="U332" s="241" t="str">
        <f t="shared" ca="1" si="470"/>
        <v>11.045150578794+4.57505116818956i</v>
      </c>
      <c r="V332" s="240" t="str">
        <f t="shared" ca="1" si="471"/>
        <v>6.64194482598542+9.94037290187604i</v>
      </c>
      <c r="W332" s="240" t="str">
        <f t="shared" ca="1" si="472"/>
        <v>-1.29618373733284E-18+11.9551848375417i</v>
      </c>
      <c r="X332" s="240" t="str">
        <f t="shared" ca="1" si="473"/>
        <v>-6.64194482598549+9.94037290187599i</v>
      </c>
      <c r="Y332" s="240" t="str">
        <f t="shared" ca="1" si="474"/>
        <v>-11.045150578794+4.57505116818949i</v>
      </c>
      <c r="Z332" s="240" t="str">
        <f t="shared" ca="1" si="475"/>
        <v>-11.7254693131607-2.33234085971836i</v>
      </c>
      <c r="AA332" s="240" t="str">
        <f t="shared" ca="1" si="476"/>
        <v>-8.45359226896423-8.45359226896436i</v>
      </c>
      <c r="AB332" s="240" t="str">
        <f t="shared" ca="1" si="477"/>
        <v>-2.33234085971827-11.7254693131608i</v>
      </c>
      <c r="AC332" s="240" t="str">
        <f t="shared" ca="1" si="478"/>
        <v>4.57505116818956-11.045150578794i</v>
      </c>
      <c r="AD332" s="240" t="str">
        <f t="shared" ca="1" si="479"/>
        <v>9.94037290187604-6.64194482598542i</v>
      </c>
      <c r="AE332" s="240" t="str">
        <f t="shared" ca="1" si="480"/>
        <v>11.9551848375417+2.59236747466569E-18i</v>
      </c>
      <c r="AF332" s="240" t="str">
        <f t="shared" ca="1" si="481"/>
        <v>9.94037290187604+6.64194482598542i</v>
      </c>
      <c r="AG332" s="240" t="str">
        <f t="shared" ca="1" si="482"/>
        <v>4.5750511681894+11.0451505787941i</v>
      </c>
      <c r="AH332" s="240" t="str">
        <f t="shared" ca="1" si="483"/>
        <v>-2.33234085972427+11.7254693131596i</v>
      </c>
      <c r="AI332" s="240" t="str">
        <f t="shared" ca="1" si="484"/>
        <v>-8.45359226896436+8.45359226896423i</v>
      </c>
      <c r="AJ332" s="240" t="str">
        <f t="shared" ca="1" si="485"/>
        <v>-11.7254693131596+2.33234085972411i</v>
      </c>
      <c r="AK332" s="240" t="str">
        <f t="shared" ca="1" si="486"/>
        <v>-11.045150578794-4.57505116818956i</v>
      </c>
      <c r="AL332" s="240" t="str">
        <f t="shared" ca="1" si="487"/>
        <v>-6.64194482598047-9.94037290187935i</v>
      </c>
      <c r="AM332" s="240" t="str">
        <f t="shared" ca="1" si="488"/>
        <v>1.69897283370902E-13-11.9551848375417i</v>
      </c>
      <c r="AN332" s="240" t="str">
        <f t="shared" ca="1" si="489"/>
        <v>6.64194482599035-9.94037290187274i</v>
      </c>
      <c r="AO332" s="240" t="str">
        <f t="shared" ca="1" si="490"/>
        <v>11.0451505787941-4.5750511681894i</v>
      </c>
      <c r="AP332" s="240" t="str">
        <f t="shared" ca="1" si="491"/>
        <v>11.7254693131595+2.33234085972444i</v>
      </c>
      <c r="AQ332" s="240" t="str">
        <f t="shared" ca="1" si="492"/>
        <v>8.45359226896423+8.45359226896436i</v>
      </c>
      <c r="AR332" s="240" t="str">
        <f t="shared" ca="1" si="493"/>
        <v>8.45359226896423+8.45359226896436i</v>
      </c>
      <c r="AS332" s="240" t="str">
        <f t="shared" ca="1" si="494"/>
        <v>-4.57505116818956+11.045150578794i</v>
      </c>
      <c r="AT332" s="240" t="str">
        <f t="shared" ca="1" si="495"/>
        <v>-9.94037290187283+6.64194482599022i</v>
      </c>
      <c r="AU332" s="240" t="str">
        <f t="shared" ca="1" si="496"/>
        <v>-11.9551848375417-5.18473494933137E-18i</v>
      </c>
      <c r="AV332" s="240" t="str">
        <f t="shared" ca="1" si="497"/>
        <v>-9.94037290187925-6.64194482598061i</v>
      </c>
      <c r="AW332" s="240" t="str">
        <f t="shared" ca="1" si="498"/>
        <v>-4.57505116818956-11.045150578794i</v>
      </c>
      <c r="AX332" s="240" t="str">
        <f t="shared" ca="1" si="499"/>
        <v>2.33234085972427-11.7254693131596i</v>
      </c>
      <c r="AY332" s="240" t="str">
        <f t="shared" ca="1" si="500"/>
        <v>8.45359226896448-8.45359226896411i</v>
      </c>
      <c r="AZ332" s="240" t="str">
        <f t="shared" ca="1" si="501"/>
        <v>11.7254693131596-2.33234085972411i</v>
      </c>
      <c r="BA332" s="240" t="str">
        <f t="shared" ca="1" si="502"/>
        <v>11.0451505787939+4.57505116818971i</v>
      </c>
      <c r="BB332" s="240" t="str">
        <f t="shared" ca="1" si="503"/>
        <v>6.64194482598047+9.94037290187935i</v>
      </c>
      <c r="BC332" s="240" t="str">
        <f t="shared" ca="1" si="504"/>
        <v>-1.69899875738376E-13+11.9551848375417i</v>
      </c>
      <c r="BD332" s="240" t="str">
        <f t="shared" ca="1" si="505"/>
        <v>-6.64194482599064+9.94037290187254i</v>
      </c>
      <c r="BE332" s="240" t="str">
        <f t="shared" ca="1" si="506"/>
        <v>-11.0451505787941+4.5750511681894i</v>
      </c>
      <c r="BF332" s="240" t="str">
        <f t="shared" ca="1" si="507"/>
        <v>-11.7254693131619-2.33234085971244i</v>
      </c>
      <c r="BG332" s="240" t="str">
        <f t="shared" ca="1" si="508"/>
        <v>-8.45359226896423-8.45359226896436i</v>
      </c>
      <c r="BH332" s="240" t="str">
        <f t="shared" ca="1" si="509"/>
        <v>-2.33234085972427-11.7254693131596i</v>
      </c>
      <c r="BI332" s="240" t="str">
        <f t="shared" ca="1" si="510"/>
        <v>4.57505116818987-11.0451505787939i</v>
      </c>
      <c r="BJ332" s="240" t="str">
        <f t="shared" ca="1" si="511"/>
        <v>9.94037290187264-6.6419448259905i</v>
      </c>
      <c r="BK332" s="240" t="str">
        <f t="shared" ca="1" si="512"/>
        <v>11.9551848375417+3.39794566741805E-13i</v>
      </c>
      <c r="BL332" s="240" t="str">
        <f t="shared" ca="1" si="513"/>
        <v>9.94037290187264+6.6419448259905i</v>
      </c>
      <c r="BM332" s="240" t="str">
        <f t="shared" ca="1" si="514"/>
        <v>4.57505116818925+11.0451505787941i</v>
      </c>
      <c r="BN332" s="240" t="str">
        <f t="shared" ca="1" si="515"/>
        <v>-2.33234085971294+11.7254693131618i</v>
      </c>
      <c r="BO332" s="240" t="str">
        <f t="shared" ca="1" si="516"/>
        <v>-8.45359226896448+8.45359226896411i</v>
      </c>
      <c r="BP332" s="240" t="str">
        <f t="shared" ca="1" si="517"/>
        <v>-11.7254693131597+2.33234085972377i</v>
      </c>
      <c r="BQ332" s="240" t="str">
        <f t="shared" ca="1" si="518"/>
        <v>-11.0451505787939-4.57505116818971i</v>
      </c>
      <c r="BR332" s="240" t="str">
        <f t="shared" ca="1" si="519"/>
        <v>-6.64194482599008-9.94037290187293i</v>
      </c>
      <c r="BS332" s="240" t="str">
        <f t="shared" ca="1" si="520"/>
        <v>1.69902468105851E-13-11.9551848375417i</v>
      </c>
      <c r="BT332" s="240" t="str">
        <f t="shared" ca="1" si="521"/>
        <v>6.64194482599035-9.94037290187274i</v>
      </c>
      <c r="BU332" s="240" t="str">
        <f t="shared" ca="1" si="522"/>
        <v>11.0451505787941-4.5750511681894i</v>
      </c>
      <c r="BV332" s="240" t="str">
        <f t="shared" ca="1" si="523"/>
        <v>11.7254693131596+2.33234085972411i</v>
      </c>
      <c r="BW332" s="240" t="str">
        <f t="shared" ca="1" si="524"/>
        <v>8.45359226896423+8.45359226896436i</v>
      </c>
      <c r="BX332" s="240" t="str">
        <f t="shared" ca="1" si="525"/>
        <v>2.33234085971261+11.7254693131619i</v>
      </c>
      <c r="BY332" s="240" t="str">
        <f t="shared" ca="1" si="526"/>
        <v>-4.57505116818956+11.045150578794i</v>
      </c>
      <c r="BZ332" s="240" t="str">
        <f t="shared" ca="1" si="527"/>
        <v>-9.94037290187283+6.64194482599022i</v>
      </c>
      <c r="CA332" s="240" t="str">
        <f t="shared" ca="1" si="528"/>
        <v>-11.9551848375417-1.03694698986627E-17i</v>
      </c>
      <c r="CB332" s="240" t="str">
        <f t="shared" ca="1" si="529"/>
        <v>-9.94037290187245-6.64194482599079i</v>
      </c>
      <c r="CC332" s="240" t="str">
        <f t="shared" ca="1" si="530"/>
        <v>-4.57505116818956-11.045150578794i</v>
      </c>
      <c r="CD332" s="240" t="str">
        <f t="shared" ca="1" si="531"/>
        <v>2.33234085972461-11.7254693131595i</v>
      </c>
      <c r="CE332" s="240" t="str">
        <f t="shared" ca="1" si="532"/>
        <v>8.45359226896423-8.45359226896436i</v>
      </c>
      <c r="CF332" s="240" t="str">
        <f t="shared" ca="1" si="533"/>
        <v>11.725469313162-2.3323408597121i</v>
      </c>
      <c r="CG332" s="240" t="str">
        <f t="shared" ca="1" si="534"/>
        <v>11.0451505787941+4.5750511681894i</v>
      </c>
      <c r="CH332" s="240" t="str">
        <f t="shared" ca="1" si="535"/>
        <v>6.64194482599035+9.94037290187274i</v>
      </c>
      <c r="CI332" s="240" t="str">
        <f t="shared" ca="1" si="536"/>
        <v>-5.09691850112706E-13+11.9551848375417i</v>
      </c>
      <c r="CJ332" s="240" t="str">
        <f t="shared" ca="1" si="537"/>
        <v>-6.64194482598047+9.94037290187935i</v>
      </c>
      <c r="CK332" s="240" t="str">
        <f t="shared" ca="1" si="538"/>
        <v>-11.0451505787942+4.57505116818909i</v>
      </c>
      <c r="CL332" s="240" t="str">
        <f t="shared" ca="1" si="539"/>
        <v>-11.7254693131619-2.33234085971244i</v>
      </c>
      <c r="CM332" s="240" t="str">
        <f t="shared" ca="1" si="540"/>
        <v>-8.45359226896399-8.4535922689646i</v>
      </c>
      <c r="CN332" s="240" t="str">
        <f t="shared" ca="1" si="541"/>
        <v>-2.33234085972427-11.7254693131596i</v>
      </c>
      <c r="CO332" s="240" t="str">
        <f t="shared" ca="1" si="542"/>
        <v>4.57505116818987-11.0451505787939i</v>
      </c>
      <c r="CP332" s="240" t="str">
        <f t="shared" ca="1" si="543"/>
        <v>9.94037290187302-6.64194482598994i</v>
      </c>
      <c r="CQ332" s="240" t="str">
        <f t="shared" ca="1" si="544"/>
        <v>11.9551848375417+3.39799751476754E-13i</v>
      </c>
      <c r="CR332" s="240" t="str">
        <f t="shared" ca="1" si="545"/>
        <v>9.94037290187264+6.6419448259905i</v>
      </c>
      <c r="CS332" s="240" t="str">
        <f t="shared" ca="1" si="546"/>
        <v>4.57505116818925+11.0451505787941i</v>
      </c>
      <c r="CT332" s="240" t="str">
        <f t="shared" ca="1" si="547"/>
        <v>-2.33234085971294+11.7254693131618i</v>
      </c>
      <c r="CU332" s="240" t="str">
        <f t="shared" ca="1" si="548"/>
        <v>-8.45359226896448+8.45359226896411i</v>
      </c>
      <c r="CV332" s="240" t="str">
        <f t="shared" ca="1" si="549"/>
        <v>-11.7254693131597+2.33234085972377i</v>
      </c>
      <c r="CW332" s="240" t="str">
        <f t="shared" ca="1" si="550"/>
        <v>-11.0451505787939-4.57505116818971i</v>
      </c>
      <c r="CX332" s="240" t="str">
        <f t="shared" ca="1" si="551"/>
        <v>-6.64194482598047-9.94037290187935i</v>
      </c>
      <c r="CY332" s="240" t="str">
        <f t="shared" ca="1" si="552"/>
        <v>1.69907652840801E-13-11.9551848375417i</v>
      </c>
      <c r="CZ332" s="240" t="str">
        <f t="shared" ca="1" si="553"/>
        <v>6.64194482598076-9.94037290187916i</v>
      </c>
      <c r="DA332" s="240" t="str">
        <f t="shared" ca="1" si="554"/>
        <v>11.0451505787941-4.5750511681894i</v>
      </c>
      <c r="DB332" s="240" t="str">
        <f t="shared" ca="1" si="555"/>
        <v>11.7254693131618+2.33234085971277i</v>
      </c>
      <c r="DC332" s="240" t="str">
        <f t="shared" ca="1" si="556"/>
        <v>8.45359226896375+8.45359226896484i</v>
      </c>
      <c r="DD332" s="240" t="str">
        <f t="shared" ca="1" si="557"/>
        <v>2.33234085971261+11.7254693131619i</v>
      </c>
      <c r="DE332" s="240" t="str">
        <f t="shared" ca="1" si="558"/>
        <v>-4.57505116818956+11.045150578794i</v>
      </c>
      <c r="DF332" s="240" t="str">
        <f t="shared" ca="1" si="559"/>
        <v>-9.94037290187283+6.64194482599022i</v>
      </c>
      <c r="DG332" s="240" t="str">
        <f t="shared" ca="1" si="560"/>
        <v>-11.9551848375417-6.79589133483609E-13i</v>
      </c>
      <c r="DH332" s="240" t="str">
        <f t="shared" ca="1" si="561"/>
        <v>-9.94037290187283-6.64194482599022i</v>
      </c>
      <c r="DI332" s="240" t="str">
        <f t="shared" ca="1" si="562"/>
        <v>-4.57505116818956-11.045150578794i</v>
      </c>
      <c r="DJ332" s="240" t="str">
        <f t="shared" ca="1" si="563"/>
        <v>2.33234085971261-11.7254693131619i</v>
      </c>
      <c r="DK332" s="240" t="str">
        <f t="shared" ca="1" si="564"/>
        <v>8.45359226896472-8.45359226896387i</v>
      </c>
      <c r="DL332" s="240" t="str">
        <f t="shared" ca="1" si="565"/>
        <v>11.7254693131597-2.33234085972344i</v>
      </c>
      <c r="DM332" s="240" t="str">
        <f t="shared" ca="1" si="566"/>
        <v>11.0451505787941+4.5750511681894i</v>
      </c>
      <c r="DN332" s="240" t="str">
        <f t="shared" ca="1" si="567"/>
        <v>6.64194482598019+9.94037290187953i</v>
      </c>
      <c r="DO332" s="240" t="str">
        <f t="shared" ca="1" si="568"/>
        <v>-5.09697034847656E-13+11.9551848375417i</v>
      </c>
      <c r="DP332" s="240" t="str">
        <f t="shared" ca="1" si="569"/>
        <v>-6.64194482598103+9.94037290187897i</v>
      </c>
      <c r="DQ332" s="240" t="str">
        <f t="shared" ca="1" si="570"/>
        <v>-11.0451505787939+4.57505116818971i</v>
      </c>
      <c r="DR332" s="240" t="str">
        <f t="shared" ca="1" si="571"/>
        <v>-11.7254693131595-2.33234085972444i</v>
      </c>
      <c r="DS332" s="240" t="str">
        <f t="shared" ca="1" si="572"/>
        <v>-8.45359226896399-8.4535922689646i</v>
      </c>
      <c r="DT332" s="240" t="str">
        <f t="shared" ca="1" si="573"/>
        <v>-2.33234085971161-11.7254693131621i</v>
      </c>
      <c r="DU332" s="240" t="str">
        <f t="shared" ca="1" si="574"/>
        <v>4.57505116818925-11.0451505787941i</v>
      </c>
      <c r="DV332" s="240" t="str">
        <f t="shared" ca="1" si="575"/>
        <v>9.94037290187943-6.64194482598032i</v>
      </c>
      <c r="DW332" s="240" t="str">
        <f t="shared" ca="1" si="576"/>
        <v>11.9551848375417+3.39804936211703E-13i</v>
      </c>
      <c r="DX332" s="240" t="str">
        <f t="shared" ca="1" si="577"/>
        <v>9.94037290187906+6.6419448259809i</v>
      </c>
      <c r="DY332" s="240" t="str">
        <f t="shared" ca="1" si="578"/>
        <v>4.57505116818861+11.0451505787944i</v>
      </c>
      <c r="DZ332" s="240" t="str">
        <f t="shared" ca="1" si="579"/>
        <v>-2.33234085971227+11.7254693131619i</v>
      </c>
      <c r="EA332" s="240" t="str">
        <f t="shared" ca="1" si="580"/>
        <v>-8.45359226896448+8.45359226896411i</v>
      </c>
      <c r="EB332" s="240" t="str">
        <f t="shared" ca="1" si="581"/>
        <v>-11.7254693131597+2.33234085972377i</v>
      </c>
      <c r="EC332" s="240" t="str">
        <f t="shared" ca="1" si="582"/>
        <v>-11.0451505787937-4.57505116819035i</v>
      </c>
      <c r="ED332" s="240" t="str">
        <f t="shared" ca="1" si="583"/>
        <v>-6.64194482598047-9.94037290187935i</v>
      </c>
      <c r="EE332" s="240" t="str">
        <f t="shared" ca="1" si="584"/>
        <v>1.6991283757575E-13-11.9551848375417i</v>
      </c>
      <c r="EF332" s="240" t="str">
        <f t="shared" ca="1" si="585"/>
        <v>6.64194482598076-9.94037290187916i</v>
      </c>
      <c r="EG332" s="240" t="str">
        <f t="shared" ca="1" si="586"/>
        <v>11.0451505787943-4.57505116818877i</v>
      </c>
      <c r="EH332" s="240" t="str">
        <f t="shared" ca="1" si="587"/>
        <v>11.7254693131596+2.33234085972411i</v>
      </c>
      <c r="EI332" s="240" t="str">
        <f t="shared" ca="1" si="588"/>
        <v>8.45359226896423+8.45359226896436i</v>
      </c>
      <c r="EJ332" s="240" t="str">
        <f t="shared" ca="1" si="589"/>
        <v>2.33234085971194+11.725469313162i</v>
      </c>
      <c r="EK332" s="240" t="str">
        <f t="shared" ca="1" si="590"/>
        <v>-4.57505116819019+11.0451505787937i</v>
      </c>
      <c r="EL332" s="240" t="str">
        <f t="shared" ca="1" si="591"/>
        <v>-9.9403729018732+6.64194482598965i</v>
      </c>
      <c r="EM332" s="240" t="str">
        <f t="shared" ca="1" si="592"/>
        <v>-11.9551848375417-2.07389397973255E-17i</v>
      </c>
      <c r="EN332" s="240"/>
      <c r="EO332" s="240"/>
      <c r="EP332" s="240"/>
    </row>
    <row r="333" spans="1:146">
      <c r="A333" s="268">
        <f t="shared" si="461"/>
        <v>4.5507812499999889E-3</v>
      </c>
      <c r="B333" s="267">
        <v>233</v>
      </c>
      <c r="C333" s="266">
        <f t="shared" si="462"/>
        <v>46600</v>
      </c>
      <c r="N333" s="265">
        <f t="shared" ca="1" si="463"/>
        <v>12.044226654808226</v>
      </c>
      <c r="O333" s="240">
        <f t="shared" ca="1" si="464"/>
        <v>-11.955773345191774</v>
      </c>
      <c r="P333" s="240" t="str">
        <f t="shared" ca="1" si="465"/>
        <v>-10.1008777360027-6.3963102835872i</v>
      </c>
      <c r="Q333" s="240" t="str">
        <f t="shared" ca="1" si="466"/>
        <v>-5.1117517896343-10.8078910950642i</v>
      </c>
      <c r="R333" s="240" t="str">
        <f t="shared" ca="1" si="467"/>
        <v>1.46351428771386-11.8658603654036i</v>
      </c>
      <c r="S333" s="240" t="str">
        <f t="shared" ca="1" si="468"/>
        <v>7.58466231717222-9.24193777386895i</v>
      </c>
      <c r="T333" s="240" t="str">
        <f t="shared" ca="1" si="469"/>
        <v>11.3523437120425-3.75030779073496i</v>
      </c>
      <c r="U333" s="241" t="str">
        <f t="shared" ca="1" si="470"/>
        <v>11.5974738009462+2.90501595829762i</v>
      </c>
      <c r="V333" s="240" t="str">
        <f t="shared" ca="1" si="471"/>
        <v>8.24399046519653+8.65893396968397i</v>
      </c>
      <c r="W333" s="240" t="str">
        <f t="shared" ca="1" si="472"/>
        <v>2.33245567186571+11.7260465128013i</v>
      </c>
      <c r="X333" s="240" t="str">
        <f t="shared" ca="1" si="473"/>
        <v>-4.30282348487219+11.1546504355641i</v>
      </c>
      <c r="Y333" s="240" t="str">
        <f t="shared" ca="1" si="474"/>
        <v>-9.60296719553363+7.12204586639985i</v>
      </c>
      <c r="Z333" s="240" t="str">
        <f t="shared" ca="1" si="475"/>
        <v>-11.9233786593732+0.879521248635887i</v>
      </c>
      <c r="AA333" s="240" t="str">
        <f t="shared" ca="1" si="476"/>
        <v>-10.5440507448536-5.63591254115514i</v>
      </c>
      <c r="AB333" s="240" t="str">
        <f t="shared" ca="1" si="477"/>
        <v>-5.89297906855391-10.4025628562957i</v>
      </c>
      <c r="AC333" s="240" t="str">
        <f t="shared" ca="1" si="478"/>
        <v>0.586641992834076-11.9413720925965i</v>
      </c>
      <c r="AD333" s="240" t="str">
        <f t="shared" ca="1" si="479"/>
        <v>6.8842322268962-9.77485871651156i</v>
      </c>
      <c r="AE333" s="240" t="str">
        <f t="shared" ca="1" si="480"/>
        <v>11.0456942889668-4.57527638031671i</v>
      </c>
      <c r="AF333" s="240" t="str">
        <f t="shared" ca="1" si="481"/>
        <v>11.7797561744871+2.04398159268401i</v>
      </c>
      <c r="AG333" s="240" t="str">
        <f t="shared" ca="1" si="482"/>
        <v>8.85864371460815+8.0290066520854i</v>
      </c>
      <c r="AH333" s="240" t="str">
        <f t="shared" ca="1" si="483"/>
        <v>3.18875727664407+11.5226881981701i</v>
      </c>
      <c r="AI333" s="240" t="str">
        <f t="shared" ca="1" si="484"/>
        <v>-3.47057780684119+11.4409617588846i</v>
      </c>
      <c r="AJ333" s="240" t="str">
        <f t="shared" ca="1" si="485"/>
        <v>-9.05301734380625+7.80918646558918i</v>
      </c>
      <c r="AK333" s="240" t="str">
        <f t="shared" ca="1" si="486"/>
        <v>-11.8263701515263+1.75427629542374i</v>
      </c>
      <c r="AL333" s="240" t="str">
        <f t="shared" ca="1" si="487"/>
        <v>-10.9300846291525-4.844973300356i</v>
      </c>
      <c r="AM333" s="240" t="str">
        <f t="shared" ca="1" si="488"/>
        <v>-6.64227178331681-9.94086222810434i</v>
      </c>
      <c r="AN333" s="240" t="str">
        <f t="shared" ca="1" si="489"/>
        <v>-0.293409365835325-11.9521724897877i</v>
      </c>
      <c r="AO333" s="240" t="str">
        <f t="shared" ca="1" si="490"/>
        <v>6.14649588571965-10.254808852847i</v>
      </c>
      <c r="AP333" s="240" t="str">
        <f t="shared" ca="1" si="491"/>
        <v>10.6791872915114-5.37545115077975i</v>
      </c>
      <c r="AQ333" s="240" t="str">
        <f t="shared" ca="1" si="492"/>
        <v>11.8982030286897+1.17187071372128i</v>
      </c>
      <c r="AR333" s="240" t="str">
        <f t="shared" ca="1" si="493"/>
        <v>11.8982030286897+1.17187071372128i</v>
      </c>
      <c r="AS333" s="240" t="str">
        <f t="shared" ca="1" si="494"/>
        <v>4.02777872945086+11.2568874378392i</v>
      </c>
      <c r="AT333" s="240" t="str">
        <f t="shared" ca="1" si="495"/>
        <v>-2.61952476696356+11.665273519162i</v>
      </c>
      <c r="AU333" s="240" t="str">
        <f t="shared" ca="1" si="496"/>
        <v>-8.45400840671834+8.45400840671061i</v>
      </c>
      <c r="AV333" s="240" t="str">
        <f t="shared" ca="1" si="497"/>
        <v>-11.6652735191618+2.6195247669645i</v>
      </c>
      <c r="AW333" s="240" t="str">
        <f t="shared" ca="1" si="498"/>
        <v>-11.2568874378395-4.02777872944996i</v>
      </c>
      <c r="AX333" s="240" t="str">
        <f t="shared" ca="1" si="499"/>
        <v>-7.35556945177947-9.4252912061987i</v>
      </c>
      <c r="AY333" s="240" t="str">
        <f t="shared" ca="1" si="500"/>
        <v>-1.17187071372257-11.8982030286896i</v>
      </c>
      <c r="AZ333" s="240" t="str">
        <f t="shared" ca="1" si="501"/>
        <v>5.37545115077861-10.679187291512i</v>
      </c>
      <c r="BA333" s="240" t="str">
        <f t="shared" ca="1" si="502"/>
        <v>10.2548088528526-6.14649588571026i</v>
      </c>
      <c r="BB333" s="240" t="str">
        <f t="shared" ca="1" si="503"/>
        <v>11.9521724897877+0.293409365834371i</v>
      </c>
      <c r="BC333" s="240" t="str">
        <f t="shared" ca="1" si="504"/>
        <v>9.94086222810487+6.64227178331601i</v>
      </c>
      <c r="BD333" s="240" t="str">
        <f t="shared" ca="1" si="505"/>
        <v>4.84497330034601+10.9300846291569i</v>
      </c>
      <c r="BE333" s="240" t="str">
        <f t="shared" ca="1" si="506"/>
        <v>-1.75427629542262+11.8263701515265i</v>
      </c>
      <c r="BF333" s="240" t="str">
        <f t="shared" ca="1" si="507"/>
        <v>-7.80918646558833+9.05301734380699i</v>
      </c>
      <c r="BG333" s="240" t="str">
        <f t="shared" ca="1" si="508"/>
        <v>-11.4409617588877+3.47057780683089i</v>
      </c>
      <c r="BH333" s="240" t="str">
        <f t="shared" ca="1" si="509"/>
        <v>-11.5226881981704-3.18875727664282i</v>
      </c>
      <c r="BI333" s="240" t="str">
        <f t="shared" ca="1" si="510"/>
        <v>-8.02900665208636-8.85864371460729i</v>
      </c>
      <c r="BJ333" s="240" t="str">
        <f t="shared" ca="1" si="511"/>
        <v>-2.04398159268998-11.7797561744861i</v>
      </c>
      <c r="BK333" s="240" t="str">
        <f t="shared" ca="1" si="512"/>
        <v>4.57527638031912-11.0456942889658i</v>
      </c>
      <c r="BL333" s="240" t="str">
        <f t="shared" ca="1" si="513"/>
        <v>9.77485871651032-6.88423222689795i</v>
      </c>
      <c r="BM333" s="240" t="str">
        <f t="shared" ca="1" si="514"/>
        <v>11.9413720925962-0.586641992839951i</v>
      </c>
      <c r="BN333" s="240" t="str">
        <f t="shared" ca="1" si="515"/>
        <v>10.4025628562944+5.89297906855633i</v>
      </c>
      <c r="BO333" s="240" t="str">
        <f t="shared" ca="1" si="516"/>
        <v>5.63591254115583+10.5440507448533i</v>
      </c>
      <c r="BP333" s="240" t="str">
        <f t="shared" ca="1" si="517"/>
        <v>-0.879521248630275+11.9233786593736i</v>
      </c>
      <c r="BQ333" s="240" t="str">
        <f t="shared" ca="1" si="518"/>
        <v>-7.12204586640175+9.60296719553222i</v>
      </c>
      <c r="BR333" s="240" t="str">
        <f t="shared" ca="1" si="519"/>
        <v>-11.1546504355636+4.3028234848734i</v>
      </c>
      <c r="BS333" s="240" t="str">
        <f t="shared" ca="1" si="520"/>
        <v>-11.7260465128025-2.33245567185978i</v>
      </c>
      <c r="BT333" s="240" t="str">
        <f t="shared" ca="1" si="521"/>
        <v>-8.65893396968223-8.24399046519835i</v>
      </c>
      <c r="BU333" s="240" t="str">
        <f t="shared" ca="1" si="522"/>
        <v>-2.90501595829863-11.597473800946i</v>
      </c>
      <c r="BV333" s="240" t="str">
        <f t="shared" ca="1" si="523"/>
        <v>3.75030779072942-11.3523437120443i</v>
      </c>
      <c r="BW333" s="240" t="str">
        <f t="shared" ca="1" si="524"/>
        <v>9.24193777387072-7.58466231717007i</v>
      </c>
      <c r="BX333" s="240" t="str">
        <f t="shared" ca="1" si="525"/>
        <v>11.8658603654035-1.46351428771468i</v>
      </c>
      <c r="BY333" s="240" t="str">
        <f t="shared" ca="1" si="526"/>
        <v>10.8078910950661+5.11175178963028i</v>
      </c>
      <c r="BZ333" s="240" t="str">
        <f t="shared" ca="1" si="527"/>
        <v>6.39631028358495+10.1008777360041i</v>
      </c>
      <c r="CA333" s="240" t="str">
        <f t="shared" ca="1" si="528"/>
        <v>1.29475815503269E-12+11.9557733451918i</v>
      </c>
      <c r="CB333" s="240" t="str">
        <f t="shared" ca="1" si="529"/>
        <v>-6.39631028358276+10.1008777360055i</v>
      </c>
      <c r="CC333" s="240" t="str">
        <f t="shared" ca="1" si="530"/>
        <v>-10.8078910950653+5.11175178963202i</v>
      </c>
      <c r="CD333" s="240" t="str">
        <f t="shared" ca="1" si="531"/>
        <v>-11.8658603654037-1.46351428771278i</v>
      </c>
      <c r="CE333" s="240" t="str">
        <f t="shared" ca="1" si="532"/>
        <v>-9.24193777387193-7.5846623171686i</v>
      </c>
      <c r="CF333" s="240" t="str">
        <f t="shared" ca="1" si="533"/>
        <v>-3.75030779073123-11.3523437120437i</v>
      </c>
      <c r="CG333" s="240" t="str">
        <f t="shared" ca="1" si="534"/>
        <v>2.90501595829677-11.5974738009464i</v>
      </c>
      <c r="CH333" s="240" t="str">
        <f t="shared" ca="1" si="535"/>
        <v>8.65893396968091-8.24399046519973i</v>
      </c>
      <c r="CI333" s="240" t="str">
        <f t="shared" ca="1" si="536"/>
        <v>11.726046512802-2.33245567186231i</v>
      </c>
      <c r="CJ333" s="240" t="str">
        <f t="shared" ca="1" si="537"/>
        <v>11.1546504355646+4.30282348487098i</v>
      </c>
      <c r="CK333" s="240" t="str">
        <f t="shared" ca="1" si="538"/>
        <v>7.12204586640383+9.60296719553067i</v>
      </c>
      <c r="CL333" s="240" t="str">
        <f t="shared" ca="1" si="539"/>
        <v>0.879521248632179+11.9233786593735i</v>
      </c>
      <c r="CM333" s="240" t="str">
        <f t="shared" ca="1" si="540"/>
        <v>-5.63591254115415+10.5440507448542i</v>
      </c>
      <c r="CN333" s="240" t="str">
        <f t="shared" ca="1" si="541"/>
        <v>-10.4025628562934+5.892979068558i</v>
      </c>
      <c r="CO333" s="240" t="str">
        <f t="shared" ca="1" si="542"/>
        <v>-11.9413720925963-0.586641992838043i</v>
      </c>
      <c r="CP333" s="240" t="str">
        <f t="shared" ca="1" si="543"/>
        <v>-9.77485871651142-6.88423222689639i</v>
      </c>
      <c r="CQ333" s="240" t="str">
        <f t="shared" ca="1" si="544"/>
        <v>-4.57527638032089-11.0456942889651i</v>
      </c>
      <c r="CR333" s="240" t="str">
        <f t="shared" ca="1" si="545"/>
        <v>2.04398159268743-11.7797561744865i</v>
      </c>
      <c r="CS333" s="240" t="str">
        <f t="shared" ca="1" si="546"/>
        <v>8.02900665208443-8.85864371460903i</v>
      </c>
      <c r="CT333" s="240" t="str">
        <f t="shared" ca="1" si="547"/>
        <v>11.5226881981697-3.18875727664532i</v>
      </c>
      <c r="CU333" s="240" t="str">
        <f t="shared" ca="1" si="548"/>
        <v>11.4409617588849+3.47057780684012i</v>
      </c>
      <c r="CV333" s="240" t="str">
        <f t="shared" ca="1" si="549"/>
        <v>7.80918646559003+9.05301734380552i</v>
      </c>
      <c r="CW333" s="240" t="str">
        <f t="shared" ca="1" si="550"/>
        <v>1.75427629542485+11.8263701515261i</v>
      </c>
      <c r="CX333" s="240" t="str">
        <f t="shared" ca="1" si="551"/>
        <v>-4.84497330035513+10.9300846291529i</v>
      </c>
      <c r="CY333" s="240" t="str">
        <f t="shared" ca="1" si="552"/>
        <v>-9.9408622281038+6.6422717833176i</v>
      </c>
      <c r="CZ333" s="240" t="str">
        <f t="shared" ca="1" si="553"/>
        <v>-11.9521724897877+0.29340936583628i</v>
      </c>
      <c r="DA333" s="240" t="str">
        <f t="shared" ca="1" si="554"/>
        <v>-10.2548088528477-6.14649588571853i</v>
      </c>
      <c r="DB333" s="240" t="str">
        <f t="shared" ca="1" si="555"/>
        <v>-5.37545115078091-10.6791872915108i</v>
      </c>
      <c r="DC333" s="240" t="str">
        <f t="shared" ca="1" si="556"/>
        <v>1.17187071371999-11.8982030286898i</v>
      </c>
      <c r="DD333" s="240" t="str">
        <f t="shared" ca="1" si="557"/>
        <v>7.35556945178708-9.42529120619277i</v>
      </c>
      <c r="DE333" s="240" t="str">
        <f t="shared" ca="1" si="558"/>
        <v>11.2568874378387-4.02777872945208i</v>
      </c>
      <c r="DF333" s="240" t="str">
        <f t="shared" ca="1" si="559"/>
        <v>11.6652735191623+2.6195247669623i</v>
      </c>
      <c r="DG333" s="240" t="str">
        <f t="shared" ca="1" si="560"/>
        <v>8.45400840671129+8.45400840671766i</v>
      </c>
      <c r="DH333" s="240" t="str">
        <f t="shared" ca="1" si="561"/>
        <v>2.61952476696543+11.6652735191616i</v>
      </c>
      <c r="DI333" s="240" t="str">
        <f t="shared" ca="1" si="562"/>
        <v>-4.02777872944906+11.2568874378398i</v>
      </c>
      <c r="DJ333" s="240" t="str">
        <f t="shared" ca="1" si="563"/>
        <v>-9.42529120619833+7.35556945177996i</v>
      </c>
      <c r="DK333" s="240" t="str">
        <f t="shared" ca="1" si="564"/>
        <v>-11.8982030286895+1.17187071372318i</v>
      </c>
      <c r="DL333" s="240" t="str">
        <f t="shared" ca="1" si="565"/>
        <v>-10.6791872915123-5.37545115077806i</v>
      </c>
      <c r="DM333" s="240" t="str">
        <f t="shared" ca="1" si="566"/>
        <v>-6.14649588571079-10.2548088528523i</v>
      </c>
      <c r="DN333" s="240" t="str">
        <f t="shared" ca="1" si="567"/>
        <v>0.293409365833755-11.9521724897878i</v>
      </c>
      <c r="DO333" s="240" t="str">
        <f t="shared" ca="1" si="568"/>
        <v>6.6422717833155-9.94086222810521i</v>
      </c>
      <c r="DP333" s="240" t="str">
        <f t="shared" ca="1" si="569"/>
        <v>10.9300846291563-4.8449733003475i</v>
      </c>
      <c r="DQ333" s="240" t="str">
        <f t="shared" ca="1" si="570"/>
        <v>11.8263701515267+1.75427629542101i</v>
      </c>
      <c r="DR333" s="240" t="str">
        <f t="shared" ca="1" si="571"/>
        <v>9.05301734380806+7.80918646558709i</v>
      </c>
      <c r="DS333" s="240" t="str">
        <f t="shared" ca="1" si="572"/>
        <v>3.47057780683213+11.4409617588873i</v>
      </c>
      <c r="DT333" s="240" t="str">
        <f t="shared" ca="1" si="573"/>
        <v>-3.18875727664157+11.5226881981707i</v>
      </c>
      <c r="DU333" s="240" t="str">
        <f t="shared" ca="1" si="574"/>
        <v>-8.85864371460642+8.02900665208731i</v>
      </c>
      <c r="DV333" s="240" t="str">
        <f t="shared" ca="1" si="575"/>
        <v>-11.7797561744879+2.04398159267921i</v>
      </c>
      <c r="DW333" s="240" t="str">
        <f t="shared" ca="1" si="576"/>
        <v>-11.0456942889663-4.57527638031793i</v>
      </c>
      <c r="DX333" s="240" t="str">
        <f t="shared" ca="1" si="577"/>
        <v>-6.884232226899-9.77485871650957i</v>
      </c>
      <c r="DY333" s="240" t="str">
        <f t="shared" ca="1" si="578"/>
        <v>-0.586641992829026-11.9413720925967i</v>
      </c>
      <c r="DZ333" s="240" t="str">
        <f t="shared" ca="1" si="579"/>
        <v>5.89297906855521-10.402562856295i</v>
      </c>
      <c r="EA333" s="240" t="str">
        <f t="shared" ca="1" si="580"/>
        <v>10.5440507448526-5.63591254115698i</v>
      </c>
      <c r="EB333" s="240" t="str">
        <f t="shared" ca="1" si="581"/>
        <v>11.9233786593728+0.879521248641183i</v>
      </c>
      <c r="EC333" s="240" t="str">
        <f t="shared" ca="1" si="582"/>
        <v>9.60296719553259+7.12204586640125i</v>
      </c>
      <c r="ED333" s="240" t="str">
        <f t="shared" ca="1" si="583"/>
        <v>4.30282348487397+11.1546504355634i</v>
      </c>
      <c r="EE333" s="240" t="str">
        <f t="shared" ca="1" si="584"/>
        <v>-2.33245567187117+11.7260465128002i</v>
      </c>
      <c r="EF333" s="240" t="str">
        <f t="shared" ca="1" si="585"/>
        <v>-8.2439904651979+8.65893396968265i</v>
      </c>
      <c r="EG333" s="240" t="str">
        <f t="shared" ca="1" si="586"/>
        <v>-11.5974738009458+2.90501595829922i</v>
      </c>
      <c r="EH333" s="240" t="str">
        <f t="shared" ca="1" si="587"/>
        <v>-11.3523437120411-3.75030779073916i</v>
      </c>
      <c r="EI333" s="240" t="str">
        <f t="shared" ca="1" si="588"/>
        <v>-7.58466231717055-9.24193777387033i</v>
      </c>
      <c r="EJ333" s="240" t="str">
        <f t="shared" ca="1" si="589"/>
        <v>-1.46351428771529-11.8658603654034i</v>
      </c>
      <c r="EK333" s="240" t="str">
        <f t="shared" ca="1" si="590"/>
        <v>5.11175178963956-10.8078910950617i</v>
      </c>
      <c r="EL333" s="240" t="str">
        <f t="shared" ca="1" si="591"/>
        <v>10.1008777360034-6.39631028358604i</v>
      </c>
      <c r="EM333" s="240" t="str">
        <f t="shared" ca="1" si="592"/>
        <v>11.9557733451918-2.58951631006537E-12i</v>
      </c>
      <c r="EN333" s="240"/>
      <c r="EO333" s="240"/>
      <c r="EP333" s="240"/>
    </row>
    <row r="334" spans="1:146">
      <c r="A334" s="268">
        <f t="shared" si="461"/>
        <v>4.5703124999999884E-3</v>
      </c>
      <c r="B334" s="267">
        <v>234</v>
      </c>
      <c r="C334" s="266">
        <f t="shared" si="462"/>
        <v>46800</v>
      </c>
      <c r="N334" s="265">
        <f t="shared" ca="1" si="463"/>
        <v>12.043675091968295</v>
      </c>
      <c r="O334" s="240">
        <f t="shared" ca="1" si="464"/>
        <v>-11.956324908031705</v>
      </c>
      <c r="P334" s="240" t="str">
        <f t="shared" ca="1" si="465"/>
        <v>-10.2552819440777-6.14677944568488i</v>
      </c>
      <c r="Q334" s="240" t="str">
        <f t="shared" ca="1" si="466"/>
        <v>-5.63617254607775-10.5445371798509i</v>
      </c>
      <c r="R334" s="240" t="str">
        <f t="shared" ca="1" si="467"/>
        <v>0.586669056740356-11.9419229910548i</v>
      </c>
      <c r="S334" s="240" t="str">
        <f t="shared" ca="1" si="468"/>
        <v>6.64257821521286-9.94132083584465i</v>
      </c>
      <c r="T334" s="240" t="str">
        <f t="shared" ca="1" si="469"/>
        <v>10.8083897019658-5.11198761313626i</v>
      </c>
      <c r="U334" s="241" t="str">
        <f t="shared" ca="1" si="470"/>
        <v>11.8987519356035+1.17192477633688i</v>
      </c>
      <c r="V334" s="240" t="str">
        <f t="shared" ca="1" si="471"/>
        <v>9.60341021496079+7.12237443199992i</v>
      </c>
      <c r="W334" s="240" t="str">
        <f t="shared" ca="1" si="472"/>
        <v>4.57548745427754+11.0462038665855i</v>
      </c>
      <c r="X334" s="240" t="str">
        <f t="shared" ca="1" si="473"/>
        <v>-1.75435722649755+11.8269157445318i</v>
      </c>
      <c r="Y334" s="240" t="str">
        <f t="shared" ca="1" si="474"/>
        <v>-7.58501222493391+9.2423641377097i</v>
      </c>
      <c r="Z334" s="240" t="str">
        <f t="shared" ca="1" si="475"/>
        <v>-11.2574067585574+4.02796454537596i</v>
      </c>
      <c r="AA334" s="240" t="str">
        <f t="shared" ca="1" si="476"/>
        <v>-11.726587477516-2.33256327643721i</v>
      </c>
      <c r="AB334" s="240" t="str">
        <f t="shared" ca="1" si="477"/>
        <v>-8.85905239571543-8.02937705904936i</v>
      </c>
      <c r="AC334" s="240" t="str">
        <f t="shared" ca="1" si="478"/>
        <v>-3.47073791707777-11.4414895716151i</v>
      </c>
      <c r="AD334" s="240" t="str">
        <f t="shared" ca="1" si="479"/>
        <v>2.90514997713553-11.5980088341391i</v>
      </c>
      <c r="AE334" s="240" t="str">
        <f t="shared" ca="1" si="480"/>
        <v>8.45439842053923-8.45439842053846i</v>
      </c>
      <c r="AF334" s="240" t="str">
        <f t="shared" ca="1" si="481"/>
        <v>11.5980088341391-2.90514997713547i</v>
      </c>
      <c r="AG334" s="240" t="str">
        <f t="shared" ca="1" si="482"/>
        <v>11.4414895716148+3.47073791707898i</v>
      </c>
      <c r="AH334" s="240" t="str">
        <f t="shared" ca="1" si="483"/>
        <v>8.02937705904943+8.85905239571536i</v>
      </c>
      <c r="AI334" s="240" t="str">
        <f t="shared" ca="1" si="484"/>
        <v>2.33256327643949+11.7265874775156i</v>
      </c>
      <c r="AJ334" s="240" t="str">
        <f t="shared" ca="1" si="485"/>
        <v>-4.02796454537268+11.2574067585586i</v>
      </c>
      <c r="AK334" s="240" t="str">
        <f t="shared" ca="1" si="486"/>
        <v>-9.24236413771357+7.5850122249292i</v>
      </c>
      <c r="AL334" s="240" t="str">
        <f t="shared" ca="1" si="487"/>
        <v>-11.8269157445323+1.75435722649413i</v>
      </c>
      <c r="AM334" s="240" t="str">
        <f t="shared" ca="1" si="488"/>
        <v>-11.0462038665846-4.57548745427972i</v>
      </c>
      <c r="AN334" s="240" t="str">
        <f t="shared" ca="1" si="489"/>
        <v>-7.1223744319998-9.60341021496088i</v>
      </c>
      <c r="AO334" s="240" t="str">
        <f t="shared" ca="1" si="490"/>
        <v>-1.17192477633817-11.8987519356033i</v>
      </c>
      <c r="AP334" s="240" t="str">
        <f t="shared" ca="1" si="491"/>
        <v>5.11198761313305-10.8083897019673i</v>
      </c>
      <c r="AQ334" s="240" t="str">
        <f t="shared" ca="1" si="492"/>
        <v>9.9413208358414-6.64257821521772i</v>
      </c>
      <c r="AR334" s="240" t="str">
        <f t="shared" ca="1" si="493"/>
        <v>9.9413208358414-6.64257821521772i</v>
      </c>
      <c r="AS334" s="240" t="str">
        <f t="shared" ca="1" si="494"/>
        <v>10.5445371798498+5.63617254607984i</v>
      </c>
      <c r="AT334" s="240" t="str">
        <f t="shared" ca="1" si="495"/>
        <v>6.14677944568416+10.2552819440781i</v>
      </c>
      <c r="AU334" s="240" t="str">
        <f t="shared" ca="1" si="496"/>
        <v>1.29482307211415E-12+11.9563249080317i</v>
      </c>
      <c r="AV334" s="240" t="str">
        <f t="shared" ca="1" si="497"/>
        <v>-6.14677944568223+10.2552819440792i</v>
      </c>
      <c r="AW334" s="240" t="str">
        <f t="shared" ca="1" si="498"/>
        <v>-10.5445371798488+5.63617254608183i</v>
      </c>
      <c r="AX334" s="240" t="str">
        <f t="shared" ca="1" si="499"/>
        <v>-11.9419229910545-0.586669056745342i</v>
      </c>
      <c r="AY334" s="240" t="str">
        <f t="shared" ca="1" si="500"/>
        <v>-9.94132083584265-6.64257821521585i</v>
      </c>
      <c r="AZ334" s="240" t="str">
        <f t="shared" ca="1" si="501"/>
        <v>-5.11198761313508-10.8083897019664i</v>
      </c>
      <c r="BA334" s="240" t="str">
        <f t="shared" ca="1" si="502"/>
        <v>1.1719247763356-11.8987519356036i</v>
      </c>
      <c r="BB334" s="240" t="str">
        <f t="shared" ca="1" si="503"/>
        <v>7.122374431998-9.60341021496221i</v>
      </c>
      <c r="BC334" s="240" t="str">
        <f t="shared" ca="1" si="504"/>
        <v>11.0462038665837-4.5754874542818i</v>
      </c>
      <c r="BD334" s="240" t="str">
        <f t="shared" ca="1" si="505"/>
        <v>11.8269157445309+1.75435722650367i</v>
      </c>
      <c r="BE334" s="240" t="str">
        <f t="shared" ca="1" si="506"/>
        <v>9.24236413770745+7.58501222493666i</v>
      </c>
      <c r="BF334" s="240" t="str">
        <f t="shared" ca="1" si="507"/>
        <v>4.02796454537479+11.2574067585578i</v>
      </c>
      <c r="BG334" s="240" t="str">
        <f t="shared" ca="1" si="508"/>
        <v>-2.33256327643745+11.726587477516i</v>
      </c>
      <c r="BH334" s="240" t="str">
        <f t="shared" ca="1" si="509"/>
        <v>-8.02937705904789+8.85905239571676i</v>
      </c>
      <c r="BI334" s="240" t="str">
        <f t="shared" ca="1" si="510"/>
        <v>-11.4414895716141+3.47073791708113i</v>
      </c>
      <c r="BJ334" s="240" t="str">
        <f t="shared" ca="1" si="511"/>
        <v>-11.5980088341406-2.90514997712966i</v>
      </c>
      <c r="BK334" s="240" t="str">
        <f t="shared" ca="1" si="512"/>
        <v>-8.4543984205359-8.45439842054179i</v>
      </c>
      <c r="BL334" s="240" t="str">
        <f t="shared" ca="1" si="513"/>
        <v>-2.90514997713342-11.5980088341396i</v>
      </c>
      <c r="BM334" s="240" t="str">
        <f t="shared" ca="1" si="514"/>
        <v>3.47073791707805-11.4414895716151i</v>
      </c>
      <c r="BN334" s="240" t="str">
        <f t="shared" ca="1" si="515"/>
        <v>8.8590523957146-8.02937705905027i</v>
      </c>
      <c r="BO334" s="240" t="str">
        <f t="shared" ca="1" si="516"/>
        <v>11.7265874775153-2.33256327644092i</v>
      </c>
      <c r="BP334" s="240" t="str">
        <f t="shared" ca="1" si="517"/>
        <v>11.2574067585589+4.02796454537177i</v>
      </c>
      <c r="BQ334" s="240" t="str">
        <f t="shared" ca="1" si="518"/>
        <v>7.58501222492994+9.24236413771296i</v>
      </c>
      <c r="BR334" s="240" t="str">
        <f t="shared" ca="1" si="519"/>
        <v>1.75435722649507+11.8269157445322i</v>
      </c>
      <c r="BS334" s="240" t="str">
        <f t="shared" ca="1" si="520"/>
        <v>-4.57548745427852+11.0462038665851i</v>
      </c>
      <c r="BT334" s="240" t="str">
        <f t="shared" ca="1" si="521"/>
        <v>-9.60341021496031+7.12237443200057i</v>
      </c>
      <c r="BU334" s="240" t="str">
        <f t="shared" ca="1" si="522"/>
        <v>-11.8987519356032+1.17192477633912i</v>
      </c>
      <c r="BV334" s="240" t="str">
        <f t="shared" ca="1" si="523"/>
        <v>-10.8083897019679-5.11198761313188i</v>
      </c>
      <c r="BW334" s="240" t="str">
        <f t="shared" ca="1" si="524"/>
        <v>-6.64257821520891-9.94132083584729i</v>
      </c>
      <c r="BX334" s="240" t="str">
        <f t="shared" ca="1" si="525"/>
        <v>-0.586669056737004-11.9419229910549i</v>
      </c>
      <c r="BY334" s="240" t="str">
        <f t="shared" ca="1" si="526"/>
        <v>5.63617254607901-10.5445371798503i</v>
      </c>
      <c r="BZ334" s="240" t="str">
        <f t="shared" ca="1" si="527"/>
        <v>10.2552819440774-6.14677944568527i</v>
      </c>
      <c r="CA334" s="240" t="str">
        <f t="shared" ca="1" si="528"/>
        <v>11.9563249080317-2.5896461442283E-12i</v>
      </c>
      <c r="CB334" s="240" t="str">
        <f t="shared" ca="1" si="529"/>
        <v>10.2552819440797+6.14677944568141i</v>
      </c>
      <c r="CC334" s="240" t="str">
        <f t="shared" ca="1" si="530"/>
        <v>5.63617254607218+10.5445371798539i</v>
      </c>
      <c r="CD334" s="240" t="str">
        <f t="shared" ca="1" si="531"/>
        <v>-0.586669056744048+11.9419229910546i</v>
      </c>
      <c r="CE334" s="240" t="str">
        <f t="shared" ca="1" si="532"/>
        <v>-6.64257821521478+9.94132083584337i</v>
      </c>
      <c r="CF334" s="240" t="str">
        <f t="shared" ca="1" si="533"/>
        <v>-10.808389701966+5.11198761313594i</v>
      </c>
      <c r="CG334" s="240" t="str">
        <f t="shared" ca="1" si="534"/>
        <v>-11.8987519356037-1.17192477633465i</v>
      </c>
      <c r="CH334" s="240" t="str">
        <f t="shared" ca="1" si="535"/>
        <v>-9.60341021496299-7.12237443199696i</v>
      </c>
      <c r="CI334" s="240" t="str">
        <f t="shared" ca="1" si="536"/>
        <v>-4.57548745428268-11.0462038665834i</v>
      </c>
      <c r="CJ334" s="240" t="str">
        <f t="shared" ca="1" si="537"/>
        <v>1.75435722650271-11.8269157445311i</v>
      </c>
      <c r="CK334" s="240" t="str">
        <f t="shared" ca="1" si="538"/>
        <v>7.58501222493592-9.24236413770806i</v>
      </c>
      <c r="CL334" s="240" t="str">
        <f t="shared" ca="1" si="539"/>
        <v>11.2574067585574-4.02796454537601i</v>
      </c>
      <c r="CM334" s="240" t="str">
        <f t="shared" ca="1" si="540"/>
        <v>11.7265874775163+2.33256327643584i</v>
      </c>
      <c r="CN334" s="240" t="str">
        <f t="shared" ca="1" si="541"/>
        <v>8.85905239571763+8.02937705904693i</v>
      </c>
      <c r="CO334" s="240" t="str">
        <f t="shared" ca="1" si="542"/>
        <v>3.47073791708236+11.4414895716138i</v>
      </c>
      <c r="CP334" s="240" t="str">
        <f t="shared" ca="1" si="543"/>
        <v>-2.90514997714027+11.5980088341379i</v>
      </c>
      <c r="CQ334" s="240" t="str">
        <f t="shared" ca="1" si="544"/>
        <v>-8.45439842054088+8.4543984205368i</v>
      </c>
      <c r="CR334" s="240" t="str">
        <f t="shared" ca="1" si="545"/>
        <v>-11.5980088341395+2.90514997713402i</v>
      </c>
      <c r="CS334" s="240" t="str">
        <f t="shared" ca="1" si="546"/>
        <v>-11.4414895716154-3.47073791707682i</v>
      </c>
      <c r="CT334" s="240" t="str">
        <f t="shared" ca="1" si="547"/>
        <v>-8.02937705905122-8.85905239571373i</v>
      </c>
      <c r="CU334" s="240" t="str">
        <f t="shared" ca="1" si="548"/>
        <v>-2.33256327644153-11.7265874775152i</v>
      </c>
      <c r="CV334" s="240" t="str">
        <f t="shared" ca="1" si="549"/>
        <v>4.02796454538207-11.2574067585552i</v>
      </c>
      <c r="CW334" s="240" t="str">
        <f t="shared" ca="1" si="550"/>
        <v>9.24236413771215-7.58501222493094i</v>
      </c>
      <c r="CX334" s="240" t="str">
        <f t="shared" ca="1" si="551"/>
        <v>11.826915744532-1.75435722649635i</v>
      </c>
      <c r="CY334" s="240" t="str">
        <f t="shared" ca="1" si="552"/>
        <v>11.0462038665853+4.57548745427795i</v>
      </c>
      <c r="CZ334" s="240" t="str">
        <f t="shared" ca="1" si="553"/>
        <v>7.12237443200161+9.60341021495954i</v>
      </c>
      <c r="DA334" s="240" t="str">
        <f t="shared" ca="1" si="554"/>
        <v>1.17192477633973+11.8987519356032i</v>
      </c>
      <c r="DB334" s="240" t="str">
        <f t="shared" ca="1" si="555"/>
        <v>-5.11198761313133+10.8083897019682i</v>
      </c>
      <c r="DC334" s="240" t="str">
        <f t="shared" ca="1" si="556"/>
        <v>-9.94132083584694+6.64257821520942i</v>
      </c>
      <c r="DD334" s="240" t="str">
        <f t="shared" ca="1" si="557"/>
        <v>-11.9419229910549+0.586669056737618i</v>
      </c>
      <c r="DE334" s="240" t="str">
        <f t="shared" ca="1" si="558"/>
        <v>-10.5445371798509-5.63617254607786i</v>
      </c>
      <c r="DF334" s="240" t="str">
        <f t="shared" ca="1" si="559"/>
        <v>-6.14677944568638-10.2552819440768i</v>
      </c>
      <c r="DG334" s="240" t="str">
        <f t="shared" ca="1" si="560"/>
        <v>-3.88446921634244E-12-11.9563249080317i</v>
      </c>
      <c r="DH334" s="240" t="str">
        <f t="shared" ca="1" si="561"/>
        <v>6.1467794456902-10.2552819440745i</v>
      </c>
      <c r="DI334" s="240" t="str">
        <f t="shared" ca="1" si="562"/>
        <v>10.544537179853-5.63617254607392i</v>
      </c>
      <c r="DJ334" s="240" t="str">
        <f t="shared" ca="1" si="563"/>
        <v>11.9419229910546+0.586669056743435i</v>
      </c>
      <c r="DK334" s="240" t="str">
        <f t="shared" ca="1" si="564"/>
        <v>9.94132083584371+6.64257821521426i</v>
      </c>
      <c r="DL334" s="240" t="str">
        <f t="shared" ca="1" si="565"/>
        <v>5.11198761313712+10.8083897019654i</v>
      </c>
      <c r="DM334" s="240" t="str">
        <f t="shared" ca="1" si="566"/>
        <v>-1.17192477633336+11.8987519356038i</v>
      </c>
      <c r="DN334" s="240" t="str">
        <f t="shared" ca="1" si="567"/>
        <v>-7.12237443199591+9.60341021496376i</v>
      </c>
      <c r="DO334" s="240" t="str">
        <f t="shared" ca="1" si="568"/>
        <v>-11.0462038665873+4.5754874542732i</v>
      </c>
      <c r="DP334" s="240" t="str">
        <f t="shared" ca="1" si="569"/>
        <v>-11.8269157445314-1.75435722650076i</v>
      </c>
      <c r="DQ334" s="240" t="str">
        <f t="shared" ca="1" si="570"/>
        <v>-9.24236413770845-7.58501222493544i</v>
      </c>
      <c r="DR334" s="240" t="str">
        <f t="shared" ca="1" si="571"/>
        <v>-4.02796454537659-11.2574067585572i</v>
      </c>
      <c r="DS334" s="240" t="str">
        <f t="shared" ca="1" si="572"/>
        <v>2.33256327643524-11.7265874775164i</v>
      </c>
      <c r="DT334" s="240" t="str">
        <f t="shared" ca="1" si="573"/>
        <v>8.02937705904597-8.8590523957185i</v>
      </c>
      <c r="DU334" s="240" t="str">
        <f t="shared" ca="1" si="574"/>
        <v>11.4414895716169-3.4707379170719i</v>
      </c>
      <c r="DV334" s="240" t="str">
        <f t="shared" ca="1" si="575"/>
        <v>11.5980088341382+2.90514997713902i</v>
      </c>
      <c r="DW334" s="240" t="str">
        <f t="shared" ca="1" si="576"/>
        <v>8.45439842053772+8.45439842053996i</v>
      </c>
      <c r="DX334" s="240" t="str">
        <f t="shared" ca="1" si="577"/>
        <v>2.90514997713593+11.598008834139i</v>
      </c>
      <c r="DY334" s="240" t="str">
        <f t="shared" ca="1" si="578"/>
        <v>-3.47073791707623+11.4414895716156i</v>
      </c>
      <c r="DZ334" s="240" t="str">
        <f t="shared" ca="1" si="579"/>
        <v>-8.85905239571332+8.02937705905168i</v>
      </c>
      <c r="EA334" s="240" t="str">
        <f t="shared" ca="1" si="580"/>
        <v>-11.7265874775149+2.3325632764428i</v>
      </c>
      <c r="EB334" s="240" t="str">
        <f t="shared" ca="1" si="581"/>
        <v>-11.2574067585556-4.02796454538085i</v>
      </c>
      <c r="EC334" s="240" t="str">
        <f t="shared" ca="1" si="582"/>
        <v>-7.58501222493193-9.24236413771133i</v>
      </c>
      <c r="ED334" s="240" t="str">
        <f t="shared" ca="1" si="583"/>
        <v>-1.75435722649763-11.8269157445318i</v>
      </c>
      <c r="EE334" s="240" t="str">
        <f t="shared" ca="1" si="584"/>
        <v>4.57548745427613-11.0462038665861i</v>
      </c>
      <c r="EF334" s="240" t="str">
        <f t="shared" ca="1" si="585"/>
        <v>9.60341021495917-7.1223744320021i</v>
      </c>
      <c r="EG334" s="240" t="str">
        <f t="shared" ca="1" si="586"/>
        <v>11.8987519356031-1.17192477634102i</v>
      </c>
      <c r="EH334" s="240" t="str">
        <f t="shared" ca="1" si="587"/>
        <v>10.8083897019635+5.11198761314122i</v>
      </c>
      <c r="EI334" s="240" t="str">
        <f t="shared" ca="1" si="588"/>
        <v>6.6425782152105+9.94132083584623i</v>
      </c>
      <c r="EJ334" s="240" t="str">
        <f t="shared" ca="1" si="589"/>
        <v>0.586669056738911+11.9419229910548i</v>
      </c>
      <c r="EK334" s="240" t="str">
        <f t="shared" ca="1" si="590"/>
        <v>-5.63617254607672+10.5445371798515i</v>
      </c>
      <c r="EL334" s="240" t="str">
        <f t="shared" ca="1" si="591"/>
        <v>-10.2552819440761+6.14677944568749i</v>
      </c>
      <c r="EM334" s="240" t="str">
        <f t="shared" ca="1" si="592"/>
        <v>-11.9563249080317+5.17929228845658E-12i</v>
      </c>
      <c r="EN334" s="240"/>
      <c r="EO334" s="240"/>
      <c r="EP334" s="240"/>
    </row>
    <row r="335" spans="1:146">
      <c r="A335" s="268">
        <f t="shared" si="461"/>
        <v>4.589843749999988E-3</v>
      </c>
      <c r="B335" s="267">
        <v>235</v>
      </c>
      <c r="C335" s="266">
        <f t="shared" si="462"/>
        <v>47000</v>
      </c>
      <c r="N335" s="265">
        <f t="shared" ca="1" si="463"/>
        <v>12.043158184407828</v>
      </c>
      <c r="O335" s="240">
        <f t="shared" ca="1" si="464"/>
        <v>-11.956841815592172</v>
      </c>
      <c r="P335" s="240" t="str">
        <f t="shared" ca="1" si="465"/>
        <v>-10.4034925184914-5.89350571568288i</v>
      </c>
      <c r="Q335" s="240" t="str">
        <f t="shared" ca="1" si="466"/>
        <v>-6.14704518927998-10.2557253104811i</v>
      </c>
      <c r="R335" s="240" t="str">
        <f t="shared" ca="1" si="467"/>
        <v>-0.293435587408381-11.9532406383849i</v>
      </c>
      <c r="S335" s="240" t="str">
        <f t="shared" ca="1" si="468"/>
        <v>5.63641621461525-10.5449930516201i</v>
      </c>
      <c r="T335" s="240" t="str">
        <f t="shared" ca="1" si="469"/>
        <v>10.1017804370295-6.39688191270877i</v>
      </c>
      <c r="U335" s="241" t="str">
        <f t="shared" ca="1" si="470"/>
        <v>11.9424392759774-0.586694420192358i</v>
      </c>
      <c r="V335" s="240" t="str">
        <f t="shared" ca="1" si="471"/>
        <v>10.6801416752378+5.37593154717794i</v>
      </c>
      <c r="W335" s="240" t="str">
        <f t="shared" ca="1" si="472"/>
        <v>6.64286539366718+9.9417506287732i</v>
      </c>
      <c r="X335" s="240" t="str">
        <f t="shared" ca="1" si="473"/>
        <v>0.879599850194298+11.9244442347068i</v>
      </c>
      <c r="Y335" s="240" t="str">
        <f t="shared" ca="1" si="474"/>
        <v>-5.11220861959673+10.8088569808659i</v>
      </c>
      <c r="Z335" s="240" t="str">
        <f t="shared" ca="1" si="475"/>
        <v>-9.77573228168413+6.88484746090516i</v>
      </c>
      <c r="AA335" s="240" t="str">
        <f t="shared" ca="1" si="476"/>
        <v>-11.8992663541128+1.17197544213692i</v>
      </c>
      <c r="AB335" s="240" t="str">
        <f t="shared" ca="1" si="477"/>
        <v>-10.9310614352185-4.84540628869981i</v>
      </c>
      <c r="AC335" s="240" t="str">
        <f t="shared" ca="1" si="478"/>
        <v>-7.12268235347381-9.60382539900671i</v>
      </c>
      <c r="AD335" s="240" t="str">
        <f t="shared" ca="1" si="479"/>
        <v>-1.4636450798972-11.8669208004093i</v>
      </c>
      <c r="AE335" s="240" t="str">
        <f t="shared" ca="1" si="480"/>
        <v>4.57568526623697-11.0466814269008i</v>
      </c>
      <c r="AF335" s="240" t="str">
        <f t="shared" ca="1" si="481"/>
        <v>9.42613353101837-7.3562268085279i</v>
      </c>
      <c r="AG335" s="240" t="str">
        <f t="shared" ca="1" si="482"/>
        <v>11.8274270573488-1.75443307258721i</v>
      </c>
      <c r="AH335" s="240" t="str">
        <f t="shared" ca="1" si="483"/>
        <v>11.1556473107527+4.30320802206788i</v>
      </c>
      <c r="AI335" s="240" t="str">
        <f t="shared" ca="1" si="484"/>
        <v>7.58534014761667+9.24276371265912i</v>
      </c>
      <c r="AJ335" s="240" t="str">
        <f t="shared" ca="1" si="485"/>
        <v>2.04416426039912+11.7808089144846i</v>
      </c>
      <c r="AK335" s="240" t="str">
        <f t="shared" ca="1" si="486"/>
        <v>-4.02813868629157+11.257893449802i</v>
      </c>
      <c r="AL335" s="240" t="str">
        <f t="shared" ca="1" si="487"/>
        <v>-9.053826399047+7.80988436143667i</v>
      </c>
      <c r="AM335" s="240" t="str">
        <f t="shared" ca="1" si="488"/>
        <v>-11.7270944528432+2.33266412009679i</v>
      </c>
      <c r="AN335" s="240" t="str">
        <f t="shared" ca="1" si="489"/>
        <v>-11.3533582547969-3.75064295039246i</v>
      </c>
      <c r="AO335" s="240" t="str">
        <f t="shared" ca="1" si="490"/>
        <v>-8.02972419294762-8.85943539895661i</v>
      </c>
      <c r="AP335" s="240" t="str">
        <f t="shared" ca="1" si="491"/>
        <v>-2.6197588701523-11.6663160280078i</v>
      </c>
      <c r="AQ335" s="240" t="str">
        <f t="shared" ca="1" si="492"/>
        <v>3.47088796742528-11.4419842213086i</v>
      </c>
      <c r="AR335" s="240" t="str">
        <f t="shared" ca="1" si="493"/>
        <v>3.47088796742528-11.4419842213086i</v>
      </c>
      <c r="AS335" s="240" t="str">
        <f t="shared" ca="1" si="494"/>
        <v>11.5985102506288-2.90527557542351i</v>
      </c>
      <c r="AT335" s="240" t="str">
        <f t="shared" ca="1" si="495"/>
        <v>11.5237179643687+3.18904225133172i</v>
      </c>
      <c r="AU335" s="240" t="str">
        <f t="shared" ca="1" si="496"/>
        <v>8.45476392937715+8.45476392938304i</v>
      </c>
      <c r="AV335" s="240" t="str">
        <f t="shared" ca="1" si="497"/>
        <v>3.18904225132368+11.523717964371i</v>
      </c>
      <c r="AW335" s="240" t="str">
        <f t="shared" ca="1" si="498"/>
        <v>-2.90527557543194+11.5985102506267i</v>
      </c>
      <c r="AX335" s="240" t="str">
        <f t="shared" ca="1" si="499"/>
        <v>-8.24472721886176+8.65970780625153i</v>
      </c>
      <c r="AY335" s="240" t="str">
        <f t="shared" ca="1" si="500"/>
        <v>-11.4419842213111+3.4708879674173i</v>
      </c>
      <c r="AZ335" s="240" t="str">
        <f t="shared" ca="1" si="501"/>
        <v>-11.666316028006-2.61975887016044i</v>
      </c>
      <c r="BA335" s="240" t="str">
        <f t="shared" ca="1" si="502"/>
        <v>-8.859435398951-8.0297241929538i</v>
      </c>
      <c r="BB335" s="240" t="str">
        <f t="shared" ca="1" si="503"/>
        <v>-3.75064295038421-11.3533582547996i</v>
      </c>
      <c r="BC335" s="240" t="str">
        <f t="shared" ca="1" si="504"/>
        <v>2.33266412010498-11.7270944528416i</v>
      </c>
      <c r="BD335" s="240" t="str">
        <f t="shared" ca="1" si="505"/>
        <v>7.80988436144299-9.05382639904155i</v>
      </c>
      <c r="BE335" s="240" t="str">
        <f t="shared" ca="1" si="506"/>
        <v>11.2578934498048-4.02813868628372i</v>
      </c>
      <c r="BF335" s="240" t="str">
        <f t="shared" ca="1" si="507"/>
        <v>11.7808089144832+2.04416426040751i</v>
      </c>
      <c r="BG335" s="240" t="str">
        <f t="shared" ca="1" si="508"/>
        <v>9.24276371265372+7.58534014762326i</v>
      </c>
      <c r="BH335" s="240" t="str">
        <f t="shared" ca="1" si="509"/>
        <v>4.30320802205977+11.1556473107558i</v>
      </c>
      <c r="BI335" s="240" t="str">
        <f t="shared" ca="1" si="510"/>
        <v>-1.75443307259546+11.8274270573475i</v>
      </c>
      <c r="BJ335" s="240" t="str">
        <f t="shared" ca="1" si="511"/>
        <v>-7.35622680852311+9.42613353102212i</v>
      </c>
      <c r="BK335" s="240" t="str">
        <f t="shared" ca="1" si="512"/>
        <v>-11.0466814268986+4.57568526624229i</v>
      </c>
      <c r="BL335" s="240" t="str">
        <f t="shared" ca="1" si="513"/>
        <v>-11.86692080041-1.46364507989115i</v>
      </c>
      <c r="BM335" s="240" t="str">
        <f t="shared" ca="1" si="514"/>
        <v>-9.60382539900952-7.12268235347i</v>
      </c>
      <c r="BN335" s="240" t="str">
        <f t="shared" ca="1" si="515"/>
        <v>-4.84540628870491-10.9310614352163i</v>
      </c>
      <c r="BO335" s="240" t="str">
        <f t="shared" ca="1" si="516"/>
        <v>1.17197544213204-11.8992663541133i</v>
      </c>
      <c r="BP335" s="240" t="str">
        <f t="shared" ca="1" si="517"/>
        <v>6.88484746090143-9.77573228168676i</v>
      </c>
      <c r="BQ335" s="240" t="str">
        <f t="shared" ca="1" si="518"/>
        <v>10.8088569808638-5.11220861960125i</v>
      </c>
      <c r="BR335" s="240" t="str">
        <f t="shared" ca="1" si="519"/>
        <v>11.9244442347071+0.879599850189576i</v>
      </c>
      <c r="BS335" s="240" t="str">
        <f t="shared" ca="1" si="520"/>
        <v>9.9417506287757+6.64286539366346i</v>
      </c>
      <c r="BT335" s="240" t="str">
        <f t="shared" ca="1" si="521"/>
        <v>5.37593154718233+10.6801416752356i</v>
      </c>
      <c r="BU335" s="240" t="str">
        <f t="shared" ca="1" si="522"/>
        <v>-0.586694420187714+11.9424392759777i</v>
      </c>
      <c r="BV335" s="240" t="str">
        <f t="shared" ca="1" si="523"/>
        <v>-6.39688191270452+10.1017804370322i</v>
      </c>
      <c r="BW335" s="240" t="str">
        <f t="shared" ca="1" si="524"/>
        <v>-10.5449930516184+5.63641621461841i</v>
      </c>
      <c r="BX335" s="240" t="str">
        <f t="shared" ca="1" si="525"/>
        <v>-11.953240638385-0.293435587405048i</v>
      </c>
      <c r="BY335" s="240" t="str">
        <f t="shared" ca="1" si="526"/>
        <v>-10.2557253104831-6.14704518927677i</v>
      </c>
      <c r="BZ335" s="240" t="str">
        <f t="shared" ca="1" si="527"/>
        <v>-5.893505715686-10.4034925184896i</v>
      </c>
      <c r="CA335" s="240" t="str">
        <f t="shared" ca="1" si="528"/>
        <v>-3.20497457140138E-12-11.9568418155922i</v>
      </c>
      <c r="CB335" s="240" t="str">
        <f t="shared" ca="1" si="529"/>
        <v>5.89350571567983-10.4034925184931i</v>
      </c>
      <c r="CC335" s="240" t="str">
        <f t="shared" ca="1" si="530"/>
        <v>10.2557253104794-6.14704518928286i</v>
      </c>
      <c r="CD335" s="240" t="str">
        <f t="shared" ca="1" si="531"/>
        <v>11.9532406383848-0.293435587412137i</v>
      </c>
      <c r="CE335" s="240" t="str">
        <f t="shared" ca="1" si="532"/>
        <v>10.5449930516217+5.63641621461216i</v>
      </c>
      <c r="CF335" s="240" t="str">
        <f t="shared" ca="1" si="533"/>
        <v>6.39688191271052+10.1017804370284i</v>
      </c>
      <c r="CG335" s="240" t="str">
        <f t="shared" ca="1" si="534"/>
        <v>0.586694420194795+11.9424392759773i</v>
      </c>
      <c r="CH335" s="240" t="str">
        <f t="shared" ca="1" si="535"/>
        <v>-5.37593154717599+10.6801416752387i</v>
      </c>
      <c r="CI335" s="240" t="str">
        <f t="shared" ca="1" si="536"/>
        <v>-9.94175062877175+6.64286539366936i</v>
      </c>
      <c r="CJ335" s="240" t="str">
        <f t="shared" ca="1" si="537"/>
        <v>-11.9244442347066+0.879599850196647i</v>
      </c>
      <c r="CK335" s="240" t="str">
        <f t="shared" ca="1" si="538"/>
        <v>-10.8088569808668-5.11220861959484i</v>
      </c>
      <c r="CL335" s="240" t="str">
        <f t="shared" ca="1" si="539"/>
        <v>-6.88484746090723-9.77573228168267i</v>
      </c>
      <c r="CM335" s="240" t="str">
        <f t="shared" ca="1" si="540"/>
        <v>-1.1719754421391-11.8992663541126i</v>
      </c>
      <c r="CN335" s="240" t="str">
        <f t="shared" ca="1" si="541"/>
        <v>4.84540628869843-10.9310614352191i</v>
      </c>
      <c r="CO335" s="240" t="str">
        <f t="shared" ca="1" si="542"/>
        <v>9.6038253990053-7.1226823534757i</v>
      </c>
      <c r="CP335" s="240" t="str">
        <f t="shared" ca="1" si="543"/>
        <v>11.8669208004091-1.4636450798982i</v>
      </c>
      <c r="CQ335" s="240" t="str">
        <f t="shared" ca="1" si="544"/>
        <v>11.0466814269013+4.57568526623574i</v>
      </c>
      <c r="CR335" s="240" t="str">
        <f t="shared" ca="1" si="545"/>
        <v>7.35622680852869+9.42613353101776i</v>
      </c>
      <c r="CS335" s="240" t="str">
        <f t="shared" ca="1" si="546"/>
        <v>1.75443307259038+11.8274270573483i</v>
      </c>
      <c r="CT335" s="240" t="str">
        <f t="shared" ca="1" si="547"/>
        <v>-4.30320802206458+11.155647310754i</v>
      </c>
      <c r="CU335" s="240" t="str">
        <f t="shared" ca="1" si="548"/>
        <v>-9.24276371265698+7.58534014761928i</v>
      </c>
      <c r="CV335" s="240" t="str">
        <f t="shared" ca="1" si="549"/>
        <v>-11.780808914484+2.04416426040278i</v>
      </c>
      <c r="CW335" s="240" t="str">
        <f t="shared" ca="1" si="550"/>
        <v>-11.2578934498032-4.02813868628824i</v>
      </c>
      <c r="CX335" s="240" t="str">
        <f t="shared" ca="1" si="551"/>
        <v>-7.80988436143909-9.05382639904491i</v>
      </c>
      <c r="CY335" s="240" t="str">
        <f t="shared" ca="1" si="552"/>
        <v>-2.33266412010027-11.7270944528425i</v>
      </c>
      <c r="CZ335" s="240" t="str">
        <f t="shared" ca="1" si="553"/>
        <v>3.75064295038845-11.3533582547982i</v>
      </c>
      <c r="DA335" s="240" t="str">
        <f t="shared" ca="1" si="554"/>
        <v>8.85943539895445-8.02972419294998i</v>
      </c>
      <c r="DB335" s="240" t="str">
        <f t="shared" ca="1" si="555"/>
        <v>11.666316028007-2.61975887015575i</v>
      </c>
      <c r="DC335" s="240" t="str">
        <f t="shared" ca="1" si="556"/>
        <v>11.4419842213098+3.47088796742157i</v>
      </c>
      <c r="DD335" s="240" t="str">
        <f t="shared" ca="1" si="557"/>
        <v>8.24472721885778+8.6597078062553i</v>
      </c>
      <c r="DE335" s="240" t="str">
        <f t="shared" ca="1" si="558"/>
        <v>2.90527557542695+11.5985102506279i</v>
      </c>
      <c r="DF335" s="240" t="str">
        <f t="shared" ca="1" si="559"/>
        <v>-3.18904225132798+11.5237179643698i</v>
      </c>
      <c r="DG335" s="240" t="str">
        <f t="shared" ca="1" si="560"/>
        <v>-8.45476392938102+8.45476392937917i</v>
      </c>
      <c r="DH335" s="240" t="str">
        <f t="shared" ca="1" si="561"/>
        <v>-11.5237179643701+3.18904225132677i</v>
      </c>
      <c r="DI335" s="240" t="str">
        <f t="shared" ca="1" si="562"/>
        <v>-11.5985102506276-2.90527557542817i</v>
      </c>
      <c r="DJ335" s="240" t="str">
        <f t="shared" ca="1" si="563"/>
        <v>-8.65970780625443-8.2447272188587i</v>
      </c>
      <c r="DK335" s="240" t="str">
        <f t="shared" ca="1" si="564"/>
        <v>-3.47088796742037-11.4419842213101i</v>
      </c>
      <c r="DL335" s="240" t="str">
        <f t="shared" ca="1" si="565"/>
        <v>2.61975887015699-11.6663160280068i</v>
      </c>
      <c r="DM335" s="240" t="str">
        <f t="shared" ca="1" si="566"/>
        <v>8.02972419295092-8.85943539895361i</v>
      </c>
      <c r="DN335" s="240" t="str">
        <f t="shared" ca="1" si="567"/>
        <v>11.3533582547986-3.75064295038725i</v>
      </c>
      <c r="DO335" s="240" t="str">
        <f t="shared" ca="1" si="568"/>
        <v>11.7270944528423+2.33266412010152i</v>
      </c>
      <c r="DP335" s="240" t="str">
        <f t="shared" ca="1" si="569"/>
        <v>9.05382639904409+7.80988436144005i</v>
      </c>
      <c r="DQ335" s="240" t="str">
        <f t="shared" ca="1" si="570"/>
        <v>4.02813868628641+11.2578934498038i</v>
      </c>
      <c r="DR335" s="240" t="str">
        <f t="shared" ca="1" si="571"/>
        <v>-2.04416426040402+11.7808089144838i</v>
      </c>
      <c r="DS335" s="240" t="str">
        <f t="shared" ca="1" si="572"/>
        <v>-7.58534014762026+9.24276371265618i</v>
      </c>
      <c r="DT335" s="240" t="str">
        <f t="shared" ca="1" si="573"/>
        <v>-11.1556473107547+4.30320802206276i</v>
      </c>
      <c r="DU335" s="240" t="str">
        <f t="shared" ca="1" si="574"/>
        <v>-11.827427057348-1.75443307259229i</v>
      </c>
      <c r="DV335" s="240" t="str">
        <f t="shared" ca="1" si="575"/>
        <v>-9.42613353101698-7.35622680852969i</v>
      </c>
      <c r="DW335" s="240" t="str">
        <f t="shared" ca="1" si="576"/>
        <v>-4.5756852662352-11.0466814269015i</v>
      </c>
      <c r="DX335" s="240" t="str">
        <f t="shared" ca="1" si="577"/>
        <v>1.46364507990012-11.8669208004089i</v>
      </c>
      <c r="DY335" s="240" t="str">
        <f t="shared" ca="1" si="578"/>
        <v>7.12268235347671-9.60382539900456i</v>
      </c>
      <c r="DZ335" s="240" t="str">
        <f t="shared" ca="1" si="579"/>
        <v>10.9310614352194-4.8454062886979i</v>
      </c>
      <c r="EA335" s="240" t="str">
        <f t="shared" ca="1" si="580"/>
        <v>11.8992663541124+1.17197544214103i</v>
      </c>
      <c r="EB335" s="240" t="str">
        <f t="shared" ca="1" si="581"/>
        <v>9.77573228168195+6.88484746090826i</v>
      </c>
      <c r="EC335" s="240" t="str">
        <f t="shared" ca="1" si="582"/>
        <v>5.1122086195937+10.8088569808674i</v>
      </c>
      <c r="ED335" s="240" t="str">
        <f t="shared" ca="1" si="583"/>
        <v>-0.879599850198581+11.9244442347065i</v>
      </c>
      <c r="EE335" s="240" t="str">
        <f t="shared" ca="1" si="584"/>
        <v>-6.64286539367041+9.94175062877106i</v>
      </c>
      <c r="EF335" s="240" t="str">
        <f t="shared" ca="1" si="585"/>
        <v>-10.6801416752393+5.37593154717487i</v>
      </c>
      <c r="EG335" s="240" t="str">
        <f t="shared" ca="1" si="586"/>
        <v>-11.9424392759773-0.586694420195375i</v>
      </c>
      <c r="EH335" s="240" t="str">
        <f t="shared" ca="1" si="587"/>
        <v>-10.1017804370274-6.39688191271215i</v>
      </c>
      <c r="EI335" s="240" t="str">
        <f t="shared" ca="1" si="588"/>
        <v>-5.63641621461105-10.5449930516223i</v>
      </c>
      <c r="EJ335" s="240" t="str">
        <f t="shared" ca="1" si="589"/>
        <v>0.293435587412716-11.9532406383848i</v>
      </c>
      <c r="EK335" s="240" t="str">
        <f t="shared" ca="1" si="590"/>
        <v>6.14704518928452-10.2557253104784i</v>
      </c>
      <c r="EL335" s="240" t="str">
        <f t="shared" ca="1" si="591"/>
        <v>10.4034925184938-5.89350571567873i</v>
      </c>
      <c r="EM335" s="240" t="str">
        <f t="shared" ca="1" si="592"/>
        <v>11.9568418155922+4.46473513841534E-12i</v>
      </c>
      <c r="EN335" s="240"/>
      <c r="EO335" s="240"/>
      <c r="EP335" s="240"/>
    </row>
    <row r="336" spans="1:146">
      <c r="A336" s="268">
        <f t="shared" si="461"/>
        <v>4.6093749999999876E-3</v>
      </c>
      <c r="B336" s="267">
        <v>236</v>
      </c>
      <c r="C336" s="266">
        <f t="shared" si="462"/>
        <v>47200</v>
      </c>
      <c r="N336" s="265">
        <f t="shared" ca="1" si="463"/>
        <v>12.042673865811341</v>
      </c>
      <c r="O336" s="240">
        <f t="shared" ca="1" si="464"/>
        <v>-11.957326134188659</v>
      </c>
      <c r="P336" s="240" t="str">
        <f t="shared" ca="1" si="465"/>
        <v>-10.5454201824893-5.63664452082077i</v>
      </c>
      <c r="Q336" s="240" t="str">
        <f t="shared" ca="1" si="466"/>
        <v>-6.64313446666294-9.94215332496869i</v>
      </c>
      <c r="R336" s="240" t="str">
        <f t="shared" ca="1" si="467"/>
        <v>-1.17202291366055-11.8997483405829i</v>
      </c>
      <c r="S336" s="240" t="str">
        <f t="shared" ca="1" si="468"/>
        <v>4.57587060694039-11.0471288789391i</v>
      </c>
      <c r="T336" s="240" t="str">
        <f t="shared" ca="1" si="469"/>
        <v>9.24313809599533-7.58564739608367i</v>
      </c>
      <c r="U336" s="241" t="str">
        <f t="shared" ca="1" si="470"/>
        <v>11.7275694653931-2.33275860597092i</v>
      </c>
      <c r="V336" s="240" t="str">
        <f t="shared" ca="1" si="471"/>
        <v>11.4424476853101+3.47102855768899i</v>
      </c>
      <c r="W336" s="240" t="str">
        <f t="shared" ca="1" si="472"/>
        <v>8.45510639434348+8.45510639434437i</v>
      </c>
      <c r="X336" s="240" t="str">
        <f t="shared" ca="1" si="473"/>
        <v>3.47102855768893+11.4424476853101i</v>
      </c>
      <c r="Y336" s="240" t="str">
        <f t="shared" ca="1" si="474"/>
        <v>-2.3327586059709+11.7275694653931i</v>
      </c>
      <c r="Z336" s="240" t="str">
        <f t="shared" ca="1" si="475"/>
        <v>-7.58564739608368+9.24313809599531i</v>
      </c>
      <c r="AA336" s="240" t="str">
        <f t="shared" ca="1" si="476"/>
        <v>-11.0471288789391+4.57587060694046i</v>
      </c>
      <c r="AB336" s="240" t="str">
        <f t="shared" ca="1" si="477"/>
        <v>-11.8997483405829-1.17202291366057i</v>
      </c>
      <c r="AC336" s="240" t="str">
        <f t="shared" ca="1" si="478"/>
        <v>-9.94215332496865-6.64313446666301i</v>
      </c>
      <c r="AD336" s="240" t="str">
        <f t="shared" ca="1" si="479"/>
        <v>-5.63664452082057-10.5454201824894i</v>
      </c>
      <c r="AE336" s="240" t="str">
        <f t="shared" ca="1" si="480"/>
        <v>6.44565019919175E-14-11.9573261341887i</v>
      </c>
      <c r="AF336" s="240" t="str">
        <f t="shared" ca="1" si="481"/>
        <v>5.63664452082053-10.5454201824894i</v>
      </c>
      <c r="AG336" s="240" t="str">
        <f t="shared" ca="1" si="482"/>
        <v>9.9421533249707-6.64313446665994i</v>
      </c>
      <c r="AH336" s="240" t="str">
        <f t="shared" ca="1" si="483"/>
        <v>11.8997483405834-1.17202291365588i</v>
      </c>
      <c r="AI336" s="240" t="str">
        <f t="shared" ca="1" si="484"/>
        <v>11.0471288789409+4.57587060693602i</v>
      </c>
      <c r="AJ336" s="240" t="str">
        <f t="shared" ca="1" si="485"/>
        <v>7.58564739608555+9.24313809599378i</v>
      </c>
      <c r="AK336" s="240" t="str">
        <f t="shared" ca="1" si="486"/>
        <v>2.33275860597085+11.7275694653931i</v>
      </c>
      <c r="AL336" s="240" t="str">
        <f t="shared" ca="1" si="487"/>
        <v>-3.47102855769132+11.4424476853094i</v>
      </c>
      <c r="AM336" s="240" t="str">
        <f t="shared" ca="1" si="488"/>
        <v>-8.45510639434699+8.45510639434086i</v>
      </c>
      <c r="AN336" s="240" t="str">
        <f t="shared" ca="1" si="489"/>
        <v>-11.4424476853084+3.47102855769472i</v>
      </c>
      <c r="AO336" s="240" t="str">
        <f t="shared" ca="1" si="490"/>
        <v>-11.7275694653938-2.33275860596738i</v>
      </c>
      <c r="AP336" s="240" t="str">
        <f t="shared" ca="1" si="491"/>
        <v>-9.24313809599603-7.58564739608282i</v>
      </c>
      <c r="AQ336" s="240" t="str">
        <f t="shared" ca="1" si="492"/>
        <v>-4.57587060693914-11.0471288789396i</v>
      </c>
      <c r="AR336" s="240" t="str">
        <f t="shared" ca="1" si="493"/>
        <v>-4.57587060693914-11.0471288789396i</v>
      </c>
      <c r="AS336" s="240" t="str">
        <f t="shared" ca="1" si="494"/>
        <v>6.64313446666687-9.94215332496606i</v>
      </c>
      <c r="AT336" s="240" t="str">
        <f t="shared" ca="1" si="495"/>
        <v>10.5454201824872-5.6366445208247i</v>
      </c>
      <c r="AU336" s="240" t="str">
        <f t="shared" ca="1" si="496"/>
        <v>11.9573261341887-2.25002053866957E-12i</v>
      </c>
      <c r="AV336" s="240" t="str">
        <f t="shared" ca="1" si="497"/>
        <v>10.5454201824895+5.63664452082044i</v>
      </c>
      <c r="AW336" s="240" t="str">
        <f t="shared" ca="1" si="498"/>
        <v>6.64313446666101+9.94215332496997i</v>
      </c>
      <c r="AX336" s="240" t="str">
        <f t="shared" ca="1" si="499"/>
        <v>1.172022913657+11.8997483405833i</v>
      </c>
      <c r="AY336" s="240" t="str">
        <f t="shared" ca="1" si="500"/>
        <v>-4.57587060693498+11.0471288789413i</v>
      </c>
      <c r="AZ336" s="240" t="str">
        <f t="shared" ca="1" si="501"/>
        <v>-9.24313809599296+7.58564739608656i</v>
      </c>
      <c r="BA336" s="240" t="str">
        <f t="shared" ca="1" si="502"/>
        <v>-11.7275694653928+2.33275860597213i</v>
      </c>
      <c r="BB336" s="240" t="str">
        <f t="shared" ca="1" si="503"/>
        <v>-11.4424476853098-3.47102855769009i</v>
      </c>
      <c r="BC336" s="240" t="str">
        <f t="shared" ca="1" si="504"/>
        <v>-8.45510639434177-8.45510639434608i</v>
      </c>
      <c r="BD336" s="240" t="str">
        <f t="shared" ca="1" si="505"/>
        <v>-3.47102855768425-11.4424476853115i</v>
      </c>
      <c r="BE336" s="240" t="str">
        <f t="shared" ca="1" si="506"/>
        <v>2.3327586059661-11.727569465394i</v>
      </c>
      <c r="BF336" s="240" t="str">
        <f t="shared" ca="1" si="507"/>
        <v>7.58564739608181-9.24313809599686i</v>
      </c>
      <c r="BG336" s="240" t="str">
        <f t="shared" ca="1" si="508"/>
        <v>11.0471288789391-4.57587060694034i</v>
      </c>
      <c r="BH336" s="240" t="str">
        <f t="shared" ca="1" si="509"/>
        <v>11.8997483405827+1.17202291366307i</v>
      </c>
      <c r="BI336" s="240" t="str">
        <f t="shared" ca="1" si="510"/>
        <v>9.94215332496659+6.64313446666609i</v>
      </c>
      <c r="BJ336" s="240" t="str">
        <f t="shared" ca="1" si="511"/>
        <v>5.63664452082585+10.5454201824866i</v>
      </c>
      <c r="BK336" s="240" t="str">
        <f t="shared" ca="1" si="512"/>
        <v>3.54495463247959E-12+11.9573261341887i</v>
      </c>
      <c r="BL336" s="240" t="str">
        <f t="shared" ca="1" si="513"/>
        <v>-5.6366445208196+10.5454201824899i</v>
      </c>
      <c r="BM336" s="240" t="str">
        <f t="shared" ca="1" si="514"/>
        <v>-9.94215332496945+6.6431344666618i</v>
      </c>
      <c r="BN336" s="240" t="str">
        <f t="shared" ca="1" si="515"/>
        <v>-11.8997483405832+1.17202291365795i</v>
      </c>
      <c r="BO336" s="240" t="str">
        <f t="shared" ca="1" si="516"/>
        <v>-11.0471288789371-4.57587060694508i</v>
      </c>
      <c r="BP336" s="240" t="str">
        <f t="shared" ca="1" si="517"/>
        <v>-7.58564739608729-9.24313809599236i</v>
      </c>
      <c r="BQ336" s="240" t="str">
        <f t="shared" ca="1" si="518"/>
        <v>-2.33275860597306-11.7275694653926i</v>
      </c>
      <c r="BR336" s="240" t="str">
        <f t="shared" ca="1" si="519"/>
        <v>3.47102855768917-11.44244768531i</v>
      </c>
      <c r="BS336" s="240" t="str">
        <f t="shared" ca="1" si="520"/>
        <v>8.4551063943454-8.45510639434245i</v>
      </c>
      <c r="BT336" s="240" t="str">
        <f t="shared" ca="1" si="521"/>
        <v>11.4424476853111-3.47102855768581i</v>
      </c>
      <c r="BU336" s="240" t="str">
        <f t="shared" ca="1" si="522"/>
        <v>11.7275694653942+2.33275860596517i</v>
      </c>
      <c r="BV336" s="240" t="str">
        <f t="shared" ca="1" si="523"/>
        <v>9.24313809599745+7.58564739608107i</v>
      </c>
      <c r="BW336" s="240" t="str">
        <f t="shared" ca="1" si="524"/>
        <v>4.57587060694122+11.0471288789387i</v>
      </c>
      <c r="BX336" s="240" t="str">
        <f t="shared" ca="1" si="525"/>
        <v>-1.17202291366212+11.8997483405828i</v>
      </c>
      <c r="BY336" s="240" t="str">
        <f t="shared" ca="1" si="526"/>
        <v>-6.64313446666472+9.9421533249675i</v>
      </c>
      <c r="BZ336" s="240" t="str">
        <f t="shared" ca="1" si="527"/>
        <v>-10.5454201824916+5.6366445208165i</v>
      </c>
      <c r="CA336" s="240" t="str">
        <f t="shared" ca="1" si="528"/>
        <v>-11.9573261341887+4.50004107733913E-12i</v>
      </c>
      <c r="CB336" s="240" t="str">
        <f t="shared" ca="1" si="529"/>
        <v>-10.5454201824904-5.63664452081876i</v>
      </c>
      <c r="CC336" s="240" t="str">
        <f t="shared" ca="1" si="530"/>
        <v>-6.64313446666317-9.94215332496854i</v>
      </c>
      <c r="CD336" s="240" t="str">
        <f t="shared" ca="1" si="531"/>
        <v>-1.17202291365958-11.899748340583i</v>
      </c>
      <c r="CE336" s="240" t="str">
        <f t="shared" ca="1" si="532"/>
        <v>4.57587060694358-11.0471288789378i</v>
      </c>
      <c r="CF336" s="240" t="str">
        <f t="shared" ca="1" si="533"/>
        <v>9.24313809599175-7.58564739608803i</v>
      </c>
      <c r="CG336" s="240" t="str">
        <f t="shared" ca="1" si="534"/>
        <v>11.7275694653923-2.33275860597466i</v>
      </c>
      <c r="CH336" s="240" t="str">
        <f t="shared" ca="1" si="535"/>
        <v>11.4424476853105+3.4710285576876i</v>
      </c>
      <c r="CI336" s="240" t="str">
        <f t="shared" ca="1" si="536"/>
        <v>8.4551063943436+8.45510639434425i</v>
      </c>
      <c r="CJ336" s="240" t="str">
        <f t="shared" ca="1" si="537"/>
        <v>3.47102855768673+11.4424476853108i</v>
      </c>
      <c r="CK336" s="240" t="str">
        <f t="shared" ca="1" si="538"/>
        <v>-2.33275860597557+11.7275694653921i</v>
      </c>
      <c r="CL336" s="240" t="str">
        <f t="shared" ca="1" si="539"/>
        <v>-7.58564739607981+9.24313809599849i</v>
      </c>
      <c r="CM336" s="240" t="str">
        <f t="shared" ca="1" si="540"/>
        <v>-11.0471288789381+4.57587060694273i</v>
      </c>
      <c r="CN336" s="240" t="str">
        <f t="shared" ca="1" si="541"/>
        <v>-11.8997483405829-1.17202291366049i</v>
      </c>
      <c r="CO336" s="240" t="str">
        <f t="shared" ca="1" si="542"/>
        <v>-9.94215332496802-6.64313446666393i</v>
      </c>
      <c r="CP336" s="240" t="str">
        <f t="shared" ca="1" si="543"/>
        <v>-5.63664452081735-10.5454201824911i</v>
      </c>
      <c r="CQ336" s="240" t="str">
        <f t="shared" ca="1" si="544"/>
        <v>-6.13482282009965E-12-11.9573261341887i</v>
      </c>
      <c r="CR336" s="240" t="str">
        <f t="shared" ca="1" si="545"/>
        <v>5.63664452081732-10.5454201824911i</v>
      </c>
      <c r="CS336" s="240" t="str">
        <f t="shared" ca="1" si="546"/>
        <v>9.94215332496801-6.64313446666396i</v>
      </c>
      <c r="CT336" s="240" t="str">
        <f t="shared" ca="1" si="547"/>
        <v>11.8997483405829-1.17202291366053i</v>
      </c>
      <c r="CU336" s="240" t="str">
        <f t="shared" ca="1" si="548"/>
        <v>11.0471288789381+4.57587060694269i</v>
      </c>
      <c r="CV336" s="240" t="str">
        <f t="shared" ca="1" si="549"/>
        <v>7.58564739607984+9.24313809599847i</v>
      </c>
      <c r="CW336" s="240" t="str">
        <f t="shared" ca="1" si="550"/>
        <v>2.3327586059756+11.7275694653921i</v>
      </c>
      <c r="CX336" s="240" t="str">
        <f t="shared" ca="1" si="551"/>
        <v>-3.47102855768669+11.4424476853108i</v>
      </c>
      <c r="CY336" s="240" t="str">
        <f t="shared" ca="1" si="552"/>
        <v>-8.45510639434357+8.45510639434428i</v>
      </c>
      <c r="CZ336" s="240" t="str">
        <f t="shared" ca="1" si="553"/>
        <v>-11.4424476853103+3.47102855768829i</v>
      </c>
      <c r="DA336" s="240" t="str">
        <f t="shared" ca="1" si="554"/>
        <v>-11.7275694653923-2.33275860597463i</v>
      </c>
      <c r="DB336" s="240" t="str">
        <f t="shared" ca="1" si="555"/>
        <v>-9.24313809599177-7.585647396088i</v>
      </c>
      <c r="DC336" s="240" t="str">
        <f t="shared" ca="1" si="556"/>
        <v>-4.57587060694361-11.0471288789378i</v>
      </c>
      <c r="DD336" s="240" t="str">
        <f t="shared" ca="1" si="557"/>
        <v>1.17202291365886-11.8997483405831i</v>
      </c>
      <c r="DE336" s="240" t="str">
        <f t="shared" ca="1" si="558"/>
        <v>6.64313446666313-9.94215332496856i</v>
      </c>
      <c r="DF336" s="240" t="str">
        <f t="shared" ca="1" si="559"/>
        <v>10.5454201824903-5.63664452081879i</v>
      </c>
      <c r="DG336" s="240" t="str">
        <f t="shared" ca="1" si="560"/>
        <v>11.9573261341887+5.14460609725831E-12i</v>
      </c>
      <c r="DH336" s="240" t="str">
        <f t="shared" ca="1" si="561"/>
        <v>10.5454201824919+5.63664452081587i</v>
      </c>
      <c r="DI336" s="240" t="str">
        <f t="shared" ca="1" si="562"/>
        <v>6.64313446666475+9.94215332496747i</v>
      </c>
      <c r="DJ336" s="240" t="str">
        <f t="shared" ca="1" si="563"/>
        <v>1.17202291366215+11.8997483405828i</v>
      </c>
      <c r="DK336" s="240" t="str">
        <f t="shared" ca="1" si="564"/>
        <v>-4.57587060694182+11.0471288789385i</v>
      </c>
      <c r="DL336" s="240" t="str">
        <f t="shared" ca="1" si="565"/>
        <v>-9.24313809599743+7.58564739608111i</v>
      </c>
      <c r="DM336" s="240" t="str">
        <f t="shared" ca="1" si="566"/>
        <v>-11.7275694653943+2.33275860596453i</v>
      </c>
      <c r="DN336" s="240" t="str">
        <f t="shared" ca="1" si="567"/>
        <v>-11.4424476853113-3.47102855768513i</v>
      </c>
      <c r="DO336" s="240" t="str">
        <f t="shared" ca="1" si="568"/>
        <v>-8.45510639434495-8.4551063943429i</v>
      </c>
      <c r="DP336" s="240" t="str">
        <f t="shared" ca="1" si="569"/>
        <v>-3.4710285576892-11.44244768531i</v>
      </c>
      <c r="DQ336" s="240" t="str">
        <f t="shared" ca="1" si="570"/>
        <v>2.33275860597369-11.7275694653925i</v>
      </c>
      <c r="DR336" s="240" t="str">
        <f t="shared" ca="1" si="571"/>
        <v>7.58564739608726-9.24313809599237i</v>
      </c>
      <c r="DS336" s="240" t="str">
        <f t="shared" ca="1" si="572"/>
        <v>11.0471288789374-4.5758706069445i</v>
      </c>
      <c r="DT336" s="240" t="str">
        <f t="shared" ca="1" si="573"/>
        <v>11.8997483405832+1.17202291365791i</v>
      </c>
      <c r="DU336" s="240" t="str">
        <f t="shared" ca="1" si="574"/>
        <v>9.94215332496909+6.64313446666234i</v>
      </c>
      <c r="DV336" s="240" t="str">
        <f t="shared" ca="1" si="575"/>
        <v>5.63664452081963+10.5454201824899i</v>
      </c>
      <c r="DW336" s="240" t="str">
        <f t="shared" ca="1" si="576"/>
        <v>-4.18951965239877E-12+11.9573261341887i</v>
      </c>
      <c r="DX336" s="240" t="str">
        <f t="shared" ca="1" si="577"/>
        <v>-5.63664452082582+10.5454201824866i</v>
      </c>
      <c r="DY336" s="240" t="str">
        <f t="shared" ca="1" si="578"/>
        <v>-9.94215332496695+6.64313446666555i</v>
      </c>
      <c r="DZ336" s="240" t="str">
        <f t="shared" ca="1" si="579"/>
        <v>-11.8997483405827+1.1720229136631i</v>
      </c>
      <c r="EA336" s="240" t="str">
        <f t="shared" ca="1" si="580"/>
        <v>-11.0471288789389-4.57587060694093i</v>
      </c>
      <c r="EB336" s="240" t="str">
        <f t="shared" ca="1" si="581"/>
        <v>-7.58564739608183-9.24313809599683i</v>
      </c>
      <c r="EC336" s="240" t="str">
        <f t="shared" ca="1" si="582"/>
        <v>-2.33275860596681-11.7275694653939i</v>
      </c>
      <c r="ED336" s="240" t="str">
        <f t="shared" ca="1" si="583"/>
        <v>3.47102855768422-11.4424476853116i</v>
      </c>
      <c r="EE336" s="240" t="str">
        <f t="shared" ca="1" si="584"/>
        <v>8.45510639434222-8.45510639434563i</v>
      </c>
      <c r="EF336" s="240" t="str">
        <f t="shared" ca="1" si="585"/>
        <v>11.4424476853098-3.47102855769011i</v>
      </c>
      <c r="EG336" s="240" t="str">
        <f t="shared" ca="1" si="586"/>
        <v>11.7275694653927+2.33275860597276i</v>
      </c>
      <c r="EH336" s="240" t="str">
        <f t="shared" ca="1" si="587"/>
        <v>9.24313809599298+7.58564739608652i</v>
      </c>
      <c r="EI336" s="240" t="str">
        <f t="shared" ca="1" si="588"/>
        <v>4.57587060693533+11.0471288789412i</v>
      </c>
      <c r="EJ336" s="240" t="str">
        <f t="shared" ca="1" si="589"/>
        <v>-1.17202291365696+11.8997483405833i</v>
      </c>
      <c r="EK336" s="240" t="str">
        <f t="shared" ca="1" si="590"/>
        <v>-6.64313446666154+9.94215332496963i</v>
      </c>
      <c r="EL336" s="240" t="str">
        <f t="shared" ca="1" si="591"/>
        <v>-10.5454201824894+5.63664452082047i</v>
      </c>
      <c r="EM336" s="240" t="str">
        <f t="shared" ca="1" si="592"/>
        <v>-11.9573261341887-1.87504261173728E-12i</v>
      </c>
      <c r="EN336" s="240"/>
      <c r="EO336" s="240"/>
      <c r="EP336" s="240"/>
    </row>
    <row r="337" spans="1:146">
      <c r="A337" s="268">
        <f t="shared" si="461"/>
        <v>4.6289062499999872E-3</v>
      </c>
      <c r="B337" s="267">
        <v>237</v>
      </c>
      <c r="C337" s="266">
        <f t="shared" si="462"/>
        <v>47400</v>
      </c>
      <c r="N337" s="265">
        <f t="shared" ca="1" si="463"/>
        <v>12.04222026914276</v>
      </c>
      <c r="O337" s="240">
        <f t="shared" ca="1" si="464"/>
        <v>-11.95777973085724</v>
      </c>
      <c r="P337" s="240" t="str">
        <f t="shared" ca="1" si="465"/>
        <v>-10.6809794439449-5.37635324450764i</v>
      </c>
      <c r="Q337" s="240" t="str">
        <f t="shared" ca="1" si="466"/>
        <v>-7.12324106894535-9.60457873961115i</v>
      </c>
      <c r="R337" s="240" t="str">
        <f t="shared" ca="1" si="467"/>
        <v>-2.04432460816752-11.7817330214252i</v>
      </c>
      <c r="S337" s="240" t="str">
        <f t="shared" ca="1" si="468"/>
        <v>3.4711602298519-11.4428817502583i</v>
      </c>
      <c r="T337" s="240" t="str">
        <f t="shared" ca="1" si="469"/>
        <v>8.2453739494608-8.66038708864987i</v>
      </c>
      <c r="U337" s="241" t="str">
        <f t="shared" ca="1" si="470"/>
        <v>11.2587765383545-4.02845466042482i</v>
      </c>
      <c r="V337" s="240" t="str">
        <f t="shared" ca="1" si="471"/>
        <v>11.8678516621151+1.46375989073728i</v>
      </c>
      <c r="W337" s="240" t="str">
        <f t="shared" ca="1" si="472"/>
        <v>9.94253047681503+6.64338647146954i</v>
      </c>
      <c r="X337" s="240" t="str">
        <f t="shared" ca="1" si="473"/>
        <v>5.89396801242182+10.4043085863621i</v>
      </c>
      <c r="Y337" s="240" t="str">
        <f t="shared" ca="1" si="474"/>
        <v>0.586740441512505+11.9433760614825i</v>
      </c>
      <c r="Z337" s="240" t="str">
        <f t="shared" ca="1" si="475"/>
        <v>-4.84578637071445+10.9319188865038i</v>
      </c>
      <c r="AA337" s="240" t="str">
        <f t="shared" ca="1" si="476"/>
        <v>-9.24348873096187+7.58593515476379i</v>
      </c>
      <c r="AB337" s="240" t="str">
        <f t="shared" ca="1" si="477"/>
        <v>-11.6672311539289+2.6199643685539i</v>
      </c>
      <c r="AC337" s="240" t="str">
        <f t="shared" ca="1" si="478"/>
        <v>-11.5994200577477-2.90550347024755i</v>
      </c>
      <c r="AD337" s="240" t="str">
        <f t="shared" ca="1" si="479"/>
        <v>-9.05453659678119-7.81049698221888i</v>
      </c>
      <c r="AE337" s="240" t="str">
        <f t="shared" ca="1" si="480"/>
        <v>-4.57604419086991-11.0475479476174i</v>
      </c>
      <c r="AF337" s="240" t="str">
        <f t="shared" ca="1" si="481"/>
        <v>0.879668847521197-11.9253796086498i</v>
      </c>
      <c r="AG337" s="240" t="str">
        <f t="shared" ca="1" si="482"/>
        <v>6.1475273740952-10.2565297872356i</v>
      </c>
      <c r="AH337" s="240" t="str">
        <f t="shared" ca="1" si="483"/>
        <v>10.1025728380834-6.39738369514605i</v>
      </c>
      <c r="AI337" s="240" t="str">
        <f t="shared" ca="1" si="484"/>
        <v>11.9001997530595-1.17206737390901i</v>
      </c>
      <c r="AJ337" s="240" t="str">
        <f t="shared" ca="1" si="485"/>
        <v>11.1565223789401+4.30354557311853i</v>
      </c>
      <c r="AK337" s="240" t="str">
        <f t="shared" ca="1" si="486"/>
        <v>8.03035405834771+8.86013034832325i</v>
      </c>
      <c r="AL337" s="240" t="str">
        <f t="shared" ca="1" si="487"/>
        <v>3.18929240529353+11.5246219046543i</v>
      </c>
      <c r="AM337" s="240" t="str">
        <f t="shared" ca="1" si="488"/>
        <v>-2.33284709829607+11.7280143463278i</v>
      </c>
      <c r="AN337" s="240" t="str">
        <f t="shared" ca="1" si="489"/>
        <v>-7.3568038436261+9.4268729331687i</v>
      </c>
      <c r="AO337" s="240" t="str">
        <f t="shared" ca="1" si="490"/>
        <v>-10.8097048462241+5.112609630044i</v>
      </c>
      <c r="AP337" s="240" t="str">
        <f t="shared" ca="1" si="491"/>
        <v>-11.9541782711673-0.293458605007581i</v>
      </c>
      <c r="AQ337" s="240" t="str">
        <f t="shared" ca="1" si="492"/>
        <v>-10.5458202190376-5.63685834480852i</v>
      </c>
      <c r="AR337" s="240" t="str">
        <f t="shared" ca="1" si="493"/>
        <v>-10.5458202190376-5.63685834480852i</v>
      </c>
      <c r="AS337" s="240" t="str">
        <f t="shared" ca="1" si="494"/>
        <v>-1.7545706933466-11.8283548210962i</v>
      </c>
      <c r="AT337" s="240" t="str">
        <f t="shared" ca="1" si="495"/>
        <v>3.75093715728076-11.3542488317735i</v>
      </c>
      <c r="AU337" s="240" t="str">
        <f t="shared" ca="1" si="496"/>
        <v>8.45542713562624-8.45542713562216i</v>
      </c>
      <c r="AV337" s="240" t="str">
        <f t="shared" ca="1" si="497"/>
        <v>11.3542488317717-3.75093715728626i</v>
      </c>
      <c r="AW337" s="240" t="str">
        <f t="shared" ca="1" si="498"/>
        <v>11.828354821097+1.75457069334087i</v>
      </c>
      <c r="AX337" s="240" t="str">
        <f t="shared" ca="1" si="499"/>
        <v>9.77649910695867+6.88538752020078i</v>
      </c>
      <c r="AY337" s="240" t="str">
        <f t="shared" ca="1" si="500"/>
        <v>5.63685834481393+10.5458202190347i</v>
      </c>
      <c r="AZ337" s="240" t="str">
        <f t="shared" ca="1" si="501"/>
        <v>0.293458605001484+11.9541782711674i</v>
      </c>
      <c r="BA337" s="240" t="str">
        <f t="shared" ca="1" si="502"/>
        <v>-5.1126096300492+10.8097048462217i</v>
      </c>
      <c r="BB337" s="240" t="str">
        <f t="shared" ca="1" si="503"/>
        <v>-9.42687293316492+7.35680384363093i</v>
      </c>
      <c r="BC337" s="240" t="str">
        <f t="shared" ca="1" si="504"/>
        <v>-11.728014346329+2.33284709829009i</v>
      </c>
      <c r="BD337" s="240" t="str">
        <f t="shared" ca="1" si="505"/>
        <v>-11.5246219046527-3.18929240529908i</v>
      </c>
      <c r="BE337" s="240" t="str">
        <f t="shared" ca="1" si="506"/>
        <v>-8.86013034832738-8.03035405834316i</v>
      </c>
      <c r="BF337" s="240" t="str">
        <f t="shared" ca="1" si="507"/>
        <v>-4.30354557311284-11.1565223789423i</v>
      </c>
      <c r="BG337" s="240" t="str">
        <f t="shared" ca="1" si="508"/>
        <v>1.17206737391491-11.900199753059i</v>
      </c>
      <c r="BH337" s="240" t="str">
        <f t="shared" ca="1" si="509"/>
        <v>6.39738369514086-10.1025728380867i</v>
      </c>
      <c r="BI337" s="240" t="str">
        <f t="shared" ca="1" si="510"/>
        <v>10.2565297872385-6.14752737409026i</v>
      </c>
      <c r="BJ337" s="240" t="str">
        <f t="shared" ca="1" si="511"/>
        <v>11.9253796086494-0.879668847527146i</v>
      </c>
      <c r="BK337" s="240" t="str">
        <f t="shared" ca="1" si="512"/>
        <v>11.047547947618+4.57604419086864i</v>
      </c>
      <c r="BL337" s="240" t="str">
        <f t="shared" ca="1" si="513"/>
        <v>7.81049698221722+9.05453659678263i</v>
      </c>
      <c r="BM337" s="240" t="str">
        <f t="shared" ca="1" si="514"/>
        <v>2.90550347025219+11.5994200577465i</v>
      </c>
      <c r="BN337" s="240" t="str">
        <f t="shared" ca="1" si="515"/>
        <v>-2.61996436855256+11.6672311539292i</v>
      </c>
      <c r="BO337" s="240" t="str">
        <f t="shared" ca="1" si="516"/>
        <v>-7.5859351547664+9.24348873095973i</v>
      </c>
      <c r="BP337" s="240" t="str">
        <f t="shared" ca="1" si="517"/>
        <v>-10.9319188865019+4.84578637071882i</v>
      </c>
      <c r="BQ337" s="240" t="str">
        <f t="shared" ca="1" si="518"/>
        <v>-11.9433760614825-0.586740441512402i</v>
      </c>
      <c r="BR337" s="240" t="str">
        <f t="shared" ca="1" si="519"/>
        <v>-10.4043085863605-5.89396801242476i</v>
      </c>
      <c r="BS337" s="240" t="str">
        <f t="shared" ca="1" si="520"/>
        <v>-6.64338647147252-9.94253047681304i</v>
      </c>
      <c r="BT337" s="240" t="str">
        <f t="shared" ca="1" si="521"/>
        <v>-1.46375989073738-11.8678516621151i</v>
      </c>
      <c r="BU337" s="240" t="str">
        <f t="shared" ca="1" si="522"/>
        <v>4.02845466042913-11.258776538353i</v>
      </c>
      <c r="BV337" s="240" t="str">
        <f t="shared" ca="1" si="523"/>
        <v>8.66038708864743-8.24537394946337i</v>
      </c>
      <c r="BW337" s="240" t="str">
        <f t="shared" ca="1" si="524"/>
        <v>11.4428817502586-3.47116022985086i</v>
      </c>
      <c r="BX337" s="240" t="str">
        <f t="shared" ca="1" si="525"/>
        <v>11.7817330214244+2.04432460817202i</v>
      </c>
      <c r="BY337" s="240" t="str">
        <f t="shared" ca="1" si="526"/>
        <v>9.60457873961256+7.12324106894346i</v>
      </c>
      <c r="BZ337" s="240" t="str">
        <f t="shared" ca="1" si="527"/>
        <v>5.37635324450613+10.6809794439456i</v>
      </c>
      <c r="CA337" s="240" t="str">
        <f t="shared" ca="1" si="528"/>
        <v>-5.76006079778639E-12+11.9577797308572i</v>
      </c>
      <c r="CB337" s="240" t="str">
        <f t="shared" ca="1" si="529"/>
        <v>-5.37635324450609+10.6809794439456i</v>
      </c>
      <c r="CC337" s="240" t="str">
        <f t="shared" ca="1" si="530"/>
        <v>-9.60457873961253+7.12324106894348i</v>
      </c>
      <c r="CD337" s="240" t="str">
        <f t="shared" ca="1" si="531"/>
        <v>-11.7817330214244+2.04432460817206i</v>
      </c>
      <c r="CE337" s="240" t="str">
        <f t="shared" ca="1" si="532"/>
        <v>-11.4428817502586-3.47116022985084i</v>
      </c>
      <c r="CF337" s="240" t="str">
        <f t="shared" ca="1" si="533"/>
        <v>-8.66038708864745-8.24537394946334i</v>
      </c>
      <c r="CG337" s="240" t="str">
        <f t="shared" ca="1" si="534"/>
        <v>-4.02845466042916-11.258776538353i</v>
      </c>
      <c r="CH337" s="240" t="str">
        <f t="shared" ca="1" si="535"/>
        <v>1.46375989073734-11.8678516621151i</v>
      </c>
      <c r="CI337" s="240" t="str">
        <f t="shared" ca="1" si="536"/>
        <v>6.64338647147249-9.94253047681306i</v>
      </c>
      <c r="CJ337" s="240" t="str">
        <f t="shared" ca="1" si="537"/>
        <v>10.4043085863604-5.8939680124248i</v>
      </c>
      <c r="CK337" s="240" t="str">
        <f t="shared" ca="1" si="538"/>
        <v>11.9433760614825-0.586740441512438i</v>
      </c>
      <c r="CL337" s="240" t="str">
        <f t="shared" ca="1" si="539"/>
        <v>10.9319188865019+4.84578637071879i</v>
      </c>
      <c r="CM337" s="240" t="str">
        <f t="shared" ca="1" si="540"/>
        <v>7.58593515476643+9.24348873095971i</v>
      </c>
      <c r="CN337" s="240" t="str">
        <f t="shared" ca="1" si="541"/>
        <v>2.6199643685526+11.6672311539292i</v>
      </c>
      <c r="CO337" s="240" t="str">
        <f t="shared" ca="1" si="542"/>
        <v>-2.90550347025215+11.5994200577465i</v>
      </c>
      <c r="CP337" s="240" t="str">
        <f t="shared" ca="1" si="543"/>
        <v>-7.8104969822172+9.05453659678265i</v>
      </c>
      <c r="CQ337" s="240" t="str">
        <f t="shared" ca="1" si="544"/>
        <v>-11.0475479476179+4.57604419086868i</v>
      </c>
      <c r="CR337" s="240" t="str">
        <f t="shared" ca="1" si="545"/>
        <v>-11.9253796086494-0.879668847527111i</v>
      </c>
      <c r="CS337" s="240" t="str">
        <f t="shared" ca="1" si="546"/>
        <v>-10.2565297872385-6.14752737409023i</v>
      </c>
      <c r="CT337" s="240" t="str">
        <f t="shared" ca="1" si="547"/>
        <v>-6.39738369514089-10.1025728380866i</v>
      </c>
      <c r="CU337" s="240" t="str">
        <f t="shared" ca="1" si="548"/>
        <v>-1.17206737391529-11.9001997530589i</v>
      </c>
      <c r="CV337" s="240" t="str">
        <f t="shared" ca="1" si="549"/>
        <v>4.30354557311313-11.1565223789422i</v>
      </c>
      <c r="CW337" s="240" t="str">
        <f t="shared" ca="1" si="550"/>
        <v>8.86013034832735-8.03035405834319i</v>
      </c>
      <c r="CX337" s="240" t="str">
        <f t="shared" ca="1" si="551"/>
        <v>11.5246219046526-3.18929240529944i</v>
      </c>
      <c r="CY337" s="240" t="str">
        <f t="shared" ca="1" si="552"/>
        <v>11.728014346329+2.33284709829039i</v>
      </c>
      <c r="CZ337" s="240" t="str">
        <f t="shared" ca="1" si="553"/>
        <v>9.42687293316536+7.35680384363037i</v>
      </c>
      <c r="DA337" s="240" t="str">
        <f t="shared" ca="1" si="554"/>
        <v>5.11260963004954+10.8097048462215i</v>
      </c>
      <c r="DB337" s="240" t="str">
        <f t="shared" ca="1" si="555"/>
        <v>-0.293458605001787+11.9541782711674i</v>
      </c>
      <c r="DC337" s="240" t="str">
        <f t="shared" ca="1" si="556"/>
        <v>-5.63685834481331+10.5458202190351i</v>
      </c>
      <c r="DD337" s="240" t="str">
        <f t="shared" ca="1" si="557"/>
        <v>-9.77649910695845+6.88538752020108i</v>
      </c>
      <c r="DE337" s="240" t="str">
        <f t="shared" ca="1" si="558"/>
        <v>-11.8283548210971+1.75457069334057i</v>
      </c>
      <c r="DF337" s="240" t="str">
        <f t="shared" ca="1" si="559"/>
        <v>-11.3542488317718-3.7509371572859i</v>
      </c>
      <c r="DG337" s="240" t="str">
        <f t="shared" ca="1" si="560"/>
        <v>-8.4554271356265-8.4554271356219i</v>
      </c>
      <c r="DH337" s="240" t="str">
        <f t="shared" ca="1" si="561"/>
        <v>-3.75093715728047-11.3542488317736i</v>
      </c>
      <c r="DI337" s="240" t="str">
        <f t="shared" ca="1" si="562"/>
        <v>1.75457069334622-11.8283548210962i</v>
      </c>
      <c r="DJ337" s="240" t="str">
        <f t="shared" ca="1" si="563"/>
        <v>6.88538752019576-9.77649910696221i</v>
      </c>
      <c r="DK337" s="240" t="str">
        <f t="shared" ca="1" si="564"/>
        <v>10.5458202190378-5.63685834480825i</v>
      </c>
      <c r="DL337" s="240" t="str">
        <f t="shared" ca="1" si="565"/>
        <v>11.9541782711675-0.293458604996064i</v>
      </c>
      <c r="DM337" s="240" t="str">
        <f t="shared" ca="1" si="566"/>
        <v>10.8097048462243+5.11260963004365i</v>
      </c>
      <c r="DN337" s="240" t="str">
        <f t="shared" ca="1" si="567"/>
        <v>7.35680384362586+9.42687293316889i</v>
      </c>
      <c r="DO337" s="240" t="str">
        <f t="shared" ca="1" si="568"/>
        <v>2.33284709829544+11.728014346328i</v>
      </c>
      <c r="DP337" s="240" t="str">
        <f t="shared" ca="1" si="569"/>
        <v>-3.18929240529316+11.5246219046544i</v>
      </c>
      <c r="DQ337" s="240" t="str">
        <f t="shared" ca="1" si="570"/>
        <v>-8.03035405834793+8.86013034832305i</v>
      </c>
      <c r="DR337" s="240" t="str">
        <f t="shared" ca="1" si="571"/>
        <v>-11.1565223789404+4.30354557311794i</v>
      </c>
      <c r="DS337" s="240" t="str">
        <f t="shared" ca="1" si="572"/>
        <v>-11.9001997530596-1.17206737390881i</v>
      </c>
      <c r="DT337" s="240" t="str">
        <f t="shared" ca="1" si="573"/>
        <v>-10.1025728380832-6.3973836951463i</v>
      </c>
      <c r="DU337" s="240" t="str">
        <f t="shared" ca="1" si="574"/>
        <v>-6.14752737409465-10.2565297872359i</v>
      </c>
      <c r="DV337" s="240" t="str">
        <f t="shared" ca="1" si="575"/>
        <v>-0.879668847521401-11.9253796086498i</v>
      </c>
      <c r="DW337" s="240" t="str">
        <f t="shared" ca="1" si="576"/>
        <v>4.5760441908746-11.0475479476155i</v>
      </c>
      <c r="DX337" s="240" t="str">
        <f t="shared" ca="1" si="577"/>
        <v>9.05453659677929-7.81049698222109i</v>
      </c>
      <c r="DY337" s="240" t="str">
        <f t="shared" ca="1" si="578"/>
        <v>11.5994200577479-2.90550347024659i</v>
      </c>
      <c r="DZ337" s="240" t="str">
        <f t="shared" ca="1" si="579"/>
        <v>11.6672311539277+2.61996436855885i</v>
      </c>
      <c r="EA337" s="240" t="str">
        <f t="shared" ca="1" si="580"/>
        <v>9.24348873096297+7.58593515476245i</v>
      </c>
      <c r="EB337" s="240" t="str">
        <f t="shared" ca="1" si="581"/>
        <v>4.84578637071356+10.9319188865042i</v>
      </c>
      <c r="EC337" s="240" t="str">
        <f t="shared" ca="1" si="582"/>
        <v>-0.586740441518834+11.9433760614822i</v>
      </c>
      <c r="ED337" s="240" t="str">
        <f t="shared" ca="1" si="583"/>
        <v>-5.89396801242031+10.404308586363i</v>
      </c>
      <c r="EE337" s="240" t="str">
        <f t="shared" ca="1" si="584"/>
        <v>-9.94253047681624+6.64338647146773i</v>
      </c>
      <c r="EF337" s="240" t="str">
        <f t="shared" ca="1" si="585"/>
        <v>-11.8678516621144+1.46375989074313i</v>
      </c>
      <c r="EG337" s="240" t="str">
        <f t="shared" ca="1" si="586"/>
        <v>-11.2587765383547-4.02845466042431i</v>
      </c>
      <c r="EH337" s="240" t="str">
        <f t="shared" ca="1" si="587"/>
        <v>-8.2453739494592-8.6603870886514i</v>
      </c>
      <c r="EI337" s="240" t="str">
        <f t="shared" ca="1" si="588"/>
        <v>-3.47116022985641-11.4428817502569i</v>
      </c>
      <c r="EJ337" s="240" t="str">
        <f t="shared" ca="1" si="589"/>
        <v>2.04432460816699-11.7817330214253i</v>
      </c>
      <c r="EK337" s="240" t="str">
        <f t="shared" ca="1" si="590"/>
        <v>7.12324106894808-9.60457873960913i</v>
      </c>
      <c r="EL337" s="240" t="str">
        <f t="shared" ca="1" si="591"/>
        <v>10.680979443943-5.37635324451129i</v>
      </c>
      <c r="EM337" s="240" t="str">
        <f t="shared" ca="1" si="592"/>
        <v>11.9577797308572+6.44584285390417E-13i</v>
      </c>
      <c r="EN337" s="240"/>
      <c r="EO337" s="240"/>
      <c r="EP337" s="240"/>
    </row>
    <row r="338" spans="1:146">
      <c r="A338" s="268">
        <f t="shared" si="461"/>
        <v>4.6484374999999868E-3</v>
      </c>
      <c r="B338" s="267">
        <v>238</v>
      </c>
      <c r="C338" s="266">
        <f t="shared" si="462"/>
        <v>47600</v>
      </c>
      <c r="N338" s="265">
        <f t="shared" ca="1" si="463"/>
        <v>12.041795705896812</v>
      </c>
      <c r="O338" s="240">
        <f t="shared" ca="1" si="464"/>
        <v>-11.958204294103188</v>
      </c>
      <c r="P338" s="240" t="str">
        <f t="shared" ca="1" si="465"/>
        <v>-10.8100886468521-5.1127911542237i</v>
      </c>
      <c r="Q338" s="240" t="str">
        <f t="shared" ca="1" si="466"/>
        <v>-7.58620449483553-9.24381692278927i</v>
      </c>
      <c r="R338" s="240" t="str">
        <f t="shared" ca="1" si="467"/>
        <v>-2.90560663070157-11.5998318973652i</v>
      </c>
      <c r="S338" s="240" t="str">
        <f t="shared" ca="1" si="468"/>
        <v>2.33292992647109-11.7284307517111i</v>
      </c>
      <c r="T338" s="240" t="str">
        <f t="shared" ca="1" si="469"/>
        <v>7.12349398097579-9.6049197520078i</v>
      </c>
      <c r="U338" s="241" t="str">
        <f t="shared" ca="1" si="470"/>
        <v>10.5461946503916-5.63705848253854i</v>
      </c>
      <c r="V338" s="240" t="str">
        <f t="shared" ca="1" si="471"/>
        <v>11.9438001133234-0.586761273844381i</v>
      </c>
      <c r="W338" s="240" t="str">
        <f t="shared" ca="1" si="472"/>
        <v>11.0479401929106+4.57620666419009i</v>
      </c>
      <c r="X338" s="240" t="str">
        <f t="shared" ca="1" si="473"/>
        <v>8.03063917759512+8.86044492894021i</v>
      </c>
      <c r="Y338" s="240" t="str">
        <f t="shared" ca="1" si="474"/>
        <v>3.47128347405645+11.4432880319535i</v>
      </c>
      <c r="Z338" s="240" t="str">
        <f t="shared" ca="1" si="475"/>
        <v>-1.75463298970835+11.8287747890868i</v>
      </c>
      <c r="AA338" s="240" t="str">
        <f t="shared" ca="1" si="476"/>
        <v>-6.64362234617055+9.94288348825286i</v>
      </c>
      <c r="AB338" s="240" t="str">
        <f t="shared" ca="1" si="477"/>
        <v>-10.2568939472803+6.14774564322173i</v>
      </c>
      <c r="AC338" s="240" t="str">
        <f t="shared" ca="1" si="478"/>
        <v>-11.9006222719174+1.17210898838467i</v>
      </c>
      <c r="AD338" s="240" t="str">
        <f t="shared" ca="1" si="479"/>
        <v>-11.2591762833589-4.02859769147493i</v>
      </c>
      <c r="AE338" s="240" t="str">
        <f t="shared" ca="1" si="480"/>
        <v>-8.45572734717403-8.45572734717488i</v>
      </c>
      <c r="AF338" s="240" t="str">
        <f t="shared" ca="1" si="481"/>
        <v>-4.0285976914749-11.2591762833589i</v>
      </c>
      <c r="AG338" s="240" t="str">
        <f t="shared" ca="1" si="482"/>
        <v>1.17210898838926-11.9006222719169i</v>
      </c>
      <c r="AH338" s="240" t="str">
        <f t="shared" ca="1" si="483"/>
        <v>6.14774564322074-10.2568939472809i</v>
      </c>
      <c r="AI338" s="240" t="str">
        <f t="shared" ca="1" si="484"/>
        <v>9.94288348825551-6.64362234616657i</v>
      </c>
      <c r="AJ338" s="240" t="str">
        <f t="shared" ca="1" si="485"/>
        <v>11.8287747890868-1.75463298970833i</v>
      </c>
      <c r="AK338" s="240" t="str">
        <f t="shared" ca="1" si="486"/>
        <v>11.4432880319518+3.47128347406208i</v>
      </c>
      <c r="AL338" s="240" t="str">
        <f t="shared" ca="1" si="487"/>
        <v>8.86044492894025+8.03063917759507i</v>
      </c>
      <c r="AM338" s="240" t="str">
        <f t="shared" ca="1" si="488"/>
        <v>4.57620666419557+11.0479401929084i</v>
      </c>
      <c r="AN338" s="240" t="str">
        <f t="shared" ca="1" si="489"/>
        <v>-0.586761273844405+11.9438001133234i</v>
      </c>
      <c r="AO338" s="240" t="str">
        <f t="shared" ca="1" si="490"/>
        <v>-5.63705848253444+10.5461946503938i</v>
      </c>
      <c r="AP338" s="240" t="str">
        <f t="shared" ca="1" si="491"/>
        <v>-9.6049197520086+7.12349398097471i</v>
      </c>
      <c r="AQ338" s="240" t="str">
        <f t="shared" ca="1" si="492"/>
        <v>-11.7284307517102+2.33292992647591i</v>
      </c>
      <c r="AR338" s="240" t="str">
        <f t="shared" ca="1" si="493"/>
        <v>-11.7284307517102+2.33292992647591i</v>
      </c>
      <c r="AS338" s="240" t="str">
        <f t="shared" ca="1" si="494"/>
        <v>-9.24381692279156-7.58620449483272i</v>
      </c>
      <c r="AT338" s="240" t="str">
        <f t="shared" ca="1" si="495"/>
        <v>-5.11279115422179-10.810088646853i</v>
      </c>
      <c r="AU338" s="240" t="str">
        <f t="shared" ca="1" si="496"/>
        <v>-3.54521757108595E-12-11.9582042941032i</v>
      </c>
      <c r="AV338" s="240" t="str">
        <f t="shared" ca="1" si="497"/>
        <v>5.11279115422614-10.8100886468509i</v>
      </c>
      <c r="AW338" s="240" t="str">
        <f t="shared" ca="1" si="498"/>
        <v>9.24381692278707-7.5862044948382i</v>
      </c>
      <c r="AX338" s="240" t="str">
        <f t="shared" ca="1" si="499"/>
        <v>11.5998318973661-2.90560663069796i</v>
      </c>
      <c r="AY338" s="240" t="str">
        <f t="shared" ca="1" si="500"/>
        <v>11.7284307517116+2.33292992646862i</v>
      </c>
      <c r="AZ338" s="240" t="str">
        <f t="shared" ca="1" si="501"/>
        <v>9.60491975200574+7.12349398097858i</v>
      </c>
      <c r="BA338" s="240" t="str">
        <f t="shared" ca="1" si="502"/>
        <v>5.6370584825407+10.5461946503904i</v>
      </c>
      <c r="BB338" s="240" t="str">
        <f t="shared" ca="1" si="503"/>
        <v>0.586761273839605+11.9438001133237i</v>
      </c>
      <c r="BC338" s="240" t="str">
        <f t="shared" ca="1" si="504"/>
        <v>-4.57620666418901+11.0479401929111i</v>
      </c>
      <c r="BD338" s="240" t="str">
        <f t="shared" ca="1" si="505"/>
        <v>-8.86044492894348+8.03063917759151i</v>
      </c>
      <c r="BE338" s="240" t="str">
        <f t="shared" ca="1" si="506"/>
        <v>-11.4432880319532+3.47128347405748i</v>
      </c>
      <c r="BF338" s="240" t="str">
        <f t="shared" ca="1" si="507"/>
        <v>-11.8287747890861-1.75463298971324i</v>
      </c>
      <c r="BG338" s="240" t="str">
        <f t="shared" ca="1" si="508"/>
        <v>-9.94288348825275-6.64362234617071i</v>
      </c>
      <c r="BH338" s="240" t="str">
        <f t="shared" ca="1" si="509"/>
        <v>-6.14774564321675-10.2568939472833i</v>
      </c>
      <c r="BI338" s="240" t="str">
        <f t="shared" ca="1" si="510"/>
        <v>-1.17210898838464-11.9006222719174i</v>
      </c>
      <c r="BJ338" s="240" t="str">
        <f t="shared" ca="1" si="511"/>
        <v>4.02859769146934-11.2591762833609i</v>
      </c>
      <c r="BK338" s="240" t="str">
        <f t="shared" ca="1" si="512"/>
        <v>8.45572734717467-8.45572734717425i</v>
      </c>
      <c r="BL338" s="240" t="str">
        <f t="shared" ca="1" si="513"/>
        <v>11.2591762833572-4.02859769147968i</v>
      </c>
      <c r="BM338" s="240" t="str">
        <f t="shared" ca="1" si="514"/>
        <v>11.9006222719173+1.1721089883859i</v>
      </c>
      <c r="BN338" s="240" t="str">
        <f t="shared" ca="1" si="515"/>
        <v>10.2568939472827+6.14774564321784i</v>
      </c>
      <c r="BO338" s="240" t="str">
        <f t="shared" ca="1" si="516"/>
        <v>6.64362234616967+9.94288348825344i</v>
      </c>
      <c r="BP338" s="240" t="str">
        <f t="shared" ca="1" si="517"/>
        <v>1.754632989712+11.8287747890862i</v>
      </c>
      <c r="BQ338" s="240" t="str">
        <f t="shared" ca="1" si="518"/>
        <v>-3.47128347405901+11.4432880319527i</v>
      </c>
      <c r="BR338" s="240" t="str">
        <f t="shared" ca="1" si="519"/>
        <v>-8.03063917759219+8.86044492894287i</v>
      </c>
      <c r="BS338" s="240" t="str">
        <f t="shared" ca="1" si="520"/>
        <v>-11.0479401929116+4.57620666418785i</v>
      </c>
      <c r="BT338" s="240" t="str">
        <f t="shared" ca="1" si="521"/>
        <v>-11.9438001133236-0.586761273840864i</v>
      </c>
      <c r="BU338" s="240" t="str">
        <f t="shared" ca="1" si="522"/>
        <v>-10.54619465039-5.63705848254151i</v>
      </c>
      <c r="BV338" s="240" t="str">
        <f t="shared" ca="1" si="523"/>
        <v>-7.12349398097784-9.60491975200628i</v>
      </c>
      <c r="BW338" s="240" t="str">
        <f t="shared" ca="1" si="524"/>
        <v>-2.33292992646739-11.7284307517119i</v>
      </c>
      <c r="BX338" s="240" t="str">
        <f t="shared" ca="1" si="525"/>
        <v>2.90560663069951-11.5998318973657i</v>
      </c>
      <c r="BY338" s="240" t="str">
        <f t="shared" ca="1" si="526"/>
        <v>7.58620449483918-9.24381692278627i</v>
      </c>
      <c r="BZ338" s="240" t="str">
        <f t="shared" ca="1" si="527"/>
        <v>10.8100886468515-5.11279115422499i</v>
      </c>
      <c r="CA338" s="240" t="str">
        <f t="shared" ca="1" si="528"/>
        <v>11.9582042941032+4.46523352154606E-12i</v>
      </c>
      <c r="CB338" s="240" t="str">
        <f t="shared" ca="1" si="529"/>
        <v>10.8100886468526+5.11279115422262i</v>
      </c>
      <c r="CC338" s="240" t="str">
        <f t="shared" ca="1" si="530"/>
        <v>7.58620449483175+9.24381692279237i</v>
      </c>
      <c r="CD338" s="240" t="str">
        <f t="shared" ca="1" si="531"/>
        <v>2.9056066307014+11.5998318973652i</v>
      </c>
      <c r="CE338" s="240" t="str">
        <f t="shared" ca="1" si="532"/>
        <v>-2.33292992646547+11.7284307517123i</v>
      </c>
      <c r="CF338" s="240" t="str">
        <f t="shared" ca="1" si="533"/>
        <v>-7.12349398097573+9.60491975200785i</v>
      </c>
      <c r="CG338" s="240" t="str">
        <f t="shared" ca="1" si="534"/>
        <v>-10.5461946503945+5.63705848253303i</v>
      </c>
      <c r="CH338" s="240" t="str">
        <f t="shared" ca="1" si="535"/>
        <v>-11.9438001133235+0.586761273843485i</v>
      </c>
      <c r="CI338" s="240" t="str">
        <f t="shared" ca="1" si="536"/>
        <v>-11.0479401929126-4.57620666418543i</v>
      </c>
      <c r="CJ338" s="240" t="str">
        <f t="shared" ca="1" si="537"/>
        <v>-8.03063917759414-8.8604449289411i</v>
      </c>
      <c r="CK338" s="240" t="str">
        <f t="shared" ca="1" si="538"/>
        <v>-3.47128347406087-11.4432880319522i</v>
      </c>
      <c r="CL338" s="240" t="str">
        <f t="shared" ca="1" si="539"/>
        <v>1.7546329897094-11.8287747890866i</v>
      </c>
      <c r="CM338" s="240" t="str">
        <f t="shared" ca="1" si="540"/>
        <v>6.64362234616748-9.9428834882549i</v>
      </c>
      <c r="CN338" s="240" t="str">
        <f t="shared" ca="1" si="541"/>
        <v>10.2568939472817-6.1477456432195i</v>
      </c>
      <c r="CO338" s="240" t="str">
        <f t="shared" ca="1" si="542"/>
        <v>11.900622271917-1.17210898838851i</v>
      </c>
      <c r="CP338" s="240" t="str">
        <f t="shared" ca="1" si="543"/>
        <v>11.2591762833581+4.02859769147721i</v>
      </c>
      <c r="CQ338" s="240" t="str">
        <f t="shared" ca="1" si="544"/>
        <v>8.45572734717652+8.45572734717239i</v>
      </c>
      <c r="CR338" s="240" t="str">
        <f t="shared" ca="1" si="545"/>
        <v>4.02859769147182+11.25917628336i</v>
      </c>
      <c r="CS338" s="240" t="str">
        <f t="shared" ca="1" si="546"/>
        <v>-1.17210898838203+11.9006222719176i</v>
      </c>
      <c r="CT338" s="240" t="str">
        <f t="shared" ca="1" si="547"/>
        <v>-6.147745643225+10.2568939472784i</v>
      </c>
      <c r="CU338" s="240" t="str">
        <f t="shared" ca="1" si="548"/>
        <v>-9.94288348825166+6.64362234617234i</v>
      </c>
      <c r="CV338" s="240" t="str">
        <f t="shared" ca="1" si="549"/>
        <v>-11.8287747890875+1.75463298970375i</v>
      </c>
      <c r="CW338" s="240" t="str">
        <f t="shared" ca="1" si="550"/>
        <v>-11.4432880319539-3.4712834740553i</v>
      </c>
      <c r="CX338" s="240" t="str">
        <f t="shared" ca="1" si="551"/>
        <v>-8.86044492893726-8.03063917759838i</v>
      </c>
      <c r="CY338" s="240" t="str">
        <f t="shared" ca="1" si="552"/>
        <v>-4.57620666419081-11.0479401929103i</v>
      </c>
      <c r="CZ338" s="240" t="str">
        <f t="shared" ca="1" si="553"/>
        <v>0.586761273848525-11.9438001133232i</v>
      </c>
      <c r="DA338" s="240" t="str">
        <f t="shared" ca="1" si="554"/>
        <v>5.63705848253808-10.5461946503918i</v>
      </c>
      <c r="DB338" s="240" t="str">
        <f t="shared" ca="1" si="555"/>
        <v>9.60491975201126-7.12349398097113i</v>
      </c>
      <c r="DC338" s="240" t="str">
        <f t="shared" ca="1" si="556"/>
        <v>11.7284307517111-2.33292992647119i</v>
      </c>
      <c r="DD338" s="240" t="str">
        <f t="shared" ca="1" si="557"/>
        <v>11.5998318973637+2.90560663070761i</v>
      </c>
      <c r="DE338" s="240" t="str">
        <f t="shared" ca="1" si="558"/>
        <v>9.2438169227883+7.5862044948367i</v>
      </c>
      <c r="DF338" s="240" t="str">
        <f t="shared" ca="1" si="559"/>
        <v>5.1127911542279+10.8100886468501i</v>
      </c>
      <c r="DG338" s="240" t="str">
        <f t="shared" ca="1" si="560"/>
        <v>-5.80143342703713E-13+11.9582042941032i</v>
      </c>
      <c r="DH338" s="240" t="str">
        <f t="shared" ca="1" si="561"/>
        <v>-5.11279115421911+10.8100886468542i</v>
      </c>
      <c r="DI338" s="240" t="str">
        <f t="shared" ca="1" si="562"/>
        <v>-9.2438169227899+7.58620449483475i</v>
      </c>
      <c r="DJ338" s="240" t="str">
        <f t="shared" ca="1" si="563"/>
        <v>-11.5998318973643+2.90560663070517i</v>
      </c>
      <c r="DK338" s="240" t="str">
        <f t="shared" ca="1" si="564"/>
        <v>-11.7284307517106-2.33292992647366i</v>
      </c>
      <c r="DL338" s="240" t="str">
        <f t="shared" ca="1" si="565"/>
        <v>-9.60491975200976-7.12349398097315i</v>
      </c>
      <c r="DM338" s="240" t="str">
        <f t="shared" ca="1" si="566"/>
        <v>-5.63705848253706-10.5461946503924i</v>
      </c>
      <c r="DN338" s="240" t="str">
        <f t="shared" ca="1" si="567"/>
        <v>-0.586761273847366-11.9438001133233i</v>
      </c>
      <c r="DO338" s="240" t="str">
        <f t="shared" ca="1" si="568"/>
        <v>4.57620666419314-11.0479401929094i</v>
      </c>
      <c r="DP338" s="240" t="str">
        <f t="shared" ca="1" si="569"/>
        <v>8.86044492893849-8.03063917759702i</v>
      </c>
      <c r="DQ338" s="240" t="str">
        <f t="shared" ca="1" si="570"/>
        <v>11.4432880319546-3.47128347405289i</v>
      </c>
      <c r="DR338" s="240" t="str">
        <f t="shared" ca="1" si="571"/>
        <v>11.8287747890871+1.75463298970623i</v>
      </c>
      <c r="DS338" s="240" t="str">
        <f t="shared" ca="1" si="572"/>
        <v>9.94288348824989+6.64362234617499i</v>
      </c>
      <c r="DT338" s="240" t="str">
        <f t="shared" ca="1" si="573"/>
        <v>6.14774564322343+10.2568939472793i</v>
      </c>
      <c r="DU338" s="240" t="str">
        <f t="shared" ca="1" si="574"/>
        <v>1.1721089883802+11.9006222719178i</v>
      </c>
      <c r="DV338" s="240" t="str">
        <f t="shared" ca="1" si="575"/>
        <v>-4.02859769147355+11.2591762833594i</v>
      </c>
      <c r="DW338" s="240" t="str">
        <f t="shared" ca="1" si="576"/>
        <v>-8.4557273471783+8.45572734717061i</v>
      </c>
      <c r="DX338" s="240" t="str">
        <f t="shared" ca="1" si="577"/>
        <v>-11.2591762833589+4.02859769147484i</v>
      </c>
      <c r="DY338" s="240" t="str">
        <f t="shared" ca="1" si="578"/>
        <v>-11.9006222719168-1.17210898839102i</v>
      </c>
      <c r="DZ338" s="240" t="str">
        <f t="shared" ca="1" si="579"/>
        <v>-10.25689394728-6.14774564322225i</v>
      </c>
      <c r="EA338" s="240" t="str">
        <f t="shared" ca="1" si="580"/>
        <v>-6.64362234616595-9.94288348825593i</v>
      </c>
      <c r="EB338" s="240" t="str">
        <f t="shared" ca="1" si="581"/>
        <v>-1.75463298970758-11.8287747890869i</v>
      </c>
      <c r="EC338" s="240" t="str">
        <f t="shared" ca="1" si="582"/>
        <v>3.47128347405158-11.443288031955i</v>
      </c>
      <c r="ED338" s="240" t="str">
        <f t="shared" ca="1" si="583"/>
        <v>8.030639177596-8.86044492893941i</v>
      </c>
      <c r="EE338" s="240" t="str">
        <f t="shared" ca="1" si="584"/>
        <v>11.0479401929088-4.57620666419441i</v>
      </c>
      <c r="EF338" s="240" t="str">
        <f t="shared" ca="1" si="585"/>
        <v>11.9438001133233+0.586761273846003i</v>
      </c>
      <c r="EG338" s="240" t="str">
        <f t="shared" ca="1" si="586"/>
        <v>10.546194650393+5.63705848253585i</v>
      </c>
      <c r="EH338" s="240" t="str">
        <f t="shared" ca="1" si="587"/>
        <v>7.12349398097425+9.60491975200895i</v>
      </c>
      <c r="EI338" s="240" t="str">
        <f t="shared" ca="1" si="588"/>
        <v>2.332929926475+11.7284307517104i</v>
      </c>
      <c r="EJ338" s="240" t="str">
        <f t="shared" ca="1" si="589"/>
        <v>-2.90560663070384+11.5998318973646i</v>
      </c>
      <c r="EK338" s="240" t="str">
        <f t="shared" ca="1" si="590"/>
        <v>-7.5862044948337+9.24381692279076i</v>
      </c>
      <c r="EL338" s="240" t="str">
        <f t="shared" ca="1" si="591"/>
        <v>-10.8100886468537+5.11279115422034i</v>
      </c>
      <c r="EM338" s="240" t="str">
        <f t="shared" ca="1" si="592"/>
        <v>-11.9582042941032+1.945456405113E-12i</v>
      </c>
      <c r="EN338" s="240"/>
      <c r="EO338" s="240"/>
      <c r="EP338" s="240"/>
    </row>
    <row r="339" spans="1:146">
      <c r="A339" s="268">
        <f t="shared" si="461"/>
        <v>4.6679687499999864E-3</v>
      </c>
      <c r="B339" s="267">
        <v>239</v>
      </c>
      <c r="C339" s="266">
        <f t="shared" si="462"/>
        <v>47800</v>
      </c>
      <c r="N339" s="265">
        <f t="shared" ca="1" si="463"/>
        <v>12.041398648064293</v>
      </c>
      <c r="O339" s="240">
        <f t="shared" ca="1" si="464"/>
        <v>-11.958601351935707</v>
      </c>
      <c r="P339" s="240" t="str">
        <f t="shared" ca="1" si="465"/>
        <v>-10.932670020509-4.8461193255203i</v>
      </c>
      <c r="Q339" s="240" t="str">
        <f t="shared" ca="1" si="466"/>
        <v>-8.03090582533824-8.86073912938796i</v>
      </c>
      <c r="R339" s="240" t="str">
        <f t="shared" ca="1" si="467"/>
        <v>-3.751194884812-11.3550289841408i</v>
      </c>
      <c r="S339" s="240" t="str">
        <f t="shared" ca="1" si="468"/>
        <v>1.17214790685756-11.9010174178079i</v>
      </c>
      <c r="T339" s="240" t="str">
        <f t="shared" ca="1" si="469"/>
        <v>5.89437298796535-10.4050234681745i</v>
      </c>
      <c r="U339" s="241" t="str">
        <f t="shared" ca="1" si="470"/>
        <v>9.60523867184904-7.12373050805084i</v>
      </c>
      <c r="V339" s="240" t="str">
        <f t="shared" ca="1" si="471"/>
        <v>11.6680328113654-2.6201443867502i</v>
      </c>
      <c r="W339" s="240" t="str">
        <f t="shared" ca="1" si="472"/>
        <v>11.7288201801886+2.33300738861204i</v>
      </c>
      <c r="X339" s="240" t="str">
        <f t="shared" ca="1" si="473"/>
        <v>9.77717085187644+6.88586061634537i</v>
      </c>
      <c r="Y339" s="240" t="str">
        <f t="shared" ca="1" si="474"/>
        <v>6.14794977174269+10.2572345151433i</v>
      </c>
      <c r="Z339" s="240" t="str">
        <f t="shared" ca="1" si="475"/>
        <v>1.4638604659286+11.8686671042207i</v>
      </c>
      <c r="AA339" s="240" t="str">
        <f t="shared" ca="1" si="476"/>
        <v>-3.47139873386148+11.443667992609i</v>
      </c>
      <c r="AB339" s="240" t="str">
        <f t="shared" ca="1" si="477"/>
        <v>-7.8110336427947+9.05515873553014i</v>
      </c>
      <c r="AC339" s="240" t="str">
        <f t="shared" ca="1" si="478"/>
        <v>-10.8104475828814+5.11296091832245i</v>
      </c>
      <c r="AD339" s="240" t="str">
        <f t="shared" ca="1" si="479"/>
        <v>-11.954999644789+0.293478768592421i</v>
      </c>
      <c r="AE339" s="240" t="str">
        <f t="shared" ca="1" si="480"/>
        <v>-11.0483070265154-4.57635861164419i</v>
      </c>
      <c r="AF339" s="240" t="str">
        <f t="shared" ca="1" si="481"/>
        <v>-8.24594049050751-8.66098214531858i</v>
      </c>
      <c r="AG339" s="240" t="str">
        <f t="shared" ca="1" si="482"/>
        <v>-4.02873145622453-11.2595501308065i</v>
      </c>
      <c r="AH339" s="240" t="str">
        <f t="shared" ca="1" si="483"/>
        <v>0.879729289719319-11.9261990035102i</v>
      </c>
      <c r="AI339" s="240" t="str">
        <f t="shared" ca="1" si="484"/>
        <v>5.63724565430382-10.546544824138i</v>
      </c>
      <c r="AJ339" s="240" t="str">
        <f t="shared" ca="1" si="485"/>
        <v>9.42752065520574-7.3573093308755i</v>
      </c>
      <c r="AK339" s="240" t="str">
        <f t="shared" ca="1" si="486"/>
        <v>11.6002170558728-2.90570310788223i</v>
      </c>
      <c r="AL339" s="240" t="str">
        <f t="shared" ca="1" si="487"/>
        <v>11.7825425463046+2.04446507405757i</v>
      </c>
      <c r="AM339" s="240" t="str">
        <f t="shared" ca="1" si="488"/>
        <v>9.94321362977727+6.64384293967956i</v>
      </c>
      <c r="AN339" s="240" t="str">
        <f t="shared" ca="1" si="489"/>
        <v>6.39782326046106+10.1032669875849i</v>
      </c>
      <c r="AO339" s="240" t="str">
        <f t="shared" ca="1" si="490"/>
        <v>1.75469125019211+11.8291675493679i</v>
      </c>
      <c r="AP339" s="240" t="str">
        <f t="shared" ca="1" si="491"/>
        <v>-3.18951154211411+11.5254137633857i</v>
      </c>
      <c r="AQ339" s="240" t="str">
        <f t="shared" ca="1" si="492"/>
        <v>-7.58645638566184+9.24412385264115i</v>
      </c>
      <c r="AR339" s="240" t="str">
        <f t="shared" ca="1" si="493"/>
        <v>-7.58645638566184+9.24412385264115i</v>
      </c>
      <c r="AS339" s="240" t="str">
        <f t="shared" ca="1" si="494"/>
        <v>-11.9441966928823+0.586780756550897i</v>
      </c>
      <c r="AT339" s="240" t="str">
        <f t="shared" ca="1" si="495"/>
        <v>-11.1572889454895-4.30384127046729i</v>
      </c>
      <c r="AU339" s="240" t="str">
        <f t="shared" ca="1" si="496"/>
        <v>-8.45600810945924-8.45600810946147i</v>
      </c>
      <c r="AV339" s="240" t="str">
        <f t="shared" ca="1" si="497"/>
        <v>-4.30384127046402-11.1572889454907i</v>
      </c>
      <c r="AW339" s="240" t="str">
        <f t="shared" ca="1" si="498"/>
        <v>0.586780756542521-11.9441966928827i</v>
      </c>
      <c r="AX339" s="240" t="str">
        <f t="shared" ca="1" si="499"/>
        <v>5.37672265465563-10.6817133358573i</v>
      </c>
      <c r="AY339" s="240" t="str">
        <f t="shared" ca="1" si="500"/>
        <v>9.24412385264339-7.58645638565912i</v>
      </c>
      <c r="AZ339" s="240" t="str">
        <f t="shared" ca="1" si="501"/>
        <v>11.5254137633833-3.18951154212252i</v>
      </c>
      <c r="BA339" s="240" t="str">
        <f t="shared" ca="1" si="502"/>
        <v>11.8291675493673+1.75469125019558i</v>
      </c>
      <c r="BB339" s="240" t="str">
        <f t="shared" ca="1" si="503"/>
        <v>10.103266987583+6.39782326046402i</v>
      </c>
      <c r="BC339" s="240" t="str">
        <f t="shared" ca="1" si="504"/>
        <v>6.64384293968653+9.94321362977262i</v>
      </c>
      <c r="BD339" s="240" t="str">
        <f t="shared" ca="1" si="505"/>
        <v>2.04446507405411+11.7825425463052i</v>
      </c>
      <c r="BE339" s="240" t="str">
        <f t="shared" ca="1" si="506"/>
        <v>-2.90570310788564+11.6002170558719i</v>
      </c>
      <c r="BF339" s="240" t="str">
        <f t="shared" ca="1" si="507"/>
        <v>-7.35730933086876+9.427520655211i</v>
      </c>
      <c r="BG339" s="240" t="str">
        <f t="shared" ca="1" si="508"/>
        <v>-10.5465448241395+5.63724565430087i</v>
      </c>
      <c r="BH339" s="240" t="str">
        <f t="shared" ca="1" si="509"/>
        <v>-11.9261990035105+0.879729289716157i</v>
      </c>
      <c r="BI339" s="240" t="str">
        <f t="shared" ca="1" si="510"/>
        <v>-11.2595501308053-4.02873145622799i</v>
      </c>
      <c r="BJ339" s="240" t="str">
        <f t="shared" ca="1" si="511"/>
        <v>-8.66098214532273-8.24594049050316i</v>
      </c>
      <c r="BK339" s="240" t="str">
        <f t="shared" ca="1" si="512"/>
        <v>-4.5763586116419-11.0483070265163i</v>
      </c>
      <c r="BL339" s="240" t="str">
        <f t="shared" ca="1" si="513"/>
        <v>0.293478768591344-11.954999644789i</v>
      </c>
      <c r="BM339" s="240" t="str">
        <f t="shared" ca="1" si="514"/>
        <v>5.1129609183181-10.8104475828834i</v>
      </c>
      <c r="BN339" s="240" t="str">
        <f t="shared" ca="1" si="515"/>
        <v>9.05515873553254-7.81103364279192i</v>
      </c>
      <c r="BO339" s="240" t="str">
        <f t="shared" ca="1" si="516"/>
        <v>11.443667992609-3.47139873386153i</v>
      </c>
      <c r="BP339" s="240" t="str">
        <f t="shared" ca="1" si="517"/>
        <v>11.8686671042211+1.46386046592483i</v>
      </c>
      <c r="BQ339" s="240" t="str">
        <f t="shared" ca="1" si="518"/>
        <v>10.2572345151409+6.1479497717468i</v>
      </c>
      <c r="BR339" s="240" t="str">
        <f t="shared" ca="1" si="519"/>
        <v>6.88586061634451+9.77717085187704i</v>
      </c>
      <c r="BS339" s="240" t="str">
        <f t="shared" ca="1" si="520"/>
        <v>2.33300738861468+11.7288201801881i</v>
      </c>
      <c r="BT339" s="240" t="str">
        <f t="shared" ca="1" si="521"/>
        <v>-2.62014438675595+11.6680328113641i</v>
      </c>
      <c r="BU339" s="240" t="str">
        <f t="shared" ca="1" si="522"/>
        <v>-7.1237305080516+9.60523867184846i</v>
      </c>
      <c r="BV339" s="240" t="str">
        <f t="shared" ca="1" si="523"/>
        <v>-10.4050234681732+5.89437298796773i</v>
      </c>
      <c r="BW339" s="240" t="str">
        <f t="shared" ca="1" si="524"/>
        <v>-11.9010174178085+1.17214790685183i</v>
      </c>
      <c r="BX339" s="240" t="str">
        <f t="shared" ca="1" si="525"/>
        <v>-11.3550289841402-3.75119488481396i</v>
      </c>
      <c r="BY339" s="240" t="str">
        <f t="shared" ca="1" si="526"/>
        <v>-8.86073912938862-8.03090582533751i</v>
      </c>
      <c r="BZ339" s="240" t="str">
        <f t="shared" ca="1" si="527"/>
        <v>-4.84611932552446-10.9326700205072i</v>
      </c>
      <c r="CA339" s="240" t="str">
        <f t="shared" ca="1" si="528"/>
        <v>3.17030699599711E-12-11.9586013519357i</v>
      </c>
      <c r="CB339" s="240" t="str">
        <f t="shared" ca="1" si="529"/>
        <v>4.84611932552031-10.932670020509i</v>
      </c>
      <c r="CC339" s="240" t="str">
        <f t="shared" ca="1" si="530"/>
        <v>8.86073912938557-8.03090582534087i</v>
      </c>
      <c r="CD339" s="240" t="str">
        <f t="shared" ca="1" si="531"/>
        <v>11.3550289841424-3.7511948848073i</v>
      </c>
      <c r="CE339" s="240" t="str">
        <f t="shared" ca="1" si="532"/>
        <v>11.9010174178078+1.17214790685881i</v>
      </c>
      <c r="CF339" s="240" t="str">
        <f t="shared" ca="1" si="533"/>
        <v>10.4050234681758+5.8943729879632i</v>
      </c>
      <c r="CG339" s="240" t="str">
        <f t="shared" ca="1" si="534"/>
        <v>7.12373050804597+9.60523867185265i</v>
      </c>
      <c r="CH339" s="240" t="str">
        <f t="shared" ca="1" si="535"/>
        <v>2.6201443867491+11.6680328113657i</v>
      </c>
      <c r="CI339" s="240" t="str">
        <f t="shared" ca="1" si="536"/>
        <v>-2.33300738860956+11.7288201801891i</v>
      </c>
      <c r="CJ339" s="240" t="str">
        <f t="shared" ca="1" si="537"/>
        <v>-6.88586061634025+9.77717085188004i</v>
      </c>
      <c r="CK339" s="240" t="str">
        <f t="shared" ca="1" si="538"/>
        <v>-10.2572345151445+6.14794977174078i</v>
      </c>
      <c r="CL339" s="240" t="str">
        <f t="shared" ca="1" si="539"/>
        <v>-11.8686671042205+1.46386046593001i</v>
      </c>
      <c r="CM339" s="240" t="str">
        <f t="shared" ca="1" si="540"/>
        <v>-11.4436679926105-3.47139873385654i</v>
      </c>
      <c r="CN339" s="240" t="str">
        <f t="shared" ca="1" si="541"/>
        <v>-9.05515873552795-7.81103364279724i</v>
      </c>
      <c r="CO339" s="240" t="str">
        <f t="shared" ca="1" si="542"/>
        <v>-5.11296091832281-10.8104475828812i</v>
      </c>
      <c r="CP339" s="240" t="str">
        <f t="shared" ca="1" si="543"/>
        <v>-0.293478768595878-11.9549996447889i</v>
      </c>
      <c r="CQ339" s="240" t="str">
        <f t="shared" ca="1" si="544"/>
        <v>4.57635861164838-11.0483070265136i</v>
      </c>
      <c r="CR339" s="240" t="str">
        <f t="shared" ca="1" si="545"/>
        <v>8.6609821453196-8.24594049050644i</v>
      </c>
      <c r="CS339" s="240" t="str">
        <f t="shared" ca="1" si="546"/>
        <v>11.2595501308038-4.02873145623226i</v>
      </c>
      <c r="CT339" s="240" t="str">
        <f t="shared" ca="1" si="547"/>
        <v>11.92619900351+0.879729289722481i</v>
      </c>
      <c r="CU339" s="240" t="str">
        <f t="shared" ca="1" si="548"/>
        <v>10.5465448241362+5.63724565430706i</v>
      </c>
      <c r="CV339" s="240" t="str">
        <f t="shared" ca="1" si="549"/>
        <v>7.3573093308726+9.427520655208i</v>
      </c>
      <c r="CW339" s="240" t="str">
        <f t="shared" ca="1" si="550"/>
        <v>2.9057031078785+11.6002170558737i</v>
      </c>
      <c r="CX339" s="240" t="str">
        <f t="shared" ca="1" si="551"/>
        <v>-2.04446507406102+11.782542546304i</v>
      </c>
      <c r="CY339" s="240" t="str">
        <f t="shared" ca="1" si="552"/>
        <v>-6.64384293968192+9.9432136297757i</v>
      </c>
      <c r="CZ339" s="240" t="str">
        <f t="shared" ca="1" si="553"/>
        <v>-10.1032669875806+6.39782326046785i</v>
      </c>
      <c r="DA339" s="240" t="str">
        <f t="shared" ca="1" si="554"/>
        <v>-11.8291675493683+1.75469125018931i</v>
      </c>
      <c r="DB339" s="240" t="str">
        <f t="shared" ca="1" si="555"/>
        <v>-11.5254137633845-3.18951154211814i</v>
      </c>
      <c r="DC339" s="240" t="str">
        <f t="shared" ca="1" si="556"/>
        <v>-9.24412385264626-7.58645638565562i</v>
      </c>
      <c r="DD339" s="240" t="str">
        <f t="shared" ca="1" si="557"/>
        <v>-5.37672265464876-10.6817133358607i</v>
      </c>
      <c r="DE339" s="240" t="str">
        <f t="shared" ca="1" si="558"/>
        <v>-0.586780756547053-11.9441966928825i</v>
      </c>
      <c r="DF339" s="240" t="str">
        <f t="shared" ca="1" si="559"/>
        <v>4.30384127045978-11.1572889454923i</v>
      </c>
      <c r="DG339" s="240" t="str">
        <f t="shared" ca="1" si="560"/>
        <v>8.45600810946444-8.45600810945627i</v>
      </c>
      <c r="DH339" s="240" t="str">
        <f t="shared" ca="1" si="561"/>
        <v>11.1572889454921-4.30384127046043i</v>
      </c>
      <c r="DI339" s="240" t="str">
        <f t="shared" ca="1" si="562"/>
        <v>11.9441966928825+0.586780756546368i</v>
      </c>
      <c r="DJ339" s="240" t="str">
        <f t="shared" ca="1" si="563"/>
        <v>10.681713335861+5.37672265464815i</v>
      </c>
      <c r="DK339" s="240" t="str">
        <f t="shared" ca="1" si="564"/>
        <v>7.58645638565615+9.24412385264583i</v>
      </c>
      <c r="DL339" s="240" t="str">
        <f t="shared" ca="1" si="565"/>
        <v>3.18951154211881+11.5254137633843i</v>
      </c>
      <c r="DM339" s="240" t="str">
        <f t="shared" ca="1" si="566"/>
        <v>-1.75469125018729+11.8291675493686i</v>
      </c>
      <c r="DN339" s="240" t="str">
        <f t="shared" ca="1" si="567"/>
        <v>-6.39782326046727+10.1032669875809i</v>
      </c>
      <c r="DO339" s="240" t="str">
        <f t="shared" ca="1" si="568"/>
        <v>-9.94321362977457+6.64384293968362i</v>
      </c>
      <c r="DP339" s="240" t="str">
        <f t="shared" ca="1" si="569"/>
        <v>-11.7825425463037+2.04446507406236i</v>
      </c>
      <c r="DQ339" s="240" t="str">
        <f t="shared" ca="1" si="570"/>
        <v>-11.6002170558711-2.90570310788905i</v>
      </c>
      <c r="DR339" s="240" t="str">
        <f t="shared" ca="1" si="571"/>
        <v>-9.42752065520884-7.35730933087152i</v>
      </c>
      <c r="DS339" s="240" t="str">
        <f t="shared" ca="1" si="572"/>
        <v>-5.63724565430827-10.5465448241356i</v>
      </c>
      <c r="DT339" s="240" t="str">
        <f t="shared" ca="1" si="573"/>
        <v>-0.879729289712317-11.9261990035107i</v>
      </c>
      <c r="DU339" s="240" t="str">
        <f t="shared" ca="1" si="574"/>
        <v>4.02873145623098-11.2595501308042i</v>
      </c>
      <c r="DV339" s="240" t="str">
        <f t="shared" ca="1" si="575"/>
        <v>8.24594049050545-8.66098214532054i</v>
      </c>
      <c r="DW339" s="240" t="str">
        <f t="shared" ca="1" si="576"/>
        <v>11.0483070265175-4.57635861163897i</v>
      </c>
      <c r="DX339" s="240" t="str">
        <f t="shared" ca="1" si="577"/>
        <v>11.9549996447889+0.293478768594513i</v>
      </c>
      <c r="DY339" s="240" t="str">
        <f t="shared" ca="1" si="578"/>
        <v>10.8104475828821+5.11296091832097i</v>
      </c>
      <c r="DZ339" s="240" t="str">
        <f t="shared" ca="1" si="579"/>
        <v>7.81103364279878+9.05515873552662i</v>
      </c>
      <c r="EA339" s="240" t="str">
        <f t="shared" ca="1" si="580"/>
        <v>3.4713987338585+11.4436679926099i</v>
      </c>
      <c r="EB339" s="240" t="str">
        <f t="shared" ca="1" si="581"/>
        <v>-1.46386046592798+11.8686671042207i</v>
      </c>
      <c r="EC339" s="240" t="str">
        <f t="shared" ca="1" si="582"/>
        <v>-6.14794977173902+10.2572345151455i</v>
      </c>
      <c r="ED339" s="240" t="str">
        <f t="shared" ca="1" si="583"/>
        <v>-9.77717085187887+6.88586061634193i</v>
      </c>
      <c r="EE339" s="240" t="str">
        <f t="shared" ca="1" si="584"/>
        <v>-11.7288201801887+2.33300738861157i</v>
      </c>
      <c r="EF339" s="240" t="str">
        <f t="shared" ca="1" si="585"/>
        <v>-11.6680328113661-2.6201443867471i</v>
      </c>
      <c r="EG339" s="240" t="str">
        <f t="shared" ca="1" si="586"/>
        <v>-9.60523867184659-7.12373050805415i</v>
      </c>
      <c r="EH339" s="240" t="str">
        <f t="shared" ca="1" si="587"/>
        <v>-5.89437298796498-10.4050234681747i</v>
      </c>
      <c r="EI339" s="240" t="str">
        <f t="shared" ca="1" si="588"/>
        <v>-1.1721479068595-11.9010174178077i</v>
      </c>
      <c r="EJ339" s="240" t="str">
        <f t="shared" ca="1" si="589"/>
        <v>3.75119488481697-11.3550289841392i</v>
      </c>
      <c r="EK339" s="240" t="str">
        <f t="shared" ca="1" si="590"/>
        <v>8.03090582533936-8.86073912938695i</v>
      </c>
      <c r="EL339" s="240" t="str">
        <f t="shared" ca="1" si="591"/>
        <v>10.9326700205088-4.84611932552095i</v>
      </c>
      <c r="EM339" s="240" t="str">
        <f t="shared" ca="1" si="592"/>
        <v>11.9586013519357-4.53567057820589E-12i</v>
      </c>
      <c r="EN339" s="240"/>
      <c r="EO339" s="240"/>
      <c r="EP339" s="240"/>
    </row>
    <row r="340" spans="1:146">
      <c r="A340" s="268">
        <f t="shared" si="461"/>
        <v>4.6874999999999859E-3</v>
      </c>
      <c r="B340" s="267">
        <v>240</v>
      </c>
      <c r="C340" s="266">
        <f t="shared" si="462"/>
        <v>48000</v>
      </c>
      <c r="N340" s="265">
        <f t="shared" ca="1" si="463"/>
        <v>12.041027712424697</v>
      </c>
      <c r="O340" s="240">
        <f t="shared" ca="1" si="464"/>
        <v>-11.958972287575303</v>
      </c>
      <c r="P340" s="240" t="str">
        <f t="shared" ca="1" si="465"/>
        <v>-11.0486497263605-4.57650056256833i</v>
      </c>
      <c r="Q340" s="240" t="str">
        <f t="shared" ca="1" si="466"/>
        <v>-8.45627040056629-8.45627040056671i</v>
      </c>
      <c r="R340" s="240" t="str">
        <f t="shared" ca="1" si="467"/>
        <v>-4.57650056256846-11.0486497263604i</v>
      </c>
      <c r="S340" s="240" t="str">
        <f t="shared" ca="1" si="468"/>
        <v>5.84560497126589E-13-11.9589722875753i</v>
      </c>
      <c r="T340" s="240" t="str">
        <f t="shared" ca="1" si="469"/>
        <v>4.57650056256844-11.0486497263604i</v>
      </c>
      <c r="U340" s="241" t="str">
        <f t="shared" ca="1" si="470"/>
        <v>8.45627040056626-8.45627040056673i</v>
      </c>
      <c r="V340" s="240" t="str">
        <f t="shared" ca="1" si="471"/>
        <v>11.0486497263607-4.57650056256793i</v>
      </c>
      <c r="W340" s="240" t="str">
        <f t="shared" ca="1" si="472"/>
        <v>11.9589722875753-2.05095297998381E-14i</v>
      </c>
      <c r="X340" s="240" t="str">
        <f t="shared" ca="1" si="473"/>
        <v>11.0486497263607+4.57650056256788i</v>
      </c>
      <c r="Y340" s="240" t="str">
        <f t="shared" ca="1" si="474"/>
        <v>8.45627040056629+8.45627040056671i</v>
      </c>
      <c r="Z340" s="240" t="str">
        <f t="shared" ca="1" si="475"/>
        <v>4.57650056256852+11.0486497263604i</v>
      </c>
      <c r="AA340" s="240" t="str">
        <f t="shared" ca="1" si="476"/>
        <v>-5.21564162896287E-13+11.9589722875753i</v>
      </c>
      <c r="AB340" s="240" t="str">
        <f t="shared" ca="1" si="477"/>
        <v>-4.57650056256838+11.0486497263605i</v>
      </c>
      <c r="AC340" s="240" t="str">
        <f t="shared" ca="1" si="478"/>
        <v>-8.45627040056625+8.45627040056674i</v>
      </c>
      <c r="AD340" s="240" t="str">
        <f t="shared" ca="1" si="479"/>
        <v>-11.0486497263607+4.57650056256794i</v>
      </c>
      <c r="AE340" s="240" t="str">
        <f t="shared" ca="1" si="480"/>
        <v>-11.9589722875753+4.10190595996761E-14i</v>
      </c>
      <c r="AF340" s="240" t="str">
        <f t="shared" ca="1" si="481"/>
        <v>-11.0486497263621-4.57650056256457i</v>
      </c>
      <c r="AG340" s="240" t="str">
        <f t="shared" ca="1" si="482"/>
        <v>-8.45627040057051-8.45627040056248i</v>
      </c>
      <c r="AH340" s="240" t="str">
        <f t="shared" ca="1" si="483"/>
        <v>-4.57650056256406-11.0486497263623i</v>
      </c>
      <c r="AI340" s="240" t="str">
        <f t="shared" ca="1" si="484"/>
        <v>2.96528929006342E-12-11.9589722875753i</v>
      </c>
      <c r="AJ340" s="240" t="str">
        <f t="shared" ca="1" si="485"/>
        <v>4.57650056256954-11.04864972636i</v>
      </c>
      <c r="AK340" s="240" t="str">
        <f t="shared" ca="1" si="486"/>
        <v>8.45627040056617-8.45627040056682i</v>
      </c>
      <c r="AL340" s="240" t="str">
        <f t="shared" ca="1" si="487"/>
        <v>11.0486497263597-4.57650056257023i</v>
      </c>
      <c r="AM340" s="240" t="str">
        <f t="shared" ca="1" si="488"/>
        <v>11.9589722875753-3.7153937704195E-12i</v>
      </c>
      <c r="AN340" s="240" t="str">
        <f t="shared" ca="1" si="489"/>
        <v>11.0486497263626+4.57650056256337i</v>
      </c>
      <c r="AO340" s="240" t="str">
        <f t="shared" ca="1" si="490"/>
        <v>8.45627040056301+8.45627040056998i</v>
      </c>
      <c r="AP340" s="240" t="str">
        <f t="shared" ca="1" si="491"/>
        <v>4.57650056256526+11.0486497263618i</v>
      </c>
      <c r="AQ340" s="240" t="str">
        <f t="shared" ca="1" si="492"/>
        <v>-1.67017562734963E-12+11.9589722875753i</v>
      </c>
      <c r="AR340" s="240" t="str">
        <f t="shared" ca="1" si="493"/>
        <v>-1.67017562734963E-12+11.9589722875753i</v>
      </c>
      <c r="AS340" s="240" t="str">
        <f t="shared" ca="1" si="494"/>
        <v>-8.45627040056538+8.45627040056761i</v>
      </c>
      <c r="AT340" s="240" t="str">
        <f t="shared" ca="1" si="495"/>
        <v>-11.0486497263593+4.57650056257128i</v>
      </c>
      <c r="AU340" s="240" t="str">
        <f t="shared" ca="1" si="496"/>
        <v>-11.9589722875753+4.84056021541142E-12i</v>
      </c>
      <c r="AV340" s="240" t="str">
        <f t="shared" ca="1" si="497"/>
        <v>-11.0486497263584-4.57650056257332i</v>
      </c>
      <c r="AW340" s="240" t="str">
        <f t="shared" ca="1" si="498"/>
        <v>-8.45627040056381-8.45627040056918i</v>
      </c>
      <c r="AX340" s="240" t="str">
        <f t="shared" ca="1" si="499"/>
        <v>-4.5765005625663-11.0486497263613i</v>
      </c>
      <c r="AY340" s="240" t="str">
        <f t="shared" ca="1" si="500"/>
        <v>5.45009182357702E-13-11.9589722875753i</v>
      </c>
      <c r="AZ340" s="240" t="str">
        <f t="shared" ca="1" si="501"/>
        <v>4.5765005625673-11.0486497263609i</v>
      </c>
      <c r="BA340" s="240" t="str">
        <f t="shared" ca="1" si="502"/>
        <v>8.45627040056458-8.45627040056841i</v>
      </c>
      <c r="BB340" s="240" t="str">
        <f t="shared" ca="1" si="503"/>
        <v>11.0486497263588-4.57650056257232i</v>
      </c>
      <c r="BC340" s="240" t="str">
        <f t="shared" ca="1" si="504"/>
        <v>11.9589722875753+5.93057858012682E-12i</v>
      </c>
      <c r="BD340" s="240" t="str">
        <f t="shared" ca="1" si="505"/>
        <v>11.0486497263589+4.57650056257228i</v>
      </c>
      <c r="BE340" s="240" t="str">
        <f t="shared" ca="1" si="506"/>
        <v>8.4562704005646+8.45627040056839i</v>
      </c>
      <c r="BF340" s="240" t="str">
        <f t="shared" ca="1" si="507"/>
        <v>4.57650056256734+11.0486497263609i</v>
      </c>
      <c r="BG340" s="240" t="str">
        <f t="shared" ca="1" si="508"/>
        <v>9.20051698077943E-13+11.9589722875753i</v>
      </c>
      <c r="BH340" s="240" t="str">
        <f t="shared" ca="1" si="509"/>
        <v>-4.57650056256626+11.0486497263613i</v>
      </c>
      <c r="BI340" s="240" t="str">
        <f t="shared" ca="1" si="510"/>
        <v>-8.45627040056355+8.45627040056944i</v>
      </c>
      <c r="BJ340" s="240" t="str">
        <f t="shared" ca="1" si="511"/>
        <v>-11.0486497263584+4.57650056257336i</v>
      </c>
      <c r="BK340" s="240" t="str">
        <f t="shared" ca="1" si="512"/>
        <v>-11.9589722875753-4.8054121351349E-12i</v>
      </c>
      <c r="BL340" s="240" t="str">
        <f t="shared" ca="1" si="513"/>
        <v>-11.0486497263594-4.57650056257093i</v>
      </c>
      <c r="BM340" s="240" t="str">
        <f t="shared" ca="1" si="514"/>
        <v>-8.4562704005654-8.45627040056759i</v>
      </c>
      <c r="BN340" s="240" t="str">
        <f t="shared" ca="1" si="515"/>
        <v>-4.57650056256869-11.0486497263603i</v>
      </c>
      <c r="BO340" s="240" t="str">
        <f t="shared" ca="1" si="516"/>
        <v>-1.70532370762615E-12-11.9589722875753i</v>
      </c>
      <c r="BP340" s="240" t="str">
        <f t="shared" ca="1" si="517"/>
        <v>4.57650056256491-11.0486497263619i</v>
      </c>
      <c r="BQ340" s="240" t="str">
        <f t="shared" ca="1" si="518"/>
        <v>8.45627040056299-8.45627040057001i</v>
      </c>
      <c r="BR340" s="240" t="str">
        <f t="shared" ca="1" si="519"/>
        <v>11.0486497263625-4.57650056256341i</v>
      </c>
      <c r="BS340" s="240" t="str">
        <f t="shared" ca="1" si="520"/>
        <v>11.9589722875753+3.34035125469925E-12i</v>
      </c>
      <c r="BT340" s="240" t="str">
        <f t="shared" ca="1" si="521"/>
        <v>11.0486497263597+4.5765005625702i</v>
      </c>
      <c r="BU340" s="240" t="str">
        <f t="shared" ca="1" si="522"/>
        <v>8.45627040056643+8.45627040056656i</v>
      </c>
      <c r="BV340" s="240" t="str">
        <f t="shared" ca="1" si="523"/>
        <v>4.57650056256942+11.04864972636i</v>
      </c>
      <c r="BW340" s="240" t="str">
        <f t="shared" ca="1" si="524"/>
        <v>3.17038458806179E-12+11.9589722875753i</v>
      </c>
      <c r="BX340" s="240" t="str">
        <f t="shared" ca="1" si="525"/>
        <v>-4.57650056256418+11.0486497263622i</v>
      </c>
      <c r="BY340" s="240" t="str">
        <f t="shared" ca="1" si="526"/>
        <v>-8.4562704005706+8.45627040056239i</v>
      </c>
      <c r="BZ340" s="240" t="str">
        <f t="shared" ca="1" si="527"/>
        <v>-11.048649726362+4.57650056256476i</v>
      </c>
      <c r="CA340" s="240" t="str">
        <f t="shared" ca="1" si="528"/>
        <v>-11.9589722875753-2.55507924515104E-12i</v>
      </c>
      <c r="CB340" s="240" t="str">
        <f t="shared" ca="1" si="529"/>
        <v>-11.0486497263603-4.57650056256885i</v>
      </c>
      <c r="CC340" s="240" t="str">
        <f t="shared" ca="1" si="530"/>
        <v>-8.45627040056699-8.456270400566i</v>
      </c>
      <c r="CD340" s="240" t="str">
        <f t="shared" ca="1" si="531"/>
        <v>-4.57650056257077-11.0486497263595i</v>
      </c>
      <c r="CE340" s="240" t="str">
        <f t="shared" ca="1" si="532"/>
        <v>-4.63544546849744E-12-11.9589722875753i</v>
      </c>
      <c r="CF340" s="240" t="str">
        <f t="shared" ca="1" si="533"/>
        <v>4.57650056257413-11.0486497263581i</v>
      </c>
      <c r="CG340" s="240" t="str">
        <f t="shared" ca="1" si="534"/>
        <v>8.45627040056956-8.45627040056343i</v>
      </c>
      <c r="CH340" s="240" t="str">
        <f t="shared" ca="1" si="535"/>
        <v>11.0486497263614-4.57650056256611i</v>
      </c>
      <c r="CI340" s="240" t="str">
        <f t="shared" ca="1" si="536"/>
        <v>11.9589722875753+1.0900183647154E-12i</v>
      </c>
      <c r="CJ340" s="240" t="str">
        <f t="shared" ca="1" si="537"/>
        <v>11.0486497263608+4.5765005625675i</v>
      </c>
      <c r="CK340" s="240" t="str">
        <f t="shared" ca="1" si="538"/>
        <v>8.45627040056803+8.45627040056496i</v>
      </c>
      <c r="CL340" s="240" t="str">
        <f t="shared" ca="1" si="539"/>
        <v>4.57650056257212+11.0486497263589i</v>
      </c>
      <c r="CM340" s="240" t="str">
        <f t="shared" ca="1" si="540"/>
        <v>-6.13569332704081E-12+11.9589722875753i</v>
      </c>
      <c r="CN340" s="240" t="str">
        <f t="shared" ca="1" si="541"/>
        <v>-4.57650056257278+11.0486497263587i</v>
      </c>
      <c r="CO340" s="240" t="str">
        <f t="shared" ca="1" si="542"/>
        <v>-8.45627040056853+8.45627040056446i</v>
      </c>
      <c r="CP340" s="240" t="str">
        <f t="shared" ca="1" si="543"/>
        <v>-11.0486497263611+4.57650056256684i</v>
      </c>
      <c r="CQ340" s="240" t="str">
        <f t="shared" ca="1" si="544"/>
        <v>-11.9589722875753+3.7504251572024E-13i</v>
      </c>
      <c r="CR340" s="240" t="str">
        <f t="shared" ca="1" si="545"/>
        <v>-11.0486497263611-4.57650056256677i</v>
      </c>
      <c r="CS340" s="240" t="str">
        <f t="shared" ca="1" si="546"/>
        <v>-8.45627040056906-8.45627040056393i</v>
      </c>
      <c r="CT340" s="240" t="str">
        <f t="shared" ca="1" si="547"/>
        <v>-4.57650056257285-11.0486497263586i</v>
      </c>
      <c r="CU340" s="240" t="str">
        <f t="shared" ca="1" si="548"/>
        <v>5.3504213174926E-12-11.9589722875753i</v>
      </c>
      <c r="CV340" s="240" t="str">
        <f t="shared" ca="1" si="549"/>
        <v>4.57650056257143-11.0486497263592i</v>
      </c>
      <c r="CW340" s="240" t="str">
        <f t="shared" ca="1" si="550"/>
        <v>8.45627040056797-8.45627040056502i</v>
      </c>
      <c r="CX340" s="240" t="str">
        <f t="shared" ca="1" si="551"/>
        <v>11.0486497263606-4.57650056256819i</v>
      </c>
      <c r="CY340" s="240" t="str">
        <f t="shared" ca="1" si="552"/>
        <v>11.9589722875753-1.84010339615588E-12i</v>
      </c>
      <c r="CZ340" s="240" t="str">
        <f t="shared" ca="1" si="553"/>
        <v>11.0486497263614+4.57650056256605i</v>
      </c>
      <c r="DA340" s="240" t="str">
        <f t="shared" ca="1" si="554"/>
        <v>8.45627040056962+8.45627040056337i</v>
      </c>
      <c r="DB340" s="240" t="str">
        <f t="shared" ca="1" si="555"/>
        <v>4.5765005625629+11.0486497263627i</v>
      </c>
      <c r="DC340" s="240" t="str">
        <f t="shared" ca="1" si="556"/>
        <v>-3.88536043705696E-12+11.9589722875753i</v>
      </c>
      <c r="DD340" s="240" t="str">
        <f t="shared" ca="1" si="557"/>
        <v>-4.57650056257008+11.0486497263598i</v>
      </c>
      <c r="DE340" s="240" t="str">
        <f t="shared" ca="1" si="558"/>
        <v>-8.45627040056742+8.45627040056557i</v>
      </c>
      <c r="DF340" s="240" t="str">
        <f t="shared" ca="1" si="559"/>
        <v>-11.0486497263603+4.57650056256892i</v>
      </c>
      <c r="DG340" s="240" t="str">
        <f t="shared" ca="1" si="560"/>
        <v>-11.9589722875753+2.62537540570409E-12i</v>
      </c>
      <c r="DH340" s="240" t="str">
        <f t="shared" ca="1" si="561"/>
        <v>-11.0486497263623-4.57650056256406i</v>
      </c>
      <c r="DI340" s="240" t="str">
        <f t="shared" ca="1" si="562"/>
        <v>-8.45627040056248-8.45627040057051i</v>
      </c>
      <c r="DJ340" s="240" t="str">
        <f t="shared" ca="1" si="563"/>
        <v>-4.57650056256362-11.0486497263624i</v>
      </c>
      <c r="DK340" s="240" t="str">
        <f t="shared" ca="1" si="564"/>
        <v>3.10008842750875E-12-11.9589722875753i</v>
      </c>
      <c r="DL340" s="240" t="str">
        <f t="shared" ca="1" si="565"/>
        <v>4.57650056256935-11.0486497263601i</v>
      </c>
      <c r="DM340" s="240" t="str">
        <f t="shared" ca="1" si="566"/>
        <v>8.4562704005659-8.45627040056709i</v>
      </c>
      <c r="DN340" s="240" t="str">
        <f t="shared" ca="1" si="567"/>
        <v>11.0486497263594-4.57650056257089i</v>
      </c>
      <c r="DO340" s="240" t="str">
        <f t="shared" ca="1" si="568"/>
        <v>11.9589722875753-3.41064741525229E-12i</v>
      </c>
      <c r="DP340" s="240" t="str">
        <f t="shared" ca="1" si="569"/>
        <v>11.0486497263626+4.57650056256333i</v>
      </c>
      <c r="DQ340" s="240" t="str">
        <f t="shared" ca="1" si="570"/>
        <v>8.45627040056303+8.45627040056996i</v>
      </c>
      <c r="DR340" s="240" t="str">
        <f t="shared" ca="1" si="571"/>
        <v>4.57650056256561+11.0486497263616i</v>
      </c>
      <c r="DS340" s="240" t="str">
        <f t="shared" ca="1" si="572"/>
        <v>-9.55238676185668E-13+11.9589722875753i</v>
      </c>
      <c r="DT340" s="240" t="str">
        <f t="shared" ca="1" si="573"/>
        <v>-4.57650056256863+11.0486497263604i</v>
      </c>
      <c r="DU340" s="240" t="str">
        <f t="shared" ca="1" si="574"/>
        <v>-8.45627040056535+8.45627040056764i</v>
      </c>
      <c r="DV340" s="240" t="str">
        <f t="shared" ca="1" si="575"/>
        <v>-11.0486497263591+4.57650056257162i</v>
      </c>
      <c r="DW340" s="240" t="str">
        <f t="shared" ca="1" si="576"/>
        <v>-11.9589722875753+5.55549716657538E-12i</v>
      </c>
      <c r="DX340" s="240" t="str">
        <f t="shared" ca="1" si="577"/>
        <v>-11.0486497263587-4.57650056257266i</v>
      </c>
      <c r="DY340" s="240" t="str">
        <f t="shared" ca="1" si="578"/>
        <v>-8.45627040056359-8.4562704005694i</v>
      </c>
      <c r="DZ340" s="240" t="str">
        <f t="shared" ca="1" si="579"/>
        <v>-4.57650056256634-11.0486497263613i</v>
      </c>
      <c r="EA340" s="240" t="str">
        <f t="shared" ca="1" si="580"/>
        <v>1.69966666637462E-13-11.9589722875753i</v>
      </c>
      <c r="EB340" s="240" t="str">
        <f t="shared" ca="1" si="581"/>
        <v>4.57650056256665-11.0486497263612i</v>
      </c>
      <c r="EC340" s="240" t="str">
        <f t="shared" ca="1" si="582"/>
        <v>8.45627040056479-8.4562704005682i</v>
      </c>
      <c r="ED340" s="240" t="str">
        <f t="shared" ca="1" si="583"/>
        <v>11.0486497263588-4.57650056257235i</v>
      </c>
      <c r="EE340" s="240" t="str">
        <f t="shared" ca="1" si="584"/>
        <v>11.9589722875753+5.89543049985031E-12i</v>
      </c>
      <c r="EF340" s="240" t="str">
        <f t="shared" ca="1" si="585"/>
        <v>11.048649726359+4.57650056257193i</v>
      </c>
      <c r="EG340" s="240" t="str">
        <f t="shared" ca="1" si="586"/>
        <v>8.45627040056511+8.45627040056788i</v>
      </c>
      <c r="EH340" s="240" t="str">
        <f t="shared" ca="1" si="587"/>
        <v>4.57650056256705+11.048649726361i</v>
      </c>
      <c r="EI340" s="240" t="str">
        <f t="shared" ca="1" si="588"/>
        <v>6.15305342910745E-13+11.9589722875753i</v>
      </c>
      <c r="EJ340" s="240" t="str">
        <f t="shared" ca="1" si="589"/>
        <v>-4.57650056256592+11.0486497263615i</v>
      </c>
      <c r="EK340" s="240" t="str">
        <f t="shared" ca="1" si="590"/>
        <v>-8.45627040056327+8.45627040056972i</v>
      </c>
      <c r="EL340" s="240" t="str">
        <f t="shared" ca="1" si="591"/>
        <v>-11.0486497263627+4.57650056256302i</v>
      </c>
      <c r="EM340" s="240" t="str">
        <f t="shared" ca="1" si="592"/>
        <v>-11.9589722875753-5.1101584903021E-12i</v>
      </c>
      <c r="EN340" s="240"/>
      <c r="EO340" s="240"/>
      <c r="EP340" s="240"/>
    </row>
    <row r="341" spans="1:146">
      <c r="A341" s="268">
        <f t="shared" si="461"/>
        <v>4.7070312499999855E-3</v>
      </c>
      <c r="B341" s="267">
        <v>241</v>
      </c>
      <c r="C341" s="266">
        <f t="shared" si="462"/>
        <v>48200</v>
      </c>
      <c r="N341" s="265">
        <f t="shared" ca="1" si="463"/>
        <v>12.040681646836312</v>
      </c>
      <c r="O341" s="240">
        <f t="shared" ca="1" si="464"/>
        <v>-11.959318353163688</v>
      </c>
      <c r="P341" s="240" t="str">
        <f t="shared" ca="1" si="465"/>
        <v>-11.1579579024738-4.30409931564542i</v>
      </c>
      <c r="Q341" s="240" t="str">
        <f t="shared" ca="1" si="466"/>
        <v>-8.86127039225512-8.03138733393307i</v>
      </c>
      <c r="R341" s="240" t="str">
        <f t="shared" ca="1" si="467"/>
        <v>-5.37704502652871-10.6823537787793i</v>
      </c>
      <c r="S341" s="240" t="str">
        <f t="shared" ca="1" si="468"/>
        <v>-1.17221818526756-11.901730966479i</v>
      </c>
      <c r="T341" s="240" t="str">
        <f t="shared" ca="1" si="469"/>
        <v>3.18970277549204-11.5261047920074i</v>
      </c>
      <c r="U341" s="241" t="str">
        <f t="shared" ca="1" si="470"/>
        <v>7.12415762518313-9.60581457263584i</v>
      </c>
      <c r="V341" s="240" t="str">
        <f t="shared" ca="1" si="471"/>
        <v>10.1038727486268-6.39820685441434i</v>
      </c>
      <c r="W341" s="240" t="str">
        <f t="shared" ca="1" si="472"/>
        <v>11.7295234044391-2.33314726861252i</v>
      </c>
      <c r="X341" s="240" t="str">
        <f t="shared" ca="1" si="473"/>
        <v>11.7832489915839+2.04458765394255i</v>
      </c>
      <c r="Y341" s="240" t="str">
        <f t="shared" ca="1" si="474"/>
        <v>10.2578495076097+6.14831838404209i</v>
      </c>
      <c r="Z341" s="240" t="str">
        <f t="shared" ca="1" si="475"/>
        <v>7.35775045267649+9.42808590056628i</v>
      </c>
      <c r="AA341" s="240" t="str">
        <f t="shared" ca="1" si="476"/>
        <v>3.47160686833166+11.4443541200048i</v>
      </c>
      <c r="AB341" s="240" t="str">
        <f t="shared" ca="1" si="477"/>
        <v>-0.879782035600341+11.9269140619924i</v>
      </c>
      <c r="AC341" s="240" t="str">
        <f t="shared" ca="1" si="478"/>
        <v>-5.11326747584898+10.8110957443149i</v>
      </c>
      <c r="AD341" s="240" t="str">
        <f t="shared" ca="1" si="479"/>
        <v>-8.6615014313667+8.24643489192454i</v>
      </c>
      <c r="AE341" s="240" t="str">
        <f t="shared" ca="1" si="480"/>
        <v>-11.0489694492746+4.5766329961352i</v>
      </c>
      <c r="AF341" s="240" t="str">
        <f t="shared" ca="1" si="481"/>
        <v>-11.9557164300694+0.293496364688501i</v>
      </c>
      <c r="AG341" s="240" t="str">
        <f t="shared" ca="1" si="482"/>
        <v>-11.2602252190573-4.02897300666362i</v>
      </c>
      <c r="AH341" s="240" t="str">
        <f t="shared" ca="1" si="483"/>
        <v>-9.05570165520584-7.8115019685218i</v>
      </c>
      <c r="AI341" s="240" t="str">
        <f t="shared" ca="1" si="484"/>
        <v>-5.63758364634826-10.5471771627647i</v>
      </c>
      <c r="AJ341" s="240" t="str">
        <f t="shared" ca="1" si="485"/>
        <v>-1.46394823453685-11.8693787132653i</v>
      </c>
      <c r="AK341" s="240" t="str">
        <f t="shared" ca="1" si="486"/>
        <v>2.90587732496871-11.6009125694727i</v>
      </c>
      <c r="AL341" s="240" t="str">
        <f t="shared" ca="1" si="487"/>
        <v>6.886273471523-9.77775706119335i</v>
      </c>
      <c r="AM341" s="240" t="str">
        <f t="shared" ca="1" si="488"/>
        <v>9.94380979450619-6.64424128422505i</v>
      </c>
      <c r="AN341" s="240" t="str">
        <f t="shared" ca="1" si="489"/>
        <v>11.6687323909902-2.62030148261113i</v>
      </c>
      <c r="AO341" s="240" t="str">
        <f t="shared" ca="1" si="490"/>
        <v>11.8298767901405+1.75479645612045i</v>
      </c>
      <c r="AP341" s="240" t="str">
        <f t="shared" ca="1" si="491"/>
        <v>10.4056473216161+5.8947263965736i</v>
      </c>
      <c r="AQ341" s="240" t="str">
        <f t="shared" ca="1" si="492"/>
        <v>7.58691124642276+9.2446781020878i</v>
      </c>
      <c r="AR341" s="240" t="str">
        <f t="shared" ca="1" si="493"/>
        <v>7.58691124642276+9.2446781020878i</v>
      </c>
      <c r="AS341" s="240" t="str">
        <f t="shared" ca="1" si="494"/>
        <v>-0.586815938130817+11.944912830451i</v>
      </c>
      <c r="AT341" s="240" t="str">
        <f t="shared" ca="1" si="495"/>
        <v>-4.84640988404012+10.9333255100265i</v>
      </c>
      <c r="AU341" s="240" t="str">
        <f t="shared" ca="1" si="496"/>
        <v>-8.45651510589123+8.45651510589033i</v>
      </c>
      <c r="AV341" s="240" t="str">
        <f t="shared" ca="1" si="497"/>
        <v>-10.9333255100269+4.84640988403928i</v>
      </c>
      <c r="AW341" s="240" t="str">
        <f t="shared" ca="1" si="498"/>
        <v>-11.9449128304511+0.586815938129559i</v>
      </c>
      <c r="AX341" s="240" t="str">
        <f t="shared" ca="1" si="499"/>
        <v>-11.3557097970119-3.75141979500632i</v>
      </c>
      <c r="AY341" s="240" t="str">
        <f t="shared" ca="1" si="500"/>
        <v>-9.244678102087-7.58691124642374i</v>
      </c>
      <c r="AZ341" s="240" t="str">
        <f t="shared" ca="1" si="501"/>
        <v>-5.8947263965728-10.4056473216166i</v>
      </c>
      <c r="BA341" s="240" t="str">
        <f t="shared" ca="1" si="502"/>
        <v>-1.75479645611954-11.8298767901406i</v>
      </c>
      <c r="BB341" s="240" t="str">
        <f t="shared" ca="1" si="503"/>
        <v>2.62030148261203-11.66873239099i</v>
      </c>
      <c r="BC341" s="240" t="str">
        <f t="shared" ca="1" si="504"/>
        <v>6.64424128422581-9.94380979450568i</v>
      </c>
      <c r="BD341" s="240" t="str">
        <f t="shared" ca="1" si="505"/>
        <v>9.77775706119388-6.88627347152225i</v>
      </c>
      <c r="BE341" s="240" t="str">
        <f t="shared" ca="1" si="506"/>
        <v>11.600912569473-2.90587732496781i</v>
      </c>
      <c r="BF341" s="240" t="str">
        <f t="shared" ca="1" si="507"/>
        <v>11.8693787132651+1.46394823453776i</v>
      </c>
      <c r="BG341" s="240" t="str">
        <f t="shared" ca="1" si="508"/>
        <v>10.5471771627642+5.63758364634921i</v>
      </c>
      <c r="BH341" s="240" t="str">
        <f t="shared" ca="1" si="509"/>
        <v>7.81150196852086+9.05570165520667i</v>
      </c>
      <c r="BI341" s="240" t="str">
        <f t="shared" ca="1" si="510"/>
        <v>4.02897300666227+11.2602252190578i</v>
      </c>
      <c r="BJ341" s="240" t="str">
        <f t="shared" ca="1" si="511"/>
        <v>-0.293496364677866+11.9557164300697i</v>
      </c>
      <c r="BK341" s="240" t="str">
        <f t="shared" ca="1" si="512"/>
        <v>-4.5766329961304+11.0489694492766i</v>
      </c>
      <c r="BL341" s="240" t="str">
        <f t="shared" ca="1" si="513"/>
        <v>-8.24643489192089+8.66150143137016i</v>
      </c>
      <c r="BM341" s="240" t="str">
        <f t="shared" ca="1" si="514"/>
        <v>-10.8110957443128+5.11326747585338i</v>
      </c>
      <c r="BN341" s="240" t="str">
        <f t="shared" ca="1" si="515"/>
        <v>-11.9269140619922+0.879782035603831i</v>
      </c>
      <c r="BO341" s="240" t="str">
        <f t="shared" ca="1" si="516"/>
        <v>-11.444354120006-3.47160686832767i</v>
      </c>
      <c r="BP341" s="240" t="str">
        <f t="shared" ca="1" si="517"/>
        <v>-9.42808590056801-7.35775045267427i</v>
      </c>
      <c r="BQ341" s="240" t="str">
        <f t="shared" ca="1" si="518"/>
        <v>-6.14831838404429-10.2578495076083i</v>
      </c>
      <c r="BR341" s="240" t="str">
        <f t="shared" ca="1" si="519"/>
        <v>-2.0445876539449-11.7832489915835i</v>
      </c>
      <c r="BS341" s="240" t="str">
        <f t="shared" ca="1" si="520"/>
        <v>2.33314726861035-11.7295234044395i</v>
      </c>
      <c r="BT341" s="240" t="str">
        <f t="shared" ca="1" si="521"/>
        <v>6.39820685441304-10.1038727486276i</v>
      </c>
      <c r="BU341" s="240" t="str">
        <f t="shared" ca="1" si="522"/>
        <v>9.60581457263497-7.1241576251843i</v>
      </c>
      <c r="BV341" s="240" t="str">
        <f t="shared" ca="1" si="523"/>
        <v>11.5261047920071-3.18970277549323i</v>
      </c>
      <c r="BW341" s="240" t="str">
        <f t="shared" ca="1" si="524"/>
        <v>11.901730966479+1.17221818526767i</v>
      </c>
      <c r="BX341" s="240" t="str">
        <f t="shared" ca="1" si="525"/>
        <v>10.6823537787795+5.37704502652831i</v>
      </c>
      <c r="BY341" s="240" t="str">
        <f t="shared" ca="1" si="526"/>
        <v>8.03138733393326+8.86127039225496i</v>
      </c>
      <c r="BZ341" s="240" t="str">
        <f t="shared" ca="1" si="527"/>
        <v>4.30409931564474+11.1579579024741i</v>
      </c>
      <c r="CA341" s="240" t="str">
        <f t="shared" ca="1" si="528"/>
        <v>-1.26000074635735E-12+11.9593183531637i</v>
      </c>
      <c r="CB341" s="240" t="str">
        <f t="shared" ca="1" si="529"/>
        <v>-4.30409931564645+11.1579579024734i</v>
      </c>
      <c r="CC341" s="240" t="str">
        <f t="shared" ca="1" si="530"/>
        <v>-8.03138733393462+8.86127039225373i</v>
      </c>
      <c r="CD341" s="240" t="str">
        <f t="shared" ca="1" si="531"/>
        <v>-10.6823537787803+5.37704502652667i</v>
      </c>
      <c r="CE341" s="240" t="str">
        <f t="shared" ca="1" si="532"/>
        <v>-11.9017309664793+1.17221818526516i</v>
      </c>
      <c r="CF341" s="240" t="str">
        <f t="shared" ca="1" si="533"/>
        <v>-11.5261047920066-3.189702775495i</v>
      </c>
      <c r="CG341" s="240" t="str">
        <f t="shared" ca="1" si="534"/>
        <v>-9.60581457263386-7.12415762518578i</v>
      </c>
      <c r="CH341" s="240" t="str">
        <f t="shared" ca="1" si="535"/>
        <v>-6.39820685441148-10.1038727486286i</v>
      </c>
      <c r="CI341" s="240" t="str">
        <f t="shared" ca="1" si="536"/>
        <v>-2.33314726860787-11.72952340444i</v>
      </c>
      <c r="CJ341" s="240" t="str">
        <f t="shared" ca="1" si="537"/>
        <v>2.04458765394738-11.7832489915831i</v>
      </c>
      <c r="CK341" s="240" t="str">
        <f t="shared" ca="1" si="538"/>
        <v>6.14831838404587-10.2578495076074i</v>
      </c>
      <c r="CL341" s="240" t="str">
        <f t="shared" ca="1" si="539"/>
        <v>9.42808590056915-7.35775045267282i</v>
      </c>
      <c r="CM341" s="240" t="str">
        <f t="shared" ca="1" si="540"/>
        <v>11.4443541200065-3.47160686832591i</v>
      </c>
      <c r="CN341" s="240" t="str">
        <f t="shared" ca="1" si="541"/>
        <v>11.926914061992+0.879782035606343i</v>
      </c>
      <c r="CO341" s="240" t="str">
        <f t="shared" ca="1" si="542"/>
        <v>10.8110957443169+5.11326747584459i</v>
      </c>
      <c r="CP341" s="240" t="str">
        <f t="shared" ca="1" si="543"/>
        <v>8.24643489192843+8.661501431363i</v>
      </c>
      <c r="CQ341" s="240" t="str">
        <f t="shared" ca="1" si="544"/>
        <v>4.57663299614+11.0489694492727i</v>
      </c>
      <c r="CR341" s="240" t="str">
        <f t="shared" ca="1" si="545"/>
        <v>0.29349636468758+11.9557164300695i</v>
      </c>
      <c r="CS341" s="240" t="str">
        <f t="shared" ca="1" si="546"/>
        <v>-4.02897300666464+11.2602252190569i</v>
      </c>
      <c r="CT341" s="240" t="str">
        <f t="shared" ca="1" si="547"/>
        <v>-7.81150196852276+9.05570165520502i</v>
      </c>
      <c r="CU341" s="240" t="str">
        <f t="shared" ca="1" si="548"/>
        <v>-10.547177162765+5.63758364634758i</v>
      </c>
      <c r="CV341" s="240" t="str">
        <f t="shared" ca="1" si="549"/>
        <v>-11.8693787132654+1.46394823453593i</v>
      </c>
      <c r="CW341" s="240" t="str">
        <f t="shared" ca="1" si="550"/>
        <v>-11.6009125694724-2.90587732496993i</v>
      </c>
      <c r="CX341" s="240" t="str">
        <f t="shared" ca="1" si="551"/>
        <v>-9.77775706119262-6.88627347152404i</v>
      </c>
      <c r="CY341" s="240" t="str">
        <f t="shared" ca="1" si="552"/>
        <v>-6.64424128422428-9.94380979450671i</v>
      </c>
      <c r="CZ341" s="240" t="str">
        <f t="shared" ca="1" si="553"/>
        <v>-2.62030148260957-11.6687323909905i</v>
      </c>
      <c r="DA341" s="240" t="str">
        <f t="shared" ca="1" si="554"/>
        <v>1.7547964561217-11.8298767901403i</v>
      </c>
      <c r="DB341" s="240" t="str">
        <f t="shared" ca="1" si="555"/>
        <v>5.89472639657411-10.4056473216158i</v>
      </c>
      <c r="DC341" s="240" t="str">
        <f t="shared" ca="1" si="556"/>
        <v>9.24467810208859-7.58691124642179i</v>
      </c>
      <c r="DD341" s="240" t="str">
        <f t="shared" ca="1" si="557"/>
        <v>11.3557097970125-3.75141979500457i</v>
      </c>
      <c r="DE341" s="240" t="str">
        <f t="shared" ca="1" si="558"/>
        <v>11.944912830451+0.586815938131058i</v>
      </c>
      <c r="DF341" s="240" t="str">
        <f t="shared" ca="1" si="559"/>
        <v>10.933325510026+4.84640988404127i</v>
      </c>
      <c r="DG341" s="240" t="str">
        <f t="shared" ca="1" si="560"/>
        <v>8.45651510588992+8.45651510589163i</v>
      </c>
      <c r="DH341" s="240" t="str">
        <f t="shared" ca="1" si="561"/>
        <v>4.84640988403781+10.9333255100275i</v>
      </c>
      <c r="DI341" s="240" t="str">
        <f t="shared" ca="1" si="562"/>
        <v>0.586815938128639+11.9449128304511i</v>
      </c>
      <c r="DJ341" s="240" t="str">
        <f t="shared" ca="1" si="563"/>
        <v>-3.75141979500687+11.3557097970117i</v>
      </c>
      <c r="DK341" s="240" t="str">
        <f t="shared" ca="1" si="564"/>
        <v>-7.58691124642471+9.2446781020862i</v>
      </c>
      <c r="DL341" s="240" t="str">
        <f t="shared" ca="1" si="565"/>
        <v>-10.405647321617+5.894726396572i</v>
      </c>
      <c r="DM341" s="240" t="str">
        <f t="shared" ca="1" si="566"/>
        <v>-11.8298767901409+1.75479645611795i</v>
      </c>
      <c r="DN341" s="240" t="str">
        <f t="shared" ca="1" si="567"/>
        <v>-11.6687323909897-2.62030148261326i</v>
      </c>
      <c r="DO341" s="240" t="str">
        <f t="shared" ca="1" si="568"/>
        <v>-9.94380979450537-6.64424128422629i</v>
      </c>
      <c r="DP341" s="240" t="str">
        <f t="shared" ca="1" si="569"/>
        <v>-6.88627347152094-9.7777570611948i</v>
      </c>
      <c r="DQ341" s="240" t="str">
        <f t="shared" ca="1" si="570"/>
        <v>-2.90587732496692-11.6009125694732i</v>
      </c>
      <c r="DR341" s="240" t="str">
        <f t="shared" ca="1" si="571"/>
        <v>1.46394823452755-11.8693787132664i</v>
      </c>
      <c r="DS341" s="240" t="str">
        <f t="shared" ca="1" si="572"/>
        <v>5.63758364635032-10.5471771627636i</v>
      </c>
      <c r="DT341" s="240" t="str">
        <f t="shared" ca="1" si="573"/>
        <v>9.05570165520704-7.81150196852041i</v>
      </c>
      <c r="DU341" s="240" t="str">
        <f t="shared" ca="1" si="574"/>
        <v>11.2602252190541-4.0289730066726i</v>
      </c>
      <c r="DV341" s="240" t="str">
        <f t="shared" ca="1" si="575"/>
        <v>11.9557164300697+0.293496364678446i</v>
      </c>
      <c r="DW341" s="240" t="str">
        <f t="shared" ca="1" si="576"/>
        <v>11.0489694492759+4.5766329961322i</v>
      </c>
      <c r="DX341" s="240" t="str">
        <f t="shared" ca="1" si="577"/>
        <v>8.66150143136929+8.24643489192181i</v>
      </c>
      <c r="DY341" s="240" t="str">
        <f t="shared" ca="1" si="578"/>
        <v>5.11326747585286+10.811095744313i</v>
      </c>
      <c r="DZ341" s="240" t="str">
        <f t="shared" ca="1" si="579"/>
        <v>0.879782035602574+11.9269140619923i</v>
      </c>
      <c r="EA341" s="240" t="str">
        <f t="shared" ca="1" si="580"/>
        <v>-3.47160686832888+11.4443541200056i</v>
      </c>
      <c r="EB341" s="240" t="str">
        <f t="shared" ca="1" si="581"/>
        <v>-7.35775045267472+9.42808590056766i</v>
      </c>
      <c r="EC341" s="240" t="str">
        <f t="shared" ca="1" si="582"/>
        <v>-10.257849507609+6.1483183840432i</v>
      </c>
      <c r="ED341" s="240" t="str">
        <f t="shared" ca="1" si="583"/>
        <v>-11.7832489915836+2.04458765394433i</v>
      </c>
      <c r="EE341" s="240" t="str">
        <f t="shared" ca="1" si="584"/>
        <v>-11.7295234044393-2.33314726861158i</v>
      </c>
      <c r="EF341" s="240" t="str">
        <f t="shared" ca="1" si="585"/>
        <v>-10.1038727486269-6.3982068544141i</v>
      </c>
      <c r="EG341" s="240" t="str">
        <f t="shared" ca="1" si="586"/>
        <v>-7.12415762518383-9.60581457263531i</v>
      </c>
      <c r="EH341" s="240" t="str">
        <f t="shared" ca="1" si="587"/>
        <v>-3.18970277549201-11.5261047920074i</v>
      </c>
      <c r="EI341" s="240" t="str">
        <f t="shared" ca="1" si="588"/>
        <v>1.17221818526825-11.901730966479i</v>
      </c>
      <c r="EJ341" s="240" t="str">
        <f t="shared" ca="1" si="589"/>
        <v>5.37704502653005-10.6823537787786i</v>
      </c>
      <c r="EK341" s="240" t="str">
        <f t="shared" ca="1" si="590"/>
        <v>8.86127039225581-8.03138733393233i</v>
      </c>
      <c r="EL341" s="240" t="str">
        <f t="shared" ca="1" si="591"/>
        <v>11.1579579024743-4.3040993156442i</v>
      </c>
      <c r="EM341" s="240" t="str">
        <f t="shared" ca="1" si="592"/>
        <v>11.9593183531637+2.52000149271468E-12i</v>
      </c>
      <c r="EN341" s="240"/>
      <c r="EO341" s="240"/>
      <c r="EP341" s="240"/>
    </row>
    <row r="342" spans="1:146">
      <c r="A342" s="268">
        <f t="shared" si="461"/>
        <v>4.7265624999999851E-3</v>
      </c>
      <c r="B342" s="267">
        <v>242</v>
      </c>
      <c r="C342" s="266">
        <f t="shared" si="462"/>
        <v>48400</v>
      </c>
      <c r="N342" s="265">
        <f t="shared" ca="1" si="463"/>
        <v>12.040359318254913</v>
      </c>
      <c r="O342" s="240">
        <f t="shared" ca="1" si="464"/>
        <v>-11.959640681745087</v>
      </c>
      <c r="P342" s="240" t="str">
        <f t="shared" ca="1" si="465"/>
        <v>-11.2605287056185-4.02908159589676i</v>
      </c>
      <c r="Q342" s="240" t="str">
        <f t="shared" ca="1" si="466"/>
        <v>-9.24492726545117-7.58711572950946i</v>
      </c>
      <c r="R342" s="240" t="str">
        <f t="shared" ca="1" si="467"/>
        <v>-6.14848409404994-10.258125978056i</v>
      </c>
      <c r="S342" s="240" t="str">
        <f t="shared" ca="1" si="468"/>
        <v>-2.33321015179871-11.7298395395673i</v>
      </c>
      <c r="T342" s="240" t="str">
        <f t="shared" ca="1" si="469"/>
        <v>1.75484375154827-11.8301956300014i</v>
      </c>
      <c r="U342" s="241" t="str">
        <f t="shared" ca="1" si="470"/>
        <v>5.63773559098629-10.5474614311965i</v>
      </c>
      <c r="V342" s="240" t="str">
        <f t="shared" ca="1" si="471"/>
        <v>8.86150922198014-8.03160379657843i</v>
      </c>
      <c r="W342" s="240" t="str">
        <f t="shared" ca="1" si="472"/>
        <v>11.0492672420537-4.57675634594314i</v>
      </c>
      <c r="X342" s="240" t="str">
        <f t="shared" ca="1" si="473"/>
        <v>11.9452347707735-0.586831754044462i</v>
      </c>
      <c r="Y342" s="240" t="str">
        <f t="shared" ca="1" si="474"/>
        <v>11.4446625692256+3.47170043538005i</v>
      </c>
      <c r="Z342" s="240" t="str">
        <f t="shared" ca="1" si="475"/>
        <v>9.60607346937969+7.12434963609533i</v>
      </c>
      <c r="AA342" s="240" t="str">
        <f t="shared" ca="1" si="476"/>
        <v>6.64442036038745+9.9440778009286i</v>
      </c>
      <c r="AB342" s="240" t="str">
        <f t="shared" ca="1" si="477"/>
        <v>2.90595564442836+11.6012252382698i</v>
      </c>
      <c r="AC342" s="240" t="str">
        <f t="shared" ca="1" si="478"/>
        <v>-1.17224977899421+11.9020517429601i</v>
      </c>
      <c r="AD342" s="240" t="str">
        <f t="shared" ca="1" si="479"/>
        <v>-5.11340528907656+10.8113871259009i</v>
      </c>
      <c r="AE342" s="240" t="str">
        <f t="shared" ca="1" si="480"/>
        <v>-8.45674302661681+8.4567430266161i</v>
      </c>
      <c r="AF342" s="240" t="str">
        <f t="shared" ca="1" si="481"/>
        <v>-10.8113871259034+5.11340528907121i</v>
      </c>
      <c r="AG342" s="240" t="str">
        <f t="shared" ca="1" si="482"/>
        <v>-11.9020517429598+1.17224977899795i</v>
      </c>
      <c r="AH342" s="240" t="str">
        <f t="shared" ca="1" si="483"/>
        <v>-11.60122523827-2.90595564442719i</v>
      </c>
      <c r="AI342" s="240" t="str">
        <f t="shared" ca="1" si="484"/>
        <v>-9.94407780092794-6.64442036038843i</v>
      </c>
      <c r="AJ342" s="240" t="str">
        <f t="shared" ca="1" si="485"/>
        <v>-7.12434963609247-9.60607346938181i</v>
      </c>
      <c r="AK342" s="240" t="str">
        <f t="shared" ca="1" si="486"/>
        <v>-3.47170043537429-11.4446625692274i</v>
      </c>
      <c r="AL342" s="240" t="str">
        <f t="shared" ca="1" si="487"/>
        <v>0.586831754040965-11.9452347707737i</v>
      </c>
      <c r="AM342" s="240" t="str">
        <f t="shared" ca="1" si="488"/>
        <v>4.57675634594202-11.0492672420542i</v>
      </c>
      <c r="AN342" s="240" t="str">
        <f t="shared" ca="1" si="489"/>
        <v>8.0316037965793-8.86150922197935i</v>
      </c>
      <c r="AO342" s="240" t="str">
        <f t="shared" ca="1" si="490"/>
        <v>10.5474614311982-5.63773559098316i</v>
      </c>
      <c r="AP342" s="240" t="str">
        <f t="shared" ca="1" si="491"/>
        <v>11.8301956300023-1.75484375154245i</v>
      </c>
      <c r="AQ342" s="240" t="str">
        <f t="shared" ca="1" si="492"/>
        <v>11.729839539568+2.33321015179511i</v>
      </c>
      <c r="AR342" s="240" t="str">
        <f t="shared" ca="1" si="493"/>
        <v>11.729839539568+2.33321015179511i</v>
      </c>
      <c r="AS342" s="240" t="str">
        <f t="shared" ca="1" si="494"/>
        <v>7.58711572950865+9.24492726545182i</v>
      </c>
      <c r="AT342" s="240" t="str">
        <f t="shared" ca="1" si="495"/>
        <v>4.02908159589356+11.2605287056196i</v>
      </c>
      <c r="AU342" s="240" t="str">
        <f t="shared" ca="1" si="496"/>
        <v>-5.76095203089736E-12+11.9596406817451i</v>
      </c>
      <c r="AV342" s="240" t="str">
        <f t="shared" ca="1" si="497"/>
        <v>-4.0290815958932+11.2605287056198i</v>
      </c>
      <c r="AW342" s="240" t="str">
        <f t="shared" ca="1" si="498"/>
        <v>-7.58711572950836+9.24492726545206i</v>
      </c>
      <c r="AX342" s="240" t="str">
        <f t="shared" ca="1" si="499"/>
        <v>-10.2581259780564+6.14848409404916i</v>
      </c>
      <c r="AY342" s="240" t="str">
        <f t="shared" ca="1" si="500"/>
        <v>-11.729839539568+2.33321015179515i</v>
      </c>
      <c r="AZ342" s="240" t="str">
        <f t="shared" ca="1" si="501"/>
        <v>-11.8301956300023-1.75484375154208i</v>
      </c>
      <c r="BA342" s="240" t="str">
        <f t="shared" ca="1" si="502"/>
        <v>-10.5474614311982-5.63773559098312i</v>
      </c>
      <c r="BB342" s="240" t="str">
        <f t="shared" ca="1" si="503"/>
        <v>-8.03160379657933-8.86150922197933i</v>
      </c>
      <c r="BC342" s="240" t="str">
        <f t="shared" ca="1" si="504"/>
        <v>-4.57675634594206-11.0492672420542i</v>
      </c>
      <c r="BD342" s="240" t="str">
        <f t="shared" ca="1" si="505"/>
        <v>-0.586831754041001-11.9452347707737i</v>
      </c>
      <c r="BE342" s="240" t="str">
        <f t="shared" ca="1" si="506"/>
        <v>3.47170043537426-11.4446625692274i</v>
      </c>
      <c r="BF342" s="240" t="str">
        <f t="shared" ca="1" si="507"/>
        <v>7.1243496360923-9.60607346938194i</v>
      </c>
      <c r="BG342" s="240" t="str">
        <f t="shared" ca="1" si="508"/>
        <v>9.94407780092783-6.6444203603886i</v>
      </c>
      <c r="BH342" s="240" t="str">
        <f t="shared" ca="1" si="509"/>
        <v>11.60122523827-2.90595564442738i</v>
      </c>
      <c r="BI342" s="240" t="str">
        <f t="shared" ca="1" si="510"/>
        <v>11.9020517429598+1.17224977899757i</v>
      </c>
      <c r="BJ342" s="240" t="str">
        <f t="shared" ca="1" si="511"/>
        <v>10.8113871259034+5.11340528907133i</v>
      </c>
      <c r="BK342" s="240" t="str">
        <f t="shared" ca="1" si="512"/>
        <v>8.45674302661852+8.45674302661439i</v>
      </c>
      <c r="BL342" s="240" t="str">
        <f t="shared" ca="1" si="513"/>
        <v>5.1134052890766+10.8113871259009i</v>
      </c>
      <c r="BM342" s="240" t="str">
        <f t="shared" ca="1" si="514"/>
        <v>1.17224977899188+11.9020517429604i</v>
      </c>
      <c r="BN342" s="240" t="str">
        <f t="shared" ca="1" si="515"/>
        <v>-2.90595564443294+11.6012252382686i</v>
      </c>
      <c r="BO342" s="240" t="str">
        <f t="shared" ca="1" si="516"/>
        <v>-6.64442036038318+9.94407780093144i</v>
      </c>
      <c r="BP342" s="240" t="str">
        <f t="shared" ca="1" si="517"/>
        <v>-9.60607346937805+7.12434963609754i</v>
      </c>
      <c r="BQ342" s="240" t="str">
        <f t="shared" ca="1" si="518"/>
        <v>-11.4446625692255+3.4717004353805i</v>
      </c>
      <c r="BR342" s="240" t="str">
        <f t="shared" ca="1" si="519"/>
        <v>-11.9452347707734-0.586831754046379i</v>
      </c>
      <c r="BS342" s="240" t="str">
        <f t="shared" ca="1" si="520"/>
        <v>-11.0492672420521-4.57675634594703i</v>
      </c>
      <c r="BT342" s="240" t="str">
        <f t="shared" ca="1" si="521"/>
        <v>-8.86150922198346-8.03160379657476i</v>
      </c>
      <c r="BU342" s="240" t="str">
        <f t="shared" ca="1" si="522"/>
        <v>-5.63773559098856-10.5474614311953i</v>
      </c>
      <c r="BV342" s="240" t="str">
        <f t="shared" ca="1" si="523"/>
        <v>-1.75484375154852-11.8301956300014i</v>
      </c>
      <c r="BW342" s="240" t="str">
        <f t="shared" ca="1" si="524"/>
        <v>2.33321015180076-11.7298395395668i</v>
      </c>
      <c r="BX342" s="240" t="str">
        <f t="shared" ca="1" si="525"/>
        <v>6.14848409405378-10.2581259780537i</v>
      </c>
      <c r="BY342" s="240" t="str">
        <f t="shared" ca="1" si="526"/>
        <v>9.24492726544815-7.58711572951313i</v>
      </c>
      <c r="BZ342" s="240" t="str">
        <f t="shared" ca="1" si="527"/>
        <v>11.2605287056177-4.02908159589902i</v>
      </c>
      <c r="CA342" s="240" t="str">
        <f t="shared" ca="1" si="528"/>
        <v>11.9596406817451-3.51526380575961E-14i</v>
      </c>
      <c r="CB342" s="240" t="str">
        <f t="shared" ca="1" si="529"/>
        <v>11.2605287056177+4.02908159589894i</v>
      </c>
      <c r="CC342" s="240" t="str">
        <f t="shared" ca="1" si="530"/>
        <v>9.24492726544819+7.58711572951307i</v>
      </c>
      <c r="CD342" s="240" t="str">
        <f t="shared" ca="1" si="531"/>
        <v>6.14848409405442+10.2581259780533i</v>
      </c>
      <c r="CE342" s="240" t="str">
        <f t="shared" ca="1" si="532"/>
        <v>2.3332101518015+11.7298395395667i</v>
      </c>
      <c r="CF342" s="240" t="str">
        <f t="shared" ca="1" si="533"/>
        <v>-1.75484375154778+11.8301956300015i</v>
      </c>
      <c r="CG342" s="240" t="str">
        <f t="shared" ca="1" si="534"/>
        <v>-5.63773559098791+10.5474614311957i</v>
      </c>
      <c r="CH342" s="240" t="str">
        <f t="shared" ca="1" si="535"/>
        <v>-8.86150922198342+8.03160379657481i</v>
      </c>
      <c r="CI342" s="240" t="str">
        <f t="shared" ca="1" si="536"/>
        <v>-11.0492672420518+4.57675634594773i</v>
      </c>
      <c r="CJ342" s="240" t="str">
        <f t="shared" ca="1" si="537"/>
        <v>-11.9452347707734+0.586831754047129i</v>
      </c>
      <c r="CK342" s="240" t="str">
        <f t="shared" ca="1" si="538"/>
        <v>-11.4446625692257-3.47170043537978i</v>
      </c>
      <c r="CL342" s="240" t="str">
        <f t="shared" ca="1" si="539"/>
        <v>-9.60607346937851-7.12434963609693i</v>
      </c>
      <c r="CM342" s="240" t="str">
        <f t="shared" ca="1" si="540"/>
        <v>-6.6444203603838-9.94407780093102i</v>
      </c>
      <c r="CN342" s="240" t="str">
        <f t="shared" ca="1" si="541"/>
        <v>-2.90595564443301-11.6012252382686i</v>
      </c>
      <c r="CO342" s="240" t="str">
        <f t="shared" ca="1" si="542"/>
        <v>1.17224977899181-11.9020517429604i</v>
      </c>
      <c r="CP342" s="240" t="str">
        <f t="shared" ca="1" si="543"/>
        <v>5.11340528907654-10.8113871259009i</v>
      </c>
      <c r="CQ342" s="240" t="str">
        <f t="shared" ca="1" si="544"/>
        <v>8.45674302661847-8.45674302661444i</v>
      </c>
      <c r="CR342" s="240" t="str">
        <f t="shared" ca="1" si="545"/>
        <v>10.8113871259034-5.11340528907139i</v>
      </c>
      <c r="CS342" s="240" t="str">
        <f t="shared" ca="1" si="546"/>
        <v>11.9020517429597-1.17224977899832i</v>
      </c>
      <c r="CT342" s="240" t="str">
        <f t="shared" ca="1" si="547"/>
        <v>11.6012252382702+2.90595564442666i</v>
      </c>
      <c r="CU342" s="240" t="str">
        <f t="shared" ca="1" si="548"/>
        <v>9.94407780092824+6.64442036038797i</v>
      </c>
      <c r="CV342" s="240" t="str">
        <f t="shared" ca="1" si="549"/>
        <v>7.12434963609291+9.60607346938149i</v>
      </c>
      <c r="CW342" s="240" t="str">
        <f t="shared" ca="1" si="550"/>
        <v>3.47170043537432+11.4446625692274i</v>
      </c>
      <c r="CX342" s="240" t="str">
        <f t="shared" ca="1" si="551"/>
        <v>-0.58683175404127+11.9452347707737i</v>
      </c>
      <c r="CY342" s="240" t="str">
        <f t="shared" ca="1" si="552"/>
        <v>-4.57675634594168+11.0492672420543i</v>
      </c>
      <c r="CZ342" s="240" t="str">
        <f t="shared" ca="1" si="553"/>
        <v>-8.03160379657953+8.86150922197915i</v>
      </c>
      <c r="DA342" s="240" t="str">
        <f t="shared" ca="1" si="554"/>
        <v>-10.547461431198+5.63773559098348i</v>
      </c>
      <c r="DB342" s="240" t="str">
        <f t="shared" ca="1" si="555"/>
        <v>-11.8301956300023+1.75484375154215i</v>
      </c>
      <c r="DC342" s="240" t="str">
        <f t="shared" ca="1" si="556"/>
        <v>-11.7298395395681-2.33321015179441i</v>
      </c>
      <c r="DD342" s="240" t="str">
        <f t="shared" ca="1" si="557"/>
        <v>-10.2581259780567-6.1484840940488i</v>
      </c>
      <c r="DE342" s="240" t="str">
        <f t="shared" ca="1" si="558"/>
        <v>-7.5871157295092-9.24492726545137i</v>
      </c>
      <c r="DF342" s="240" t="str">
        <f t="shared" ca="1" si="559"/>
        <v>-4.02908159589359-11.2605287056196i</v>
      </c>
      <c r="DG342" s="240" t="str">
        <f t="shared" ca="1" si="560"/>
        <v>-5.83125730701255E-12-11.9596406817451i</v>
      </c>
      <c r="DH342" s="240" t="str">
        <f t="shared" ca="1" si="561"/>
        <v>4.02908159589286-11.2605287056199i</v>
      </c>
      <c r="DI342" s="240" t="str">
        <f t="shared" ca="1" si="562"/>
        <v>7.58711572950859-9.24492726545187i</v>
      </c>
      <c r="DJ342" s="240" t="str">
        <f t="shared" ca="1" si="563"/>
        <v>10.2581259780563-6.14848409404948i</v>
      </c>
      <c r="DK342" s="240" t="str">
        <f t="shared" ca="1" si="564"/>
        <v>11.729839539568-2.33321015179519i</v>
      </c>
      <c r="DL342" s="240" t="str">
        <f t="shared" ca="1" si="565"/>
        <v>11.8301956300006+1.75484375155348i</v>
      </c>
      <c r="DM342" s="240" t="str">
        <f t="shared" ca="1" si="566"/>
        <v>10.5474614311984+5.63773559098279i</v>
      </c>
      <c r="DN342" s="240" t="str">
        <f t="shared" ca="1" si="567"/>
        <v>8.0316037965791+8.86150922197953i</v>
      </c>
      <c r="DO342" s="240" t="str">
        <f t="shared" ca="1" si="568"/>
        <v>4.57675634594241+11.049267242054i</v>
      </c>
      <c r="DP342" s="240" t="str">
        <f t="shared" ca="1" si="569"/>
        <v>0.586831754040696+11.9452347707737i</v>
      </c>
      <c r="DQ342" s="240" t="str">
        <f t="shared" ca="1" si="570"/>
        <v>-3.47170043538529+11.444662569224i</v>
      </c>
      <c r="DR342" s="240" t="str">
        <f t="shared" ca="1" si="571"/>
        <v>-7.12434963609228+9.60607346938196i</v>
      </c>
      <c r="DS342" s="240" t="str">
        <f t="shared" ca="1" si="572"/>
        <v>-9.94407780092742+6.64442036038919i</v>
      </c>
      <c r="DT342" s="240" t="str">
        <f t="shared" ca="1" si="573"/>
        <v>-11.60122523827+2.90595564442742i</v>
      </c>
      <c r="DU342" s="240" t="str">
        <f t="shared" ca="1" si="574"/>
        <v>-11.9020517429599-1.17224977899686i</v>
      </c>
      <c r="DV342" s="240" t="str">
        <f t="shared" ca="1" si="575"/>
        <v>-10.8113871259037-5.11340528907068i</v>
      </c>
      <c r="DW342" s="240" t="str">
        <f t="shared" ca="1" si="576"/>
        <v>-8.45674302661854-8.45674302661437i</v>
      </c>
      <c r="DX342" s="240" t="str">
        <f t="shared" ca="1" si="577"/>
        <v>-5.11340528907725-10.8113871259006i</v>
      </c>
      <c r="DY342" s="240" t="str">
        <f t="shared" ca="1" si="578"/>
        <v>-1.17224977899191-11.9020517429604i</v>
      </c>
      <c r="DZ342" s="240" t="str">
        <f t="shared" ca="1" si="579"/>
        <v>2.90595564443225-11.6012252382688i</v>
      </c>
      <c r="EA342" s="240" t="str">
        <f t="shared" ca="1" si="580"/>
        <v>6.64442036038315-9.94407780093147i</v>
      </c>
      <c r="EB342" s="240" t="str">
        <f t="shared" ca="1" si="581"/>
        <v>9.60607346937844-7.12434963609701i</v>
      </c>
      <c r="EC342" s="240" t="str">
        <f t="shared" ca="1" si="582"/>
        <v>11.4446625692255-3.47170043538052i</v>
      </c>
      <c r="ED342" s="240" t="str">
        <f t="shared" ca="1" si="583"/>
        <v>11.9452347707734+0.586831754047023i</v>
      </c>
      <c r="EE342" s="240" t="str">
        <f t="shared" ca="1" si="584"/>
        <v>11.0492672420521+4.576756345947i</v>
      </c>
      <c r="EF342" s="240" t="str">
        <f t="shared" ca="1" si="585"/>
        <v>8.86150922198349+8.03160379657473i</v>
      </c>
      <c r="EG342" s="240" t="str">
        <f t="shared" ca="1" si="586"/>
        <v>5.6377355909892+10.547461431195i</v>
      </c>
      <c r="EH342" s="240" t="str">
        <f t="shared" ca="1" si="587"/>
        <v>1.75484375154856+11.8301956300013i</v>
      </c>
      <c r="EI342" s="240" t="str">
        <f t="shared" ca="1" si="588"/>
        <v>-2.33321015180007+11.729839539567i</v>
      </c>
      <c r="EJ342" s="240" t="str">
        <f t="shared" ca="1" si="589"/>
        <v>-6.14848409405374+10.2581259780537i</v>
      </c>
      <c r="EK342" s="240" t="str">
        <f t="shared" ca="1" si="590"/>
        <v>-9.24492726544813+7.58711572951316i</v>
      </c>
      <c r="EL342" s="240" t="str">
        <f t="shared" ca="1" si="591"/>
        <v>-11.2605287056174+4.02908159589969i</v>
      </c>
      <c r="EM342" s="240" t="str">
        <f t="shared" ca="1" si="592"/>
        <v>-11.9596406817451+7.03052761151924E-14i</v>
      </c>
      <c r="EN342" s="240"/>
      <c r="EO342" s="240"/>
      <c r="EP342" s="240"/>
    </row>
    <row r="343" spans="1:146">
      <c r="A343" s="268">
        <f t="shared" si="461"/>
        <v>4.7460937499999847E-3</v>
      </c>
      <c r="B343" s="267">
        <v>243</v>
      </c>
      <c r="C343" s="266">
        <f t="shared" si="462"/>
        <v>48600</v>
      </c>
      <c r="N343" s="265">
        <f t="shared" ca="1" si="463"/>
        <v>12.040059702248239</v>
      </c>
      <c r="O343" s="240">
        <f t="shared" ca="1" si="464"/>
        <v>-11.959940297751761</v>
      </c>
      <c r="P343" s="240" t="str">
        <f t="shared" ca="1" si="465"/>
        <v>-11.3563003509256-3.75161488766564i</v>
      </c>
      <c r="Q343" s="240" t="str">
        <f t="shared" ca="1" si="466"/>
        <v>-9.60631412321275-7.1245281171422i</v>
      </c>
      <c r="R343" s="240" t="str">
        <f t="shared" ca="1" si="467"/>
        <v>-6.88663159231365-9.7782655536416i</v>
      </c>
      <c r="S343" s="240" t="str">
        <f t="shared" ca="1" si="468"/>
        <v>-3.47178740931559-11.4449492838677i</v>
      </c>
      <c r="T343" s="240" t="str">
        <f t="shared" ca="1" si="469"/>
        <v>0.293511627967112-11.9563381873396i</v>
      </c>
      <c r="U343" s="241" t="str">
        <f t="shared" ca="1" si="470"/>
        <v>4.02918253348974-11.2608108072913i</v>
      </c>
      <c r="V343" s="240" t="str">
        <f t="shared" ca="1" si="471"/>
        <v>7.35813309263524-9.42857620836003i</v>
      </c>
      <c r="W343" s="240" t="str">
        <f t="shared" ca="1" si="472"/>
        <v>9.94432692253315-6.64458681812262i</v>
      </c>
      <c r="X343" s="240" t="str">
        <f t="shared" ca="1" si="473"/>
        <v>11.5267042073154-3.18986865604904i</v>
      </c>
      <c r="Y343" s="240" t="str">
        <f t="shared" ca="1" si="474"/>
        <v>11.9455340258796+0.586846455505832i</v>
      </c>
      <c r="Z343" s="240" t="str">
        <f t="shared" ca="1" si="475"/>
        <v>11.1585381722958+4.30432315041575i</v>
      </c>
      <c r="AA343" s="240" t="str">
        <f t="shared" ca="1" si="476"/>
        <v>9.24515887175651+7.58730580389167i</v>
      </c>
      <c r="AB343" s="240" t="str">
        <f t="shared" ca="1" si="477"/>
        <v>6.39853959328948+10.1043982007289i</v>
      </c>
      <c r="AC343" s="240" t="str">
        <f t="shared" ca="1" si="478"/>
        <v>2.9060284451798+11.6015158751601i</v>
      </c>
      <c r="AD343" s="240" t="str">
        <f t="shared" ca="1" si="479"/>
        <v>-0.879827788682213+11.9275343213947i</v>
      </c>
      <c r="AE343" s="240" t="str">
        <f t="shared" ca="1" si="480"/>
        <v>-4.57687100402489+11.0495440511499i</v>
      </c>
      <c r="AF343" s="240" t="str">
        <f t="shared" ca="1" si="481"/>
        <v>-7.81190820584303+9.05617259714438i</v>
      </c>
      <c r="AG343" s="240" t="str">
        <f t="shared" ca="1" si="482"/>
        <v>-10.2583829672751+6.14863812746422i</v>
      </c>
      <c r="AH343" s="240" t="str">
        <f t="shared" ca="1" si="483"/>
        <v>-11.6693392236503+2.62043775143842i</v>
      </c>
      <c r="AI343" s="240" t="str">
        <f t="shared" ca="1" si="484"/>
        <v>-11.9023499162333-1.17227914650341i</v>
      </c>
      <c r="AJ343" s="240" t="str">
        <f t="shared" ca="1" si="485"/>
        <v>-10.9338940978372-4.84666192168036i</v>
      </c>
      <c r="AK343" s="240" t="str">
        <f t="shared" ca="1" si="486"/>
        <v>-8.86173122279554-8.03180500639284i</v>
      </c>
      <c r="AL343" s="240" t="str">
        <f t="shared" ca="1" si="487"/>
        <v>-5.8950329519424-10.4061884675082i</v>
      </c>
      <c r="AM343" s="240" t="str">
        <f t="shared" ca="1" si="488"/>
        <v>-2.33326860398255-11.7301333985363i</v>
      </c>
      <c r="AN343" s="240" t="str">
        <f t="shared" ca="1" si="489"/>
        <v>1.46402436719415-11.8699959805405i</v>
      </c>
      <c r="AO343" s="240" t="str">
        <f t="shared" ca="1" si="490"/>
        <v>5.1135333914226-10.8116579755647i</v>
      </c>
      <c r="AP343" s="240" t="str">
        <f t="shared" ca="1" si="491"/>
        <v>8.24686374793525-8.66195187291974i</v>
      </c>
      <c r="AQ343" s="240" t="str">
        <f t="shared" ca="1" si="492"/>
        <v>10.5477256689265-5.63787682898934i</v>
      </c>
      <c r="AR343" s="240" t="str">
        <f t="shared" ca="1" si="493"/>
        <v>10.5477256689265-5.63787682898934i</v>
      </c>
      <c r="AS343" s="240" t="str">
        <f t="shared" ca="1" si="494"/>
        <v>11.8304920031169+1.75488771434932i</v>
      </c>
      <c r="AT343" s="240" t="str">
        <f t="shared" ca="1" si="495"/>
        <v>10.6829093148018+5.37732465985721i</v>
      </c>
      <c r="AU343" s="240" t="str">
        <f t="shared" ca="1" si="496"/>
        <v>8.456954887127+8.45695488712605i</v>
      </c>
      <c r="AV343" s="240" t="str">
        <f t="shared" ca="1" si="497"/>
        <v>5.37732465985839+10.6829093148012i</v>
      </c>
      <c r="AW343" s="240" t="str">
        <f t="shared" ca="1" si="498"/>
        <v>1.75488771435064+11.8304920031167i</v>
      </c>
      <c r="AX343" s="240" t="str">
        <f t="shared" ca="1" si="499"/>
        <v>-2.04469398276487+11.7838617796812i</v>
      </c>
      <c r="AY343" s="240" t="str">
        <f t="shared" ca="1" si="500"/>
        <v>-5.63787682899837+10.5477256689217i</v>
      </c>
      <c r="AZ343" s="240" t="str">
        <f t="shared" ca="1" si="501"/>
        <v>-8.66195187291882+8.24686374793621i</v>
      </c>
      <c r="BA343" s="240" t="str">
        <f t="shared" ca="1" si="502"/>
        <v>-10.8116579755642+5.1135333914238i</v>
      </c>
      <c r="BB343" s="240" t="str">
        <f t="shared" ca="1" si="503"/>
        <v>-11.8699959805404+1.46402436719546i</v>
      </c>
      <c r="BC343" s="240" t="str">
        <f t="shared" ca="1" si="504"/>
        <v>-11.7301333985365-2.33326860398124i</v>
      </c>
      <c r="BD343" s="240" t="str">
        <f t="shared" ca="1" si="505"/>
        <v>-10.406188467509-5.89503295194094i</v>
      </c>
      <c r="BE343" s="240" t="str">
        <f t="shared" ca="1" si="506"/>
        <v>-8.03180500639382-8.86173122279465i</v>
      </c>
      <c r="BF343" s="240" t="str">
        <f t="shared" ca="1" si="507"/>
        <v>-4.84666192168188-10.9338940978366i</v>
      </c>
      <c r="BG343" s="240" t="str">
        <f t="shared" ca="1" si="508"/>
        <v>-1.17227914649272-11.9023499162344i</v>
      </c>
      <c r="BH343" s="240" t="str">
        <f t="shared" ca="1" si="509"/>
        <v>2.6204377514368-11.6693392236506i</v>
      </c>
      <c r="BI343" s="240" t="str">
        <f t="shared" ca="1" si="510"/>
        <v>6.14863812746309-10.2583829672758i</v>
      </c>
      <c r="BJ343" s="240" t="str">
        <f t="shared" ca="1" si="511"/>
        <v>9.05617259714362-7.81190820584392i</v>
      </c>
      <c r="BK343" s="240" t="str">
        <f t="shared" ca="1" si="512"/>
        <v>11.0495440511494-4.57687100402612i</v>
      </c>
      <c r="BL343" s="240" t="str">
        <f t="shared" ca="1" si="513"/>
        <v>11.927534321395-0.879827788678962i</v>
      </c>
      <c r="BM343" s="240" t="str">
        <f t="shared" ca="1" si="514"/>
        <v>11.6015158751611+2.90602844517604i</v>
      </c>
      <c r="BN343" s="240" t="str">
        <f t="shared" ca="1" si="515"/>
        <v>10.1043982007291+6.39853959328908i</v>
      </c>
      <c r="BO343" s="240" t="str">
        <f t="shared" ca="1" si="516"/>
        <v>7.58730580388797+9.24515887175955i</v>
      </c>
      <c r="BP343" s="240" t="str">
        <f t="shared" ca="1" si="517"/>
        <v>4.30432315041842+11.1585381722947i</v>
      </c>
      <c r="BQ343" s="240" t="str">
        <f t="shared" ca="1" si="518"/>
        <v>0.586846455503512+11.9455340258797i</v>
      </c>
      <c r="BR343" s="240" t="str">
        <f t="shared" ca="1" si="519"/>
        <v>-3.18986865604268+11.5267042073171i</v>
      </c>
      <c r="BS343" s="240" t="str">
        <f t="shared" ca="1" si="520"/>
        <v>-6.64458681812151+9.94432692253389i</v>
      </c>
      <c r="BT343" s="240" t="str">
        <f t="shared" ca="1" si="521"/>
        <v>-9.42857620836198+7.35813309263274i</v>
      </c>
      <c r="BU343" s="240" t="str">
        <f t="shared" ca="1" si="522"/>
        <v>-11.26081080729+4.02918253349331i</v>
      </c>
      <c r="BV343" s="240" t="str">
        <f t="shared" ca="1" si="523"/>
        <v>-11.9563381873396+0.293511627967551i</v>
      </c>
      <c r="BW343" s="240" t="str">
        <f t="shared" ca="1" si="524"/>
        <v>-11.4449492838663-3.47178740932017i</v>
      </c>
      <c r="BX343" s="240" t="str">
        <f t="shared" ca="1" si="525"/>
        <v>-9.77826555364328-6.88663159231128i</v>
      </c>
      <c r="BY343" s="240" t="str">
        <f t="shared" ca="1" si="526"/>
        <v>-7.12452811714032-9.60631412321414i</v>
      </c>
      <c r="BZ343" s="240" t="str">
        <f t="shared" ca="1" si="527"/>
        <v>-3.75161488767153-11.3563003509236i</v>
      </c>
      <c r="CA343" s="240" t="str">
        <f t="shared" ca="1" si="528"/>
        <v>-1.33037331014226E-12-11.9599402977518i</v>
      </c>
      <c r="CB343" s="240" t="str">
        <f t="shared" ca="1" si="529"/>
        <v>3.75161488766837-11.3563003509247i</v>
      </c>
      <c r="CC343" s="240" t="str">
        <f t="shared" ca="1" si="530"/>
        <v>7.12452811713819-9.60631412321572i</v>
      </c>
      <c r="CD343" s="240" t="str">
        <f t="shared" ca="1" si="531"/>
        <v>9.77826555364135-6.88663159231401i</v>
      </c>
      <c r="CE343" s="240" t="str">
        <f t="shared" ca="1" si="532"/>
        <v>11.4449492838691-3.47178740931101i</v>
      </c>
      <c r="CF343" s="240" t="str">
        <f t="shared" ca="1" si="533"/>
        <v>11.9563381873396+0.29351162796421i</v>
      </c>
      <c r="CG343" s="240" t="str">
        <f t="shared" ca="1" si="534"/>
        <v>11.2608108072909+4.0291825334908i</v>
      </c>
      <c r="CH343" s="240" t="str">
        <f t="shared" ca="1" si="535"/>
        <v>9.42857620836403+7.35813309263011i</v>
      </c>
      <c r="CI343" s="240" t="str">
        <f t="shared" ca="1" si="536"/>
        <v>6.64458681812372+9.94432692253242i</v>
      </c>
      <c r="CJ343" s="240" t="str">
        <f t="shared" ca="1" si="537"/>
        <v>3.18986865604589+11.5267042073163i</v>
      </c>
      <c r="CK343" s="240" t="str">
        <f t="shared" ca="1" si="538"/>
        <v>-0.586846455500855+11.9455340258798i</v>
      </c>
      <c r="CL343" s="240" t="str">
        <f t="shared" ca="1" si="539"/>
        <v>-4.3043231504153+11.1585381722959i</v>
      </c>
      <c r="CM343" s="240" t="str">
        <f t="shared" ca="1" si="540"/>
        <v>-7.58730580389538+9.24515887175347i</v>
      </c>
      <c r="CN343" s="240" t="str">
        <f t="shared" ca="1" si="541"/>
        <v>-10.1043982007274+6.3985395932919i</v>
      </c>
      <c r="CO343" s="240" t="str">
        <f t="shared" ca="1" si="542"/>
        <v>-11.6015158751604+2.90602844517862i</v>
      </c>
      <c r="CP343" s="240" t="str">
        <f t="shared" ca="1" si="543"/>
        <v>-11.9275343213943-0.879827788687836i</v>
      </c>
      <c r="CQ343" s="240" t="str">
        <f t="shared" ca="1" si="544"/>
        <v>-11.0495440511504-4.57687100402366i</v>
      </c>
      <c r="CR343" s="240" t="str">
        <f t="shared" ca="1" si="545"/>
        <v>-9.05617259714535-7.8119082058419i</v>
      </c>
      <c r="CS343" s="240" t="str">
        <f t="shared" ca="1" si="546"/>
        <v>-6.14863812746536-10.2583829672744i</v>
      </c>
      <c r="CT343" s="240" t="str">
        <f t="shared" ca="1" si="547"/>
        <v>-2.62043775144005-11.6693392236499i</v>
      </c>
      <c r="CU343" s="240" t="str">
        <f t="shared" ca="1" si="548"/>
        <v>1.17227914650225-11.9023499162334i</v>
      </c>
      <c r="CV343" s="240" t="str">
        <f t="shared" ca="1" si="549"/>
        <v>4.84666192167883-10.9338940978379i</v>
      </c>
      <c r="CW343" s="240" t="str">
        <f t="shared" ca="1" si="550"/>
        <v>8.03180500639135-8.8617312227969i</v>
      </c>
      <c r="CX343" s="240" t="str">
        <f t="shared" ca="1" si="551"/>
        <v>10.4061884675134-5.8950329519332i</v>
      </c>
      <c r="CY343" s="240" t="str">
        <f t="shared" ca="1" si="552"/>
        <v>11.730133398536-2.33326860398385i</v>
      </c>
      <c r="CZ343" s="240" t="str">
        <f t="shared" ca="1" si="553"/>
        <v>11.8699959805406+1.46402436719317i</v>
      </c>
      <c r="DA343" s="240" t="str">
        <f t="shared" ca="1" si="554"/>
        <v>10.8116579755656+5.11353339142078i</v>
      </c>
      <c r="DB343" s="240" t="str">
        <f t="shared" ca="1" si="555"/>
        <v>8.66195187292089+8.24686374793403i</v>
      </c>
      <c r="DC343" s="240" t="str">
        <f t="shared" ca="1" si="556"/>
        <v>5.63787682899023+10.5477256689261i</v>
      </c>
      <c r="DD343" s="240" t="str">
        <f t="shared" ca="1" si="557"/>
        <v>2.04469398276716+11.7838617796808i</v>
      </c>
      <c r="DE343" s="240" t="str">
        <f t="shared" ca="1" si="558"/>
        <v>-1.75488771434734+11.8304920031172i</v>
      </c>
      <c r="DF343" s="240" t="str">
        <f t="shared" ca="1" si="559"/>
        <v>-5.37732465986665+10.682909314797i</v>
      </c>
      <c r="DG343" s="240" t="str">
        <f t="shared" ca="1" si="560"/>
        <v>-8.45695488712512+8.45695488712793i</v>
      </c>
      <c r="DH343" s="240" t="str">
        <f t="shared" ca="1" si="561"/>
        <v>-10.6829093148007+5.37732465985928i</v>
      </c>
      <c r="DI343" s="240" t="str">
        <f t="shared" ca="1" si="562"/>
        <v>-11.8304920031182+1.75488771434052i</v>
      </c>
      <c r="DJ343" s="240" t="str">
        <f t="shared" ca="1" si="563"/>
        <v>-11.7838617796815-2.04469398276323i</v>
      </c>
      <c r="DK343" s="240" t="str">
        <f t="shared" ca="1" si="564"/>
        <v>-10.5477256689222-5.6378768289975i</v>
      </c>
      <c r="DL343" s="240" t="str">
        <f t="shared" ca="1" si="565"/>
        <v>-8.24686374793693-8.66195187291814i</v>
      </c>
      <c r="DM343" s="240" t="str">
        <f t="shared" ca="1" si="566"/>
        <v>-5.11353339142561-10.8116579755633i</v>
      </c>
      <c r="DN343" s="240" t="str">
        <f t="shared" ca="1" si="567"/>
        <v>-1.46402436718497-11.8699959805417i</v>
      </c>
      <c r="DO343" s="240" t="str">
        <f t="shared" ca="1" si="568"/>
        <v>2.33326860397994-11.7301333985368i</v>
      </c>
      <c r="DP343" s="240" t="str">
        <f t="shared" ca="1" si="569"/>
        <v>5.89503295194038-10.4061884675093i</v>
      </c>
      <c r="DQ343" s="240" t="str">
        <f t="shared" ca="1" si="570"/>
        <v>8.8617312227933-8.03180500639532i</v>
      </c>
      <c r="DR343" s="240" t="str">
        <f t="shared" ca="1" si="571"/>
        <v>10.933894097836-4.8466619216831i</v>
      </c>
      <c r="DS343" s="240" t="str">
        <f t="shared" ca="1" si="572"/>
        <v>11.9023499162343-1.17227914649405i</v>
      </c>
      <c r="DT343" s="240" t="str">
        <f t="shared" ca="1" si="573"/>
        <v>11.6693392236508+2.62043775143616i</v>
      </c>
      <c r="DU343" s="240" t="str">
        <f t="shared" ca="1" si="574"/>
        <v>10.2583829672768+6.14863812746135i</v>
      </c>
      <c r="DV343" s="240" t="str">
        <f t="shared" ca="1" si="575"/>
        <v>7.81190820583617+9.0561725971503i</v>
      </c>
      <c r="DW343" s="240" t="str">
        <f t="shared" ca="1" si="576"/>
        <v>4.57687100402735+11.0495440511489i</v>
      </c>
      <c r="DX343" s="240" t="str">
        <f t="shared" ca="1" si="577"/>
        <v>0.879827788679612+11.9275343213949i</v>
      </c>
      <c r="DY343" s="240" t="str">
        <f t="shared" ca="1" si="578"/>
        <v>-2.90602844518596+11.6015158751586i</v>
      </c>
      <c r="DZ343" s="240" t="str">
        <f t="shared" ca="1" si="579"/>
        <v>-6.39853959328795+10.1043982007299i</v>
      </c>
      <c r="EA343" s="240" t="str">
        <f t="shared" ca="1" si="580"/>
        <v>-9.24515887175871+7.587305803889i</v>
      </c>
      <c r="EB343" s="240" t="str">
        <f t="shared" ca="1" si="581"/>
        <v>-11.1585381722945+4.30432315041903i</v>
      </c>
      <c r="EC343" s="240" t="str">
        <f t="shared" ca="1" si="582"/>
        <v>-11.9455340258796+0.586846455505519i</v>
      </c>
      <c r="ED343" s="240" t="str">
        <f t="shared" ca="1" si="583"/>
        <v>-11.5267042073142-3.18986865605319i</v>
      </c>
      <c r="EE343" s="240" t="str">
        <f t="shared" ca="1" si="584"/>
        <v>-9.94432692253463-6.6445868181204i</v>
      </c>
      <c r="EF343" s="240" t="str">
        <f t="shared" ca="1" si="585"/>
        <v>-7.35813309263325-9.42857620836157i</v>
      </c>
      <c r="EG343" s="240" t="str">
        <f t="shared" ca="1" si="586"/>
        <v>-4.02918253348369-11.2608108072934i</v>
      </c>
      <c r="EH343" s="240" t="str">
        <f t="shared" ca="1" si="587"/>
        <v>-0.293511627968881-11.9563381873395i</v>
      </c>
      <c r="EI343" s="240" t="str">
        <f t="shared" ca="1" si="588"/>
        <v>3.4717874093189-11.4449492838667i</v>
      </c>
      <c r="EJ343" s="240" t="str">
        <f t="shared" ca="1" si="589"/>
        <v>6.88663159231075-9.77826555364365i</v>
      </c>
      <c r="EK343" s="240" t="str">
        <f t="shared" ca="1" si="590"/>
        <v>9.60631412321294-7.12452811714194i</v>
      </c>
      <c r="EL343" s="240" t="str">
        <f t="shared" ca="1" si="591"/>
        <v>11.356300350927-3.75161488766118i</v>
      </c>
      <c r="EM343" s="240" t="str">
        <f t="shared" ca="1" si="592"/>
        <v>11.9599402977518-2.66074662028453E-12i</v>
      </c>
      <c r="EN343" s="240"/>
      <c r="EO343" s="240"/>
      <c r="EP343" s="240"/>
    </row>
    <row r="344" spans="1:146">
      <c r="A344" s="268">
        <f t="shared" si="461"/>
        <v>4.7656249999999843E-3</v>
      </c>
      <c r="B344" s="267">
        <v>244</v>
      </c>
      <c r="C344" s="266">
        <f t="shared" si="462"/>
        <v>48800</v>
      </c>
      <c r="N344" s="265">
        <f t="shared" ca="1" si="463"/>
        <v>12.039781873812867</v>
      </c>
      <c r="O344" s="240">
        <f t="shared" ca="1" si="464"/>
        <v>-11.960218126187133</v>
      </c>
      <c r="P344" s="240" t="str">
        <f t="shared" ca="1" si="465"/>
        <v>-11.445215149104-3.47186805865325i</v>
      </c>
      <c r="Q344" s="240" t="str">
        <f t="shared" ca="1" si="466"/>
        <v>-9.94455792843478-6.64474117133092i</v>
      </c>
      <c r="R344" s="240" t="str">
        <f t="shared" ca="1" si="467"/>
        <v>-7.58748205638515-9.24537363604137i</v>
      </c>
      <c r="S344" s="240" t="str">
        <f t="shared" ca="1" si="468"/>
        <v>-4.57697732436477-11.0498007311547i</v>
      </c>
      <c r="T344" s="240" t="str">
        <f t="shared" ca="1" si="469"/>
        <v>-1.17230637844643-11.9026264068494i</v>
      </c>
      <c r="U344" s="241" t="str">
        <f t="shared" ca="1" si="470"/>
        <v>2.33332280562051-11.7304058885763i</v>
      </c>
      <c r="V344" s="240" t="str">
        <f t="shared" ca="1" si="471"/>
        <v>5.63800779641181-10.547970691729i</v>
      </c>
      <c r="W344" s="240" t="str">
        <f t="shared" ca="1" si="472"/>
        <v>8.45715134149755-8.45715134149682i</v>
      </c>
      <c r="X344" s="240" t="str">
        <f t="shared" ca="1" si="473"/>
        <v>10.547970691729-5.63800779641188i</v>
      </c>
      <c r="Y344" s="240" t="str">
        <f t="shared" ca="1" si="474"/>
        <v>11.7304058885763-2.33332280562057i</v>
      </c>
      <c r="Z344" s="240" t="str">
        <f t="shared" ca="1" si="475"/>
        <v>11.9026264068494+1.17230637844641i</v>
      </c>
      <c r="AA344" s="240" t="str">
        <f t="shared" ca="1" si="476"/>
        <v>11.0498007311547+4.57697732436467i</v>
      </c>
      <c r="AB344" s="240" t="str">
        <f t="shared" ca="1" si="477"/>
        <v>9.24537363604146+7.58748205638503i</v>
      </c>
      <c r="AC344" s="240" t="str">
        <f t="shared" ca="1" si="478"/>
        <v>6.64474117133094+9.94455792843476i</v>
      </c>
      <c r="AD344" s="240" t="str">
        <f t="shared" ca="1" si="479"/>
        <v>3.47186805865265+11.4452151491041i</v>
      </c>
      <c r="AE344" s="240" t="str">
        <f t="shared" ca="1" si="480"/>
        <v>1.46518757011655E-13+11.9602181261871i</v>
      </c>
      <c r="AF344" s="240" t="str">
        <f t="shared" ca="1" si="481"/>
        <v>-3.47186805865594+11.4452151491031i</v>
      </c>
      <c r="AG344" s="240" t="str">
        <f t="shared" ca="1" si="482"/>
        <v>-6.64474117132886+9.94455792843615i</v>
      </c>
      <c r="AH344" s="240" t="str">
        <f t="shared" ca="1" si="483"/>
        <v>-9.24537363604364+7.58748205638236i</v>
      </c>
      <c r="AI344" s="240" t="str">
        <f t="shared" ca="1" si="484"/>
        <v>-11.0498007311542+4.57697732436588i</v>
      </c>
      <c r="AJ344" s="240" t="str">
        <f t="shared" ca="1" si="485"/>
        <v>-11.9026264068499+1.1723063784418i</v>
      </c>
      <c r="AK344" s="240" t="str">
        <f t="shared" ca="1" si="486"/>
        <v>-11.7304058885763-2.33332280562054i</v>
      </c>
      <c r="AL344" s="240" t="str">
        <f t="shared" ca="1" si="487"/>
        <v>-10.5479706917263-5.63800779641701i</v>
      </c>
      <c r="AM344" s="240" t="str">
        <f t="shared" ca="1" si="488"/>
        <v>-8.45715134149686-8.45715134149751i</v>
      </c>
      <c r="AN344" s="240" t="str">
        <f t="shared" ca="1" si="489"/>
        <v>-5.6380077964162-10.5479706917267i</v>
      </c>
      <c r="AO344" s="240" t="str">
        <f t="shared" ca="1" si="490"/>
        <v>-2.33332280561963-11.7304058885765i</v>
      </c>
      <c r="AP344" s="240" t="str">
        <f t="shared" ca="1" si="491"/>
        <v>1.17230637844288-11.9026264068498i</v>
      </c>
      <c r="AQ344" s="240" t="str">
        <f t="shared" ca="1" si="492"/>
        <v>4.57697732436688-11.0498007311538i</v>
      </c>
      <c r="AR344" s="240" t="str">
        <f t="shared" ca="1" si="493"/>
        <v>4.57697732436688-11.0498007311538i</v>
      </c>
      <c r="AS344" s="240" t="str">
        <f t="shared" ca="1" si="494"/>
        <v>9.94455792843666-6.6447411713281i</v>
      </c>
      <c r="AT344" s="240" t="str">
        <f t="shared" ca="1" si="495"/>
        <v>11.4452151491034-3.47186805865506i</v>
      </c>
      <c r="AU344" s="240" t="str">
        <f t="shared" ca="1" si="496"/>
        <v>11.9602181261871+4.46598030627107E-12i</v>
      </c>
      <c r="AV344" s="240" t="str">
        <f t="shared" ca="1" si="497"/>
        <v>11.4452151491042+3.47186805865255i</v>
      </c>
      <c r="AW344" s="240" t="str">
        <f t="shared" ca="1" si="498"/>
        <v>9.94455792843151+6.64474117133581i</v>
      </c>
      <c r="AX344" s="240" t="str">
        <f t="shared" ca="1" si="499"/>
        <v>7.58748205638523+9.24537363604128i</v>
      </c>
      <c r="AY344" s="240" t="str">
        <f t="shared" ca="1" si="500"/>
        <v>4.57697732436931+11.0498007311528i</v>
      </c>
      <c r="AZ344" s="240" t="str">
        <f t="shared" ca="1" si="501"/>
        <v>1.1723063784455+11.9026264068495i</v>
      </c>
      <c r="BA344" s="240" t="str">
        <f t="shared" ca="1" si="502"/>
        <v>-2.33332280561672+11.7304058885771i</v>
      </c>
      <c r="BB344" s="240" t="str">
        <f t="shared" ca="1" si="503"/>
        <v>-5.63800779641388+10.5479706917279i</v>
      </c>
      <c r="BC344" s="240" t="str">
        <f t="shared" ca="1" si="504"/>
        <v>-8.457151341495+8.45715134149937i</v>
      </c>
      <c r="BD344" s="240" t="str">
        <f t="shared" ca="1" si="505"/>
        <v>-10.5479706917306+5.63800779640884i</v>
      </c>
      <c r="BE344" s="240" t="str">
        <f t="shared" ca="1" si="506"/>
        <v>-11.7304058885758+2.33332280562311i</v>
      </c>
      <c r="BF344" s="240" t="str">
        <f t="shared" ca="1" si="507"/>
        <v>-11.9026264068489-1.17230637845119i</v>
      </c>
      <c r="BG344" s="240" t="str">
        <f t="shared" ca="1" si="508"/>
        <v>-11.0498007311551-4.57697732436361i</v>
      </c>
      <c r="BH344" s="240" t="str">
        <f t="shared" ca="1" si="509"/>
        <v>-9.24537363603788-7.58748205638941i</v>
      </c>
      <c r="BI344" s="240" t="str">
        <f t="shared" ca="1" si="510"/>
        <v>-6.64474117133134-9.94455792843451i</v>
      </c>
      <c r="BJ344" s="240" t="str">
        <f t="shared" ca="1" si="511"/>
        <v>-3.47186805865878-11.4452151491023i</v>
      </c>
      <c r="BK344" s="240" t="str">
        <f t="shared" ca="1" si="512"/>
        <v>9.20163106192004E-13-11.9602181261871i</v>
      </c>
      <c r="BL344" s="240" t="str">
        <f t="shared" ca="1" si="513"/>
        <v>3.47186805864883-11.4452151491053i</v>
      </c>
      <c r="BM344" s="240" t="str">
        <f t="shared" ca="1" si="514"/>
        <v>6.64474117133287-9.94455792843348i</v>
      </c>
      <c r="BN344" s="240" t="str">
        <f t="shared" ca="1" si="515"/>
        <v>9.24537363603904-7.58748205638798i</v>
      </c>
      <c r="BO344" s="240" t="str">
        <f t="shared" ca="1" si="516"/>
        <v>11.0498007311558-4.57697732436191i</v>
      </c>
      <c r="BP344" s="240" t="str">
        <f t="shared" ca="1" si="517"/>
        <v>11.9026264068491-1.17230637844936i</v>
      </c>
      <c r="BQ344" s="240" t="str">
        <f t="shared" ca="1" si="518"/>
        <v>11.7304058885755+2.33332280562491i</v>
      </c>
      <c r="BR344" s="240" t="str">
        <f t="shared" ca="1" si="519"/>
        <v>10.5479706917298+5.63800779641045i</v>
      </c>
      <c r="BS344" s="240" t="str">
        <f t="shared" ca="1" si="520"/>
        <v>8.45715134149346+8.45715134150091i</v>
      </c>
      <c r="BT344" s="240" t="str">
        <f t="shared" ca="1" si="521"/>
        <v>5.63800779641196+10.547970691729i</v>
      </c>
      <c r="BU344" s="240" t="str">
        <f t="shared" ca="1" si="522"/>
        <v>2.33332280562659+11.7304058885751i</v>
      </c>
      <c r="BV344" s="240" t="str">
        <f t="shared" ca="1" si="523"/>
        <v>-1.17230637844767+11.9026264068493i</v>
      </c>
      <c r="BW344" s="240" t="str">
        <f t="shared" ca="1" si="524"/>
        <v>-4.57697732436033+11.0498007311565i</v>
      </c>
      <c r="BX344" s="240" t="str">
        <f t="shared" ca="1" si="525"/>
        <v>-7.58748205638665+9.24537363604012i</v>
      </c>
      <c r="BY344" s="240" t="str">
        <f t="shared" ca="1" si="526"/>
        <v>-9.94455792843253+6.64474117133428i</v>
      </c>
      <c r="BZ344" s="240" t="str">
        <f t="shared" ca="1" si="527"/>
        <v>-11.4452151491048+3.47186805865046i</v>
      </c>
      <c r="CA344" s="240" t="str">
        <f t="shared" ca="1" si="528"/>
        <v>-11.9602181261871+2.62565409388707E-12i</v>
      </c>
      <c r="CB344" s="240" t="str">
        <f t="shared" ca="1" si="529"/>
        <v>-11.4452151491028-3.47186805865715i</v>
      </c>
      <c r="CC344" s="240" t="str">
        <f t="shared" ca="1" si="530"/>
        <v>-9.94455792843545-6.64474117132992i</v>
      </c>
      <c r="CD344" s="240" t="str">
        <f t="shared" ca="1" si="531"/>
        <v>-7.58748205638179-9.24537363604412i</v>
      </c>
      <c r="CE344" s="240" t="str">
        <f t="shared" ca="1" si="532"/>
        <v>-4.57697732436519-11.0498007311545i</v>
      </c>
      <c r="CF344" s="240" t="str">
        <f t="shared" ca="1" si="533"/>
        <v>-1.17230637845289-11.9026264068488i</v>
      </c>
      <c r="CG344" s="240" t="str">
        <f t="shared" ca="1" si="534"/>
        <v>2.33332280562143-11.7304058885762i</v>
      </c>
      <c r="CH344" s="240" t="str">
        <f t="shared" ca="1" si="535"/>
        <v>5.63800779640733-10.5479706917314i</v>
      </c>
      <c r="CI344" s="240" t="str">
        <f t="shared" ca="1" si="536"/>
        <v>8.4571513414984-8.45715134149597i</v>
      </c>
      <c r="CJ344" s="240" t="str">
        <f t="shared" ca="1" si="537"/>
        <v>10.5479706917273-5.63800779641509i</v>
      </c>
      <c r="CK344" s="240" t="str">
        <f t="shared" ca="1" si="538"/>
        <v>11.7304058885767-2.33332280561873i</v>
      </c>
      <c r="CL344" s="240" t="str">
        <f t="shared" ca="1" si="539"/>
        <v>11.9026264068497+1.17230637844346i</v>
      </c>
      <c r="CM344" s="240" t="str">
        <f t="shared" ca="1" si="540"/>
        <v>11.0498007311534+4.57697732436773i</v>
      </c>
      <c r="CN344" s="240" t="str">
        <f t="shared" ca="1" si="541"/>
        <v>9.24537363604237+7.58748205638392i</v>
      </c>
      <c r="CO344" s="240" t="str">
        <f t="shared" ca="1" si="542"/>
        <v>6.64474117132706+9.94455792843737i</v>
      </c>
      <c r="CP344" s="240" t="str">
        <f t="shared" ca="1" si="543"/>
        <v>3.47186805865386+11.4452151491038i</v>
      </c>
      <c r="CQ344" s="240" t="str">
        <f t="shared" ca="1" si="544"/>
        <v>-5.38614341246308E-12+11.9602181261871i</v>
      </c>
      <c r="CR344" s="240" t="str">
        <f t="shared" ca="1" si="545"/>
        <v>-3.4718680586531+11.445215149104i</v>
      </c>
      <c r="CS344" s="240" t="str">
        <f t="shared" ca="1" si="546"/>
        <v>-6.6447411713264+9.9445579284378i</v>
      </c>
      <c r="CT344" s="240" t="str">
        <f t="shared" ca="1" si="547"/>
        <v>-9.24537363604187+7.58748205638453i</v>
      </c>
      <c r="CU344" s="240" t="str">
        <f t="shared" ca="1" si="548"/>
        <v>-11.0498007311531+4.57697732436846i</v>
      </c>
      <c r="CV344" s="240" t="str">
        <f t="shared" ca="1" si="549"/>
        <v>-11.9026264068496+1.17230637844424i</v>
      </c>
      <c r="CW344" s="240" t="str">
        <f t="shared" ca="1" si="550"/>
        <v>-11.7304058885769-2.33332280561796i</v>
      </c>
      <c r="CX344" s="240" t="str">
        <f t="shared" ca="1" si="551"/>
        <v>-10.5479706917273-5.638007796415i</v>
      </c>
      <c r="CY344" s="240" t="str">
        <f t="shared" ca="1" si="552"/>
        <v>-8.45715134149847-8.4571513414959i</v>
      </c>
      <c r="CZ344" s="240" t="str">
        <f t="shared" ca="1" si="553"/>
        <v>-5.63800779640743-10.5479706917314i</v>
      </c>
      <c r="DA344" s="240" t="str">
        <f t="shared" ca="1" si="554"/>
        <v>-2.33332280562154-11.7304058885761i</v>
      </c>
      <c r="DB344" s="240" t="str">
        <f t="shared" ca="1" si="555"/>
        <v>1.17230637845143-11.9026264068489i</v>
      </c>
      <c r="DC344" s="240" t="str">
        <f t="shared" ca="1" si="556"/>
        <v>4.57697732436383-11.049800731155i</v>
      </c>
      <c r="DD344" s="240" t="str">
        <f t="shared" ca="1" si="557"/>
        <v>7.58748205639011-9.24537363603729i</v>
      </c>
      <c r="DE344" s="240" t="str">
        <f t="shared" ca="1" si="558"/>
        <v>9.94455792843501-6.64474117133057i</v>
      </c>
      <c r="DF344" s="240" t="str">
        <f t="shared" ca="1" si="559"/>
        <v>11.4452151491025-3.4718680586579i</v>
      </c>
      <c r="DG344" s="240" t="str">
        <f t="shared" ca="1" si="560"/>
        <v>11.9602181261871+1.84032621238401E-12i</v>
      </c>
      <c r="DH344" s="240" t="str">
        <f t="shared" ca="1" si="561"/>
        <v>11.445215149105+3.47186805864971i</v>
      </c>
      <c r="DI344" s="240" t="str">
        <f t="shared" ca="1" si="562"/>
        <v>9.94455792843296+6.64474117133364i</v>
      </c>
      <c r="DJ344" s="240" t="str">
        <f t="shared" ca="1" si="563"/>
        <v>7.58748205638727+9.24537363603962i</v>
      </c>
      <c r="DK344" s="240" t="str">
        <f t="shared" ca="1" si="564"/>
        <v>4.57697732436043+11.0498007311565i</v>
      </c>
      <c r="DL344" s="240" t="str">
        <f t="shared" ca="1" si="565"/>
        <v>1.17230637844777+11.9026264068493i</v>
      </c>
      <c r="DM344" s="240" t="str">
        <f t="shared" ca="1" si="566"/>
        <v>-2.33332280562648+11.7304058885752i</v>
      </c>
      <c r="DN344" s="240" t="str">
        <f t="shared" ca="1" si="567"/>
        <v>-5.63800779641186+10.547970691729i</v>
      </c>
      <c r="DO344" s="240" t="str">
        <f t="shared" ca="1" si="568"/>
        <v>-8.45715134149339+8.45715134150098i</v>
      </c>
      <c r="DP344" s="240" t="str">
        <f t="shared" ca="1" si="569"/>
        <v>-10.5479706917291+5.63800779641174i</v>
      </c>
      <c r="DQ344" s="240" t="str">
        <f t="shared" ca="1" si="570"/>
        <v>-11.7304058885752+2.33332280562635i</v>
      </c>
      <c r="DR344" s="240" t="str">
        <f t="shared" ca="1" si="571"/>
        <v>-11.9026264068493-1.17230637844791i</v>
      </c>
      <c r="DS344" s="240" t="str">
        <f t="shared" ca="1" si="572"/>
        <v>-11.0498007311564-4.57697732436056i</v>
      </c>
      <c r="DT344" s="240" t="str">
        <f t="shared" ca="1" si="573"/>
        <v>-9.24537363603954-7.58748205638737i</v>
      </c>
      <c r="DU344" s="240" t="str">
        <f t="shared" ca="1" si="574"/>
        <v>-6.64474117133352-9.94455792843305i</v>
      </c>
      <c r="DV344" s="240" t="str">
        <f t="shared" ca="1" si="575"/>
        <v>-3.47186805864959-11.4452151491051i</v>
      </c>
      <c r="DW344" s="240" t="str">
        <f t="shared" ca="1" si="576"/>
        <v>-1.70549098769507E-12-11.9602181261871i</v>
      </c>
      <c r="DX344" s="240" t="str">
        <f t="shared" ca="1" si="577"/>
        <v>3.47186805865803-11.4452151491025i</v>
      </c>
      <c r="DY344" s="240" t="str">
        <f t="shared" ca="1" si="578"/>
        <v>6.64474117133068-9.94455792843494i</v>
      </c>
      <c r="DZ344" s="240" t="str">
        <f t="shared" ca="1" si="579"/>
        <v>9.24537363603737-7.58748205639i</v>
      </c>
      <c r="EA344" s="240" t="str">
        <f t="shared" ca="1" si="580"/>
        <v>11.0498007311551-4.5769773243637i</v>
      </c>
      <c r="EB344" s="240" t="str">
        <f t="shared" ca="1" si="581"/>
        <v>11.9026264068489-1.1723063784513i</v>
      </c>
      <c r="EC344" s="240" t="str">
        <f t="shared" ca="1" si="582"/>
        <v>11.7304058885758+2.33332280562301i</v>
      </c>
      <c r="ED344" s="240" t="str">
        <f t="shared" ca="1" si="583"/>
        <v>10.5479706917307+5.63800779640874i</v>
      </c>
      <c r="EE344" s="240" t="str">
        <f t="shared" ca="1" si="584"/>
        <v>8.4571513414958+8.45715134149857i</v>
      </c>
      <c r="EF344" s="240" t="str">
        <f t="shared" ca="1" si="585"/>
        <v>5.63800779641488+10.5479706917274i</v>
      </c>
      <c r="EG344" s="240" t="str">
        <f t="shared" ca="1" si="586"/>
        <v>2.33332280561782+11.7304058885769i</v>
      </c>
      <c r="EH344" s="240" t="str">
        <f t="shared" ca="1" si="587"/>
        <v>-1.17230637844438+11.9026264068496i</v>
      </c>
      <c r="EI344" s="240" t="str">
        <f t="shared" ca="1" si="588"/>
        <v>-4.57697732436858+11.0498007311531i</v>
      </c>
      <c r="EJ344" s="240" t="str">
        <f t="shared" ca="1" si="589"/>
        <v>-7.58748205638463+9.24537363604179i</v>
      </c>
      <c r="EK344" s="240" t="str">
        <f t="shared" ca="1" si="590"/>
        <v>-9.94455792843787+6.64474117132629i</v>
      </c>
      <c r="EL344" s="240" t="str">
        <f t="shared" ca="1" si="591"/>
        <v>-11.445215149104+3.47186805865297i</v>
      </c>
      <c r="EM344" s="240" t="str">
        <f t="shared" ca="1" si="592"/>
        <v>-11.9602181261871+5.25130818777414E-12i</v>
      </c>
      <c r="EN344" s="240"/>
      <c r="EO344" s="240"/>
      <c r="EP344" s="240"/>
    </row>
    <row r="345" spans="1:146">
      <c r="A345" s="268">
        <f t="shared" si="461"/>
        <v>4.7851562499999839E-3</v>
      </c>
      <c r="B345" s="267">
        <v>245</v>
      </c>
      <c r="C345" s="266">
        <f t="shared" si="462"/>
        <v>49000</v>
      </c>
      <c r="N345" s="265">
        <f t="shared" ca="1" si="463"/>
        <v>12.039524999332409</v>
      </c>
      <c r="O345" s="240">
        <f t="shared" ca="1" si="464"/>
        <v>-11.960475000667591</v>
      </c>
      <c r="P345" s="240" t="str">
        <f t="shared" ca="1" si="465"/>
        <v>-11.5272195411881-3.19001126813768i</v>
      </c>
      <c r="Q345" s="240" t="str">
        <f t="shared" ca="1" si="466"/>
        <v>-10.2588415972654-6.14891301969791i</v>
      </c>
      <c r="R345" s="240" t="str">
        <f t="shared" ca="1" si="467"/>
        <v>-8.24723244727405-8.66233912994777i</v>
      </c>
      <c r="S345" s="240" t="str">
        <f t="shared" ca="1" si="468"/>
        <v>-5.63812888620411-10.5481972347954i</v>
      </c>
      <c r="T345" s="240" t="str">
        <f t="shared" ca="1" si="469"/>
        <v>-2.62055490551187-11.6698609344239i</v>
      </c>
      <c r="U345" s="241" t="str">
        <f t="shared" ca="1" si="470"/>
        <v>0.586872692133743-11.9460680847224i</v>
      </c>
      <c r="V345" s="240" t="str">
        <f t="shared" ca="1" si="471"/>
        <v>3.75178261420678-11.3568080664124i</v>
      </c>
      <c r="W345" s="240" t="str">
        <f t="shared" ca="1" si="472"/>
        <v>6.64488388314611-9.9447715117593i</v>
      </c>
      <c r="X345" s="240" t="str">
        <f t="shared" ca="1" si="473"/>
        <v>9.05657747892534-7.81225745926341i</v>
      </c>
      <c r="Y345" s="240" t="str">
        <f t="shared" ca="1" si="474"/>
        <v>10.8121413412743-5.11376200638058i</v>
      </c>
      <c r="Z345" s="240" t="str">
        <f t="shared" ca="1" si="475"/>
        <v>11.7843886105097-2.04478539658388i</v>
      </c>
      <c r="AA345" s="240" t="str">
        <f t="shared" ca="1" si="476"/>
        <v>11.9028820444091+1.17233155654816i</v>
      </c>
      <c r="AB345" s="240" t="str">
        <f t="shared" ca="1" si="477"/>
        <v>11.1590370462659+4.30451558734087i</v>
      </c>
      <c r="AC345" s="240" t="str">
        <f t="shared" ca="1" si="478"/>
        <v>9.60674360062227+7.12484663929671i</v>
      </c>
      <c r="AD345" s="240" t="str">
        <f t="shared" ca="1" si="479"/>
        <v>7.35846205876045+9.42899773949371i</v>
      </c>
      <c r="AE345" s="240" t="str">
        <f t="shared" ca="1" si="480"/>
        <v>4.57707562597213+11.0500380522298i</v>
      </c>
      <c r="AF345" s="240" t="str">
        <f t="shared" ca="1" si="481"/>
        <v>1.46408982053342+11.8705266622423i</v>
      </c>
      <c r="AG345" s="240" t="str">
        <f t="shared" ca="1" si="482"/>
        <v>-1.75496617155765+11.8310209186816i</v>
      </c>
      <c r="AH345" s="240" t="str">
        <f t="shared" ca="1" si="483"/>
        <v>-4.84687860538951+10.9343829284606i</v>
      </c>
      <c r="AI345" s="240" t="str">
        <f t="shared" ca="1" si="484"/>
        <v>-7.58764501583322+9.24557220269766i</v>
      </c>
      <c r="AJ345" s="240" t="str">
        <f t="shared" ca="1" si="485"/>
        <v>-9.77870271862488+6.88693947863292i</v>
      </c>
      <c r="AK345" s="240" t="str">
        <f t="shared" ca="1" si="486"/>
        <v>-11.2613142536473+4.02936266947953i</v>
      </c>
      <c r="AL345" s="240" t="str">
        <f t="shared" ca="1" si="487"/>
        <v>-11.9280675755102+0.879867123863786i</v>
      </c>
      <c r="AM345" s="240" t="str">
        <f t="shared" ca="1" si="488"/>
        <v>-11.7306578272853-2.33337291934749i</v>
      </c>
      <c r="AN345" s="240" t="str">
        <f t="shared" ca="1" si="489"/>
        <v>-10.6833869244386-5.37756506834914i</v>
      </c>
      <c r="AO345" s="240" t="str">
        <f t="shared" ca="1" si="490"/>
        <v>-8.862127411528-8.03216409091836i</v>
      </c>
      <c r="AP345" s="240" t="str">
        <f t="shared" ca="1" si="491"/>
        <v>-6.39882565807371-10.1048499463956i</v>
      </c>
      <c r="AQ345" s="240" t="str">
        <f t="shared" ca="1" si="492"/>
        <v>-3.47194262537912-11.4454609626555i</v>
      </c>
      <c r="AR345" s="240" t="str">
        <f t="shared" ca="1" si="493"/>
        <v>-3.47194262537912-11.4454609626555i</v>
      </c>
      <c r="AS345" s="240" t="str">
        <f t="shared" ca="1" si="494"/>
        <v>2.90615836739556-11.6020345536984i</v>
      </c>
      <c r="AT345" s="240" t="str">
        <f t="shared" ca="1" si="495"/>
        <v>5.89529650603975-10.4066537055612i</v>
      </c>
      <c r="AU345" s="240" t="str">
        <f t="shared" ca="1" si="496"/>
        <v>8.45733297918285-8.45733297918561i</v>
      </c>
      <c r="AV345" s="240" t="str">
        <f t="shared" ca="1" si="497"/>
        <v>10.4066537055592-5.89529650604317i</v>
      </c>
      <c r="AW345" s="240" t="str">
        <f t="shared" ca="1" si="498"/>
        <v>11.6020345537004-2.90615836738749i</v>
      </c>
      <c r="AX345" s="240" t="str">
        <f t="shared" ca="1" si="499"/>
        <v>11.9568727292129+0.293524750233625i</v>
      </c>
      <c r="AY345" s="240" t="str">
        <f t="shared" ca="1" si="500"/>
        <v>11.4454609626566+3.47194262537536i</v>
      </c>
      <c r="AZ345" s="240" t="str">
        <f t="shared" ca="1" si="501"/>
        <v>10.1048499463914+6.39882565808046i</v>
      </c>
      <c r="BA345" s="240" t="str">
        <f t="shared" ca="1" si="502"/>
        <v>8.03216409092127+8.86212741152537i</v>
      </c>
      <c r="BB345" s="240" t="str">
        <f t="shared" ca="1" si="503"/>
        <v>5.37756506835265+10.6833869244368i</v>
      </c>
      <c r="BC345" s="240" t="str">
        <f t="shared" ca="1" si="504"/>
        <v>2.33337291935133+11.7306578272845i</v>
      </c>
      <c r="BD345" s="240" t="str">
        <f t="shared" ca="1" si="505"/>
        <v>-0.879867123872081+11.9280675755096i</v>
      </c>
      <c r="BE345" s="240" t="str">
        <f t="shared" ca="1" si="506"/>
        <v>-4.02936266947583+11.2613142536486i</v>
      </c>
      <c r="BF345" s="240" t="str">
        <f t="shared" ca="1" si="507"/>
        <v>-6.88693947862944+9.77870271862734i</v>
      </c>
      <c r="BG345" s="240" t="str">
        <f t="shared" ca="1" si="508"/>
        <v>-9.24557220270261+7.5876450158272i</v>
      </c>
      <c r="BH345" s="240" t="str">
        <f t="shared" ca="1" si="509"/>
        <v>-10.9343829284591+4.84687860539294i</v>
      </c>
      <c r="BI345" s="240" t="str">
        <f t="shared" ca="1" si="510"/>
        <v>-11.8310209186811+1.75496617156152i</v>
      </c>
      <c r="BJ345" s="240" t="str">
        <f t="shared" ca="1" si="511"/>
        <v>-11.8705266622428-1.46408982052936i</v>
      </c>
      <c r="BK345" s="240" t="str">
        <f t="shared" ca="1" si="512"/>
        <v>-11.0500380522286-4.57707562597495i</v>
      </c>
      <c r="BL345" s="240" t="str">
        <f t="shared" ca="1" si="513"/>
        <v>-9.42899773949371-7.35846205876044i</v>
      </c>
      <c r="BM345" s="240" t="str">
        <f t="shared" ca="1" si="514"/>
        <v>-7.12484663929987-9.60674360061992i</v>
      </c>
      <c r="BN345" s="240" t="str">
        <f t="shared" ca="1" si="515"/>
        <v>-4.3045155873366-11.1590370462675i</v>
      </c>
      <c r="BO345" s="240" t="str">
        <f t="shared" ca="1" si="516"/>
        <v>-1.17233155654749-11.9028820444091i</v>
      </c>
      <c r="BP345" s="240" t="str">
        <f t="shared" ca="1" si="517"/>
        <v>2.0447853965827-11.7843886105099i</v>
      </c>
      <c r="BQ345" s="240" t="str">
        <f t="shared" ca="1" si="518"/>
        <v>5.11376200638649-10.8121413412715i</v>
      </c>
      <c r="BR345" s="240" t="str">
        <f t="shared" ca="1" si="519"/>
        <v>7.81225745926599-9.05657747892312i</v>
      </c>
      <c r="BS345" s="240" t="str">
        <f t="shared" ca="1" si="520"/>
        <v>9.94477151175906-6.64488388314647i</v>
      </c>
      <c r="BT345" s="240" t="str">
        <f t="shared" ca="1" si="521"/>
        <v>11.3568080664111-3.75178261421082i</v>
      </c>
      <c r="BU345" s="240" t="str">
        <f t="shared" ca="1" si="522"/>
        <v>11.9460680847226-0.586872692129595i</v>
      </c>
      <c r="BV345" s="240" t="str">
        <f t="shared" ca="1" si="523"/>
        <v>11.6698609344236+2.6205549055129i</v>
      </c>
      <c r="BW345" s="240" t="str">
        <f t="shared" ca="1" si="524"/>
        <v>10.5481972347967+5.63812888620166i</v>
      </c>
      <c r="BX345" s="240" t="str">
        <f t="shared" ca="1" si="525"/>
        <v>8.6623391299515+8.24723244727014i</v>
      </c>
      <c r="BY345" s="240" t="str">
        <f t="shared" ca="1" si="526"/>
        <v>6.14891301969532+10.258841597267i</v>
      </c>
      <c r="BZ345" s="240" t="str">
        <f t="shared" ca="1" si="527"/>
        <v>3.1900112681379+11.5272195411881i</v>
      </c>
      <c r="CA345" s="240" t="str">
        <f t="shared" ca="1" si="528"/>
        <v>3.92098818402169E-12+11.9604750006676i</v>
      </c>
      <c r="CB345" s="240" t="str">
        <f t="shared" ca="1" si="529"/>
        <v>-3.19001126814213+11.5272195411869i</v>
      </c>
      <c r="CC345" s="240" t="str">
        <f t="shared" ca="1" si="530"/>
        <v>-6.1489130196985+10.2588415972651i</v>
      </c>
      <c r="CD345" s="240" t="str">
        <f t="shared" ca="1" si="531"/>
        <v>-8.6623391299461+8.24723244727583i</v>
      </c>
      <c r="CE345" s="240" t="str">
        <f t="shared" ca="1" si="532"/>
        <v>-10.548197234793+5.63812888620857i</v>
      </c>
      <c r="CF345" s="240" t="str">
        <f t="shared" ca="1" si="533"/>
        <v>-11.6698609344246+2.6205549055086i</v>
      </c>
      <c r="CG345" s="240" t="str">
        <f t="shared" ca="1" si="534"/>
        <v>-11.9460680847224-0.586872692133306i</v>
      </c>
      <c r="CH345" s="240" t="str">
        <f t="shared" ca="1" si="535"/>
        <v>-11.3568080664135-3.75178261420338i</v>
      </c>
      <c r="CI345" s="240" t="str">
        <f t="shared" ca="1" si="536"/>
        <v>-9.94477151175701-6.64488388314956i</v>
      </c>
      <c r="CJ345" s="240" t="str">
        <f t="shared" ca="1" si="537"/>
        <v>-7.81225745926265-9.05657747892599i</v>
      </c>
      <c r="CK345" s="240" t="str">
        <f t="shared" ca="1" si="538"/>
        <v>-5.11376200638312-10.8121413412731i</v>
      </c>
      <c r="CL345" s="240" t="str">
        <f t="shared" ca="1" si="539"/>
        <v>-2.04478539659043-11.7843886105086i</v>
      </c>
      <c r="CM345" s="240" t="str">
        <f t="shared" ca="1" si="540"/>
        <v>1.17233155655119-11.9028820444088i</v>
      </c>
      <c r="CN345" s="240" t="str">
        <f t="shared" ca="1" si="541"/>
        <v>4.3045155873407-11.1590370462659i</v>
      </c>
      <c r="CO345" s="240" t="str">
        <f t="shared" ca="1" si="542"/>
        <v>7.12484663929356-9.6067436006246i</v>
      </c>
      <c r="CP345" s="240" t="str">
        <f t="shared" ca="1" si="543"/>
        <v>9.42899773949641-7.35846205875697i</v>
      </c>
      <c r="CQ345" s="240" t="str">
        <f t="shared" ca="1" si="544"/>
        <v>11.05003805223-4.57707562597151i</v>
      </c>
      <c r="CR345" s="240" t="str">
        <f t="shared" ca="1" si="545"/>
        <v>11.8705266622418-1.46408982053714i</v>
      </c>
      <c r="CS345" s="240" t="str">
        <f t="shared" ca="1" si="546"/>
        <v>11.8310209186804+1.75496617156587i</v>
      </c>
      <c r="CT345" s="240" t="str">
        <f t="shared" ca="1" si="547"/>
        <v>10.9343829284573+4.84687860539696i</v>
      </c>
      <c r="CU345" s="240" t="str">
        <f t="shared" ca="1" si="548"/>
        <v>9.24557220270025+7.58764501583006i</v>
      </c>
      <c r="CV345" s="240" t="str">
        <f t="shared" ca="1" si="549"/>
        <v>6.88693947863585+9.77870271862283i</v>
      </c>
      <c r="CW345" s="240" t="str">
        <f t="shared" ca="1" si="550"/>
        <v>4.02936266947234+11.2613142536498i</v>
      </c>
      <c r="CX345" s="240" t="str">
        <f t="shared" ca="1" si="551"/>
        <v>0.879867123868374+11.9280675755099i</v>
      </c>
      <c r="CY345" s="240" t="str">
        <f t="shared" ca="1" si="552"/>
        <v>-2.33337291934431+11.7306578272859i</v>
      </c>
      <c r="CZ345" s="240" t="str">
        <f t="shared" ca="1" si="553"/>
        <v>-5.37756506834595+10.6833869244402i</v>
      </c>
      <c r="DA345" s="240" t="str">
        <f t="shared" ca="1" si="554"/>
        <v>-8.03216409092452+8.86212741152241i</v>
      </c>
      <c r="DB345" s="240" t="str">
        <f t="shared" ca="1" si="555"/>
        <v>-10.1048499463937+6.39882565807674i</v>
      </c>
      <c r="DC345" s="240" t="str">
        <f t="shared" ca="1" si="556"/>
        <v>-11.4454609626543+3.47194262538287i</v>
      </c>
      <c r="DD345" s="240" t="str">
        <f t="shared" ca="1" si="557"/>
        <v>-11.956872729213+0.29352475022957i</v>
      </c>
      <c r="DE345" s="240" t="str">
        <f t="shared" ca="1" si="558"/>
        <v>-11.6020345536994-2.90615836739142i</v>
      </c>
      <c r="DF345" s="240" t="str">
        <f t="shared" ca="1" si="559"/>
        <v>-10.4066537055633-5.89529650603604i</v>
      </c>
      <c r="DG345" s="240" t="str">
        <f t="shared" ca="1" si="560"/>
        <v>-8.45733297918022-8.45733297918824i</v>
      </c>
      <c r="DH345" s="240" t="str">
        <f t="shared" ca="1" si="561"/>
        <v>-5.89529650603682-10.4066537055628i</v>
      </c>
      <c r="DI345" s="240" t="str">
        <f t="shared" ca="1" si="562"/>
        <v>-2.90615836739097-11.6020345536995i</v>
      </c>
      <c r="DJ345" s="240" t="str">
        <f t="shared" ca="1" si="563"/>
        <v>0.293524750230045-11.956872729213i</v>
      </c>
      <c r="DK345" s="240" t="str">
        <f t="shared" ca="1" si="564"/>
        <v>3.47194262538333-11.4454609626542i</v>
      </c>
      <c r="DL345" s="240" t="str">
        <f t="shared" ca="1" si="565"/>
        <v>6.39882565807715-10.1048499463935i</v>
      </c>
      <c r="DM345" s="240" t="str">
        <f t="shared" ca="1" si="566"/>
        <v>8.86212741152274-8.03216409092418i</v>
      </c>
      <c r="DN345" s="240" t="str">
        <f t="shared" ca="1" si="567"/>
        <v>10.6833869244404-5.37756506834552i</v>
      </c>
      <c r="DO345" s="240" t="str">
        <f t="shared" ca="1" si="568"/>
        <v>11.730657827286-2.33337291934384i</v>
      </c>
      <c r="DP345" s="240" t="str">
        <f t="shared" ca="1" si="569"/>
        <v>11.9280675755099+0.879867123867492i</v>
      </c>
      <c r="DQ345" s="240" t="str">
        <f t="shared" ca="1" si="570"/>
        <v>11.2613142536497+4.02936266947278i</v>
      </c>
      <c r="DR345" s="240" t="str">
        <f t="shared" ca="1" si="571"/>
        <v>9.77870271862216+6.8869394786368i</v>
      </c>
      <c r="DS345" s="240" t="str">
        <f t="shared" ca="1" si="572"/>
        <v>7.58764501582969+9.24557220270055i</v>
      </c>
      <c r="DT345" s="240" t="str">
        <f t="shared" ca="1" si="573"/>
        <v>4.84687860539653+10.9343829284576i</v>
      </c>
      <c r="DU345" s="240" t="str">
        <f t="shared" ca="1" si="574"/>
        <v>1.7549661715654+11.8310209186805i</v>
      </c>
      <c r="DV345" s="240" t="str">
        <f t="shared" ca="1" si="575"/>
        <v>-1.46408982053761+11.8705266622418i</v>
      </c>
      <c r="DW345" s="240" t="str">
        <f t="shared" ca="1" si="576"/>
        <v>-4.57707562597132+11.0500380522301i</v>
      </c>
      <c r="DX345" s="240" t="str">
        <f t="shared" ca="1" si="577"/>
        <v>-7.35846205875682+9.42899773949654i</v>
      </c>
      <c r="DY345" s="240" t="str">
        <f t="shared" ca="1" si="578"/>
        <v>-9.60674360062448+7.12484663929373i</v>
      </c>
      <c r="DZ345" s="240" t="str">
        <f t="shared" ca="1" si="579"/>
        <v>-11.1590370462659+4.30451558734089i</v>
      </c>
      <c r="EA345" s="240" t="str">
        <f t="shared" ca="1" si="580"/>
        <v>-11.9028820444088+1.17233155655072i</v>
      </c>
      <c r="EB345" s="240" t="str">
        <f t="shared" ca="1" si="581"/>
        <v>-11.7843886105106-2.04478539657884i</v>
      </c>
      <c r="EC345" s="240" t="str">
        <f t="shared" ca="1" si="582"/>
        <v>-10.8121413412729-5.11376200638356i</v>
      </c>
      <c r="ED345" s="240" t="str">
        <f t="shared" ca="1" si="583"/>
        <v>-9.05657747892568-7.81225745926301i</v>
      </c>
      <c r="EE345" s="240" t="str">
        <f t="shared" ca="1" si="584"/>
        <v>-6.64488388314973-9.94477151175689i</v>
      </c>
      <c r="EF345" s="240" t="str">
        <f t="shared" ca="1" si="585"/>
        <v>-3.75178261420293-11.3568080664137i</v>
      </c>
      <c r="EG345" s="240" t="str">
        <f t="shared" ca="1" si="586"/>
        <v>-0.586872692133511-11.9460680847224i</v>
      </c>
      <c r="EH345" s="240" t="str">
        <f t="shared" ca="1" si="587"/>
        <v>2.6205549055084-11.6698609344246i</v>
      </c>
      <c r="EI345" s="240" t="str">
        <f t="shared" ca="1" si="588"/>
        <v>5.63812888620839-10.5481972347931i</v>
      </c>
      <c r="EJ345" s="240" t="str">
        <f t="shared" ca="1" si="589"/>
        <v>8.24723244727567-8.66233912994624i</v>
      </c>
      <c r="EK345" s="240" t="str">
        <f t="shared" ca="1" si="590"/>
        <v>10.2588415972653-6.14891301969809i</v>
      </c>
      <c r="EL345" s="240" t="str">
        <f t="shared" ca="1" si="591"/>
        <v>11.527219541187-3.19001126814168i</v>
      </c>
      <c r="EM345" s="240" t="str">
        <f t="shared" ca="1" si="592"/>
        <v>11.9604750006676+4.39576085622571E-12i</v>
      </c>
      <c r="EN345" s="240"/>
      <c r="EO345" s="240"/>
      <c r="EP345" s="240"/>
    </row>
    <row r="346" spans="1:146">
      <c r="A346" s="268">
        <f t="shared" si="461"/>
        <v>4.8046874999999835E-3</v>
      </c>
      <c r="B346" s="267">
        <v>246</v>
      </c>
      <c r="C346" s="266">
        <f t="shared" si="462"/>
        <v>49200</v>
      </c>
      <c r="N346" s="265">
        <f t="shared" ca="1" si="463"/>
        <v>12.039288329535069</v>
      </c>
      <c r="O346" s="240">
        <f t="shared" ca="1" si="464"/>
        <v>-11.960711670464931</v>
      </c>
      <c r="P346" s="240" t="str">
        <f t="shared" ca="1" si="465"/>
        <v>-11.6022641307997-2.90621587346069i</v>
      </c>
      <c r="Q346" s="240" t="str">
        <f t="shared" ca="1" si="466"/>
        <v>-10.5484059589227-5.63824045157347i</v>
      </c>
      <c r="R346" s="240" t="str">
        <f t="shared" ca="1" si="467"/>
        <v>-8.86230277227759-8.03232302864353i</v>
      </c>
      <c r="S346" s="240" t="str">
        <f t="shared" ca="1" si="468"/>
        <v>-6.64501536984012-9.94496829550425i</v>
      </c>
      <c r="T346" s="240" t="str">
        <f t="shared" ca="1" si="469"/>
        <v>-4.02944240112932-11.2615370886916i</v>
      </c>
      <c r="U346" s="241" t="str">
        <f t="shared" ca="1" si="470"/>
        <v>-1.17235475424537-11.9031175745766i</v>
      </c>
      <c r="V346" s="240" t="str">
        <f t="shared" ca="1" si="471"/>
        <v>1.75500089823099-11.8312550268855i</v>
      </c>
      <c r="W346" s="240" t="str">
        <f t="shared" ca="1" si="472"/>
        <v>4.57716619558242-11.0502567066116i</v>
      </c>
      <c r="X346" s="240" t="str">
        <f t="shared" ca="1" si="473"/>
        <v>7.12498762333008-9.60693369558618i</v>
      </c>
      <c r="Y346" s="240" t="str">
        <f t="shared" ca="1" si="474"/>
        <v>9.24575515092737-7.58779515756031i</v>
      </c>
      <c r="Z346" s="240" t="str">
        <f t="shared" ca="1" si="475"/>
        <v>10.812355288237-5.11386319575805i</v>
      </c>
      <c r="AA346" s="240" t="str">
        <f t="shared" ca="1" si="476"/>
        <v>11.7308899495391-2.33341909133306i</v>
      </c>
      <c r="AB346" s="240" t="str">
        <f t="shared" ca="1" si="477"/>
        <v>11.9463044694406+0.586884304970407i</v>
      </c>
      <c r="AC346" s="240" t="str">
        <f t="shared" ca="1" si="478"/>
        <v>11.4456874415309+3.47201132699437i</v>
      </c>
      <c r="AD346" s="240" t="str">
        <f t="shared" ca="1" si="479"/>
        <v>10.2590445957216+6.14903469229049i</v>
      </c>
      <c r="AE346" s="240" t="str">
        <f t="shared" ca="1" si="480"/>
        <v>8.45750033000243+8.45750033000323i</v>
      </c>
      <c r="AF346" s="240" t="str">
        <f t="shared" ca="1" si="481"/>
        <v>6.14903469228967+10.2590445957221i</v>
      </c>
      <c r="AG346" s="240" t="str">
        <f t="shared" ca="1" si="482"/>
        <v>3.47201132699557+11.4456874415306i</v>
      </c>
      <c r="AH346" s="240" t="str">
        <f t="shared" ca="1" si="483"/>
        <v>0.586884304973012+11.9463044694404i</v>
      </c>
      <c r="AI346" s="240" t="str">
        <f t="shared" ca="1" si="484"/>
        <v>-2.33341909132934+11.7308899495399i</v>
      </c>
      <c r="AJ346" s="240" t="str">
        <f t="shared" ca="1" si="485"/>
        <v>-5.11386319575354+10.8123552882392i</v>
      </c>
      <c r="AK346" s="240" t="str">
        <f t="shared" ca="1" si="486"/>
        <v>-7.58779515756481+9.2457551509237i</v>
      </c>
      <c r="AL346" s="240" t="str">
        <f t="shared" ca="1" si="487"/>
        <v>-9.60693369558818+7.1249876233274i</v>
      </c>
      <c r="AM346" s="240" t="str">
        <f t="shared" ca="1" si="488"/>
        <v>-11.0502567066125+4.5771661955802i</v>
      </c>
      <c r="AN346" s="240" t="str">
        <f t="shared" ca="1" si="489"/>
        <v>-11.8312550268857+1.75500089822987i</v>
      </c>
      <c r="AO346" s="240" t="str">
        <f t="shared" ca="1" si="490"/>
        <v>-11.9031175745766-1.17235475424515i</v>
      </c>
      <c r="AP346" s="240" t="str">
        <f t="shared" ca="1" si="491"/>
        <v>-11.2615370886921-4.02944240112794i</v>
      </c>
      <c r="AQ346" s="240" t="str">
        <f t="shared" ca="1" si="492"/>
        <v>-9.94496829550577-6.64501536983784i</v>
      </c>
      <c r="AR346" s="240" t="str">
        <f t="shared" ca="1" si="493"/>
        <v>-9.94496829550577-6.64501536983784i</v>
      </c>
      <c r="AS346" s="240" t="str">
        <f t="shared" ca="1" si="494"/>
        <v>-5.63824045156841-10.5484059589254i</v>
      </c>
      <c r="AT346" s="240" t="str">
        <f t="shared" ca="1" si="495"/>
        <v>-2.90621587345613-11.6022641308008i</v>
      </c>
      <c r="AU346" s="240" t="str">
        <f t="shared" ca="1" si="496"/>
        <v>3.51080514041735E-12-11.9607116704649i</v>
      </c>
      <c r="AV346" s="240" t="str">
        <f t="shared" ca="1" si="497"/>
        <v>2.90621587346261-11.6022641307992i</v>
      </c>
      <c r="AW346" s="240" t="str">
        <f t="shared" ca="1" si="498"/>
        <v>5.63824045157429-10.5484059589223i</v>
      </c>
      <c r="AX346" s="240" t="str">
        <f t="shared" ca="1" si="499"/>
        <v>8.03232302864329-8.86230277227779i</v>
      </c>
      <c r="AY346" s="240" t="str">
        <f t="shared" ca="1" si="500"/>
        <v>9.94496829550287-6.64501536984217i</v>
      </c>
      <c r="AZ346" s="240" t="str">
        <f t="shared" ca="1" si="501"/>
        <v>11.2615370886904-4.02944240113286i</v>
      </c>
      <c r="BA346" s="240" t="str">
        <f t="shared" ca="1" si="502"/>
        <v>11.9031175745761-1.17235475425034i</v>
      </c>
      <c r="BB346" s="240" t="str">
        <f t="shared" ca="1" si="503"/>
        <v>11.8312550268847+1.75500089823682i</v>
      </c>
      <c r="BC346" s="240" t="str">
        <f t="shared" ca="1" si="504"/>
        <v>11.0502567066098+4.57716619558668i</v>
      </c>
      <c r="BD346" s="240" t="str">
        <f t="shared" ca="1" si="505"/>
        <v>9.60693369558419+7.12498762333276i</v>
      </c>
      <c r="BE346" s="240" t="str">
        <f t="shared" ca="1" si="506"/>
        <v>7.58779515755964+9.24575515092794i</v>
      </c>
      <c r="BF346" s="240" t="str">
        <f t="shared" ca="1" si="507"/>
        <v>5.11386319575809+10.812355288237i</v>
      </c>
      <c r="BG346" s="240" t="str">
        <f t="shared" ca="1" si="508"/>
        <v>2.33341909133463+11.7308899495388i</v>
      </c>
      <c r="BH346" s="240" t="str">
        <f t="shared" ca="1" si="509"/>
        <v>-0.586884304967802+11.9463044694407i</v>
      </c>
      <c r="BI346" s="240" t="str">
        <f t="shared" ca="1" si="510"/>
        <v>-3.47201132699091+11.445687441532i</v>
      </c>
      <c r="BJ346" s="240" t="str">
        <f t="shared" ca="1" si="511"/>
        <v>-6.14903469228505+10.2590445957248i</v>
      </c>
      <c r="BK346" s="240" t="str">
        <f t="shared" ca="1" si="512"/>
        <v>-8.45750033000668+8.45750032999899i</v>
      </c>
      <c r="BL346" s="240" t="str">
        <f t="shared" ca="1" si="513"/>
        <v>-10.2590445957238+6.14903469228681i</v>
      </c>
      <c r="BM346" s="240" t="str">
        <f t="shared" ca="1" si="514"/>
        <v>-11.4456874415316+3.47201132699221i</v>
      </c>
      <c r="BN346" s="240" t="str">
        <f t="shared" ca="1" si="515"/>
        <v>-11.9463044694406+0.586884304969845i</v>
      </c>
      <c r="BO346" s="240" t="str">
        <f t="shared" ca="1" si="516"/>
        <v>-11.7308899495392-2.33341909133262i</v>
      </c>
      <c r="BP346" s="240" t="str">
        <f t="shared" ca="1" si="517"/>
        <v>-10.8123552882376-5.11386319575686i</v>
      </c>
      <c r="BQ346" s="240" t="str">
        <f t="shared" ca="1" si="518"/>
        <v>-9.24575515092923-7.58779515755807i</v>
      </c>
      <c r="BR346" s="240" t="str">
        <f t="shared" ca="1" si="519"/>
        <v>-7.12498762333413-9.60693369558318i</v>
      </c>
      <c r="BS346" s="240" t="str">
        <f t="shared" ca="1" si="520"/>
        <v>-4.57716619557727-11.0502567066137i</v>
      </c>
      <c r="BT346" s="240" t="str">
        <f t="shared" ca="1" si="521"/>
        <v>-1.75500089822639-11.8312550268862i</v>
      </c>
      <c r="BU346" s="240" t="str">
        <f t="shared" ca="1" si="522"/>
        <v>1.1723547542483-11.9031175745763i</v>
      </c>
      <c r="BV346" s="240" t="str">
        <f t="shared" ca="1" si="523"/>
        <v>4.02944240113124-11.2615370886909i</v>
      </c>
      <c r="BW346" s="240" t="str">
        <f t="shared" ca="1" si="524"/>
        <v>6.64501536984104-9.94496829550363i</v>
      </c>
      <c r="BX346" s="240" t="str">
        <f t="shared" ca="1" si="525"/>
        <v>8.86230277227642-8.03232302864481i</v>
      </c>
      <c r="BY346" s="240" t="str">
        <f t="shared" ca="1" si="526"/>
        <v>10.5484059589215-5.6382404515758i</v>
      </c>
      <c r="BZ346" s="240" t="str">
        <f t="shared" ca="1" si="527"/>
        <v>11.6022641307987-2.9062158734646i</v>
      </c>
      <c r="CA346" s="240" t="str">
        <f t="shared" ca="1" si="528"/>
        <v>11.9607116704649-5.21636909960196E-12i</v>
      </c>
      <c r="CB346" s="240" t="str">
        <f t="shared" ca="1" si="529"/>
        <v>11.6022641307984+2.90621587346569i</v>
      </c>
      <c r="CC346" s="240" t="str">
        <f t="shared" ca="1" si="530"/>
        <v>10.5484059589206+5.63824045157739i</v>
      </c>
      <c r="CD346" s="240" t="str">
        <f t="shared" ca="1" si="531"/>
        <v>8.86230277227521+8.03232302864615i</v>
      </c>
      <c r="CE346" s="240" t="str">
        <f t="shared" ca="1" si="532"/>
        <v>6.64501536983954+9.94496829550464i</v>
      </c>
      <c r="CF346" s="240" t="str">
        <f t="shared" ca="1" si="533"/>
        <v>4.02944240112955+11.2615370886916i</v>
      </c>
      <c r="CG346" s="240" t="str">
        <f t="shared" ca="1" si="534"/>
        <v>1.17235475424718+11.9031175745764i</v>
      </c>
      <c r="CH346" s="240" t="str">
        <f t="shared" ca="1" si="535"/>
        <v>-1.75500089822819+11.831255026886i</v>
      </c>
      <c r="CI346" s="240" t="str">
        <f t="shared" ca="1" si="536"/>
        <v>-4.57716619557893+11.050256706613i</v>
      </c>
      <c r="CJ346" s="240" t="str">
        <f t="shared" ca="1" si="537"/>
        <v>-7.12498762332575+9.6069336955894i</v>
      </c>
      <c r="CK346" s="240" t="str">
        <f t="shared" ca="1" si="538"/>
        <v>-9.24575515093038+7.58779515755667i</v>
      </c>
      <c r="CL346" s="240" t="str">
        <f t="shared" ca="1" si="539"/>
        <v>-10.8123552882384+5.11386319575524i</v>
      </c>
      <c r="CM346" s="240" t="str">
        <f t="shared" ca="1" si="540"/>
        <v>-11.7308899495396+2.33341909133085i</v>
      </c>
      <c r="CN346" s="240" t="str">
        <f t="shared" ca="1" si="541"/>
        <v>-11.9463044694405-0.586884304970969i</v>
      </c>
      <c r="CO346" s="240" t="str">
        <f t="shared" ca="1" si="542"/>
        <v>-11.4456874415311-3.47201132699394i</v>
      </c>
      <c r="CP346" s="240" t="str">
        <f t="shared" ca="1" si="543"/>
        <v>-10.2590445957228-6.14903469228835i</v>
      </c>
      <c r="CQ346" s="240" t="str">
        <f t="shared" ca="1" si="544"/>
        <v>-8.4575003300054-8.45750033000026i</v>
      </c>
      <c r="CR346" s="240" t="str">
        <f t="shared" ca="1" si="545"/>
        <v>-6.149034692294-10.2590445957195i</v>
      </c>
      <c r="CS346" s="240" t="str">
        <f t="shared" ca="1" si="546"/>
        <v>-3.47201132698917-11.4456874415325i</v>
      </c>
      <c r="CT346" s="240" t="str">
        <f t="shared" ca="1" si="547"/>
        <v>-0.586884304965999-11.9463044694408i</v>
      </c>
      <c r="CU346" s="240" t="str">
        <f t="shared" ca="1" si="548"/>
        <v>2.33341909133573-11.7308899495386i</v>
      </c>
      <c r="CV346" s="240" t="str">
        <f t="shared" ca="1" si="549"/>
        <v>5.11386319575911-10.8123552882365i</v>
      </c>
      <c r="CW346" s="240" t="str">
        <f t="shared" ca="1" si="550"/>
        <v>7.58779515756103-9.24575515092679i</v>
      </c>
      <c r="CX346" s="240" t="str">
        <f t="shared" ca="1" si="551"/>
        <v>9.60693369558507-7.12498762333159i</v>
      </c>
      <c r="CY346" s="240" t="str">
        <f t="shared" ca="1" si="552"/>
        <v>11.0502567066102-4.57716619558564i</v>
      </c>
      <c r="CZ346" s="240" t="str">
        <f t="shared" ca="1" si="553"/>
        <v>11.831255026885-1.75500089823469i</v>
      </c>
      <c r="DA346" s="240" t="str">
        <f t="shared" ca="1" si="554"/>
        <v>11.9031175745771+1.17235475423996i</v>
      </c>
      <c r="DB346" s="240" t="str">
        <f t="shared" ca="1" si="555"/>
        <v>11.2615370886899+4.02944240113423i</v>
      </c>
      <c r="DC346" s="240" t="str">
        <f t="shared" ca="1" si="556"/>
        <v>9.94496829550224+6.64501536984311i</v>
      </c>
      <c r="DD346" s="240" t="str">
        <f t="shared" ca="1" si="557"/>
        <v>8.03232302864195+8.862302772279i</v>
      </c>
      <c r="DE346" s="240" t="str">
        <f t="shared" ca="1" si="558"/>
        <v>5.638240451573+10.548405958923i</v>
      </c>
      <c r="DF346" s="240" t="str">
        <f t="shared" ca="1" si="559"/>
        <v>2.90621587346152+11.6022641307995i</v>
      </c>
      <c r="DG346" s="240" t="str">
        <f t="shared" ca="1" si="560"/>
        <v>1.3656200875058E-12+11.9607116704649i</v>
      </c>
      <c r="DH346" s="240" t="str">
        <f t="shared" ca="1" si="561"/>
        <v>-2.90621587345755+11.6022641308005i</v>
      </c>
      <c r="DI346" s="240" t="str">
        <f t="shared" ca="1" si="562"/>
        <v>-5.6382404515694+10.5484059589249i</v>
      </c>
      <c r="DJ346" s="240" t="str">
        <f t="shared" ca="1" si="563"/>
        <v>-8.03232302863993+8.86230277228084i</v>
      </c>
      <c r="DK346" s="240" t="str">
        <f t="shared" ca="1" si="564"/>
        <v>-9.94496829550677+6.64501536983634i</v>
      </c>
      <c r="DL346" s="240" t="str">
        <f t="shared" ca="1" si="565"/>
        <v>-11.2615370886926+4.02944240112657i</v>
      </c>
      <c r="DM346" s="240" t="str">
        <f t="shared" ca="1" si="566"/>
        <v>-11.9031175745767+1.17235475424403i</v>
      </c>
      <c r="DN346" s="240" t="str">
        <f t="shared" ca="1" si="567"/>
        <v>-11.8312550268854-1.75500089823199i</v>
      </c>
      <c r="DO346" s="240" t="str">
        <f t="shared" ca="1" si="568"/>
        <v>-11.0502567066118-4.57716619558186i</v>
      </c>
      <c r="DP346" s="240" t="str">
        <f t="shared" ca="1" si="569"/>
        <v>-9.60693369558751-7.1249876233283i</v>
      </c>
      <c r="DQ346" s="240" t="str">
        <f t="shared" ca="1" si="570"/>
        <v>-7.58779515756315-9.24575515092505i</v>
      </c>
      <c r="DR346" s="240" t="str">
        <f t="shared" ca="1" si="571"/>
        <v>-5.11386319576281-10.8123552882348i</v>
      </c>
      <c r="DS346" s="240" t="str">
        <f t="shared" ca="1" si="572"/>
        <v>-2.33341909132774-11.7308899495402i</v>
      </c>
      <c r="DT346" s="240" t="str">
        <f t="shared" ca="1" si="573"/>
        <v>0.586884304974137-11.9463044694404i</v>
      </c>
      <c r="DU346" s="240" t="str">
        <f t="shared" ca="1" si="574"/>
        <v>3.47201132699763-11.4456874415299i</v>
      </c>
      <c r="DV346" s="240" t="str">
        <f t="shared" ca="1" si="575"/>
        <v>6.14903469229108-10.2590445957212i</v>
      </c>
      <c r="DW346" s="240" t="str">
        <f t="shared" ca="1" si="576"/>
        <v>8.4575003300025-8.45750033000316i</v>
      </c>
      <c r="DX346" s="240" t="str">
        <f t="shared" ca="1" si="577"/>
        <v>10.2590445957215-6.1490346922907i</v>
      </c>
      <c r="DY346" s="240" t="str">
        <f t="shared" ca="1" si="578"/>
        <v>11.4456874415301-3.4720113269972i</v>
      </c>
      <c r="DZ346" s="240" t="str">
        <f t="shared" ca="1" si="579"/>
        <v>11.9463044694403-0.586884304975055i</v>
      </c>
      <c r="EA346" s="240" t="str">
        <f t="shared" ca="1" si="580"/>
        <v>11.730889949538+2.33341909133884i</v>
      </c>
      <c r="EB346" s="240" t="str">
        <f t="shared" ca="1" si="581"/>
        <v>10.8123552882346+5.11386319576321i</v>
      </c>
      <c r="EC346" s="240" t="str">
        <f t="shared" ca="1" si="582"/>
        <v>9.24575515092478+7.58779515756348i</v>
      </c>
      <c r="ED346" s="240" t="str">
        <f t="shared" ca="1" si="583"/>
        <v>7.12498762332904+9.60693369558695i</v>
      </c>
      <c r="EE346" s="240" t="str">
        <f t="shared" ca="1" si="584"/>
        <v>4.57716619558145+11.050256706612i</v>
      </c>
      <c r="EF346" s="240" t="str">
        <f t="shared" ca="1" si="585"/>
        <v>1.75500089823156+11.8312550268855i</v>
      </c>
      <c r="EG346" s="240" t="str">
        <f t="shared" ca="1" si="586"/>
        <v>-1.17235475424311+11.9031175745768i</v>
      </c>
      <c r="EH346" s="240" t="str">
        <f t="shared" ca="1" si="587"/>
        <v>-4.02944240112697+11.2615370886925i</v>
      </c>
      <c r="EI346" s="240" t="str">
        <f t="shared" ca="1" si="588"/>
        <v>-6.64501536983671+9.94496829550653i</v>
      </c>
      <c r="EJ346" s="240" t="str">
        <f t="shared" ca="1" si="589"/>
        <v>-8.86230277228114+8.03232302863961i</v>
      </c>
      <c r="EK346" s="240" t="str">
        <f t="shared" ca="1" si="590"/>
        <v>-10.5484059589245+5.6382404515702i</v>
      </c>
      <c r="EL346" s="240" t="str">
        <f t="shared" ca="1" si="591"/>
        <v>-11.6022641308006+2.90621587345712i</v>
      </c>
      <c r="EM346" s="240" t="str">
        <f t="shared" ca="1" si="592"/>
        <v>-11.9607116704649-1.80524118123275E-12i</v>
      </c>
      <c r="EN346" s="240"/>
      <c r="EO346" s="240"/>
      <c r="EP346" s="240"/>
    </row>
    <row r="347" spans="1:146">
      <c r="A347" s="268">
        <f t="shared" si="461"/>
        <v>4.824218749999983E-3</v>
      </c>
      <c r="B347" s="267">
        <v>247</v>
      </c>
      <c r="C347" s="266">
        <f t="shared" si="462"/>
        <v>49400</v>
      </c>
      <c r="N347" s="265">
        <f t="shared" ca="1" si="463"/>
        <v>12.03907119333658</v>
      </c>
      <c r="O347" s="240">
        <f t="shared" ca="1" si="464"/>
        <v>-11.96092880666342</v>
      </c>
      <c r="P347" s="240" t="str">
        <f t="shared" ca="1" si="465"/>
        <v>-11.6703037139007-2.62065433496803i</v>
      </c>
      <c r="Q347" s="240" t="str">
        <f t="shared" ca="1" si="466"/>
        <v>-10.8125515770355-5.11395603344601i</v>
      </c>
      <c r="R347" s="240" t="str">
        <f t="shared" ca="1" si="467"/>
        <v>-9.42935549582955-7.35874125454483i</v>
      </c>
      <c r="S347" s="240" t="str">
        <f t="shared" ca="1" si="468"/>
        <v>-7.58793290730661-9.24592299947843i</v>
      </c>
      <c r="T347" s="240" t="str">
        <f t="shared" ca="1" si="469"/>
        <v>-5.37776910466833-10.6837922749811i</v>
      </c>
      <c r="U347" s="241" t="str">
        <f t="shared" ca="1" si="470"/>
        <v>-2.9062686332529-11.6024747596985i</v>
      </c>
      <c r="V347" s="240" t="str">
        <f t="shared" ca="1" si="471"/>
        <v>-0.293535887190856-11.9573263985308i</v>
      </c>
      <c r="W347" s="240" t="str">
        <f t="shared" ca="1" si="472"/>
        <v>2.33346145250432-11.7311029135264i</v>
      </c>
      <c r="X347" s="240" t="str">
        <f t="shared" ca="1" si="473"/>
        <v>4.84706250633224-10.9347978023272i</v>
      </c>
      <c r="Y347" s="240" t="str">
        <f t="shared" ca="1" si="474"/>
        <v>7.12511697121332-9.60710810101555i</v>
      </c>
      <c r="Z347" s="240" t="str">
        <f t="shared" ca="1" si="475"/>
        <v>9.05692110483975-7.81255387301611i</v>
      </c>
      <c r="AA347" s="240" t="str">
        <f t="shared" ca="1" si="476"/>
        <v>10.548597455953-5.63834280886969i</v>
      </c>
      <c r="AB347" s="240" t="str">
        <f t="shared" ca="1" si="477"/>
        <v>11.5276569085454-3.19013230398615i</v>
      </c>
      <c r="AC347" s="240" t="str">
        <f t="shared" ca="1" si="478"/>
        <v>11.9465213440889-0.586894959339282i</v>
      </c>
      <c r="AD347" s="240" t="str">
        <f t="shared" ca="1" si="479"/>
        <v>11.7848357354113+2.04486298011489i</v>
      </c>
      <c r="AE347" s="240" t="str">
        <f t="shared" ca="1" si="480"/>
        <v>11.0504573143012+4.57724929000803i</v>
      </c>
      <c r="AF347" s="240" t="str">
        <f t="shared" ca="1" si="481"/>
        <v>9.77907374351584+6.88720078384171i</v>
      </c>
      <c r="AG347" s="240" t="str">
        <f t="shared" ca="1" si="482"/>
        <v>8.03246884840276+8.86246365958755i</v>
      </c>
      <c r="AH347" s="240" t="str">
        <f t="shared" ca="1" si="483"/>
        <v>5.89552018619327+10.4070485562554i</v>
      </c>
      <c r="AI347" s="240" t="str">
        <f t="shared" ca="1" si="484"/>
        <v>3.47207435830491+11.4458952279178i</v>
      </c>
      <c r="AJ347" s="240" t="str">
        <f t="shared" ca="1" si="485"/>
        <v>0.879900507907329+11.9285201518988i</v>
      </c>
      <c r="AK347" s="240" t="str">
        <f t="shared" ca="1" si="486"/>
        <v>-1.75503275873077+11.8314698129122i</v>
      </c>
      <c r="AL347" s="240" t="str">
        <f t="shared" ca="1" si="487"/>
        <v>-4.3046789098693+11.1594604439909i</v>
      </c>
      <c r="AM347" s="240" t="str">
        <f t="shared" ca="1" si="488"/>
        <v>-6.64513600425193+9.94514883765273i</v>
      </c>
      <c r="AN347" s="240" t="str">
        <f t="shared" ca="1" si="489"/>
        <v>-8.66266779761918+8.24754536490479i</v>
      </c>
      <c r="AO347" s="240" t="str">
        <f t="shared" ca="1" si="490"/>
        <v>-10.2592308396541+6.14914632260135i</v>
      </c>
      <c r="AP347" s="240" t="str">
        <f t="shared" ca="1" si="491"/>
        <v>-11.3572389679957+3.75192496485623i</v>
      </c>
      <c r="AQ347" s="240" t="str">
        <f t="shared" ca="1" si="492"/>
        <v>-11.9033336652044+1.17237603732032i</v>
      </c>
      <c r="AR347" s="240" t="str">
        <f t="shared" ca="1" si="493"/>
        <v>-11.9033336652044+1.17237603732032i</v>
      </c>
      <c r="AS347" s="240" t="str">
        <f t="shared" ca="1" si="494"/>
        <v>-11.261741531992-4.02951555210754i</v>
      </c>
      <c r="AT347" s="240" t="str">
        <f t="shared" ca="1" si="495"/>
        <v>-10.1052333460096-6.3990684432006i</v>
      </c>
      <c r="AU347" s="240" t="str">
        <f t="shared" ca="1" si="496"/>
        <v>-8.45765386848353-8.45765386847892i</v>
      </c>
      <c r="AV347" s="240" t="str">
        <f t="shared" ca="1" si="497"/>
        <v>-6.3990684432061-10.1052333460062i</v>
      </c>
      <c r="AW347" s="240" t="str">
        <f t="shared" ca="1" si="498"/>
        <v>-4.02951555211335-11.26174153199i</v>
      </c>
      <c r="AX347" s="240" t="str">
        <f t="shared" ca="1" si="499"/>
        <v>-1.46414537123456-11.8709770554055i</v>
      </c>
      <c r="AY347" s="240" t="str">
        <f t="shared" ca="1" si="500"/>
        <v>1.17237603731384-11.903333665205i</v>
      </c>
      <c r="AZ347" s="240" t="str">
        <f t="shared" ca="1" si="501"/>
        <v>3.75192496486135-11.357238967994i</v>
      </c>
      <c r="BA347" s="240" t="str">
        <f t="shared" ca="1" si="502"/>
        <v>6.14914632260597-10.2592308396513i</v>
      </c>
      <c r="BB347" s="240" t="str">
        <f t="shared" ca="1" si="503"/>
        <v>8.24754536490894-8.66266779761523i</v>
      </c>
      <c r="BC347" s="240" t="str">
        <f t="shared" ca="1" si="504"/>
        <v>9.94514883765591-6.64513600424717i</v>
      </c>
      <c r="BD347" s="240" t="str">
        <f t="shared" ca="1" si="505"/>
        <v>11.159460443993-4.30467890986395i</v>
      </c>
      <c r="BE347" s="240" t="str">
        <f t="shared" ca="1" si="506"/>
        <v>11.831469812913-1.75503275872544i</v>
      </c>
      <c r="BF347" s="240" t="str">
        <f t="shared" ca="1" si="507"/>
        <v>11.9285201518984+0.8799005079127i</v>
      </c>
      <c r="BG347" s="240" t="str">
        <f t="shared" ca="1" si="508"/>
        <v>11.4458952279162+3.47207435831023i</v>
      </c>
      <c r="BH347" s="240" t="str">
        <f t="shared" ca="1" si="509"/>
        <v>10.4070485562527+5.8955201861981i</v>
      </c>
      <c r="BI347" s="240" t="str">
        <f t="shared" ca="1" si="510"/>
        <v>8.86246365958381+8.03246884840689i</v>
      </c>
      <c r="BJ347" s="240" t="str">
        <f t="shared" ca="1" si="511"/>
        <v>6.88720078384704+9.77907374351209i</v>
      </c>
      <c r="BK347" s="240" t="str">
        <f t="shared" ca="1" si="512"/>
        <v>4.57724929001295+11.0504573142991i</v>
      </c>
      <c r="BL347" s="240" t="str">
        <f t="shared" ca="1" si="513"/>
        <v>2.04486298011879+11.7848357354106i</v>
      </c>
      <c r="BM347" s="240" t="str">
        <f t="shared" ca="1" si="514"/>
        <v>-0.586894959335324+11.9465213440892i</v>
      </c>
      <c r="BN347" s="240" t="str">
        <f t="shared" ca="1" si="515"/>
        <v>-3.19013230398347+11.5276569085462i</v>
      </c>
      <c r="BO347" s="240" t="str">
        <f t="shared" ca="1" si="516"/>
        <v>-5.6383428088674+10.5485974559542i</v>
      </c>
      <c r="BP347" s="240" t="str">
        <f t="shared" ca="1" si="517"/>
        <v>-7.81255387301505+9.05692110484068i</v>
      </c>
      <c r="BQ347" s="240" t="str">
        <f t="shared" ca="1" si="518"/>
        <v>-9.60710810101548+7.12511697121343i</v>
      </c>
      <c r="BR347" s="240" t="str">
        <f t="shared" ca="1" si="519"/>
        <v>-10.9347978023271+4.84706250633237i</v>
      </c>
      <c r="BS347" s="240" t="str">
        <f t="shared" ca="1" si="520"/>
        <v>-11.7311029135265+2.33346145250388i</v>
      </c>
      <c r="BT347" s="240" t="str">
        <f t="shared" ca="1" si="521"/>
        <v>-11.9573263985308-0.293535887191399i</v>
      </c>
      <c r="BU347" s="240" t="str">
        <f t="shared" ca="1" si="522"/>
        <v>-11.6024747596981-2.90626863325466i</v>
      </c>
      <c r="BV347" s="240" t="str">
        <f t="shared" ca="1" si="523"/>
        <v>-10.6837922749803-5.37776910466999i</v>
      </c>
      <c r="BW347" s="240" t="str">
        <f t="shared" ca="1" si="524"/>
        <v>-9.24592299947647-7.587932907309i</v>
      </c>
      <c r="BX347" s="240" t="str">
        <f t="shared" ca="1" si="525"/>
        <v>-7.35874125454233-9.42935549583149i</v>
      </c>
      <c r="BY347" s="240" t="str">
        <f t="shared" ca="1" si="526"/>
        <v>-5.11395603344203-10.8125515770373i</v>
      </c>
      <c r="BZ347" s="240" t="str">
        <f t="shared" ca="1" si="527"/>
        <v>-2.62065433496308-11.6703037139018i</v>
      </c>
      <c r="CA347" s="240" t="str">
        <f t="shared" ca="1" si="528"/>
        <v>5.7264109084957E-12-11.9609288066634i</v>
      </c>
      <c r="CB347" s="240" t="str">
        <f t="shared" ca="1" si="529"/>
        <v>2.62065433497425-11.6703037138993i</v>
      </c>
      <c r="CC347" s="240" t="str">
        <f t="shared" ca="1" si="530"/>
        <v>5.11395603344133-10.8125515770377i</v>
      </c>
      <c r="CD347" s="240" t="str">
        <f t="shared" ca="1" si="531"/>
        <v>7.35874125454171-9.42935549583197i</v>
      </c>
      <c r="CE347" s="240" t="str">
        <f t="shared" ca="1" si="532"/>
        <v>9.24592299947597-7.58793290730961i</v>
      </c>
      <c r="CF347" s="240" t="str">
        <f t="shared" ca="1" si="533"/>
        <v>10.6837922749799-5.37776910467069i</v>
      </c>
      <c r="CG347" s="240" t="str">
        <f t="shared" ca="1" si="534"/>
        <v>11.6024747596979-2.90626863325542i</v>
      </c>
      <c r="CH347" s="240" t="str">
        <f t="shared" ca="1" si="535"/>
        <v>11.9573263985308-0.293535887192183i</v>
      </c>
      <c r="CI347" s="240" t="str">
        <f t="shared" ca="1" si="536"/>
        <v>11.7311029135268+2.33346145250243i</v>
      </c>
      <c r="CJ347" s="240" t="str">
        <f t="shared" ca="1" si="537"/>
        <v>10.9347978023274+4.84706250633166i</v>
      </c>
      <c r="CK347" s="240" t="str">
        <f t="shared" ca="1" si="538"/>
        <v>9.60710810101595+7.1251169712128i</v>
      </c>
      <c r="CL347" s="240" t="str">
        <f t="shared" ca="1" si="539"/>
        <v>7.81255387301564+9.05692110484017i</v>
      </c>
      <c r="CM347" s="240" t="str">
        <f t="shared" ca="1" si="540"/>
        <v>5.63834280886809+10.5485974559539i</v>
      </c>
      <c r="CN347" s="240" t="str">
        <f t="shared" ca="1" si="541"/>
        <v>3.19013230398424+11.5276569085459i</v>
      </c>
      <c r="CO347" s="240" t="str">
        <f t="shared" ca="1" si="542"/>
        <v>0.586894959336109+11.9465213440891i</v>
      </c>
      <c r="CP347" s="240" t="str">
        <f t="shared" ca="1" si="543"/>
        <v>-2.04486298011802+11.7848357354107i</v>
      </c>
      <c r="CQ347" s="240" t="str">
        <f t="shared" ca="1" si="544"/>
        <v>-4.57724929001222+11.0504573142994i</v>
      </c>
      <c r="CR347" s="240" t="str">
        <f t="shared" ca="1" si="545"/>
        <v>-6.8872007838464+9.77907374351254i</v>
      </c>
      <c r="CS347" s="240" t="str">
        <f t="shared" ca="1" si="546"/>
        <v>-8.8624636595915+8.0324688483984i</v>
      </c>
      <c r="CT347" s="240" t="str">
        <f t="shared" ca="1" si="547"/>
        <v>-10.4070485562523+5.89552018619879i</v>
      </c>
      <c r="CU347" s="240" t="str">
        <f t="shared" ca="1" si="548"/>
        <v>-11.445895227916+3.47207435831098i</v>
      </c>
      <c r="CV347" s="240" t="str">
        <f t="shared" ca="1" si="549"/>
        <v>-11.9285201518983+0.879900507913484i</v>
      </c>
      <c r="CW347" s="240" t="str">
        <f t="shared" ca="1" si="550"/>
        <v>-11.8314698129132-1.75503275872399i</v>
      </c>
      <c r="CX347" s="240" t="str">
        <f t="shared" ca="1" si="551"/>
        <v>-11.1594604439931-4.30467890986354i</v>
      </c>
      <c r="CY347" s="240" t="str">
        <f t="shared" ca="1" si="552"/>
        <v>-9.94514883765655-6.64513600424624i</v>
      </c>
      <c r="CZ347" s="240" t="str">
        <f t="shared" ca="1" si="553"/>
        <v>-8.24754536490926-8.66266779761492i</v>
      </c>
      <c r="DA347" s="240" t="str">
        <f t="shared" ca="1" si="554"/>
        <v>-6.14914632260693-10.2592308396507i</v>
      </c>
      <c r="DB347" s="240" t="str">
        <f t="shared" ca="1" si="555"/>
        <v>-3.75192496486177-11.3572389679938i</v>
      </c>
      <c r="DC347" s="240" t="str">
        <f t="shared" ca="1" si="556"/>
        <v>-1.17237603731496-11.9033336652049i</v>
      </c>
      <c r="DD347" s="240" t="str">
        <f t="shared" ca="1" si="557"/>
        <v>1.46414537123445-11.8709770554055i</v>
      </c>
      <c r="DE347" s="240" t="str">
        <f t="shared" ca="1" si="558"/>
        <v>4.02951555211261-11.2617415319902i</v>
      </c>
      <c r="DF347" s="240" t="str">
        <f t="shared" ca="1" si="559"/>
        <v>6.39906844320487-10.1052333460069i</v>
      </c>
      <c r="DG347" s="240" t="str">
        <f t="shared" ca="1" si="560"/>
        <v>8.45765386848297-8.45765386847947i</v>
      </c>
      <c r="DH347" s="240" t="str">
        <f t="shared" ca="1" si="561"/>
        <v>10.1052333460089-6.39906844320184i</v>
      </c>
      <c r="DI347" s="240" t="str">
        <f t="shared" ca="1" si="562"/>
        <v>11.2617415319919-4.02951555210796i</v>
      </c>
      <c r="DJ347" s="240" t="str">
        <f t="shared" ca="1" si="563"/>
        <v>11.8709770554061-1.46414537122955i</v>
      </c>
      <c r="DK347" s="240" t="str">
        <f t="shared" ca="1" si="564"/>
        <v>11.9033336652044+1.17237603731988i</v>
      </c>
      <c r="DL347" s="240" t="str">
        <f t="shared" ca="1" si="565"/>
        <v>11.3572389679923+3.75192496486647i</v>
      </c>
      <c r="DM347" s="240" t="str">
        <f t="shared" ca="1" si="566"/>
        <v>10.2592308396545+6.14914632260068i</v>
      </c>
      <c r="DN347" s="240" t="str">
        <f t="shared" ca="1" si="567"/>
        <v>8.66266779761151+8.24754536491284i</v>
      </c>
      <c r="DO347" s="240" t="str">
        <f t="shared" ca="1" si="568"/>
        <v>6.6451360042523+9.94514883765249i</v>
      </c>
      <c r="DP347" s="240" t="str">
        <f t="shared" ca="1" si="569"/>
        <v>4.30467890987035+11.1594604439905i</v>
      </c>
      <c r="DQ347" s="240" t="str">
        <f t="shared" ca="1" si="570"/>
        <v>1.75503275873121+11.8314698129121i</v>
      </c>
      <c r="DR347" s="240" t="str">
        <f t="shared" ca="1" si="571"/>
        <v>-0.879900507906207+11.9285201518989i</v>
      </c>
      <c r="DS347" s="240" t="str">
        <f t="shared" ca="1" si="572"/>
        <v>-3.47207435830464+11.4458952279179i</v>
      </c>
      <c r="DT347" s="240" t="str">
        <f t="shared" ca="1" si="573"/>
        <v>-5.89552018619244+10.4070485562559i</v>
      </c>
      <c r="DU347" s="240" t="str">
        <f t="shared" ca="1" si="574"/>
        <v>-8.03246884840256+8.86246365958774i</v>
      </c>
      <c r="DV347" s="240" t="str">
        <f t="shared" ca="1" si="575"/>
        <v>-9.77907374351538+6.88720078384236i</v>
      </c>
      <c r="DW347" s="240" t="str">
        <f t="shared" ca="1" si="576"/>
        <v>-11.050457314301+4.57724929000828i</v>
      </c>
      <c r="DX347" s="240" t="str">
        <f t="shared" ca="1" si="577"/>
        <v>-11.7848357354116+2.04486298011315i</v>
      </c>
      <c r="DY347" s="240" t="str">
        <f t="shared" ca="1" si="578"/>
        <v>-11.9465213440889-0.586894959340365i</v>
      </c>
      <c r="DZ347" s="240" t="str">
        <f t="shared" ca="1" si="579"/>
        <v>-11.5276569085446-3.190132303989i</v>
      </c>
      <c r="EA347" s="240" t="str">
        <f t="shared" ca="1" si="580"/>
        <v>-10.5485974559519-5.63834280887185i</v>
      </c>
      <c r="EB347" s="240" t="str">
        <f t="shared" ca="1" si="581"/>
        <v>-9.05692110483694-7.81255387301937i</v>
      </c>
      <c r="EC347" s="240" t="str">
        <f t="shared" ca="1" si="582"/>
        <v>-7.12511697120938-9.60710810101848i</v>
      </c>
      <c r="ED347" s="240" t="str">
        <f t="shared" ca="1" si="583"/>
        <v>-4.84706250632713-10.9347978023294i</v>
      </c>
      <c r="EE347" s="240" t="str">
        <f t="shared" ca="1" si="584"/>
        <v>-2.33346145249825-11.7311029135276i</v>
      </c>
      <c r="EF347" s="240" t="str">
        <f t="shared" ca="1" si="585"/>
        <v>0.293535887185568-11.9573263985309i</v>
      </c>
      <c r="EG347" s="240" t="str">
        <f t="shared" ca="1" si="586"/>
        <v>2.90626863324834-11.6024747596997i</v>
      </c>
      <c r="EH347" s="240" t="str">
        <f t="shared" ca="1" si="587"/>
        <v>5.37776910466478-10.6837922749829i</v>
      </c>
      <c r="EI347" s="240" t="str">
        <f t="shared" ca="1" si="588"/>
        <v>7.58793290730397-9.24592299948059i</v>
      </c>
      <c r="EJ347" s="240" t="str">
        <f t="shared" ca="1" si="589"/>
        <v>9.42935549582791-7.35874125454692i</v>
      </c>
      <c r="EK347" s="240" t="str">
        <f t="shared" ca="1" si="590"/>
        <v>10.8125515770346-5.11395603344792i</v>
      </c>
      <c r="EL347" s="240" t="str">
        <f t="shared" ca="1" si="591"/>
        <v>11.6703037139005-2.62065433496878i</v>
      </c>
      <c r="EM347" s="240" t="str">
        <f t="shared" ca="1" si="592"/>
        <v>11.9609288066634-7.8537973319512E-13i</v>
      </c>
      <c r="EN347" s="240"/>
      <c r="EO347" s="240"/>
      <c r="EP347" s="240"/>
    </row>
    <row r="348" spans="1:146">
      <c r="A348" s="268">
        <f t="shared" si="461"/>
        <v>4.8437499999999826E-3</v>
      </c>
      <c r="B348" s="267">
        <v>248</v>
      </c>
      <c r="C348" s="266">
        <f t="shared" si="462"/>
        <v>49600</v>
      </c>
      <c r="N348" s="265">
        <f t="shared" ca="1" si="463"/>
        <v>12.038872992466976</v>
      </c>
      <c r="O348" s="240">
        <f t="shared" ca="1" si="464"/>
        <v>-11.961127007533024</v>
      </c>
      <c r="P348" s="240" t="str">
        <f t="shared" ca="1" si="465"/>
        <v>-11.7312973060219-2.33350011957547i</v>
      </c>
      <c r="Q348" s="240" t="str">
        <f t="shared" ca="1" si="466"/>
        <v>-11.0506404280275-4.57732513819805i</v>
      </c>
      <c r="R348" s="240" t="str">
        <f t="shared" ca="1" si="467"/>
        <v>-9.94531363565516-6.64524611875193i</v>
      </c>
      <c r="S348" s="240" t="str">
        <f t="shared" ca="1" si="468"/>
        <v>-8.45779401766018-8.45779401766014i</v>
      </c>
      <c r="T348" s="240" t="str">
        <f t="shared" ca="1" si="469"/>
        <v>-6.64524611875195-9.94531363565514i</v>
      </c>
      <c r="U348" s="241" t="str">
        <f t="shared" ca="1" si="470"/>
        <v>-4.57732513819699-11.050640428028i</v>
      </c>
      <c r="V348" s="240" t="str">
        <f t="shared" ca="1" si="471"/>
        <v>-2.33350011957579-11.7312973060219i</v>
      </c>
      <c r="W348" s="240" t="str">
        <f t="shared" ca="1" si="472"/>
        <v>-4.10277470783195E-14-11.961127007533i</v>
      </c>
      <c r="X348" s="240" t="str">
        <f t="shared" ca="1" si="473"/>
        <v>2.33350011957563-11.7312973060219i</v>
      </c>
      <c r="Y348" s="240" t="str">
        <f t="shared" ca="1" si="474"/>
        <v>4.57732513819802-11.0506404280275i</v>
      </c>
      <c r="Z348" s="240" t="str">
        <f t="shared" ca="1" si="475"/>
        <v>6.64524611875185-9.94531363565521i</v>
      </c>
      <c r="AA348" s="240" t="str">
        <f t="shared" ca="1" si="476"/>
        <v>8.45779401766012-8.4577940176602i</v>
      </c>
      <c r="AB348" s="240" t="str">
        <f t="shared" ca="1" si="477"/>
        <v>9.94531363565514-6.64524611875195i</v>
      </c>
      <c r="AC348" s="240" t="str">
        <f t="shared" ca="1" si="478"/>
        <v>11.0506404280279-4.57732513819711i</v>
      </c>
      <c r="AD348" s="240" t="str">
        <f t="shared" ca="1" si="479"/>
        <v>11.7312973060219-2.33350011957583i</v>
      </c>
      <c r="AE348" s="240" t="str">
        <f t="shared" ca="1" si="480"/>
        <v>11.961127007533-8.2055494156639E-14i</v>
      </c>
      <c r="AF348" s="240" t="str">
        <f t="shared" ca="1" si="481"/>
        <v>11.7312973060224+2.33350011957317i</v>
      </c>
      <c r="AG348" s="240" t="str">
        <f t="shared" ca="1" si="482"/>
        <v>11.0506404280276+4.5773251381979i</v>
      </c>
      <c r="AH348" s="240" t="str">
        <f t="shared" ca="1" si="483"/>
        <v>9.94531363565325+6.64524611875478i</v>
      </c>
      <c r="AI348" s="240" t="str">
        <f t="shared" ca="1" si="484"/>
        <v>8.45779401765602+8.45779401766429i</v>
      </c>
      <c r="AJ348" s="240" t="str">
        <f t="shared" ca="1" si="485"/>
        <v>6.6452461187551+9.94531363565303i</v>
      </c>
      <c r="AK348" s="240" t="str">
        <f t="shared" ca="1" si="486"/>
        <v>4.57732513819824+11.0506404280274i</v>
      </c>
      <c r="AL348" s="240" t="str">
        <f t="shared" ca="1" si="487"/>
        <v>2.33350011957338+11.7312973060223i</v>
      </c>
      <c r="AM348" s="240" t="str">
        <f t="shared" ca="1" si="488"/>
        <v>-4.6362962265207E-12+11.961127007533i</v>
      </c>
      <c r="AN348" s="240" t="str">
        <f t="shared" ca="1" si="489"/>
        <v>-2.33350011957079+11.7312973060228i</v>
      </c>
      <c r="AO348" s="240" t="str">
        <f t="shared" ca="1" si="490"/>
        <v>-4.57732513819582+11.0506404280284i</v>
      </c>
      <c r="AP348" s="240" t="str">
        <f t="shared" ca="1" si="491"/>
        <v>-6.64524611875278+9.94531363565459i</v>
      </c>
      <c r="AQ348" s="240" t="str">
        <f t="shared" ca="1" si="492"/>
        <v>-8.45779401766246+8.45779401765786i</v>
      </c>
      <c r="AR348" s="240" t="str">
        <f t="shared" ca="1" si="493"/>
        <v>-8.45779401766246+8.45779401765786i</v>
      </c>
      <c r="AS348" s="240" t="str">
        <f t="shared" ca="1" si="494"/>
        <v>-11.0506404280265+4.57732513820048i</v>
      </c>
      <c r="AT348" s="240" t="str">
        <f t="shared" ca="1" si="495"/>
        <v>-11.7312973060218+2.33350011957608i</v>
      </c>
      <c r="AU348" s="240" t="str">
        <f t="shared" ca="1" si="496"/>
        <v>-11.961127007533-2.21557874556455E-12i</v>
      </c>
      <c r="AV348" s="240" t="str">
        <f t="shared" ca="1" si="497"/>
        <v>-11.731297306021-2.3335001195801i</v>
      </c>
      <c r="AW348" s="240" t="str">
        <f t="shared" ca="1" si="498"/>
        <v>-11.0506404280295-4.57732513819327i</v>
      </c>
      <c r="AX348" s="240" t="str">
        <f t="shared" ca="1" si="499"/>
        <v>-9.94531363565594-6.64524611875075i</v>
      </c>
      <c r="AY348" s="240" t="str">
        <f t="shared" ca="1" si="500"/>
        <v>-8.45779401765956-8.45779401766075i</v>
      </c>
      <c r="AZ348" s="240" t="str">
        <f t="shared" ca="1" si="501"/>
        <v>-6.64524611874909-9.94531363565705i</v>
      </c>
      <c r="BA348" s="240" t="str">
        <f t="shared" ca="1" si="502"/>
        <v>-4.57732513820272-11.0506404280256i</v>
      </c>
      <c r="BB348" s="240" t="str">
        <f t="shared" ca="1" si="503"/>
        <v>-2.33350011957846-11.7312973060213i</v>
      </c>
      <c r="BC348" s="240" t="str">
        <f t="shared" ca="1" si="504"/>
        <v>-2.05138735391598E-13-11.961127007533i</v>
      </c>
      <c r="BD348" s="240" t="str">
        <f t="shared" ca="1" si="505"/>
        <v>2.33350011957772-11.7312973060215i</v>
      </c>
      <c r="BE348" s="240" t="str">
        <f t="shared" ca="1" si="506"/>
        <v>4.57732513820234-11.0506404280257i</v>
      </c>
      <c r="BF348" s="240" t="str">
        <f t="shared" ca="1" si="507"/>
        <v>6.64524611874874-9.94531363565728i</v>
      </c>
      <c r="BG348" s="240" t="str">
        <f t="shared" ca="1" si="508"/>
        <v>8.45779401765904-8.45779401766128i</v>
      </c>
      <c r="BH348" s="240" t="str">
        <f t="shared" ca="1" si="509"/>
        <v>9.94531363565552-6.64524611875139i</v>
      </c>
      <c r="BI348" s="240" t="str">
        <f t="shared" ca="1" si="510"/>
        <v>11.0506404280293-4.57732513819365i</v>
      </c>
      <c r="BJ348" s="240" t="str">
        <f t="shared" ca="1" si="511"/>
        <v>11.7312973060209-2.33350011958083i</v>
      </c>
      <c r="BK348" s="240" t="str">
        <f t="shared" ca="1" si="512"/>
        <v>11.961127007533-2.965811892616E-12i</v>
      </c>
      <c r="BL348" s="240" t="str">
        <f t="shared" ca="1" si="513"/>
        <v>11.7312973060219+2.33350011957567i</v>
      </c>
      <c r="BM348" s="240" t="str">
        <f t="shared" ca="1" si="514"/>
        <v>11.0506404280267+4.5773251382001i</v>
      </c>
      <c r="BN348" s="240" t="str">
        <f t="shared" ca="1" si="515"/>
        <v>9.94531363565202+6.64524611875663i</v>
      </c>
      <c r="BO348" s="240" t="str">
        <f t="shared" ca="1" si="516"/>
        <v>8.45779401766275+8.45779401765757i</v>
      </c>
      <c r="BP348" s="240" t="str">
        <f t="shared" ca="1" si="517"/>
        <v>6.64524611875311+9.94531363565436i</v>
      </c>
      <c r="BQ348" s="240" t="str">
        <f t="shared" ca="1" si="518"/>
        <v>4.5773251381962+11.0506404280283i</v>
      </c>
      <c r="BR348" s="240" t="str">
        <f t="shared" ca="1" si="519"/>
        <v>2.33350011957154+11.7312973060227i</v>
      </c>
      <c r="BS348" s="240" t="str">
        <f t="shared" ca="1" si="520"/>
        <v>5.0465736973039E-12+11.961127007533i</v>
      </c>
      <c r="BT348" s="240" t="str">
        <f t="shared" ca="1" si="521"/>
        <v>-2.33350011957297+11.7312973060224i</v>
      </c>
      <c r="BU348" s="240" t="str">
        <f t="shared" ca="1" si="522"/>
        <v>-4.57732513819755+11.0506404280277i</v>
      </c>
      <c r="BV348" s="240" t="str">
        <f t="shared" ca="1" si="523"/>
        <v>-6.64524611875433+9.94531363565355i</v>
      </c>
      <c r="BW348" s="240" t="str">
        <f t="shared" ca="1" si="524"/>
        <v>-8.45779401766427+8.45779401765605i</v>
      </c>
      <c r="BX348" s="240" t="str">
        <f t="shared" ca="1" si="525"/>
        <v>-9.94531363565283+6.64524611875541i</v>
      </c>
      <c r="BY348" s="240" t="str">
        <f t="shared" ca="1" si="526"/>
        <v>-11.0506404280272+4.57732513819875i</v>
      </c>
      <c r="BZ348" s="240" t="str">
        <f t="shared" ca="1" si="527"/>
        <v>-11.7312973060223+2.33350011957358i</v>
      </c>
      <c r="CA348" s="240" t="str">
        <f t="shared" ca="1" si="528"/>
        <v>-11.961127007533-4.4311574911291E-12i</v>
      </c>
      <c r="CB348" s="240" t="str">
        <f t="shared" ca="1" si="529"/>
        <v>-11.731297306023-2.33350011957027i</v>
      </c>
      <c r="CC348" s="240" t="str">
        <f t="shared" ca="1" si="530"/>
        <v>-11.0506404280285-4.57732513819563i</v>
      </c>
      <c r="CD348" s="240" t="str">
        <f t="shared" ca="1" si="531"/>
        <v>-9.94531363565471-6.6452461187526i</v>
      </c>
      <c r="CE348" s="240" t="str">
        <f t="shared" ca="1" si="532"/>
        <v>-8.457794017658-8.45779401766232i</v>
      </c>
      <c r="CF348" s="240" t="str">
        <f t="shared" ca="1" si="533"/>
        <v>-6.64524611874752-9.94531363565809i</v>
      </c>
      <c r="CG348" s="240" t="str">
        <f t="shared" ca="1" si="534"/>
        <v>-4.57732513820067-11.0506404280264i</v>
      </c>
      <c r="CH348" s="240" t="str">
        <f t="shared" ca="1" si="535"/>
        <v>-2.33350011957628-11.7312973060218i</v>
      </c>
      <c r="CI348" s="240" t="str">
        <f t="shared" ca="1" si="536"/>
        <v>1.6704843339047E-12-11.961127007533i</v>
      </c>
      <c r="CJ348" s="240" t="str">
        <f t="shared" ca="1" si="537"/>
        <v>2.33350011958023-11.731297306021i</v>
      </c>
      <c r="CK348" s="240" t="str">
        <f t="shared" ca="1" si="538"/>
        <v>4.57732513819308-11.0506404280296i</v>
      </c>
      <c r="CL348" s="240" t="str">
        <f t="shared" ca="1" si="539"/>
        <v>6.64524611875031-9.94531363565624i</v>
      </c>
      <c r="CM348" s="240" t="str">
        <f t="shared" ca="1" si="540"/>
        <v>8.45779401766085-8.45779401765947i</v>
      </c>
      <c r="CN348" s="240" t="str">
        <f t="shared" ca="1" si="541"/>
        <v>9.94531363565693-6.64524611874926i</v>
      </c>
      <c r="CO348" s="240" t="str">
        <f t="shared" ca="1" si="542"/>
        <v>11.0506404280301-4.57732513819192i</v>
      </c>
      <c r="CP348" s="240" t="str">
        <f t="shared" ca="1" si="543"/>
        <v>11.7312973060214-2.33350011957833i</v>
      </c>
      <c r="CQ348" s="240" t="str">
        <f t="shared" ca="1" si="544"/>
        <v>11.961127007533-4.10277470783195E-13i</v>
      </c>
      <c r="CR348" s="240" t="str">
        <f t="shared" ca="1" si="545"/>
        <v>11.7312973060215+2.33350011957752i</v>
      </c>
      <c r="CS348" s="240" t="str">
        <f t="shared" ca="1" si="546"/>
        <v>11.0506404280259+4.57732513820183i</v>
      </c>
      <c r="CT348" s="240" t="str">
        <f t="shared" ca="1" si="547"/>
        <v>9.9453136356574+6.64524611874858i</v>
      </c>
      <c r="CU348" s="240" t="str">
        <f t="shared" ca="1" si="548"/>
        <v>8.45779401766142+8.4577940176589i</v>
      </c>
      <c r="CV348" s="240" t="str">
        <f t="shared" ca="1" si="549"/>
        <v>6.64524611875156+9.9453136356554i</v>
      </c>
      <c r="CW348" s="240" t="str">
        <f t="shared" ca="1" si="550"/>
        <v>4.57732513819383+11.0506404280293i</v>
      </c>
      <c r="CX348" s="240" t="str">
        <f t="shared" ca="1" si="551"/>
        <v>2.33350011956969+11.7312973060231i</v>
      </c>
      <c r="CY348" s="240" t="str">
        <f t="shared" ca="1" si="552"/>
        <v>3.1709506280076E-12+11.961127007533i</v>
      </c>
      <c r="CZ348" s="240" t="str">
        <f t="shared" ca="1" si="553"/>
        <v>-2.33350011957548+11.7312973060219i</v>
      </c>
      <c r="DA348" s="240" t="str">
        <f t="shared" ca="1" si="554"/>
        <v>-4.57732513819929+11.050640428027i</v>
      </c>
      <c r="DB348" s="240" t="str">
        <f t="shared" ca="1" si="555"/>
        <v>-6.64524611875646+9.94531363565213i</v>
      </c>
      <c r="DC348" s="240" t="str">
        <f t="shared" ca="1" si="556"/>
        <v>-8.45779401765742+8.45779401766289i</v>
      </c>
      <c r="DD348" s="240" t="str">
        <f t="shared" ca="1" si="557"/>
        <v>-9.94531363565387+6.64524611875385i</v>
      </c>
      <c r="DE348" s="240" t="str">
        <f t="shared" ca="1" si="558"/>
        <v>-11.0506404280282+4.57732513819639i</v>
      </c>
      <c r="DF348" s="240" t="str">
        <f t="shared" ca="1" si="559"/>
        <v>-11.7312973060228+2.33350011957107i</v>
      </c>
      <c r="DG348" s="240" t="str">
        <f t="shared" ca="1" si="560"/>
        <v>-11.961127007533-6.30678056042539E-12i</v>
      </c>
      <c r="DH348" s="240" t="str">
        <f t="shared" ca="1" si="561"/>
        <v>-11.7312973060225-2.33350011957277i</v>
      </c>
      <c r="DI348" s="240" t="str">
        <f t="shared" ca="1" si="562"/>
        <v>-11.0506404280275-4.57732513819799i</v>
      </c>
      <c r="DJ348" s="240" t="str">
        <f t="shared" ca="1" si="563"/>
        <v>-9.94531363565367-6.64524611875416i</v>
      </c>
      <c r="DK348" s="240" t="str">
        <f t="shared" ca="1" si="564"/>
        <v>-8.45779401765619-8.45779401766412i</v>
      </c>
      <c r="DL348" s="240" t="str">
        <f t="shared" ca="1" si="565"/>
        <v>-6.64524611875501-9.9453136356531i</v>
      </c>
      <c r="DM348" s="240" t="str">
        <f t="shared" ca="1" si="566"/>
        <v>-4.57732513819894-11.0506404280271i</v>
      </c>
      <c r="DN348" s="240" t="str">
        <f t="shared" ca="1" si="567"/>
        <v>-2.33350011957377-11.7312973060223i</v>
      </c>
      <c r="DO348" s="240" t="str">
        <f t="shared" ca="1" si="568"/>
        <v>3.54610740320098E-12-11.961127007533i</v>
      </c>
      <c r="DP348" s="240" t="str">
        <f t="shared" ca="1" si="569"/>
        <v>2.33350011957006-11.731297306023i</v>
      </c>
      <c r="DQ348" s="240" t="str">
        <f t="shared" ca="1" si="570"/>
        <v>4.57732513819543-11.0506404280286i</v>
      </c>
      <c r="DR348" s="240" t="str">
        <f t="shared" ca="1" si="571"/>
        <v>6.64524611875187-9.9453136356552i</v>
      </c>
      <c r="DS348" s="240" t="str">
        <f t="shared" ca="1" si="572"/>
        <v>8.45779401766217-8.45779401765814i</v>
      </c>
      <c r="DT348" s="240" t="str">
        <f t="shared" ca="1" si="573"/>
        <v>9.94531363565836-6.64524611874713i</v>
      </c>
      <c r="DU348" s="240" t="str">
        <f t="shared" ca="1" si="574"/>
        <v>11.0506404280261-4.57732513820149i</v>
      </c>
      <c r="DV348" s="240" t="str">
        <f t="shared" ca="1" si="575"/>
        <v>11.7312973060217-2.33350011957649i</v>
      </c>
      <c r="DW348" s="240" t="str">
        <f t="shared" ca="1" si="576"/>
        <v>11.961127007533+2.14525695104962E-12i</v>
      </c>
      <c r="DX348" s="240" t="str">
        <f t="shared" ca="1" si="577"/>
        <v>11.7312973060211+2.33350011957936i</v>
      </c>
      <c r="DY348" s="240" t="str">
        <f t="shared" ca="1" si="578"/>
        <v>11.0506404280297+4.57732513819289i</v>
      </c>
      <c r="DZ348" s="240" t="str">
        <f t="shared" ca="1" si="579"/>
        <v>9.94531363565598+6.64524611875069i</v>
      </c>
      <c r="EA348" s="240" t="str">
        <f t="shared" ca="1" si="580"/>
        <v>8.45779401766009+8.45779401766022i</v>
      </c>
      <c r="EB348" s="240" t="str">
        <f t="shared" ca="1" si="581"/>
        <v>6.64524611874943+9.94531363565683i</v>
      </c>
      <c r="EC348" s="240" t="str">
        <f t="shared" ca="1" si="582"/>
        <v>4.57732513819273+11.0506404280297i</v>
      </c>
      <c r="ED348" s="240" t="str">
        <f t="shared" ca="1" si="583"/>
        <v>2.33350011957919+11.7312973060212i</v>
      </c>
      <c r="EE348" s="240" t="str">
        <f t="shared" ca="1" si="584"/>
        <v>6.15416206174793E-13+11.961127007533i</v>
      </c>
      <c r="EF348" s="240" t="str">
        <f t="shared" ca="1" si="585"/>
        <v>-2.33350011957666+11.7312973060217i</v>
      </c>
      <c r="EG348" s="240" t="str">
        <f t="shared" ca="1" si="586"/>
        <v>-4.57732513820164+11.050640428026i</v>
      </c>
      <c r="EH348" s="240" t="str">
        <f t="shared" ca="1" si="587"/>
        <v>-6.64524611874841+9.94531363565751i</v>
      </c>
      <c r="EI348" s="240" t="str">
        <f t="shared" ca="1" si="588"/>
        <v>-8.45779401765826+8.45779401766205i</v>
      </c>
      <c r="EJ348" s="240" t="str">
        <f t="shared" ca="1" si="589"/>
        <v>-9.94531363565529+6.64524611875172i</v>
      </c>
      <c r="EK348" s="240" t="str">
        <f t="shared" ca="1" si="590"/>
        <v>-11.0506404280292+4.57732513819402i</v>
      </c>
      <c r="EL348" s="240" t="str">
        <f t="shared" ca="1" si="591"/>
        <v>-11.731297306023+2.3335001195699i</v>
      </c>
      <c r="EM348" s="240" t="str">
        <f t="shared" ca="1" si="592"/>
        <v>-11.961127007533+3.3760893633992E-12i</v>
      </c>
      <c r="EN348" s="240"/>
      <c r="EO348" s="240"/>
      <c r="EP348" s="240"/>
    </row>
    <row r="349" spans="1:146">
      <c r="A349" s="268">
        <f t="shared" si="461"/>
        <v>4.8632812499999822E-3</v>
      </c>
      <c r="B349" s="267">
        <v>249</v>
      </c>
      <c r="C349" s="266">
        <f t="shared" si="462"/>
        <v>49800</v>
      </c>
      <c r="N349" s="265">
        <f t="shared" ca="1" si="463"/>
        <v>12.038693196796658</v>
      </c>
      <c r="O349" s="240">
        <f t="shared" ca="1" si="464"/>
        <v>-11.961306803203342</v>
      </c>
      <c r="P349" s="240" t="str">
        <f t="shared" ca="1" si="465"/>
        <v>-11.785208166951-2.04492760311714i</v>
      </c>
      <c r="Q349" s="240" t="str">
        <f t="shared" ca="1" si="466"/>
        <v>-11.2620974323894-4.02964289531041i</v>
      </c>
      <c r="R349" s="240" t="str">
        <f t="shared" ca="1" si="467"/>
        <v>-10.4073774461274-5.89570650000458i</v>
      </c>
      <c r="S349" s="240" t="str">
        <f t="shared" ca="1" si="468"/>
        <v>-9.24621519475517-7.58817270577291i</v>
      </c>
      <c r="T349" s="240" t="str">
        <f t="shared" ca="1" si="469"/>
        <v>-7.81280077009091-9.05720732716357i</v>
      </c>
      <c r="U349" s="241" t="str">
        <f t="shared" ca="1" si="470"/>
        <v>-6.14934065166422-10.2595550580982i</v>
      </c>
      <c r="V349" s="240" t="str">
        <f t="shared" ca="1" si="471"/>
        <v>-4.30481494894546-11.1598131120415i</v>
      </c>
      <c r="W349" s="240" t="str">
        <f t="shared" ca="1" si="472"/>
        <v>-2.33353519597118-11.7314736469688i</v>
      </c>
      <c r="X349" s="240" t="str">
        <f t="shared" ca="1" si="473"/>
        <v>-0.293545163690658-11.9577042812252i</v>
      </c>
      <c r="Y349" s="240" t="str">
        <f t="shared" ca="1" si="474"/>
        <v>1.75508822234074-11.8318437182106i</v>
      </c>
      <c r="Z349" s="240" t="str">
        <f t="shared" ca="1" si="475"/>
        <v>3.75204353547435-11.3575978863606i</v>
      </c>
      <c r="AA349" s="240" t="str">
        <f t="shared" ca="1" si="476"/>
        <v>5.63852099520502-10.5489308191395i</v>
      </c>
      <c r="AB349" s="240" t="str">
        <f t="shared" ca="1" si="477"/>
        <v>7.35897380995797-9.42965348805095i</v>
      </c>
      <c r="AC349" s="240" t="str">
        <f t="shared" ca="1" si="478"/>
        <v>8.86274373654968-8.03272269536351i</v>
      </c>
      <c r="AD349" s="240" t="str">
        <f t="shared" ca="1" si="479"/>
        <v>10.1055526977321-6.39927067045287i</v>
      </c>
      <c r="AE349" s="240" t="str">
        <f t="shared" ca="1" si="480"/>
        <v>11.0508065375676-4.57739394302166i</v>
      </c>
      <c r="AF349" s="240" t="str">
        <f t="shared" ca="1" si="481"/>
        <v>11.6706725259291-2.62073715448207i</v>
      </c>
      <c r="AG349" s="240" t="str">
        <f t="shared" ca="1" si="482"/>
        <v>11.9468988853156-0.586913506748691i</v>
      </c>
      <c r="AH349" s="240" t="str">
        <f t="shared" ca="1" si="483"/>
        <v>11.8713522092349+1.46419164205101i</v>
      </c>
      <c r="AI349" s="240" t="str">
        <f t="shared" ca="1" si="484"/>
        <v>11.4462569480537+3.47218408490831i</v>
      </c>
      <c r="AJ349" s="240" t="str">
        <f t="shared" ca="1" si="485"/>
        <v>10.684129910675+5.37793905619792i</v>
      </c>
      <c r="AK349" s="240" t="str">
        <f t="shared" ca="1" si="486"/>
        <v>9.6074117106859+7.12534214348575i</v>
      </c>
      <c r="AL349" s="240" t="str">
        <f t="shared" ca="1" si="487"/>
        <v>8.24780600884738+8.66294156050816i</v>
      </c>
      <c r="AM349" s="240" t="str">
        <f t="shared" ca="1" si="488"/>
        <v>6.64534600786998+9.94546313029439i</v>
      </c>
      <c r="AN349" s="240" t="str">
        <f t="shared" ca="1" si="489"/>
        <v>4.8472156861484+10.9351433704509i</v>
      </c>
      <c r="AO349" s="240" t="str">
        <f t="shared" ca="1" si="490"/>
        <v>2.90636047891743+11.6028414281565i</v>
      </c>
      <c r="AP349" s="240" t="str">
        <f t="shared" ca="1" si="491"/>
        <v>0.879928315063407+11.9288971242403i</v>
      </c>
      <c r="AQ349" s="240" t="str">
        <f t="shared" ca="1" si="492"/>
        <v>-1.1724130874552+11.9037098415881i</v>
      </c>
      <c r="AR349" s="240" t="str">
        <f t="shared" ca="1" si="493"/>
        <v>-1.1724130874552+11.9037098415881i</v>
      </c>
      <c r="AS349" s="240" t="str">
        <f t="shared" ca="1" si="494"/>
        <v>-5.11411764779028+10.8128932818612i</v>
      </c>
      <c r="AT349" s="240" t="str">
        <f t="shared" ca="1" si="495"/>
        <v>-6.88741843734891+9.77938278774407i</v>
      </c>
      <c r="AU349" s="240" t="str">
        <f t="shared" ca="1" si="496"/>
        <v>-8.45792115239465+8.45792115240109i</v>
      </c>
      <c r="AV349" s="240" t="str">
        <f t="shared" ca="1" si="497"/>
        <v>-9.77938278774587+6.88741843734635i</v>
      </c>
      <c r="AW349" s="240" t="str">
        <f t="shared" ca="1" si="498"/>
        <v>-10.8128932818625+5.11411764778745i</v>
      </c>
      <c r="AX349" s="240" t="str">
        <f t="shared" ca="1" si="499"/>
        <v>-11.5280212125629+3.19023312048782i</v>
      </c>
      <c r="AY349" s="240" t="str">
        <f t="shared" ca="1" si="500"/>
        <v>-11.9037098415884+1.17241308745208i</v>
      </c>
      <c r="AZ349" s="240" t="str">
        <f t="shared" ca="1" si="501"/>
        <v>-11.9288971242409-0.879928315054668i</v>
      </c>
      <c r="BA349" s="240" t="str">
        <f t="shared" ca="1" si="502"/>
        <v>-11.6028414281558-2.90636047892047i</v>
      </c>
      <c r="BB349" s="240" t="str">
        <f t="shared" ca="1" si="503"/>
        <v>-10.9351433704496-4.84721568615126i</v>
      </c>
      <c r="BC349" s="240" t="str">
        <f t="shared" ca="1" si="504"/>
        <v>-9.94546313029264-6.64534600787259i</v>
      </c>
      <c r="BD349" s="240" t="str">
        <f t="shared" ca="1" si="505"/>
        <v>-8.66294156050599-8.24780600884966i</v>
      </c>
      <c r="BE349" s="240" t="str">
        <f t="shared" ca="1" si="506"/>
        <v>-7.12534214349279-9.60741171068067i</v>
      </c>
      <c r="BF349" s="240" t="str">
        <f t="shared" ca="1" si="507"/>
        <v>-5.37793905619542-10.6841299106762i</v>
      </c>
      <c r="BG349" s="240" t="str">
        <f t="shared" ca="1" si="508"/>
        <v>-3.47218408490515-11.4462569480547i</v>
      </c>
      <c r="BH349" s="240" t="str">
        <f t="shared" ca="1" si="509"/>
        <v>-1.46419164204772-11.8713522092353i</v>
      </c>
      <c r="BI349" s="240" t="str">
        <f t="shared" ca="1" si="510"/>
        <v>0.586913506751652-11.9468988853154i</v>
      </c>
      <c r="BJ349" s="240" t="str">
        <f t="shared" ca="1" si="511"/>
        <v>2.62073715447336-11.670672525931i</v>
      </c>
      <c r="BK349" s="240" t="str">
        <f t="shared" ca="1" si="512"/>
        <v>4.57739394302141-11.0508065375677i</v>
      </c>
      <c r="BL349" s="240" t="str">
        <f t="shared" ca="1" si="513"/>
        <v>6.39927067045653-10.1055526977298i</v>
      </c>
      <c r="BM349" s="240" t="str">
        <f t="shared" ca="1" si="514"/>
        <v>8.03272269536143-8.86274373655157i</v>
      </c>
      <c r="BN349" s="240" t="str">
        <f t="shared" ca="1" si="515"/>
        <v>9.42965348805193-7.3589738099567i</v>
      </c>
      <c r="BO349" s="240" t="str">
        <f t="shared" ca="1" si="516"/>
        <v>10.5489308191369-5.6385209952099i</v>
      </c>
      <c r="BP349" s="240" t="str">
        <f t="shared" ca="1" si="517"/>
        <v>11.3575978863605-3.75204353547477i</v>
      </c>
      <c r="BQ349" s="240" t="str">
        <f t="shared" ca="1" si="518"/>
        <v>11.8318437182112-1.75508822233672i</v>
      </c>
      <c r="BR349" s="240" t="str">
        <f t="shared" ca="1" si="519"/>
        <v>11.9577042812253+0.293545163686401i</v>
      </c>
      <c r="BS349" s="240" t="str">
        <f t="shared" ca="1" si="520"/>
        <v>11.7314736469686+2.33353519597201i</v>
      </c>
      <c r="BT349" s="240" t="str">
        <f t="shared" ca="1" si="521"/>
        <v>11.1598131120396+4.30481494895045i</v>
      </c>
      <c r="BU349" s="240" t="str">
        <f t="shared" ca="1" si="522"/>
        <v>10.2595550580991+6.14934065166269i</v>
      </c>
      <c r="BV349" s="240" t="str">
        <f t="shared" ca="1" si="523"/>
        <v>9.05720732716138+7.81280077009344i</v>
      </c>
      <c r="BW349" s="240" t="str">
        <f t="shared" ca="1" si="524"/>
        <v>7.58817270577585+9.24621519475277i</v>
      </c>
      <c r="BX349" s="240" t="str">
        <f t="shared" ca="1" si="525"/>
        <v>5.89570650000399+10.4073774461278i</v>
      </c>
      <c r="BY349" s="240" t="str">
        <f t="shared" ca="1" si="526"/>
        <v>4.02964289530495+11.2620974323914i</v>
      </c>
      <c r="BZ349" s="240" t="str">
        <f t="shared" ca="1" si="527"/>
        <v>2.04492760311898+11.7852081669507i</v>
      </c>
      <c r="CA349" s="240" t="str">
        <f t="shared" ca="1" si="528"/>
        <v>-3.13585631960734E-12+11.9613068032033i</v>
      </c>
      <c r="CB349" s="240" t="str">
        <f t="shared" ca="1" si="529"/>
        <v>-2.04492760311311+11.7852081669517i</v>
      </c>
      <c r="CC349" s="240" t="str">
        <f t="shared" ca="1" si="530"/>
        <v>-4.02964289531086+11.2620974323893i</v>
      </c>
      <c r="CD349" s="240" t="str">
        <f t="shared" ca="1" si="531"/>
        <v>-5.89570650000945+10.4073774461247i</v>
      </c>
      <c r="CE349" s="240" t="str">
        <f t="shared" ca="1" si="532"/>
        <v>-7.58817270577175+9.24621519475613i</v>
      </c>
      <c r="CF349" s="240" t="str">
        <f t="shared" ca="1" si="533"/>
        <v>-9.05720732716547+7.8128007700887i</v>
      </c>
      <c r="CG349" s="240" t="str">
        <f t="shared" ca="1" si="534"/>
        <v>-10.2595550580961+6.1493406516678i</v>
      </c>
      <c r="CH349" s="240" t="str">
        <f t="shared" ca="1" si="535"/>
        <v>-11.1598131120419+4.3048149489446i</v>
      </c>
      <c r="CI349" s="240" t="str">
        <f t="shared" ca="1" si="536"/>
        <v>-11.7314736469698+2.33353519596585i</v>
      </c>
      <c r="CJ349" s="240" t="str">
        <f t="shared" ca="1" si="537"/>
        <v>-11.9577042812252+0.293545163692366i</v>
      </c>
      <c r="CK349" s="240" t="str">
        <f t="shared" ca="1" si="538"/>
        <v>-11.8318437182103-1.75508822234291i</v>
      </c>
      <c r="CL349" s="240" t="str">
        <f t="shared" ca="1" si="539"/>
        <v>-11.3575978863624-3.7520435354691i</v>
      </c>
      <c r="CM349" s="240" t="str">
        <f t="shared" ca="1" si="540"/>
        <v>-10.5489308191397-5.63852099520464i</v>
      </c>
      <c r="CN349" s="240" t="str">
        <f t="shared" ca="1" si="541"/>
        <v>-9.42965348804849-7.35897380996111i</v>
      </c>
      <c r="CO349" s="240" t="str">
        <f t="shared" ca="1" si="542"/>
        <v>-8.03272269536584-8.86274373654755i</v>
      </c>
      <c r="CP349" s="240" t="str">
        <f t="shared" ca="1" si="543"/>
        <v>-6.39927067045123-10.1055526977331i</v>
      </c>
      <c r="CQ349" s="240" t="str">
        <f t="shared" ca="1" si="544"/>
        <v>-4.5773939430263-11.0508065375657i</v>
      </c>
      <c r="CR349" s="240" t="str">
        <f t="shared" ca="1" si="545"/>
        <v>-2.62073715447917-11.6706725259297i</v>
      </c>
      <c r="CS349" s="240" t="str">
        <f t="shared" ca="1" si="546"/>
        <v>-0.586913506745388-11.9468988853157i</v>
      </c>
      <c r="CT349" s="240" t="str">
        <f t="shared" ca="1" si="547"/>
        <v>1.46419164204248-11.871352209236i</v>
      </c>
      <c r="CU349" s="240" t="str">
        <f t="shared" ca="1" si="548"/>
        <v>3.4721840849118-11.4462569480527i</v>
      </c>
      <c r="CV349" s="240" t="str">
        <f t="shared" ca="1" si="549"/>
        <v>5.37793905620042-10.6841299106737i</v>
      </c>
      <c r="CW349" s="240" t="str">
        <f t="shared" ca="1" si="550"/>
        <v>7.12534214348799-9.60741171068422i</v>
      </c>
      <c r="CX349" s="240" t="str">
        <f t="shared" ca="1" si="551"/>
        <v>8.66294156051032-8.24780600884511i</v>
      </c>
      <c r="CY349" s="240" t="str">
        <f t="shared" ca="1" si="552"/>
        <v>9.94546313028952-6.64534600787726i</v>
      </c>
      <c r="CZ349" s="240" t="str">
        <f t="shared" ca="1" si="553"/>
        <v>10.9351433704523-4.84721568614521i</v>
      </c>
      <c r="DA349" s="240" t="str">
        <f t="shared" ca="1" si="554"/>
        <v>11.6028414281545-2.9063604789256i</v>
      </c>
      <c r="DB349" s="240" t="str">
        <f t="shared" ca="1" si="555"/>
        <v>11.9288971242405-0.879928315060958i</v>
      </c>
      <c r="DC349" s="240" t="str">
        <f t="shared" ca="1" si="556"/>
        <v>11.9037098415879+1.17241308745798i</v>
      </c>
      <c r="DD349" s="240" t="str">
        <f t="shared" ca="1" si="557"/>
        <v>11.5280212125645+3.19023312048207i</v>
      </c>
      <c r="DE349" s="240" t="str">
        <f t="shared" ca="1" si="558"/>
        <v>10.8128932818598+5.11411764779312i</v>
      </c>
      <c r="DF349" s="240" t="str">
        <f t="shared" ca="1" si="559"/>
        <v>9.77938278774911+6.88741843734175i</v>
      </c>
      <c r="DG349" s="240" t="str">
        <f t="shared" ca="1" si="560"/>
        <v>8.45792115239839+8.45792115239735i</v>
      </c>
      <c r="DH349" s="240" t="str">
        <f t="shared" ca="1" si="561"/>
        <v>6.88741843734405+9.77938278774749i</v>
      </c>
      <c r="DI349" s="240" t="str">
        <f t="shared" ca="1" si="562"/>
        <v>5.11411764779568+10.8128932818586i</v>
      </c>
      <c r="DJ349" s="240" t="str">
        <f t="shared" ca="1" si="563"/>
        <v>3.1902331204848+11.5280212125638i</v>
      </c>
      <c r="DK349" s="240" t="str">
        <f t="shared" ca="1" si="564"/>
        <v>1.17241308744862+11.9037098415888i</v>
      </c>
      <c r="DL349" s="240" t="str">
        <f t="shared" ca="1" si="565"/>
        <v>-0.879928315058134+11.9288971242407i</v>
      </c>
      <c r="DM349" s="240" t="str">
        <f t="shared" ca="1" si="566"/>
        <v>-2.90636047892285+11.6028414281552i</v>
      </c>
      <c r="DN349" s="240" t="str">
        <f t="shared" ca="1" si="567"/>
        <v>-4.84721568614263+10.9351433704534i</v>
      </c>
      <c r="DO349" s="240" t="str">
        <f t="shared" ca="1" si="568"/>
        <v>-6.64534600787492+9.9454631302911i</v>
      </c>
      <c r="DP349" s="240" t="str">
        <f t="shared" ca="1" si="569"/>
        <v>-8.24780600885193+8.66294156050384i</v>
      </c>
      <c r="DQ349" s="240" t="str">
        <f t="shared" ca="1" si="570"/>
        <v>-9.60741171068254+7.12534214349027i</v>
      </c>
      <c r="DR349" s="240" t="str">
        <f t="shared" ca="1" si="571"/>
        <v>-10.6841299106779+5.37793905619201i</v>
      </c>
      <c r="DS349" s="240" t="str">
        <f t="shared" ca="1" si="572"/>
        <v>-11.4462569480522+3.4721840849132i</v>
      </c>
      <c r="DT349" s="240" t="str">
        <f t="shared" ca="1" si="573"/>
        <v>-11.8713522092356+1.46419164204528i</v>
      </c>
      <c r="DU349" s="240" t="str">
        <f t="shared" ca="1" si="574"/>
        <v>-11.9468988853153-0.586913506754785i</v>
      </c>
      <c r="DV349" s="240" t="str">
        <f t="shared" ca="1" si="575"/>
        <v>-11.6706725259304-2.62073715447642i</v>
      </c>
      <c r="DW349" s="240" t="str">
        <f t="shared" ca="1" si="576"/>
        <v>-11.0508065375665-4.57739394302432i</v>
      </c>
      <c r="DX349" s="240" t="str">
        <f t="shared" ca="1" si="577"/>
        <v>-10.1055526977343-6.39927067044941i</v>
      </c>
      <c r="DY349" s="240" t="str">
        <f t="shared" ca="1" si="578"/>
        <v>-8.86274373654992-8.03272269536325i</v>
      </c>
      <c r="DZ349" s="240" t="str">
        <f t="shared" ca="1" si="579"/>
        <v>-7.35897380995422-9.42965348805385i</v>
      </c>
      <c r="EA349" s="240" t="str">
        <f t="shared" ca="1" si="580"/>
        <v>-5.63852099520714-10.5489308191383i</v>
      </c>
      <c r="EB349" s="240" t="str">
        <f t="shared" ca="1" si="581"/>
        <v>-3.75204353547179-11.3575978863615i</v>
      </c>
      <c r="EC349" s="240" t="str">
        <f t="shared" ca="1" si="582"/>
        <v>-1.75508822234504-11.83184371821i</v>
      </c>
      <c r="ED349" s="240" t="str">
        <f t="shared" ca="1" si="583"/>
        <v>0.293545163690215-11.9577042812253i</v>
      </c>
      <c r="EE349" s="240" t="str">
        <f t="shared" ca="1" si="584"/>
        <v>2.33353519597441-11.7314736469681i</v>
      </c>
      <c r="EF349" s="240" t="str">
        <f t="shared" ca="1" si="585"/>
        <v>4.30481494894196-11.1598131120429i</v>
      </c>
      <c r="EG349" s="240" t="str">
        <f t="shared" ca="1" si="586"/>
        <v>6.14934065166538-10.2595550580975i</v>
      </c>
      <c r="EH349" s="240" t="str">
        <f t="shared" ca="1" si="587"/>
        <v>7.81280077008655-9.05720732716733i</v>
      </c>
      <c r="EI349" s="240" t="str">
        <f t="shared" ca="1" si="588"/>
        <v>9.24621519475477-7.58817270577342i</v>
      </c>
      <c r="EJ349" s="240" t="str">
        <f t="shared" ca="1" si="589"/>
        <v>10.407377446129-5.89570650000186i</v>
      </c>
      <c r="EK349" s="240" t="str">
        <f t="shared" ca="1" si="590"/>
        <v>11.2620974323881-4.02964289531417i</v>
      </c>
      <c r="EL349" s="240" t="str">
        <f t="shared" ca="1" si="591"/>
        <v>11.7852081669512-2.0449276031159i</v>
      </c>
      <c r="EM349" s="240" t="str">
        <f t="shared" ca="1" si="592"/>
        <v>11.9613068032033+6.27171263921468E-12i</v>
      </c>
      <c r="EN349" s="240"/>
      <c r="EO349" s="240"/>
      <c r="EP349" s="240"/>
    </row>
    <row r="350" spans="1:146">
      <c r="A350" s="268">
        <f t="shared" si="461"/>
        <v>4.8828124999999818E-3</v>
      </c>
      <c r="B350" s="267">
        <v>250</v>
      </c>
      <c r="C350" s="266">
        <f t="shared" si="462"/>
        <v>50000</v>
      </c>
      <c r="N350" s="265">
        <f t="shared" ca="1" si="463"/>
        <v>12.038531340293829</v>
      </c>
      <c r="O350" s="240">
        <f t="shared" ca="1" si="464"/>
        <v>-11.961468659706171</v>
      </c>
      <c r="P350" s="240" t="str">
        <f t="shared" ca="1" si="465"/>
        <v>-11.8320038228612-1.75511197162169i</v>
      </c>
      <c r="Q350" s="240" t="str">
        <f t="shared" ca="1" si="466"/>
        <v>-11.4464118350694-3.47223106937251i</v>
      </c>
      <c r="R350" s="240" t="str">
        <f t="shared" ca="1" si="467"/>
        <v>-10.813039598406-5.114186850364i</v>
      </c>
      <c r="S350" s="240" t="str">
        <f t="shared" ca="1" si="468"/>
        <v>-9.94559770905521-6.64543593052923i</v>
      </c>
      <c r="T350" s="240" t="str">
        <f t="shared" ca="1" si="469"/>
        <v>-8.86286366430716-8.03283139154786i</v>
      </c>
      <c r="U350" s="241" t="str">
        <f t="shared" ca="1" si="470"/>
        <v>-7.58827538645163-9.24634031152354i</v>
      </c>
      <c r="V350" s="240" t="str">
        <f t="shared" ca="1" si="471"/>
        <v>-6.14942386253663-10.2596938870513i</v>
      </c>
      <c r="W350" s="240" t="str">
        <f t="shared" ca="1" si="472"/>
        <v>-4.5774558828236-11.0509560734778i</v>
      </c>
      <c r="X350" s="240" t="str">
        <f t="shared" ca="1" si="473"/>
        <v>-2.90639980684283-11.602998434022i</v>
      </c>
      <c r="Y350" s="240" t="str">
        <f t="shared" ca="1" si="474"/>
        <v>-1.17242895216546-11.9038709187078i</v>
      </c>
      <c r="Z350" s="240" t="str">
        <f t="shared" ca="1" si="475"/>
        <v>0.586921448672194-11.9470605468551i</v>
      </c>
      <c r="AA350" s="240" t="str">
        <f t="shared" ca="1" si="476"/>
        <v>2.33356677260761-11.7316323934444i</v>
      </c>
      <c r="AB350" s="240" t="str">
        <f t="shared" ca="1" si="477"/>
        <v>4.02969742312451-11.2622498274189i</v>
      </c>
      <c r="AC350" s="240" t="str">
        <f t="shared" ca="1" si="478"/>
        <v>5.638597293832-10.5490735638313i</v>
      </c>
      <c r="AD350" s="240" t="str">
        <f t="shared" ca="1" si="479"/>
        <v>7.12543856129475-9.60754171504589i</v>
      </c>
      <c r="AE350" s="240" t="str">
        <f t="shared" ca="1" si="480"/>
        <v>8.45803560222893-8.45803560222827i</v>
      </c>
      <c r="AF350" s="240" t="str">
        <f t="shared" ca="1" si="481"/>
        <v>9.60754171504289-7.12543856129878i</v>
      </c>
      <c r="AG350" s="240" t="str">
        <f t="shared" ca="1" si="482"/>
        <v>10.5490735638322-5.63859729383014i</v>
      </c>
      <c r="AH350" s="240" t="str">
        <f t="shared" ca="1" si="483"/>
        <v>11.262249827418-4.029697423127i</v>
      </c>
      <c r="AI350" s="240" t="str">
        <f t="shared" ca="1" si="484"/>
        <v>11.7316323934451-2.33356677260438i</v>
      </c>
      <c r="AJ350" s="240" t="str">
        <f t="shared" ca="1" si="485"/>
        <v>11.947060546855-0.586921448673651i</v>
      </c>
      <c r="AK350" s="240" t="str">
        <f t="shared" ca="1" si="486"/>
        <v>11.9038709187072+1.17242895217102i</v>
      </c>
      <c r="AL350" s="240" t="str">
        <f t="shared" ca="1" si="487"/>
        <v>11.602998434022+2.90639980684265i</v>
      </c>
      <c r="AM350" s="240" t="str">
        <f t="shared" ca="1" si="488"/>
        <v>11.0509560734798+4.57745588281887i</v>
      </c>
      <c r="AN350" s="240" t="str">
        <f t="shared" ca="1" si="489"/>
        <v>10.2596938870508+6.14942386253749i</v>
      </c>
      <c r="AO350" s="240" t="str">
        <f t="shared" ca="1" si="490"/>
        <v>9.24634031152603+7.58827538644859i</v>
      </c>
      <c r="AP350" s="240" t="str">
        <f t="shared" ca="1" si="491"/>
        <v>8.03283139154533+8.86286366430947i</v>
      </c>
      <c r="AQ350" s="240" t="str">
        <f t="shared" ca="1" si="492"/>
        <v>6.64543593053147+9.94559770905371i</v>
      </c>
      <c r="AR350" s="240" t="str">
        <f t="shared" ca="1" si="493"/>
        <v>6.64543593053147+9.94559770905371i</v>
      </c>
      <c r="AS350" s="240" t="str">
        <f t="shared" ca="1" si="494"/>
        <v>3.47223106937279+11.4464118350693i</v>
      </c>
      <c r="AT350" s="240" t="str">
        <f t="shared" ca="1" si="495"/>
        <v>1.75511197162754+11.8320038228604i</v>
      </c>
      <c r="AU350" s="240" t="str">
        <f t="shared" ca="1" si="496"/>
        <v>-9.20256722647671E-13+11.9614686597062i</v>
      </c>
      <c r="AV350" s="240" t="str">
        <f t="shared" ca="1" si="497"/>
        <v>-1.75511197161726+11.8320038228619i</v>
      </c>
      <c r="AW350" s="240" t="str">
        <f t="shared" ca="1" si="498"/>
        <v>-3.47223106937455+11.4464118350688i</v>
      </c>
      <c r="AX350" s="240" t="str">
        <f t="shared" ca="1" si="499"/>
        <v>-5.11418685036149+10.8130395984072i</v>
      </c>
      <c r="AY350" s="240" t="str">
        <f t="shared" ca="1" si="500"/>
        <v>-6.645435930533+9.94559770905268i</v>
      </c>
      <c r="AZ350" s="240" t="str">
        <f t="shared" ca="1" si="501"/>
        <v>-8.03283139154669+8.86286366430822i</v>
      </c>
      <c r="BA350" s="240" t="str">
        <f t="shared" ca="1" si="502"/>
        <v>-9.2463403115272+7.58827538644717i</v>
      </c>
      <c r="BB350" s="240" t="str">
        <f t="shared" ca="1" si="503"/>
        <v>-10.2596938870517+6.14942386253591i</v>
      </c>
      <c r="BC350" s="240" t="str">
        <f t="shared" ca="1" si="504"/>
        <v>-11.0509560734759+4.57745588282816i</v>
      </c>
      <c r="BD350" s="240" t="str">
        <f t="shared" ca="1" si="505"/>
        <v>-11.6029984340225+2.90639980684087i</v>
      </c>
      <c r="BE350" s="240" t="str">
        <f t="shared" ca="1" si="506"/>
        <v>-11.9038709187074+1.17242895216919i</v>
      </c>
      <c r="BF350" s="240" t="str">
        <f t="shared" ca="1" si="507"/>
        <v>-11.9470605468549-0.586921448675829i</v>
      </c>
      <c r="BG350" s="240" t="str">
        <f t="shared" ca="1" si="508"/>
        <v>-11.7316323934447-2.33356677260636i</v>
      </c>
      <c r="BH350" s="240" t="str">
        <f t="shared" ca="1" si="509"/>
        <v>-11.2622498274173-4.02969742312906i</v>
      </c>
      <c r="BI350" s="240" t="str">
        <f t="shared" ca="1" si="510"/>
        <v>-10.5490735638313-5.63859729383191i</v>
      </c>
      <c r="BJ350" s="240" t="str">
        <f t="shared" ca="1" si="511"/>
        <v>-9.60754171504887-7.12543856129071i</v>
      </c>
      <c r="BK350" s="240" t="str">
        <f t="shared" ca="1" si="512"/>
        <v>-8.4580356022275-8.45803560222969i</v>
      </c>
      <c r="BL350" s="240" t="str">
        <f t="shared" ca="1" si="513"/>
        <v>-7.12543856129805-9.60754171504343i</v>
      </c>
      <c r="BM350" s="240" t="str">
        <f t="shared" ca="1" si="514"/>
        <v>-5.63859729382918-10.5490735638328i</v>
      </c>
      <c r="BN350" s="240" t="str">
        <f t="shared" ca="1" si="515"/>
        <v>-4.02969742312614-11.2622498274183i</v>
      </c>
      <c r="BO350" s="240" t="str">
        <f t="shared" ca="1" si="516"/>
        <v>-2.33356677260331-11.7316323934453i</v>
      </c>
      <c r="BP350" s="240" t="str">
        <f t="shared" ca="1" si="517"/>
        <v>-0.586921448672733-11.9470605468551i</v>
      </c>
      <c r="BQ350" s="240" t="str">
        <f t="shared" ca="1" si="518"/>
        <v>1.17242895217228-11.9038709187071i</v>
      </c>
      <c r="BR350" s="240" t="str">
        <f t="shared" ca="1" si="519"/>
        <v>2.90639980684354-11.6029984340218i</v>
      </c>
      <c r="BS350" s="240" t="str">
        <f t="shared" ca="1" si="520"/>
        <v>4.57745588281972-11.0509560734794i</v>
      </c>
      <c r="BT350" s="240" t="str">
        <f t="shared" ca="1" si="521"/>
        <v>6.14942386253828-10.2596938870503i</v>
      </c>
      <c r="BU350" s="240" t="str">
        <f t="shared" ca="1" si="522"/>
        <v>7.58827538644931-9.24634031152545i</v>
      </c>
      <c r="BV350" s="240" t="str">
        <f t="shared" ca="1" si="523"/>
        <v>8.86286366431008-8.03283139154465i</v>
      </c>
      <c r="BW350" s="240" t="str">
        <f t="shared" ca="1" si="524"/>
        <v>9.94559770905421-6.6454359305307i</v>
      </c>
      <c r="BX350" s="240" t="str">
        <f t="shared" ca="1" si="525"/>
        <v>10.8130395984084-5.11418685035899i</v>
      </c>
      <c r="BY350" s="240" t="str">
        <f t="shared" ca="1" si="526"/>
        <v>11.4464118350696-3.4722310693719i</v>
      </c>
      <c r="BZ350" s="240" t="str">
        <f t="shared" ca="1" si="527"/>
        <v>11.8320038228605-1.75511197162663i</v>
      </c>
      <c r="CA350" s="240" t="str">
        <f t="shared" ca="1" si="528"/>
        <v>11.9614686597062+1.84051344529534E-12i</v>
      </c>
      <c r="CB350" s="240" t="str">
        <f t="shared" ca="1" si="529"/>
        <v>11.8320038228618+1.75511197161817i</v>
      </c>
      <c r="CC350" s="240" t="str">
        <f t="shared" ca="1" si="530"/>
        <v>11.4464118350685+3.47223106937543i</v>
      </c>
      <c r="CD350" s="240" t="str">
        <f t="shared" ca="1" si="531"/>
        <v>10.8130395984068+5.11418685036231i</v>
      </c>
      <c r="CE350" s="240" t="str">
        <f t="shared" ca="1" si="532"/>
        <v>9.94559770905217+6.64543593053376i</v>
      </c>
      <c r="CF350" s="240" t="str">
        <f t="shared" ca="1" si="533"/>
        <v>8.86286366430761+8.03283139154737i</v>
      </c>
      <c r="CG350" s="240" t="str">
        <f t="shared" ca="1" si="534"/>
        <v>7.58827538645592+9.24634031152002i</v>
      </c>
      <c r="CH350" s="240" t="str">
        <f t="shared" ca="1" si="535"/>
        <v>6.14942386253513+10.2596938870522i</v>
      </c>
      <c r="CI350" s="240" t="str">
        <f t="shared" ca="1" si="536"/>
        <v>4.57745588282763+11.0509560734762i</v>
      </c>
      <c r="CJ350" s="240" t="str">
        <f t="shared" ca="1" si="537"/>
        <v>2.90639980683997+11.6029984340227i</v>
      </c>
      <c r="CK350" s="240" t="str">
        <f t="shared" ca="1" si="538"/>
        <v>1.17242895216862+11.9038709187075i</v>
      </c>
      <c r="CL350" s="240" t="str">
        <f t="shared" ca="1" si="539"/>
        <v>-0.586921448676409+11.9470605468549i</v>
      </c>
      <c r="CM350" s="240" t="str">
        <f t="shared" ca="1" si="540"/>
        <v>-2.33356677260692+11.7316323934446i</v>
      </c>
      <c r="CN350" s="240" t="str">
        <f t="shared" ca="1" si="541"/>
        <v>-4.02969742312961+11.2622498274171i</v>
      </c>
      <c r="CO350" s="240" t="str">
        <f t="shared" ca="1" si="542"/>
        <v>-5.63859729383242+10.549073563831i</v>
      </c>
      <c r="CP350" s="240" t="str">
        <f t="shared" ca="1" si="543"/>
        <v>-7.12543856129117+9.60754171504854i</v>
      </c>
      <c r="CQ350" s="240" t="str">
        <f t="shared" ca="1" si="544"/>
        <v>-8.4580356022301+8.4580356022271i</v>
      </c>
      <c r="CR350" s="240" t="str">
        <f t="shared" ca="1" si="545"/>
        <v>-9.60754171504378+7.12543856129758i</v>
      </c>
      <c r="CS350" s="240" t="str">
        <f t="shared" ca="1" si="546"/>
        <v>-10.549073563833+5.63859729382867i</v>
      </c>
      <c r="CT350" s="240" t="str">
        <f t="shared" ca="1" si="547"/>
        <v>-11.2622498274185+4.02969742312559i</v>
      </c>
      <c r="CU350" s="240" t="str">
        <f t="shared" ca="1" si="548"/>
        <v>-11.7316323934455+2.33356677260207i</v>
      </c>
      <c r="CV350" s="240" t="str">
        <f t="shared" ca="1" si="549"/>
        <v>-11.9470605468551+0.586921448671474i</v>
      </c>
      <c r="CW350" s="240" t="str">
        <f t="shared" ca="1" si="550"/>
        <v>-11.9038709187082-1.17242895216135i</v>
      </c>
      <c r="CX350" s="240" t="str">
        <f t="shared" ca="1" si="551"/>
        <v>-11.6029984340215-2.90639980684476i</v>
      </c>
      <c r="CY350" s="240" t="str">
        <f t="shared" ca="1" si="552"/>
        <v>-11.050956073479-4.57745588282088i</v>
      </c>
      <c r="CZ350" s="240" t="str">
        <f t="shared" ca="1" si="553"/>
        <v>-10.2596938870497-6.14942386253937i</v>
      </c>
      <c r="DA350" s="240" t="str">
        <f t="shared" ca="1" si="554"/>
        <v>-9.24634031152465-7.58827538645028i</v>
      </c>
      <c r="DB350" s="240" t="str">
        <f t="shared" ca="1" si="555"/>
        <v>-8.03283139154371-8.86286366431093i</v>
      </c>
      <c r="DC350" s="240" t="str">
        <f t="shared" ca="1" si="556"/>
        <v>-6.64543593052965-9.94559770905492i</v>
      </c>
      <c r="DD350" s="240" t="str">
        <f t="shared" ca="1" si="557"/>
        <v>-5.11418685035785-10.8130395984089i</v>
      </c>
      <c r="DE350" s="240" t="str">
        <f t="shared" ca="1" si="558"/>
        <v>-3.47223106937071-11.44641183507i</v>
      </c>
      <c r="DF350" s="240" t="str">
        <f t="shared" ca="1" si="559"/>
        <v>-1.75511197162539-11.8320038228607i</v>
      </c>
      <c r="DG350" s="240" t="str">
        <f t="shared" ca="1" si="560"/>
        <v>3.10073555455007E-12-11.9614686597062i</v>
      </c>
      <c r="DH350" s="240" t="str">
        <f t="shared" ca="1" si="561"/>
        <v>1.75511197161942-11.8320038228616i</v>
      </c>
      <c r="DI350" s="240" t="str">
        <f t="shared" ca="1" si="562"/>
        <v>3.47223106937664-11.4464118350682i</v>
      </c>
      <c r="DJ350" s="240" t="str">
        <f t="shared" ca="1" si="563"/>
        <v>5.11418685036346-10.8130395984063i</v>
      </c>
      <c r="DK350" s="240" t="str">
        <f t="shared" ca="1" si="564"/>
        <v>6.64543593052464-9.94559770905827i</v>
      </c>
      <c r="DL350" s="240" t="str">
        <f t="shared" ca="1" si="565"/>
        <v>8.03283139154831-8.86286366430676i</v>
      </c>
      <c r="DM350" s="240" t="str">
        <f t="shared" ca="1" si="566"/>
        <v>9.24634031152083-7.58827538645494i</v>
      </c>
      <c r="DN350" s="240" t="str">
        <f t="shared" ca="1" si="567"/>
        <v>10.2596938870529-6.14942386253405i</v>
      </c>
      <c r="DO350" s="240" t="str">
        <f t="shared" ca="1" si="568"/>
        <v>11.0509560734766-4.57745588282647i</v>
      </c>
      <c r="DP350" s="240" t="str">
        <f t="shared" ca="1" si="569"/>
        <v>11.602998434023-2.90639980683875i</v>
      </c>
      <c r="DQ350" s="240" t="str">
        <f t="shared" ca="1" si="570"/>
        <v>11.9038709187076-1.17242895216736i</v>
      </c>
      <c r="DR350" s="240" t="str">
        <f t="shared" ca="1" si="571"/>
        <v>11.9470605468548+0.586921448677668i</v>
      </c>
      <c r="DS350" s="240" t="str">
        <f t="shared" ca="1" si="572"/>
        <v>11.7316323934443+2.33356677260815i</v>
      </c>
      <c r="DT350" s="240" t="str">
        <f t="shared" ca="1" si="573"/>
        <v>11.2622498274208+4.02969742311926i</v>
      </c>
      <c r="DU350" s="240" t="str">
        <f t="shared" ca="1" si="574"/>
        <v>10.5490735638304+5.63859729383354i</v>
      </c>
      <c r="DV350" s="240" t="str">
        <f t="shared" ca="1" si="575"/>
        <v>9.60754171504779+7.12543856129219i</v>
      </c>
      <c r="DW350" s="240" t="str">
        <f t="shared" ca="1" si="576"/>
        <v>8.4580356022262+8.45803560223099i</v>
      </c>
      <c r="DX350" s="240" t="str">
        <f t="shared" ca="1" si="577"/>
        <v>7.12543856129657+9.60754171504453i</v>
      </c>
      <c r="DY350" s="240" t="str">
        <f t="shared" ca="1" si="578"/>
        <v>5.63859729382756+10.5490735638336i</v>
      </c>
      <c r="DZ350" s="240" t="str">
        <f t="shared" ca="1" si="579"/>
        <v>4.02969742312441+11.2622498274189i</v>
      </c>
      <c r="EA350" s="240" t="str">
        <f t="shared" ca="1" si="580"/>
        <v>2.33356677261351+11.7316323934433i</v>
      </c>
      <c r="EB350" s="240" t="str">
        <f t="shared" ca="1" si="581"/>
        <v>0.586921448670894+11.9470605468552i</v>
      </c>
      <c r="EC350" s="240" t="str">
        <f t="shared" ca="1" si="582"/>
        <v>-1.17242895216193+11.9038709187081i</v>
      </c>
      <c r="ED350" s="240" t="str">
        <f t="shared" ca="1" si="583"/>
        <v>-2.90639980684533+11.6029984340214i</v>
      </c>
      <c r="EE350" s="240" t="str">
        <f t="shared" ca="1" si="584"/>
        <v>-4.57745588282142+11.0509560734787i</v>
      </c>
      <c r="EF350" s="240" t="str">
        <f t="shared" ca="1" si="585"/>
        <v>-6.14942386253986+10.2596938870494i</v>
      </c>
      <c r="EG350" s="240" t="str">
        <f t="shared" ca="1" si="586"/>
        <v>-7.58827538645073+9.24634031152428i</v>
      </c>
      <c r="EH350" s="240" t="str">
        <f t="shared" ca="1" si="587"/>
        <v>-8.86286366431132+8.03283139154328i</v>
      </c>
      <c r="EI350" s="240" t="str">
        <f t="shared" ca="1" si="588"/>
        <v>-9.94559770905524+6.64543593052917i</v>
      </c>
      <c r="EJ350" s="240" t="str">
        <f t="shared" ca="1" si="589"/>
        <v>-10.813039598404+5.11418685036839i</v>
      </c>
      <c r="EK350" s="240" t="str">
        <f t="shared" ca="1" si="590"/>
        <v>-11.4464118350701+3.47223106937015i</v>
      </c>
      <c r="EL350" s="240" t="str">
        <f t="shared" ca="1" si="591"/>
        <v>-11.8320038228608+1.75511197162481i</v>
      </c>
      <c r="EM350" s="240" t="str">
        <f t="shared" ca="1" si="592"/>
        <v>-11.9614686597062-3.68102689059069E-12i</v>
      </c>
      <c r="EN350" s="240"/>
      <c r="EO350" s="240"/>
      <c r="EP350" s="240"/>
    </row>
    <row r="351" spans="1:146">
      <c r="A351" s="268">
        <f t="shared" si="461"/>
        <v>4.9023437499999814E-3</v>
      </c>
      <c r="B351" s="267">
        <v>251</v>
      </c>
      <c r="C351" s="266">
        <f t="shared" si="462"/>
        <v>50200</v>
      </c>
      <c r="N351" s="265">
        <f t="shared" ca="1" si="463"/>
        <v>12.038387017548134</v>
      </c>
      <c r="O351" s="240">
        <f t="shared" ca="1" si="464"/>
        <v>-11.961612982451866</v>
      </c>
      <c r="P351" s="240" t="str">
        <f t="shared" ca="1" si="465"/>
        <v>-11.8716560858737-1.46422912165359i</v>
      </c>
      <c r="Q351" s="240" t="str">
        <f t="shared" ca="1" si="466"/>
        <v>-11.603138431596-2.90643487440904i</v>
      </c>
      <c r="R351" s="240" t="str">
        <f t="shared" ca="1" si="467"/>
        <v>-11.1600987750757-4.30492514133695i</v>
      </c>
      <c r="S351" s="240" t="str">
        <f t="shared" ca="1" si="468"/>
        <v>-10.5492008451294-5.63866532710375i</v>
      </c>
      <c r="T351" s="240" t="str">
        <f t="shared" ca="1" si="469"/>
        <v>-9.77963311524963-6.8875947378656i</v>
      </c>
      <c r="U351" s="241" t="str">
        <f t="shared" ca="1" si="470"/>
        <v>-8.86297060040814-8.03292831277997i</v>
      </c>
      <c r="V351" s="240" t="str">
        <f t="shared" ca="1" si="471"/>
        <v>-7.81300075806044-9.05743916879976i</v>
      </c>
      <c r="W351" s="240" t="str">
        <f t="shared" ca="1" si="472"/>
        <v>-6.64551611195123-9.94571770903225i</v>
      </c>
      <c r="X351" s="240" t="str">
        <f t="shared" ca="1" si="473"/>
        <v>-5.37807671785379-10.6844033974219i</v>
      </c>
      <c r="Y351" s="240" t="str">
        <f t="shared" ca="1" si="474"/>
        <v>-4.02974604399209-11.2623857136439i</v>
      </c>
      <c r="Z351" s="240" t="str">
        <f t="shared" ca="1" si="475"/>
        <v>-2.62080423873194-11.6709712656747i</v>
      </c>
      <c r="AA351" s="240" t="str">
        <f t="shared" ca="1" si="476"/>
        <v>-1.17244309826869-11.9040145465i</v>
      </c>
      <c r="AB351" s="240" t="str">
        <f t="shared" ca="1" si="477"/>
        <v>0.293552677704395-11.9580103682583i</v>
      </c>
      <c r="AC351" s="240" t="str">
        <f t="shared" ca="1" si="478"/>
        <v>1.75513314816657-11.8321465835312i</v>
      </c>
      <c r="AD351" s="240" t="str">
        <f t="shared" ca="1" si="479"/>
        <v>3.19031478239767-11.528316300795i</v>
      </c>
      <c r="AE351" s="240" t="str">
        <f t="shared" ca="1" si="480"/>
        <v>4.57751111274716-11.0510894103087i</v>
      </c>
      <c r="AF351" s="240" t="str">
        <f t="shared" ca="1" si="481"/>
        <v>5.89585741520805-10.4076438487055i</v>
      </c>
      <c r="AG351" s="240" t="str">
        <f t="shared" ca="1" si="482"/>
        <v>7.12552453425651-9.60765763616031i</v>
      </c>
      <c r="AH351" s="240" t="str">
        <f t="shared" ca="1" si="483"/>
        <v>8.24801713185359-8.66316330993539i</v>
      </c>
      <c r="AI351" s="240" t="str">
        <f t="shared" ca="1" si="484"/>
        <v>9.24645187451251-7.58836694383483i</v>
      </c>
      <c r="AJ351" s="240" t="str">
        <f t="shared" ca="1" si="485"/>
        <v>10.1058113743644-6.39943447561805i</v>
      </c>
      <c r="AK351" s="240" t="str">
        <f t="shared" ca="1" si="486"/>
        <v>10.8131700646237-5.11424855628734i</v>
      </c>
      <c r="AL351" s="240" t="str">
        <f t="shared" ca="1" si="487"/>
        <v>11.3578886121852-3.75213957831464i</v>
      </c>
      <c r="AM351" s="240" t="str">
        <f t="shared" ca="1" si="488"/>
        <v>11.7317739430681-2.33359492858314i</v>
      </c>
      <c r="AN351" s="240" t="str">
        <f t="shared" ca="1" si="489"/>
        <v>11.9292024738835-0.879950838997505i</v>
      </c>
      <c r="AO351" s="240" t="str">
        <f t="shared" ca="1" si="490"/>
        <v>11.9472046957576+0.5869285302551i</v>
      </c>
      <c r="AP351" s="240" t="str">
        <f t="shared" ca="1" si="491"/>
        <v>11.7855098385195+2.04497994809778i</v>
      </c>
      <c r="AQ351" s="240" t="str">
        <f t="shared" ca="1" si="492"/>
        <v>11.4465499433277+3.47227296404893i</v>
      </c>
      <c r="AR351" s="240" t="str">
        <f t="shared" ca="1" si="493"/>
        <v>11.4465499433277+3.47227296404893i</v>
      </c>
      <c r="AS351" s="240" t="str">
        <f t="shared" ca="1" si="494"/>
        <v>10.2598176767992+6.14949805925647i</v>
      </c>
      <c r="AT351" s="240" t="str">
        <f t="shared" ca="1" si="495"/>
        <v>9.42989486336941+7.35916218110189i</v>
      </c>
      <c r="AU351" s="240" t="str">
        <f t="shared" ca="1" si="496"/>
        <v>8.45813765382465+8.45813765381686i</v>
      </c>
      <c r="AV351" s="240" t="str">
        <f t="shared" ca="1" si="497"/>
        <v>7.35916218110119+9.42989486336996i</v>
      </c>
      <c r="AW351" s="240" t="str">
        <f t="shared" ca="1" si="498"/>
        <v>6.1494980592557+10.2598176767997i</v>
      </c>
      <c r="AX351" s="240" t="str">
        <f t="shared" ca="1" si="499"/>
        <v>4.84733976263075+10.9354232825062i</v>
      </c>
      <c r="AY351" s="240" t="str">
        <f t="shared" ca="1" si="500"/>
        <v>3.4722729640484+11.4465499433279i</v>
      </c>
      <c r="AZ351" s="240" t="str">
        <f t="shared" ca="1" si="501"/>
        <v>2.04497994809724+11.7855098385196i</v>
      </c>
      <c r="BA351" s="240" t="str">
        <f t="shared" ca="1" si="502"/>
        <v>0.586928530254216+11.9472046957577i</v>
      </c>
      <c r="BB351" s="240" t="str">
        <f t="shared" ca="1" si="503"/>
        <v>-0.879950838998387+11.9292024738835i</v>
      </c>
      <c r="BC351" s="240" t="str">
        <f t="shared" ca="1" si="504"/>
        <v>-2.33359492858368+11.731773943068i</v>
      </c>
      <c r="BD351" s="240" t="str">
        <f t="shared" ca="1" si="505"/>
        <v>-3.75213957831516+11.357888612185i</v>
      </c>
      <c r="BE351" s="240" t="str">
        <f t="shared" ca="1" si="506"/>
        <v>-5.11424855628783+10.8131700646235i</v>
      </c>
      <c r="BF351" s="240" t="str">
        <f t="shared" ca="1" si="507"/>
        <v>-6.39943447561822+10.1058113743642i</v>
      </c>
      <c r="BG351" s="240" t="str">
        <f t="shared" ca="1" si="508"/>
        <v>-7.58836694383512+9.24645187451227i</v>
      </c>
      <c r="BH351" s="240" t="str">
        <f t="shared" ca="1" si="509"/>
        <v>-8.66316330993588+8.24801713185308i</v>
      </c>
      <c r="BI351" s="240" t="str">
        <f t="shared" ca="1" si="510"/>
        <v>-9.60765763616054+7.12552453425621i</v>
      </c>
      <c r="BJ351" s="240" t="str">
        <f t="shared" ca="1" si="511"/>
        <v>-10.4076438487058+5.89585741520743i</v>
      </c>
      <c r="BK351" s="240" t="str">
        <f t="shared" ca="1" si="512"/>
        <v>-11.0510894103099+4.5775111127443i</v>
      </c>
      <c r="BL351" s="240" t="str">
        <f t="shared" ca="1" si="513"/>
        <v>-11.5283163007951+3.19031478239731i</v>
      </c>
      <c r="BM351" s="240" t="str">
        <f t="shared" ca="1" si="514"/>
        <v>-11.8321465835307+1.75513314816939i</v>
      </c>
      <c r="BN351" s="240" t="str">
        <f t="shared" ca="1" si="515"/>
        <v>-11.9580103682585+0.293552677699092i</v>
      </c>
      <c r="BO351" s="240" t="str">
        <f t="shared" ca="1" si="516"/>
        <v>-11.9040145464997-1.17244309827194i</v>
      </c>
      <c r="BP351" s="240" t="str">
        <f t="shared" ca="1" si="517"/>
        <v>-11.6709712656749-2.62080423873131i</v>
      </c>
      <c r="BQ351" s="240" t="str">
        <f t="shared" ca="1" si="518"/>
        <v>-11.262385713645-4.029746043989i</v>
      </c>
      <c r="BR351" s="240" t="str">
        <f t="shared" ca="1" si="519"/>
        <v>-10.6844033974193-5.37807671785891i</v>
      </c>
      <c r="BS351" s="240" t="str">
        <f t="shared" ca="1" si="520"/>
        <v>-9.94571770903123-6.64551611195275i</v>
      </c>
      <c r="BT351" s="240" t="str">
        <f t="shared" ca="1" si="521"/>
        <v>-9.0574391687999-7.81300075806027i</v>
      </c>
      <c r="BU351" s="240" t="str">
        <f t="shared" ca="1" si="522"/>
        <v>-8.03292831278309-8.8629706004053i</v>
      </c>
      <c r="BV351" s="240" t="str">
        <f t="shared" ca="1" si="523"/>
        <v>-6.8875947378622-9.77963311525202i</v>
      </c>
      <c r="BW351" s="240" t="str">
        <f t="shared" ca="1" si="524"/>
        <v>-5.63866532710188-10.5492008451304i</v>
      </c>
      <c r="BX351" s="240" t="str">
        <f t="shared" ca="1" si="525"/>
        <v>-4.30492514133866-11.160098775075i</v>
      </c>
      <c r="BY351" s="240" t="str">
        <f t="shared" ca="1" si="526"/>
        <v>-2.90643487441393-11.6031384315948i</v>
      </c>
      <c r="BZ351" s="240" t="str">
        <f t="shared" ca="1" si="527"/>
        <v>-1.46422912164963-11.8716560858742i</v>
      </c>
      <c r="CA351" s="240" t="str">
        <f t="shared" ca="1" si="528"/>
        <v>5.45134714916838E-13-11.9616129824519i</v>
      </c>
      <c r="CB351" s="240" t="str">
        <f t="shared" ca="1" si="529"/>
        <v>1.46422912165139-11.871656085874i</v>
      </c>
      <c r="CC351" s="240" t="str">
        <f t="shared" ca="1" si="530"/>
        <v>2.90643487441565-11.6031384315943i</v>
      </c>
      <c r="CD351" s="240" t="str">
        <f t="shared" ca="1" si="531"/>
        <v>4.30492514133968-11.1600987750746i</v>
      </c>
      <c r="CE351" s="240" t="str">
        <f t="shared" ca="1" si="532"/>
        <v>5.63866532710344-10.5492008451296i</v>
      </c>
      <c r="CF351" s="240" t="str">
        <f t="shared" ca="1" si="533"/>
        <v>6.8875947378631-9.7796331152514i</v>
      </c>
      <c r="CG351" s="240" t="str">
        <f t="shared" ca="1" si="534"/>
        <v>8.0329283127839-8.86297060040457i</v>
      </c>
      <c r="CH351" s="240" t="str">
        <f t="shared" ca="1" si="535"/>
        <v>9.05743916880105-7.81300075805893i</v>
      </c>
      <c r="CI351" s="240" t="str">
        <f t="shared" ca="1" si="536"/>
        <v>9.94571770903184-6.64551611195185i</v>
      </c>
      <c r="CJ351" s="240" t="str">
        <f t="shared" ca="1" si="537"/>
        <v>10.6844033974201-5.37807671785732i</v>
      </c>
      <c r="CK351" s="240" t="str">
        <f t="shared" ca="1" si="538"/>
        <v>11.2623857136454-4.02974604398797i</v>
      </c>
      <c r="CL351" s="240" t="str">
        <f t="shared" ca="1" si="539"/>
        <v>11.6709712656751-2.62080423873025i</v>
      </c>
      <c r="CM351" s="240" t="str">
        <f t="shared" ca="1" si="540"/>
        <v>11.9040145464998-1.17244309827018i</v>
      </c>
      <c r="CN351" s="240" t="str">
        <f t="shared" ca="1" si="541"/>
        <v>11.9580103682584+0.293552677700182i</v>
      </c>
      <c r="CO351" s="240" t="str">
        <f t="shared" ca="1" si="542"/>
        <v>11.8321465835306+1.75513314817047i</v>
      </c>
      <c r="CP351" s="240" t="str">
        <f t="shared" ca="1" si="543"/>
        <v>11.5283163007948+3.19031478239836i</v>
      </c>
      <c r="CQ351" s="240" t="str">
        <f t="shared" ca="1" si="544"/>
        <v>11.0510894103095+4.5775111127453i</v>
      </c>
      <c r="CR351" s="240" t="str">
        <f t="shared" ca="1" si="545"/>
        <v>10.407643848711+5.89585741519832i</v>
      </c>
      <c r="CS351" s="240" t="str">
        <f t="shared" ca="1" si="546"/>
        <v>9.60765763615988+7.12552453425708i</v>
      </c>
      <c r="CT351" s="240" t="str">
        <f t="shared" ca="1" si="547"/>
        <v>8.66316330993513+8.24801713185387i</v>
      </c>
      <c r="CU351" s="240" t="str">
        <f t="shared" ca="1" si="548"/>
        <v>7.58836694383427+9.24645187451296i</v>
      </c>
      <c r="CV351" s="240" t="str">
        <f t="shared" ca="1" si="549"/>
        <v>6.3994344756173+10.1058113743648i</v>
      </c>
      <c r="CW351" s="240" t="str">
        <f t="shared" ca="1" si="550"/>
        <v>5.11424855628684+10.8131700646239i</v>
      </c>
      <c r="CX351" s="240" t="str">
        <f t="shared" ca="1" si="551"/>
        <v>3.75213957831445+11.3578886121852i</v>
      </c>
      <c r="CY351" s="240" t="str">
        <f t="shared" ca="1" si="552"/>
        <v>2.33359492858193+11.7317739430684i</v>
      </c>
      <c r="CZ351" s="240" t="str">
        <f t="shared" ca="1" si="553"/>
        <v>0.879950838996622+11.9292024738836i</v>
      </c>
      <c r="DA351" s="240" t="str">
        <f t="shared" ca="1" si="554"/>
        <v>-0.586928530255645+11.9472046957576i</v>
      </c>
      <c r="DB351" s="240" t="str">
        <f t="shared" ca="1" si="555"/>
        <v>-2.04497994809832+11.7855098385194i</v>
      </c>
      <c r="DC351" s="240" t="str">
        <f t="shared" ca="1" si="556"/>
        <v>-3.47227296404912+11.4465499433277i</v>
      </c>
      <c r="DD351" s="240" t="str">
        <f t="shared" ca="1" si="557"/>
        <v>-4.84733976263145+10.935423282506i</v>
      </c>
      <c r="DE351" s="240" t="str">
        <f t="shared" ca="1" si="558"/>
        <v>-6.14949805925722+10.2598176767988i</v>
      </c>
      <c r="DF351" s="240" t="str">
        <f t="shared" ca="1" si="559"/>
        <v>-7.35916218110232+9.42989486336907i</v>
      </c>
      <c r="DG351" s="240" t="str">
        <f t="shared" ca="1" si="560"/>
        <v>-8.45813765381701+8.45813765382451i</v>
      </c>
      <c r="DH351" s="240" t="str">
        <f t="shared" ca="1" si="561"/>
        <v>-9.42989486337008+7.35916218110102i</v>
      </c>
      <c r="DI351" s="240" t="str">
        <f t="shared" ca="1" si="562"/>
        <v>-10.2598176767996+6.14949805925582i</v>
      </c>
      <c r="DJ351" s="240" t="str">
        <f t="shared" ca="1" si="563"/>
        <v>-10.9354232825066+4.84733976262995i</v>
      </c>
      <c r="DK351" s="240" t="str">
        <f t="shared" ca="1" si="564"/>
        <v>-11.4465499433246+3.47227296405928i</v>
      </c>
      <c r="DL351" s="240" t="str">
        <f t="shared" ca="1" si="565"/>
        <v>-11.7855098385196+2.04497994809671i</v>
      </c>
      <c r="DM351" s="240" t="str">
        <f t="shared" ca="1" si="566"/>
        <v>-11.9472046957577+0.586928530254012i</v>
      </c>
      <c r="DN351" s="240" t="str">
        <f t="shared" ca="1" si="567"/>
        <v>-11.9292024738835-0.879950838998252i</v>
      </c>
      <c r="DO351" s="240" t="str">
        <f t="shared" ca="1" si="568"/>
        <v>-11.7317739430702-2.33359492857286i</v>
      </c>
      <c r="DP351" s="240" t="str">
        <f t="shared" ca="1" si="569"/>
        <v>-11.3578886121847-3.75213957831599i</v>
      </c>
      <c r="DQ351" s="240" t="str">
        <f t="shared" ca="1" si="570"/>
        <v>-10.8131700646232-5.11424855628833i</v>
      </c>
      <c r="DR351" s="240" t="str">
        <f t="shared" ca="1" si="571"/>
        <v>-10.105811374364-6.39943447561869i</v>
      </c>
      <c r="DS351" s="240" t="str">
        <f t="shared" ca="1" si="572"/>
        <v>-9.24645187451192-7.58836694383554i</v>
      </c>
      <c r="DT351" s="240" t="str">
        <f t="shared" ca="1" si="573"/>
        <v>-8.24801713185219-8.66316330993673i</v>
      </c>
      <c r="DU351" s="240" t="str">
        <f t="shared" ca="1" si="574"/>
        <v>-7.12552453425523-9.60765763616127i</v>
      </c>
      <c r="DV351" s="240" t="str">
        <f t="shared" ca="1" si="575"/>
        <v>-5.89585741520695-10.4076438487061i</v>
      </c>
      <c r="DW351" s="240" t="str">
        <f t="shared" ca="1" si="576"/>
        <v>-4.57751111274379-11.0510894103101i</v>
      </c>
      <c r="DX351" s="240" t="str">
        <f t="shared" ca="1" si="577"/>
        <v>-3.19031478239679-11.5283163007953i</v>
      </c>
      <c r="DY351" s="240" t="str">
        <f t="shared" ca="1" si="578"/>
        <v>-1.75513314816818-11.8321465835309i</v>
      </c>
      <c r="DZ351" s="240" t="str">
        <f t="shared" ca="1" si="579"/>
        <v>-0.293552677710103-11.9580103682582i</v>
      </c>
      <c r="EA351" s="240" t="str">
        <f t="shared" ca="1" si="580"/>
        <v>1.17244309827248-11.9040145464996i</v>
      </c>
      <c r="EB351" s="240" t="str">
        <f t="shared" ca="1" si="581"/>
        <v>2.62080423873184-11.6709712656748i</v>
      </c>
      <c r="EC351" s="240" t="str">
        <f t="shared" ca="1" si="582"/>
        <v>4.02974604398951-11.2623857136449i</v>
      </c>
      <c r="ED351" s="240" t="str">
        <f t="shared" ca="1" si="583"/>
        <v>5.37807671785879-10.6844033974194i</v>
      </c>
      <c r="EE351" s="240" t="str">
        <f t="shared" ca="1" si="584"/>
        <v>6.64551611195377-9.94571770903055i</v>
      </c>
      <c r="EF351" s="240" t="str">
        <f t="shared" ca="1" si="585"/>
        <v>7.81300075806069-9.05743916879954i</v>
      </c>
      <c r="EG351" s="240" t="str">
        <f t="shared" ca="1" si="586"/>
        <v>8.86297060040567-8.03292831278269i</v>
      </c>
      <c r="EH351" s="240" t="str">
        <f t="shared" ca="1" si="587"/>
        <v>9.77963311525233-6.88759473786176i</v>
      </c>
      <c r="EI351" s="240" t="str">
        <f t="shared" ca="1" si="588"/>
        <v>10.5492008451303-5.63866532710199i</v>
      </c>
      <c r="EJ351" s="240" t="str">
        <f t="shared" ca="1" si="589"/>
        <v>11.1600987750755-4.30492514133751i</v>
      </c>
      <c r="EK351" s="240" t="str">
        <f t="shared" ca="1" si="590"/>
        <v>11.6031384315949-2.9064348744134i</v>
      </c>
      <c r="EL351" s="240" t="str">
        <f t="shared" ca="1" si="591"/>
        <v>11.8716560858743-1.4642291216491i</v>
      </c>
      <c r="EM351" s="240" t="str">
        <f t="shared" ca="1" si="592"/>
        <v>11.9616129824519+1.09026942983368E-12i</v>
      </c>
      <c r="EN351" s="240"/>
      <c r="EO351" s="240"/>
      <c r="EP351" s="240"/>
    </row>
    <row r="352" spans="1:146">
      <c r="A352" s="268">
        <f t="shared" si="461"/>
        <v>4.921874999999981E-3</v>
      </c>
      <c r="B352" s="267">
        <v>252</v>
      </c>
      <c r="C352" s="266">
        <f t="shared" si="462"/>
        <v>50400</v>
      </c>
      <c r="N352" s="265">
        <f t="shared" ca="1" si="463"/>
        <v>12.0382598808135</v>
      </c>
      <c r="O352" s="240">
        <f t="shared" ca="1" si="464"/>
        <v>-11.9617401191865</v>
      </c>
      <c r="P352" s="240" t="str">
        <f t="shared" ca="1" si="465"/>
        <v>-11.9041410710365-1.17245555984798i</v>
      </c>
      <c r="Q352" s="240" t="str">
        <f t="shared" ca="1" si="466"/>
        <v>-11.7318986369069-2.33361973172546i</v>
      </c>
      <c r="R352" s="240" t="str">
        <f t="shared" ca="1" si="467"/>
        <v>-11.4466716055957-3.47230986990001i</v>
      </c>
      <c r="S352" s="240" t="str">
        <f t="shared" ca="1" si="468"/>
        <v>-11.0512068693354-4.57755976586972i</v>
      </c>
      <c r="T352" s="240" t="str">
        <f t="shared" ca="1" si="469"/>
        <v>-10.5493129697192-5.63872525894543i</v>
      </c>
      <c r="U352" s="241" t="str">
        <f t="shared" ca="1" si="470"/>
        <v>-9.94582341936357-6.64558674533671i</v>
      </c>
      <c r="V352" s="240" t="str">
        <f t="shared" ca="1" si="471"/>
        <v>-9.24655015253931-7.58844759852311i</v>
      </c>
      <c r="W352" s="240" t="str">
        <f t="shared" ca="1" si="472"/>
        <v>-8.4582275530676-8.45822755306831i</v>
      </c>
      <c r="X352" s="240" t="str">
        <f t="shared" ca="1" si="473"/>
        <v>-7.58844759852227-9.24655015253999i</v>
      </c>
      <c r="Y352" s="240" t="str">
        <f t="shared" ca="1" si="474"/>
        <v>-6.6455867453368-9.94582341936351i</v>
      </c>
      <c r="Z352" s="240" t="str">
        <f t="shared" ca="1" si="475"/>
        <v>-5.63872525894563-10.5493129697191i</v>
      </c>
      <c r="AA352" s="240" t="str">
        <f t="shared" ca="1" si="476"/>
        <v>-4.57755976586981-11.0512068693354i</v>
      </c>
      <c r="AB352" s="240" t="str">
        <f t="shared" ca="1" si="477"/>
        <v>-3.4723098699001-11.4466716055957i</v>
      </c>
      <c r="AC352" s="240" t="str">
        <f t="shared" ca="1" si="478"/>
        <v>-2.33361973172559-11.7318986369068i</v>
      </c>
      <c r="AD352" s="240" t="str">
        <f t="shared" ca="1" si="479"/>
        <v>-1.17245555984827-11.9041410710364i</v>
      </c>
      <c r="AE352" s="240" t="str">
        <f t="shared" ca="1" si="480"/>
        <v>-1.87568549201423E-13-11.9617401191865i</v>
      </c>
      <c r="AF352" s="240" t="str">
        <f t="shared" ca="1" si="481"/>
        <v>1.17245555985263-11.904141071036i</v>
      </c>
      <c r="AG352" s="240" t="str">
        <f t="shared" ca="1" si="482"/>
        <v>2.3336197317289-11.7318986369062i</v>
      </c>
      <c r="AH352" s="240" t="str">
        <f t="shared" ca="1" si="483"/>
        <v>3.47230986990218-11.446671605595i</v>
      </c>
      <c r="AI352" s="240" t="str">
        <f t="shared" ca="1" si="484"/>
        <v>4.57755976587072-11.051206869335i</v>
      </c>
      <c r="AJ352" s="240" t="str">
        <f t="shared" ca="1" si="485"/>
        <v>5.63872525894531-10.5493129697193i</v>
      </c>
      <c r="AK352" s="240" t="str">
        <f t="shared" ca="1" si="486"/>
        <v>6.64558674533543-9.94582341936443i</v>
      </c>
      <c r="AL352" s="240" t="str">
        <f t="shared" ca="1" si="487"/>
        <v>7.58844759852113-9.24655015254094i</v>
      </c>
      <c r="AM352" s="240" t="str">
        <f t="shared" ca="1" si="488"/>
        <v>8.45822755306577-8.45822755307014i</v>
      </c>
      <c r="AN352" s="240" t="str">
        <f t="shared" ca="1" si="489"/>
        <v>9.2465501525368-7.58844759852616i</v>
      </c>
      <c r="AO352" s="240" t="str">
        <f t="shared" ca="1" si="490"/>
        <v>9.94582341936081-6.64558674534084i</v>
      </c>
      <c r="AP352" s="240" t="str">
        <f t="shared" ca="1" si="491"/>
        <v>10.5493129697219-5.63872525894055i</v>
      </c>
      <c r="AQ352" s="240" t="str">
        <f t="shared" ca="1" si="492"/>
        <v>11.0512068693371-4.57755976586559i</v>
      </c>
      <c r="AR352" s="240" t="str">
        <f t="shared" ca="1" si="493"/>
        <v>11.0512068693371-4.57755976586559i</v>
      </c>
      <c r="AS352" s="240" t="str">
        <f t="shared" ca="1" si="494"/>
        <v>11.7318986369073-2.33361973172345i</v>
      </c>
      <c r="AT352" s="240" t="str">
        <f t="shared" ca="1" si="495"/>
        <v>11.9041410710366-1.1724555598471i</v>
      </c>
      <c r="AU352" s="240" t="str">
        <f t="shared" ca="1" si="496"/>
        <v>11.9617401191865-3.75137098402846E-13i</v>
      </c>
      <c r="AV352" s="240" t="str">
        <f t="shared" ca="1" si="497"/>
        <v>11.9041410710366+1.17245555984669i</v>
      </c>
      <c r="AW352" s="240" t="str">
        <f t="shared" ca="1" si="498"/>
        <v>11.7318986369074+2.33361973172271i</v>
      </c>
      <c r="AX352" s="240" t="str">
        <f t="shared" ca="1" si="499"/>
        <v>11.4466716055968+3.47230986989631i</v>
      </c>
      <c r="AY352" s="240" t="str">
        <f t="shared" ca="1" si="500"/>
        <v>11.0512068693374+4.5775597658649i</v>
      </c>
      <c r="AZ352" s="240" t="str">
        <f t="shared" ca="1" si="501"/>
        <v>10.5493129697166+5.63872525895038i</v>
      </c>
      <c r="BA352" s="240" t="str">
        <f t="shared" ca="1" si="502"/>
        <v>9.94582341936103+6.6455867453405i</v>
      </c>
      <c r="BB352" s="240" t="str">
        <f t="shared" ca="1" si="503"/>
        <v>9.24655015253728+7.58844759852559i</v>
      </c>
      <c r="BC352" s="240" t="str">
        <f t="shared" ca="1" si="504"/>
        <v>8.45822755306606+8.45822755306985i</v>
      </c>
      <c r="BD352" s="240" t="str">
        <f t="shared" ca="1" si="505"/>
        <v>7.58844759852171+9.24655015254046i</v>
      </c>
      <c r="BE352" s="240" t="str">
        <f t="shared" ca="1" si="506"/>
        <v>6.64558674533605+9.94582341936401i</v>
      </c>
      <c r="BF352" s="240" t="str">
        <f t="shared" ca="1" si="507"/>
        <v>5.63872525894567+10.5493129697191i</v>
      </c>
      <c r="BG352" s="240" t="str">
        <f t="shared" ca="1" si="508"/>
        <v>4.57755976587157+11.0512068693347i</v>
      </c>
      <c r="BH352" s="240" t="str">
        <f t="shared" ca="1" si="509"/>
        <v>3.4723098699029+11.4466716055948i</v>
      </c>
      <c r="BI352" s="240" t="str">
        <f t="shared" ca="1" si="510"/>
        <v>2.33361973172947+11.7318986369061i</v>
      </c>
      <c r="BJ352" s="240" t="str">
        <f t="shared" ca="1" si="511"/>
        <v>1.17245555985321+11.904141071036i</v>
      </c>
      <c r="BK352" s="240" t="str">
        <f t="shared" ca="1" si="512"/>
        <v>-5.38682363651241E-12+11.9617401191865i</v>
      </c>
      <c r="BL352" s="240" t="str">
        <f t="shared" ca="1" si="513"/>
        <v>-1.17245555985243+11.904141071036i</v>
      </c>
      <c r="BM352" s="240" t="str">
        <f t="shared" ca="1" si="514"/>
        <v>-2.33361973172869+11.7318986369062i</v>
      </c>
      <c r="BN352" s="240" t="str">
        <f t="shared" ca="1" si="515"/>
        <v>-3.47230986990215+11.446671605595i</v>
      </c>
      <c r="BO352" s="240" t="str">
        <f t="shared" ca="1" si="516"/>
        <v>-4.57755976587022+11.0512068693352i</v>
      </c>
      <c r="BP352" s="240" t="str">
        <f t="shared" ca="1" si="517"/>
        <v>-5.63872525894497+10.5493129697195i</v>
      </c>
      <c r="BQ352" s="240" t="str">
        <f t="shared" ca="1" si="518"/>
        <v>-6.6455867453354+9.94582341936444i</v>
      </c>
      <c r="BR352" s="240" t="str">
        <f t="shared" ca="1" si="519"/>
        <v>-7.5884475985211+9.24655015254096i</v>
      </c>
      <c r="BS352" s="240" t="str">
        <f t="shared" ca="1" si="520"/>
        <v>-8.45822755306527+8.45822755307064i</v>
      </c>
      <c r="BT352" s="240" t="str">
        <f t="shared" ca="1" si="521"/>
        <v>-9.24655015253656+7.58844759852645i</v>
      </c>
      <c r="BU352" s="240" t="str">
        <f t="shared" ca="1" si="522"/>
        <v>-9.9458234193606+6.64558674534116i</v>
      </c>
      <c r="BV352" s="240" t="str">
        <f t="shared" ca="1" si="523"/>
        <v>-10.5493129697217+5.63872525894088i</v>
      </c>
      <c r="BW352" s="240" t="str">
        <f t="shared" ca="1" si="524"/>
        <v>-11.051206869337+4.57755976586594i</v>
      </c>
      <c r="BX352" s="240" t="str">
        <f t="shared" ca="1" si="525"/>
        <v>-11.4466716055966+3.47230986989706i</v>
      </c>
      <c r="BY352" s="240" t="str">
        <f t="shared" ca="1" si="526"/>
        <v>-11.7318986369073+2.33361973172349i</v>
      </c>
      <c r="BZ352" s="240" t="str">
        <f t="shared" ca="1" si="527"/>
        <v>-11.9041410710365+1.17245555984781i</v>
      </c>
      <c r="CA352" s="240" t="str">
        <f t="shared" ca="1" si="528"/>
        <v>-11.9617401191865+7.50274196805692E-13i</v>
      </c>
      <c r="CB352" s="240" t="str">
        <f t="shared" ca="1" si="529"/>
        <v>-11.9041410710366-1.17245555984632i</v>
      </c>
      <c r="CC352" s="240" t="str">
        <f t="shared" ca="1" si="530"/>
        <v>-11.7318986369074-2.33361973172268i</v>
      </c>
      <c r="CD352" s="240" t="str">
        <f t="shared" ca="1" si="531"/>
        <v>-11.4466716055968-3.47230986989629i</v>
      </c>
      <c r="CE352" s="240" t="str">
        <f t="shared" ca="1" si="532"/>
        <v>-11.0512068693376-4.57755976586455i</v>
      </c>
      <c r="CF352" s="240" t="str">
        <f t="shared" ca="1" si="533"/>
        <v>-10.5493129697166-5.63872525895036i</v>
      </c>
      <c r="CG352" s="240" t="str">
        <f t="shared" ca="1" si="534"/>
        <v>-9.94582341936144-6.64558674533991i</v>
      </c>
      <c r="CH352" s="240" t="str">
        <f t="shared" ca="1" si="535"/>
        <v>-9.24655015253751-7.58844759852529i</v>
      </c>
      <c r="CI352" s="240" t="str">
        <f t="shared" ca="1" si="536"/>
        <v>-8.45822755306633-8.45822755306959i</v>
      </c>
      <c r="CJ352" s="240" t="str">
        <f t="shared" ca="1" si="537"/>
        <v>-7.58844759852174-9.24655015254043i</v>
      </c>
      <c r="CK352" s="240" t="str">
        <f t="shared" ca="1" si="538"/>
        <v>-6.64558674533608-9.94582341936399i</v>
      </c>
      <c r="CL352" s="240" t="str">
        <f t="shared" ca="1" si="539"/>
        <v>-5.6387252589463-10.5493129697188i</v>
      </c>
      <c r="CM352" s="240" t="str">
        <f t="shared" ca="1" si="540"/>
        <v>-4.57755976587161-11.0512068693346i</v>
      </c>
      <c r="CN352" s="240" t="str">
        <f t="shared" ca="1" si="541"/>
        <v>-3.47230986990294-11.4466716055948i</v>
      </c>
      <c r="CO352" s="240" t="str">
        <f t="shared" ca="1" si="542"/>
        <v>-2.33361973172951-11.7318986369061i</v>
      </c>
      <c r="CP352" s="240" t="str">
        <f t="shared" ca="1" si="543"/>
        <v>-1.17245555985392-11.9041410710359i</v>
      </c>
      <c r="CQ352" s="240" t="str">
        <f t="shared" ca="1" si="544"/>
        <v>5.35165964005909E-12-11.9617401191865i</v>
      </c>
      <c r="CR352" s="240" t="str">
        <f t="shared" ca="1" si="545"/>
        <v>1.17245555985239-11.904141071036i</v>
      </c>
      <c r="CS352" s="240" t="str">
        <f t="shared" ca="1" si="546"/>
        <v>2.333619731728-11.7318986369064i</v>
      </c>
      <c r="CT352" s="240" t="str">
        <f t="shared" ca="1" si="547"/>
        <v>3.47230986990212-11.4466716055951i</v>
      </c>
      <c r="CU352" s="240" t="str">
        <f t="shared" ca="1" si="548"/>
        <v>4.57755976587018-11.0512068693352i</v>
      </c>
      <c r="CV352" s="240" t="str">
        <f t="shared" ca="1" si="549"/>
        <v>5.63872525894434-10.5493129697198i</v>
      </c>
      <c r="CW352" s="240" t="str">
        <f t="shared" ca="1" si="550"/>
        <v>6.64558674533537-9.94582341936447i</v>
      </c>
      <c r="CX352" s="240" t="str">
        <f t="shared" ca="1" si="551"/>
        <v>7.58844759852055-9.24655015254141i</v>
      </c>
      <c r="CY352" s="240" t="str">
        <f t="shared" ca="1" si="552"/>
        <v>8.45822755306477-8.45822755307114i</v>
      </c>
      <c r="CZ352" s="240" t="str">
        <f t="shared" ca="1" si="553"/>
        <v>9.24655015253655-7.58844759852649i</v>
      </c>
      <c r="DA352" s="240" t="str">
        <f t="shared" ca="1" si="554"/>
        <v>9.945823419367-6.64558674533157i</v>
      </c>
      <c r="DB352" s="240" t="str">
        <f t="shared" ca="1" si="555"/>
        <v>10.5493129697213-5.63872525894152i</v>
      </c>
      <c r="DC352" s="240" t="str">
        <f t="shared" ca="1" si="556"/>
        <v>11.051206869337-4.57755976586597i</v>
      </c>
      <c r="DD352" s="240" t="str">
        <f t="shared" ca="1" si="557"/>
        <v>11.4466716055964-3.47230986989775i</v>
      </c>
      <c r="DE352" s="240" t="str">
        <f t="shared" ca="1" si="558"/>
        <v>11.7318986369073-2.33361973172351i</v>
      </c>
      <c r="DF352" s="240" t="str">
        <f t="shared" ca="1" si="559"/>
        <v>11.9041410710365-1.17245555984785i</v>
      </c>
      <c r="DG352" s="240" t="str">
        <f t="shared" ca="1" si="560"/>
        <v>11.9617401191865-1.46538439715807E-12i</v>
      </c>
      <c r="DH352" s="240" t="str">
        <f t="shared" ca="1" si="561"/>
        <v>11.9041410710366+1.17245555984628i</v>
      </c>
      <c r="DI352" s="240" t="str">
        <f t="shared" ca="1" si="562"/>
        <v>11.7318986369076+2.33361973172198i</v>
      </c>
      <c r="DJ352" s="240" t="str">
        <f t="shared" ca="1" si="563"/>
        <v>11.4466716055968+3.47230986989625i</v>
      </c>
      <c r="DK352" s="240" t="str">
        <f t="shared" ca="1" si="564"/>
        <v>11.0512068693376+4.57755976586451i</v>
      </c>
      <c r="DL352" s="240" t="str">
        <f t="shared" ca="1" si="565"/>
        <v>10.5493129697169+5.63872525894972i</v>
      </c>
      <c r="DM352" s="240" t="str">
        <f t="shared" ca="1" si="566"/>
        <v>9.94582341936108+6.64558674534044i</v>
      </c>
      <c r="DN352" s="240" t="str">
        <f t="shared" ca="1" si="567"/>
        <v>9.24655015253754+7.58844759852527i</v>
      </c>
      <c r="DO352" s="240" t="str">
        <f t="shared" ca="1" si="568"/>
        <v>8.45822755306684+8.45822755306907i</v>
      </c>
      <c r="DP352" s="240" t="str">
        <f t="shared" ca="1" si="569"/>
        <v>7.58844759852176+9.24655015254041i</v>
      </c>
      <c r="DQ352" s="240" t="str">
        <f t="shared" ca="1" si="570"/>
        <v>6.64558674533668+9.94582341936359i</v>
      </c>
      <c r="DR352" s="240" t="str">
        <f t="shared" ca="1" si="571"/>
        <v>5.63872525894692+10.5493129697184i</v>
      </c>
      <c r="DS352" s="240" t="str">
        <f t="shared" ca="1" si="572"/>
        <v>4.57755976587164+11.0512068693346i</v>
      </c>
      <c r="DT352" s="240" t="str">
        <f t="shared" ca="1" si="573"/>
        <v>3.47230986990362+11.4466716055946i</v>
      </c>
      <c r="DU352" s="240" t="str">
        <f t="shared" ca="1" si="574"/>
        <v>2.33361973172954+11.7318986369061i</v>
      </c>
      <c r="DV352" s="240" t="str">
        <f t="shared" ca="1" si="575"/>
        <v>1.17245555985395+11.9041410710359i</v>
      </c>
      <c r="DW352" s="240" t="str">
        <f t="shared" ca="1" si="576"/>
        <v>-4.63654943970673E-12+11.9617401191865i</v>
      </c>
      <c r="DX352" s="240" t="str">
        <f t="shared" ca="1" si="577"/>
        <v>-1.17245555985235+11.904141071036i</v>
      </c>
      <c r="DY352" s="240" t="str">
        <f t="shared" ca="1" si="578"/>
        <v>-2.33361973172796+11.7318986369064i</v>
      </c>
      <c r="DZ352" s="240" t="str">
        <f t="shared" ca="1" si="579"/>
        <v>-3.47230986990078+11.4466716055955i</v>
      </c>
      <c r="EA352" s="240" t="str">
        <f t="shared" ca="1" si="580"/>
        <v>-4.57755976587016+11.0512068693353i</v>
      </c>
      <c r="EB352" s="240" t="str">
        <f t="shared" ca="1" si="581"/>
        <v>-5.63872525894431+10.5493129697198i</v>
      </c>
      <c r="EC352" s="240" t="str">
        <f t="shared" ca="1" si="582"/>
        <v>-6.64558674533534+9.94582341936449i</v>
      </c>
      <c r="ED352" s="240" t="str">
        <f t="shared" ca="1" si="583"/>
        <v>-7.58844759852053+9.24655015254143i</v>
      </c>
      <c r="EE352" s="240" t="str">
        <f t="shared" ca="1" si="584"/>
        <v>-8.45822755306473+8.45822755307118i</v>
      </c>
      <c r="EF352" s="240" t="str">
        <f t="shared" ca="1" si="585"/>
        <v>-9.24655015253652+7.58844759852651i</v>
      </c>
      <c r="EG352" s="240" t="str">
        <f t="shared" ca="1" si="586"/>
        <v>-9.94582341936698+6.64558674533161i</v>
      </c>
      <c r="EH352" s="240" t="str">
        <f t="shared" ca="1" si="587"/>
        <v>-10.5493129697213+5.63872525894154i</v>
      </c>
      <c r="EI352" s="240" t="str">
        <f t="shared" ca="1" si="588"/>
        <v>-11.051206869337+4.577559765866i</v>
      </c>
      <c r="EJ352" s="240" t="str">
        <f t="shared" ca="1" si="589"/>
        <v>-11.4466716055964+3.47230986989778i</v>
      </c>
      <c r="EK352" s="240" t="str">
        <f t="shared" ca="1" si="590"/>
        <v>-11.731898636907+2.33361973172489i</v>
      </c>
      <c r="EL352" s="240" t="str">
        <f t="shared" ca="1" si="591"/>
        <v>-11.9041410710365+1.17245555984788i</v>
      </c>
      <c r="EM352" s="240" t="str">
        <f t="shared" ca="1" si="592"/>
        <v>-11.9617401191865+1.50054839361139E-12i</v>
      </c>
      <c r="EN352" s="240"/>
      <c r="EO352" s="240"/>
      <c r="EP352" s="240"/>
    </row>
    <row r="353" spans="1:262">
      <c r="A353" s="268">
        <f t="shared" si="461"/>
        <v>4.9414062499999805E-3</v>
      </c>
      <c r="B353" s="267">
        <v>253</v>
      </c>
      <c r="C353" s="266">
        <f t="shared" si="462"/>
        <v>50600</v>
      </c>
      <c r="N353" s="265">
        <f t="shared" ca="1" si="463"/>
        <v>12.038149637529125</v>
      </c>
      <c r="O353" s="240">
        <f t="shared" ca="1" si="464"/>
        <v>-11.961850362470875</v>
      </c>
      <c r="P353" s="240" t="str">
        <f t="shared" ca="1" si="465"/>
        <v>-11.9294392107107-0.879968301759641i</v>
      </c>
      <c r="Q353" s="240" t="str">
        <f t="shared" ca="1" si="466"/>
        <v>-11.83238139427-1.75516797904882i</v>
      </c>
      <c r="R353" s="240" t="str">
        <f t="shared" ca="1" si="467"/>
        <v>-11.6712028778649-2.6208562489886i</v>
      </c>
      <c r="S353" s="240" t="str">
        <f t="shared" ca="1" si="468"/>
        <v>-11.4467771018413-3.47234187183608i</v>
      </c>
      <c r="T353" s="240" t="str">
        <f t="shared" ca="1" si="469"/>
        <v>-11.1603202489241-4.30501057322729i</v>
      </c>
      <c r="U353" s="241" t="str">
        <f t="shared" ca="1" si="470"/>
        <v>-10.8133846536187-5.11435004932481i</v>
      </c>
      <c r="V353" s="240" t="str">
        <f t="shared" ca="1" si="471"/>
        <v>-10.4078503899748-5.89597441938537i</v>
      </c>
      <c r="W353" s="240" t="str">
        <f t="shared" ca="1" si="472"/>
        <v>-9.94591508330467-6.64564799322363i</v>
      </c>
      <c r="X353" s="240" t="str">
        <f t="shared" ca="1" si="473"/>
        <v>-9.43008200105809-7.35930822479022i</v>
      </c>
      <c r="Y353" s="240" t="str">
        <f t="shared" ca="1" si="474"/>
        <v>-8.86314648740075-8.033087727457i</v>
      </c>
      <c r="Z353" s="240" t="str">
        <f t="shared" ca="1" si="475"/>
        <v>-8.24818081500111-8.66333523172179i</v>
      </c>
      <c r="AA353" s="240" t="str">
        <f t="shared" ca="1" si="476"/>
        <v>-7.58851753612189-9.24663537175091i</v>
      </c>
      <c r="AB353" s="240" t="str">
        <f t="shared" ca="1" si="477"/>
        <v>-6.88773142322542-9.77982719354784i</v>
      </c>
      <c r="AC353" s="240" t="str">
        <f t="shared" ca="1" si="478"/>
        <v>-6.14962009697542-10.2600212844331i</v>
      </c>
      <c r="AD353" s="240" t="str">
        <f t="shared" ca="1" si="479"/>
        <v>-5.37818344659952-10.6846154310236i</v>
      </c>
      <c r="AE353" s="240" t="str">
        <f t="shared" ca="1" si="480"/>
        <v>-4.5776019541478-11.0513087208496i</v>
      </c>
      <c r="AF353" s="240" t="str">
        <f t="shared" ca="1" si="481"/>
        <v>-3.75221404008774-11.3581140112042i</v>
      </c>
      <c r="AG353" s="240" t="str">
        <f t="shared" ca="1" si="482"/>
        <v>-2.90649255304496-11.6033686976343i</v>
      </c>
      <c r="AH353" s="240" t="str">
        <f t="shared" ca="1" si="483"/>
        <v>-2.0450205310309-11.7857437237455i</v>
      </c>
      <c r="AI353" s="240" t="str">
        <f t="shared" ca="1" si="484"/>
        <v>-1.17246636558522-11.9042507834687i</v>
      </c>
      <c r="AJ353" s="240" t="str">
        <f t="shared" ca="1" si="485"/>
        <v>-0.293558503307326-11.9582476767828i</v>
      </c>
      <c r="AK353" s="240" t="str">
        <f t="shared" ca="1" si="486"/>
        <v>0.586940177935184-11.9474417898423i</v>
      </c>
      <c r="AL353" s="240" t="str">
        <f t="shared" ca="1" si="487"/>
        <v>1.46425817949908-11.8718916806849i</v>
      </c>
      <c r="AM353" s="240" t="str">
        <f t="shared" ca="1" si="488"/>
        <v>2.3336412391211-11.7320067618979i</v>
      </c>
      <c r="AN353" s="240" t="str">
        <f t="shared" ca="1" si="489"/>
        <v>3.19037809467549-11.5285450819763i</v>
      </c>
      <c r="AO353" s="240" t="str">
        <f t="shared" ca="1" si="490"/>
        <v>4.0298260149121-11.262609217392i</v>
      </c>
      <c r="AP353" s="240" t="str">
        <f t="shared" ca="1" si="491"/>
        <v>4.84743595881918-10.9356402976365i</v>
      </c>
      <c r="AQ353" s="240" t="str">
        <f t="shared" ca="1" si="492"/>
        <v>5.63877722727081-10.5494101956155i</v>
      </c>
      <c r="AR353" s="240" t="str">
        <f t="shared" ca="1" si="493"/>
        <v>5.63877722727081-10.5494101956155i</v>
      </c>
      <c r="AS353" s="240" t="str">
        <f t="shared" ca="1" si="494"/>
        <v>7.12566594136917-9.60784830157908i</v>
      </c>
      <c r="AT353" s="240" t="str">
        <f t="shared" ca="1" si="495"/>
        <v>7.81315580824598-9.05761891504697i</v>
      </c>
      <c r="AU353" s="240" t="str">
        <f t="shared" ca="1" si="496"/>
        <v>8.45830550684552-8.45830550683831i</v>
      </c>
      <c r="AV353" s="240" t="str">
        <f t="shared" ca="1" si="497"/>
        <v>9.05761891505364-7.81315580823826i</v>
      </c>
      <c r="AW353" s="240" t="str">
        <f t="shared" ca="1" si="498"/>
        <v>9.60784830157806-7.12566594137055i</v>
      </c>
      <c r="AX353" s="240" t="str">
        <f t="shared" ca="1" si="499"/>
        <v>10.1060119257148-6.39956147337109i</v>
      </c>
      <c r="AY353" s="240" t="str">
        <f t="shared" ca="1" si="500"/>
        <v>10.5494101956146-5.63877722727261i</v>
      </c>
      <c r="AZ353" s="240" t="str">
        <f t="shared" ca="1" si="501"/>
        <v>10.9356402976357-4.84743595882105i</v>
      </c>
      <c r="BA353" s="240" t="str">
        <f t="shared" ca="1" si="502"/>
        <v>11.2626092173913-4.02982601491403i</v>
      </c>
      <c r="BB353" s="240" t="str">
        <f t="shared" ca="1" si="503"/>
        <v>11.5285450819758-3.19037809467715i</v>
      </c>
      <c r="BC353" s="240" t="str">
        <f t="shared" ca="1" si="504"/>
        <v>11.7320067618976-2.33364123912277i</v>
      </c>
      <c r="BD353" s="240" t="str">
        <f t="shared" ca="1" si="505"/>
        <v>11.8718916806847-1.46425817950078i</v>
      </c>
      <c r="BE353" s="240" t="str">
        <f t="shared" ca="1" si="506"/>
        <v>11.9474417898422-0.586940177936888i</v>
      </c>
      <c r="BF353" s="240" t="str">
        <f t="shared" ca="1" si="507"/>
        <v>11.9582476767828+0.29355850330528i</v>
      </c>
      <c r="BG353" s="240" t="str">
        <f t="shared" ca="1" si="508"/>
        <v>11.9042507834689+1.17246636558336i</v>
      </c>
      <c r="BH353" s="240" t="str">
        <f t="shared" ca="1" si="509"/>
        <v>11.7857437237438+2.04502053104076i</v>
      </c>
      <c r="BI353" s="240" t="str">
        <f t="shared" ca="1" si="510"/>
        <v>11.6033686976319+2.90649255305452i</v>
      </c>
      <c r="BJ353" s="240" t="str">
        <f t="shared" ca="1" si="511"/>
        <v>11.3581140112047+3.75221404008612i</v>
      </c>
      <c r="BK353" s="240" t="str">
        <f t="shared" ca="1" si="512"/>
        <v>11.0513087208512+4.57760195414401i</v>
      </c>
      <c r="BL353" s="240" t="str">
        <f t="shared" ca="1" si="513"/>
        <v>10.6846154310249+5.37818344659693i</v>
      </c>
      <c r="BM353" s="240" t="str">
        <f t="shared" ca="1" si="514"/>
        <v>10.2600212844347+6.14962009697279i</v>
      </c>
      <c r="BN353" s="240" t="str">
        <f t="shared" ca="1" si="515"/>
        <v>9.77982719354891+6.88773142322388i</v>
      </c>
      <c r="BO353" s="240" t="str">
        <f t="shared" ca="1" si="516"/>
        <v>9.24663537175134+7.58851753612136i</v>
      </c>
      <c r="BP353" s="240" t="str">
        <f t="shared" ca="1" si="517"/>
        <v>8.66333523172144+8.24818081500149i</v>
      </c>
      <c r="BQ353" s="240" t="str">
        <f t="shared" ca="1" si="518"/>
        <v>8.03308772745669+8.86314648740103i</v>
      </c>
      <c r="BR353" s="240" t="str">
        <f t="shared" ca="1" si="519"/>
        <v>7.35930822478901+9.43008200105903i</v>
      </c>
      <c r="BS353" s="240" t="str">
        <f t="shared" ca="1" si="520"/>
        <v>6.64564799322137+9.94591508330618i</v>
      </c>
      <c r="BT353" s="240" t="str">
        <f t="shared" ca="1" si="521"/>
        <v>5.89597441938204+10.4078503899766i</v>
      </c>
      <c r="BU353" s="240" t="str">
        <f t="shared" ca="1" si="522"/>
        <v>5.11435004932135+10.8133846536203i</v>
      </c>
      <c r="BV353" s="240" t="str">
        <f t="shared" ca="1" si="523"/>
        <v>4.30501057322202+11.1603202489262i</v>
      </c>
      <c r="BW353" s="240" t="str">
        <f t="shared" ca="1" si="524"/>
        <v>3.47234187182957+11.4467771018433i</v>
      </c>
      <c r="BX353" s="240" t="str">
        <f t="shared" ca="1" si="525"/>
        <v>2.62085624899278+11.671202877864i</v>
      </c>
      <c r="BY353" s="240" t="str">
        <f t="shared" ca="1" si="526"/>
        <v>1.75516797905312+11.8323813942693i</v>
      </c>
      <c r="BZ353" s="240" t="str">
        <f t="shared" ca="1" si="527"/>
        <v>0.879968301762592+11.9294392107105i</v>
      </c>
      <c r="CA353" s="240" t="str">
        <f t="shared" ca="1" si="528"/>
        <v>2.04570775635075E-12+11.9618503624709i</v>
      </c>
      <c r="CB353" s="240" t="str">
        <f t="shared" ca="1" si="529"/>
        <v>-0.879968301758511+11.9294392107108i</v>
      </c>
      <c r="CC353" s="240" t="str">
        <f t="shared" ca="1" si="530"/>
        <v>-1.75516797904907+11.8323813942699i</v>
      </c>
      <c r="CD353" s="240" t="str">
        <f t="shared" ca="1" si="531"/>
        <v>-2.62085624898879+11.6712028778649i</v>
      </c>
      <c r="CE353" s="240" t="str">
        <f t="shared" ca="1" si="532"/>
        <v>-3.47234187183801+11.4467771018407i</v>
      </c>
      <c r="CF353" s="240" t="str">
        <f t="shared" ca="1" si="533"/>
        <v>-4.30501057323025+11.160320248923i</v>
      </c>
      <c r="CG353" s="240" t="str">
        <f t="shared" ca="1" si="534"/>
        <v>-5.11435004932872+10.8133846536168i</v>
      </c>
      <c r="CH353" s="240" t="str">
        <f t="shared" ca="1" si="535"/>
        <v>-5.89597441938914+10.4078503899726i</v>
      </c>
      <c r="CI353" s="240" t="str">
        <f t="shared" ca="1" si="536"/>
        <v>-6.64564799322815+9.94591508330165i</v>
      </c>
      <c r="CJ353" s="240" t="str">
        <f t="shared" ca="1" si="537"/>
        <v>-7.35930822478579+9.43008200106155i</v>
      </c>
      <c r="CK353" s="240" t="str">
        <f t="shared" ca="1" si="538"/>
        <v>-8.03308772745367+8.86314648740378i</v>
      </c>
      <c r="CL353" s="240" t="str">
        <f t="shared" ca="1" si="539"/>
        <v>-8.66333523171862+8.24818081500445i</v>
      </c>
      <c r="CM353" s="240" t="str">
        <f t="shared" ca="1" si="540"/>
        <v>-9.24663537174875+7.58851753612452i</v>
      </c>
      <c r="CN353" s="240" t="str">
        <f t="shared" ca="1" si="541"/>
        <v>-9.77982719354695+6.88773142322667i</v>
      </c>
      <c r="CO353" s="240" t="str">
        <f t="shared" ca="1" si="542"/>
        <v>-10.2600212844329+6.14962009697572i</v>
      </c>
      <c r="CP353" s="240" t="str">
        <f t="shared" ca="1" si="543"/>
        <v>-10.6846154310234+5.37818344659998i</v>
      </c>
      <c r="CQ353" s="240" t="str">
        <f t="shared" ca="1" si="544"/>
        <v>-11.0513087208499+4.57760195414717i</v>
      </c>
      <c r="CR353" s="240" t="str">
        <f t="shared" ca="1" si="545"/>
        <v>-11.3581140112037+3.75221404008935i</v>
      </c>
      <c r="CS353" s="240" t="str">
        <f t="shared" ca="1" si="546"/>
        <v>-11.6033686976339+2.90649255304661i</v>
      </c>
      <c r="CT353" s="240" t="str">
        <f t="shared" ca="1" si="547"/>
        <v>-11.7857437237451+2.04502053103341i</v>
      </c>
      <c r="CU353" s="240" t="str">
        <f t="shared" ca="1" si="548"/>
        <v>-11.9042507834697+1.17246636557525i</v>
      </c>
      <c r="CV353" s="240" t="str">
        <f t="shared" ca="1" si="549"/>
        <v>-11.958247676783+0.293558503296456i</v>
      </c>
      <c r="CW353" s="240" t="str">
        <f t="shared" ca="1" si="550"/>
        <v>-11.9474417898418-0.586940177945027i</v>
      </c>
      <c r="CX353" s="240" t="str">
        <f t="shared" ca="1" si="551"/>
        <v>-11.8718916806851-1.46425817949739i</v>
      </c>
      <c r="CY353" s="240" t="str">
        <f t="shared" ca="1" si="552"/>
        <v>-11.7320067618984-2.33364123911875i</v>
      </c>
      <c r="CZ353" s="240" t="str">
        <f t="shared" ca="1" si="553"/>
        <v>-11.5285450819767-3.19037809467386i</v>
      </c>
      <c r="DA353" s="240" t="str">
        <f t="shared" ca="1" si="554"/>
        <v>-11.2626092173928-4.02982601490986i</v>
      </c>
      <c r="DB353" s="240" t="str">
        <f t="shared" ca="1" si="555"/>
        <v>-10.9356402976372-4.84743595881761i</v>
      </c>
      <c r="DC353" s="240" t="str">
        <f t="shared" ca="1" si="556"/>
        <v>-10.5494101956166-5.63877722726871i</v>
      </c>
      <c r="DD353" s="240" t="str">
        <f t="shared" ca="1" si="557"/>
        <v>-10.1060119257168-6.39956147336792i</v>
      </c>
      <c r="DE353" s="240" t="str">
        <f t="shared" ca="1" si="558"/>
        <v>-9.60784830157989-7.12566594136807i</v>
      </c>
      <c r="DF353" s="240" t="str">
        <f t="shared" ca="1" si="559"/>
        <v>-9.05761891504832-7.81315580824442i</v>
      </c>
      <c r="DG353" s="240" t="str">
        <f t="shared" ca="1" si="560"/>
        <v>-8.45830550683928-8.45830550684455i</v>
      </c>
      <c r="DH353" s="240" t="str">
        <f t="shared" ca="1" si="561"/>
        <v>-7.8131558082398-9.0576189150523i</v>
      </c>
      <c r="DI353" s="240" t="str">
        <f t="shared" ca="1" si="562"/>
        <v>-7.12566594136208-9.60784830158433i</v>
      </c>
      <c r="DJ353" s="240" t="str">
        <f t="shared" ca="1" si="563"/>
        <v>-6.39956147336277-10.10601192572i</v>
      </c>
      <c r="DK353" s="240" t="str">
        <f t="shared" ca="1" si="564"/>
        <v>-5.63877722727411-10.5494101956137i</v>
      </c>
      <c r="DL353" s="240" t="str">
        <f t="shared" ca="1" si="565"/>
        <v>-4.84743595882323-10.9356402976347i</v>
      </c>
      <c r="DM353" s="240" t="str">
        <f t="shared" ca="1" si="566"/>
        <v>-4.02982601491563-11.2626092173907i</v>
      </c>
      <c r="DN353" s="240" t="str">
        <f t="shared" ca="1" si="567"/>
        <v>-3.19037809467846-11.5285450819755i</v>
      </c>
      <c r="DO353" s="240" t="str">
        <f t="shared" ca="1" si="568"/>
        <v>-2.33364123912477-11.7320067618972i</v>
      </c>
      <c r="DP353" s="240" t="str">
        <f t="shared" ca="1" si="569"/>
        <v>-1.46425817950213-11.8718916806845i</v>
      </c>
      <c r="DQ353" s="240" t="str">
        <f t="shared" ca="1" si="570"/>
        <v>-0.586940177938932-11.9474417898421i</v>
      </c>
      <c r="DR353" s="240" t="str">
        <f t="shared" ca="1" si="571"/>
        <v>0.293558503303915-11.9582476767829i</v>
      </c>
      <c r="DS353" s="240" t="str">
        <f t="shared" ca="1" si="572"/>
        <v>1.17246636558132-11.9042507834691i</v>
      </c>
      <c r="DT353" s="240" t="str">
        <f t="shared" ca="1" si="573"/>
        <v>2.04502053103943-11.785743723744i</v>
      </c>
      <c r="DU353" s="240" t="str">
        <f t="shared" ca="1" si="574"/>
        <v>2.90649255305253-11.6033686976324i</v>
      </c>
      <c r="DV353" s="240" t="str">
        <f t="shared" ca="1" si="575"/>
        <v>3.7522140400958-11.3581140112015i</v>
      </c>
      <c r="DW353" s="240" t="str">
        <f t="shared" ca="1" si="576"/>
        <v>4.57760195415281-11.0513087208476i</v>
      </c>
      <c r="DX353" s="240" t="str">
        <f t="shared" ca="1" si="577"/>
        <v>5.3781834465951-10.6846154310258i</v>
      </c>
      <c r="DY353" s="240" t="str">
        <f t="shared" ca="1" si="578"/>
        <v>6.14962009697161-10.2600212844354i</v>
      </c>
      <c r="DZ353" s="240" t="str">
        <f t="shared" ca="1" si="579"/>
        <v>6.88773142322221-9.7798271935501i</v>
      </c>
      <c r="EA353" s="240" t="str">
        <f t="shared" ca="1" si="580"/>
        <v>7.58851753612031-9.24663537175221i</v>
      </c>
      <c r="EB353" s="240" t="str">
        <f t="shared" ca="1" si="581"/>
        <v>8.248180815-8.66333523172285i</v>
      </c>
      <c r="EC353" s="240" t="str">
        <f t="shared" ca="1" si="582"/>
        <v>8.86314648740011-8.03308772745771i</v>
      </c>
      <c r="ED353" s="240" t="str">
        <f t="shared" ca="1" si="583"/>
        <v>9.43008200105777-7.35930822479062i</v>
      </c>
      <c r="EE353" s="240" t="str">
        <f t="shared" ca="1" si="584"/>
        <v>9.94591508330542-6.6456479932225i</v>
      </c>
      <c r="EF353" s="240" t="str">
        <f t="shared" ca="1" si="585"/>
        <v>10.4078503899756-5.89597441938382i</v>
      </c>
      <c r="EG353" s="240" t="str">
        <f t="shared" ca="1" si="586"/>
        <v>10.8133846536197-5.1143500493226i</v>
      </c>
      <c r="EH353" s="240" t="str">
        <f t="shared" ca="1" si="587"/>
        <v>11.1603202489252-4.30501057322456i</v>
      </c>
      <c r="EI353" s="240" t="str">
        <f t="shared" ca="1" si="588"/>
        <v>11.4467771018427-3.47234187183153i</v>
      </c>
      <c r="EJ353" s="240" t="str">
        <f t="shared" ca="1" si="589"/>
        <v>11.671202877866-2.6208562489835i</v>
      </c>
      <c r="EK353" s="240" t="str">
        <f t="shared" ca="1" si="590"/>
        <v>11.832381394269-1.75516797905514i</v>
      </c>
      <c r="EL353" s="240" t="str">
        <f t="shared" ca="1" si="591"/>
        <v>11.9294392107104-0.879968301763954i</v>
      </c>
      <c r="EM353" s="240" t="str">
        <f t="shared" ca="1" si="592"/>
        <v>11.9618503624709-4.09141551270152E-12i</v>
      </c>
      <c r="EN353" s="240"/>
      <c r="EO353" s="240"/>
      <c r="EP353" s="240"/>
    </row>
    <row r="354" spans="1:262">
      <c r="A354" s="268">
        <f t="shared" si="461"/>
        <v>4.9609374999999801E-3</v>
      </c>
      <c r="B354" s="267">
        <v>254</v>
      </c>
      <c r="C354" s="266">
        <f t="shared" si="462"/>
        <v>50800</v>
      </c>
      <c r="N354" s="265">
        <f t="shared" ca="1" si="463"/>
        <v>12.03805604827985</v>
      </c>
      <c r="O354" s="240">
        <f t="shared" ca="1" si="464"/>
        <v>-11.96194395172015</v>
      </c>
      <c r="P354" s="240" t="str">
        <f t="shared" ca="1" si="465"/>
        <v>-11.947535266359-0.58694477014578i</v>
      </c>
      <c r="Q354" s="240" t="str">
        <f t="shared" ca="1" si="466"/>
        <v>-11.9043439220608-1.17247553892999i</v>
      </c>
      <c r="R354" s="240" t="str">
        <f t="shared" ca="1" si="467"/>
        <v>-11.8324739705568-1.75518171144479i</v>
      </c>
      <c r="S354" s="240" t="str">
        <f t="shared" ca="1" si="468"/>
        <v>-11.7320985528556-2.33365949747976i</v>
      </c>
      <c r="T354" s="240" t="str">
        <f t="shared" ca="1" si="469"/>
        <v>-11.6034594821299-2.90651529338208i</v>
      </c>
      <c r="U354" s="241" t="str">
        <f t="shared" ca="1" si="470"/>
        <v>-11.446866661169-3.47236903936077i</v>
      </c>
      <c r="V354" s="240" t="str">
        <f t="shared" ca="1" si="471"/>
        <v>-11.2626973357939-4.02985754418122i</v>
      </c>
      <c r="W354" s="240" t="str">
        <f t="shared" ca="1" si="472"/>
        <v>-11.0513951860416-4.57763776920271i</v>
      </c>
      <c r="X354" s="240" t="str">
        <f t="shared" ca="1" si="473"/>
        <v>-10.8134692572977-5.11439006388565i</v>
      </c>
      <c r="Y354" s="240" t="str">
        <f t="shared" ca="1" si="474"/>
        <v>-10.5494927339654-5.63882134493596i</v>
      </c>
      <c r="Z354" s="240" t="str">
        <f t="shared" ca="1" si="475"/>
        <v>-10.26010155861-6.14966821146494i</v>
      </c>
      <c r="AA354" s="240" t="str">
        <f t="shared" ca="1" si="476"/>
        <v>-9.94599289992119-6.64569998862509i</v>
      </c>
      <c r="AB354" s="240" t="str">
        <f t="shared" ca="1" si="477"/>
        <v>-9.60792347317103-7.12572169241709i</v>
      </c>
      <c r="AC354" s="240" t="str">
        <f t="shared" ca="1" si="478"/>
        <v>-9.24670771721848-7.58857690851364i</v>
      </c>
      <c r="AD354" s="240" t="str">
        <f t="shared" ca="1" si="479"/>
        <v>-8.86321583246009-8.0331505781557i</v>
      </c>
      <c r="AE354" s="240" t="str">
        <f t="shared" ca="1" si="480"/>
        <v>-8.45837168443448-8.45837168443497i</v>
      </c>
      <c r="AF354" s="240" t="str">
        <f t="shared" ca="1" si="481"/>
        <v>-8.03315057815417-8.86321583246147i</v>
      </c>
      <c r="AG354" s="240" t="str">
        <f t="shared" ca="1" si="482"/>
        <v>-7.58857690850928-9.24670771722206i</v>
      </c>
      <c r="AH354" s="240" t="str">
        <f t="shared" ca="1" si="483"/>
        <v>-7.12572169242034-9.60792347316862i</v>
      </c>
      <c r="AI354" s="240" t="str">
        <f t="shared" ca="1" si="484"/>
        <v>-6.64569998862535-9.94599289992102i</v>
      </c>
      <c r="AJ354" s="240" t="str">
        <f t="shared" ca="1" si="485"/>
        <v>-6.14966821146317-10.2601015586111i</v>
      </c>
      <c r="AK354" s="240" t="str">
        <f t="shared" ca="1" si="486"/>
        <v>-5.63882134493196-10.5494927339675i</v>
      </c>
      <c r="AL354" s="240" t="str">
        <f t="shared" ca="1" si="487"/>
        <v>-5.11439006388931-10.8134692572959i</v>
      </c>
      <c r="AM354" s="240" t="str">
        <f t="shared" ca="1" si="488"/>
        <v>-4.57763776920417-11.051395186041i</v>
      </c>
      <c r="AN354" s="240" t="str">
        <f t="shared" ca="1" si="489"/>
        <v>-4.0298575441792-11.2626973357947i</v>
      </c>
      <c r="AO354" s="240" t="str">
        <f t="shared" ca="1" si="490"/>
        <v>-3.47236903935668-11.4468666611703i</v>
      </c>
      <c r="AP354" s="240" t="str">
        <f t="shared" ca="1" si="491"/>
        <v>-2.90651529338589-11.603459482129i</v>
      </c>
      <c r="AQ354" s="240" t="str">
        <f t="shared" ca="1" si="492"/>
        <v>-2.33365949748119-11.7320985528553i</v>
      </c>
      <c r="AR354" s="240" t="str">
        <f t="shared" ca="1" si="493"/>
        <v>-2.33365949748119-11.7320985528553i</v>
      </c>
      <c r="AS354" s="240" t="str">
        <f t="shared" ca="1" si="494"/>
        <v>-1.17247553892562-11.9043439220612i</v>
      </c>
      <c r="AT354" s="240" t="str">
        <f t="shared" ca="1" si="495"/>
        <v>-0.586944770150197-11.9475352663588i</v>
      </c>
      <c r="AU354" s="240" t="str">
        <f t="shared" ca="1" si="496"/>
        <v>-1.67058027104285E-12-11.9619439517201i</v>
      </c>
      <c r="AV354" s="240" t="str">
        <f t="shared" ca="1" si="497"/>
        <v>0.586944770147199-11.947535266359i</v>
      </c>
      <c r="AW354" s="240" t="str">
        <f t="shared" ca="1" si="498"/>
        <v>1.17247553893448-11.9043439220603i</v>
      </c>
      <c r="AX354" s="240" t="str">
        <f t="shared" ca="1" si="499"/>
        <v>1.75518171143961-11.8324739705576i</v>
      </c>
      <c r="AY354" s="240" t="str">
        <f t="shared" ca="1" si="500"/>
        <v>2.33365949747825-11.7320985528559i</v>
      </c>
      <c r="AZ354" s="240" t="str">
        <f t="shared" ca="1" si="501"/>
        <v>2.90651529338297-11.6034594821297i</v>
      </c>
      <c r="BA354" s="240" t="str">
        <f t="shared" ca="1" si="502"/>
        <v>3.47236903936486-11.4468666611678i</v>
      </c>
      <c r="BB354" s="240" t="str">
        <f t="shared" ca="1" si="503"/>
        <v>4.02985754417637-11.2626973357957i</v>
      </c>
      <c r="BC354" s="240" t="str">
        <f t="shared" ca="1" si="504"/>
        <v>4.5776377692014-11.0513951860421i</v>
      </c>
      <c r="BD354" s="240" t="str">
        <f t="shared" ca="1" si="505"/>
        <v>5.11439006388629-10.8134692572974i</v>
      </c>
      <c r="BE354" s="240" t="str">
        <f t="shared" ca="1" si="506"/>
        <v>5.63882134493981-10.5494927339633i</v>
      </c>
      <c r="BF354" s="240" t="str">
        <f t="shared" ca="1" si="507"/>
        <v>6.1496682114606-10.2601015586126i</v>
      </c>
      <c r="BG354" s="240" t="str">
        <f t="shared" ca="1" si="508"/>
        <v>6.64569998862272-9.94599289992278i</v>
      </c>
      <c r="BH354" s="240" t="str">
        <f t="shared" ca="1" si="509"/>
        <v>7.12572169241807-9.6079234731703i</v>
      </c>
      <c r="BI354" s="240" t="str">
        <f t="shared" ca="1" si="510"/>
        <v>7.58857690851616-9.24670771721641i</v>
      </c>
      <c r="BJ354" s="240" t="str">
        <f t="shared" ca="1" si="511"/>
        <v>8.03315057815206-8.86321583246337i</v>
      </c>
      <c r="BK354" s="240" t="str">
        <f t="shared" ca="1" si="512"/>
        <v>8.45837168443307-8.45837168443638i</v>
      </c>
      <c r="BL354" s="240" t="str">
        <f t="shared" ca="1" si="513"/>
        <v>8.86321583246024-8.03315057815553i</v>
      </c>
      <c r="BM354" s="240" t="str">
        <f t="shared" ca="1" si="514"/>
        <v>9.24670771722122-7.58857690851031i</v>
      </c>
      <c r="BN354" s="240" t="str">
        <f t="shared" ca="1" si="515"/>
        <v>9.60792347316752-7.12572169242182i</v>
      </c>
      <c r="BO354" s="240" t="str">
        <f t="shared" ca="1" si="516"/>
        <v>9.94599289992019-6.64569998862659i</v>
      </c>
      <c r="BP354" s="240" t="str">
        <f t="shared" ca="1" si="517"/>
        <v>10.2601015586102-6.14966821146459i</v>
      </c>
      <c r="BQ354" s="240" t="str">
        <f t="shared" ca="1" si="518"/>
        <v>10.5494927339669-5.63882134493313i</v>
      </c>
      <c r="BR354" s="240" t="str">
        <f t="shared" ca="1" si="519"/>
        <v>10.8134692572952-5.11439006389082i</v>
      </c>
      <c r="BS354" s="240" t="str">
        <f t="shared" ca="1" si="520"/>
        <v>11.0513951860405-4.5776377692054i</v>
      </c>
      <c r="BT354" s="240" t="str">
        <f t="shared" ca="1" si="521"/>
        <v>11.2626973357941-4.02985754418076i</v>
      </c>
      <c r="BU354" s="240" t="str">
        <f t="shared" ca="1" si="522"/>
        <v>11.4468666611698-3.47236903935827i</v>
      </c>
      <c r="BV354" s="240" t="str">
        <f t="shared" ca="1" si="523"/>
        <v>11.6034594821315-2.90651529337563i</v>
      </c>
      <c r="BW354" s="240" t="str">
        <f t="shared" ca="1" si="524"/>
        <v>11.7320985528551-2.33365949748249i</v>
      </c>
      <c r="BX354" s="240" t="str">
        <f t="shared" ca="1" si="525"/>
        <v>11.8324739705569-1.75518171144423i</v>
      </c>
      <c r="BY354" s="240" t="str">
        <f t="shared" ca="1" si="526"/>
        <v>11.904343922061-1.17247553892729i</v>
      </c>
      <c r="BZ354" s="240" t="str">
        <f t="shared" ca="1" si="527"/>
        <v>11.9475352663593-0.58694477013964i</v>
      </c>
      <c r="CA354" s="240" t="str">
        <f t="shared" ca="1" si="528"/>
        <v>11.9619439517201-3.3411605420857E-12i</v>
      </c>
      <c r="CB354" s="240" t="str">
        <f t="shared" ca="1" si="529"/>
        <v>11.947535266359+0.58694477014587i</v>
      </c>
      <c r="CC354" s="240" t="str">
        <f t="shared" ca="1" si="530"/>
        <v>11.9043439220605+1.17247553893282i</v>
      </c>
      <c r="CD354" s="240" t="str">
        <f t="shared" ca="1" si="531"/>
        <v>11.8324739705561+1.75518171144972i</v>
      </c>
      <c r="CE354" s="240" t="str">
        <f t="shared" ca="1" si="532"/>
        <v>11.7320985528562+2.33365949747661i</v>
      </c>
      <c r="CF354" s="240" t="str">
        <f t="shared" ca="1" si="533"/>
        <v>11.60345948213+2.90651529338168i</v>
      </c>
      <c r="CG354" s="240" t="str">
        <f t="shared" ca="1" si="534"/>
        <v>11.4468666611682+3.4723690393636i</v>
      </c>
      <c r="CH354" s="240" t="str">
        <f t="shared" ca="1" si="535"/>
        <v>11.2626973357922+4.029857544186i</v>
      </c>
      <c r="CI354" s="240" t="str">
        <f t="shared" ca="1" si="536"/>
        <v>11.0513951860428+4.57763776919985i</v>
      </c>
      <c r="CJ354" s="240" t="str">
        <f t="shared" ca="1" si="537"/>
        <v>10.8134692572981+5.11439006388478i</v>
      </c>
      <c r="CK354" s="240" t="str">
        <f t="shared" ca="1" si="538"/>
        <v>10.549492733964+5.63882134493862i</v>
      </c>
      <c r="CL354" s="240" t="str">
        <f t="shared" ca="1" si="539"/>
        <v>10.2601015586074+6.14966821146936i</v>
      </c>
      <c r="CM354" s="240" t="str">
        <f t="shared" ca="1" si="540"/>
        <v>9.94599289992352+6.6456999886216i</v>
      </c>
      <c r="CN354" s="240" t="str">
        <f t="shared" ca="1" si="541"/>
        <v>9.6079234731715+7.12572169241645i</v>
      </c>
      <c r="CO354" s="240" t="str">
        <f t="shared" ca="1" si="542"/>
        <v>9.24670771721726+7.58857690851513i</v>
      </c>
      <c r="CP354" s="240" t="str">
        <f t="shared" ca="1" si="543"/>
        <v>8.86321583245651+8.03315057815964i</v>
      </c>
      <c r="CQ354" s="240" t="str">
        <f t="shared" ca="1" si="544"/>
        <v>8.45837168443731+8.45837168443214i</v>
      </c>
      <c r="CR354" s="240" t="str">
        <f t="shared" ca="1" si="545"/>
        <v>8.03315057815651+8.86321583245934i</v>
      </c>
      <c r="CS354" s="240" t="str">
        <f t="shared" ca="1" si="546"/>
        <v>7.58857690851187+9.24670771721994i</v>
      </c>
      <c r="CT354" s="240" t="str">
        <f t="shared" ca="1" si="547"/>
        <v>7.12572169241361+9.60792347317362i</v>
      </c>
      <c r="CU354" s="240" t="str">
        <f t="shared" ca="1" si="548"/>
        <v>6.64569998862827+9.94599289991907i</v>
      </c>
      <c r="CV354" s="240" t="str">
        <f t="shared" ca="1" si="549"/>
        <v>6.14966821146574+10.2601015586095i</v>
      </c>
      <c r="CW354" s="240" t="str">
        <f t="shared" ca="1" si="550"/>
        <v>5.6388213449343+10.5494927339663i</v>
      </c>
      <c r="CX354" s="240" t="str">
        <f t="shared" ca="1" si="551"/>
        <v>5.11439006388157+10.8134692572996i</v>
      </c>
      <c r="CY354" s="240" t="str">
        <f t="shared" ca="1" si="552"/>
        <v>4.57763776920726+11.0513951860397i</v>
      </c>
      <c r="CZ354" s="240" t="str">
        <f t="shared" ca="1" si="553"/>
        <v>4.02985754418202+11.2626973357937i</v>
      </c>
      <c r="DA354" s="240" t="str">
        <f t="shared" ca="1" si="554"/>
        <v>3.47236903935889+11.4468666611696i</v>
      </c>
      <c r="DB354" s="240" t="str">
        <f t="shared" ca="1" si="555"/>
        <v>2.90651529337758+11.603459482131i</v>
      </c>
      <c r="DC354" s="240" t="str">
        <f t="shared" ca="1" si="556"/>
        <v>2.33365949748447+11.7320985528547i</v>
      </c>
      <c r="DD354" s="240" t="str">
        <f t="shared" ca="1" si="557"/>
        <v>1.75518171144554+11.8324739705567i</v>
      </c>
      <c r="DE354" s="240" t="str">
        <f t="shared" ca="1" si="558"/>
        <v>1.17247553892929+11.9043439220608i</v>
      </c>
      <c r="DF354" s="240" t="str">
        <f t="shared" ca="1" si="559"/>
        <v>0.586944770141649+11.9475352663592i</v>
      </c>
      <c r="DG354" s="240" t="str">
        <f t="shared" ca="1" si="560"/>
        <v>4.67176191790998E-12+11.9619439517201i</v>
      </c>
      <c r="DH354" s="240" t="str">
        <f t="shared" ca="1" si="561"/>
        <v>-0.586944770144541+11.9475352663591i</v>
      </c>
      <c r="DI354" s="240" t="str">
        <f t="shared" ca="1" si="562"/>
        <v>-1.17247553893082+11.9043439220607i</v>
      </c>
      <c r="DJ354" s="240" t="str">
        <f t="shared" ca="1" si="563"/>
        <v>-1.7551817114484+11.8324739705563i</v>
      </c>
      <c r="DK354" s="240" t="str">
        <f t="shared" ca="1" si="564"/>
        <v>-2.33365949747531+11.7320985528565i</v>
      </c>
      <c r="DL354" s="240" t="str">
        <f t="shared" ca="1" si="565"/>
        <v>-2.90651529338038+11.6034594821303i</v>
      </c>
      <c r="DM354" s="240" t="str">
        <f t="shared" ca="1" si="566"/>
        <v>-3.47236903936167+11.4468666611688i</v>
      </c>
      <c r="DN354" s="240" t="str">
        <f t="shared" ca="1" si="567"/>
        <v>-4.02985754418475+11.2626973357927i</v>
      </c>
      <c r="DO354" s="240" t="str">
        <f t="shared" ca="1" si="568"/>
        <v>-4.57763776919862+11.0513951860433i</v>
      </c>
      <c r="DP354" s="240" t="str">
        <f t="shared" ca="1" si="569"/>
        <v>-5.11439006388419+10.8134692572984i</v>
      </c>
      <c r="DQ354" s="240" t="str">
        <f t="shared" ca="1" si="570"/>
        <v>-5.63882134493685+10.5494927339649i</v>
      </c>
      <c r="DR354" s="240" t="str">
        <f t="shared" ca="1" si="571"/>
        <v>-6.14966821146823+10.2601015586081i</v>
      </c>
      <c r="DS354" s="240" t="str">
        <f t="shared" ca="1" si="572"/>
        <v>-6.6456999886205+9.94599289992425i</v>
      </c>
      <c r="DT354" s="240" t="str">
        <f t="shared" ca="1" si="573"/>
        <v>-7.12572169241484+9.6079234731727i</v>
      </c>
      <c r="DU354" s="240" t="str">
        <f t="shared" ca="1" si="574"/>
        <v>-7.58857690851358+9.24670771721853i</v>
      </c>
      <c r="DV354" s="240" t="str">
        <f t="shared" ca="1" si="575"/>
        <v>-8.03315057815866+8.86321583245739i</v>
      </c>
      <c r="DW354" s="240" t="str">
        <f t="shared" ca="1" si="576"/>
        <v>-8.45837168443119+8.45837168443826i</v>
      </c>
      <c r="DX354" s="240" t="str">
        <f t="shared" ca="1" si="577"/>
        <v>-8.86321583245799+8.033150578158i</v>
      </c>
      <c r="DY354" s="240" t="str">
        <f t="shared" ca="1" si="578"/>
        <v>-9.24670771721909+7.5885769085129i</v>
      </c>
      <c r="DZ354" s="240" t="str">
        <f t="shared" ca="1" si="579"/>
        <v>-9.60792347317322+7.12572169241412i</v>
      </c>
      <c r="EA354" s="240" t="str">
        <f t="shared" ca="1" si="580"/>
        <v>-9.9459928999187+6.64569998862881i</v>
      </c>
      <c r="EB354" s="240" t="str">
        <f t="shared" ca="1" si="581"/>
        <v>-10.2601015586085+6.14966821146746i</v>
      </c>
      <c r="EC354" s="240" t="str">
        <f t="shared" ca="1" si="582"/>
        <v>-10.5494927339653+5.63882134493607i</v>
      </c>
      <c r="ED354" s="240" t="str">
        <f t="shared" ca="1" si="583"/>
        <v>-10.8134692572993+5.11439006388216i</v>
      </c>
      <c r="EE354" s="240" t="str">
        <f t="shared" ca="1" si="584"/>
        <v>-11.0513951860436+4.57763776919781i</v>
      </c>
      <c r="EF354" s="240" t="str">
        <f t="shared" ca="1" si="585"/>
        <v>-11.262697335793+4.02985754418391i</v>
      </c>
      <c r="EG354" s="240" t="str">
        <f t="shared" ca="1" si="586"/>
        <v>-11.446866661169+3.47236903936082i</v>
      </c>
      <c r="EH354" s="240" t="str">
        <f t="shared" ca="1" si="587"/>
        <v>-11.6034594821309+2.90651529337821i</v>
      </c>
      <c r="EI354" s="240" t="str">
        <f t="shared" ca="1" si="588"/>
        <v>-11.7320985528567+2.33365949747443i</v>
      </c>
      <c r="EJ354" s="240" t="str">
        <f t="shared" ca="1" si="589"/>
        <v>-11.8324739705564+1.75518171144753i</v>
      </c>
      <c r="EK354" s="240" t="str">
        <f t="shared" ca="1" si="590"/>
        <v>-11.9043439220608+1.17247553892994i</v>
      </c>
      <c r="EL354" s="240" t="str">
        <f t="shared" ca="1" si="591"/>
        <v>-11.9475352663591+0.586944770143657i</v>
      </c>
      <c r="EM354" s="240" t="str">
        <f t="shared" ca="1" si="592"/>
        <v>-11.9619439517201-5.55691914369707E-12i</v>
      </c>
      <c r="EN354" s="240"/>
      <c r="EO354" s="240"/>
      <c r="EP354" s="240"/>
    </row>
    <row r="355" spans="1:262">
      <c r="A355" s="268">
        <f t="shared" si="461"/>
        <v>4.9804687499999797E-3</v>
      </c>
      <c r="B355" s="267">
        <v>255</v>
      </c>
      <c r="C355" s="266">
        <f t="shared" si="462"/>
        <v>51000</v>
      </c>
      <c r="N355" s="265">
        <f t="shared" ca="1" si="463"/>
        <v>12.037978925172911</v>
      </c>
      <c r="O355" s="240">
        <f t="shared" ca="1" si="464"/>
        <v>-11.962021074827089</v>
      </c>
      <c r="P355" s="240" t="str">
        <f t="shared" ca="1" si="465"/>
        <v>-11.9584183377237-0.293562692793184i</v>
      </c>
      <c r="Q355" s="240" t="str">
        <f t="shared" ca="1" si="466"/>
        <v>-11.9476122965678-0.586948554397713i</v>
      </c>
      <c r="R355" s="240" t="str">
        <f t="shared" ca="1" si="467"/>
        <v>-11.9296094605144-0.879980860140246i</v>
      </c>
      <c r="S355" s="240" t="str">
        <f t="shared" ca="1" si="468"/>
        <v>-11.9044206737989-1.17248309831607i</v>
      </c>
      <c r="T355" s="240" t="str">
        <f t="shared" ca="1" si="469"/>
        <v>-11.8720611092044-1.46427907651662i</v>
      </c>
      <c r="U355" s="241" t="str">
        <f t="shared" ca="1" si="470"/>
        <v>-11.8325502589226-1.75519302775436i</v>
      </c>
      <c r="V355" s="240" t="str">
        <f t="shared" ca="1" si="471"/>
        <v>-11.7859119228124-2.04504971634312i</v>
      </c>
      <c r="W355" s="240" t="str">
        <f t="shared" ca="1" si="472"/>
        <v>-11.7321741940636-2.33367454345207i</v>
      </c>
      <c r="X355" s="240" t="str">
        <f t="shared" ca="1" si="473"/>
        <v>-11.6713694422744-2.62089365227777i</v>
      </c>
      <c r="Y355" s="240" t="str">
        <f t="shared" ca="1" si="474"/>
        <v>-11.6035342939542-2.9065340327677i</v>
      </c>
      <c r="Z355" s="240" t="str">
        <f t="shared" ca="1" si="475"/>
        <v>-11.5287096104591-3.19042362583976i</v>
      </c>
      <c r="AA355" s="240" t="str">
        <f t="shared" ca="1" si="476"/>
        <v>-11.4469404633808-3.47239142701716i</v>
      </c>
      <c r="AB355" s="240" t="str">
        <f t="shared" ca="1" si="477"/>
        <v>-11.3582761073961-3.75226758944015i</v>
      </c>
      <c r="AC355" s="240" t="str">
        <f t="shared" ca="1" si="478"/>
        <v>-11.2627699505976-4.02988352617343i</v>
      </c>
      <c r="AD355" s="240" t="str">
        <f t="shared" ca="1" si="479"/>
        <v>-11.1604795223228-4.30507201175774i</v>
      </c>
      <c r="AE355" s="240" t="str">
        <f t="shared" ca="1" si="480"/>
        <v>-11.051466438503-4.57766728293463i</v>
      </c>
      <c r="AF355" s="240" t="str">
        <f t="shared" ca="1" si="481"/>
        <v>-10.9357963645378-4.84750513851907i</v>
      </c>
      <c r="AG355" s="240" t="str">
        <f t="shared" ca="1" si="482"/>
        <v>-10.8135389757582-5.11442303826801i</v>
      </c>
      <c r="AH355" s="240" t="str">
        <f t="shared" ca="1" si="483"/>
        <v>-10.684767915449-5.37826020080841i</v>
      </c>
      <c r="AI355" s="240" t="str">
        <f t="shared" ca="1" si="484"/>
        <v>-10.5495607504713-5.63885770052075i</v>
      </c>
      <c r="AJ355" s="240" t="str">
        <f t="shared" ca="1" si="485"/>
        <v>-10.4079989245768-5.89605856319429i</v>
      </c>
      <c r="AK355" s="240" t="str">
        <f t="shared" ca="1" si="486"/>
        <v>-10.2601677093044-6.14970786066741i</v>
      </c>
      <c r="AL355" s="240" t="str">
        <f t="shared" ca="1" si="487"/>
        <v>-10.1061561526625-6.39965280406749i</v>
      </c>
      <c r="AM355" s="240" t="str">
        <f t="shared" ca="1" si="488"/>
        <v>-9.94605702544147-6.64574283592691i</v>
      </c>
      <c r="AN355" s="240" t="str">
        <f t="shared" ca="1" si="489"/>
        <v>-9.77996676537493-6.88782972080243i</v>
      </c>
      <c r="AO355" s="240" t="str">
        <f t="shared" ca="1" si="490"/>
        <v>-9.60798541903251-7.12576763459671i</v>
      </c>
      <c r="AP355" s="240" t="str">
        <f t="shared" ca="1" si="491"/>
        <v>-9.43021658153235-7.35941325242711i</v>
      </c>
      <c r="AQ355" s="240" t="str">
        <f t="shared" ca="1" si="492"/>
        <v>-9.24676733418933-7.58862583489109i</v>
      </c>
      <c r="AR355" s="240" t="str">
        <f t="shared" ca="1" si="493"/>
        <v>-9.24676733418933-7.58862583489109i</v>
      </c>
      <c r="AS355" s="240" t="str">
        <f t="shared" ca="1" si="494"/>
        <v>-8.86327297690887-8.0332023708733i</v>
      </c>
      <c r="AT355" s="240" t="str">
        <f t="shared" ca="1" si="495"/>
        <v>-8.66345886964823-8.24829852809177i</v>
      </c>
      <c r="AU355" s="240" t="str">
        <f t="shared" ca="1" si="496"/>
        <v>-8.45842621870394-8.45842621870931i</v>
      </c>
      <c r="AV355" s="240" t="str">
        <f t="shared" ca="1" si="497"/>
        <v>-8.24829852809488-8.66345886964527i</v>
      </c>
      <c r="AW355" s="240" t="str">
        <f t="shared" ca="1" si="498"/>
        <v>-8.03320237086766-8.86327297691398i</v>
      </c>
      <c r="AX355" s="240" t="str">
        <f t="shared" ca="1" si="499"/>
        <v>-7.81326731292161-9.05774817995279i</v>
      </c>
      <c r="AY355" s="240" t="str">
        <f t="shared" ca="1" si="500"/>
        <v>-7.58862583489441-9.24676733418661i</v>
      </c>
      <c r="AZ355" s="240" t="str">
        <f t="shared" ca="1" si="501"/>
        <v>-7.35941325242112-9.43021658153703i</v>
      </c>
      <c r="BA355" s="240" t="str">
        <f t="shared" ca="1" si="502"/>
        <v>-7.12576763460017-9.60798541902995i</v>
      </c>
      <c r="BB355" s="240" t="str">
        <f t="shared" ca="1" si="503"/>
        <v>-6.88782972079594-9.7799667653795i</v>
      </c>
      <c r="BC355" s="240" t="str">
        <f t="shared" ca="1" si="504"/>
        <v>-6.64574283593047-9.94605702543908i</v>
      </c>
      <c r="BD355" s="240" t="str">
        <f t="shared" ca="1" si="505"/>
        <v>-6.3996528040714-10.10615615266i</v>
      </c>
      <c r="BE355" s="240" t="str">
        <f t="shared" ca="1" si="506"/>
        <v>-6.14970786066089-10.2601677093083i</v>
      </c>
      <c r="BF355" s="240" t="str">
        <f t="shared" ca="1" si="507"/>
        <v>-5.89605856319802-10.4079989245746i</v>
      </c>
      <c r="BG355" s="240" t="str">
        <f t="shared" ca="1" si="508"/>
        <v>-5.6388577005139-10.549560750475i</v>
      </c>
      <c r="BH355" s="240" t="str">
        <f t="shared" ca="1" si="509"/>
        <v>-5.37826020081225-10.684767915447i</v>
      </c>
      <c r="BI355" s="240" t="str">
        <f t="shared" ca="1" si="510"/>
        <v>-5.11442303826083-10.8135389757616i</v>
      </c>
      <c r="BJ355" s="240" t="str">
        <f t="shared" ca="1" si="511"/>
        <v>-4.84750513852285-10.9357963645362i</v>
      </c>
      <c r="BK355" s="240" t="str">
        <f t="shared" ca="1" si="512"/>
        <v>-4.57766728293876-11.0514664385012i</v>
      </c>
      <c r="BL355" s="240" t="str">
        <f t="shared" ca="1" si="513"/>
        <v>-4.30507201175272-11.1604795223248i</v>
      </c>
      <c r="BM355" s="240" t="str">
        <f t="shared" ca="1" si="514"/>
        <v>-4.02988352617524-11.2627699505969i</v>
      </c>
      <c r="BN355" s="240" t="str">
        <f t="shared" ca="1" si="515"/>
        <v>-3.75226758943713-11.3582761073971i</v>
      </c>
      <c r="BO355" s="240" t="str">
        <f t="shared" ca="1" si="516"/>
        <v>-3.47239142702111-11.4469404633796i</v>
      </c>
      <c r="BP355" s="240" t="str">
        <f t="shared" ca="1" si="517"/>
        <v>-3.19042362583949-11.5287096104591i</v>
      </c>
      <c r="BQ355" s="240" t="str">
        <f t="shared" ca="1" si="518"/>
        <v>-2.90653403276256-11.6035342939555i</v>
      </c>
      <c r="BR355" s="240" t="str">
        <f t="shared" ca="1" si="519"/>
        <v>-2.62089365227849-11.6713694422743i</v>
      </c>
      <c r="BS355" s="240" t="str">
        <f t="shared" ca="1" si="520"/>
        <v>-2.33367454344787-11.7321741940644i</v>
      </c>
      <c r="BT355" s="240" t="str">
        <f t="shared" ca="1" si="521"/>
        <v>-2.04504971634602-11.7859119228119i</v>
      </c>
      <c r="BU355" s="240" t="str">
        <f t="shared" ca="1" si="522"/>
        <v>-1.75519302775298-11.8325502589228i</v>
      </c>
      <c r="BV355" s="240" t="str">
        <f t="shared" ca="1" si="523"/>
        <v>-1.46427907652236-11.8720611092037i</v>
      </c>
      <c r="BW355" s="240" t="str">
        <f t="shared" ca="1" si="524"/>
        <v>-1.17248309831684-11.9044206737988i</v>
      </c>
      <c r="BX355" s="240" t="str">
        <f t="shared" ca="1" si="525"/>
        <v>-0.879980860134826-11.9296094605148i</v>
      </c>
      <c r="BY355" s="240" t="str">
        <f t="shared" ca="1" si="526"/>
        <v>-0.586948554399478-11.9476122965677i</v>
      </c>
      <c r="BZ355" s="240" t="str">
        <f t="shared" ca="1" si="527"/>
        <v>-0.293562692790841-11.9584183377238i</v>
      </c>
      <c r="CA355" s="240" t="str">
        <f t="shared" ca="1" si="528"/>
        <v>-4.63662721611846E-12-11.9620210748271i</v>
      </c>
      <c r="CB355" s="240" t="str">
        <f t="shared" ca="1" si="529"/>
        <v>0.293562692793806-11.9584183377237i</v>
      </c>
      <c r="CC355" s="240" t="str">
        <f t="shared" ca="1" si="530"/>
        <v>0.586948554403119-11.9476122965675i</v>
      </c>
      <c r="CD355" s="240" t="str">
        <f t="shared" ca="1" si="531"/>
        <v>0.879980860138463-11.9296094605145i</v>
      </c>
      <c r="CE355" s="240" t="str">
        <f t="shared" ca="1" si="532"/>
        <v>1.17248309831979-11.9044206737985i</v>
      </c>
      <c r="CF355" s="240" t="str">
        <f t="shared" ca="1" si="533"/>
        <v>1.46427907651383-11.8720611092047i</v>
      </c>
      <c r="CG355" s="240" t="str">
        <f t="shared" ca="1" si="534"/>
        <v>1.75519302775591-11.8325502589224i</v>
      </c>
      <c r="CH355" s="240" t="str">
        <f t="shared" ca="1" si="535"/>
        <v>2.04504971633755-11.7859119228134i</v>
      </c>
      <c r="CI355" s="240" t="str">
        <f t="shared" ca="1" si="536"/>
        <v>2.33367454345145-11.7321741940637i</v>
      </c>
      <c r="CJ355" s="240" t="str">
        <f t="shared" ca="1" si="537"/>
        <v>2.62089365228138-11.6713694422736i</v>
      </c>
      <c r="CK355" s="240" t="str">
        <f t="shared" ca="1" si="538"/>
        <v>2.9065340327661-11.6035342939546i</v>
      </c>
      <c r="CL355" s="240" t="str">
        <f t="shared" ca="1" si="539"/>
        <v>3.19042362584234-11.5287096104583i</v>
      </c>
      <c r="CM355" s="240" t="str">
        <f t="shared" ca="1" si="540"/>
        <v>3.47239142701289-11.4469404633821i</v>
      </c>
      <c r="CN355" s="240" t="str">
        <f t="shared" ca="1" si="541"/>
        <v>3.7522675894406-11.3582761073959i</v>
      </c>
      <c r="CO355" s="240" t="str">
        <f t="shared" ca="1" si="542"/>
        <v>4.02988352617867-11.2627699505957i</v>
      </c>
      <c r="CP355" s="240" t="str">
        <f t="shared" ca="1" si="543"/>
        <v>4.30507201175612-11.1604795223235i</v>
      </c>
      <c r="CQ355" s="240" t="str">
        <f t="shared" ca="1" si="544"/>
        <v>4.5776672829415-11.0514664385001i</v>
      </c>
      <c r="CR355" s="240" t="str">
        <f t="shared" ca="1" si="545"/>
        <v>4.84750513851499-10.9357963645396i</v>
      </c>
      <c r="CS355" s="240" t="str">
        <f t="shared" ca="1" si="546"/>
        <v>5.11442303826351-10.8135389757603i</v>
      </c>
      <c r="CT355" s="240" t="str">
        <f t="shared" ca="1" si="547"/>
        <v>5.37826020080518-10.6847679154506i</v>
      </c>
      <c r="CU355" s="240" t="str">
        <f t="shared" ca="1" si="548"/>
        <v>5.63885770051651-10.5495607504736i</v>
      </c>
      <c r="CV355" s="240" t="str">
        <f t="shared" ca="1" si="549"/>
        <v>5.89605856320061-10.4079989245732i</v>
      </c>
      <c r="CW355" s="240" t="str">
        <f t="shared" ca="1" si="550"/>
        <v>6.14970786066344-10.2601677093068i</v>
      </c>
      <c r="CX355" s="240" t="str">
        <f t="shared" ca="1" si="551"/>
        <v>6.39965280407392-10.1061561526585i</v>
      </c>
      <c r="CY355" s="240" t="str">
        <f t="shared" ca="1" si="552"/>
        <v>6.64574283592333-9.94605702544386i</v>
      </c>
      <c r="CZ355" s="240" t="str">
        <f t="shared" ca="1" si="553"/>
        <v>6.88782972079892-9.7799667653774i</v>
      </c>
      <c r="DA355" s="240" t="str">
        <f t="shared" ca="1" si="554"/>
        <v>7.1257676346031-9.60798541902779i</v>
      </c>
      <c r="DB355" s="240" t="str">
        <f t="shared" ca="1" si="555"/>
        <v>7.35941325242399-9.43021658153478i</v>
      </c>
      <c r="DC355" s="240" t="str">
        <f t="shared" ca="1" si="556"/>
        <v>7.58862583489749-9.24676733418408i</v>
      </c>
      <c r="DD355" s="240" t="str">
        <f t="shared" ca="1" si="557"/>
        <v>7.81326731291562-9.05774817995796i</v>
      </c>
      <c r="DE355" s="240" t="str">
        <f t="shared" ca="1" si="558"/>
        <v>8.0332023708696-8.86327297691222i</v>
      </c>
      <c r="DF355" s="240" t="str">
        <f t="shared" ca="1" si="559"/>
        <v>8.24829852808816-8.66345886965166i</v>
      </c>
      <c r="DG355" s="240" t="str">
        <f t="shared" ca="1" si="560"/>
        <v>8.45842621870604-8.45842621870722i</v>
      </c>
      <c r="DH355" s="240" t="str">
        <f t="shared" ca="1" si="561"/>
        <v>8.66345886965052-8.24829852808936i</v>
      </c>
      <c r="DI355" s="240" t="str">
        <f t="shared" ca="1" si="562"/>
        <v>8.8632729769111-8.03320237087084i</v>
      </c>
      <c r="DJ355" s="240" t="str">
        <f t="shared" ca="1" si="563"/>
        <v>9.05774817995776-7.81326731291584i</v>
      </c>
      <c r="DK355" s="240" t="str">
        <f t="shared" ca="1" si="564"/>
        <v>9.24676733418389-7.58862583489772i</v>
      </c>
      <c r="DL355" s="240" t="str">
        <f t="shared" ca="1" si="565"/>
        <v>9.43021658153459-7.35941325242424i</v>
      </c>
      <c r="DM355" s="240" t="str">
        <f t="shared" ca="1" si="566"/>
        <v>9.6079854190349-7.12576763459351i</v>
      </c>
      <c r="DN355" s="240" t="str">
        <f t="shared" ca="1" si="567"/>
        <v>9.77996676537722-6.88782972079917i</v>
      </c>
      <c r="DO355" s="240" t="str">
        <f t="shared" ca="1" si="568"/>
        <v>9.94605702544293-6.64574283592472i</v>
      </c>
      <c r="DP355" s="240" t="str">
        <f t="shared" ca="1" si="569"/>
        <v>10.1061561526576-6.39965280407533i</v>
      </c>
      <c r="DQ355" s="240" t="str">
        <f t="shared" ca="1" si="570"/>
        <v>10.2601677093059-6.14970786066488i</v>
      </c>
      <c r="DR355" s="240" t="str">
        <f t="shared" ca="1" si="571"/>
        <v>10.4079989245784-5.89605856319141i</v>
      </c>
      <c r="DS355" s="240" t="str">
        <f t="shared" ca="1" si="572"/>
        <v>10.5495607504728-5.63885770051798i</v>
      </c>
      <c r="DT355" s="240" t="str">
        <f t="shared" ca="1" si="573"/>
        <v>10.6847679154505-5.37826020080545i</v>
      </c>
      <c r="DU355" s="240" t="str">
        <f t="shared" ca="1" si="574"/>
        <v>10.8135389757596-5.11442303826502i</v>
      </c>
      <c r="DV355" s="240" t="str">
        <f t="shared" ca="1" si="575"/>
        <v>10.9357963645392-4.8475051385159i</v>
      </c>
      <c r="DW355" s="240" t="str">
        <f t="shared" ca="1" si="576"/>
        <v>11.0514664384997-4.57766728294242i</v>
      </c>
      <c r="DX355" s="240" t="str">
        <f t="shared" ca="1" si="577"/>
        <v>11.1604795223234-4.3050720117564i</v>
      </c>
      <c r="DY355" s="240" t="str">
        <f t="shared" ca="1" si="578"/>
        <v>11.2627699505992-4.02988352616872i</v>
      </c>
      <c r="DZ355" s="240" t="str">
        <f t="shared" ca="1" si="579"/>
        <v>11.3582761073958-3.7522675894409i</v>
      </c>
      <c r="EA355" s="240" t="str">
        <f t="shared" ca="1" si="580"/>
        <v>11.4469404633816-3.47239142701448i</v>
      </c>
      <c r="EB355" s="240" t="str">
        <f t="shared" ca="1" si="581"/>
        <v>11.5287096104579-3.19042362584395i</v>
      </c>
      <c r="EC355" s="240" t="str">
        <f t="shared" ca="1" si="582"/>
        <v>11.6035342939543-2.90653403276706i</v>
      </c>
      <c r="ED355" s="240" t="str">
        <f t="shared" ca="1" si="583"/>
        <v>11.6713694422759-2.62089365227107i</v>
      </c>
      <c r="EE355" s="240" t="str">
        <f t="shared" ca="1" si="584"/>
        <v>11.7321741940635-2.33367454345242i</v>
      </c>
      <c r="EF355" s="240" t="str">
        <f t="shared" ca="1" si="585"/>
        <v>11.7859119228132-2.04504971633851i</v>
      </c>
      <c r="EG355" s="240" t="str">
        <f t="shared" ca="1" si="586"/>
        <v>11.8325502589222-1.75519302775689i</v>
      </c>
      <c r="EH355" s="240" t="str">
        <f t="shared" ca="1" si="587"/>
        <v>11.8720611092047-1.46427907651414i</v>
      </c>
      <c r="EI355" s="240" t="str">
        <f t="shared" ca="1" si="588"/>
        <v>11.9044206737984-1.17248309832078i</v>
      </c>
      <c r="EJ355" s="240" t="str">
        <f t="shared" ca="1" si="589"/>
        <v>11.9296094605145-0.879980860138772i</v>
      </c>
      <c r="EK355" s="240" t="str">
        <f t="shared" ca="1" si="590"/>
        <v>11.947612296568-0.586948554392564i</v>
      </c>
      <c r="EL355" s="240" t="str">
        <f t="shared" ca="1" si="591"/>
        <v>11.9584183377237-0.293562692795476i</v>
      </c>
      <c r="EM355" s="240" t="str">
        <f t="shared" ca="1" si="592"/>
        <v>11.9620210748271+2.96606470657084E-12i</v>
      </c>
      <c r="EN355" s="240"/>
      <c r="EO355" s="240"/>
      <c r="EP355" s="240"/>
    </row>
    <row r="356" spans="1:262" s="261" customFormat="1">
      <c r="A356" s="264">
        <f t="shared" si="461"/>
        <v>4.9999999999999793E-3</v>
      </c>
      <c r="B356" s="263">
        <v>256</v>
      </c>
      <c r="U356" s="262"/>
    </row>
    <row r="358" spans="1:262" ht="15.75" thickBot="1"/>
    <row r="359" spans="1:262" ht="15.7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0.1424003939039401</v>
      </c>
      <c r="H361" s="249">
        <f t="shared" ref="H361:BS361" ca="1" si="593">SUM(H362:H498)</f>
        <v>0.16625309613322192</v>
      </c>
      <c r="I361" s="249">
        <f t="shared" ca="1" si="593"/>
        <v>0.18867383930904566</v>
      </c>
      <c r="J361" s="249">
        <f t="shared" ca="1" si="593"/>
        <v>0.19237674554599513</v>
      </c>
      <c r="K361" s="249">
        <f t="shared" ca="1" si="593"/>
        <v>0.20631422159259705</v>
      </c>
      <c r="L361" s="249">
        <f t="shared" ca="1" si="593"/>
        <v>0.19834169270833363</v>
      </c>
      <c r="M361" s="249">
        <f t="shared" ca="1" si="593"/>
        <v>0.20410986055592403</v>
      </c>
      <c r="N361" s="249">
        <f t="shared" ca="1" si="593"/>
        <v>0.19197153357451202</v>
      </c>
      <c r="O361" s="249">
        <f t="shared" ca="1" si="593"/>
        <v>0.19673914927797373</v>
      </c>
      <c r="P361" s="249">
        <f t="shared" ca="1" si="593"/>
        <v>0.18969710751455873</v>
      </c>
      <c r="Q361" s="249">
        <f t="shared" ca="1" si="593"/>
        <v>0.19837636612495871</v>
      </c>
      <c r="R361" s="249">
        <f t="shared" ca="1" si="593"/>
        <v>0.19733230938515889</v>
      </c>
      <c r="S361" s="249">
        <f t="shared" ca="1" si="593"/>
        <v>0.20522345620582322</v>
      </c>
      <c r="T361" s="249">
        <f t="shared" ca="1" si="593"/>
        <v>0.20316260523899332</v>
      </c>
      <c r="U361" s="249">
        <f t="shared" ca="1" si="593"/>
        <v>0.20407107343724451</v>
      </c>
      <c r="V361" s="249">
        <f t="shared" ca="1" si="593"/>
        <v>0.1985064823469109</v>
      </c>
      <c r="W361" s="249">
        <f t="shared" ca="1" si="593"/>
        <v>0.19542188096185209</v>
      </c>
      <c r="X361" s="249">
        <f t="shared" ca="1" si="593"/>
        <v>0.19245768207707384</v>
      </c>
      <c r="Y361" s="249">
        <f t="shared" ca="1" si="593"/>
        <v>0.19282445135018103</v>
      </c>
      <c r="Z361" s="249">
        <f t="shared" ca="1" si="593"/>
        <v>0.19622409204273267</v>
      </c>
      <c r="AA361" s="249">
        <f t="shared" ca="1" si="593"/>
        <v>0.19983616308448587</v>
      </c>
      <c r="AB361" s="249">
        <f t="shared" ca="1" si="593"/>
        <v>0.20391986490701408</v>
      </c>
      <c r="AC361" s="249">
        <f t="shared" ca="1" si="593"/>
        <v>0.20397554202489729</v>
      </c>
      <c r="AD361" s="249">
        <f t="shared" ca="1" si="593"/>
        <v>0.20260197996983068</v>
      </c>
      <c r="AE361" s="249">
        <f t="shared" ca="1" si="593"/>
        <v>0.19799055948552738</v>
      </c>
      <c r="AF361" s="249">
        <f t="shared" ca="1" si="593"/>
        <v>0.19440977165956072</v>
      </c>
      <c r="AG361" s="249">
        <f t="shared" ca="1" si="593"/>
        <v>0.1921578376977171</v>
      </c>
      <c r="AH361" s="249">
        <f t="shared" ca="1" si="593"/>
        <v>0.19300508423721663</v>
      </c>
      <c r="AI361" s="249">
        <f t="shared" ca="1" si="593"/>
        <v>0.19664188591573131</v>
      </c>
      <c r="AJ361" s="249">
        <f t="shared" ca="1" si="593"/>
        <v>0.20036512669418133</v>
      </c>
      <c r="AK361" s="249">
        <f t="shared" ca="1" si="593"/>
        <v>0.20404090609952807</v>
      </c>
      <c r="AL361" s="249">
        <f t="shared" ca="1" si="593"/>
        <v>0.20350945815190116</v>
      </c>
      <c r="AM361" s="249">
        <f t="shared" ca="1" si="593"/>
        <v>0.20192602675842444</v>
      </c>
      <c r="AN361" s="249">
        <f t="shared" ca="1" si="593"/>
        <v>0.19672809646219169</v>
      </c>
      <c r="AO361" s="249">
        <f t="shared" ca="1" si="593"/>
        <v>0.19399052386488569</v>
      </c>
      <c r="AP361" s="249">
        <f t="shared" ca="1" si="593"/>
        <v>0.19136600711195711</v>
      </c>
      <c r="AQ361" s="249">
        <f t="shared" ca="1" si="593"/>
        <v>0.19372433920349649</v>
      </c>
      <c r="AR361" s="249">
        <f t="shared" ca="1" si="593"/>
        <v>0.19646336009236162</v>
      </c>
      <c r="AS361" s="249">
        <f t="shared" ca="1" si="593"/>
        <v>0.20140698759729223</v>
      </c>
      <c r="AT361" s="249">
        <f t="shared" ca="1" si="593"/>
        <v>0.20329527716236373</v>
      </c>
      <c r="AU361" s="249">
        <f t="shared" ca="1" si="593"/>
        <v>0.20367178104406936</v>
      </c>
      <c r="AV361" s="249">
        <f t="shared" ca="1" si="593"/>
        <v>0.20020696842464991</v>
      </c>
      <c r="AW361" s="249">
        <f t="shared" ca="1" si="593"/>
        <v>0.19636991646708146</v>
      </c>
      <c r="AX361" s="249">
        <f t="shared" ca="1" si="593"/>
        <v>0.19244359740360306</v>
      </c>
      <c r="AY361" s="249">
        <f t="shared" ca="1" si="593"/>
        <v>0.1916987534663068</v>
      </c>
      <c r="AZ361" s="249">
        <f t="shared" ca="1" si="593"/>
        <v>0.19315038048263938</v>
      </c>
      <c r="BA361" s="249">
        <f t="shared" ca="1" si="593"/>
        <v>0.19741403084663628</v>
      </c>
      <c r="BB361" s="249">
        <f t="shared" ca="1" si="593"/>
        <v>0.20091355451941606</v>
      </c>
      <c r="BC361" s="249">
        <f t="shared" ca="1" si="593"/>
        <v>0.20359049360820861</v>
      </c>
      <c r="BD361" s="249">
        <f t="shared" ca="1" si="593"/>
        <v>0.20217414044832485</v>
      </c>
      <c r="BE361" s="249">
        <f t="shared" ca="1" si="593"/>
        <v>0.19952057912884805</v>
      </c>
      <c r="BF361" s="249">
        <f t="shared" ca="1" si="593"/>
        <v>0.19439045194552323</v>
      </c>
      <c r="BG361" s="249">
        <f t="shared" ca="1" si="593"/>
        <v>0.19191591450609374</v>
      </c>
      <c r="BH361" s="249">
        <f t="shared" ca="1" si="593"/>
        <v>0.1904052258730492</v>
      </c>
      <c r="BI361" s="249">
        <f t="shared" ca="1" si="593"/>
        <v>0.19335735624918005</v>
      </c>
      <c r="BJ361" s="249">
        <f t="shared" ca="1" si="593"/>
        <v>0.19653244408715673</v>
      </c>
      <c r="BK361" s="249">
        <f t="shared" ca="1" si="593"/>
        <v>0.20070854195716373</v>
      </c>
      <c r="BL361" s="249">
        <f t="shared" ca="1" si="593"/>
        <v>0.20169297584569076</v>
      </c>
      <c r="BM361" s="249">
        <f t="shared" ca="1" si="593"/>
        <v>0.20031326274359443</v>
      </c>
      <c r="BN361" s="249">
        <f t="shared" ca="1" si="593"/>
        <v>0.19594030033791024</v>
      </c>
      <c r="BO361" s="249">
        <f t="shared" ca="1" si="593"/>
        <v>0.19098558068213778</v>
      </c>
      <c r="BP361" s="249">
        <f t="shared" ca="1" si="593"/>
        <v>0.18559546884230294</v>
      </c>
      <c r="BQ361" s="249">
        <f t="shared" ca="1" si="593"/>
        <v>0.18458318465505735</v>
      </c>
      <c r="BR361" s="249">
        <f t="shared" ca="1" si="593"/>
        <v>6.6675451794399224E-2</v>
      </c>
      <c r="BS361" s="249">
        <f t="shared" ca="1" si="593"/>
        <v>-6.1611078509096077E-2</v>
      </c>
      <c r="BT361" s="249">
        <f t="shared" ref="BT361:EE361" ca="1" si="594">SUM(BT362:BT498)</f>
        <v>-0.11823272002174604</v>
      </c>
      <c r="BU361" s="249">
        <f t="shared" ca="1" si="594"/>
        <v>-0.16010008542706153</v>
      </c>
      <c r="BV361" s="249">
        <f t="shared" ca="1" si="594"/>
        <v>-0.17346469128080355</v>
      </c>
      <c r="BW361" s="249">
        <f t="shared" ca="1" si="594"/>
        <v>-0.19331721438588764</v>
      </c>
      <c r="BX361" s="249">
        <f t="shared" ca="1" si="594"/>
        <v>-0.19411346304688595</v>
      </c>
      <c r="BY361" s="249">
        <f t="shared" ca="1" si="594"/>
        <v>-0.20517993233606249</v>
      </c>
      <c r="BZ361" s="249">
        <f t="shared" ca="1" si="594"/>
        <v>-0.19817650066830139</v>
      </c>
      <c r="CA361" s="249">
        <f t="shared" ca="1" si="594"/>
        <v>-0.20190585852904588</v>
      </c>
      <c r="CB361" s="249">
        <f t="shared" ca="1" si="594"/>
        <v>-0.19135455007096372</v>
      </c>
      <c r="CC361" s="249">
        <f t="shared" ca="1" si="594"/>
        <v>-0.19384574660921799</v>
      </c>
      <c r="CD361" s="249">
        <f t="shared" ca="1" si="594"/>
        <v>-0.1880081322953463</v>
      </c>
      <c r="CE361" s="249">
        <f t="shared" ca="1" si="594"/>
        <v>-0.19455412210697259</v>
      </c>
      <c r="CF361" s="249">
        <f t="shared" ca="1" si="594"/>
        <v>-0.19516194382070257</v>
      </c>
      <c r="CG361" s="249">
        <f t="shared" ca="1" si="594"/>
        <v>-0.20168874758278543</v>
      </c>
      <c r="CH361" s="249">
        <f t="shared" ca="1" si="594"/>
        <v>-0.20211670587426267</v>
      </c>
      <c r="CI361" s="249">
        <f t="shared" ca="1" si="594"/>
        <v>-0.20172267177418171</v>
      </c>
      <c r="CJ361" s="249">
        <f t="shared" ca="1" si="594"/>
        <v>-0.19871906088038449</v>
      </c>
      <c r="CK361" s="249">
        <f t="shared" ca="1" si="594"/>
        <v>-0.19317742074637487</v>
      </c>
      <c r="CL361" s="249">
        <f t="shared" ca="1" si="594"/>
        <v>-0.19246975471706723</v>
      </c>
      <c r="CM361" s="249">
        <f t="shared" ca="1" si="594"/>
        <v>-0.18928560758317653</v>
      </c>
      <c r="CN361" s="249">
        <f t="shared" ca="1" si="594"/>
        <v>-0.19552063311388529</v>
      </c>
      <c r="CO361" s="249">
        <f t="shared" ca="1" si="594"/>
        <v>-0.19557096043121142</v>
      </c>
      <c r="CP361" s="249">
        <f t="shared" ca="1" si="594"/>
        <v>-0.20377865485662444</v>
      </c>
      <c r="CQ361" s="249">
        <f t="shared" ca="1" si="594"/>
        <v>-0.2005634773099858</v>
      </c>
      <c r="CR361" s="249">
        <f t="shared" ca="1" si="594"/>
        <v>-0.20378504389640517</v>
      </c>
      <c r="CS361" s="249">
        <f t="shared" ca="1" si="594"/>
        <v>-0.19546206149593567</v>
      </c>
      <c r="CT361" s="249">
        <f t="shared" ca="1" si="594"/>
        <v>-0.19564024130050153</v>
      </c>
      <c r="CU361" s="249">
        <f t="shared" ca="1" si="594"/>
        <v>-0.18917376896759105</v>
      </c>
      <c r="CV361" s="249">
        <f t="shared" ca="1" si="594"/>
        <v>-0.19285791396484853</v>
      </c>
      <c r="CW361" s="249">
        <f t="shared" ca="1" si="594"/>
        <v>-0.19306268165754403</v>
      </c>
      <c r="CX361" s="249">
        <f t="shared" ca="1" si="594"/>
        <v>-0.19939335814760331</v>
      </c>
      <c r="CY361" s="249">
        <f t="shared" ca="1" si="594"/>
        <v>-0.2014446757012007</v>
      </c>
      <c r="CZ361" s="249">
        <f t="shared" ca="1" si="594"/>
        <v>-0.20303446103969336</v>
      </c>
      <c r="DA361" s="249">
        <f t="shared" ca="1" si="594"/>
        <v>-0.20113327519721941</v>
      </c>
      <c r="DB361" s="249">
        <f t="shared" ca="1" si="594"/>
        <v>-0.1964122625437805</v>
      </c>
      <c r="DC361" s="249">
        <f t="shared" ca="1" si="594"/>
        <v>-0.19377079464522018</v>
      </c>
      <c r="DD361" s="249">
        <f t="shared" ca="1" si="594"/>
        <v>-0.18975016916741311</v>
      </c>
      <c r="DE361" s="249">
        <f t="shared" ca="1" si="594"/>
        <v>-0.19286213518975409</v>
      </c>
      <c r="DF361" s="249">
        <f t="shared" ca="1" si="594"/>
        <v>-0.19356943319858044</v>
      </c>
      <c r="DG361" s="249">
        <f t="shared" ca="1" si="594"/>
        <v>-0.20059702827742798</v>
      </c>
      <c r="DH361" s="249">
        <f t="shared" ca="1" si="594"/>
        <v>-0.20084366927655711</v>
      </c>
      <c r="DI361" s="249">
        <f t="shared" ca="1" si="594"/>
        <v>-0.20403215761075094</v>
      </c>
      <c r="DJ361" s="249">
        <f t="shared" ca="1" si="594"/>
        <v>-0.19904296939444502</v>
      </c>
      <c r="DK361" s="249">
        <f t="shared" ca="1" si="594"/>
        <v>-0.1971575216267174</v>
      </c>
      <c r="DL361" s="249">
        <f t="shared" ca="1" si="594"/>
        <v>-0.19150974177870952</v>
      </c>
      <c r="DM361" s="249">
        <f t="shared" ca="1" si="594"/>
        <v>-0.19118930047933971</v>
      </c>
      <c r="DN361" s="249">
        <f t="shared" ca="1" si="594"/>
        <v>-0.19169290380774875</v>
      </c>
      <c r="DO361" s="249">
        <f t="shared" ca="1" si="594"/>
        <v>-0.19551449851748898</v>
      </c>
      <c r="DP361" s="249">
        <f t="shared" ca="1" si="594"/>
        <v>-0.20009332274041031</v>
      </c>
      <c r="DQ361" s="249">
        <f t="shared" ca="1" si="594"/>
        <v>-0.20178976261229276</v>
      </c>
      <c r="DR361" s="249">
        <f t="shared" ca="1" si="594"/>
        <v>-0.20328258994415549</v>
      </c>
      <c r="DS361" s="249">
        <f t="shared" ca="1" si="594"/>
        <v>-0.19831044658132235</v>
      </c>
      <c r="DT361" s="249">
        <f t="shared" ca="1" si="594"/>
        <v>-0.1966900447267092</v>
      </c>
      <c r="DU361" s="249">
        <f t="shared" ca="1" si="594"/>
        <v>-0.19010856517773336</v>
      </c>
      <c r="DV361" s="249">
        <f t="shared" ca="1" si="594"/>
        <v>-0.19228987655928803</v>
      </c>
      <c r="DW361" s="249">
        <f t="shared" ca="1" si="594"/>
        <v>-0.19046490262057564</v>
      </c>
      <c r="DX361" s="249">
        <f t="shared" ca="1" si="594"/>
        <v>-0.19808419270952063</v>
      </c>
      <c r="DY361" s="249">
        <f t="shared" ca="1" si="594"/>
        <v>-0.19830902677330076</v>
      </c>
      <c r="DZ361" s="249">
        <f t="shared" ca="1" si="594"/>
        <v>-0.204402822466625</v>
      </c>
      <c r="EA361" s="249">
        <f t="shared" ca="1" si="594"/>
        <v>-0.20007064223335869</v>
      </c>
      <c r="EB361" s="249">
        <f t="shared" ca="1" si="594"/>
        <v>-0.20040065258904535</v>
      </c>
      <c r="EC361" s="249">
        <f t="shared" ca="1" si="594"/>
        <v>-0.19282527312084283</v>
      </c>
      <c r="ED361" s="249">
        <f t="shared" ca="1" si="594"/>
        <v>-0.19259382625976648</v>
      </c>
      <c r="EE361" s="249">
        <f t="shared" ca="1" si="594"/>
        <v>-0.18924306241829839</v>
      </c>
      <c r="EF361" s="249">
        <f t="shared" ref="EF361:GQ361" ca="1" si="595">SUM(EF362:EF498)</f>
        <v>-0.19379234027521361</v>
      </c>
      <c r="EG361" s="249">
        <f t="shared" ca="1" si="595"/>
        <v>-0.19590640405183815</v>
      </c>
      <c r="EH361" s="249">
        <f t="shared" ca="1" si="595"/>
        <v>-0.20130428426260433</v>
      </c>
      <c r="EI361" s="249">
        <f t="shared" ca="1" si="595"/>
        <v>-0.20200997858280986</v>
      </c>
      <c r="EJ361" s="249">
        <f t="shared" ca="1" si="595"/>
        <v>-0.20159581456993378</v>
      </c>
      <c r="EK361" s="249">
        <f t="shared" ca="1" si="595"/>
        <v>-0.19773719116870878</v>
      </c>
      <c r="EL361" s="249">
        <f t="shared" ca="1" si="595"/>
        <v>-0.19344574784290861</v>
      </c>
      <c r="EM361" s="249">
        <f t="shared" ca="1" si="595"/>
        <v>-0.19095979668418611</v>
      </c>
      <c r="EN361" s="249">
        <f t="shared" ca="1" si="595"/>
        <v>-0.19007564048303097</v>
      </c>
      <c r="EO361" s="249">
        <f t="shared" ca="1" si="595"/>
        <v>-0.19376502539277932</v>
      </c>
      <c r="EP361" s="249">
        <f t="shared" ca="1" si="595"/>
        <v>-0.19661937967718285</v>
      </c>
      <c r="EQ361" s="249">
        <f t="shared" ca="1" si="595"/>
        <v>-0.20180132005899923</v>
      </c>
      <c r="ER361" s="249">
        <f t="shared" ca="1" si="595"/>
        <v>-0.20138367359983739</v>
      </c>
      <c r="ES361" s="249">
        <f t="shared" ca="1" si="595"/>
        <v>-0.2016864934476095</v>
      </c>
      <c r="ET361" s="249">
        <f t="shared" ca="1" si="595"/>
        <v>-0.19581795097191337</v>
      </c>
      <c r="EU361" s="249">
        <f t="shared" ca="1" si="595"/>
        <v>-0.19383153642982015</v>
      </c>
      <c r="EV361" s="249">
        <f t="shared" ca="1" si="595"/>
        <v>-0.18911851845802347</v>
      </c>
      <c r="EW361" s="249">
        <f t="shared" ca="1" si="595"/>
        <v>-0.19172668756619501</v>
      </c>
      <c r="EX361" s="249">
        <f t="shared" ca="1" si="595"/>
        <v>-0.19254710916003973</v>
      </c>
      <c r="EY361" s="249">
        <f t="shared" ca="1" si="595"/>
        <v>-0.19890663806071962</v>
      </c>
      <c r="EZ361" s="249">
        <f t="shared" ca="1" si="595"/>
        <v>-0.20022487865408228</v>
      </c>
      <c r="FA361" s="249">
        <f t="shared" ca="1" si="595"/>
        <v>-0.20290606679283557</v>
      </c>
      <c r="FB361" s="249">
        <f t="shared" ca="1" si="595"/>
        <v>-0.1991747705961853</v>
      </c>
      <c r="FC361" s="249">
        <f t="shared" ca="1" si="595"/>
        <v>-0.19652474826401994</v>
      </c>
      <c r="FD361" s="249">
        <f t="shared" ca="1" si="595"/>
        <v>-0.19146939554259304</v>
      </c>
      <c r="FE361" s="249">
        <f t="shared" ca="1" si="595"/>
        <v>-0.19011829322231796</v>
      </c>
      <c r="FF361" s="249">
        <f t="shared" ca="1" si="595"/>
        <v>-0.19068213215852942</v>
      </c>
      <c r="FG361" s="249">
        <f t="shared" ca="1" si="595"/>
        <v>-0.19394569582695065</v>
      </c>
      <c r="FH361" s="249">
        <f t="shared" ca="1" si="595"/>
        <v>-0.19869264386437344</v>
      </c>
      <c r="FI361" s="249">
        <f t="shared" ca="1" si="595"/>
        <v>-0.20070219765479314</v>
      </c>
      <c r="FJ361" s="249">
        <f t="shared" ca="1" si="595"/>
        <v>-0.20242672876222964</v>
      </c>
      <c r="FK361" s="249">
        <f t="shared" ca="1" si="595"/>
        <v>-0.1980461636790595</v>
      </c>
      <c r="FL361" s="249">
        <f t="shared" ca="1" si="595"/>
        <v>-0.19609585374137428</v>
      </c>
      <c r="FM361" s="249">
        <f t="shared" ca="1" si="595"/>
        <v>-0.18973813294141353</v>
      </c>
      <c r="FN361" s="249">
        <f t="shared" ca="1" si="595"/>
        <v>-0.19099021677374312</v>
      </c>
      <c r="FO361" s="249">
        <f t="shared" ca="1" si="595"/>
        <v>-0.18930856132988855</v>
      </c>
      <c r="FP361" s="249">
        <f t="shared" ca="1" si="595"/>
        <v>-0.19612377096396175</v>
      </c>
      <c r="FQ361" s="249">
        <f t="shared" ca="1" si="595"/>
        <v>-0.19704801395247687</v>
      </c>
      <c r="FR361" s="249">
        <f t="shared" ca="1" si="595"/>
        <v>-0.20277456438293637</v>
      </c>
      <c r="FS361" s="249">
        <f t="shared" ca="1" si="595"/>
        <v>-0.19957278758450728</v>
      </c>
      <c r="FT361" s="249">
        <f t="shared" ca="1" si="595"/>
        <v>-0.19931654077551389</v>
      </c>
      <c r="FU361" s="249">
        <f t="shared" ca="1" si="595"/>
        <v>-0.1926939656861755</v>
      </c>
      <c r="FV361" s="249">
        <f t="shared" ca="1" si="595"/>
        <v>-0.19104293714776063</v>
      </c>
      <c r="FW361" s="249">
        <f t="shared" ca="1" si="595"/>
        <v>-0.18855319328145712</v>
      </c>
      <c r="FX361" s="249">
        <f t="shared" ca="1" si="595"/>
        <v>-0.19115798908466181</v>
      </c>
      <c r="FY361" s="249">
        <f t="shared" ca="1" si="595"/>
        <v>-0.19484355150235119</v>
      </c>
      <c r="FZ361" s="249">
        <f t="shared" ca="1" si="595"/>
        <v>-0.19830899551782</v>
      </c>
      <c r="GA361" s="249">
        <f t="shared" ca="1" si="595"/>
        <v>-0.20157849613812601</v>
      </c>
      <c r="GB361" s="249">
        <f t="shared" ca="1" si="595"/>
        <v>-0.19899208928001944</v>
      </c>
      <c r="GC361" s="249">
        <f t="shared" ca="1" si="595"/>
        <v>-0.19799702450898954</v>
      </c>
      <c r="GD361" s="249">
        <f t="shared" ca="1" si="595"/>
        <v>-0.19070889882090766</v>
      </c>
      <c r="GE361" s="249">
        <f t="shared" ca="1" si="595"/>
        <v>-0.19076838722151712</v>
      </c>
      <c r="GF361" s="249">
        <f t="shared" ca="1" si="595"/>
        <v>-0.18633095035517758</v>
      </c>
      <c r="GG361" s="249">
        <f t="shared" ca="1" si="595"/>
        <v>-0.19244029659328069</v>
      </c>
      <c r="GH361" s="249">
        <f t="shared" ca="1" si="595"/>
        <v>-0.19218779117771762</v>
      </c>
      <c r="GI361" s="249">
        <f t="shared" ca="1" si="595"/>
        <v>-0.19984154627479248</v>
      </c>
      <c r="GJ361" s="249">
        <f t="shared" ca="1" si="595"/>
        <v>-0.1972100872353332</v>
      </c>
      <c r="GK361" s="249">
        <f t="shared" ca="1" si="595"/>
        <v>-0.19924338918404494</v>
      </c>
      <c r="GL361" s="249">
        <f t="shared" ca="1" si="595"/>
        <v>-0.19147979622522251</v>
      </c>
      <c r="GM361" s="249">
        <f t="shared" ca="1" si="595"/>
        <v>-0.18919132856178014</v>
      </c>
      <c r="GN361" s="249">
        <f t="shared" ca="1" si="595"/>
        <v>-0.18149680666945467</v>
      </c>
      <c r="GO361" s="249">
        <f t="shared" ca="1" si="595"/>
        <v>-0.17938715963799517</v>
      </c>
      <c r="GP361" s="249">
        <f t="shared" ca="1" si="595"/>
        <v>-0.10791008053552298</v>
      </c>
      <c r="GQ361" s="249">
        <f t="shared" ca="1" si="595"/>
        <v>3.319324266128517E-2</v>
      </c>
      <c r="GR361" s="249">
        <f t="shared" ref="GR361:JB361" ca="1" si="596">SUM(GR362:GR498)</f>
        <v>0.11099289436751</v>
      </c>
      <c r="GS361" s="249">
        <f t="shared" ca="1" si="596"/>
        <v>0.15082120329908036</v>
      </c>
      <c r="GT361" s="249">
        <f t="shared" ca="1" si="596"/>
        <v>0.17510377739900357</v>
      </c>
      <c r="GU361" s="249">
        <f t="shared" ca="1" si="596"/>
        <v>0.190372119992058</v>
      </c>
      <c r="GV361" s="249">
        <f t="shared" ca="1" si="596"/>
        <v>0.19823187697615779</v>
      </c>
      <c r="GW361" s="249">
        <f t="shared" ca="1" si="596"/>
        <v>0.20414523703451665</v>
      </c>
      <c r="GX361" s="249">
        <f t="shared" ca="1" si="596"/>
        <v>0.20258619798346414</v>
      </c>
      <c r="GY361" s="249">
        <f t="shared" ca="1" si="596"/>
        <v>0.20156708143195609</v>
      </c>
      <c r="GZ361" s="249">
        <f t="shared" ca="1" si="596"/>
        <v>0.19548927047360851</v>
      </c>
      <c r="HA361" s="249">
        <f t="shared" ca="1" si="596"/>
        <v>0.1939896378955594</v>
      </c>
      <c r="HB361" s="249">
        <f t="shared" ca="1" si="596"/>
        <v>0.19172422074291329</v>
      </c>
      <c r="HC361" s="249">
        <f t="shared" ca="1" si="596"/>
        <v>0.19520722045825839</v>
      </c>
      <c r="HD361" s="249">
        <f t="shared" ca="1" si="596"/>
        <v>0.19838954028412306</v>
      </c>
      <c r="HE361" s="249">
        <f t="shared" ca="1" si="596"/>
        <v>0.20291138948795026</v>
      </c>
      <c r="HF361" s="249">
        <f t="shared" ca="1" si="596"/>
        <v>0.20479929808192587</v>
      </c>
      <c r="HG361" s="249">
        <f t="shared" ca="1" si="596"/>
        <v>0.20355888948381851</v>
      </c>
      <c r="HH361" s="249">
        <f t="shared" ca="1" si="596"/>
        <v>0.20082212569479235</v>
      </c>
      <c r="HI361" s="249">
        <f t="shared" ca="1" si="596"/>
        <v>0.19563728988553786</v>
      </c>
      <c r="HJ361" s="249">
        <f t="shared" ca="1" si="596"/>
        <v>0.19399750210474426</v>
      </c>
      <c r="HK361" s="249">
        <f t="shared" ca="1" si="596"/>
        <v>0.19233377525988715</v>
      </c>
      <c r="HL361" s="249">
        <f t="shared" ca="1" si="596"/>
        <v>0.19652769512234636</v>
      </c>
      <c r="HM361" s="249">
        <f t="shared" ca="1" si="596"/>
        <v>0.19911991582441949</v>
      </c>
      <c r="HN361" s="249">
        <f t="shared" ca="1" si="596"/>
        <v>0.20437403847894617</v>
      </c>
      <c r="HO361" s="249">
        <f t="shared" ca="1" si="596"/>
        <v>0.20447386665640188</v>
      </c>
      <c r="HP361" s="249">
        <f t="shared" ca="1" si="596"/>
        <v>0.20412746100082904</v>
      </c>
      <c r="HQ361" s="249">
        <f t="shared" ca="1" si="596"/>
        <v>0.1995514625314638</v>
      </c>
      <c r="HR361" s="249">
        <f t="shared" ca="1" si="596"/>
        <v>0.19592475881883836</v>
      </c>
      <c r="HS361" s="249">
        <f t="shared" ca="1" si="596"/>
        <v>0.19323378808527772</v>
      </c>
      <c r="HT361" s="249">
        <f t="shared" ca="1" si="596"/>
        <v>0.19329498266169412</v>
      </c>
      <c r="HU361" s="249">
        <f t="shared" ca="1" si="596"/>
        <v>0.19688275114207887</v>
      </c>
      <c r="HV361" s="249">
        <f t="shared" ca="1" si="596"/>
        <v>0.20018251168106874</v>
      </c>
      <c r="HW361" s="249">
        <f t="shared" ca="1" si="596"/>
        <v>0.2048396842189377</v>
      </c>
      <c r="HX361" s="249">
        <f t="shared" ca="1" si="596"/>
        <v>0.20433601779314514</v>
      </c>
      <c r="HY361" s="249">
        <f t="shared" ca="1" si="596"/>
        <v>0.20397130731728857</v>
      </c>
      <c r="HZ361" s="249">
        <f t="shared" ca="1" si="596"/>
        <v>0.1983209768130576</v>
      </c>
      <c r="IA361" s="249">
        <f t="shared" ca="1" si="596"/>
        <v>0.19599691834728092</v>
      </c>
      <c r="IB361" s="249">
        <f t="shared" ca="1" si="596"/>
        <v>0.1922748270867039</v>
      </c>
      <c r="IC361" s="249">
        <f t="shared" ca="1" si="596"/>
        <v>0.19451443787501888</v>
      </c>
      <c r="ID361" s="249">
        <f t="shared" ca="1" si="596"/>
        <v>0.19662182890874816</v>
      </c>
      <c r="IE361" s="249">
        <f t="shared" ca="1" si="596"/>
        <v>0.20037211122154133</v>
      </c>
      <c r="IF361" s="249">
        <f t="shared" ca="1" si="596"/>
        <v>0.20423927902649128</v>
      </c>
      <c r="IG361" s="249">
        <f t="shared" ca="1" si="596"/>
        <v>0.20503756502468803</v>
      </c>
      <c r="IH361" s="249">
        <f t="shared" ca="1" si="596"/>
        <v>0.20251410103875192</v>
      </c>
      <c r="II361" s="249">
        <f t="shared" ca="1" si="596"/>
        <v>0.19825352034079094</v>
      </c>
      <c r="IJ361" s="249">
        <f t="shared" ca="1" si="596"/>
        <v>0.1947301728548097</v>
      </c>
      <c r="IK361" s="249">
        <f t="shared" ca="1" si="596"/>
        <v>0.19271878720233421</v>
      </c>
      <c r="IL361" s="249">
        <f t="shared" ca="1" si="596"/>
        <v>0.19431125819166342</v>
      </c>
      <c r="IM361" s="249">
        <f t="shared" ca="1" si="596"/>
        <v>0.19782692733053775</v>
      </c>
      <c r="IN361" s="249">
        <f t="shared" ca="1" si="596"/>
        <v>0.20177087258294163</v>
      </c>
      <c r="IO361" s="249">
        <f t="shared" ca="1" si="596"/>
        <v>0.20520314598095563</v>
      </c>
      <c r="IP361" s="249">
        <f t="shared" ca="1" si="596"/>
        <v>0.20372989021866569</v>
      </c>
      <c r="IQ361" s="249">
        <f t="shared" ca="1" si="596"/>
        <v>0.20307775968935846</v>
      </c>
      <c r="IR361" s="249">
        <f t="shared" ca="1" si="596"/>
        <v>0.19569557673333798</v>
      </c>
      <c r="IS361" s="249">
        <f t="shared" ca="1" si="596"/>
        <v>0.19639627793138975</v>
      </c>
      <c r="IT361" s="249">
        <f t="shared" ca="1" si="596"/>
        <v>0.18973144035696476</v>
      </c>
      <c r="IU361" s="249">
        <f t="shared" ca="1" si="596"/>
        <v>0.1983558738629139</v>
      </c>
      <c r="IV361" s="249">
        <f t="shared" ca="1" si="596"/>
        <v>0.19390458938746805</v>
      </c>
      <c r="IW361" s="249">
        <f t="shared" ca="1" si="596"/>
        <v>0.20786211813028538</v>
      </c>
      <c r="IX361" s="249">
        <f t="shared" ca="1" si="596"/>
        <v>0.19848380518406766</v>
      </c>
      <c r="IY361" s="249">
        <f t="shared" ca="1" si="596"/>
        <v>0.21159490098329678</v>
      </c>
      <c r="IZ361" s="249">
        <f t="shared" ca="1" si="596"/>
        <v>0.19187501163151788</v>
      </c>
      <c r="JA361" s="249">
        <f t="shared" ca="1" si="596"/>
        <v>0.20923488886567604</v>
      </c>
      <c r="JB361" s="249">
        <f t="shared" ca="1" si="596"/>
        <v>8.9923326470233184E-2</v>
      </c>
    </row>
    <row r="362" spans="1:262">
      <c r="B362" s="248">
        <v>1</v>
      </c>
      <c r="C362" s="247">
        <f>0+Div_Nt_load2</f>
        <v>1.953125E-5</v>
      </c>
      <c r="D362" s="244">
        <f t="shared" ref="D362:D425" ca="1" si="597">Vo_set2+E362</f>
        <v>24.142400393903941</v>
      </c>
      <c r="E362" s="243">
        <f ca="1">G361</f>
        <v>0.1424003939039401</v>
      </c>
      <c r="F362" s="242">
        <v>1</v>
      </c>
      <c r="G362" s="240">
        <f ca="1">2*IMREAL(K101)*COS(2*PI()*B101*1/Nt_load2)-2*IMAGINARY(K101)*SIN(2*PI()*B101*1/Nt_load2)</f>
        <v>0.24963763103873232</v>
      </c>
      <c r="H362" s="240">
        <f t="shared" ref="H362:H425" ca="1" si="598">2*IMREAL(K101)*COS(2*PI()*B101*2/Nt_load2)-2*IMAGINARY(K101)*SIN(2*PI()*B101*2/Nt_load2)</f>
        <v>0.24952839484435718</v>
      </c>
      <c r="I362" s="240">
        <f t="shared" ref="I362:I425" ca="1" si="599">2*IMREAL(K101)*COS(2*PI()*B101*3/Nt_load2)-2*IMAGINARY(K101)*SIN(2*PI()*B101*3/Nt_load2)</f>
        <v>0.24926885207539545</v>
      </c>
      <c r="J362" s="240">
        <f t="shared" ref="J362:J425" ca="1" si="600">2*IMREAL(K101)*COS(2*PI()*B101*4/Nt_load2)-2*IMAGINARY(K101)*SIN(2*PI()*B101*4/Nt_load2)</f>
        <v>0.24885915907070627</v>
      </c>
      <c r="K362" s="240">
        <f t="shared" ref="K362:K425" ca="1" si="601">2*IMREAL(K101)*COS(2*PI()*B101*5/Nt_load2)-2*IMAGINARY(K101)*SIN(2*PI()*B101*5/Nt_load2)</f>
        <v>0.24829956261403613</v>
      </c>
      <c r="L362" s="240">
        <f t="shared" ref="L362:L425" ca="1" si="602">2*IMREAL(K101)*COS(2*PI()*B101*6/Nt_load2)-2*IMAGINARY(K101)*SIN(2*PI()*B101*6/Nt_load2)</f>
        <v>0.24759039978536604</v>
      </c>
      <c r="M362" s="240">
        <f t="shared" ref="M362:M425" ca="1" si="603">2*IMREAL(K101)*COS(2*PI()*B101*7/Nt_load2)-2*IMAGINARY(K101)*SIN(2*PI()*B101*7/Nt_load2)</f>
        <v>0.24673209775786653</v>
      </c>
      <c r="N362" s="240">
        <f t="shared" ref="N362:N425" ca="1" si="604">2*IMREAL(K101)*COS(2*PI()*B101*8/Nt_load2)-2*IMAGINARY(K101)*SIN(2*PI()*B101*8/Nt_load2)</f>
        <v>0.24572517354058507</v>
      </c>
      <c r="O362" s="240">
        <f t="shared" ref="O362:O425" ca="1" si="605">2*IMREAL(K101)*COS(2*PI()*B101*9/Nt_load2)-2*IMAGINARY(K101)*SIN(2*PI()*B101*9/Nt_load2)</f>
        <v>0.24457023366701885</v>
      </c>
      <c r="P362" s="240">
        <f t="shared" ref="P362:P425" ca="1" si="606">2*IMREAL(K101)*COS(2*PI()*B101*10/Nt_load2)-2*IMAGINARY(K101)*SIN(2*PI()*B101*10/Nt_load2)</f>
        <v>0.24326797382976167</v>
      </c>
      <c r="Q362" s="240">
        <f t="shared" ref="Q362:Q425" ca="1" si="607">2*IMREAL(K101)*COS(2*PI()*B101*11/Nt_load2)-2*IMAGINARY(K101)*SIN(2*PI()*B101*11/Nt_load2)</f>
        <v>0.24181917846144488</v>
      </c>
      <c r="R362" s="240">
        <f t="shared" ref="R362:R425" ca="1" si="608">2*IMREAL(K101)*COS(2*PI()*B101*12/Nt_load2)-2*IMAGINARY(K101)*SIN(2*PI()*B101*12/Nt_load2)</f>
        <v>0.24022472026222441</v>
      </c>
      <c r="S362" s="240">
        <f t="shared" ref="S362:S425" ca="1" si="609">2*IMREAL(K101)*COS(2*PI()*B101*13/Nt_load2)-2*IMAGINARY(K101)*SIN(2*PI()*B101*13/Nt_load2)</f>
        <v>0.23848555967409882</v>
      </c>
      <c r="T362" s="240">
        <f t="shared" ref="T362:T425" ca="1" si="610">2*IMREAL(K101)*COS(2*PI()*B101*14/Nt_load2)-2*IMAGINARY(K101)*SIN(2*PI()*B101*14/Nt_load2)</f>
        <v>0.23660274430237502</v>
      </c>
      <c r="U362" s="241">
        <f t="shared" ref="U362:U425" ca="1" si="611">2*IMREAL(K101)*COS(2*PI()*B101*15/Nt_load2)-2*IMAGINARY(K101)*SIN(2*PI()*B101*15/Nt_load2)</f>
        <v>0.23457740828462992</v>
      </c>
      <c r="V362" s="240">
        <f t="shared" ref="V362:V425" ca="1" si="612">2*IMREAL(K101)*COS(2*PI()*B101*16/Nt_load2)-2*IMAGINARY(K101)*SIN(2*PI()*B101*16/Nt_load2)</f>
        <v>0.23241077160754842</v>
      </c>
      <c r="W362" s="240">
        <f t="shared" ref="W362:W425" ca="1" si="613">2*IMREAL(K101)*COS(2*PI()*B101*17/Nt_load2)-2*IMAGINARY(K101)*SIN(2*PI()*B101*17/Nt_load2)</f>
        <v>0.23010413937204902</v>
      </c>
      <c r="X362" s="240">
        <f t="shared" ref="X362:X425" ca="1" si="614">2*IMREAL(K101)*COS(2*PI()*B101*18/Nt_load2)-2*IMAGINARY(K101)*SIN(2*PI()*B101*18/Nt_load2)</f>
        <v>0.22765890100713987</v>
      </c>
      <c r="Y362" s="240">
        <f t="shared" ref="Y362:Y425" ca="1" si="615">2*IMREAL(K101)*COS(2*PI()*B101*19/Nt_load2)-2*IMAGINARY(K101)*SIN(2*PI()*B101*19/Nt_load2)</f>
        <v>0.22507652943297862</v>
      </c>
      <c r="Z362" s="240">
        <f t="shared" ref="Z362:Z425" ca="1" si="616">2*IMREAL(K101)*COS(2*PI()*B101*20/Nt_load2)-2*IMAGINARY(K101)*SIN(2*PI()*B101*20/Nt_load2)</f>
        <v>0.22235858017364049</v>
      </c>
      <c r="AA362" s="240">
        <f t="shared" ref="AA362:AA425" ca="1" si="617">2*IMREAL(K101)*COS(2*PI()*B101*21/Nt_load2)-2*IMAGINARY(K101)*SIN(2*PI()*B101*21/Nt_load2)</f>
        <v>0.21950669042012858</v>
      </c>
      <c r="AB362" s="240">
        <f t="shared" ref="AB362:AB425" ca="1" si="618">2*IMREAL(K101)*COS(2*PI()*B101*22/Nt_load2)-2*IMAGINARY(K101)*SIN(2*PI()*B101*22/Nt_load2)</f>
        <v>0.21652257804419142</v>
      </c>
      <c r="AC362" s="240">
        <f t="shared" ref="AC362:AC425" ca="1" si="619">2*IMREAL(K101)*COS(2*PI()*B101*23/Nt_load2)-2*IMAGINARY(K101)*SIN(2*PI()*B101*23/Nt_load2)</f>
        <v>0.21340804056354112</v>
      </c>
      <c r="AD362" s="240">
        <f t="shared" ref="AD362:AD425" ca="1" si="620">2*IMREAL(K101)*COS(2*PI()*B101*24/Nt_load2)-2*IMAGINARY(K101)*SIN(2*PI()*B101*24/Nt_load2)</f>
        <v>0.21016495405909594</v>
      </c>
      <c r="AE362" s="240">
        <f t="shared" ref="AE362:AE425" ca="1" si="621">2*IMREAL(K101)*COS(2*PI()*B101*25/Nt_load2)-2*IMAGINARY(K101)*SIN(2*PI()*B101*25/Nt_load2)</f>
        <v>0.20679527204489939</v>
      </c>
      <c r="AF362" s="240">
        <f t="shared" ref="AF362:AF425" ca="1" si="622">2*IMREAL(K101)*COS(2*PI()*B101*26/Nt_load2)-2*IMAGINARY(K101)*SIN(2*PI()*B101*26/Nt_load2)</f>
        <v>0.20330102429139624</v>
      </c>
      <c r="AG362" s="240">
        <f t="shared" ref="AG362:AG425" ca="1" si="623">2*IMREAL(K101)*COS(2*PI()*B101*27/Nt_load2)-2*IMAGINARY(K101)*SIN(2*PI()*B101*27/Nt_load2)</f>
        <v>0.19968431560277491</v>
      </c>
      <c r="AH362" s="240">
        <f t="shared" ref="AH362:AH425" ca="1" si="624">2*IMREAL(K101)*COS(2*PI()*B101*28/Nt_load2)-2*IMAGINARY(K101)*SIN(2*PI()*B101*28/Nt_load2)</f>
        <v>0.19594732454911196</v>
      </c>
      <c r="AI362" s="240">
        <f t="shared" ref="AI362:AI425" ca="1" si="625">2*IMREAL(K101)*COS(2*PI()*B101*29/Nt_load2)-2*IMAGINARY(K101)*SIN(2*PI()*B101*29/Nt_load2)</f>
        <v>0.19209230215408299</v>
      </c>
      <c r="AJ362" s="240">
        <f t="shared" ref="AJ362:AJ425" ca="1" si="626">2*IMREAL(K101)*COS(2*PI()*B101*30/Nt_load2)-2*IMAGINARY(K101)*SIN(2*PI()*B101*30/Nt_load2)</f>
        <v>0.18812157053903025</v>
      </c>
      <c r="AK362" s="240">
        <f t="shared" ref="AK362:AK425" ca="1" si="627">2*IMREAL(K101)*COS(2*PI()*B101*31/Nt_load2)-2*IMAGINARY(K101)*SIN(2*PI()*B101*31/Nt_load2)</f>
        <v>0.18403752152420338</v>
      </c>
      <c r="AL362" s="240">
        <f t="shared" ref="AL362:AL425" ca="1" si="628">2*IMREAL(K101)*COS(2*PI()*B101*32/Nt_load2)-2*IMAGINARY(K101)*SIN(2*PI()*B101*32/Nt_load2)</f>
        <v>0.17984261518801653</v>
      </c>
      <c r="AM362" s="240">
        <f t="shared" ref="AM362:AM425" ca="1" si="629">2*IMREAL(K101)*COS(2*PI()*B101*33/Nt_load2)-2*IMAGINARY(K101)*SIN(2*PI()*B101*33/Nt_load2)</f>
        <v>0.1755393783851889</v>
      </c>
      <c r="AN362" s="240">
        <f t="shared" ref="AN362:AN425" ca="1" si="630">2*IMREAL(K101)*COS(2*PI()*B101*34/Nt_load2)-2*IMAGINARY(K101)*SIN(2*PI()*B101*34/Nt_load2)</f>
        <v>0.17113040322466219</v>
      </c>
      <c r="AO362" s="240">
        <f t="shared" ref="AO362:AO425" ca="1" si="631">2*IMREAL(K101)*COS(2*PI()*B101*35/Nt_load2)-2*IMAGINARY(K101)*SIN(2*PI()*B101*35/Nt_load2)</f>
        <v>0.16661834550821086</v>
      </c>
      <c r="AP362" s="240">
        <f t="shared" ref="AP362:AP425" ca="1" si="632">2*IMREAL(K101)*COS(2*PI()*B101*36/Nt_load2)-2*IMAGINARY(K101)*SIN(2*PI()*B101*36/Nt_load2)</f>
        <v>0.16200592313068665</v>
      </c>
      <c r="AQ362" s="240">
        <f t="shared" ref="AQ362:AQ425" ca="1" si="633">2*IMREAL(K101)*COS(2*PI()*B101*37/Nt_load2)-2*IMAGINARY(K101)*SIN(2*PI()*B101*37/Nt_load2)</f>
        <v>0.15729591444286012</v>
      </c>
      <c r="AR362" s="240">
        <f t="shared" ref="AR362:AR425" ca="1" si="634">2*IMREAL(K101)*COS(2*PI()*B101*38/Nt_load2)-2*IMAGINARY(K101)*SIN(2*PI()*B101*38/Nt_load2)</f>
        <v>0.15249115657784637</v>
      </c>
      <c r="AS362" s="240">
        <f t="shared" ref="AS362:AS425" ca="1" si="635">2*IMREAL(K101)*COS(2*PI()*B101*39/Nt_load2)-2*IMAGINARY(K101)*SIN(2*PI()*B101*39/Nt_load2)</f>
        <v>0.14759454374212164</v>
      </c>
      <c r="AT362" s="240">
        <f t="shared" ref="AT362:AT425" ca="1" si="636">2*IMREAL(K101)*COS(2*PI()*B101*40/Nt_load2)-2*IMAGINARY(K101)*SIN(2*PI()*B101*40/Nt_load2)</f>
        <v>0.14260902547216214</v>
      </c>
      <c r="AU362" s="240">
        <f t="shared" ref="AU362:AU425" ca="1" si="637">2*IMREAL(K101)*COS(2*PI()*B101*41/Nt_load2)-2*IMAGINARY(K101)*SIN(2*PI()*B101*41/Nt_load2)</f>
        <v>0.13753760485775318</v>
      </c>
      <c r="AV362" s="240">
        <f t="shared" ref="AV362:AV425" ca="1" si="638">2*IMREAL(K101)*COS(2*PI()*B101*42/Nt_load2)-2*IMAGINARY(K101)*SIN(2*PI()*B101*42/Nt_load2)</f>
        <v>0.13238333673304015</v>
      </c>
      <c r="AW362" s="240">
        <f t="shared" ref="AW362:AW425" ca="1" si="639">2*IMREAL(K101)*COS(2*PI()*B101*43/Nt_load2)-2*IMAGINARY(K101)*SIN(2*PI()*B101*43/Nt_load2)</f>
        <v>0.12714932583641098</v>
      </c>
      <c r="AX362" s="240">
        <f t="shared" ref="AX362:AX425" ca="1" si="640">2*IMREAL(K101)*COS(2*PI()*B101*44/Nt_load2)-2*IMAGINARY(K101)*SIN(2*PI()*B101*44/Nt_load2)</f>
        <v>0.12183872494031749</v>
      </c>
      <c r="AY362" s="240">
        <f t="shared" ref="AY362:AY425" ca="1" si="641">2*IMREAL(K101)*COS(2*PI()*B101*45/Nt_load2)-2*IMAGINARY(K101)*SIN(2*PI()*B101*45/Nt_load2)</f>
        <v>0.11645473295216324</v>
      </c>
      <c r="AZ362" s="240">
        <f t="shared" ref="AZ362:AZ425" ca="1" si="642">2*IMREAL(K101)*COS(2*PI()*B101*46/Nt_load2)-2*IMAGINARY(K101)*SIN(2*PI()*B101*46/Nt_load2)</f>
        <v>0.11100059298740163</v>
      </c>
      <c r="BA362" s="240">
        <f t="shared" ref="BA362:BA425" ca="1" si="643">2*IMREAL(K101)*COS(2*PI()*B101*47/Nt_load2)-2*IMAGINARY(K101)*SIN(2*PI()*B101*47/Nt_load2)</f>
        <v>0.10547959041600385</v>
      </c>
      <c r="BB362" s="240">
        <f t="shared" ref="BB362:BB425" ca="1" si="644">2*IMREAL(K101)*COS(2*PI()*B101*48/Nt_load2)-2*IMAGINARY(K101)*SIN(2*PI()*B101*48/Nt_load2)</f>
        <v>9.9895050883475459E-2</v>
      </c>
      <c r="BC362" s="240">
        <f t="shared" ref="BC362:BC425" ca="1" si="645">2*IMREAL(K101)*COS(2*PI()*B101*49/Nt_load2)-2*IMAGINARY(K101)*SIN(2*PI()*B101*49/Nt_load2)</f>
        <v>9.4250338307611398E-2</v>
      </c>
      <c r="BD362" s="240">
        <f t="shared" ref="BD362:BD425" ca="1" si="646">2*IMREAL(K101)*COS(2*PI()*B101*50/Nt_load2)-2*IMAGINARY(K101)*SIN(2*PI()*B101*50/Nt_load2)</f>
        <v>8.8548852852197935E-2</v>
      </c>
      <c r="BE362" s="240">
        <f t="shared" ref="BE362:BE425" ca="1" si="647">2*IMREAL(K101)*COS(2*PI()*B101*51/Nt_load2)-2*IMAGINARY(K101)*SIN(2*PI()*B101*51/Nt_load2)</f>
        <v>8.2794028878881223E-2</v>
      </c>
      <c r="BF362" s="240">
        <f t="shared" ref="BF362:BF425" ca="1" si="648">2*IMREAL(K101)*COS(2*PI()*B101*52/Nt_load2)-2*IMAGINARY(K101)*SIN(2*PI()*B101*52/Nt_load2)</f>
        <v>7.6989332878435984E-2</v>
      </c>
      <c r="BG362" s="240">
        <f t="shared" ref="BG362:BG425" ca="1" si="649">2*IMREAL(K101)*COS(2*PI()*B101*53/Nt_load2)-2*IMAGINARY(K101)*SIN(2*PI()*B101*53/Nt_load2)</f>
        <v>7.1138261382681395E-2</v>
      </c>
      <c r="BH362" s="240">
        <f t="shared" ref="BH362:BH425" ca="1" si="650">2*IMREAL(K101)*COS(2*PI()*B101*54/Nt_load2)-2*IMAGINARY(K101)*SIN(2*PI()*B101*54/Nt_load2)</f>
        <v>6.524433885830079E-2</v>
      </c>
      <c r="BI362" s="240">
        <f t="shared" ref="BI362:BI425" ca="1" si="651">2*IMREAL(K101)*COS(2*PI()*B101*55/Nt_load2)-2*IMAGINARY(K101)*SIN(2*PI()*B101*55/Nt_load2)</f>
        <v>5.9311115583834874E-2</v>
      </c>
      <c r="BJ362" s="240">
        <f t="shared" ref="BJ362:BJ425" ca="1" si="652">2*IMREAL(K101)*COS(2*PI()*B101*56/Nt_load2)-2*IMAGINARY(K101)*SIN(2*PI()*B101*56/Nt_load2)</f>
        <v>5.3342165511126763E-2</v>
      </c>
      <c r="BK362" s="240">
        <f t="shared" ref="BK362:BK425" ca="1" si="653">2*IMREAL(K101)*COS(2*PI()*B101*57/Nt_load2)-2*IMAGINARY(K101)*SIN(2*PI()*B101*57/Nt_load2)</f>
        <v>4.7341084112506787E-2</v>
      </c>
      <c r="BL362" s="240">
        <f t="shared" ref="BL362:BL425" ca="1" si="654">2*IMREAL(K101)*COS(2*PI()*B101*58/Nt_load2)-2*IMAGINARY(K101)*SIN(2*PI()*B101*58/Nt_load2)</f>
        <v>4.1311486215014542E-2</v>
      </c>
      <c r="BM362" s="240">
        <f t="shared" ref="BM362:BM425" ca="1" si="655">2*IMREAL(K101)*COS(2*PI()*B101*59/Nt_load2)-2*IMAGINARY(K101)*SIN(2*PI()*B101*59/Nt_load2)</f>
        <v>3.5257003822962388E-2</v>
      </c>
      <c r="BN362" s="240">
        <f t="shared" ref="BN362:BN425" ca="1" si="656">2*IMREAL(K101)*COS(2*PI()*B101*60/Nt_load2)-2*IMAGINARY(K101)*SIN(2*PI()*B101*60/Nt_load2)</f>
        <v>2.9181283930151576E-2</v>
      </c>
      <c r="BO362" s="240">
        <f t="shared" ref="BO362:BO425" ca="1" si="657">2*IMREAL(K101)*COS(2*PI()*B101*61/Nt_load2)-2*IMAGINARY(K101)*SIN(2*PI()*B101*61/Nt_load2)</f>
        <v>2.3087986323059667E-2</v>
      </c>
      <c r="BP362" s="240">
        <f t="shared" ref="BP362:BP425" ca="1" si="658">2*IMREAL(K101)*COS(2*PI()*B101*62/Nt_load2)-2*IMAGINARY(K101)*SIN(2*PI()*B101*62/Nt_load2)</f>
        <v>1.6980781376322217E-2</v>
      </c>
      <c r="BQ362" s="240">
        <f t="shared" ref="BQ362:BQ425" ca="1" si="659">2*IMREAL(K101)*COS(2*PI()*B101*63/Nt_load2)-2*IMAGINARY(K101)*SIN(2*PI()*B101*63/Nt_load2)</f>
        <v>1.086334784183593E-2</v>
      </c>
      <c r="BR362" s="240">
        <f t="shared" ref="BR362:BR425" ca="1" si="660">2*IMREAL(K101)*COS(2*PI()*B101*64/Nt_load2)-2*IMAGINARY(K101)*SIN(2*PI()*B101*64/Nt_load2)</f>
        <v>4.7393706328165159E-3</v>
      </c>
      <c r="BS362" s="240">
        <f t="shared" ref="BS362:BS425" ca="1" si="661">2*IMREAL(K101)*COS(2*PI()*B101*65/Nt_load2)-2*IMAGINARY(K101)*SIN(2*PI()*B101*65/Nt_load2)</f>
        <v>-1.3874613958556256E-3</v>
      </c>
      <c r="BT362" s="240">
        <f t="shared" ref="BT362:BT425" ca="1" si="662">2*IMREAL(K101)*COS(2*PI()*B101*66/Nt_load2)-2*IMAGINARY(K101)*SIN(2*PI()*B101*66/Nt_load2)</f>
        <v>-7.5134576696634829E-3</v>
      </c>
      <c r="BU362" s="240">
        <f t="shared" ref="BU362:BU425" ca="1" si="663">2*IMREAL(K101)*COS(2*PI()*B101*67/Nt_load2)-2*IMAGINARY(K101)*SIN(2*PI()*B101*67/Nt_load2)</f>
        <v>-1.3634928117517353E-2</v>
      </c>
      <c r="BV362" s="240">
        <f t="shared" ref="BV362:BV425" ca="1" si="664">2*IMREAL(K101)*COS(2*PI()*B101*68/Nt_load2)-2*IMAGINARY(K101)*SIN(2*PI()*B101*68/Nt_load2)</f>
        <v>-1.9748185394516091E-2</v>
      </c>
      <c r="BW362" s="240">
        <f t="shared" ref="BW362:BW425" ca="1" si="665">2*IMREAL(K101)*COS(2*PI()*B101*69/Nt_load2)-2*IMAGINARY(K101)*SIN(2*PI()*B101*69/Nt_load2)</f>
        <v>-2.5849547103065331E-2</v>
      </c>
      <c r="BX362" s="240">
        <f t="shared" ref="BX362:BX425" ca="1" si="666">2*IMREAL(K101)*COS(2*PI()*B101*70/Nt_load2)-2*IMAGINARY(K101)*SIN(2*PI()*B101*70/Nt_load2)</f>
        <v>-3.1935338011016515E-2</v>
      </c>
      <c r="BY362" s="240">
        <f t="shared" ref="BY362:BY425" ca="1" si="667">2*IMREAL(K101)*COS(2*PI()*B101*71/Nt_load2)-2*IMAGINARY(K101)*SIN(2*PI()*B101*71/Nt_load2)</f>
        <v>-3.8001892265489112E-2</v>
      </c>
      <c r="BZ362" s="240">
        <f t="shared" ref="BZ362:BZ425" ca="1" si="668">2*IMREAL(K101)*COS(2*PI()*B101*72/Nt_load2)-2*IMAGINARY(K101)*SIN(2*PI()*B101*72/Nt_load2)</f>
        <v>-4.4045555601043195E-2</v>
      </c>
      <c r="CA362" s="240">
        <f t="shared" ref="CA362:CA425" ca="1" si="669">2*IMREAL(K101)*COS(2*PI()*B101*73/Nt_load2)-2*IMAGINARY(K101)*SIN(2*PI()*B101*73/Nt_load2)</f>
        <v>-5.0062687540872626E-2</v>
      </c>
      <c r="CB362" s="240">
        <f t="shared" ref="CB362:CB425" ca="1" si="670">2*IMREAL(K101)*COS(2*PI()*B101*74/Nt_load2)-2*IMAGINARY(K101)*SIN(2*PI()*B101*74/Nt_load2)</f>
        <v>-5.6049663589691941E-2</v>
      </c>
      <c r="CC362" s="240">
        <f t="shared" ref="CC362:CC425" ca="1" si="671">2*IMREAL(K101)*COS(2*PI()*B101*75/Nt_load2)-2*IMAGINARY(K101)*SIN(2*PI()*B101*75/Nt_load2)</f>
        <v>-6.2002877416996699E-2</v>
      </c>
      <c r="CD362" s="240">
        <f t="shared" ref="CD362:CD425" ca="1" si="672">2*IMREAL(K101)*COS(2*PI()*B101*76/Nt_load2)-2*IMAGINARY(K101)*SIN(2*PI()*B101*76/Nt_load2)</f>
        <v>-6.7918743029382347E-2</v>
      </c>
      <c r="CE362" s="240">
        <f t="shared" ref="CE362:CE425" ca="1" si="673">2*IMREAL(K101)*COS(2*PI()*B101*77/Nt_load2)-2*IMAGINARY(K101)*SIN(2*PI()*B101*77/Nt_load2)</f>
        <v>-7.3793696930612551E-2</v>
      </c>
      <c r="CF362" s="240">
        <f t="shared" ref="CF362:CF425" ca="1" si="674">2*IMREAL(K101)*COS(2*PI()*B101*78/Nt_load2)-2*IMAGINARY(K101)*SIN(2*PI()*B101*78/Nt_load2)</f>
        <v>-7.962420026813577E-2</v>
      </c>
      <c r="CG362" s="240">
        <f t="shared" ref="CG362:CG425" ca="1" si="675">2*IMREAL(K101)*COS(2*PI()*B101*79/Nt_load2)-2*IMAGINARY(K101)*SIN(2*PI()*B101*79/Nt_load2)</f>
        <v>-8.5406740964758115E-2</v>
      </c>
      <c r="CH362" s="240">
        <f t="shared" ref="CH362:CH425" ca="1" si="676">2*IMREAL(K101)*COS(2*PI()*B101*80/Nt_load2)-2*IMAGINARY(K101)*SIN(2*PI()*B101*80/Nt_load2)</f>
        <v>-9.1137835834186984E-2</v>
      </c>
      <c r="CI362" s="240">
        <f t="shared" ref="CI362:CI425" ca="1" si="677">2*IMREAL(K101)*COS(2*PI()*B101*81/Nt_load2)-2*IMAGINARY(K101)*SIN(2*PI()*B101*81/Nt_load2)</f>
        <v>-9.6814032679172518E-2</v>
      </c>
      <c r="CJ362" s="240">
        <f t="shared" ref="CJ362:CJ425" ca="1" si="678">2*IMREAL(K101)*COS(2*PI()*B101*82/Nt_load2)-2*IMAGINARY(K101)*SIN(2*PI()*B101*82/Nt_load2)</f>
        <v>-0.10243191237098197</v>
      </c>
      <c r="CK362" s="240">
        <f t="shared" ref="CK362:CK425" ca="1" si="679">2*IMREAL(K101)*COS(2*PI()*B101*83/Nt_load2)-2*IMAGINARY(K101)*SIN(2*PI()*B101*83/Nt_load2)</f>
        <v>-0.10798809090895514</v>
      </c>
      <c r="CL362" s="240">
        <f t="shared" ref="CL362:CL425" ca="1" si="680">2*IMREAL(K101)*COS(2*PI()*B101*84/Nt_load2)-2*IMAGINARY(K101)*SIN(2*PI()*B101*84/Nt_load2)</f>
        <v>-0.11347922145889948</v>
      </c>
      <c r="CM362" s="240">
        <f t="shared" ref="CM362:CM425" ca="1" si="681">2*IMREAL(K101)*COS(2*PI()*B101*85/Nt_load2)-2*IMAGINARY(K101)*SIN(2*PI()*B101*85/Nt_load2)</f>
        <v>-0.11890199636909835</v>
      </c>
      <c r="CN362" s="240">
        <f t="shared" ref="CN362:CN425" ca="1" si="682">2*IMREAL(K101)*COS(2*PI()*B101*86/Nt_load2)-2*IMAGINARY(K101)*SIN(2*PI()*B101*86/Nt_load2)</f>
        <v>-0.12425314916271653</v>
      </c>
      <c r="CO362" s="240">
        <f t="shared" ref="CO362:CO425" ca="1" si="683">2*IMREAL(K101)*COS(2*PI()*B101*87/Nt_load2)-2*IMAGINARY(K101)*SIN(2*PI()*B101*87/Nt_load2)</f>
        <v>-0.12952945650540354</v>
      </c>
      <c r="CP362" s="240">
        <f t="shared" ref="CP362:CP425" ca="1" si="684">2*IMREAL(K101)*COS(2*PI()*B101*88/Nt_load2)-2*IMAGINARY(K101)*SIN(2*PI()*B101*88/Nt_load2)</f>
        <v>-0.13472774014691005</v>
      </c>
      <c r="CQ362" s="240">
        <f t="shared" ref="CQ362:CQ425" ca="1" si="685">2*IMREAL(K101)*COS(2*PI()*B101*89/Nt_load2)-2*IMAGINARY(K101)*SIN(2*PI()*B101*89/Nt_load2)</f>
        <v>-0.13984486883554689</v>
      </c>
      <c r="CR362" s="240">
        <f t="shared" ref="CR362:CR425" ca="1" si="686">2*IMREAL(K101)*COS(2*PI()*B101*90/Nt_load2)-2*IMAGINARY(K101)*SIN(2*PI()*B101*90/Nt_load2)</f>
        <v>-0.14487776020433352</v>
      </c>
      <c r="CS362" s="240">
        <f t="shared" ref="CS362:CS425" ca="1" si="687">2*IMREAL(K101)*COS(2*PI()*B101*91/Nt_load2)-2*IMAGINARY(K101)*SIN(2*PI()*B101*91/Nt_load2)</f>
        <v>-0.14982338262770142</v>
      </c>
      <c r="CT362" s="240">
        <f t="shared" ref="CT362:CT425" ca="1" si="688">2*IMREAL(K101)*COS(2*PI()*B101*92/Nt_load2)-2*IMAGINARY(K101)*SIN(2*PI()*B101*92/Nt_load2)</f>
        <v>-0.15467875704763157</v>
      </c>
      <c r="CU362" s="240">
        <f t="shared" ref="CU362:CU425" ca="1" si="689">2*IMREAL(K101)*COS(2*PI()*B101*93/Nt_load2)-2*IMAGINARY(K101)*SIN(2*PI()*B101*93/Nt_load2)</f>
        <v>-0.15944095876812742</v>
      </c>
      <c r="CV362" s="240">
        <f t="shared" ref="CV362:CV425" ca="1" si="690">2*IMREAL(K101)*COS(2*PI()*B101*94/Nt_load2)-2*IMAGINARY(K101)*SIN(2*PI()*B101*94/Nt_load2)</f>
        <v>-0.16410711921694293</v>
      </c>
      <c r="CW362" s="240">
        <f t="shared" ref="CW362:CW425" ca="1" si="691">2*IMREAL(K101)*COS(2*PI()*B101*95/Nt_load2)-2*IMAGINARY(K101)*SIN(2*PI()*B101*95/Nt_load2)</f>
        <v>-0.16867442767350249</v>
      </c>
      <c r="CX362" s="240">
        <f t="shared" ref="CX362:CX425" ca="1" si="692">2*IMREAL(K101)*COS(2*PI()*B101*96/Nt_load2)-2*IMAGINARY(K101)*SIN(2*PI()*B101*96/Nt_load2)</f>
        <v>-0.17314013296197464</v>
      </c>
      <c r="CY362" s="240">
        <f t="shared" ref="CY362:CY425" ca="1" si="693">2*IMREAL(K101)*COS(2*PI()*B101*97/Nt_load2)-2*IMAGINARY(K101)*SIN(2*PI()*B101*97/Nt_load2)</f>
        <v>-0.17750154510847704</v>
      </c>
      <c r="CZ362" s="240">
        <f t="shared" ref="CZ362:CZ425" ca="1" si="694">2*IMREAL(K101)*COS(2*PI()*B101*98/Nt_load2)-2*IMAGINARY(K101)*SIN(2*PI()*B101*98/Nt_load2)</f>
        <v>-0.18175603696141637</v>
      </c>
      <c r="DA362" s="240">
        <f t="shared" ref="DA362:DA425" ca="1" si="695">2*IMREAL(K101)*COS(2*PI()*B101*99/Nt_load2)-2*IMAGINARY(K101)*SIN(2*PI()*B101*99/Nt_load2)</f>
        <v>-0.18590104577398622</v>
      </c>
      <c r="DB362" s="240">
        <f t="shared" ref="DB362:DB425" ca="1" si="696">2*IMREAL(K101)*COS(2*PI()*B101*100/Nt_load2)-2*IMAGINARY(K101)*SIN(2*PI()*B101*100/Nt_load2)</f>
        <v>-0.18993407474786955</v>
      </c>
      <c r="DC362" s="240">
        <f t="shared" ref="DC362:DC425" ca="1" si="697">2*IMREAL(K101)*COS(2*PI()*B101*101/Nt_load2)-2*IMAGINARY(K101)*SIN(2*PI()*B101*101/Nt_load2)</f>
        <v>-0.19385269453721726</v>
      </c>
      <c r="DD362" s="240">
        <f t="shared" ref="DD362:DD425" ca="1" si="698">2*IMREAL(K101)*COS(2*PI()*B101*102/Nt_load2)-2*IMAGINARY(K101)*SIN(2*PI()*B101*102/Nt_load2)</f>
        <v>-0.19765454471199492</v>
      </c>
      <c r="DE362" s="240">
        <f t="shared" ref="DE362:DE425" ca="1" si="699">2*IMREAL(K101)*COS(2*PI()*B101*103/Nt_load2)-2*IMAGINARY(K101)*SIN(2*PI()*B101*103/Nt_load2)</f>
        <v>-0.20133733517981753</v>
      </c>
      <c r="DF362" s="240">
        <f t="shared" ref="DF362:DF425" ca="1" si="700">2*IMREAL(K101)*COS(2*PI()*B101*104/Nt_load2)-2*IMAGINARY(K101)*SIN(2*PI()*B101*104/Nt_load2)</f>
        <v>-0.20489884756541571</v>
      </c>
      <c r="DG362" s="240">
        <f t="shared" ref="DG362:DG425" ca="1" si="701">2*IMREAL(K101)*COS(2*PI()*B101*105/Nt_load2)-2*IMAGINARY(K101)*SIN(2*PI()*B101*105/Nt_load2)</f>
        <v>-0.20833693654690183</v>
      </c>
      <c r="DH362" s="240">
        <f t="shared" ref="DH362:DH425" ca="1" si="702">2*IMREAL(K101)*COS(2*PI()*B101*106/Nt_load2)-2*IMAGINARY(K101)*SIN(2*PI()*B101*106/Nt_load2)</f>
        <v>-0.21164953114803192</v>
      </c>
      <c r="DI362" s="240">
        <f t="shared" ref="DI362:DI425" ca="1" si="703">2*IMREAL(K101)*COS(2*PI()*B101*107/Nt_load2)-2*IMAGINARY(K101)*SIN(2*PI()*B101*107/Nt_load2)</f>
        <v>-0.2148346359856842</v>
      </c>
      <c r="DJ362" s="240">
        <f t="shared" ref="DJ362:DJ425" ca="1" si="704">2*IMREAL(K101)*COS(2*PI()*B101*108/Nt_load2)-2*IMAGINARY(K101)*SIN(2*PI()*B101*108/Nt_load2)</f>
        <v>-0.21789033247180312</v>
      </c>
      <c r="DK362" s="240">
        <f t="shared" ref="DK362:DK425" ca="1" si="705">2*IMREAL(K101)*COS(2*PI()*B101*109/Nt_load2)-2*IMAGINARY(K101)*SIN(2*PI()*B101*109/Nt_load2)</f>
        <v>-0.22081477996908536</v>
      </c>
      <c r="DL362" s="240">
        <f t="shared" ref="DL362:DL425" ca="1" si="706">2*IMREAL(K101)*COS(2*PI()*B101*110/Nt_load2)-2*IMAGINARY(K101)*SIN(2*PI()*B101*110/Nt_load2)</f>
        <v>-0.22360621689971066</v>
      </c>
      <c r="DM362" s="240">
        <f t="shared" ref="DM362:DM425" ca="1" si="707">2*IMREAL(K101)*COS(2*PI()*B101*111/Nt_load2)-2*IMAGINARY(K101)*SIN(2*PI()*B101*111/Nt_load2)</f>
        <v>-0.22626296180645059</v>
      </c>
      <c r="DN362" s="240">
        <f t="shared" ref="DN362:DN425" ca="1" si="708">2*IMREAL(K101)*COS(2*PI()*B101*112/Nt_load2)-2*IMAGINARY(K101)*SIN(2*PI()*B101*112/Nt_load2)</f>
        <v>-0.22878341436551536</v>
      </c>
      <c r="DO362" s="240">
        <f t="shared" ref="DO362:DO425" ca="1" si="709">2*IMREAL(K101)*COS(2*PI()*B101*113/Nt_load2)-2*IMAGINARY(K101)*SIN(2*PI()*B101*113/Nt_load2)</f>
        <v>-0.2311660563505292</v>
      </c>
      <c r="DP362" s="240">
        <f t="shared" ref="DP362:DP425" ca="1" si="710">2*IMREAL(K101)*COS(2*PI()*B101*114/Nt_load2)-2*IMAGINARY(K101)*SIN(2*PI()*B101*114/Nt_load2)</f>
        <v>-0.23340945254705309</v>
      </c>
      <c r="DQ362" s="240">
        <f t="shared" ref="DQ362:DQ425" ca="1" si="711">2*IMREAL(K101)*COS(2*PI()*B101*115/Nt_load2)-2*IMAGINARY(K101)*SIN(2*PI()*B101*115/Nt_load2)</f>
        <v>-0.23551225161710429</v>
      </c>
      <c r="DR362" s="240">
        <f t="shared" ref="DR362:DR425" ca="1" si="712">2*IMREAL(K101)*COS(2*PI()*B101*116/Nt_load2)-2*IMAGINARY(K101)*SIN(2*PI()*B101*116/Nt_load2)</f>
        <v>-0.23747318691315156</v>
      </c>
      <c r="DS362" s="240">
        <f t="shared" ref="DS362:DS425" ca="1" si="713">2*IMREAL(K101)*COS(2*PI()*B101*117/Nt_load2)-2*IMAGINARY(K101)*SIN(2*PI()*B101*117/Nt_load2)</f>
        <v>-0.2392910772410968</v>
      </c>
      <c r="DT362" s="240">
        <f t="shared" ref="DT362:DT425" ca="1" si="714">2*IMREAL(K101)*COS(2*PI()*B101*118/Nt_load2)-2*IMAGINARY(K101)*SIN(2*PI()*B101*118/Nt_load2)</f>
        <v>-0.24096482757178167</v>
      </c>
      <c r="DU362" s="240">
        <f t="shared" ref="DU362:DU425" ca="1" si="715">2*IMREAL(K101)*COS(2*PI()*B101*119/Nt_load2)-2*IMAGINARY(K101)*SIN(2*PI()*B101*119/Nt_load2)</f>
        <v>-0.24249342970059254</v>
      </c>
      <c r="DV362" s="240">
        <f t="shared" ref="DV362:DV425" ca="1" si="716">2*IMREAL(K101)*COS(2*PI()*B101*120/Nt_load2)-2*IMAGINARY(K101)*SIN(2*PI()*B101*120/Nt_load2)</f>
        <v>-0.24387596285476518</v>
      </c>
      <c r="DW362" s="240">
        <f t="shared" ref="DW362:DW425" ca="1" si="717">2*IMREAL(K101)*COS(2*PI()*B101*121/Nt_load2)-2*IMAGINARY(K101)*SIN(2*PI()*B101*121/Nt_load2)</f>
        <v>-0.2451115942480237</v>
      </c>
      <c r="DX362" s="240">
        <f t="shared" ref="DX362:DX425" ca="1" si="718">2*IMREAL(K101)*COS(2*PI()*B101*122/Nt_load2)-2*IMAGINARY(K101)*SIN(2*PI()*B101*122/Nt_load2)</f>
        <v>-0.24619957958222008</v>
      </c>
      <c r="DY362" s="240">
        <f t="shared" ref="DY362:DY425" ca="1" si="719">2*IMREAL(K101)*COS(2*PI()*B101*123/Nt_load2)-2*IMAGINARY(K101)*SIN(2*PI()*B101*123/Nt_load2)</f>
        <v>-0.24713926349567134</v>
      </c>
      <c r="DZ362" s="240">
        <f t="shared" ref="DZ362:DZ425" ca="1" si="720">2*IMREAL(K101)*COS(2*PI()*B101*124/Nt_load2)-2*IMAGINARY(K101)*SIN(2*PI()*B101*124/Nt_load2)</f>
        <v>-0.24793007995792507</v>
      </c>
      <c r="EA362" s="240">
        <f t="shared" ref="EA362:EA425" ca="1" si="721">2*IMREAL(K101)*COS(2*PI()*B101*125/Nt_load2)-2*IMAGINARY(K101)*SIN(2*PI()*B101*125/Nt_load2)</f>
        <v>-0.24857155261071501</v>
      </c>
      <c r="EB362" s="240">
        <f t="shared" ref="EB362:EB425" ca="1" si="722">2*IMREAL(K101)*COS(2*PI()*B101*126/Nt_load2)-2*IMAGINARY(K101)*SIN(2*PI()*B101*126/Nt_load2)</f>
        <v>-0.24906329505490127</v>
      </c>
      <c r="EC362" s="240">
        <f t="shared" ref="EC362:EC425" ca="1" si="723">2*IMREAL(K101)*COS(2*PI()*B101*127/Nt_load2)-2*IMAGINARY(K101)*SIN(2*PI()*B101*127/Nt_load2)</f>
        <v>-0.24940501108322288</v>
      </c>
      <c r="ED362" s="240">
        <f t="shared" ref="ED362:ED425" ca="1" si="724">2*IMREAL(K101)*COS(2*PI()*B101*128/Nt_load2)-2*IMAGINARY(K101)*SIN(2*PI()*B101*128/Nt_load2)</f>
        <v>-0.24959649485872201</v>
      </c>
      <c r="EE362" s="240">
        <f t="shared" ref="EE362:EE425" ca="1" si="725">2*IMREAL(K101)*COS(2*PI()*B101*129/Nt_load2)-2*IMAGINARY(K101)*SIN(2*PI()*B101*129/Nt_load2)</f>
        <v>-0.24963763103873232</v>
      </c>
      <c r="EF362" s="240">
        <f t="shared" ref="EF362:EF425" ca="1" si="726">2*IMREAL(K101)*COS(2*PI()*B101*130/Nt_load2)-2*IMAGINARY(K101)*SIN(2*PI()*B101*130/Nt_load2)</f>
        <v>-0.24952839484435718</v>
      </c>
      <c r="EG362" s="240">
        <f t="shared" ref="EG362:EG425" ca="1" si="727">2*IMREAL(K101)*COS(2*PI()*B101*131/Nt_load2)-2*IMAGINARY(K101)*SIN(2*PI()*B101*131/Nt_load2)</f>
        <v>-0.24926885207539545</v>
      </c>
      <c r="EH362" s="240">
        <f t="shared" ref="EH362:EH425" ca="1" si="728">2*IMREAL(K101)*COS(2*PI()*B101*132/Nt_load2)-2*IMAGINARY(K101)*SIN(2*PI()*B101*132/Nt_load2)</f>
        <v>-0.24885915907070627</v>
      </c>
      <c r="EI362" s="240">
        <f t="shared" ref="EI362:EI425" ca="1" si="729">2*IMREAL(K101)*COS(2*PI()*B101*133/Nt_load2)-2*IMAGINARY(K101)*SIN(2*PI()*B101*133/Nt_load2)</f>
        <v>-0.24829956261403613</v>
      </c>
      <c r="EJ362" s="240">
        <f t="shared" ref="EJ362:EJ425" ca="1" si="730">2*IMREAL(K101)*COS(2*PI()*B101*134/Nt_load2)-2*IMAGINARY(K101)*SIN(2*PI()*B101*134/Nt_load2)</f>
        <v>-0.24759039978536604</v>
      </c>
      <c r="EK362" s="240">
        <f t="shared" ref="EK362:EK425" ca="1" si="731">2*IMREAL(K101)*COS(2*PI()*B101*135/Nt_load2)-2*IMAGINARY(K101)*SIN(2*PI()*B101*135/Nt_load2)</f>
        <v>-0.24673209775786656</v>
      </c>
      <c r="EL362" s="240">
        <f t="shared" ref="EL362:EL425" ca="1" si="732">2*IMREAL(K101)*COS(2*PI()*B101*136/Nt_load2)-2*IMAGINARY(K101)*SIN(2*PI()*B101*136/Nt_load2)</f>
        <v>-0.24572517354058507</v>
      </c>
      <c r="EM362" s="240">
        <f t="shared" ref="EM362:EM425" ca="1" si="733">2*IMREAL(K101)*COS(2*PI()*B101*137/Nt_load2)-2*IMAGINARY(K101)*SIN(2*PI()*B101*137/Nt_load2)</f>
        <v>-0.24457023366701885</v>
      </c>
      <c r="EN362" s="240">
        <f t="shared" ref="EN362:EN425" ca="1" si="734">2*IMREAL(K101)*COS(2*PI()*B101*138/Nt_load2)-2*IMAGINARY(K101)*SIN(2*PI()*B101*138/Nt_load2)</f>
        <v>-0.24326797382976167</v>
      </c>
      <c r="EO362" s="240">
        <f t="shared" ref="EO362:EO425" ca="1" si="735">2*IMREAL(K101)*COS(2*PI()*B101*139/Nt_load2)-2*IMAGINARY(K101)*SIN(2*PI()*B101*139/Nt_load2)</f>
        <v>-0.24181917846144491</v>
      </c>
      <c r="EP362" s="240">
        <f t="shared" ref="EP362:EP425" ca="1" si="736">2*IMREAL(K101)*COS(2*PI()*B101*140/Nt_load2)-2*IMAGINARY(K101)*SIN(2*PI()*B101*140/Nt_load2)</f>
        <v>-0.24022472026222444</v>
      </c>
      <c r="EQ362" s="240">
        <f t="shared" ref="EQ362:EQ425" ca="1" si="737">2*IMREAL(K101)*COS(2*PI()*B101*141/Nt_load2)-2*IMAGINARY(K101)*SIN(2*PI()*B101*141/Nt_load2)</f>
        <v>-0.23848555967409885</v>
      </c>
      <c r="ER362" s="240">
        <f t="shared" ref="ER362:ER425" ca="1" si="738">2*IMREAL(K101)*COS(2*PI()*B101*142/Nt_load2)-2*IMAGINARY(K101)*SIN(2*PI()*B101*142/Nt_load2)</f>
        <v>-0.23660274430237502</v>
      </c>
      <c r="ES362" s="240">
        <f t="shared" ref="ES362:ES425" ca="1" si="739">2*IMREAL(K101)*COS(2*PI()*B101*143/Nt_load2)-2*IMAGINARY(K101)*SIN(2*PI()*B101*143/Nt_load2)</f>
        <v>-0.23457740828462992</v>
      </c>
      <c r="ET362" s="240">
        <f t="shared" ref="ET362:ET425" ca="1" si="740">2*IMREAL(K101)*COS(2*PI()*B101*144/Nt_load2)-2*IMAGINARY(K101)*SIN(2*PI()*B101*144/Nt_load2)</f>
        <v>-0.23241077160754844</v>
      </c>
      <c r="EU362" s="240">
        <f t="shared" ref="EU362:EU425" ca="1" si="741">2*IMREAL(K101)*COS(2*PI()*B101*145/Nt_load2)-2*IMAGINARY(K101)*SIN(2*PI()*B101*145/Nt_load2)</f>
        <v>-0.23010413937204902</v>
      </c>
      <c r="EV362" s="240">
        <f t="shared" ref="EV362:EV425" ca="1" si="742">2*IMREAL(K101)*COS(2*PI()*B101*146/Nt_load2)-2*IMAGINARY(K101)*SIN(2*PI()*B101*146/Nt_load2)</f>
        <v>-0.2276589010071399</v>
      </c>
      <c r="EW362" s="240">
        <f t="shared" ref="EW362:EW425" ca="1" si="743">2*IMREAL(K101)*COS(2*PI()*B101*147/Nt_load2)-2*IMAGINARY(K101)*SIN(2*PI()*B101*147/Nt_load2)</f>
        <v>-0.22507652943297862</v>
      </c>
      <c r="EX362" s="240">
        <f t="shared" ref="EX362:EX425" ca="1" si="744">2*IMREAL(K101)*COS(2*PI()*B101*148/Nt_load2)-2*IMAGINARY(K101)*SIN(2*PI()*B101*148/Nt_load2)</f>
        <v>-0.22235858017364049</v>
      </c>
      <c r="EY362" s="240">
        <f t="shared" ref="EY362:EY425" ca="1" si="745">2*IMREAL(K101)*COS(2*PI()*B101*149/Nt_load2)-2*IMAGINARY(K101)*SIN(2*PI()*B101*149/Nt_load2)</f>
        <v>-0.21950669042012858</v>
      </c>
      <c r="EZ362" s="240">
        <f t="shared" ref="EZ362:EZ425" ca="1" si="746">2*IMREAL(K101)*COS(2*PI()*B101*150/Nt_load2)-2*IMAGINARY(K101)*SIN(2*PI()*B101*150/Nt_load2)</f>
        <v>-0.21652257804419142</v>
      </c>
      <c r="FA362" s="240">
        <f t="shared" ref="FA362:FA425" ca="1" si="747">2*IMREAL(K101)*COS(2*PI()*B101*151/Nt_load2)-2*IMAGINARY(K101)*SIN(2*PI()*B101*151/Nt_load2)</f>
        <v>-0.21340804056354112</v>
      </c>
      <c r="FB362" s="240">
        <f t="shared" ref="FB362:FB425" ca="1" si="748">2*IMREAL(K101)*COS(2*PI()*B101*152/Nt_load2)-2*IMAGINARY(K101)*SIN(2*PI()*B101*152/Nt_load2)</f>
        <v>-0.21016495405909599</v>
      </c>
      <c r="FC362" s="240">
        <f t="shared" ref="FC362:FC425" ca="1" si="749">2*IMREAL(K101)*COS(2*PI()*B101*153/Nt_load2)-2*IMAGINARY(K101)*SIN(2*PI()*B101*153/Nt_load2)</f>
        <v>-0.20679527204489939</v>
      </c>
      <c r="FD362" s="240">
        <f t="shared" ref="FD362:FD425" ca="1" si="750">2*IMREAL(K101)*COS(2*PI()*B101*154/Nt_load2)-2*IMAGINARY(K101)*SIN(2*PI()*B101*154/Nt_load2)</f>
        <v>-0.20330102429139624</v>
      </c>
      <c r="FE362" s="240">
        <f t="shared" ref="FE362:FE425" ca="1" si="751">2*IMREAL(K101)*COS(2*PI()*B101*155/Nt_load2)-2*IMAGINARY(K101)*SIN(2*PI()*B101*155/Nt_load2)</f>
        <v>-0.19968431560277491</v>
      </c>
      <c r="FF362" s="240">
        <f t="shared" ref="FF362:FF425" ca="1" si="752">2*IMREAL(K101)*COS(2*PI()*B101*156/Nt_load2)-2*IMAGINARY(K101)*SIN(2*PI()*B101*156/Nt_load2)</f>
        <v>-0.19594732454911198</v>
      </c>
      <c r="FG362" s="240">
        <f t="shared" ref="FG362:FG425" ca="1" si="753">2*IMREAL(K101)*COS(2*PI()*B101*157/Nt_load2)-2*IMAGINARY(K101)*SIN(2*PI()*B101*157/Nt_load2)</f>
        <v>-0.19209230215408304</v>
      </c>
      <c r="FH362" s="240">
        <f t="shared" ref="FH362:FH425" ca="1" si="754">2*IMREAL(K101)*COS(2*PI()*B101*158/Nt_load2)-2*IMAGINARY(K101)*SIN(2*PI()*B101*158/Nt_load2)</f>
        <v>-0.18812157053903025</v>
      </c>
      <c r="FI362" s="240">
        <f t="shared" ref="FI362:FI425" ca="1" si="755">2*IMREAL(K101)*COS(2*PI()*B101*159/Nt_load2)-2*IMAGINARY(K101)*SIN(2*PI()*B101*159/Nt_load2)</f>
        <v>-0.18403752152420338</v>
      </c>
      <c r="FJ362" s="240">
        <f t="shared" ref="FJ362:FJ425" ca="1" si="756">2*IMREAL(K101)*COS(2*PI()*B101*160/Nt_load2)-2*IMAGINARY(K101)*SIN(2*PI()*B101*160/Nt_load2)</f>
        <v>-0.17984261518801656</v>
      </c>
      <c r="FK362" s="240">
        <f t="shared" ref="FK362:FK425" ca="1" si="757">2*IMREAL(K101)*COS(2*PI()*B101*161/Nt_load2)-2*IMAGINARY(K101)*SIN(2*PI()*B101*161/Nt_load2)</f>
        <v>-0.17553937838518893</v>
      </c>
      <c r="FL362" s="240">
        <f t="shared" ref="FL362:FL425" ca="1" si="758">2*IMREAL(K101)*COS(2*PI()*B101*162/Nt_load2)-2*IMAGINARY(K101)*SIN(2*PI()*B101*162/Nt_load2)</f>
        <v>-0.17113040322466225</v>
      </c>
      <c r="FM362" s="240">
        <f t="shared" ref="FM362:FM425" ca="1" si="759">2*IMREAL(K101)*COS(2*PI()*B101*163/Nt_load2)-2*IMAGINARY(K101)*SIN(2*PI()*B101*163/Nt_load2)</f>
        <v>-0.16661834550821095</v>
      </c>
      <c r="FN362" s="240">
        <f t="shared" ref="FN362:FN425" ca="1" si="760">2*IMREAL(K101)*COS(2*PI()*B101*164/Nt_load2)-2*IMAGINARY(K101)*SIN(2*PI()*B101*164/Nt_load2)</f>
        <v>-0.16200592313068676</v>
      </c>
      <c r="FO362" s="240">
        <f t="shared" ref="FO362:FO425" ca="1" si="761">2*IMREAL(K101)*COS(2*PI()*B101*165/Nt_load2)-2*IMAGINARY(K101)*SIN(2*PI()*B101*165/Nt_load2)</f>
        <v>-0.15729591444286023</v>
      </c>
      <c r="FP362" s="240">
        <f t="shared" ref="FP362:FP425" ca="1" si="762">2*IMREAL(K101)*COS(2*PI()*B101*166/Nt_load2)-2*IMAGINARY(K101)*SIN(2*PI()*B101*166/Nt_load2)</f>
        <v>-0.15249115657784629</v>
      </c>
      <c r="FQ362" s="240">
        <f t="shared" ref="FQ362:FQ425" ca="1" si="763">2*IMREAL(K101)*COS(2*PI()*B101*167/Nt_load2)-2*IMAGINARY(K101)*SIN(2*PI()*B101*167/Nt_load2)</f>
        <v>-0.14759454374212161</v>
      </c>
      <c r="FR362" s="240">
        <f t="shared" ref="FR362:FR425" ca="1" si="764">2*IMREAL(K101)*COS(2*PI()*B101*168/Nt_load2)-2*IMAGINARY(K101)*SIN(2*PI()*B101*168/Nt_load2)</f>
        <v>-0.14260902547216212</v>
      </c>
      <c r="FS362" s="240">
        <f t="shared" ref="FS362:FS425" ca="1" si="765">2*IMREAL(K101)*COS(2*PI()*B101*169/Nt_load2)-2*IMAGINARY(K101)*SIN(2*PI()*B101*169/Nt_load2)</f>
        <v>-0.13753760485775318</v>
      </c>
      <c r="FT362" s="240">
        <f t="shared" ref="FT362:FT425" ca="1" si="766">2*IMREAL(K101)*COS(2*PI()*B101*170/Nt_load2)-2*IMAGINARY(K101)*SIN(2*PI()*B101*170/Nt_load2)</f>
        <v>-0.13238333673304017</v>
      </c>
      <c r="FU362" s="240">
        <f t="shared" ref="FU362:FU425" ca="1" si="767">2*IMREAL(K101)*COS(2*PI()*B101*171/Nt_load2)-2*IMAGINARY(K101)*SIN(2*PI()*B101*171/Nt_load2)</f>
        <v>-0.127149325836411</v>
      </c>
      <c r="FV362" s="240">
        <f t="shared" ref="FV362:FV425" ca="1" si="768">2*IMREAL(K101)*COS(2*PI()*B101*172/Nt_load2)-2*IMAGINARY(K101)*SIN(2*PI()*B101*172/Nt_load2)</f>
        <v>-0.1218387249403175</v>
      </c>
      <c r="FW362" s="240">
        <f t="shared" ref="FW362:FW425" ca="1" si="769">2*IMREAL(K101)*COS(2*PI()*B101*173/Nt_load2)-2*IMAGINARY(K101)*SIN(2*PI()*B101*173/Nt_load2)</f>
        <v>-0.11645473295216333</v>
      </c>
      <c r="FX362" s="240">
        <f t="shared" ref="FX362:FX425" ca="1" si="770">2*IMREAL(K101)*COS(2*PI()*B101*174/Nt_load2)-2*IMAGINARY(K101)*SIN(2*PI()*B101*174/Nt_load2)</f>
        <v>-0.1110005929874017</v>
      </c>
      <c r="FY362" s="240">
        <f t="shared" ref="FY362:FY425" ca="1" si="771">2*IMREAL(K101)*COS(2*PI()*B101*175/Nt_load2)-2*IMAGINARY(K101)*SIN(2*PI()*B101*175/Nt_load2)</f>
        <v>-0.10547959041600398</v>
      </c>
      <c r="FZ362" s="240">
        <f t="shared" ref="FZ362:FZ425" ca="1" si="772">2*IMREAL(K101)*COS(2*PI()*B101*176/Nt_load2)-2*IMAGINARY(K101)*SIN(2*PI()*B101*176/Nt_load2)</f>
        <v>-9.9895050883475583E-2</v>
      </c>
      <c r="GA362" s="240">
        <f t="shared" ref="GA362:GA425" ca="1" si="773">2*IMREAL(K101)*COS(2*PI()*B101*177/Nt_load2)-2*IMAGINARY(K101)*SIN(2*PI()*B101*177/Nt_load2)</f>
        <v>-9.4250338307611314E-2</v>
      </c>
      <c r="GB362" s="240">
        <f t="shared" ref="GB362:GB425" ca="1" si="774">2*IMREAL(K101)*COS(2*PI()*B101*178/Nt_load2)-2*IMAGINARY(K101)*SIN(2*PI()*B101*178/Nt_load2)</f>
        <v>-8.8548852852197907E-2</v>
      </c>
      <c r="GC362" s="240">
        <f t="shared" ref="GC362:GC425" ca="1" si="775">2*IMREAL(K101)*COS(2*PI()*B101*179/Nt_load2)-2*IMAGINARY(K101)*SIN(2*PI()*B101*179/Nt_load2)</f>
        <v>-8.2794028878881196E-2</v>
      </c>
      <c r="GD362" s="240">
        <f t="shared" ref="GD362:GD425" ca="1" si="776">2*IMREAL(K101)*COS(2*PI()*B101*180/Nt_load2)-2*IMAGINARY(K101)*SIN(2*PI()*B101*180/Nt_load2)</f>
        <v>-7.6989332878436012E-2</v>
      </c>
      <c r="GE362" s="240">
        <f t="shared" ref="GE362:GE425" ca="1" si="777">2*IMREAL(K101)*COS(2*PI()*B101*181/Nt_load2)-2*IMAGINARY(K101)*SIN(2*PI()*B101*181/Nt_load2)</f>
        <v>-7.1138261382681423E-2</v>
      </c>
      <c r="GF362" s="240">
        <f t="shared" ref="GF362:GF425" ca="1" si="778">2*IMREAL(K101)*COS(2*PI()*B101*182/Nt_load2)-2*IMAGINARY(K101)*SIN(2*PI()*B101*182/Nt_load2)</f>
        <v>-6.5244338858300818E-2</v>
      </c>
      <c r="GG362" s="240">
        <f t="shared" ref="GG362:GG425" ca="1" si="779">2*IMREAL(K101)*COS(2*PI()*B101*183/Nt_load2)-2*IMAGINARY(K101)*SIN(2*PI()*B101*183/Nt_load2)</f>
        <v>-5.9311115583834957E-2</v>
      </c>
      <c r="GH362" s="240">
        <f t="shared" ref="GH362:GH425" ca="1" si="780">2*IMREAL(K101)*COS(2*PI()*B101*184/Nt_load2)-2*IMAGINARY(K101)*SIN(2*PI()*B101*184/Nt_load2)</f>
        <v>-5.3342165511126846E-2</v>
      </c>
      <c r="GI362" s="240">
        <f t="shared" ref="GI362:GI425" ca="1" si="781">2*IMREAL(K101)*COS(2*PI()*B101*185/Nt_load2)-2*IMAGINARY(K101)*SIN(2*PI()*B101*185/Nt_load2)</f>
        <v>-4.734108411250687E-2</v>
      </c>
      <c r="GJ362" s="240">
        <f t="shared" ref="GJ362:GJ425" ca="1" si="782">2*IMREAL(K101)*COS(2*PI()*B101*186/Nt_load2)-2*IMAGINARY(K101)*SIN(2*PI()*B101*186/Nt_load2)</f>
        <v>-4.1311486215014681E-2</v>
      </c>
      <c r="GK362" s="240">
        <f t="shared" ref="GK362:GK425" ca="1" si="783">2*IMREAL(K101)*COS(2*PI()*B101*187/Nt_load2)-2*IMAGINARY(K101)*SIN(2*PI()*B101*187/Nt_load2)</f>
        <v>-3.5257003822962311E-2</v>
      </c>
      <c r="GL362" s="240">
        <f t="shared" ref="GL362:GL425" ca="1" si="784">2*IMREAL(K101)*COS(2*PI()*B101*188/Nt_load2)-2*IMAGINARY(K101)*SIN(2*PI()*B101*188/Nt_load2)</f>
        <v>-2.9181283930151496E-2</v>
      </c>
      <c r="GM362" s="240">
        <f t="shared" ref="GM362:GM425" ca="1" si="785">2*IMREAL(K101)*COS(2*PI()*B101*189/Nt_load2)-2*IMAGINARY(K101)*SIN(2*PI()*B101*189/Nt_load2)</f>
        <v>-2.3087986323059639E-2</v>
      </c>
      <c r="GN362" s="240">
        <f t="shared" ref="GN362:GN425" ca="1" si="786">2*IMREAL(K101)*COS(2*PI()*B101*190/Nt_load2)-2*IMAGINARY(K101)*SIN(2*PI()*B101*190/Nt_load2)</f>
        <v>-1.6980781376322193E-2</v>
      </c>
      <c r="GO362" s="240">
        <f t="shared" ref="GO362:GO425" ca="1" si="787">2*IMREAL(K101)*COS(2*PI()*B101*191/Nt_load2)-2*IMAGINARY(K101)*SIN(2*PI()*B101*191/Nt_load2)</f>
        <v>-1.0863347841835961E-2</v>
      </c>
      <c r="GP362" s="240">
        <f t="shared" ref="GP362:GP425" ca="1" si="788">2*IMREAL(K101)*COS(2*PI()*B101*192/Nt_load2)-2*IMAGINARY(K101)*SIN(2*PI()*B101*192/Nt_load2)</f>
        <v>-4.7393706328165463E-3</v>
      </c>
      <c r="GQ362" s="240">
        <f t="shared" ref="GQ362:GQ425" ca="1" si="789">2*IMREAL(K101)*COS(2*PI()*B101*193/Nt_load2)-2*IMAGINARY(K101)*SIN(2*PI()*B101*193/Nt_load2)</f>
        <v>1.3874613958555953E-3</v>
      </c>
      <c r="GR362" s="240">
        <f t="shared" ref="GR362:GR425" ca="1" si="790">2*IMREAL(K101)*COS(2*PI()*B101*194/Nt_load2)-2*IMAGINARY(K101)*SIN(2*PI()*B101*194/Nt_load2)</f>
        <v>7.5134576696633962E-3</v>
      </c>
      <c r="GS362" s="240">
        <f t="shared" ref="GS362:GS425" ca="1" si="791">2*IMREAL(K101)*COS(2*PI()*B101*195/Nt_load2)-2*IMAGINARY(K101)*SIN(2*PI()*B101*195/Nt_load2)</f>
        <v>1.3634928117517266E-2</v>
      </c>
      <c r="GT362" s="240">
        <f t="shared" ref="GT362:GT425" ca="1" si="792">2*IMREAL(K101)*COS(2*PI()*B101*196/Nt_load2)-2*IMAGINARY(K101)*SIN(2*PI()*B101*196/Nt_load2)</f>
        <v>1.9748185394515953E-2</v>
      </c>
      <c r="GU362" s="240">
        <f t="shared" ref="GU362:GU425" ca="1" si="793">2*IMREAL(K101)*COS(2*PI()*B101*197/Nt_load2)-2*IMAGINARY(K101)*SIN(2*PI()*B101*197/Nt_load2)</f>
        <v>2.5849547103065189E-2</v>
      </c>
      <c r="GV362" s="240">
        <f t="shared" ref="GV362:GV425" ca="1" si="794">2*IMREAL(K101)*COS(2*PI()*B101*198/Nt_load2)-2*IMAGINARY(K101)*SIN(2*PI()*B101*198/Nt_load2)</f>
        <v>3.1935338011016591E-2</v>
      </c>
      <c r="GW362" s="240">
        <f t="shared" ref="GW362:GW425" ca="1" si="795">2*IMREAL(K101)*COS(2*PI()*B101*199/Nt_load2)-2*IMAGINARY(K101)*SIN(2*PI()*B101*199/Nt_load2)</f>
        <v>3.8001892265489133E-2</v>
      </c>
      <c r="GX362" s="240">
        <f t="shared" ref="GX362:GX425" ca="1" si="796">2*IMREAL(K101)*COS(2*PI()*B101*200/Nt_load2)-2*IMAGINARY(K101)*SIN(2*PI()*B101*200/Nt_load2)</f>
        <v>4.4045555601043222E-2</v>
      </c>
      <c r="GY362" s="240">
        <f t="shared" ref="GY362:GY425" ca="1" si="797">2*IMREAL(K101)*COS(2*PI()*B101*201/Nt_load2)-2*IMAGINARY(K101)*SIN(2*PI()*B101*201/Nt_load2)</f>
        <v>5.0062687540872647E-2</v>
      </c>
      <c r="GZ362" s="240">
        <f t="shared" ref="GZ362:GZ425" ca="1" si="798">2*IMREAL(K101)*COS(2*PI()*B101*202/Nt_load2)-2*IMAGINARY(K101)*SIN(2*PI()*B101*202/Nt_load2)</f>
        <v>5.6049663589691913E-2</v>
      </c>
      <c r="HA362" s="240">
        <f t="shared" ref="HA362:HA425" ca="1" si="799">2*IMREAL(K101)*COS(2*PI()*B101*203/Nt_load2)-2*IMAGINARY(K101)*SIN(2*PI()*B101*203/Nt_load2)</f>
        <v>6.2002877416996671E-2</v>
      </c>
      <c r="HB362" s="240">
        <f t="shared" ref="HB362:HB425" ca="1" si="800">2*IMREAL(K101)*COS(2*PI()*B101*204/Nt_load2)-2*IMAGINARY(K101)*SIN(2*PI()*B101*204/Nt_load2)</f>
        <v>6.791874302938232E-2</v>
      </c>
      <c r="HC362" s="240">
        <f t="shared" ref="HC362:HC425" ca="1" si="801">2*IMREAL(K101)*COS(2*PI()*B101*205/Nt_load2)-2*IMAGINARY(K101)*SIN(2*PI()*B101*205/Nt_load2)</f>
        <v>7.3793696930612482E-2</v>
      </c>
      <c r="HD362" s="240">
        <f t="shared" ref="HD362:HD425" ca="1" si="802">2*IMREAL(K101)*COS(2*PI()*B101*206/Nt_load2)-2*IMAGINARY(K101)*SIN(2*PI()*B101*206/Nt_load2)</f>
        <v>7.9624200268135686E-2</v>
      </c>
      <c r="HE362" s="240">
        <f t="shared" ref="HE362:HE425" ca="1" si="803">2*IMREAL(K101)*COS(2*PI()*B101*207/Nt_load2)-2*IMAGINARY(K101)*SIN(2*PI()*B101*207/Nt_load2)</f>
        <v>8.5406740964757963E-2</v>
      </c>
      <c r="HF362" s="240">
        <f t="shared" ref="HF362:HF425" ca="1" si="804">2*IMREAL(K101)*COS(2*PI()*B101*208/Nt_load2)-2*IMAGINARY(K101)*SIN(2*PI()*B101*208/Nt_load2)</f>
        <v>9.1137835834187053E-2</v>
      </c>
      <c r="HG362" s="240">
        <f t="shared" ref="HG362:HG425" ca="1" si="805">2*IMREAL(K101)*COS(2*PI()*B101*209/Nt_load2)-2*IMAGINARY(K101)*SIN(2*PI()*B101*209/Nt_load2)</f>
        <v>9.6814032679172587E-2</v>
      </c>
      <c r="HH362" s="240">
        <f t="shared" ref="HH362:HH425" ca="1" si="806">2*IMREAL(K101)*COS(2*PI()*B101*210/Nt_load2)-2*IMAGINARY(K101)*SIN(2*PI()*B101*210/Nt_load2)</f>
        <v>0.10243191237098204</v>
      </c>
      <c r="HI362" s="240">
        <f t="shared" ref="HI362:HI425" ca="1" si="807">2*IMREAL(K101)*COS(2*PI()*B101*211/Nt_load2)-2*IMAGINARY(K101)*SIN(2*PI()*B101*211/Nt_load2)</f>
        <v>0.10798809090895511</v>
      </c>
      <c r="HJ362" s="240">
        <f t="shared" ref="HJ362:HJ425" ca="1" si="808">2*IMREAL(K101)*COS(2*PI()*B101*212/Nt_load2)-2*IMAGINARY(K101)*SIN(2*PI()*B101*212/Nt_load2)</f>
        <v>0.11347922145889945</v>
      </c>
      <c r="HK362" s="240">
        <f t="shared" ref="HK362:HK425" ca="1" si="809">2*IMREAL(K101)*COS(2*PI()*B101*213/Nt_load2)-2*IMAGINARY(K101)*SIN(2*PI()*B101*213/Nt_load2)</f>
        <v>0.11890199636909832</v>
      </c>
      <c r="HL362" s="240">
        <f t="shared" ref="HL362:HL425" ca="1" si="810">2*IMREAL(K101)*COS(2*PI()*B101*214/Nt_load2)-2*IMAGINARY(K101)*SIN(2*PI()*B101*214/Nt_load2)</f>
        <v>0.1242531491627165</v>
      </c>
      <c r="HM362" s="240">
        <f t="shared" ref="HM362:HM425" ca="1" si="811">2*IMREAL(K101)*COS(2*PI()*B101*215/Nt_load2)-2*IMAGINARY(K101)*SIN(2*PI()*B101*215/Nt_load2)</f>
        <v>0.12952945650540351</v>
      </c>
      <c r="HN362" s="240">
        <f t="shared" ref="HN362:HN425" ca="1" si="812">2*IMREAL(K101)*COS(2*PI()*B101*216/Nt_load2)-2*IMAGINARY(K101)*SIN(2*PI()*B101*216/Nt_load2)</f>
        <v>0.13472774014691002</v>
      </c>
      <c r="HO362" s="240">
        <f t="shared" ref="HO362:HO425" ca="1" si="813">2*IMREAL(K101)*COS(2*PI()*B101*217/Nt_load2)-2*IMAGINARY(K101)*SIN(2*PI()*B101*217/Nt_load2)</f>
        <v>0.13984486883554678</v>
      </c>
      <c r="HP362" s="240">
        <f t="shared" ref="HP362:HP425" ca="1" si="814">2*IMREAL(K101)*COS(2*PI()*B101*218/Nt_load2)-2*IMAGINARY(K101)*SIN(2*PI()*B101*218/Nt_load2)</f>
        <v>0.14487776020433341</v>
      </c>
      <c r="HQ362" s="240">
        <f t="shared" ref="HQ362:HQ425" ca="1" si="815">2*IMREAL(K101)*COS(2*PI()*B101*219/Nt_load2)-2*IMAGINARY(K101)*SIN(2*PI()*B101*219/Nt_load2)</f>
        <v>0.14982338262770151</v>
      </c>
      <c r="HR362" s="240">
        <f t="shared" ref="HR362:HR425" ca="1" si="816">2*IMREAL(K101)*COS(2*PI()*B101*220/Nt_load2)-2*IMAGINARY(K101)*SIN(2*PI()*B101*220/Nt_load2)</f>
        <v>0.15467875704763162</v>
      </c>
      <c r="HS362" s="240">
        <f t="shared" ref="HS362:HS425" ca="1" si="817">2*IMREAL(K101)*COS(2*PI()*B101*221/Nt_load2)-2*IMAGINARY(K101)*SIN(2*PI()*B101*221/Nt_load2)</f>
        <v>0.15944095876812747</v>
      </c>
      <c r="HT362" s="240">
        <f t="shared" ref="HT362:HT425" ca="1" si="818">2*IMREAL(K101)*COS(2*PI()*B101*222/Nt_load2)-2*IMAGINARY(K101)*SIN(2*PI()*B101*222/Nt_load2)</f>
        <v>0.1641071192169429</v>
      </c>
      <c r="HU362" s="240">
        <f t="shared" ref="HU362:HU425" ca="1" si="819">2*IMREAL(K101)*COS(2*PI()*B101*223/Nt_load2)-2*IMAGINARY(K101)*SIN(2*PI()*B101*223/Nt_load2)</f>
        <v>0.16867442767350246</v>
      </c>
      <c r="HV362" s="240">
        <f t="shared" ref="HV362:HV425" ca="1" si="820">2*IMREAL(K101)*COS(2*PI()*B101*224/Nt_load2)-2*IMAGINARY(K101)*SIN(2*PI()*B101*224/Nt_load2)</f>
        <v>0.17314013296197461</v>
      </c>
      <c r="HW362" s="240">
        <f t="shared" ref="HW362:HW425" ca="1" si="821">2*IMREAL(K101)*COS(2*PI()*B101*225/Nt_load2)-2*IMAGINARY(K101)*SIN(2*PI()*B101*225/Nt_load2)</f>
        <v>0.17750154510847702</v>
      </c>
      <c r="HX362" s="240">
        <f t="shared" ref="HX362:HX425" ca="1" si="822">2*IMREAL(K101)*COS(2*PI()*B101*226/Nt_load2)-2*IMAGINARY(K101)*SIN(2*PI()*B101*226/Nt_load2)</f>
        <v>0.18175603696141637</v>
      </c>
      <c r="HY362" s="240">
        <f t="shared" ref="HY362:HY425" ca="1" si="823">2*IMREAL(K101)*COS(2*PI()*B101*227/Nt_load2)-2*IMAGINARY(K101)*SIN(2*PI()*B101*227/Nt_load2)</f>
        <v>0.18590104577398614</v>
      </c>
      <c r="HZ362" s="240">
        <f t="shared" ref="HZ362:HZ425" ca="1" si="824">2*IMREAL(K101)*COS(2*PI()*B101*228/Nt_load2)-2*IMAGINARY(K101)*SIN(2*PI()*B101*228/Nt_load2)</f>
        <v>0.18993407474786947</v>
      </c>
      <c r="IA362" s="240">
        <f t="shared" ref="IA362:IA425" ca="1" si="825">2*IMREAL(K101)*COS(2*PI()*B101*229/Nt_load2)-2*IMAGINARY(K101)*SIN(2*PI()*B101*229/Nt_load2)</f>
        <v>0.19385269453721718</v>
      </c>
      <c r="IB362" s="240">
        <f t="shared" ref="IB362:IB425" ca="1" si="826">2*IMREAL(K101)*COS(2*PI()*B101*230/Nt_load2)-2*IMAGINARY(K101)*SIN(2*PI()*B101*230/Nt_load2)</f>
        <v>0.19765454471199498</v>
      </c>
      <c r="IC362" s="240">
        <f t="shared" ref="IC362:IC425" ca="1" si="827">2*IMREAL(K101)*COS(2*PI()*B101*231/Nt_load2)-2*IMAGINARY(K101)*SIN(2*PI()*B101*231/Nt_load2)</f>
        <v>0.20133733517981756</v>
      </c>
      <c r="ID362" s="240">
        <f t="shared" ref="ID362:ID425" ca="1" si="828">2*IMREAL(K101)*COS(2*PI()*B101*232/Nt_load2)-2*IMAGINARY(K101)*SIN(2*PI()*B101*232/Nt_load2)</f>
        <v>0.20489884756541568</v>
      </c>
      <c r="IE362" s="240">
        <f t="shared" ref="IE362:IE425" ca="1" si="829">2*IMREAL(K101)*COS(2*PI()*B101*233/Nt_load2)-2*IMAGINARY(K101)*SIN(2*PI()*B101*223/Nt_load2)</f>
        <v>0.20744001319937824</v>
      </c>
      <c r="IF362" s="240">
        <f t="shared" ref="IF362:IF425" ca="1" si="830">2*IMREAL(K101)*COS(2*PI()*B101*234/Nt_load2)-2*IMAGINARY(K101)*SIN(2*PI()*B101*234/Nt_load2)</f>
        <v>0.21164953114803192</v>
      </c>
      <c r="IG362" s="240">
        <f t="shared" ref="IG362:IG425" ca="1" si="831">2*IMREAL(K101)*COS(2*PI()*B101*235/Nt_load2)-2*IMAGINARY(K101)*SIN(2*PI()*B101*235/Nt_load2)</f>
        <v>0.2148346359856842</v>
      </c>
      <c r="IH362" s="240">
        <f t="shared" ref="IH362:IH425" ca="1" si="832">2*IMREAL(K101)*COS(2*PI()*B101*236/Nt_load2)-2*IMAGINARY(K101)*SIN(2*PI()*B101*236/Nt_load2)</f>
        <v>0.21789033247180309</v>
      </c>
      <c r="II362" s="240">
        <f t="shared" ref="II362:II425" ca="1" si="833">2*IMREAL(K101)*COS(2*PI()*B101*237/Nt_load2)-2*IMAGINARY(K101)*SIN(2*PI()*B101*237/Nt_load2)</f>
        <v>0.22081477996908533</v>
      </c>
      <c r="IJ362" s="240">
        <f t="shared" ref="IJ362:IJ425" ca="1" si="834">2*IMREAL(K101)*COS(2*PI()*B101*238/Nt_load2)-2*IMAGINARY(K101)*SIN(2*PI()*B101*238/Nt_load2)</f>
        <v>0.22360621689971061</v>
      </c>
      <c r="IK362" s="240">
        <f t="shared" ref="IK362:IK425" ca="1" si="835">2*IMREAL(K101)*COS(2*PI()*B101*239/Nt_load2)-2*IMAGINARY(K101)*SIN(2*PI()*B101*239/Nt_load2)</f>
        <v>0.22626296180645053</v>
      </c>
      <c r="IL362" s="240">
        <f t="shared" ref="IL362:IL425" ca="1" si="836">2*IMREAL(K101)*COS(2*PI()*B101*240/Nt_load2)-2*IMAGINARY(K101)*SIN(2*PI()*B101*240/Nt_load2)</f>
        <v>0.2287834143655153</v>
      </c>
      <c r="IM362" s="240">
        <f t="shared" ref="IM362:IM425" ca="1" si="837">2*IMREAL(K101)*COS(2*PI()*B101*241/Nt_load2)-2*IMAGINARY(K101)*SIN(2*PI()*B101*241/Nt_load2)</f>
        <v>0.23116605635052923</v>
      </c>
      <c r="IN362" s="240">
        <f t="shared" ref="IN362:IN425" ca="1" si="838">2*IMREAL(K101)*COS(2*PI()*B101*242/Nt_load2)-2*IMAGINARY(K101)*SIN(2*PI()*B101*242/Nt_load2)</f>
        <v>0.23340945254705311</v>
      </c>
      <c r="IO362" s="240">
        <f t="shared" ref="IO362:IO425" ca="1" si="839">2*IMREAL(K101)*COS(2*PI()*B101*243/Nt_load2)-2*IMAGINARY(K101)*SIN(2*PI()*B101*243/Nt_load2)</f>
        <v>0.23551225161710429</v>
      </c>
      <c r="IP362" s="240">
        <f t="shared" ref="IP362:IP425" ca="1" si="840">2*IMREAL(K101)*COS(2*PI()*B101*244/Nt_load2)-2*IMAGINARY(K101)*SIN(2*PI()*B101*244/Nt_load2)</f>
        <v>0.23747318691315156</v>
      </c>
      <c r="IQ362" s="240">
        <f t="shared" ref="IQ362:IQ425" ca="1" si="841">2*IMREAL(K101)*COS(2*PI()*B101*245/Nt_load2)-2*IMAGINARY(K101)*SIN(2*PI()*B101*245/Nt_load2)</f>
        <v>0.2392910772410968</v>
      </c>
      <c r="IR362" s="240">
        <f t="shared" ref="IR362:IR425" ca="1" si="842">2*IMREAL(K101)*COS(2*PI()*B101*246/Nt_load2)-2*IMAGINARY(K101)*SIN(2*PI()*B101*246/Nt_load2)</f>
        <v>0.24096482757178167</v>
      </c>
      <c r="IS362" s="240">
        <f t="shared" ref="IS362:IS425" ca="1" si="843">2*IMREAL(K101)*COS(2*PI()*B101*247/Nt_load2)-2*IMAGINARY(K101)*SIN(2*PI()*B101*247/Nt_load2)</f>
        <v>0.24249342970059254</v>
      </c>
      <c r="IT362" s="240">
        <f t="shared" ref="IT362:IT425" ca="1" si="844">2*IMREAL(K101)*COS(2*PI()*B101*248/Nt_load2)-2*IMAGINARY(K101)*SIN(2*PI()*B101*248/Nt_load2)</f>
        <v>0.24387596285476515</v>
      </c>
      <c r="IU362" s="240">
        <f t="shared" ref="IU362:IU425" ca="1" si="845">2*IMREAL(K101)*COS(2*PI()*B101*249/Nt_load2)-2*IMAGINARY(K101)*SIN(2*PI()*B101*249/Nt_load2)</f>
        <v>0.24511159424802367</v>
      </c>
      <c r="IV362" s="240">
        <f t="shared" ref="IV362:IV425" ca="1" si="846">2*IMREAL(K101)*COS(2*PI()*B101*250/Nt_load2)-2*IMAGINARY(K101)*SIN(2*PI()*B101*250/Nt_load2)</f>
        <v>0.24619957958222005</v>
      </c>
      <c r="IW362" s="240">
        <f t="shared" ref="IW362:IW425" ca="1" si="847">2*IMREAL(K101)*COS(2*PI()*B101*251/Nt_load2)-2*IMAGINARY(K101)*SIN(2*PI()*B101*251/Nt_load2)</f>
        <v>0.24713926349567134</v>
      </c>
      <c r="IX362" s="240">
        <f t="shared" ref="IX362:IX425" ca="1" si="848">2*IMREAL(K101)*COS(2*PI()*B101*252/Nt_load2)-2*IMAGINARY(K101)*SIN(2*PI()*B101*252/Nt_load2)</f>
        <v>0.2479300799579251</v>
      </c>
      <c r="IY362" s="240">
        <f t="shared" ref="IY362:IY425" ca="1" si="849">2*IMREAL(K101)*COS(2*PI()*B101*253/Nt_load2)-2*IMAGINARY(K101)*SIN(2*PI()*B101*253/Nt_load2)</f>
        <v>0.24857155261071501</v>
      </c>
      <c r="IZ362" s="240">
        <f t="shared" ref="IZ362:IZ425" ca="1" si="850">2*IMREAL(K101)*COS(2*PI()*B101*254/Nt_load2)-2*IMAGINARY(K101)*SIN(2*PI()*B101*254/Nt_load2)</f>
        <v>0.24906329505490127</v>
      </c>
      <c r="JA362" s="240">
        <f t="shared" ref="JA362:JA425" ca="1" si="851">2*IMREAL(K101)*COS(2*PI()*B101*255/Nt_load2)-2*IMAGINARY(K101)*SIN(2*PI()*B101*255/Nt_load2)</f>
        <v>0.24940501108322288</v>
      </c>
      <c r="JB362" s="240">
        <f t="shared" ref="JB362:JB425" ca="1" si="852">2*IMREAL(K101)*COS(2*PI()*B101*256/Nt_load2)-2*IMAGINARY(K101)*SIN(2*PI()*B101*256/Nt_load2)</f>
        <v>0.24959649485872201</v>
      </c>
    </row>
    <row r="363" spans="1:262">
      <c r="B363" s="248">
        <v>2</v>
      </c>
      <c r="C363" s="247">
        <f t="shared" ref="C363:C426" si="853">C362+Div_Nt_load2</f>
        <v>3.9062500000000001E-5</v>
      </c>
      <c r="D363" s="244">
        <f t="shared" ca="1" si="597"/>
        <v>24.166253096133222</v>
      </c>
      <c r="E363" s="243">
        <f ca="1">H361</f>
        <v>0.16625309613322192</v>
      </c>
      <c r="F363" s="242">
        <v>2</v>
      </c>
      <c r="G363" s="240">
        <f t="shared" ref="G363:G425" ca="1" si="854">2*IMREAL(K102)*COS(2*PI()*B102*1/Nt_load2)-2*IMAGINARY(K102)*SIN(2*PI()*B102*1/Nt_load2)</f>
        <v>-7.9866843844961417E-4</v>
      </c>
      <c r="H363" s="240">
        <f t="shared" ca="1" si="598"/>
        <v>-7.9417864269597206E-4</v>
      </c>
      <c r="I363" s="240">
        <f t="shared" ca="1" si="599"/>
        <v>-7.8777560103024196E-4</v>
      </c>
      <c r="J363" s="240">
        <f t="shared" ca="1" si="600"/>
        <v>-7.794747389406366E-4</v>
      </c>
      <c r="K363" s="240">
        <f t="shared" ca="1" si="601"/>
        <v>-7.6929605393099957E-4</v>
      </c>
      <c r="L363" s="240">
        <f t="shared" ca="1" si="602"/>
        <v>-7.5726406734506681E-4</v>
      </c>
      <c r="M363" s="240">
        <f t="shared" ca="1" si="603"/>
        <v>-7.4340776529240114E-4</v>
      </c>
      <c r="N363" s="240">
        <f t="shared" ca="1" si="604"/>
        <v>-7.2776052881831622E-4</v>
      </c>
      <c r="O363" s="240">
        <f t="shared" ca="1" si="605"/>
        <v>-7.1036005348601417E-4</v>
      </c>
      <c r="P363" s="240">
        <f t="shared" ca="1" si="606"/>
        <v>-6.9124825856467227E-4</v>
      </c>
      <c r="Q363" s="240">
        <f t="shared" ca="1" si="607"/>
        <v>-6.7047118604225133E-4</v>
      </c>
      <c r="R363" s="240">
        <f t="shared" ca="1" si="608"/>
        <v>-6.4807888970631455E-4</v>
      </c>
      <c r="S363" s="240">
        <f t="shared" ca="1" si="609"/>
        <v>-6.2412531456006886E-4</v>
      </c>
      <c r="T363" s="240">
        <f t="shared" ca="1" si="610"/>
        <v>-5.986681668641268E-4</v>
      </c>
      <c r="U363" s="241">
        <f t="shared" ca="1" si="611"/>
        <v>-5.7176877511707074E-4</v>
      </c>
      <c r="V363" s="240">
        <f t="shared" ca="1" si="612"/>
        <v>-5.4349194230972786E-4</v>
      </c>
      <c r="W363" s="240">
        <f t="shared" ca="1" si="613"/>
        <v>-5.1390578980908873E-4</v>
      </c>
      <c r="X363" s="240">
        <f t="shared" ca="1" si="614"/>
        <v>-4.8308159324796877E-4</v>
      </c>
      <c r="Y363" s="240">
        <f t="shared" ca="1" si="615"/>
        <v>-4.5109361081576441E-4</v>
      </c>
      <c r="Z363" s="240">
        <f t="shared" ca="1" si="616"/>
        <v>-4.1801890436397084E-4</v>
      </c>
      <c r="AA363" s="240">
        <f t="shared" ca="1" si="617"/>
        <v>-3.8393715375743267E-4</v>
      </c>
      <c r="AB363" s="240">
        <f t="shared" ca="1" si="618"/>
        <v>-3.4893046491857023E-4</v>
      </c>
      <c r="AC363" s="240">
        <f t="shared" ca="1" si="619"/>
        <v>-3.1308317202701961E-4</v>
      </c>
      <c r="AD363" s="240">
        <f t="shared" ca="1" si="620"/>
        <v>-2.7648163435120885E-4</v>
      </c>
      <c r="AE363" s="240">
        <f t="shared" ca="1" si="621"/>
        <v>-2.3921402820131494E-4</v>
      </c>
      <c r="AF363" s="240">
        <f t="shared" ca="1" si="622"/>
        <v>-2.0137013450480983E-4</v>
      </c>
      <c r="AG363" s="240">
        <f t="shared" ca="1" si="623"/>
        <v>-1.6304112251634212E-4</v>
      </c>
      <c r="AH363" s="240">
        <f t="shared" ca="1" si="624"/>
        <v>-1.2431933018301671E-4</v>
      </c>
      <c r="AI363" s="240">
        <f t="shared" ca="1" si="625"/>
        <v>-8.5298041694193124E-5</v>
      </c>
      <c r="AJ363" s="240">
        <f t="shared" ca="1" si="626"/>
        <v>-4.6071262751702347E-5</v>
      </c>
      <c r="AK363" s="240">
        <f t="shared" ca="1" si="627"/>
        <v>-6.7334941018765178E-6</v>
      </c>
      <c r="AL363" s="240">
        <f t="shared" ca="1" si="628"/>
        <v>3.2620496125025153E-5</v>
      </c>
      <c r="AM363" s="240">
        <f t="shared" ca="1" si="629"/>
        <v>7.1895900719543617E-5</v>
      </c>
      <c r="AN363" s="240">
        <f t="shared" ca="1" si="630"/>
        <v>1.1099810179189158E-4</v>
      </c>
      <c r="AO363" s="240">
        <f t="shared" ca="1" si="631"/>
        <v>1.498328987147372E-4</v>
      </c>
      <c r="AP363" s="240">
        <f t="shared" ca="1" si="632"/>
        <v>1.8830673506076728E-4</v>
      </c>
      <c r="AQ363" s="240">
        <f t="shared" ca="1" si="633"/>
        <v>2.2632692398831395E-4</v>
      </c>
      <c r="AR363" s="240">
        <f t="shared" ca="1" si="634"/>
        <v>2.6380187153207538E-4</v>
      </c>
      <c r="AS363" s="240">
        <f t="shared" ca="1" si="635"/>
        <v>3.0064129726100123E-4</v>
      </c>
      <c r="AT363" s="240">
        <f t="shared" ca="1" si="636"/>
        <v>3.3675645177175777E-4</v>
      </c>
      <c r="AU363" s="240">
        <f t="shared" ca="1" si="637"/>
        <v>3.7206033049381446E-4</v>
      </c>
      <c r="AV363" s="240">
        <f t="shared" ca="1" si="638"/>
        <v>4.0646788329107584E-4</v>
      </c>
      <c r="AW363" s="240">
        <f t="shared" ca="1" si="639"/>
        <v>4.3989621935510695E-4</v>
      </c>
      <c r="AX363" s="240">
        <f t="shared" ca="1" si="640"/>
        <v>4.7226480689635335E-4</v>
      </c>
      <c r="AY363" s="240">
        <f t="shared" ca="1" si="641"/>
        <v>5.0349566715227523E-4</v>
      </c>
      <c r="AZ363" s="240">
        <f t="shared" ca="1" si="642"/>
        <v>5.3351356224501508E-4</v>
      </c>
      <c r="BA363" s="240">
        <f t="shared" ca="1" si="643"/>
        <v>5.6224617643603784E-4</v>
      </c>
      <c r="BB363" s="240">
        <f t="shared" ca="1" si="644"/>
        <v>5.8962429034107732E-4</v>
      </c>
      <c r="BC363" s="240">
        <f t="shared" ca="1" si="645"/>
        <v>6.1558194768569676E-4</v>
      </c>
      <c r="BD363" s="240">
        <f t="shared" ca="1" si="646"/>
        <v>6.4005661419973118E-4</v>
      </c>
      <c r="BE363" s="240">
        <f t="shared" ca="1" si="647"/>
        <v>6.6298932826782005E-4</v>
      </c>
      <c r="BF363" s="240">
        <f t="shared" ca="1" si="648"/>
        <v>6.8432484297310532E-4</v>
      </c>
      <c r="BG363" s="240">
        <f t="shared" ca="1" si="649"/>
        <v>7.0401175919189082E-4</v>
      </c>
      <c r="BH363" s="240">
        <f t="shared" ca="1" si="650"/>
        <v>7.2200264941863618E-4</v>
      </c>
      <c r="BI363" s="240">
        <f t="shared" ca="1" si="651"/>
        <v>7.3825417202296882E-4</v>
      </c>
      <c r="BJ363" s="240">
        <f t="shared" ca="1" si="652"/>
        <v>7.5272717566346979E-4</v>
      </c>
      <c r="BK363" s="240">
        <f t="shared" ca="1" si="653"/>
        <v>7.6538679360668358E-4</v>
      </c>
      <c r="BL363" s="240">
        <f t="shared" ca="1" si="654"/>
        <v>7.7620252772413352E-4</v>
      </c>
      <c r="BM363" s="240">
        <f t="shared" ca="1" si="655"/>
        <v>7.8514832196498435E-4</v>
      </c>
      <c r="BN363" s="240">
        <f t="shared" ca="1" si="656"/>
        <v>7.9220262512735059E-4</v>
      </c>
      <c r="BO363" s="240">
        <f t="shared" ca="1" si="657"/>
        <v>7.9734844277703034E-4</v>
      </c>
      <c r="BP363" s="240">
        <f t="shared" ca="1" si="658"/>
        <v>8.00573378188585E-4</v>
      </c>
      <c r="BQ363" s="240">
        <f t="shared" ca="1" si="659"/>
        <v>8.0186966221013729E-4</v>
      </c>
      <c r="BR363" s="240">
        <f t="shared" ca="1" si="660"/>
        <v>8.0123417197993795E-4</v>
      </c>
      <c r="BS363" s="240">
        <f t="shared" ca="1" si="661"/>
        <v>7.9866843844961417E-4</v>
      </c>
      <c r="BT363" s="240">
        <f t="shared" ca="1" si="662"/>
        <v>7.9417864269597206E-4</v>
      </c>
      <c r="BU363" s="240">
        <f t="shared" ca="1" si="663"/>
        <v>7.8777560103024196E-4</v>
      </c>
      <c r="BV363" s="240">
        <f t="shared" ca="1" si="664"/>
        <v>7.794747389406366E-4</v>
      </c>
      <c r="BW363" s="240">
        <f t="shared" ca="1" si="665"/>
        <v>7.6929605393099957E-4</v>
      </c>
      <c r="BX363" s="240">
        <f t="shared" ca="1" si="666"/>
        <v>7.5726406734506692E-4</v>
      </c>
      <c r="BY363" s="240">
        <f t="shared" ca="1" si="667"/>
        <v>7.4340776529240114E-4</v>
      </c>
      <c r="BZ363" s="240">
        <f t="shared" ca="1" si="668"/>
        <v>7.2776052881831632E-4</v>
      </c>
      <c r="CA363" s="240">
        <f t="shared" ca="1" si="669"/>
        <v>7.1036005348601428E-4</v>
      </c>
      <c r="CB363" s="240">
        <f t="shared" ca="1" si="670"/>
        <v>6.9124825856467227E-4</v>
      </c>
      <c r="CC363" s="240">
        <f t="shared" ca="1" si="671"/>
        <v>6.7047118604225133E-4</v>
      </c>
      <c r="CD363" s="240">
        <f t="shared" ca="1" si="672"/>
        <v>6.4807888970631476E-4</v>
      </c>
      <c r="CE363" s="240">
        <f t="shared" ca="1" si="673"/>
        <v>6.2412531456006886E-4</v>
      </c>
      <c r="CF363" s="240">
        <f t="shared" ca="1" si="674"/>
        <v>5.9866816686412691E-4</v>
      </c>
      <c r="CG363" s="240">
        <f t="shared" ca="1" si="675"/>
        <v>5.7176877511707074E-4</v>
      </c>
      <c r="CH363" s="240">
        <f t="shared" ca="1" si="676"/>
        <v>5.4349194230972786E-4</v>
      </c>
      <c r="CI363" s="240">
        <f t="shared" ca="1" si="677"/>
        <v>5.1390578980908905E-4</v>
      </c>
      <c r="CJ363" s="240">
        <f t="shared" ca="1" si="678"/>
        <v>4.8308159324796926E-4</v>
      </c>
      <c r="CK363" s="240">
        <f t="shared" ca="1" si="679"/>
        <v>4.5109361081576414E-4</v>
      </c>
      <c r="CL363" s="240">
        <f t="shared" ca="1" si="680"/>
        <v>4.1801890436397074E-4</v>
      </c>
      <c r="CM363" s="240">
        <f t="shared" ca="1" si="681"/>
        <v>3.8393715375743278E-4</v>
      </c>
      <c r="CN363" s="240">
        <f t="shared" ca="1" si="682"/>
        <v>3.4893046491857028E-4</v>
      </c>
      <c r="CO363" s="240">
        <f t="shared" ca="1" si="683"/>
        <v>3.1308317202701982E-4</v>
      </c>
      <c r="CP363" s="240">
        <f t="shared" ca="1" si="684"/>
        <v>2.7648163435120923E-4</v>
      </c>
      <c r="CQ363" s="240">
        <f t="shared" ca="1" si="685"/>
        <v>2.3921402820131484E-4</v>
      </c>
      <c r="CR363" s="240">
        <f t="shared" ca="1" si="686"/>
        <v>2.0137013450480991E-4</v>
      </c>
      <c r="CS363" s="240">
        <f t="shared" ca="1" si="687"/>
        <v>1.6304112251634223E-4</v>
      </c>
      <c r="CT363" s="240">
        <f t="shared" ca="1" si="688"/>
        <v>1.2431933018301701E-4</v>
      </c>
      <c r="CU363" s="240">
        <f t="shared" ca="1" si="689"/>
        <v>8.5298041694193558E-5</v>
      </c>
      <c r="CV363" s="240">
        <f t="shared" ca="1" si="690"/>
        <v>4.6071262751702083E-5</v>
      </c>
      <c r="CW363" s="240">
        <f t="shared" ca="1" si="691"/>
        <v>6.7334941018764433E-6</v>
      </c>
      <c r="CX363" s="240">
        <f t="shared" ca="1" si="692"/>
        <v>-3.2620496125025051E-5</v>
      </c>
      <c r="CY363" s="240">
        <f t="shared" ca="1" si="693"/>
        <v>-7.1895900719543346E-5</v>
      </c>
      <c r="CZ363" s="240">
        <f t="shared" ca="1" si="694"/>
        <v>-1.1099810179189113E-4</v>
      </c>
      <c r="DA363" s="240">
        <f t="shared" ca="1" si="695"/>
        <v>-1.4983289871473745E-4</v>
      </c>
      <c r="DB363" s="240">
        <f t="shared" ca="1" si="696"/>
        <v>-1.8830673506076736E-4</v>
      </c>
      <c r="DC363" s="240">
        <f t="shared" ca="1" si="697"/>
        <v>-2.2632692398831384E-4</v>
      </c>
      <c r="DD363" s="240">
        <f t="shared" ca="1" si="698"/>
        <v>-2.6380187153207527E-4</v>
      </c>
      <c r="DE363" s="240">
        <f t="shared" ca="1" si="699"/>
        <v>-3.0064129726100095E-4</v>
      </c>
      <c r="DF363" s="240">
        <f t="shared" ca="1" si="700"/>
        <v>-3.3675645177175798E-4</v>
      </c>
      <c r="DG363" s="240">
        <f t="shared" ca="1" si="701"/>
        <v>-3.7206033049381467E-4</v>
      </c>
      <c r="DH363" s="240">
        <f t="shared" ca="1" si="702"/>
        <v>-4.0646788329107574E-4</v>
      </c>
      <c r="DI363" s="240">
        <f t="shared" ca="1" si="703"/>
        <v>-4.3989621935510684E-4</v>
      </c>
      <c r="DJ363" s="240">
        <f t="shared" ca="1" si="704"/>
        <v>-4.7226480689635324E-4</v>
      </c>
      <c r="DK363" s="240">
        <f t="shared" ca="1" si="705"/>
        <v>-5.034956671522749E-4</v>
      </c>
      <c r="DL363" s="240">
        <f t="shared" ca="1" si="706"/>
        <v>-5.3351356224501519E-4</v>
      </c>
      <c r="DM363" s="240">
        <f t="shared" ca="1" si="707"/>
        <v>-5.6224617643603773E-4</v>
      </c>
      <c r="DN363" s="240">
        <f t="shared" ca="1" si="708"/>
        <v>-5.8962429034107721E-4</v>
      </c>
      <c r="DO363" s="240">
        <f t="shared" ca="1" si="709"/>
        <v>-6.1558194768569676E-4</v>
      </c>
      <c r="DP363" s="240">
        <f t="shared" ca="1" si="710"/>
        <v>-6.4005661419973096E-4</v>
      </c>
      <c r="DQ363" s="240">
        <f t="shared" ca="1" si="711"/>
        <v>-6.6298932826782027E-4</v>
      </c>
      <c r="DR363" s="240">
        <f t="shared" ca="1" si="712"/>
        <v>-6.8432484297310521E-4</v>
      </c>
      <c r="DS363" s="240">
        <f t="shared" ca="1" si="713"/>
        <v>-7.0401175919189082E-4</v>
      </c>
      <c r="DT363" s="240">
        <f t="shared" ca="1" si="714"/>
        <v>-7.2200264941863607E-4</v>
      </c>
      <c r="DU363" s="240">
        <f t="shared" ca="1" si="715"/>
        <v>-7.3825417202296871E-4</v>
      </c>
      <c r="DV363" s="240">
        <f t="shared" ca="1" si="716"/>
        <v>-7.5272717566346957E-4</v>
      </c>
      <c r="DW363" s="240">
        <f t="shared" ca="1" si="717"/>
        <v>-7.6538679360668358E-4</v>
      </c>
      <c r="DX363" s="240">
        <f t="shared" ca="1" si="718"/>
        <v>-7.7620252772413352E-4</v>
      </c>
      <c r="DY363" s="240">
        <f t="shared" ca="1" si="719"/>
        <v>-7.8514832196498435E-4</v>
      </c>
      <c r="DZ363" s="240">
        <f t="shared" ca="1" si="720"/>
        <v>-7.9220262512735048E-4</v>
      </c>
      <c r="EA363" s="240">
        <f t="shared" ca="1" si="721"/>
        <v>-7.9734844277703034E-4</v>
      </c>
      <c r="EB363" s="240">
        <f t="shared" ca="1" si="722"/>
        <v>-8.0057337818858511E-4</v>
      </c>
      <c r="EC363" s="240">
        <f t="shared" ca="1" si="723"/>
        <v>-8.0186966221013729E-4</v>
      </c>
      <c r="ED363" s="240">
        <f t="shared" ca="1" si="724"/>
        <v>-8.0123417197993795E-4</v>
      </c>
      <c r="EE363" s="240">
        <f t="shared" ca="1" si="725"/>
        <v>-7.9866843844961417E-4</v>
      </c>
      <c r="EF363" s="240">
        <f t="shared" ca="1" si="726"/>
        <v>-7.9417864269597216E-4</v>
      </c>
      <c r="EG363" s="240">
        <f t="shared" ca="1" si="727"/>
        <v>-7.8777560103024185E-4</v>
      </c>
      <c r="EH363" s="240">
        <f t="shared" ca="1" si="728"/>
        <v>-7.794747389406366E-4</v>
      </c>
      <c r="EI363" s="240">
        <f t="shared" ca="1" si="729"/>
        <v>-7.6929605393099968E-4</v>
      </c>
      <c r="EJ363" s="240">
        <f t="shared" ca="1" si="730"/>
        <v>-7.5726406734506692E-4</v>
      </c>
      <c r="EK363" s="240">
        <f t="shared" ca="1" si="731"/>
        <v>-7.4340776529240125E-4</v>
      </c>
      <c r="EL363" s="240">
        <f t="shared" ca="1" si="732"/>
        <v>-7.2776052881831622E-4</v>
      </c>
      <c r="EM363" s="240">
        <f t="shared" ca="1" si="733"/>
        <v>-7.1036005348601417E-4</v>
      </c>
      <c r="EN363" s="240">
        <f t="shared" ca="1" si="734"/>
        <v>-6.9124825856467227E-4</v>
      </c>
      <c r="EO363" s="240">
        <f t="shared" ca="1" si="735"/>
        <v>-6.7047118604225144E-4</v>
      </c>
      <c r="EP363" s="240">
        <f t="shared" ca="1" si="736"/>
        <v>-6.4807888970631476E-4</v>
      </c>
      <c r="EQ363" s="240">
        <f t="shared" ca="1" si="737"/>
        <v>-6.2412531456006908E-4</v>
      </c>
      <c r="ER363" s="240">
        <f t="shared" ca="1" si="738"/>
        <v>-5.9866816686412669E-4</v>
      </c>
      <c r="ES363" s="240">
        <f t="shared" ca="1" si="739"/>
        <v>-5.7176877511707085E-4</v>
      </c>
      <c r="ET363" s="240">
        <f t="shared" ca="1" si="740"/>
        <v>-5.4349194230972786E-4</v>
      </c>
      <c r="EU363" s="240">
        <f t="shared" ca="1" si="741"/>
        <v>-5.1390578980908916E-4</v>
      </c>
      <c r="EV363" s="240">
        <f t="shared" ca="1" si="742"/>
        <v>-4.8308159324796926E-4</v>
      </c>
      <c r="EW363" s="240">
        <f t="shared" ca="1" si="743"/>
        <v>-4.5109361081576425E-4</v>
      </c>
      <c r="EX363" s="240">
        <f t="shared" ca="1" si="744"/>
        <v>-4.1801890436397084E-4</v>
      </c>
      <c r="EY363" s="240">
        <f t="shared" ca="1" si="745"/>
        <v>-3.8393715375743283E-4</v>
      </c>
      <c r="EZ363" s="240">
        <f t="shared" ca="1" si="746"/>
        <v>-3.4893046491857039E-4</v>
      </c>
      <c r="FA363" s="240">
        <f t="shared" ca="1" si="747"/>
        <v>-3.1308317202701993E-4</v>
      </c>
      <c r="FB363" s="240">
        <f t="shared" ca="1" si="748"/>
        <v>-2.7648163435120934E-4</v>
      </c>
      <c r="FC363" s="240">
        <f t="shared" ca="1" si="749"/>
        <v>-2.3921402820131494E-4</v>
      </c>
      <c r="FD363" s="240">
        <f t="shared" ca="1" si="750"/>
        <v>-2.0137013450480999E-4</v>
      </c>
      <c r="FE363" s="240">
        <f t="shared" ca="1" si="751"/>
        <v>-1.6304112251634231E-4</v>
      </c>
      <c r="FF363" s="240">
        <f t="shared" ca="1" si="752"/>
        <v>-1.2431933018301706E-4</v>
      </c>
      <c r="FG363" s="240">
        <f t="shared" ca="1" si="753"/>
        <v>-8.529804169419368E-5</v>
      </c>
      <c r="FH363" s="240">
        <f t="shared" ca="1" si="754"/>
        <v>-4.6071262751702191E-5</v>
      </c>
      <c r="FI363" s="240">
        <f t="shared" ca="1" si="755"/>
        <v>-6.7334941018765449E-6</v>
      </c>
      <c r="FJ363" s="240">
        <f t="shared" ca="1" si="756"/>
        <v>3.2620496125024956E-5</v>
      </c>
      <c r="FK363" s="240">
        <f t="shared" ca="1" si="757"/>
        <v>7.1895900719543251E-5</v>
      </c>
      <c r="FL363" s="240">
        <f t="shared" ca="1" si="758"/>
        <v>1.1099810179189102E-4</v>
      </c>
      <c r="FM363" s="240">
        <f t="shared" ca="1" si="759"/>
        <v>1.4983289871473666E-4</v>
      </c>
      <c r="FN363" s="240">
        <f t="shared" ca="1" si="760"/>
        <v>1.8830673506076655E-4</v>
      </c>
      <c r="FO363" s="240">
        <f t="shared" ca="1" si="761"/>
        <v>2.2632692398831311E-4</v>
      </c>
      <c r="FP363" s="240">
        <f t="shared" ca="1" si="762"/>
        <v>2.6380187153207592E-4</v>
      </c>
      <c r="FQ363" s="240">
        <f t="shared" ca="1" si="763"/>
        <v>3.0064129726100155E-4</v>
      </c>
      <c r="FR363" s="240">
        <f t="shared" ca="1" si="764"/>
        <v>3.3675645177175787E-4</v>
      </c>
      <c r="FS363" s="240">
        <f t="shared" ca="1" si="765"/>
        <v>3.7206033049381457E-4</v>
      </c>
      <c r="FT363" s="240">
        <f t="shared" ca="1" si="766"/>
        <v>4.0646788329107563E-4</v>
      </c>
      <c r="FU363" s="240">
        <f t="shared" ca="1" si="767"/>
        <v>4.3989621935510678E-4</v>
      </c>
      <c r="FV363" s="240">
        <f t="shared" ca="1" si="768"/>
        <v>4.7226480689635319E-4</v>
      </c>
      <c r="FW363" s="240">
        <f t="shared" ca="1" si="769"/>
        <v>5.0349566715227479E-4</v>
      </c>
      <c r="FX363" s="240">
        <f t="shared" ca="1" si="770"/>
        <v>5.3351356224501465E-4</v>
      </c>
      <c r="FY363" s="240">
        <f t="shared" ca="1" si="771"/>
        <v>5.6224617643603719E-4</v>
      </c>
      <c r="FZ363" s="240">
        <f t="shared" ca="1" si="772"/>
        <v>5.8962429034107677E-4</v>
      </c>
      <c r="GA363" s="240">
        <f t="shared" ca="1" si="773"/>
        <v>6.155819476856972E-4</v>
      </c>
      <c r="GB363" s="240">
        <f t="shared" ca="1" si="774"/>
        <v>6.4005661419973129E-4</v>
      </c>
      <c r="GC363" s="240">
        <f t="shared" ca="1" si="775"/>
        <v>6.6298932826782016E-4</v>
      </c>
      <c r="GD363" s="240">
        <f t="shared" ca="1" si="776"/>
        <v>6.843248429731051E-4</v>
      </c>
      <c r="GE363" s="240">
        <f t="shared" ca="1" si="777"/>
        <v>7.0401175919189082E-4</v>
      </c>
      <c r="GF363" s="240">
        <f t="shared" ca="1" si="778"/>
        <v>7.2200264941863607E-4</v>
      </c>
      <c r="GG363" s="240">
        <f t="shared" ca="1" si="779"/>
        <v>7.3825417202296871E-4</v>
      </c>
      <c r="GH363" s="240">
        <f t="shared" ca="1" si="780"/>
        <v>7.5272717566346947E-4</v>
      </c>
      <c r="GI363" s="240">
        <f t="shared" ca="1" si="781"/>
        <v>7.6538679360668336E-4</v>
      </c>
      <c r="GJ363" s="240">
        <f t="shared" ca="1" si="782"/>
        <v>7.7620252772413341E-4</v>
      </c>
      <c r="GK363" s="240">
        <f t="shared" ca="1" si="783"/>
        <v>7.8514832196498435E-4</v>
      </c>
      <c r="GL363" s="240">
        <f t="shared" ca="1" si="784"/>
        <v>7.922026251273507E-4</v>
      </c>
      <c r="GM363" s="240">
        <f t="shared" ca="1" si="785"/>
        <v>7.9734844277703034E-4</v>
      </c>
      <c r="GN363" s="240">
        <f t="shared" ca="1" si="786"/>
        <v>8.0057337818858511E-4</v>
      </c>
      <c r="GO363" s="240">
        <f t="shared" ca="1" si="787"/>
        <v>8.0186966221013729E-4</v>
      </c>
      <c r="GP363" s="240">
        <f t="shared" ca="1" si="788"/>
        <v>8.0123417197993795E-4</v>
      </c>
      <c r="GQ363" s="240">
        <f t="shared" ca="1" si="789"/>
        <v>7.9866843844961417E-4</v>
      </c>
      <c r="GR363" s="240">
        <f t="shared" ca="1" si="790"/>
        <v>7.9417864269597216E-4</v>
      </c>
      <c r="GS363" s="240">
        <f t="shared" ca="1" si="791"/>
        <v>7.8777560103024207E-4</v>
      </c>
      <c r="GT363" s="240">
        <f t="shared" ca="1" si="792"/>
        <v>7.7947473894063681E-4</v>
      </c>
      <c r="GU363" s="240">
        <f t="shared" ca="1" si="793"/>
        <v>7.6929605393100001E-4</v>
      </c>
      <c r="GV363" s="240">
        <f t="shared" ca="1" si="794"/>
        <v>7.572640673450667E-4</v>
      </c>
      <c r="GW363" s="240">
        <f t="shared" ca="1" si="795"/>
        <v>7.4340776529240114E-4</v>
      </c>
      <c r="GX363" s="240">
        <f t="shared" ca="1" si="796"/>
        <v>7.2776052881831622E-4</v>
      </c>
      <c r="GY363" s="240">
        <f t="shared" ca="1" si="797"/>
        <v>7.1036005348601417E-4</v>
      </c>
      <c r="GZ363" s="240">
        <f t="shared" ca="1" si="798"/>
        <v>6.9124825856467227E-4</v>
      </c>
      <c r="HA363" s="240">
        <f t="shared" ca="1" si="799"/>
        <v>6.7047118604225155E-4</v>
      </c>
      <c r="HB363" s="240">
        <f t="shared" ca="1" si="800"/>
        <v>6.4807888970631487E-4</v>
      </c>
      <c r="HC363" s="240">
        <f t="shared" ca="1" si="801"/>
        <v>6.2412531456006919E-4</v>
      </c>
      <c r="HD363" s="240">
        <f t="shared" ca="1" si="802"/>
        <v>5.9866816686412723E-4</v>
      </c>
      <c r="HE363" s="240">
        <f t="shared" ca="1" si="803"/>
        <v>5.7176877511707139E-4</v>
      </c>
      <c r="HF363" s="240">
        <f t="shared" ca="1" si="804"/>
        <v>5.4349194230972743E-4</v>
      </c>
      <c r="HG363" s="240">
        <f t="shared" ca="1" si="805"/>
        <v>5.1390578980908862E-4</v>
      </c>
      <c r="HH363" s="240">
        <f t="shared" ca="1" si="806"/>
        <v>4.8308159324796877E-4</v>
      </c>
      <c r="HI363" s="240">
        <f t="shared" ca="1" si="807"/>
        <v>4.5109361081576435E-4</v>
      </c>
      <c r="HJ363" s="240">
        <f t="shared" ca="1" si="808"/>
        <v>4.180189043639709E-4</v>
      </c>
      <c r="HK363" s="240">
        <f t="shared" ca="1" si="809"/>
        <v>3.8393715375743294E-4</v>
      </c>
      <c r="HL363" s="240">
        <f t="shared" ca="1" si="810"/>
        <v>3.4893046491857045E-4</v>
      </c>
      <c r="HM363" s="240">
        <f t="shared" ca="1" si="811"/>
        <v>3.1308317202701999E-4</v>
      </c>
      <c r="HN363" s="240">
        <f t="shared" ca="1" si="812"/>
        <v>2.7648163435120939E-4</v>
      </c>
      <c r="HO363" s="240">
        <f t="shared" ca="1" si="813"/>
        <v>2.392140282013157E-4</v>
      </c>
      <c r="HP363" s="240">
        <f t="shared" ca="1" si="814"/>
        <v>2.0137013450481075E-4</v>
      </c>
      <c r="HQ363" s="240">
        <f t="shared" ca="1" si="815"/>
        <v>1.6304112251634169E-4</v>
      </c>
      <c r="HR363" s="240">
        <f t="shared" ca="1" si="816"/>
        <v>1.2431933018301647E-4</v>
      </c>
      <c r="HS363" s="240">
        <f t="shared" ca="1" si="817"/>
        <v>8.5298041694193056E-5</v>
      </c>
      <c r="HT363" s="240">
        <f t="shared" ca="1" si="818"/>
        <v>4.6071262751702272E-5</v>
      </c>
      <c r="HU363" s="240">
        <f t="shared" ca="1" si="819"/>
        <v>6.7334941018766398E-6</v>
      </c>
      <c r="HV363" s="240">
        <f t="shared" ca="1" si="820"/>
        <v>-3.2620496125024854E-5</v>
      </c>
      <c r="HW363" s="240">
        <f t="shared" ca="1" si="821"/>
        <v>-7.1895900719543156E-5</v>
      </c>
      <c r="HX363" s="240">
        <f t="shared" ca="1" si="822"/>
        <v>-1.1099810179189093E-4</v>
      </c>
      <c r="HY363" s="240">
        <f t="shared" ca="1" si="823"/>
        <v>-1.4983289871473658E-4</v>
      </c>
      <c r="HZ363" s="240">
        <f t="shared" ca="1" si="824"/>
        <v>-1.8830673506076647E-4</v>
      </c>
      <c r="IA363" s="240">
        <f t="shared" ca="1" si="825"/>
        <v>-2.26326923988313E-4</v>
      </c>
      <c r="IB363" s="240">
        <f t="shared" ca="1" si="826"/>
        <v>-2.6380187153207576E-4</v>
      </c>
      <c r="IC363" s="240">
        <f t="shared" ca="1" si="827"/>
        <v>-3.0064129726100144E-4</v>
      </c>
      <c r="ID363" s="240">
        <f t="shared" ca="1" si="828"/>
        <v>-3.3675645177175782E-4</v>
      </c>
      <c r="IE363" s="240">
        <f t="shared" ca="1" si="829"/>
        <v>-3.7515295456925054E-4</v>
      </c>
      <c r="IF363" s="240">
        <f t="shared" ca="1" si="830"/>
        <v>-4.0646788329107557E-4</v>
      </c>
      <c r="IG363" s="240">
        <f t="shared" ca="1" si="831"/>
        <v>-4.3989621935510667E-4</v>
      </c>
      <c r="IH363" s="240">
        <f t="shared" ca="1" si="832"/>
        <v>-4.7226480689635308E-4</v>
      </c>
      <c r="II363" s="240">
        <f t="shared" ca="1" si="833"/>
        <v>-5.0349566715227469E-4</v>
      </c>
      <c r="IJ363" s="240">
        <f t="shared" ca="1" si="834"/>
        <v>-5.3351356224501454E-4</v>
      </c>
      <c r="IK363" s="240">
        <f t="shared" ca="1" si="835"/>
        <v>-5.6224617643603719E-4</v>
      </c>
      <c r="IL363" s="240">
        <f t="shared" ca="1" si="836"/>
        <v>-5.8962429034107667E-4</v>
      </c>
      <c r="IM363" s="240">
        <f t="shared" ca="1" si="837"/>
        <v>-6.1558194768569709E-4</v>
      </c>
      <c r="IN363" s="240">
        <f t="shared" ca="1" si="838"/>
        <v>-6.4005661419973118E-4</v>
      </c>
      <c r="IO363" s="240">
        <f t="shared" ca="1" si="839"/>
        <v>-6.6298932826782005E-4</v>
      </c>
      <c r="IP363" s="240">
        <f t="shared" ca="1" si="840"/>
        <v>-6.843248429731051E-4</v>
      </c>
      <c r="IQ363" s="240">
        <f t="shared" ca="1" si="841"/>
        <v>-7.0401175919189082E-4</v>
      </c>
      <c r="IR363" s="240">
        <f t="shared" ca="1" si="842"/>
        <v>-7.2200264941863596E-4</v>
      </c>
      <c r="IS363" s="240">
        <f t="shared" ca="1" si="843"/>
        <v>-7.3825417202296861E-4</v>
      </c>
      <c r="IT363" s="240">
        <f t="shared" ca="1" si="844"/>
        <v>-7.5272717566346947E-4</v>
      </c>
      <c r="IU363" s="240">
        <f t="shared" ca="1" si="845"/>
        <v>-7.6538679360668325E-4</v>
      </c>
      <c r="IV363" s="240">
        <f t="shared" ca="1" si="846"/>
        <v>-7.7620252772413341E-4</v>
      </c>
      <c r="IW363" s="240">
        <f t="shared" ca="1" si="847"/>
        <v>-7.8514832196498446E-4</v>
      </c>
      <c r="IX363" s="240">
        <f t="shared" ca="1" si="848"/>
        <v>-7.9220262512735059E-4</v>
      </c>
      <c r="IY363" s="240">
        <f t="shared" ca="1" si="849"/>
        <v>-7.9734844277703034E-4</v>
      </c>
      <c r="IZ363" s="240">
        <f t="shared" ca="1" si="850"/>
        <v>-8.00573378188585E-4</v>
      </c>
      <c r="JA363" s="240">
        <f t="shared" ca="1" si="851"/>
        <v>-8.0186966221013729E-4</v>
      </c>
      <c r="JB363" s="240">
        <f t="shared" ca="1" si="852"/>
        <v>-8.0123417197993795E-4</v>
      </c>
    </row>
    <row r="364" spans="1:262">
      <c r="B364" s="248">
        <v>3</v>
      </c>
      <c r="C364" s="247">
        <f t="shared" si="853"/>
        <v>5.8593749999999998E-5</v>
      </c>
      <c r="D364" s="244">
        <f t="shared" ca="1" si="597"/>
        <v>24.188673839309047</v>
      </c>
      <c r="E364" s="243">
        <f ca="1">I361</f>
        <v>0.18867383930904566</v>
      </c>
      <c r="F364" s="242">
        <v>3</v>
      </c>
      <c r="G364" s="240">
        <f t="shared" ca="1" si="854"/>
        <v>-8.4395249060065722E-2</v>
      </c>
      <c r="H364" s="240">
        <f t="shared" ca="1" si="598"/>
        <v>-8.4120858745519902E-2</v>
      </c>
      <c r="I364" s="240">
        <f t="shared" ca="1" si="599"/>
        <v>-8.3390610208980531E-2</v>
      </c>
      <c r="J364" s="240">
        <f t="shared" ca="1" si="600"/>
        <v>-8.2208460730537766E-2</v>
      </c>
      <c r="K364" s="240">
        <f t="shared" ca="1" si="601"/>
        <v>-8.0580816480639861E-2</v>
      </c>
      <c r="L364" s="240">
        <f t="shared" ca="1" si="602"/>
        <v>-7.8516497804500318E-2</v>
      </c>
      <c r="M364" s="240">
        <f t="shared" ca="1" si="603"/>
        <v>-7.6026691423883144E-2</v>
      </c>
      <c r="N364" s="240">
        <f t="shared" ca="1" si="604"/>
        <v>-7.3124889815288238E-2</v>
      </c>
      <c r="O364" s="240">
        <f t="shared" ca="1" si="605"/>
        <v>-6.9826818093052287E-2</v>
      </c>
      <c r="P364" s="240">
        <f t="shared" ca="1" si="606"/>
        <v>-6.6150348793591648E-2</v>
      </c>
      <c r="Q364" s="240">
        <f t="shared" ca="1" si="607"/>
        <v>-6.2115405022579034E-2</v>
      </c>
      <c r="R364" s="240">
        <f t="shared" ca="1" si="608"/>
        <v>-5.7743852489907647E-2</v>
      </c>
      <c r="S364" s="240">
        <f t="shared" ca="1" si="609"/>
        <v>-5.3059381017514826E-2</v>
      </c>
      <c r="T364" s="240">
        <f t="shared" ca="1" si="610"/>
        <v>-4.8087376162184309E-2</v>
      </c>
      <c r="U364" s="241">
        <f t="shared" ca="1" si="611"/>
        <v>-4.2854781649014684E-2</v>
      </c>
      <c r="V364" s="240">
        <f t="shared" ca="1" si="612"/>
        <v>-3.7389953361038508E-2</v>
      </c>
      <c r="W364" s="240">
        <f t="shared" ca="1" si="613"/>
        <v>-3.1722505676235364E-2</v>
      </c>
      <c r="X364" s="240">
        <f t="shared" ca="1" si="614"/>
        <v>-2.5883150984651698E-2</v>
      </c>
      <c r="Y364" s="240">
        <f t="shared" ca="1" si="615"/>
        <v>-1.9903533255298207E-2</v>
      </c>
      <c r="Z364" s="240">
        <f t="shared" ca="1" si="616"/>
        <v>-1.3816056554739997E-2</v>
      </c>
      <c r="AA364" s="240">
        <f t="shared" ca="1" si="617"/>
        <v>-7.6537094466522983E-3</v>
      </c>
      <c r="AB364" s="240">
        <f t="shared" ca="1" si="618"/>
        <v>-1.4498862239357728E-3</v>
      </c>
      <c r="AC364" s="240">
        <f t="shared" ca="1" si="619"/>
        <v>4.7617940578501992E-3</v>
      </c>
      <c r="AD364" s="240">
        <f t="shared" ca="1" si="620"/>
        <v>1.0947669765062371E-2</v>
      </c>
      <c r="AE364" s="240">
        <f t="shared" ca="1" si="621"/>
        <v>1.7074219101282886E-2</v>
      </c>
      <c r="AF364" s="240">
        <f t="shared" ca="1" si="622"/>
        <v>2.3108241764838475E-2</v>
      </c>
      <c r="AG364" s="240">
        <f t="shared" ca="1" si="623"/>
        <v>2.9017038864111805E-2</v>
      </c>
      <c r="AH364" s="240">
        <f t="shared" ca="1" si="624"/>
        <v>3.4768590115668269E-2</v>
      </c>
      <c r="AI364" s="240">
        <f t="shared" ca="1" si="625"/>
        <v>4.0331727364946168E-2</v>
      </c>
      <c r="AJ364" s="240">
        <f t="shared" ca="1" si="626"/>
        <v>4.5676303489186949E-2</v>
      </c>
      <c r="AK364" s="240">
        <f t="shared" ca="1" si="627"/>
        <v>5.0773355767305205E-2</v>
      </c>
      <c r="AL364" s="240">
        <f t="shared" ca="1" si="628"/>
        <v>5.5595262831383919E-2</v>
      </c>
      <c r="AM364" s="240">
        <f t="shared" ca="1" si="629"/>
        <v>6.0115894349260159E-2</v>
      </c>
      <c r="AN364" s="240">
        <f t="shared" ca="1" si="630"/>
        <v>6.4310752627059153E-2</v>
      </c>
      <c r="AO364" s="240">
        <f t="shared" ca="1" si="631"/>
        <v>6.8157105364320084E-2</v>
      </c>
      <c r="AP364" s="240">
        <f t="shared" ca="1" si="632"/>
        <v>7.1634108842301578E-2</v>
      </c>
      <c r="AQ364" s="240">
        <f t="shared" ca="1" si="633"/>
        <v>7.4722920877899821E-2</v>
      </c>
      <c r="AR364" s="240">
        <f t="shared" ca="1" si="634"/>
        <v>7.7406802931071092E-2</v>
      </c>
      <c r="AS364" s="240">
        <f t="shared" ca="1" si="635"/>
        <v>7.9671210812430754E-2</v>
      </c>
      <c r="AT364" s="240">
        <f t="shared" ca="1" si="636"/>
        <v>8.150387349947541E-2</v>
      </c>
      <c r="AU364" s="240">
        <f t="shared" ca="1" si="637"/>
        <v>8.2894859634317308E-2</v>
      </c>
      <c r="AV364" s="240">
        <f t="shared" ca="1" si="638"/>
        <v>8.3836631342573076E-2</v>
      </c>
      <c r="AW364" s="240">
        <f t="shared" ca="1" si="639"/>
        <v>8.4324085081758066E-2</v>
      </c>
      <c r="AX364" s="240">
        <f t="shared" ca="1" si="640"/>
        <v>8.4354579297825388E-2</v>
      </c>
      <c r="AY364" s="240">
        <f t="shared" ca="1" si="641"/>
        <v>8.3927948739976069E-2</v>
      </c>
      <c r="AZ364" s="240">
        <f t="shared" ca="1" si="642"/>
        <v>8.3046505356167477E-2</v>
      </c>
      <c r="BA364" s="240">
        <f t="shared" ca="1" si="643"/>
        <v>8.1715025764467084E-2</v>
      </c>
      <c r="BB364" s="240">
        <f t="shared" ca="1" si="644"/>
        <v>7.9940725368145116E-2</v>
      </c>
      <c r="BC364" s="240">
        <f t="shared" ca="1" si="645"/>
        <v>7.7733219254779315E-2</v>
      </c>
      <c r="BD364" s="240">
        <f t="shared" ca="1" si="646"/>
        <v>7.5104470091262129E-2</v>
      </c>
      <c r="BE364" s="240">
        <f t="shared" ca="1" si="647"/>
        <v>7.2068723297072354E-2</v>
      </c>
      <c r="BF364" s="240">
        <f t="shared" ca="1" si="648"/>
        <v>6.8642429847112801E-2</v>
      </c>
      <c r="BG364" s="240">
        <f t="shared" ca="1" si="649"/>
        <v>6.484415712245177E-2</v>
      </c>
      <c r="BH364" s="240">
        <f t="shared" ca="1" si="650"/>
        <v>6.0694488292076562E-2</v>
      </c>
      <c r="BI364" s="240">
        <f t="shared" ca="1" si="651"/>
        <v>5.6215910770917137E-2</v>
      </c>
      <c r="BJ364" s="240">
        <f t="shared" ca="1" si="652"/>
        <v>5.1432694358596286E-2</v>
      </c>
      <c r="BK364" s="240">
        <f t="shared" ca="1" si="653"/>
        <v>4.6370759719282881E-2</v>
      </c>
      <c r="BL364" s="240">
        <f t="shared" ca="1" si="654"/>
        <v>4.10575379153666E-2</v>
      </c>
      <c r="BM364" s="240">
        <f t="shared" ca="1" si="655"/>
        <v>3.5521821756154238E-2</v>
      </c>
      <c r="BN364" s="240">
        <f t="shared" ca="1" si="656"/>
        <v>2.9793609767141661E-2</v>
      </c>
      <c r="BO364" s="240">
        <f t="shared" ca="1" si="657"/>
        <v>2.3903943625404545E-2</v>
      </c>
      <c r="BP364" s="240">
        <f t="shared" ca="1" si="658"/>
        <v>1.7884739942061065E-2</v>
      </c>
      <c r="BQ364" s="240">
        <f t="shared" ca="1" si="659"/>
        <v>1.1768617303390768E-2</v>
      </c>
      <c r="BR364" s="240">
        <f t="shared" ca="1" si="660"/>
        <v>5.5887195078896355E-3</v>
      </c>
      <c r="BS364" s="240">
        <f t="shared" ca="1" si="661"/>
        <v>-6.2146404284604741E-4</v>
      </c>
      <c r="BT364" s="240">
        <f t="shared" ca="1" si="662"/>
        <v>-6.8282798260883518E-3</v>
      </c>
      <c r="BU364" s="240">
        <f t="shared" ca="1" si="663"/>
        <v>-1.2998092569332955E-2</v>
      </c>
      <c r="BV364" s="240">
        <f t="shared" ca="1" si="664"/>
        <v>-1.9097467522755554E-2</v>
      </c>
      <c r="BW364" s="240">
        <f t="shared" ca="1" si="665"/>
        <v>-2.509335164501773E-2</v>
      </c>
      <c r="BX364" s="240">
        <f t="shared" ca="1" si="666"/>
        <v>-3.0953252720561906E-2</v>
      </c>
      <c r="BY364" s="240">
        <f t="shared" ca="1" si="667"/>
        <v>-3.6645415437742385E-2</v>
      </c>
      <c r="BZ364" s="240">
        <f t="shared" ca="1" si="668"/>
        <v>-4.2138993473610949E-2</v>
      </c>
      <c r="CA364" s="240">
        <f t="shared" ca="1" si="669"/>
        <v>-4.7404216652813302E-2</v>
      </c>
      <c r="CB364" s="240">
        <f t="shared" ca="1" si="670"/>
        <v>-5.2412552274748482E-2</v>
      </c>
      <c r="CC364" s="240">
        <f t="shared" ca="1" si="671"/>
        <v>-5.7136859734745971E-2</v>
      </c>
      <c r="CD364" s="240">
        <f t="shared" ca="1" si="672"/>
        <v>-6.1551537601353692E-2</v>
      </c>
      <c r="CE364" s="240">
        <f t="shared" ca="1" si="673"/>
        <v>-6.5632662352713242E-2</v>
      </c>
      <c r="CF364" s="240">
        <f t="shared" ca="1" si="674"/>
        <v>-6.9358118020197618E-2</v>
      </c>
      <c r="CG364" s="240">
        <f t="shared" ca="1" si="675"/>
        <v>-7.2707716036761502E-2</v>
      </c>
      <c r="CH364" s="240">
        <f t="shared" ca="1" si="676"/>
        <v>-7.5663304640535209E-2</v>
      </c>
      <c r="CI364" s="240">
        <f t="shared" ca="1" si="677"/>
        <v>-7.8208867240794955E-2</v>
      </c>
      <c r="CJ364" s="240">
        <f t="shared" ca="1" si="678"/>
        <v>-8.0330609213255674E-2</v>
      </c>
      <c r="CK364" s="240">
        <f t="shared" ca="1" si="679"/>
        <v>-8.2017032654335353E-2</v>
      </c>
      <c r="CL364" s="240">
        <f t="shared" ca="1" si="680"/>
        <v>-8.3258998689290653E-2</v>
      </c>
      <c r="CM364" s="240">
        <f t="shared" ca="1" si="681"/>
        <v>-8.4049776996570902E-2</v>
      </c>
      <c r="CN364" s="240">
        <f t="shared" ca="1" si="682"/>
        <v>-8.4385082280013901E-2</v>
      </c>
      <c r="CO364" s="240">
        <f t="shared" ca="1" si="683"/>
        <v>-8.4263097491236921E-2</v>
      </c>
      <c r="CP364" s="240">
        <f t="shared" ca="1" si="684"/>
        <v>-8.3684483676379429E-2</v>
      </c>
      <c r="CQ364" s="240">
        <f t="shared" ca="1" si="685"/>
        <v>-8.2652376393836741E-2</v>
      </c>
      <c r="CR364" s="240">
        <f t="shared" ca="1" si="686"/>
        <v>-8.117236872239747E-2</v>
      </c>
      <c r="CS364" s="240">
        <f t="shared" ca="1" si="687"/>
        <v>-7.9252480951864837E-2</v>
      </c>
      <c r="CT364" s="240">
        <f t="shared" ca="1" si="688"/>
        <v>-7.6903117120411507E-2</v>
      </c>
      <c r="CU364" s="240">
        <f t="shared" ca="1" si="689"/>
        <v>-7.4137008634195173E-2</v>
      </c>
      <c r="CV364" s="240">
        <f t="shared" ca="1" si="690"/>
        <v>-7.0969145274765472E-2</v>
      </c>
      <c r="CW364" s="240">
        <f t="shared" ca="1" si="691"/>
        <v>-6.7416693968139152E-2</v>
      </c>
      <c r="CX364" s="240">
        <f t="shared" ca="1" si="692"/>
        <v>-6.3498905755740534E-2</v>
      </c>
      <c r="CY364" s="240">
        <f t="shared" ca="1" si="693"/>
        <v>-5.9237011471340036E-2</v>
      </c>
      <c r="CZ364" s="240">
        <f t="shared" ca="1" si="694"/>
        <v>-5.4654106689326437E-2</v>
      </c>
      <c r="DA364" s="240">
        <f t="shared" ca="1" si="695"/>
        <v>-4.9775026567788469E-2</v>
      </c>
      <c r="DB364" s="240">
        <f t="shared" ca="1" si="696"/>
        <v>-4.4626211264640961E-2</v>
      </c>
      <c r="DC364" s="240">
        <f t="shared" ca="1" si="697"/>
        <v>-3.9235562656118515E-2</v>
      </c>
      <c r="DD364" s="240">
        <f t="shared" ca="1" si="698"/>
        <v>-3.3632293134090573E-2</v>
      </c>
      <c r="DE364" s="240">
        <f t="shared" ca="1" si="699"/>
        <v>-2.7846767301579083E-2</v>
      </c>
      <c r="DF364" s="240">
        <f t="shared" ca="1" si="700"/>
        <v>-2.1910337424343469E-2</v>
      </c>
      <c r="DG364" s="240">
        <f t="shared" ca="1" si="701"/>
        <v>-1.5855173530236237E-2</v>
      </c>
      <c r="DH364" s="240">
        <f t="shared" ca="1" si="702"/>
        <v>-9.7140890770349569E-3</v>
      </c>
      <c r="DI364" s="240">
        <f t="shared" ca="1" si="703"/>
        <v>-3.520363133471103E-3</v>
      </c>
      <c r="DJ364" s="240">
        <f t="shared" ca="1" si="704"/>
        <v>2.6924399629265168E-3</v>
      </c>
      <c r="DK364" s="240">
        <f t="shared" ca="1" si="705"/>
        <v>8.8906524938850585E-3</v>
      </c>
      <c r="DL364" s="240">
        <f t="shared" ca="1" si="706"/>
        <v>1.5040685808669669E-2</v>
      </c>
      <c r="DM364" s="240">
        <f t="shared" ca="1" si="707"/>
        <v>2.1109212343892826E-2</v>
      </c>
      <c r="DN364" s="240">
        <f t="shared" ca="1" si="708"/>
        <v>2.7063346228466977E-2</v>
      </c>
      <c r="DO364" s="240">
        <f t="shared" ca="1" si="709"/>
        <v>3.2870821494989703E-2</v>
      </c>
      <c r="DP364" s="240">
        <f t="shared" ca="1" si="710"/>
        <v>3.8500166931817147E-2</v>
      </c>
      <c r="DQ364" s="240">
        <f t="shared" ca="1" si="711"/>
        <v>4.3920876628285754E-2</v>
      </c>
      <c r="DR364" s="240">
        <f t="shared" ca="1" si="712"/>
        <v>4.9103575288885731E-2</v>
      </c>
      <c r="DS364" s="240">
        <f t="shared" ca="1" si="713"/>
        <v>5.4020177420532979E-2</v>
      </c>
      <c r="DT364" s="240">
        <f t="shared" ca="1" si="714"/>
        <v>5.8644039530288676E-2</v>
      </c>
      <c r="DU364" s="240">
        <f t="shared" ca="1" si="715"/>
        <v>6.2950104508756433E-2</v>
      </c>
      <c r="DV364" s="240">
        <f t="shared" ca="1" si="716"/>
        <v>6.691503741672937E-2</v>
      </c>
      <c r="DW364" s="240">
        <f t="shared" ca="1" si="717"/>
        <v>7.0517351939246922E-2</v>
      </c>
      <c r="DX364" s="240">
        <f t="shared" ca="1" si="718"/>
        <v>7.3737526821797517E-2</v>
      </c>
      <c r="DY364" s="240">
        <f t="shared" ca="1" si="719"/>
        <v>7.6558111657688374E-2</v>
      </c>
      <c r="DZ364" s="240">
        <f t="shared" ca="1" si="720"/>
        <v>7.8963821453310823E-2</v>
      </c>
      <c r="EA364" s="240">
        <f t="shared" ca="1" si="721"/>
        <v>8.0941619458845496E-2</v>
      </c>
      <c r="EB364" s="240">
        <f t="shared" ca="1" si="722"/>
        <v>8.2480787815538734E-2</v>
      </c>
      <c r="EC364" s="240">
        <f t="shared" ca="1" si="723"/>
        <v>8.3572985636708022E-2</v>
      </c>
      <c r="ED364" s="240">
        <f t="shared" ca="1" si="724"/>
        <v>8.4212294207729604E-2</v>
      </c>
      <c r="EE364" s="240">
        <f t="shared" ca="1" si="725"/>
        <v>8.4395249060065722E-2</v>
      </c>
      <c r="EF364" s="240">
        <f t="shared" ca="1" si="726"/>
        <v>8.4120858745519889E-2</v>
      </c>
      <c r="EG364" s="240">
        <f t="shared" ca="1" si="727"/>
        <v>8.3390610208980531E-2</v>
      </c>
      <c r="EH364" s="240">
        <f t="shared" ca="1" si="728"/>
        <v>8.2208460730537766E-2</v>
      </c>
      <c r="EI364" s="240">
        <f t="shared" ca="1" si="729"/>
        <v>8.0580816480639875E-2</v>
      </c>
      <c r="EJ364" s="240">
        <f t="shared" ca="1" si="730"/>
        <v>7.8516497804500318E-2</v>
      </c>
      <c r="EK364" s="240">
        <f t="shared" ca="1" si="731"/>
        <v>7.6026691423883186E-2</v>
      </c>
      <c r="EL364" s="240">
        <f t="shared" ca="1" si="732"/>
        <v>7.3124889815288266E-2</v>
      </c>
      <c r="EM364" s="240">
        <f t="shared" ca="1" si="733"/>
        <v>6.9826818093052287E-2</v>
      </c>
      <c r="EN364" s="240">
        <f t="shared" ca="1" si="734"/>
        <v>6.6150348793591718E-2</v>
      </c>
      <c r="EO364" s="240">
        <f t="shared" ca="1" si="735"/>
        <v>6.2115405022579055E-2</v>
      </c>
      <c r="EP364" s="240">
        <f t="shared" ca="1" si="736"/>
        <v>5.7743852489907641E-2</v>
      </c>
      <c r="EQ364" s="240">
        <f t="shared" ca="1" si="737"/>
        <v>5.3059381017514881E-2</v>
      </c>
      <c r="ER364" s="240">
        <f t="shared" ca="1" si="738"/>
        <v>4.8087376162184337E-2</v>
      </c>
      <c r="ES364" s="240">
        <f t="shared" ca="1" si="739"/>
        <v>4.2854781649014663E-2</v>
      </c>
      <c r="ET364" s="240">
        <f t="shared" ca="1" si="740"/>
        <v>3.7389953361038571E-2</v>
      </c>
      <c r="EU364" s="240">
        <f t="shared" ca="1" si="741"/>
        <v>3.1722505676235371E-2</v>
      </c>
      <c r="EV364" s="240">
        <f t="shared" ca="1" si="742"/>
        <v>2.5883150984651656E-2</v>
      </c>
      <c r="EW364" s="240">
        <f t="shared" ca="1" si="743"/>
        <v>1.9903533255298256E-2</v>
      </c>
      <c r="EX364" s="240">
        <f t="shared" ca="1" si="744"/>
        <v>1.381605655473999E-2</v>
      </c>
      <c r="EY364" s="240">
        <f t="shared" ca="1" si="745"/>
        <v>7.6537094466524024E-3</v>
      </c>
      <c r="EZ364" s="240">
        <f t="shared" ca="1" si="746"/>
        <v>1.4498862239358231E-3</v>
      </c>
      <c r="FA364" s="240">
        <f t="shared" ca="1" si="747"/>
        <v>-4.7617940578502061E-3</v>
      </c>
      <c r="FB364" s="240">
        <f t="shared" ca="1" si="748"/>
        <v>-1.0947669765062286E-2</v>
      </c>
      <c r="FC364" s="240">
        <f t="shared" ca="1" si="749"/>
        <v>-1.7074219101282852E-2</v>
      </c>
      <c r="FD364" s="240">
        <f t="shared" ca="1" si="750"/>
        <v>-2.31082417648385E-2</v>
      </c>
      <c r="FE364" s="240">
        <f t="shared" ca="1" si="751"/>
        <v>-2.9017038864111739E-2</v>
      </c>
      <c r="FF364" s="240">
        <f t="shared" ca="1" si="752"/>
        <v>-3.4768590115668241E-2</v>
      </c>
      <c r="FG364" s="240">
        <f t="shared" ca="1" si="753"/>
        <v>-4.033172736494621E-2</v>
      </c>
      <c r="FH364" s="240">
        <f t="shared" ca="1" si="754"/>
        <v>-4.5676303489186894E-2</v>
      </c>
      <c r="FI364" s="240">
        <f t="shared" ca="1" si="755"/>
        <v>-5.0773355767305219E-2</v>
      </c>
      <c r="FJ364" s="240">
        <f t="shared" ca="1" si="756"/>
        <v>-5.5595262831383843E-2</v>
      </c>
      <c r="FK364" s="240">
        <f t="shared" ca="1" si="757"/>
        <v>-6.011589434926011E-2</v>
      </c>
      <c r="FL364" s="240">
        <f t="shared" ca="1" si="758"/>
        <v>-6.4310752627059153E-2</v>
      </c>
      <c r="FM364" s="240">
        <f t="shared" ca="1" si="759"/>
        <v>-6.8157105364320028E-2</v>
      </c>
      <c r="FN364" s="240">
        <f t="shared" ca="1" si="760"/>
        <v>-7.163410884230155E-2</v>
      </c>
      <c r="FO364" s="240">
        <f t="shared" ca="1" si="761"/>
        <v>-7.4722920877899821E-2</v>
      </c>
      <c r="FP364" s="240">
        <f t="shared" ca="1" si="762"/>
        <v>-7.7406802931071064E-2</v>
      </c>
      <c r="FQ364" s="240">
        <f t="shared" ca="1" si="763"/>
        <v>-7.967121081243074E-2</v>
      </c>
      <c r="FR364" s="240">
        <f t="shared" ca="1" si="764"/>
        <v>-8.150387349947541E-2</v>
      </c>
      <c r="FS364" s="240">
        <f t="shared" ca="1" si="765"/>
        <v>-8.2894859634317294E-2</v>
      </c>
      <c r="FT364" s="240">
        <f t="shared" ca="1" si="766"/>
        <v>-8.3836631342573076E-2</v>
      </c>
      <c r="FU364" s="240">
        <f t="shared" ca="1" si="767"/>
        <v>-8.4324085081758066E-2</v>
      </c>
      <c r="FV364" s="240">
        <f t="shared" ca="1" si="768"/>
        <v>-8.4354579297825388E-2</v>
      </c>
      <c r="FW364" s="240">
        <f t="shared" ca="1" si="769"/>
        <v>-8.3927948739976069E-2</v>
      </c>
      <c r="FX364" s="240">
        <f t="shared" ca="1" si="770"/>
        <v>-8.3046505356167505E-2</v>
      </c>
      <c r="FY364" s="240">
        <f t="shared" ca="1" si="771"/>
        <v>-8.171502576446707E-2</v>
      </c>
      <c r="FZ364" s="240">
        <f t="shared" ca="1" si="772"/>
        <v>-7.9940725368145102E-2</v>
      </c>
      <c r="GA364" s="240">
        <f t="shared" ca="1" si="773"/>
        <v>-7.7733219254779343E-2</v>
      </c>
      <c r="GB364" s="240">
        <f t="shared" ca="1" si="774"/>
        <v>-7.5104470091262143E-2</v>
      </c>
      <c r="GC364" s="240">
        <f t="shared" ca="1" si="775"/>
        <v>-7.2068723297072354E-2</v>
      </c>
      <c r="GD364" s="240">
        <f t="shared" ca="1" si="776"/>
        <v>-6.8642429847112829E-2</v>
      </c>
      <c r="GE364" s="240">
        <f t="shared" ca="1" si="777"/>
        <v>-6.4844157122451784E-2</v>
      </c>
      <c r="GF364" s="240">
        <f t="shared" ca="1" si="778"/>
        <v>-6.0694488292076527E-2</v>
      </c>
      <c r="GG364" s="240">
        <f t="shared" ca="1" si="779"/>
        <v>-5.6215910770917157E-2</v>
      </c>
      <c r="GH364" s="240">
        <f t="shared" ca="1" si="780"/>
        <v>-5.1432694358596313E-2</v>
      </c>
      <c r="GI364" s="240">
        <f t="shared" ca="1" si="781"/>
        <v>-4.6370759719282853E-2</v>
      </c>
      <c r="GJ364" s="240">
        <f t="shared" ca="1" si="782"/>
        <v>-4.1057537915366628E-2</v>
      </c>
      <c r="GK364" s="240">
        <f t="shared" ca="1" si="783"/>
        <v>-3.5521821756154273E-2</v>
      </c>
      <c r="GL364" s="240">
        <f t="shared" ca="1" si="784"/>
        <v>-2.9793609767141759E-2</v>
      </c>
      <c r="GM364" s="240">
        <f t="shared" ca="1" si="785"/>
        <v>-2.3903943625404576E-2</v>
      </c>
      <c r="GN364" s="240">
        <f t="shared" ca="1" si="786"/>
        <v>-1.7884739942061023E-2</v>
      </c>
      <c r="GO364" s="240">
        <f t="shared" ca="1" si="787"/>
        <v>-1.1768617303390872E-2</v>
      </c>
      <c r="GP364" s="240">
        <f t="shared" ca="1" si="788"/>
        <v>-5.5887195078896668E-3</v>
      </c>
      <c r="GQ364" s="240">
        <f t="shared" ca="1" si="789"/>
        <v>6.2146404284609252E-4</v>
      </c>
      <c r="GR364" s="240">
        <f t="shared" ca="1" si="790"/>
        <v>6.8282798260882443E-3</v>
      </c>
      <c r="GS364" s="240">
        <f t="shared" ca="1" si="791"/>
        <v>1.2998092569332924E-2</v>
      </c>
      <c r="GT364" s="240">
        <f t="shared" ca="1" si="792"/>
        <v>1.9097467522755596E-2</v>
      </c>
      <c r="GU364" s="240">
        <f t="shared" ca="1" si="793"/>
        <v>2.5093351645017702E-2</v>
      </c>
      <c r="GV364" s="240">
        <f t="shared" ca="1" si="794"/>
        <v>3.0953252720561878E-2</v>
      </c>
      <c r="GW364" s="240">
        <f t="shared" ca="1" si="795"/>
        <v>3.6645415437742294E-2</v>
      </c>
      <c r="GX364" s="240">
        <f t="shared" ca="1" si="796"/>
        <v>4.2138993473610921E-2</v>
      </c>
      <c r="GY364" s="240">
        <f t="shared" ca="1" si="797"/>
        <v>4.7404216652813275E-2</v>
      </c>
      <c r="GZ364" s="240">
        <f t="shared" ca="1" si="798"/>
        <v>5.2412552274748406E-2</v>
      </c>
      <c r="HA364" s="240">
        <f t="shared" ca="1" si="799"/>
        <v>5.7136859734745957E-2</v>
      </c>
      <c r="HB364" s="240">
        <f t="shared" ca="1" si="800"/>
        <v>6.1551537601353727E-2</v>
      </c>
      <c r="HC364" s="240">
        <f t="shared" ca="1" si="801"/>
        <v>6.5632662352713186E-2</v>
      </c>
      <c r="HD364" s="240">
        <f t="shared" ca="1" si="802"/>
        <v>6.9358118020197604E-2</v>
      </c>
      <c r="HE364" s="240">
        <f t="shared" ca="1" si="803"/>
        <v>7.270771603676153E-2</v>
      </c>
      <c r="HF364" s="240">
        <f t="shared" ca="1" si="804"/>
        <v>7.5663304640535195E-2</v>
      </c>
      <c r="HG364" s="240">
        <f t="shared" ca="1" si="805"/>
        <v>7.8208867240794941E-2</v>
      </c>
      <c r="HH364" s="240">
        <f t="shared" ca="1" si="806"/>
        <v>8.0330609213255702E-2</v>
      </c>
      <c r="HI364" s="240">
        <f t="shared" ca="1" si="807"/>
        <v>8.2017032654335353E-2</v>
      </c>
      <c r="HJ364" s="240">
        <f t="shared" ca="1" si="808"/>
        <v>8.3258998689290639E-2</v>
      </c>
      <c r="HK364" s="240">
        <f t="shared" ca="1" si="809"/>
        <v>8.4049776996570902E-2</v>
      </c>
      <c r="HL364" s="240">
        <f t="shared" ca="1" si="810"/>
        <v>8.4385082280013901E-2</v>
      </c>
      <c r="HM364" s="240">
        <f t="shared" ca="1" si="811"/>
        <v>8.4263097491236907E-2</v>
      </c>
      <c r="HN364" s="240">
        <f t="shared" ca="1" si="812"/>
        <v>8.3684483676379429E-2</v>
      </c>
      <c r="HO364" s="240">
        <f t="shared" ca="1" si="813"/>
        <v>8.2652376393836754E-2</v>
      </c>
      <c r="HP364" s="240">
        <f t="shared" ca="1" si="814"/>
        <v>8.1172368722397456E-2</v>
      </c>
      <c r="HQ364" s="240">
        <f t="shared" ca="1" si="815"/>
        <v>7.9252480951864809E-2</v>
      </c>
      <c r="HR364" s="240">
        <f t="shared" ca="1" si="816"/>
        <v>7.690311712041159E-2</v>
      </c>
      <c r="HS364" s="240">
        <f t="shared" ca="1" si="817"/>
        <v>7.4137008634195214E-2</v>
      </c>
      <c r="HT364" s="240">
        <f t="shared" ca="1" si="818"/>
        <v>7.0969145274765486E-2</v>
      </c>
      <c r="HU364" s="240">
        <f t="shared" ca="1" si="819"/>
        <v>6.7416693968139152E-2</v>
      </c>
      <c r="HV364" s="240">
        <f t="shared" ca="1" si="820"/>
        <v>6.3498905755740506E-2</v>
      </c>
      <c r="HW364" s="240">
        <f t="shared" ca="1" si="821"/>
        <v>5.9237011471339945E-2</v>
      </c>
      <c r="HX364" s="240">
        <f t="shared" ca="1" si="822"/>
        <v>5.4654106689326583E-2</v>
      </c>
      <c r="HY364" s="240">
        <f t="shared" ca="1" si="823"/>
        <v>4.9775026567788545E-2</v>
      </c>
      <c r="HZ364" s="240">
        <f t="shared" ca="1" si="824"/>
        <v>4.4626211264640989E-2</v>
      </c>
      <c r="IA364" s="240">
        <f t="shared" ca="1" si="825"/>
        <v>3.9235562656118474E-2</v>
      </c>
      <c r="IB364" s="240">
        <f t="shared" ca="1" si="826"/>
        <v>3.3632293134090531E-2</v>
      </c>
      <c r="IC364" s="240">
        <f t="shared" ca="1" si="827"/>
        <v>2.7846767301579253E-2</v>
      </c>
      <c r="ID364" s="240">
        <f t="shared" ca="1" si="828"/>
        <v>2.1910337424343569E-2</v>
      </c>
      <c r="IE364" s="240">
        <f t="shared" ca="1" si="829"/>
        <v>1.3958883603482812E-2</v>
      </c>
      <c r="IF364" s="240">
        <f t="shared" ca="1" si="830"/>
        <v>9.7140890770349882E-3</v>
      </c>
      <c r="IG364" s="240">
        <f t="shared" ca="1" si="831"/>
        <v>3.5203631334710592E-3</v>
      </c>
      <c r="IH364" s="240">
        <f t="shared" ca="1" si="832"/>
        <v>-2.6924399629266347E-3</v>
      </c>
      <c r="II364" s="240">
        <f t="shared" ca="1" si="833"/>
        <v>-8.8906524938848798E-3</v>
      </c>
      <c r="IJ364" s="240">
        <f t="shared" ca="1" si="834"/>
        <v>-1.5040685808669638E-2</v>
      </c>
      <c r="IK364" s="240">
        <f t="shared" ca="1" si="835"/>
        <v>-2.1109212343892798E-2</v>
      </c>
      <c r="IL364" s="240">
        <f t="shared" ca="1" si="836"/>
        <v>-2.7063346228466949E-2</v>
      </c>
      <c r="IM364" s="240">
        <f t="shared" ca="1" si="837"/>
        <v>-3.2870821494989808E-2</v>
      </c>
      <c r="IN364" s="240">
        <f t="shared" ca="1" si="838"/>
        <v>-3.8500166931817258E-2</v>
      </c>
      <c r="IO364" s="240">
        <f t="shared" ca="1" si="839"/>
        <v>-4.3920876628285595E-2</v>
      </c>
      <c r="IP364" s="240">
        <f t="shared" ca="1" si="840"/>
        <v>-4.9103575288885704E-2</v>
      </c>
      <c r="IQ364" s="240">
        <f t="shared" ca="1" si="841"/>
        <v>-5.4020177420532965E-2</v>
      </c>
      <c r="IR364" s="240">
        <f t="shared" ca="1" si="842"/>
        <v>-5.8644039530288655E-2</v>
      </c>
      <c r="IS364" s="240">
        <f t="shared" ca="1" si="843"/>
        <v>-6.2950104508756502E-2</v>
      </c>
      <c r="IT364" s="240">
        <f t="shared" ca="1" si="844"/>
        <v>-6.6915037416729259E-2</v>
      </c>
      <c r="IU364" s="240">
        <f t="shared" ca="1" si="845"/>
        <v>-7.0517351939246825E-2</v>
      </c>
      <c r="IV364" s="240">
        <f t="shared" ca="1" si="846"/>
        <v>-7.3737526821797503E-2</v>
      </c>
      <c r="IW364" s="240">
        <f t="shared" ca="1" si="847"/>
        <v>-7.655811165768836E-2</v>
      </c>
      <c r="IX364" s="240">
        <f t="shared" ca="1" si="848"/>
        <v>-7.8963821453310865E-2</v>
      </c>
      <c r="IY364" s="240">
        <f t="shared" ca="1" si="849"/>
        <v>-8.0941619458845537E-2</v>
      </c>
      <c r="IZ364" s="240">
        <f t="shared" ca="1" si="850"/>
        <v>-8.2480787815538706E-2</v>
      </c>
      <c r="JA364" s="240">
        <f t="shared" ca="1" si="851"/>
        <v>-8.3572985636708022E-2</v>
      </c>
      <c r="JB364" s="240">
        <f t="shared" ca="1" si="852"/>
        <v>-8.4212294207729604E-2</v>
      </c>
    </row>
    <row r="365" spans="1:262">
      <c r="B365" s="248">
        <v>4</v>
      </c>
      <c r="C365" s="247">
        <f t="shared" si="853"/>
        <v>7.8125000000000002E-5</v>
      </c>
      <c r="D365" s="244">
        <f t="shared" ca="1" si="597"/>
        <v>24.192376745545996</v>
      </c>
      <c r="E365" s="243">
        <f ca="1">J361</f>
        <v>0.19237674554599513</v>
      </c>
      <c r="F365" s="242">
        <v>4</v>
      </c>
      <c r="G365" s="240">
        <f t="shared" ca="1" si="854"/>
        <v>-2.270796387213515E-3</v>
      </c>
      <c r="H365" s="240">
        <f t="shared" ca="1" si="598"/>
        <v>-2.2657640211274084E-3</v>
      </c>
      <c r="I365" s="240">
        <f t="shared" ca="1" si="599"/>
        <v>-2.23891110892524E-3</v>
      </c>
      <c r="J365" s="240">
        <f t="shared" ca="1" si="600"/>
        <v>-2.1904962588308128E-3</v>
      </c>
      <c r="K365" s="240">
        <f t="shared" ca="1" si="601"/>
        <v>-2.1209857323167837E-3</v>
      </c>
      <c r="L365" s="240">
        <f t="shared" ca="1" si="602"/>
        <v>-2.0310489537518029E-3</v>
      </c>
      <c r="M365" s="240">
        <f t="shared" ca="1" si="603"/>
        <v>-1.9215520634778954E-3</v>
      </c>
      <c r="N365" s="240">
        <f t="shared" ca="1" si="604"/>
        <v>-1.7935495764054875E-3</v>
      </c>
      <c r="O365" s="240">
        <f t="shared" ca="1" si="605"/>
        <v>-1.6482742264583637E-3</v>
      </c>
      <c r="P365" s="240">
        <f t="shared" ca="1" si="606"/>
        <v>-1.4871250946720995E-3</v>
      </c>
      <c r="Q365" s="240">
        <f t="shared" ca="1" si="607"/>
        <v>-1.3116541352788727E-3</v>
      </c>
      <c r="R365" s="240">
        <f t="shared" ca="1" si="608"/>
        <v>-1.1235512295398238E-3</v>
      </c>
      <c r="S365" s="240">
        <f t="shared" ca="1" si="609"/>
        <v>-9.2462791126472776E-4</v>
      </c>
      <c r="T365" s="240">
        <f t="shared" ca="1" si="610"/>
        <v>-7.1679992075112135E-4</v>
      </c>
      <c r="U365" s="241">
        <f t="shared" ca="1" si="611"/>
        <v>-5.0206875515798654E-4</v>
      </c>
      <c r="V365" s="240">
        <f t="shared" ca="1" si="612"/>
        <v>-2.8250239299398015E-4</v>
      </c>
      <c r="W365" s="240">
        <f t="shared" ca="1" si="613"/>
        <v>-6.0215378353924788E-5</v>
      </c>
      <c r="X365" s="240">
        <f t="shared" ca="1" si="614"/>
        <v>1.6265154329675257E-4</v>
      </c>
      <c r="Y365" s="240">
        <f t="shared" ca="1" si="615"/>
        <v>3.8395204167110408E-4</v>
      </c>
      <c r="Z365" s="240">
        <f t="shared" ca="1" si="616"/>
        <v>6.0155487199462735E-4</v>
      </c>
      <c r="AA365" s="240">
        <f t="shared" ca="1" si="617"/>
        <v>8.1336440005749919E-4</v>
      </c>
      <c r="AB365" s="240">
        <f t="shared" ca="1" si="618"/>
        <v>1.017340784317607E-3</v>
      </c>
      <c r="AC365" s="240">
        <f t="shared" ca="1" si="619"/>
        <v>1.2115196206896942E-3</v>
      </c>
      <c r="AD365" s="240">
        <f t="shared" ca="1" si="620"/>
        <v>1.3940308608305467E-3</v>
      </c>
      <c r="AE365" s="240">
        <f t="shared" ca="1" si="621"/>
        <v>1.563116821726816E-3</v>
      </c>
      <c r="AF365" s="240">
        <f t="shared" ca="1" si="622"/>
        <v>1.7171491131432819E-3</v>
      </c>
      <c r="AG365" s="240">
        <f t="shared" ca="1" si="623"/>
        <v>1.854644319910988E-3</v>
      </c>
      <c r="AH365" s="240">
        <f t="shared" ca="1" si="624"/>
        <v>1.9742782880262369E-3</v>
      </c>
      <c r="AI365" s="240">
        <f t="shared" ca="1" si="625"/>
        <v>2.0748988769774988E-3</v>
      </c>
      <c r="AJ365" s="240">
        <f t="shared" ca="1" si="626"/>
        <v>2.1555370554883634E-3</v>
      </c>
      <c r="AK365" s="240">
        <f t="shared" ca="1" si="627"/>
        <v>2.2154162338184598E-3</v>
      </c>
      <c r="AL365" s="240">
        <f t="shared" ca="1" si="628"/>
        <v>2.25395974274718E-3</v>
      </c>
      <c r="AM365" s="240">
        <f t="shared" ca="1" si="629"/>
        <v>2.270796387213515E-3</v>
      </c>
      <c r="AN365" s="240">
        <f t="shared" ca="1" si="630"/>
        <v>2.2657640211274084E-3</v>
      </c>
      <c r="AO365" s="240">
        <f t="shared" ca="1" si="631"/>
        <v>2.2389111089252405E-3</v>
      </c>
      <c r="AP365" s="240">
        <f t="shared" ca="1" si="632"/>
        <v>2.1904962588308124E-3</v>
      </c>
      <c r="AQ365" s="240">
        <f t="shared" ca="1" si="633"/>
        <v>2.1209857323167837E-3</v>
      </c>
      <c r="AR365" s="240">
        <f t="shared" ca="1" si="634"/>
        <v>2.0310489537518034E-3</v>
      </c>
      <c r="AS365" s="240">
        <f t="shared" ca="1" si="635"/>
        <v>1.9215520634778957E-3</v>
      </c>
      <c r="AT365" s="240">
        <f t="shared" ca="1" si="636"/>
        <v>1.7935495764054878E-3</v>
      </c>
      <c r="AU365" s="240">
        <f t="shared" ca="1" si="637"/>
        <v>1.6482742264583646E-3</v>
      </c>
      <c r="AV365" s="240">
        <f t="shared" ca="1" si="638"/>
        <v>1.4871250946720991E-3</v>
      </c>
      <c r="AW365" s="240">
        <f t="shared" ca="1" si="639"/>
        <v>1.3116541352788729E-3</v>
      </c>
      <c r="AX365" s="240">
        <f t="shared" ca="1" si="640"/>
        <v>1.1235512295398248E-3</v>
      </c>
      <c r="AY365" s="240">
        <f t="shared" ca="1" si="641"/>
        <v>9.2462791126472798E-4</v>
      </c>
      <c r="AZ365" s="240">
        <f t="shared" ca="1" si="642"/>
        <v>7.16799920751122E-4</v>
      </c>
      <c r="BA365" s="240">
        <f t="shared" ca="1" si="643"/>
        <v>5.0206875515798589E-4</v>
      </c>
      <c r="BB365" s="240">
        <f t="shared" ca="1" si="644"/>
        <v>2.8250239299398042E-4</v>
      </c>
      <c r="BC365" s="240">
        <f t="shared" ca="1" si="645"/>
        <v>6.0215378353926035E-5</v>
      </c>
      <c r="BD365" s="240">
        <f t="shared" ca="1" si="646"/>
        <v>-1.6265154329675279E-4</v>
      </c>
      <c r="BE365" s="240">
        <f t="shared" ca="1" si="647"/>
        <v>-3.8395204167110386E-4</v>
      </c>
      <c r="BF365" s="240">
        <f t="shared" ca="1" si="648"/>
        <v>-6.0155487199462811E-4</v>
      </c>
      <c r="BG365" s="240">
        <f t="shared" ca="1" si="649"/>
        <v>-8.1336440005749897E-4</v>
      </c>
      <c r="BH365" s="240">
        <f t="shared" ca="1" si="650"/>
        <v>-1.0173407843176068E-3</v>
      </c>
      <c r="BI365" s="240">
        <f t="shared" ca="1" si="651"/>
        <v>-1.2115196206896948E-3</v>
      </c>
      <c r="BJ365" s="240">
        <f t="shared" ca="1" si="652"/>
        <v>-1.3940308608305465E-3</v>
      </c>
      <c r="BK365" s="240">
        <f t="shared" ca="1" si="653"/>
        <v>-1.5631168217268149E-3</v>
      </c>
      <c r="BL365" s="240">
        <f t="shared" ca="1" si="654"/>
        <v>-1.7171491131432817E-3</v>
      </c>
      <c r="BM365" s="240">
        <f t="shared" ca="1" si="655"/>
        <v>-1.854644319910988E-3</v>
      </c>
      <c r="BN365" s="240">
        <f t="shared" ca="1" si="656"/>
        <v>-1.9742782880262364E-3</v>
      </c>
      <c r="BO365" s="240">
        <f t="shared" ca="1" si="657"/>
        <v>-2.0748988769774988E-3</v>
      </c>
      <c r="BP365" s="240">
        <f t="shared" ca="1" si="658"/>
        <v>-2.1555370554883634E-3</v>
      </c>
      <c r="BQ365" s="240">
        <f t="shared" ca="1" si="659"/>
        <v>-2.2154162338184598E-3</v>
      </c>
      <c r="BR365" s="240">
        <f t="shared" ca="1" si="660"/>
        <v>-2.25395974274718E-3</v>
      </c>
      <c r="BS365" s="240">
        <f t="shared" ca="1" si="661"/>
        <v>-2.270796387213515E-3</v>
      </c>
      <c r="BT365" s="240">
        <f t="shared" ca="1" si="662"/>
        <v>-2.2657640211274084E-3</v>
      </c>
      <c r="BU365" s="240">
        <f t="shared" ca="1" si="663"/>
        <v>-2.2389111089252405E-3</v>
      </c>
      <c r="BV365" s="240">
        <f t="shared" ca="1" si="664"/>
        <v>-2.1904962588308128E-3</v>
      </c>
      <c r="BW365" s="240">
        <f t="shared" ca="1" si="665"/>
        <v>-2.1209857323167837E-3</v>
      </c>
      <c r="BX365" s="240">
        <f t="shared" ca="1" si="666"/>
        <v>-2.0310489537518034E-3</v>
      </c>
      <c r="BY365" s="240">
        <f t="shared" ca="1" si="667"/>
        <v>-1.9215520634778952E-3</v>
      </c>
      <c r="BZ365" s="240">
        <f t="shared" ca="1" si="668"/>
        <v>-1.7935495764054878E-3</v>
      </c>
      <c r="CA365" s="240">
        <f t="shared" ca="1" si="669"/>
        <v>-1.6482742264583646E-3</v>
      </c>
      <c r="CB365" s="240">
        <f t="shared" ca="1" si="670"/>
        <v>-1.4871250946720995E-3</v>
      </c>
      <c r="CC365" s="240">
        <f t="shared" ca="1" si="671"/>
        <v>-1.3116541352788732E-3</v>
      </c>
      <c r="CD365" s="240">
        <f t="shared" ca="1" si="672"/>
        <v>-1.1235512295398251E-3</v>
      </c>
      <c r="CE365" s="240">
        <f t="shared" ca="1" si="673"/>
        <v>-9.246279112647282E-4</v>
      </c>
      <c r="CF365" s="240">
        <f t="shared" ca="1" si="674"/>
        <v>-7.1679992075112233E-4</v>
      </c>
      <c r="CG365" s="240">
        <f t="shared" ca="1" si="675"/>
        <v>-5.020687551579861E-4</v>
      </c>
      <c r="CH365" s="240">
        <f t="shared" ca="1" si="676"/>
        <v>-2.8250239299398069E-4</v>
      </c>
      <c r="CI365" s="240">
        <f t="shared" ca="1" si="677"/>
        <v>-6.0215378353926333E-5</v>
      </c>
      <c r="CJ365" s="240">
        <f t="shared" ca="1" si="678"/>
        <v>1.6265154329675051E-4</v>
      </c>
      <c r="CK365" s="240">
        <f t="shared" ca="1" si="679"/>
        <v>3.8395204167110565E-4</v>
      </c>
      <c r="CL365" s="240">
        <f t="shared" ca="1" si="680"/>
        <v>6.0155487199462778E-4</v>
      </c>
      <c r="CM365" s="240">
        <f t="shared" ca="1" si="681"/>
        <v>8.1336440005749875E-4</v>
      </c>
      <c r="CN365" s="240">
        <f t="shared" ca="1" si="682"/>
        <v>1.0173407843176066E-3</v>
      </c>
      <c r="CO365" s="240">
        <f t="shared" ca="1" si="683"/>
        <v>1.2115196206896929E-3</v>
      </c>
      <c r="CP365" s="240">
        <f t="shared" ca="1" si="684"/>
        <v>1.3940308608305447E-3</v>
      </c>
      <c r="CQ365" s="240">
        <f t="shared" ca="1" si="685"/>
        <v>1.5631168217268162E-3</v>
      </c>
      <c r="CR365" s="240">
        <f t="shared" ca="1" si="686"/>
        <v>1.7171491131432813E-3</v>
      </c>
      <c r="CS365" s="240">
        <f t="shared" ca="1" si="687"/>
        <v>1.8546443199109878E-3</v>
      </c>
      <c r="CT365" s="240">
        <f t="shared" ca="1" si="688"/>
        <v>1.974278288026236E-3</v>
      </c>
      <c r="CU365" s="240">
        <f t="shared" ca="1" si="689"/>
        <v>2.0748988769774975E-3</v>
      </c>
      <c r="CV365" s="240">
        <f t="shared" ca="1" si="690"/>
        <v>2.1555370554883638E-3</v>
      </c>
      <c r="CW365" s="240">
        <f t="shared" ca="1" si="691"/>
        <v>2.2154162338184598E-3</v>
      </c>
      <c r="CX365" s="240">
        <f t="shared" ca="1" si="692"/>
        <v>2.25395974274718E-3</v>
      </c>
      <c r="CY365" s="240">
        <f t="shared" ca="1" si="693"/>
        <v>2.270796387213515E-3</v>
      </c>
      <c r="CZ365" s="240">
        <f t="shared" ca="1" si="694"/>
        <v>2.2657640211274088E-3</v>
      </c>
      <c r="DA365" s="240">
        <f t="shared" ca="1" si="695"/>
        <v>2.2389111089252405E-3</v>
      </c>
      <c r="DB365" s="240">
        <f t="shared" ca="1" si="696"/>
        <v>2.1904962588308128E-3</v>
      </c>
      <c r="DC365" s="240">
        <f t="shared" ca="1" si="697"/>
        <v>2.1209857323167837E-3</v>
      </c>
      <c r="DD365" s="240">
        <f t="shared" ca="1" si="698"/>
        <v>2.0310489537518038E-3</v>
      </c>
      <c r="DE365" s="240">
        <f t="shared" ca="1" si="699"/>
        <v>1.9215520634778965E-3</v>
      </c>
      <c r="DF365" s="240">
        <f t="shared" ca="1" si="700"/>
        <v>1.7935495764054867E-3</v>
      </c>
      <c r="DG365" s="240">
        <f t="shared" ca="1" si="701"/>
        <v>1.6482742264583635E-3</v>
      </c>
      <c r="DH365" s="240">
        <f t="shared" ca="1" si="702"/>
        <v>1.4871250946720998E-3</v>
      </c>
      <c r="DI365" s="240">
        <f t="shared" ca="1" si="703"/>
        <v>1.3116541352788734E-3</v>
      </c>
      <c r="DJ365" s="240">
        <f t="shared" ca="1" si="704"/>
        <v>1.1235512295398253E-3</v>
      </c>
      <c r="DK365" s="240">
        <f t="shared" ca="1" si="705"/>
        <v>9.2462791126473026E-4</v>
      </c>
      <c r="DL365" s="240">
        <f t="shared" ca="1" si="706"/>
        <v>7.167999207511207E-4</v>
      </c>
      <c r="DM365" s="240">
        <f t="shared" ca="1" si="707"/>
        <v>5.0206875515798643E-4</v>
      </c>
      <c r="DN365" s="240">
        <f t="shared" ca="1" si="708"/>
        <v>2.8250239299398096E-4</v>
      </c>
      <c r="DO365" s="240">
        <f t="shared" ca="1" si="709"/>
        <v>6.0215378353926604E-5</v>
      </c>
      <c r="DP365" s="240">
        <f t="shared" ca="1" si="710"/>
        <v>-1.6265154329675024E-4</v>
      </c>
      <c r="DQ365" s="240">
        <f t="shared" ca="1" si="711"/>
        <v>-3.8395204167110522E-4</v>
      </c>
      <c r="DR365" s="240">
        <f t="shared" ca="1" si="712"/>
        <v>-6.0155487199462757E-4</v>
      </c>
      <c r="DS365" s="240">
        <f t="shared" ca="1" si="713"/>
        <v>-8.1336440005749832E-4</v>
      </c>
      <c r="DT365" s="240">
        <f t="shared" ca="1" si="714"/>
        <v>-1.0173407843176063E-3</v>
      </c>
      <c r="DU365" s="240">
        <f t="shared" ca="1" si="715"/>
        <v>-1.2115196206896927E-3</v>
      </c>
      <c r="DV365" s="240">
        <f t="shared" ca="1" si="716"/>
        <v>-1.3940308608305445E-3</v>
      </c>
      <c r="DW365" s="240">
        <f t="shared" ca="1" si="717"/>
        <v>-1.563116821726816E-3</v>
      </c>
      <c r="DX365" s="240">
        <f t="shared" ca="1" si="718"/>
        <v>-1.7171491131432813E-3</v>
      </c>
      <c r="DY365" s="240">
        <f t="shared" ca="1" si="719"/>
        <v>-1.8546443199109874E-3</v>
      </c>
      <c r="DZ365" s="240">
        <f t="shared" ca="1" si="720"/>
        <v>-1.974278288026236E-3</v>
      </c>
      <c r="EA365" s="240">
        <f t="shared" ca="1" si="721"/>
        <v>-2.0748988769774975E-3</v>
      </c>
      <c r="EB365" s="240">
        <f t="shared" ca="1" si="722"/>
        <v>-2.1555370554883634E-3</v>
      </c>
      <c r="EC365" s="240">
        <f t="shared" ca="1" si="723"/>
        <v>-2.2154162338184598E-3</v>
      </c>
      <c r="ED365" s="240">
        <f t="shared" ca="1" si="724"/>
        <v>-2.25395974274718E-3</v>
      </c>
      <c r="EE365" s="240">
        <f t="shared" ca="1" si="725"/>
        <v>-2.270796387213515E-3</v>
      </c>
      <c r="EF365" s="240">
        <f t="shared" ca="1" si="726"/>
        <v>-2.2657640211274088E-3</v>
      </c>
      <c r="EG365" s="240">
        <f t="shared" ca="1" si="727"/>
        <v>-2.23891110892524E-3</v>
      </c>
      <c r="EH365" s="240">
        <f t="shared" ca="1" si="728"/>
        <v>-2.1904962588308124E-3</v>
      </c>
      <c r="EI365" s="240">
        <f t="shared" ca="1" si="729"/>
        <v>-2.1209857323167842E-3</v>
      </c>
      <c r="EJ365" s="240">
        <f t="shared" ca="1" si="730"/>
        <v>-2.0310489537518038E-3</v>
      </c>
      <c r="EK365" s="240">
        <f t="shared" ca="1" si="731"/>
        <v>-1.9215520634778967E-3</v>
      </c>
      <c r="EL365" s="240">
        <f t="shared" ca="1" si="732"/>
        <v>-1.7935495764054869E-3</v>
      </c>
      <c r="EM365" s="240">
        <f t="shared" ca="1" si="733"/>
        <v>-1.6482742264583637E-3</v>
      </c>
      <c r="EN365" s="240">
        <f t="shared" ca="1" si="734"/>
        <v>-1.4871250946721E-3</v>
      </c>
      <c r="EO365" s="240">
        <f t="shared" ca="1" si="735"/>
        <v>-1.3116541352788736E-3</v>
      </c>
      <c r="EP365" s="240">
        <f t="shared" ca="1" si="736"/>
        <v>-1.1235512295398255E-3</v>
      </c>
      <c r="EQ365" s="240">
        <f t="shared" ca="1" si="737"/>
        <v>-9.2462791126473047E-4</v>
      </c>
      <c r="ER365" s="240">
        <f t="shared" ca="1" si="738"/>
        <v>-7.1679992075112092E-4</v>
      </c>
      <c r="ES365" s="240">
        <f t="shared" ca="1" si="739"/>
        <v>-5.0206875515798664E-4</v>
      </c>
      <c r="ET365" s="240">
        <f t="shared" ca="1" si="740"/>
        <v>-2.8250239299398123E-4</v>
      </c>
      <c r="EU365" s="240">
        <f t="shared" ca="1" si="741"/>
        <v>-6.0215378353926875E-5</v>
      </c>
      <c r="EV365" s="240">
        <f t="shared" ca="1" si="742"/>
        <v>1.6265154329674991E-4</v>
      </c>
      <c r="EW365" s="240">
        <f t="shared" ca="1" si="743"/>
        <v>3.8395204167110495E-4</v>
      </c>
      <c r="EX365" s="240">
        <f t="shared" ca="1" si="744"/>
        <v>6.0155487199462735E-4</v>
      </c>
      <c r="EY365" s="240">
        <f t="shared" ca="1" si="745"/>
        <v>8.1336440005749799E-4</v>
      </c>
      <c r="EZ365" s="240">
        <f t="shared" ca="1" si="746"/>
        <v>1.0173407843176059E-3</v>
      </c>
      <c r="FA365" s="240">
        <f t="shared" ca="1" si="747"/>
        <v>1.2115196206896922E-3</v>
      </c>
      <c r="FB365" s="240">
        <f t="shared" ca="1" si="748"/>
        <v>1.3940308608305443E-3</v>
      </c>
      <c r="FC365" s="240">
        <f t="shared" ca="1" si="749"/>
        <v>1.563116821726816E-3</v>
      </c>
      <c r="FD365" s="240">
        <f t="shared" ca="1" si="750"/>
        <v>1.717149113143281E-3</v>
      </c>
      <c r="FE365" s="240">
        <f t="shared" ca="1" si="751"/>
        <v>1.8546443199109874E-3</v>
      </c>
      <c r="FF365" s="240">
        <f t="shared" ca="1" si="752"/>
        <v>1.974278288026236E-3</v>
      </c>
      <c r="FG365" s="240">
        <f t="shared" ca="1" si="753"/>
        <v>2.0748988769774975E-3</v>
      </c>
      <c r="FH365" s="240">
        <f t="shared" ca="1" si="754"/>
        <v>2.1555370554883634E-3</v>
      </c>
      <c r="FI365" s="240">
        <f t="shared" ca="1" si="755"/>
        <v>2.2154162338184598E-3</v>
      </c>
      <c r="FJ365" s="240">
        <f t="shared" ca="1" si="756"/>
        <v>2.25395974274718E-3</v>
      </c>
      <c r="FK365" s="240">
        <f t="shared" ca="1" si="757"/>
        <v>2.2707963872135146E-3</v>
      </c>
      <c r="FL365" s="240">
        <f t="shared" ca="1" si="758"/>
        <v>2.2657640211274088E-3</v>
      </c>
      <c r="FM365" s="240">
        <f t="shared" ca="1" si="759"/>
        <v>2.2389111089252409E-3</v>
      </c>
      <c r="FN365" s="240">
        <f t="shared" ca="1" si="760"/>
        <v>2.1904962588308137E-3</v>
      </c>
      <c r="FO365" s="240">
        <f t="shared" ca="1" si="761"/>
        <v>2.1209857323167855E-3</v>
      </c>
      <c r="FP365" s="240">
        <f t="shared" ca="1" si="762"/>
        <v>2.0310489537518021E-3</v>
      </c>
      <c r="FQ365" s="240">
        <f t="shared" ca="1" si="763"/>
        <v>1.9215520634778946E-3</v>
      </c>
      <c r="FR365" s="240">
        <f t="shared" ca="1" si="764"/>
        <v>1.7935495764054871E-3</v>
      </c>
      <c r="FS365" s="240">
        <f t="shared" ca="1" si="765"/>
        <v>1.6482742264583637E-3</v>
      </c>
      <c r="FT365" s="240">
        <f t="shared" ca="1" si="766"/>
        <v>1.4871250946721002E-3</v>
      </c>
      <c r="FU365" s="240">
        <f t="shared" ca="1" si="767"/>
        <v>1.3116541352788738E-3</v>
      </c>
      <c r="FV365" s="240">
        <f t="shared" ca="1" si="768"/>
        <v>1.1235512295398257E-3</v>
      </c>
      <c r="FW365" s="240">
        <f t="shared" ca="1" si="769"/>
        <v>9.2462791126473069E-4</v>
      </c>
      <c r="FX365" s="240">
        <f t="shared" ca="1" si="770"/>
        <v>7.1679992075112504E-4</v>
      </c>
      <c r="FY365" s="240">
        <f t="shared" ca="1" si="771"/>
        <v>5.0206875515799087E-4</v>
      </c>
      <c r="FZ365" s="240">
        <f t="shared" ca="1" si="772"/>
        <v>2.8250239299398551E-4</v>
      </c>
      <c r="GA365" s="240">
        <f t="shared" ca="1" si="773"/>
        <v>6.0215378353923108E-5</v>
      </c>
      <c r="GB365" s="240">
        <f t="shared" ca="1" si="774"/>
        <v>-1.6265154329675371E-4</v>
      </c>
      <c r="GC365" s="240">
        <f t="shared" ca="1" si="775"/>
        <v>-3.8395204167110473E-4</v>
      </c>
      <c r="GD365" s="240">
        <f t="shared" ca="1" si="776"/>
        <v>-6.0155487199462713E-4</v>
      </c>
      <c r="GE365" s="240">
        <f t="shared" ca="1" si="777"/>
        <v>-8.1336440005749778E-4</v>
      </c>
      <c r="GF365" s="240">
        <f t="shared" ca="1" si="778"/>
        <v>-1.0173407843176059E-3</v>
      </c>
      <c r="GG365" s="240">
        <f t="shared" ca="1" si="779"/>
        <v>-1.211519620689692E-3</v>
      </c>
      <c r="GH365" s="240">
        <f t="shared" ca="1" si="780"/>
        <v>-1.3940308608305439E-3</v>
      </c>
      <c r="GI365" s="240">
        <f t="shared" ca="1" si="781"/>
        <v>-1.5631168217268127E-3</v>
      </c>
      <c r="GJ365" s="240">
        <f t="shared" ca="1" si="782"/>
        <v>-1.7171491131432784E-3</v>
      </c>
      <c r="GK365" s="240">
        <f t="shared" ca="1" si="783"/>
        <v>-1.8546443199109895E-3</v>
      </c>
      <c r="GL365" s="240">
        <f t="shared" ca="1" si="784"/>
        <v>-1.9742782880262377E-3</v>
      </c>
      <c r="GM365" s="240">
        <f t="shared" ca="1" si="785"/>
        <v>-2.0748988769774992E-3</v>
      </c>
      <c r="GN365" s="240">
        <f t="shared" ca="1" si="786"/>
        <v>-2.1555370554883634E-3</v>
      </c>
      <c r="GO365" s="240">
        <f t="shared" ca="1" si="787"/>
        <v>-2.2154162338184598E-3</v>
      </c>
      <c r="GP365" s="240">
        <f t="shared" ca="1" si="788"/>
        <v>-2.25395974274718E-3</v>
      </c>
      <c r="GQ365" s="240">
        <f t="shared" ca="1" si="789"/>
        <v>-2.270796387213515E-3</v>
      </c>
      <c r="GR365" s="240">
        <f t="shared" ca="1" si="790"/>
        <v>-2.2657640211274088E-3</v>
      </c>
      <c r="GS365" s="240">
        <f t="shared" ca="1" si="791"/>
        <v>-2.2389111089252409E-3</v>
      </c>
      <c r="GT365" s="240">
        <f t="shared" ca="1" si="792"/>
        <v>-2.1904962588308137E-3</v>
      </c>
      <c r="GU365" s="240">
        <f t="shared" ca="1" si="793"/>
        <v>-2.1209857323167855E-3</v>
      </c>
      <c r="GV365" s="240">
        <f t="shared" ca="1" si="794"/>
        <v>-2.0310489537518021E-3</v>
      </c>
      <c r="GW365" s="240">
        <f t="shared" ca="1" si="795"/>
        <v>-1.9215520634778948E-3</v>
      </c>
      <c r="GX365" s="240">
        <f t="shared" ca="1" si="796"/>
        <v>-1.7935495764054873E-3</v>
      </c>
      <c r="GY365" s="240">
        <f t="shared" ca="1" si="797"/>
        <v>-1.6482742264583639E-3</v>
      </c>
      <c r="GZ365" s="240">
        <f t="shared" ca="1" si="798"/>
        <v>-1.4871250946721002E-3</v>
      </c>
      <c r="HA365" s="240">
        <f t="shared" ca="1" si="799"/>
        <v>-1.311654135278874E-3</v>
      </c>
      <c r="HB365" s="240">
        <f t="shared" ca="1" si="800"/>
        <v>-1.1235512295398261E-3</v>
      </c>
      <c r="HC365" s="240">
        <f t="shared" ca="1" si="801"/>
        <v>-9.2462791126473112E-4</v>
      </c>
      <c r="HD365" s="240">
        <f t="shared" ca="1" si="802"/>
        <v>-7.1679992075112525E-4</v>
      </c>
      <c r="HE365" s="240">
        <f t="shared" ca="1" si="803"/>
        <v>-5.0206875515799109E-4</v>
      </c>
      <c r="HF365" s="240">
        <f t="shared" ca="1" si="804"/>
        <v>-2.8250239299397776E-4</v>
      </c>
      <c r="HG365" s="240">
        <f t="shared" ca="1" si="805"/>
        <v>-6.0215378353923379E-5</v>
      </c>
      <c r="HH365" s="240">
        <f t="shared" ca="1" si="806"/>
        <v>1.6265154329675344E-4</v>
      </c>
      <c r="HI365" s="240">
        <f t="shared" ca="1" si="807"/>
        <v>3.8395204167110451E-4</v>
      </c>
      <c r="HJ365" s="240">
        <f t="shared" ca="1" si="808"/>
        <v>6.0155487199462692E-4</v>
      </c>
      <c r="HK365" s="240">
        <f t="shared" ca="1" si="809"/>
        <v>8.1336440005749756E-4</v>
      </c>
      <c r="HL365" s="240">
        <f t="shared" ca="1" si="810"/>
        <v>1.0173407843176055E-3</v>
      </c>
      <c r="HM365" s="240">
        <f t="shared" ca="1" si="811"/>
        <v>1.2115196206896916E-3</v>
      </c>
      <c r="HN365" s="240">
        <f t="shared" ca="1" si="812"/>
        <v>1.3940308608305439E-3</v>
      </c>
      <c r="HO365" s="240">
        <f t="shared" ca="1" si="813"/>
        <v>1.5631168217268125E-3</v>
      </c>
      <c r="HP365" s="240">
        <f t="shared" ca="1" si="814"/>
        <v>1.7171491131432782E-3</v>
      </c>
      <c r="HQ365" s="240">
        <f t="shared" ca="1" si="815"/>
        <v>1.8546443199109891E-3</v>
      </c>
      <c r="HR365" s="240">
        <f t="shared" ca="1" si="816"/>
        <v>1.9742782880262377E-3</v>
      </c>
      <c r="HS365" s="240">
        <f t="shared" ca="1" si="817"/>
        <v>2.0748988769774992E-3</v>
      </c>
      <c r="HT365" s="240">
        <f t="shared" ca="1" si="818"/>
        <v>2.1555370554883634E-3</v>
      </c>
      <c r="HU365" s="240">
        <f t="shared" ca="1" si="819"/>
        <v>2.2154162338184598E-3</v>
      </c>
      <c r="HV365" s="240">
        <f t="shared" ca="1" si="820"/>
        <v>2.2539597427471796E-3</v>
      </c>
      <c r="HW365" s="240">
        <f t="shared" ca="1" si="821"/>
        <v>2.270796387213515E-3</v>
      </c>
      <c r="HX365" s="240">
        <f t="shared" ca="1" si="822"/>
        <v>2.2657640211274088E-3</v>
      </c>
      <c r="HY365" s="240">
        <f t="shared" ca="1" si="823"/>
        <v>2.2389111089252409E-3</v>
      </c>
      <c r="HZ365" s="240">
        <f t="shared" ca="1" si="824"/>
        <v>2.1904962588308137E-3</v>
      </c>
      <c r="IA365" s="240">
        <f t="shared" ca="1" si="825"/>
        <v>2.1209857323167859E-3</v>
      </c>
      <c r="IB365" s="240">
        <f t="shared" ca="1" si="826"/>
        <v>2.0310489537518025E-3</v>
      </c>
      <c r="IC365" s="240">
        <f t="shared" ca="1" si="827"/>
        <v>1.9215520634778948E-3</v>
      </c>
      <c r="ID365" s="240">
        <f t="shared" ca="1" si="828"/>
        <v>1.7935495764054875E-3</v>
      </c>
      <c r="IE365" s="240">
        <f t="shared" ca="1" si="829"/>
        <v>1.4022068468765017E-3</v>
      </c>
      <c r="IF365" s="240">
        <f t="shared" ca="1" si="830"/>
        <v>1.4871250946721002E-3</v>
      </c>
      <c r="IG365" s="240">
        <f t="shared" ca="1" si="831"/>
        <v>1.3116541352788745E-3</v>
      </c>
      <c r="IH365" s="240">
        <f t="shared" ca="1" si="832"/>
        <v>1.1235512295398264E-3</v>
      </c>
      <c r="II365" s="240">
        <f t="shared" ca="1" si="833"/>
        <v>9.2462791126473134E-4</v>
      </c>
      <c r="IJ365" s="240">
        <f t="shared" ca="1" si="834"/>
        <v>7.1679992075112558E-4</v>
      </c>
      <c r="IK365" s="240">
        <f t="shared" ca="1" si="835"/>
        <v>5.0206875515799141E-4</v>
      </c>
      <c r="IL365" s="240">
        <f t="shared" ca="1" si="836"/>
        <v>2.8250239299398605E-4</v>
      </c>
      <c r="IM365" s="240">
        <f t="shared" ca="1" si="837"/>
        <v>6.0215378353923677E-5</v>
      </c>
      <c r="IN365" s="240">
        <f t="shared" ca="1" si="838"/>
        <v>-1.6265154329675311E-4</v>
      </c>
      <c r="IO365" s="240">
        <f t="shared" ca="1" si="839"/>
        <v>-3.8395204167110419E-4</v>
      </c>
      <c r="IP365" s="240">
        <f t="shared" ca="1" si="840"/>
        <v>-6.0155487199462648E-4</v>
      </c>
      <c r="IQ365" s="240">
        <f t="shared" ca="1" si="841"/>
        <v>-8.1336440005749734E-4</v>
      </c>
      <c r="IR365" s="240">
        <f t="shared" ca="1" si="842"/>
        <v>-1.0173407843176053E-3</v>
      </c>
      <c r="IS365" s="240">
        <f t="shared" ca="1" si="843"/>
        <v>-1.2115196206896916E-3</v>
      </c>
      <c r="IT365" s="240">
        <f t="shared" ca="1" si="844"/>
        <v>-1.3940308608305437E-3</v>
      </c>
      <c r="IU365" s="240">
        <f t="shared" ca="1" si="845"/>
        <v>-1.5631168217268123E-3</v>
      </c>
      <c r="IV365" s="240">
        <f t="shared" ca="1" si="846"/>
        <v>-1.7171491131432778E-3</v>
      </c>
      <c r="IW365" s="240">
        <f t="shared" ca="1" si="847"/>
        <v>-1.8546443199109891E-3</v>
      </c>
      <c r="IX365" s="240">
        <f t="shared" ca="1" si="848"/>
        <v>-1.9742782880262373E-3</v>
      </c>
      <c r="IY365" s="240">
        <f t="shared" ca="1" si="849"/>
        <v>-2.0748988769774988E-3</v>
      </c>
      <c r="IZ365" s="240">
        <f t="shared" ca="1" si="850"/>
        <v>-2.1555370554883634E-3</v>
      </c>
      <c r="JA365" s="240">
        <f t="shared" ca="1" si="851"/>
        <v>-2.2154162338184598E-3</v>
      </c>
      <c r="JB365" s="240">
        <f t="shared" ca="1" si="852"/>
        <v>-2.2539597427471796E-3</v>
      </c>
    </row>
    <row r="366" spans="1:262">
      <c r="B366" s="248">
        <v>5</v>
      </c>
      <c r="C366" s="247">
        <f t="shared" si="853"/>
        <v>9.7656250000000005E-5</v>
      </c>
      <c r="D366" s="244">
        <f t="shared" ca="1" si="597"/>
        <v>24.206314221592596</v>
      </c>
      <c r="E366" s="243">
        <f ca="1">K361</f>
        <v>0.20631422159259705</v>
      </c>
      <c r="F366" s="242">
        <v>5</v>
      </c>
      <c r="G366" s="240">
        <f t="shared" ca="1" si="854"/>
        <v>4.7501851113112198E-2</v>
      </c>
      <c r="H366" s="240">
        <f t="shared" ca="1" si="598"/>
        <v>4.7076737587011613E-2</v>
      </c>
      <c r="I366" s="240">
        <f t="shared" ca="1" si="599"/>
        <v>4.5943546108453574E-2</v>
      </c>
      <c r="J366" s="240">
        <f t="shared" ca="1" si="600"/>
        <v>4.4119320932053133E-2</v>
      </c>
      <c r="K366" s="240">
        <f t="shared" ca="1" si="601"/>
        <v>4.1631500102456864E-2</v>
      </c>
      <c r="L366" s="240">
        <f t="shared" ca="1" si="602"/>
        <v>3.8517502760611937E-2</v>
      </c>
      <c r="M366" s="240">
        <f t="shared" ca="1" si="603"/>
        <v>3.4824166325056465E-2</v>
      </c>
      <c r="N366" s="240">
        <f t="shared" ca="1" si="604"/>
        <v>3.0607042013548285E-2</v>
      </c>
      <c r="O366" s="240">
        <f t="shared" ca="1" si="605"/>
        <v>2.5929559301042661E-2</v>
      </c>
      <c r="P366" s="240">
        <f t="shared" ca="1" si="606"/>
        <v>2.086207188134866E-2</v>
      </c>
      <c r="Q366" s="240">
        <f t="shared" ca="1" si="607"/>
        <v>1.5480799482088844E-2</v>
      </c>
      <c r="R366" s="240">
        <f t="shared" ca="1" si="608"/>
        <v>9.8666814490503234E-3</v>
      </c>
      <c r="S366" s="240">
        <f t="shared" ca="1" si="609"/>
        <v>4.1041593430855275E-3</v>
      </c>
      <c r="T366" s="240">
        <f t="shared" ca="1" si="610"/>
        <v>-1.7200931395613805E-3</v>
      </c>
      <c r="U366" s="241">
        <f t="shared" ca="1" si="611"/>
        <v>-7.5184738203221552E-3</v>
      </c>
      <c r="V366" s="240">
        <f t="shared" ca="1" si="612"/>
        <v>-1.3203769656610452E-2</v>
      </c>
      <c r="W366" s="240">
        <f t="shared" ca="1" si="613"/>
        <v>-1.8690468507160465E-2</v>
      </c>
      <c r="X366" s="240">
        <f t="shared" ca="1" si="614"/>
        <v>-2.3896045314226479E-2</v>
      </c>
      <c r="Y366" s="240">
        <f t="shared" ca="1" si="615"/>
        <v>-2.8742203357265891E-2</v>
      </c>
      <c r="Z366" s="240">
        <f t="shared" ca="1" si="616"/>
        <v>-3.3156051908494993E-2</v>
      </c>
      <c r="AA366" s="240">
        <f t="shared" ca="1" si="617"/>
        <v>-3.7071202577281664E-2</v>
      </c>
      <c r="AB366" s="240">
        <f t="shared" ca="1" si="618"/>
        <v>-4.0428767853335018E-2</v>
      </c>
      <c r="AC366" s="240">
        <f t="shared" ca="1" si="619"/>
        <v>-4.3178246829672785E-2</v>
      </c>
      <c r="AD366" s="240">
        <f t="shared" ca="1" si="620"/>
        <v>-4.5278284783268723E-2</v>
      </c>
      <c r="AE366" s="240">
        <f t="shared" ca="1" si="621"/>
        <v>-4.6697295188580019E-2</v>
      </c>
      <c r="AF366" s="240">
        <f t="shared" ca="1" si="622"/>
        <v>-4.7413934808292216E-2</v>
      </c>
      <c r="AG366" s="240">
        <f t="shared" ca="1" si="623"/>
        <v>-4.741742471547486E-2</v>
      </c>
      <c r="AH366" s="240">
        <f t="shared" ca="1" si="624"/>
        <v>-4.6707712418675496E-2</v>
      </c>
      <c r="AI366" s="240">
        <f t="shared" ca="1" si="625"/>
        <v>-4.5295472651440023E-2</v>
      </c>
      <c r="AJ366" s="240">
        <f t="shared" ca="1" si="626"/>
        <v>-4.3201946814384093E-2</v>
      </c>
      <c r="AK366" s="240">
        <f t="shared" ca="1" si="627"/>
        <v>-4.0458623484756269E-2</v>
      </c>
      <c r="AL366" s="240">
        <f t="shared" ca="1" si="628"/>
        <v>-3.7106764798926585E-2</v>
      </c>
      <c r="AM366" s="240">
        <f t="shared" ca="1" si="629"/>
        <v>-3.3196785831448652E-2</v>
      </c>
      <c r="AN366" s="240">
        <f t="shared" ca="1" si="630"/>
        <v>-2.8787496305411796E-2</v>
      </c>
      <c r="AO366" s="240">
        <f t="shared" ca="1" si="631"/>
        <v>-2.3945216039465752E-2</v>
      </c>
      <c r="AP366" s="240">
        <f t="shared" ca="1" si="632"/>
        <v>-1.8742777436017238E-2</v>
      </c>
      <c r="AQ366" s="240">
        <f t="shared" ca="1" si="633"/>
        <v>-1.3258430014105468E-2</v>
      </c>
      <c r="AR366" s="240">
        <f t="shared" ca="1" si="634"/>
        <v>-7.574663463800646E-3</v>
      </c>
      <c r="AS366" s="240">
        <f t="shared" ca="1" si="635"/>
        <v>-1.776966924484012E-3</v>
      </c>
      <c r="AT366" s="240">
        <f t="shared" ca="1" si="636"/>
        <v>4.0474568513823028E-3</v>
      </c>
      <c r="AU366" s="240">
        <f t="shared" ca="1" si="637"/>
        <v>9.8110031088205086E-3</v>
      </c>
      <c r="AV366" s="240">
        <f t="shared" ca="1" si="638"/>
        <v>1.5426982747395084E-2</v>
      </c>
      <c r="AW366" s="240">
        <f t="shared" ca="1" si="639"/>
        <v>2.0810926205973457E-2</v>
      </c>
      <c r="AX366" s="240">
        <f t="shared" ca="1" si="640"/>
        <v>2.5881853963550226E-2</v>
      </c>
      <c r="AY366" s="240">
        <f t="shared" ca="1" si="641"/>
        <v>3.0563494546618712E-2</v>
      </c>
      <c r="AZ366" s="240">
        <f t="shared" ca="1" si="642"/>
        <v>3.4785431723126509E-2</v>
      </c>
      <c r="BA366" s="240">
        <f t="shared" ca="1" si="643"/>
        <v>3.8484163628148861E-2</v>
      </c>
      <c r="BB366" s="240">
        <f t="shared" ca="1" si="644"/>
        <v>4.1604057891045071E-2</v>
      </c>
      <c r="BC366" s="240">
        <f t="shared" ca="1" si="645"/>
        <v>4.4098188398095553E-2</v>
      </c>
      <c r="BD366" s="240">
        <f t="shared" ca="1" si="646"/>
        <v>4.5929041104931123E-2</v>
      </c>
      <c r="BE366" s="240">
        <f t="shared" ca="1" si="647"/>
        <v>4.7069078282678582E-2</v>
      </c>
      <c r="BF366" s="240">
        <f t="shared" ca="1" si="648"/>
        <v>4.7501152711035048E-2</v>
      </c>
      <c r="BG366" s="240">
        <f t="shared" ca="1" si="649"/>
        <v>4.7218765588422057E-2</v>
      </c>
      <c r="BH366" s="240">
        <f t="shared" ca="1" si="650"/>
        <v>4.6226164280010362E-2</v>
      </c>
      <c r="BI366" s="240">
        <f t="shared" ca="1" si="651"/>
        <v>4.4538278433394328E-2</v>
      </c>
      <c r="BJ366" s="240">
        <f t="shared" ca="1" si="652"/>
        <v>4.2180495422795575E-2</v>
      </c>
      <c r="BK366" s="240">
        <f t="shared" ca="1" si="653"/>
        <v>3.9188278499324006E-2</v>
      </c>
      <c r="BL366" s="240">
        <f t="shared" ca="1" si="654"/>
        <v>3.5606633390671889E-2</v>
      </c>
      <c r="BM366" s="240">
        <f t="shared" ca="1" si="655"/>
        <v>3.148943137307781E-2</v>
      </c>
      <c r="BN366" s="240">
        <f t="shared" ca="1" si="656"/>
        <v>2.6898598997188709E-2</v>
      </c>
      <c r="BO366" s="240">
        <f t="shared" ca="1" si="657"/>
        <v>2.190318665509651E-2</v>
      </c>
      <c r="BP366" s="240">
        <f t="shared" ca="1" si="658"/>
        <v>1.6578329998169043E-2</v>
      </c>
      <c r="BQ366" s="240">
        <f t="shared" ca="1" si="659"/>
        <v>1.1004119826916747E-2</v>
      </c>
      <c r="BR366" s="240">
        <f t="shared" ca="1" si="660"/>
        <v>5.2643974508045348E-3</v>
      </c>
      <c r="BS366" s="240">
        <f t="shared" ca="1" si="661"/>
        <v>-5.5450636308250565E-4</v>
      </c>
      <c r="BT366" s="240">
        <f t="shared" ca="1" si="662"/>
        <v>-6.3650698851328335E-3</v>
      </c>
      <c r="BU366" s="240">
        <f t="shared" ca="1" si="663"/>
        <v>-1.207989683148733E-2</v>
      </c>
      <c r="BV366" s="240">
        <f t="shared" ca="1" si="664"/>
        <v>-1.7613030885497125E-2</v>
      </c>
      <c r="BW366" s="240">
        <f t="shared" ca="1" si="665"/>
        <v>-2.2881248560734448E-2</v>
      </c>
      <c r="BX366" s="240">
        <f t="shared" ca="1" si="666"/>
        <v>-2.7805310959693061E-2</v>
      </c>
      <c r="BY366" s="240">
        <f t="shared" ca="1" si="667"/>
        <v>-3.2311155600562774E-2</v>
      </c>
      <c r="BZ366" s="240">
        <f t="shared" ca="1" si="668"/>
        <v>-3.633101038589303E-2</v>
      </c>
      <c r="CA366" s="240">
        <f t="shared" ca="1" si="669"/>
        <v>-3.980441295802125E-2</v>
      </c>
      <c r="CB366" s="240">
        <f t="shared" ca="1" si="670"/>
        <v>-4.2679120109210517E-2</v>
      </c>
      <c r="CC366" s="240">
        <f t="shared" ca="1" si="671"/>
        <v>-4.4911893568122183E-2</v>
      </c>
      <c r="CD366" s="240">
        <f t="shared" ca="1" si="672"/>
        <v>-4.6469150343662877E-2</v>
      </c>
      <c r="CE366" s="240">
        <f t="shared" ca="1" si="673"/>
        <v>-4.732746784442985E-2</v>
      </c>
      <c r="CF366" s="240">
        <f t="shared" ca="1" si="674"/>
        <v>-4.7473936176287417E-2</v>
      </c>
      <c r="CG366" s="240">
        <f t="shared" ca="1" si="675"/>
        <v>-4.6906352319191352E-2</v>
      </c>
      <c r="CH366" s="240">
        <f t="shared" ca="1" si="676"/>
        <v>-4.5633253262660885E-2</v>
      </c>
      <c r="CI366" s="240">
        <f t="shared" ca="1" si="677"/>
        <v>-4.367378760151016E-2</v>
      </c>
      <c r="CJ366" s="240">
        <f t="shared" ca="1" si="678"/>
        <v>-4.105742752315851E-2</v>
      </c>
      <c r="CK366" s="240">
        <f t="shared" ca="1" si="679"/>
        <v>-3.7823525518499088E-2</v>
      </c>
      <c r="CL366" s="240">
        <f t="shared" ca="1" si="680"/>
        <v>-3.402072248380629E-2</v>
      </c>
      <c r="CM366" s="240">
        <f t="shared" ca="1" si="681"/>
        <v>-2.970621611638085E-2</v>
      </c>
      <c r="CN366" s="240">
        <f t="shared" ca="1" si="682"/>
        <v>-2.4944900607942379E-2</v>
      </c>
      <c r="CO366" s="240">
        <f t="shared" ca="1" si="683"/>
        <v>-1.9808390575582608E-2</v>
      </c>
      <c r="CP366" s="240">
        <f t="shared" ca="1" si="684"/>
        <v>-1.4373943911265017E-2</v>
      </c>
      <c r="CQ366" s="240">
        <f t="shared" ca="1" si="685"/>
        <v>-8.7232997512180031E-3</v>
      </c>
      <c r="CR366" s="240">
        <f t="shared" ca="1" si="686"/>
        <v>-2.941449043242676E-3</v>
      </c>
      <c r="CS366" s="240">
        <f t="shared" ca="1" si="687"/>
        <v>2.8846437962513809E-3</v>
      </c>
      <c r="CT366" s="240">
        <f t="shared" ca="1" si="688"/>
        <v>8.6673489080159247E-3</v>
      </c>
      <c r="CU366" s="240">
        <f t="shared" ca="1" si="689"/>
        <v>1.4319689024613108E-2</v>
      </c>
      <c r="CV366" s="240">
        <f t="shared" ca="1" si="690"/>
        <v>1.97566476894767E-2</v>
      </c>
      <c r="CW366" s="240">
        <f t="shared" ca="1" si="691"/>
        <v>2.4896447983551916E-2</v>
      </c>
      <c r="CX366" s="240">
        <f t="shared" ca="1" si="692"/>
        <v>2.966178252627643E-2</v>
      </c>
      <c r="CY366" s="240">
        <f t="shared" ca="1" si="693"/>
        <v>3.3980976250542104E-2</v>
      </c>
      <c r="CZ366" s="240">
        <f t="shared" ca="1" si="694"/>
        <v>3.7789064462419274E-2</v>
      </c>
      <c r="DA366" s="240">
        <f t="shared" ca="1" si="695"/>
        <v>4.1028769970622943E-2</v>
      </c>
      <c r="DB366" s="240">
        <f t="shared" ca="1" si="696"/>
        <v>4.3651364588783464E-2</v>
      </c>
      <c r="DC366" s="240">
        <f t="shared" ca="1" si="697"/>
        <v>4.5617402052725936E-2</v>
      </c>
      <c r="DD366" s="240">
        <f t="shared" ca="1" si="698"/>
        <v>4.6897311328999887E-2</v>
      </c>
      <c r="DE366" s="240">
        <f t="shared" ca="1" si="699"/>
        <v>4.7471841390747289E-2</v>
      </c>
      <c r="DF366" s="240">
        <f t="shared" ca="1" si="700"/>
        <v>4.7332350771065415E-2</v>
      </c>
      <c r="DG366" s="240">
        <f t="shared" ca="1" si="701"/>
        <v>4.6480937538712491E-2</v>
      </c>
      <c r="DH366" s="240">
        <f t="shared" ca="1" si="702"/>
        <v>4.4930407741200752E-2</v>
      </c>
      <c r="DI366" s="240">
        <f t="shared" ca="1" si="703"/>
        <v>4.2704082789921896E-2</v>
      </c>
      <c r="DJ366" s="240">
        <f t="shared" ca="1" si="704"/>
        <v>3.9835448684412224E-2</v>
      </c>
      <c r="DK366" s="240">
        <f t="shared" ca="1" si="705"/>
        <v>3.6367652351750539E-2</v>
      </c>
      <c r="DL366" s="240">
        <f t="shared" ca="1" si="706"/>
        <v>3.2352852676613884E-2</v>
      </c>
      <c r="DM366" s="240">
        <f t="shared" ca="1" si="707"/>
        <v>2.7851435983102205E-2</v>
      </c>
      <c r="DN366" s="240">
        <f t="shared" ca="1" si="708"/>
        <v>2.2931107768216275E-2</v>
      </c>
      <c r="DO366" s="240">
        <f t="shared" ca="1" si="709"/>
        <v>1.7665874348162025E-2</v>
      </c>
      <c r="DP366" s="240">
        <f t="shared" ca="1" si="710"/>
        <v>1.2134929734469998E-2</v>
      </c>
      <c r="DQ366" s="240">
        <f t="shared" ca="1" si="711"/>
        <v>6.4214644823477182E-3</v>
      </c>
      <c r="DR366" s="240">
        <f t="shared" ca="1" si="712"/>
        <v>6.1141442729513874E-4</v>
      </c>
      <c r="DS366" s="240">
        <f t="shared" ca="1" si="713"/>
        <v>-5.2078318698500848E-3</v>
      </c>
      <c r="DT366" s="240">
        <f t="shared" ca="1" si="714"/>
        <v>-1.0948747528209422E-2</v>
      </c>
      <c r="DU366" s="240">
        <f t="shared" ca="1" si="715"/>
        <v>-1.6524983832621964E-2</v>
      </c>
      <c r="DV366" s="240">
        <f t="shared" ca="1" si="716"/>
        <v>-2.1852668998694362E-2</v>
      </c>
      <c r="DW366" s="240">
        <f t="shared" ca="1" si="717"/>
        <v>-2.6851669682505717E-2</v>
      </c>
      <c r="DX366" s="240">
        <f t="shared" ca="1" si="718"/>
        <v>-3.1446796260688761E-2</v>
      </c>
      <c r="DY366" s="240">
        <f t="shared" ca="1" si="719"/>
        <v>-3.55689337523519E-2</v>
      </c>
      <c r="DZ366" s="240">
        <f t="shared" ca="1" si="720"/>
        <v>-3.9156081372724416E-2</v>
      </c>
      <c r="EA366" s="240">
        <f t="shared" ca="1" si="721"/>
        <v>-4.2154285082669579E-2</v>
      </c>
      <c r="EB366" s="240">
        <f t="shared" ca="1" si="722"/>
        <v>-4.4518449107654082E-2</v>
      </c>
      <c r="EC366" s="240">
        <f t="shared" ca="1" si="723"/>
        <v>-4.6213014220172155E-2</v>
      </c>
      <c r="ED366" s="240">
        <f t="shared" ca="1" si="724"/>
        <v>-4.7212492583626003E-2</v>
      </c>
      <c r="EE366" s="240">
        <f t="shared" ca="1" si="725"/>
        <v>-4.7501851113112198E-2</v>
      </c>
      <c r="EF366" s="240">
        <f t="shared" ca="1" si="726"/>
        <v>-4.707673758701162E-2</v>
      </c>
      <c r="EG366" s="240">
        <f t="shared" ca="1" si="727"/>
        <v>-4.5943546108453581E-2</v>
      </c>
      <c r="EH366" s="240">
        <f t="shared" ca="1" si="728"/>
        <v>-4.4119320932053174E-2</v>
      </c>
      <c r="EI366" s="240">
        <f t="shared" ca="1" si="729"/>
        <v>-4.1631500102456864E-2</v>
      </c>
      <c r="EJ366" s="240">
        <f t="shared" ca="1" si="730"/>
        <v>-3.8517502760611971E-2</v>
      </c>
      <c r="EK366" s="240">
        <f t="shared" ca="1" si="731"/>
        <v>-3.4824166325056437E-2</v>
      </c>
      <c r="EL366" s="240">
        <f t="shared" ca="1" si="732"/>
        <v>-3.0607042013548302E-2</v>
      </c>
      <c r="EM366" s="240">
        <f t="shared" ca="1" si="733"/>
        <v>-2.592955930104273E-2</v>
      </c>
      <c r="EN366" s="240">
        <f t="shared" ca="1" si="734"/>
        <v>-2.0862071881348639E-2</v>
      </c>
      <c r="EO366" s="240">
        <f t="shared" ca="1" si="735"/>
        <v>-1.5480799482088879E-2</v>
      </c>
      <c r="EP366" s="240">
        <f t="shared" ca="1" si="736"/>
        <v>-9.8666814490504136E-3</v>
      </c>
      <c r="EQ366" s="240">
        <f t="shared" ca="1" si="737"/>
        <v>-4.1041593430855144E-3</v>
      </c>
      <c r="ER366" s="240">
        <f t="shared" ca="1" si="738"/>
        <v>1.7200931395613302E-3</v>
      </c>
      <c r="ES366" s="240">
        <f t="shared" ca="1" si="739"/>
        <v>7.5184738203222081E-3</v>
      </c>
      <c r="ET366" s="240">
        <f t="shared" ca="1" si="740"/>
        <v>1.3203769656610444E-2</v>
      </c>
      <c r="EU366" s="240">
        <f t="shared" ca="1" si="741"/>
        <v>1.8690468507160402E-2</v>
      </c>
      <c r="EV366" s="240">
        <f t="shared" ca="1" si="742"/>
        <v>2.3896045314226507E-2</v>
      </c>
      <c r="EW366" s="240">
        <f t="shared" ca="1" si="743"/>
        <v>2.8742203357265871E-2</v>
      </c>
      <c r="EX366" s="240">
        <f t="shared" ca="1" si="744"/>
        <v>3.3156051908494924E-2</v>
      </c>
      <c r="EY366" s="240">
        <f t="shared" ca="1" si="745"/>
        <v>3.7071202577281671E-2</v>
      </c>
      <c r="EZ366" s="240">
        <f t="shared" ca="1" si="746"/>
        <v>4.042876785333499E-2</v>
      </c>
      <c r="FA366" s="240">
        <f t="shared" ca="1" si="747"/>
        <v>4.3178246829672737E-2</v>
      </c>
      <c r="FB366" s="240">
        <f t="shared" ca="1" si="748"/>
        <v>4.527828478326873E-2</v>
      </c>
      <c r="FC366" s="240">
        <f t="shared" ca="1" si="749"/>
        <v>4.6697295188580006E-2</v>
      </c>
      <c r="FD366" s="240">
        <f t="shared" ca="1" si="750"/>
        <v>4.7413934808292223E-2</v>
      </c>
      <c r="FE366" s="240">
        <f t="shared" ca="1" si="751"/>
        <v>4.741742471547486E-2</v>
      </c>
      <c r="FF366" s="240">
        <f t="shared" ca="1" si="752"/>
        <v>4.6707712418675509E-2</v>
      </c>
      <c r="FG366" s="240">
        <f t="shared" ca="1" si="753"/>
        <v>4.5295472651440023E-2</v>
      </c>
      <c r="FH366" s="240">
        <f t="shared" ca="1" si="754"/>
        <v>4.32019468143841E-2</v>
      </c>
      <c r="FI366" s="240">
        <f t="shared" ca="1" si="755"/>
        <v>4.0458623484756318E-2</v>
      </c>
      <c r="FJ366" s="240">
        <f t="shared" ca="1" si="756"/>
        <v>3.7106764798926578E-2</v>
      </c>
      <c r="FK366" s="240">
        <f t="shared" ca="1" si="757"/>
        <v>3.3196785831448673E-2</v>
      </c>
      <c r="FL366" s="240">
        <f t="shared" ca="1" si="758"/>
        <v>2.8787496305411889E-2</v>
      </c>
      <c r="FM366" s="240">
        <f t="shared" ca="1" si="759"/>
        <v>2.3945216039465742E-2</v>
      </c>
      <c r="FN366" s="240">
        <f t="shared" ca="1" si="760"/>
        <v>1.8742777436017304E-2</v>
      </c>
      <c r="FO366" s="240">
        <f t="shared" ca="1" si="761"/>
        <v>1.3258430014105415E-2</v>
      </c>
      <c r="FP366" s="240">
        <f t="shared" ca="1" si="762"/>
        <v>7.5746634638006755E-3</v>
      </c>
      <c r="FQ366" s="240">
        <f t="shared" ca="1" si="763"/>
        <v>1.7769669244840818E-3</v>
      </c>
      <c r="FR366" s="240">
        <f t="shared" ca="1" si="764"/>
        <v>-4.0474568513823167E-3</v>
      </c>
      <c r="FS366" s="240">
        <f t="shared" ca="1" si="765"/>
        <v>-9.8110031088204774E-3</v>
      </c>
      <c r="FT366" s="240">
        <f t="shared" ca="1" si="766"/>
        <v>-1.5426982747394978E-2</v>
      </c>
      <c r="FU366" s="240">
        <f t="shared" ca="1" si="767"/>
        <v>-2.0810926205973468E-2</v>
      </c>
      <c r="FV366" s="240">
        <f t="shared" ca="1" si="768"/>
        <v>-2.588185396355016E-2</v>
      </c>
      <c r="FW366" s="240">
        <f t="shared" ca="1" si="769"/>
        <v>-3.0563494546618761E-2</v>
      </c>
      <c r="FX366" s="240">
        <f t="shared" ca="1" si="770"/>
        <v>-3.4785431723126488E-2</v>
      </c>
      <c r="FY366" s="240">
        <f t="shared" ca="1" si="771"/>
        <v>-3.8484163628148819E-2</v>
      </c>
      <c r="FZ366" s="240">
        <f t="shared" ca="1" si="772"/>
        <v>-4.1604057891045092E-2</v>
      </c>
      <c r="GA366" s="240">
        <f t="shared" ca="1" si="773"/>
        <v>-4.4098188398095532E-2</v>
      </c>
      <c r="GB366" s="240">
        <f t="shared" ca="1" si="774"/>
        <v>-4.5929041104931102E-2</v>
      </c>
      <c r="GC366" s="240">
        <f t="shared" ca="1" si="775"/>
        <v>-4.7069078282678589E-2</v>
      </c>
      <c r="GD366" s="240">
        <f t="shared" ca="1" si="776"/>
        <v>-4.7501152711035055E-2</v>
      </c>
      <c r="GE366" s="240">
        <f t="shared" ca="1" si="777"/>
        <v>-4.7218765588422071E-2</v>
      </c>
      <c r="GF366" s="240">
        <f t="shared" ca="1" si="778"/>
        <v>-4.6226164280010362E-2</v>
      </c>
      <c r="GG366" s="240">
        <f t="shared" ca="1" si="779"/>
        <v>-4.4538278433394349E-2</v>
      </c>
      <c r="GH366" s="240">
        <f t="shared" ca="1" si="780"/>
        <v>-4.2180495422795561E-2</v>
      </c>
      <c r="GI366" s="240">
        <f t="shared" ca="1" si="781"/>
        <v>-3.9188278499324027E-2</v>
      </c>
      <c r="GJ366" s="240">
        <f t="shared" ca="1" si="782"/>
        <v>-3.5606633390671938E-2</v>
      </c>
      <c r="GK366" s="240">
        <f t="shared" ca="1" si="783"/>
        <v>-3.1489431373077796E-2</v>
      </c>
      <c r="GL366" s="240">
        <f t="shared" ca="1" si="784"/>
        <v>-2.689859899718873E-2</v>
      </c>
      <c r="GM366" s="240">
        <f t="shared" ca="1" si="785"/>
        <v>-2.190318665509661E-2</v>
      </c>
      <c r="GN366" s="240">
        <f t="shared" ca="1" si="786"/>
        <v>-1.6578329998169033E-2</v>
      </c>
      <c r="GO366" s="240">
        <f t="shared" ca="1" si="787"/>
        <v>-1.1004119826916816E-2</v>
      </c>
      <c r="GP366" s="240">
        <f t="shared" ca="1" si="788"/>
        <v>-5.2643974508046476E-3</v>
      </c>
      <c r="GQ366" s="240">
        <f t="shared" ca="1" si="789"/>
        <v>5.5450636308251866E-4</v>
      </c>
      <c r="GR366" s="240">
        <f t="shared" ca="1" si="790"/>
        <v>6.365069885132804E-3</v>
      </c>
      <c r="GS366" s="240">
        <f t="shared" ca="1" si="791"/>
        <v>1.2079896831487386E-2</v>
      </c>
      <c r="GT366" s="240">
        <f t="shared" ca="1" si="792"/>
        <v>1.7613030885497094E-2</v>
      </c>
      <c r="GU366" s="240">
        <f t="shared" ca="1" si="793"/>
        <v>2.2881248560734348E-2</v>
      </c>
      <c r="GV366" s="240">
        <f t="shared" ca="1" si="794"/>
        <v>2.7805310959693099E-2</v>
      </c>
      <c r="GW366" s="240">
        <f t="shared" ca="1" si="795"/>
        <v>3.231115560056276E-2</v>
      </c>
      <c r="GX366" s="240">
        <f t="shared" ca="1" si="796"/>
        <v>3.633101038589296E-2</v>
      </c>
      <c r="GY366" s="240">
        <f t="shared" ca="1" si="797"/>
        <v>3.9804412958021236E-2</v>
      </c>
      <c r="GZ366" s="240">
        <f t="shared" ca="1" si="798"/>
        <v>4.2679120109210496E-2</v>
      </c>
      <c r="HA366" s="240">
        <f t="shared" ca="1" si="799"/>
        <v>4.4911893568122196E-2</v>
      </c>
      <c r="HB366" s="240">
        <f t="shared" ca="1" si="800"/>
        <v>4.6469150343662877E-2</v>
      </c>
      <c r="HC366" s="240">
        <f t="shared" ca="1" si="801"/>
        <v>4.7327467844429837E-2</v>
      </c>
      <c r="HD366" s="240">
        <f t="shared" ca="1" si="802"/>
        <v>4.7473936176287417E-2</v>
      </c>
      <c r="HE366" s="240">
        <f t="shared" ca="1" si="803"/>
        <v>4.6906352319191359E-2</v>
      </c>
      <c r="HF366" s="240">
        <f t="shared" ca="1" si="804"/>
        <v>4.5633253262660912E-2</v>
      </c>
      <c r="HG366" s="240">
        <f t="shared" ca="1" si="805"/>
        <v>4.3673787601510132E-2</v>
      </c>
      <c r="HH366" s="240">
        <f t="shared" ca="1" si="806"/>
        <v>4.1057427523158524E-2</v>
      </c>
      <c r="HI366" s="240">
        <f t="shared" ca="1" si="807"/>
        <v>3.782352551849915E-2</v>
      </c>
      <c r="HJ366" s="240">
        <f t="shared" ca="1" si="808"/>
        <v>3.4020722483806311E-2</v>
      </c>
      <c r="HK366" s="240">
        <f t="shared" ca="1" si="809"/>
        <v>2.9706216116380874E-2</v>
      </c>
      <c r="HL366" s="240">
        <f t="shared" ca="1" si="810"/>
        <v>2.4944900607942331E-2</v>
      </c>
      <c r="HM366" s="240">
        <f t="shared" ca="1" si="811"/>
        <v>1.9808390575582632E-2</v>
      </c>
      <c r="HN366" s="240">
        <f t="shared" ca="1" si="812"/>
        <v>1.4373943911265123E-2</v>
      </c>
      <c r="HO366" s="240">
        <f t="shared" ca="1" si="813"/>
        <v>8.7232997512179493E-3</v>
      </c>
      <c r="HP366" s="240">
        <f t="shared" ca="1" si="814"/>
        <v>2.941449043242705E-3</v>
      </c>
      <c r="HQ366" s="240">
        <f t="shared" ca="1" si="815"/>
        <v>-2.8846437962512655E-3</v>
      </c>
      <c r="HR366" s="240">
        <f t="shared" ca="1" si="816"/>
        <v>-8.6673489080158986E-3</v>
      </c>
      <c r="HS366" s="240">
        <f t="shared" ca="1" si="817"/>
        <v>-1.4319689024613079E-2</v>
      </c>
      <c r="HT366" s="240">
        <f t="shared" ca="1" si="818"/>
        <v>-1.9756647689476752E-2</v>
      </c>
      <c r="HU366" s="240">
        <f t="shared" ca="1" si="819"/>
        <v>-2.4896447983551895E-2</v>
      </c>
      <c r="HV366" s="240">
        <f t="shared" ca="1" si="820"/>
        <v>-2.9661782526276409E-2</v>
      </c>
      <c r="HW366" s="240">
        <f t="shared" ca="1" si="821"/>
        <v>-3.3980976250542153E-2</v>
      </c>
      <c r="HX366" s="240">
        <f t="shared" ca="1" si="822"/>
        <v>-3.7789064462419253E-2</v>
      </c>
      <c r="HY366" s="240">
        <f t="shared" ca="1" si="823"/>
        <v>-4.102876997062288E-2</v>
      </c>
      <c r="HZ366" s="240">
        <f t="shared" ca="1" si="824"/>
        <v>-4.3651364588783485E-2</v>
      </c>
      <c r="IA366" s="240">
        <f t="shared" ca="1" si="825"/>
        <v>-4.5617402052725929E-2</v>
      </c>
      <c r="IB366" s="240">
        <f t="shared" ca="1" si="826"/>
        <v>-4.6897311328999866E-2</v>
      </c>
      <c r="IC366" s="240">
        <f t="shared" ca="1" si="827"/>
        <v>-4.7471841390747289E-2</v>
      </c>
      <c r="ID366" s="240">
        <f t="shared" ca="1" si="828"/>
        <v>-4.7332350771065408E-2</v>
      </c>
      <c r="IE366" s="240">
        <f t="shared" ca="1" si="829"/>
        <v>-4.067942326024427E-2</v>
      </c>
      <c r="IF366" s="240">
        <f t="shared" ca="1" si="830"/>
        <v>-4.4930407741200759E-2</v>
      </c>
      <c r="IG366" s="240">
        <f t="shared" ca="1" si="831"/>
        <v>-4.2704082789921945E-2</v>
      </c>
      <c r="IH366" s="240">
        <f t="shared" ca="1" si="832"/>
        <v>-3.9835448684412196E-2</v>
      </c>
      <c r="II366" s="240">
        <f t="shared" ca="1" si="833"/>
        <v>-3.6367652351750553E-2</v>
      </c>
      <c r="IJ366" s="240">
        <f t="shared" ca="1" si="834"/>
        <v>-3.2352852676613961E-2</v>
      </c>
      <c r="IK366" s="240">
        <f t="shared" ca="1" si="835"/>
        <v>-2.7851435983102229E-2</v>
      </c>
      <c r="IL366" s="240">
        <f t="shared" ca="1" si="836"/>
        <v>-2.2931107768216299E-2</v>
      </c>
      <c r="IM366" s="240">
        <f t="shared" ca="1" si="837"/>
        <v>-1.7665874348162133E-2</v>
      </c>
      <c r="IN366" s="240">
        <f t="shared" ca="1" si="838"/>
        <v>-1.2134929734470027E-2</v>
      </c>
      <c r="IO366" s="240">
        <f t="shared" ca="1" si="839"/>
        <v>-6.4214644823477477E-3</v>
      </c>
      <c r="IP366" s="240">
        <f t="shared" ca="1" si="840"/>
        <v>-6.1141442729508409E-4</v>
      </c>
      <c r="IQ366" s="240">
        <f t="shared" ca="1" si="841"/>
        <v>5.2078318698500561E-3</v>
      </c>
      <c r="IR366" s="240">
        <f t="shared" ca="1" si="842"/>
        <v>1.0948747528209311E-2</v>
      </c>
      <c r="IS366" s="240">
        <f t="shared" ca="1" si="843"/>
        <v>1.6524983832622013E-2</v>
      </c>
      <c r="IT366" s="240">
        <f t="shared" ca="1" si="844"/>
        <v>2.1852668998694341E-2</v>
      </c>
      <c r="IU366" s="240">
        <f t="shared" ca="1" si="845"/>
        <v>2.6851669682505623E-2</v>
      </c>
      <c r="IV366" s="240">
        <f t="shared" ca="1" si="846"/>
        <v>3.1446796260688741E-2</v>
      </c>
      <c r="IW366" s="240">
        <f t="shared" ca="1" si="847"/>
        <v>3.5568933752351872E-2</v>
      </c>
      <c r="IX366" s="240">
        <f t="shared" ca="1" si="848"/>
        <v>3.9156081372724437E-2</v>
      </c>
      <c r="IY366" s="240">
        <f t="shared" ca="1" si="849"/>
        <v>4.2154285082669572E-2</v>
      </c>
      <c r="IZ366" s="240">
        <f t="shared" ca="1" si="850"/>
        <v>4.451844910765404E-2</v>
      </c>
      <c r="JA366" s="240">
        <f t="shared" ca="1" si="851"/>
        <v>4.6213014220172169E-2</v>
      </c>
      <c r="JB366" s="240">
        <f t="shared" ca="1" si="852"/>
        <v>4.7212492583625996E-2</v>
      </c>
    </row>
    <row r="367" spans="1:262">
      <c r="B367" s="248">
        <v>6</v>
      </c>
      <c r="C367" s="247">
        <f t="shared" si="853"/>
        <v>1.1718750000000001E-4</v>
      </c>
      <c r="D367" s="244">
        <f t="shared" ca="1" si="597"/>
        <v>24.198341692708333</v>
      </c>
      <c r="E367" s="243">
        <f ca="1">L361</f>
        <v>0.19834169270833363</v>
      </c>
      <c r="F367" s="242">
        <v>6</v>
      </c>
      <c r="G367" s="240">
        <f t="shared" ca="1" si="854"/>
        <v>-7.8780479015617218E-4</v>
      </c>
      <c r="H367" s="240">
        <f t="shared" ca="1" si="598"/>
        <v>-7.6896492241828012E-4</v>
      </c>
      <c r="I367" s="240">
        <f t="shared" ca="1" si="599"/>
        <v>-7.334792863299336E-4</v>
      </c>
      <c r="J367" s="240">
        <f t="shared" ca="1" si="600"/>
        <v>-6.8211603874832386E-4</v>
      </c>
      <c r="K367" s="240">
        <f t="shared" ca="1" si="601"/>
        <v>-6.1598703887020309E-4</v>
      </c>
      <c r="L367" s="240">
        <f t="shared" ca="1" si="602"/>
        <v>-5.3652377983801069E-4</v>
      </c>
      <c r="M367" s="240">
        <f t="shared" ca="1" si="603"/>
        <v>-4.4544640123634889E-4</v>
      </c>
      <c r="N367" s="240">
        <f t="shared" ca="1" si="604"/>
        <v>-3.4472645326467553E-4</v>
      </c>
      <c r="O367" s="240">
        <f t="shared" ca="1" si="605"/>
        <v>-2.3654421862942895E-4</v>
      </c>
      <c r="P367" s="240">
        <f t="shared" ca="1" si="606"/>
        <v>-1.2324151600773384E-4</v>
      </c>
      <c r="Q367" s="240">
        <f t="shared" ca="1" si="607"/>
        <v>-7.2710067451685093E-6</v>
      </c>
      <c r="R367" s="240">
        <f t="shared" ca="1" si="608"/>
        <v>1.0885689785550129E-4</v>
      </c>
      <c r="S367" s="240">
        <f t="shared" ca="1" si="609"/>
        <v>2.2262837935776341E-4</v>
      </c>
      <c r="T367" s="240">
        <f t="shared" ca="1" si="610"/>
        <v>3.3158062876895427E-4</v>
      </c>
      <c r="U367" s="241">
        <f t="shared" ca="1" si="611"/>
        <v>4.3335515891744004E-4</v>
      </c>
      <c r="V367" s="240">
        <f t="shared" ca="1" si="612"/>
        <v>5.257488585774184E-4</v>
      </c>
      <c r="W367" s="240">
        <f t="shared" ca="1" si="613"/>
        <v>6.0676168317371599E-4</v>
      </c>
      <c r="X367" s="240">
        <f t="shared" ca="1" si="614"/>
        <v>6.7463994970684668E-4</v>
      </c>
      <c r="Y367" s="240">
        <f t="shared" ca="1" si="615"/>
        <v>7.2791429869395192E-4</v>
      </c>
      <c r="Z367" s="240">
        <f t="shared" ca="1" si="616"/>
        <v>7.6543150136424234E-4</v>
      </c>
      <c r="AA367" s="240">
        <f t="shared" ca="1" si="617"/>
        <v>7.8637942357921557E-4</v>
      </c>
      <c r="AB367" s="240">
        <f t="shared" ca="1" si="618"/>
        <v>7.9030460608416682E-4</v>
      </c>
      <c r="AC367" s="240">
        <f t="shared" ca="1" si="619"/>
        <v>7.7712208053163864E-4</v>
      </c>
      <c r="AD367" s="240">
        <f t="shared" ca="1" si="620"/>
        <v>7.4711720878954495E-4</v>
      </c>
      <c r="AE367" s="240">
        <f t="shared" ca="1" si="621"/>
        <v>7.0093950571850248E-4</v>
      </c>
      <c r="AF367" s="240">
        <f t="shared" ca="1" si="622"/>
        <v>6.3958857913658912E-4</v>
      </c>
      <c r="AG367" s="240">
        <f t="shared" ca="1" si="623"/>
        <v>5.6439249132882619E-4</v>
      </c>
      <c r="AH367" s="240">
        <f t="shared" ca="1" si="624"/>
        <v>4.769790105093629E-4</v>
      </c>
      <c r="AI367" s="240">
        <f t="shared" ca="1" si="625"/>
        <v>3.792403745553868E-4</v>
      </c>
      <c r="AJ367" s="240">
        <f t="shared" ca="1" si="626"/>
        <v>2.7329232977150412E-4</v>
      </c>
      <c r="AK367" s="240">
        <f t="shared" ca="1" si="627"/>
        <v>1.6142833137165481E-4</v>
      </c>
      <c r="AL367" s="240">
        <f t="shared" ca="1" si="628"/>
        <v>4.6069897099798543E-5</v>
      </c>
      <c r="AM367" s="240">
        <f t="shared" ca="1" si="629"/>
        <v>-7.0285811316424195E-5</v>
      </c>
      <c r="AN367" s="240">
        <f t="shared" ca="1" si="630"/>
        <v>-1.8512004417584505E-4</v>
      </c>
      <c r="AO367" s="240">
        <f t="shared" ca="1" si="631"/>
        <v>-2.9594698712835345E-4</v>
      </c>
      <c r="AP367" s="240">
        <f t="shared" ca="1" si="632"/>
        <v>-4.0036757154858759E-4</v>
      </c>
      <c r="AQ367" s="240">
        <f t="shared" ca="1" si="633"/>
        <v>-4.9612140712666027E-4</v>
      </c>
      <c r="AR367" s="240">
        <f t="shared" ca="1" si="634"/>
        <v>-5.8113571249214415E-4</v>
      </c>
      <c r="AS367" s="240">
        <f t="shared" ca="1" si="635"/>
        <v>-6.5357018467109105E-4</v>
      </c>
      <c r="AT367" s="240">
        <f t="shared" ca="1" si="636"/>
        <v>-7.1185683608782991E-4</v>
      </c>
      <c r="AU367" s="240">
        <f t="shared" ca="1" si="637"/>
        <v>-7.5473393676077089E-4</v>
      </c>
      <c r="AV367" s="240">
        <f t="shared" ca="1" si="638"/>
        <v>-7.8127332694616803E-4</v>
      </c>
      <c r="AW367" s="240">
        <f t="shared" ca="1" si="639"/>
        <v>-7.909005089935966E-4</v>
      </c>
      <c r="AX367" s="240">
        <f t="shared" ca="1" si="640"/>
        <v>-7.834070834851415E-4</v>
      </c>
      <c r="AY367" s="240">
        <f t="shared" ca="1" si="641"/>
        <v>-7.589552604534436E-4</v>
      </c>
      <c r="AZ367" s="240">
        <f t="shared" ca="1" si="642"/>
        <v>-7.1807434802435572E-4</v>
      </c>
      <c r="BA367" s="240">
        <f t="shared" ca="1" si="643"/>
        <v>-6.616492944944921E-4</v>
      </c>
      <c r="BB367" s="240">
        <f t="shared" ca="1" si="644"/>
        <v>-5.9090153187308649E-4</v>
      </c>
      <c r="BC367" s="240">
        <f t="shared" ca="1" si="645"/>
        <v>-5.0736253556763269E-4</v>
      </c>
      <c r="BD367" s="240">
        <f t="shared" ca="1" si="646"/>
        <v>-4.128406725662601E-4</v>
      </c>
      <c r="BE367" s="240">
        <f t="shared" ca="1" si="647"/>
        <v>-3.0938205575357881E-4</v>
      </c>
      <c r="BF367" s="240">
        <f t="shared" ca="1" si="648"/>
        <v>-1.9922625174584926E-4</v>
      </c>
      <c r="BG367" s="240">
        <f t="shared" ca="1" si="649"/>
        <v>-8.4757801037068587E-5</v>
      </c>
      <c r="BH367" s="240">
        <f t="shared" ca="1" si="650"/>
        <v>3.1545400101574976E-5</v>
      </c>
      <c r="BI367" s="240">
        <f t="shared" ca="1" si="651"/>
        <v>1.4716573859290577E-4</v>
      </c>
      <c r="BJ367" s="240">
        <f t="shared" ca="1" si="652"/>
        <v>2.5960038327386595E-4</v>
      </c>
      <c r="BK367" s="240">
        <f t="shared" ca="1" si="653"/>
        <v>3.6641546363181738E-4</v>
      </c>
      <c r="BL367" s="240">
        <f t="shared" ca="1" si="654"/>
        <v>4.652987557510305E-4</v>
      </c>
      <c r="BM367" s="240">
        <f t="shared" ca="1" si="655"/>
        <v>5.5410973497770262E-4</v>
      </c>
      <c r="BN367" s="240">
        <f t="shared" ca="1" si="656"/>
        <v>6.3092591181447555E-4</v>
      </c>
      <c r="BO367" s="240">
        <f t="shared" ca="1" si="657"/>
        <v>6.9408444801227775E-4</v>
      </c>
      <c r="BP367" s="240">
        <f t="shared" ca="1" si="658"/>
        <v>7.422181519967572E-4</v>
      </c>
      <c r="BQ367" s="240">
        <f t="shared" ca="1" si="659"/>
        <v>7.7428507443704604E-4</v>
      </c>
      <c r="BR367" s="240">
        <f t="shared" ca="1" si="660"/>
        <v>7.8959106330215797E-4</v>
      </c>
      <c r="BS367" s="240">
        <f t="shared" ca="1" si="661"/>
        <v>7.8780479015617228E-4</v>
      </c>
      <c r="BT367" s="240">
        <f t="shared" ca="1" si="662"/>
        <v>7.6896492241828002E-4</v>
      </c>
      <c r="BU367" s="240">
        <f t="shared" ca="1" si="663"/>
        <v>7.334792863299336E-4</v>
      </c>
      <c r="BV367" s="240">
        <f t="shared" ca="1" si="664"/>
        <v>6.8211603874832407E-4</v>
      </c>
      <c r="BW367" s="240">
        <f t="shared" ca="1" si="665"/>
        <v>6.1598703887020352E-4</v>
      </c>
      <c r="BX367" s="240">
        <f t="shared" ca="1" si="666"/>
        <v>5.3652377983801059E-4</v>
      </c>
      <c r="BY367" s="240">
        <f t="shared" ca="1" si="667"/>
        <v>4.4544640123634911E-4</v>
      </c>
      <c r="BZ367" s="240">
        <f t="shared" ca="1" si="668"/>
        <v>3.4472645326467612E-4</v>
      </c>
      <c r="CA367" s="240">
        <f t="shared" ca="1" si="669"/>
        <v>2.365442186294286E-4</v>
      </c>
      <c r="CB367" s="240">
        <f t="shared" ca="1" si="670"/>
        <v>1.2324151600773376E-4</v>
      </c>
      <c r="CC367" s="240">
        <f t="shared" ca="1" si="671"/>
        <v>7.2710067451689701E-6</v>
      </c>
      <c r="CD367" s="240">
        <f t="shared" ca="1" si="672"/>
        <v>-1.0885689785550051E-4</v>
      </c>
      <c r="CE367" s="240">
        <f t="shared" ca="1" si="673"/>
        <v>-2.2262837935776362E-4</v>
      </c>
      <c r="CF367" s="240">
        <f t="shared" ca="1" si="674"/>
        <v>-3.31580628768954E-4</v>
      </c>
      <c r="CG367" s="240">
        <f t="shared" ca="1" si="675"/>
        <v>-4.3335515891743944E-4</v>
      </c>
      <c r="CH367" s="240">
        <f t="shared" ca="1" si="676"/>
        <v>-5.2574885857741775E-4</v>
      </c>
      <c r="CI367" s="240">
        <f t="shared" ca="1" si="677"/>
        <v>-6.0676168317371599E-4</v>
      </c>
      <c r="CJ367" s="240">
        <f t="shared" ca="1" si="678"/>
        <v>-6.7463994970684647E-4</v>
      </c>
      <c r="CK367" s="240">
        <f t="shared" ca="1" si="679"/>
        <v>-7.279142986939516E-4</v>
      </c>
      <c r="CL367" s="240">
        <f t="shared" ca="1" si="680"/>
        <v>-7.6543150136424234E-4</v>
      </c>
      <c r="CM367" s="240">
        <f t="shared" ca="1" si="681"/>
        <v>-7.8637942357921546E-4</v>
      </c>
      <c r="CN367" s="240">
        <f t="shared" ca="1" si="682"/>
        <v>-7.9030460608416672E-4</v>
      </c>
      <c r="CO367" s="240">
        <f t="shared" ca="1" si="683"/>
        <v>-7.7712208053163886E-4</v>
      </c>
      <c r="CP367" s="240">
        <f t="shared" ca="1" si="684"/>
        <v>-7.4711720878954484E-4</v>
      </c>
      <c r="CQ367" s="240">
        <f t="shared" ca="1" si="685"/>
        <v>-7.009395057185027E-4</v>
      </c>
      <c r="CR367" s="240">
        <f t="shared" ca="1" si="686"/>
        <v>-6.3958857913658956E-4</v>
      </c>
      <c r="CS367" s="240">
        <f t="shared" ca="1" si="687"/>
        <v>-5.6439249132882576E-4</v>
      </c>
      <c r="CT367" s="240">
        <f t="shared" ca="1" si="688"/>
        <v>-4.7697901050936312E-4</v>
      </c>
      <c r="CU367" s="240">
        <f t="shared" ca="1" si="689"/>
        <v>-3.7924037455538701E-4</v>
      </c>
      <c r="CV367" s="240">
        <f t="shared" ca="1" si="690"/>
        <v>-2.7329232977150504E-4</v>
      </c>
      <c r="CW367" s="240">
        <f t="shared" ca="1" si="691"/>
        <v>-1.6142833137165443E-4</v>
      </c>
      <c r="CX367" s="240">
        <f t="shared" ca="1" si="692"/>
        <v>-4.6069897099798834E-5</v>
      </c>
      <c r="CY367" s="240">
        <f t="shared" ca="1" si="693"/>
        <v>7.0285811316423205E-5</v>
      </c>
      <c r="CZ367" s="240">
        <f t="shared" ca="1" si="694"/>
        <v>1.8512004417584545E-4</v>
      </c>
      <c r="DA367" s="240">
        <f t="shared" ca="1" si="695"/>
        <v>2.9594698712835318E-4</v>
      </c>
      <c r="DB367" s="240">
        <f t="shared" ca="1" si="696"/>
        <v>4.0036757154858732E-4</v>
      </c>
      <c r="DC367" s="240">
        <f t="shared" ca="1" si="697"/>
        <v>4.9612140712665962E-4</v>
      </c>
      <c r="DD367" s="240">
        <f t="shared" ca="1" si="698"/>
        <v>5.8113571249214437E-4</v>
      </c>
      <c r="DE367" s="240">
        <f t="shared" ca="1" si="699"/>
        <v>6.5357018467109083E-4</v>
      </c>
      <c r="DF367" s="240">
        <f t="shared" ca="1" si="700"/>
        <v>7.118568360878298E-4</v>
      </c>
      <c r="DG367" s="240">
        <f t="shared" ca="1" si="701"/>
        <v>7.54733936760771E-4</v>
      </c>
      <c r="DH367" s="240">
        <f t="shared" ca="1" si="702"/>
        <v>7.8127332694616792E-4</v>
      </c>
      <c r="DI367" s="240">
        <f t="shared" ca="1" si="703"/>
        <v>7.909005089935966E-4</v>
      </c>
      <c r="DJ367" s="240">
        <f t="shared" ca="1" si="704"/>
        <v>7.834070834851415E-4</v>
      </c>
      <c r="DK367" s="240">
        <f t="shared" ca="1" si="705"/>
        <v>7.5895526045344349E-4</v>
      </c>
      <c r="DL367" s="240">
        <f t="shared" ca="1" si="706"/>
        <v>7.1807434802435648E-4</v>
      </c>
      <c r="DM367" s="240">
        <f t="shared" ca="1" si="707"/>
        <v>6.6164929449449221E-4</v>
      </c>
      <c r="DN367" s="240">
        <f t="shared" ca="1" si="708"/>
        <v>5.9090153187308617E-4</v>
      </c>
      <c r="DO367" s="240">
        <f t="shared" ca="1" si="709"/>
        <v>5.073625355676341E-4</v>
      </c>
      <c r="DP367" s="240">
        <f t="shared" ca="1" si="710"/>
        <v>4.1284067256626032E-4</v>
      </c>
      <c r="DQ367" s="240">
        <f t="shared" ca="1" si="711"/>
        <v>3.0938205575357838E-4</v>
      </c>
      <c r="DR367" s="240">
        <f t="shared" ca="1" si="712"/>
        <v>1.9922625174585021E-4</v>
      </c>
      <c r="DS367" s="240">
        <f t="shared" ca="1" si="713"/>
        <v>8.4757801037068872E-5</v>
      </c>
      <c r="DT367" s="240">
        <f t="shared" ca="1" si="714"/>
        <v>-3.1545400101576094E-5</v>
      </c>
      <c r="DU367" s="240">
        <f t="shared" ca="1" si="715"/>
        <v>-1.4716573859290547E-4</v>
      </c>
      <c r="DV367" s="240">
        <f t="shared" ca="1" si="716"/>
        <v>-2.5960038327386568E-4</v>
      </c>
      <c r="DW367" s="240">
        <f t="shared" ca="1" si="717"/>
        <v>-3.6641546363181836E-4</v>
      </c>
      <c r="DX367" s="240">
        <f t="shared" ca="1" si="718"/>
        <v>-4.6529875575103028E-4</v>
      </c>
      <c r="DY367" s="240">
        <f t="shared" ca="1" si="719"/>
        <v>-5.541097349777024E-4</v>
      </c>
      <c r="DZ367" s="240">
        <f t="shared" ca="1" si="720"/>
        <v>-6.3092591181447457E-4</v>
      </c>
      <c r="EA367" s="240">
        <f t="shared" ca="1" si="721"/>
        <v>-6.9408444801227764E-4</v>
      </c>
      <c r="EB367" s="240">
        <f t="shared" ca="1" si="722"/>
        <v>-7.4221815199675763E-4</v>
      </c>
      <c r="EC367" s="240">
        <f t="shared" ca="1" si="723"/>
        <v>-7.7428507443704571E-4</v>
      </c>
      <c r="ED367" s="240">
        <f t="shared" ca="1" si="724"/>
        <v>-7.8959106330215797E-4</v>
      </c>
      <c r="EE367" s="240">
        <f t="shared" ca="1" si="725"/>
        <v>-7.8780479015617218E-4</v>
      </c>
      <c r="EF367" s="240">
        <f t="shared" ca="1" si="726"/>
        <v>-7.6896492241828045E-4</v>
      </c>
      <c r="EG367" s="240">
        <f t="shared" ca="1" si="727"/>
        <v>-7.3347928632993382E-4</v>
      </c>
      <c r="EH367" s="240">
        <f t="shared" ca="1" si="728"/>
        <v>-6.8211603874832353E-4</v>
      </c>
      <c r="EI367" s="240">
        <f t="shared" ca="1" si="729"/>
        <v>-6.1598703887020374E-4</v>
      </c>
      <c r="EJ367" s="240">
        <f t="shared" ca="1" si="730"/>
        <v>-5.3652377983801091E-4</v>
      </c>
      <c r="EK367" s="240">
        <f t="shared" ca="1" si="731"/>
        <v>-4.4544640123635052E-4</v>
      </c>
      <c r="EL367" s="240">
        <f t="shared" ca="1" si="732"/>
        <v>-3.4472645326467639E-4</v>
      </c>
      <c r="EM367" s="240">
        <f t="shared" ca="1" si="733"/>
        <v>-2.3654421862942884E-4</v>
      </c>
      <c r="EN367" s="240">
        <f t="shared" ca="1" si="734"/>
        <v>-1.2324151600773544E-4</v>
      </c>
      <c r="EO367" s="240">
        <f t="shared" ca="1" si="735"/>
        <v>-7.2710067451692615E-6</v>
      </c>
      <c r="EP367" s="240">
        <f t="shared" ca="1" si="736"/>
        <v>1.0885689785550162E-4</v>
      </c>
      <c r="EQ367" s="240">
        <f t="shared" ca="1" si="737"/>
        <v>2.2262837935776197E-4</v>
      </c>
      <c r="ER367" s="240">
        <f t="shared" ca="1" si="738"/>
        <v>3.3158062876895373E-4</v>
      </c>
      <c r="ES367" s="240">
        <f t="shared" ca="1" si="739"/>
        <v>4.3335515891744042E-4</v>
      </c>
      <c r="ET367" s="240">
        <f t="shared" ca="1" si="740"/>
        <v>5.2574885857741753E-4</v>
      </c>
      <c r="EU367" s="240">
        <f t="shared" ca="1" si="741"/>
        <v>6.0676168317371577E-4</v>
      </c>
      <c r="EV367" s="240">
        <f t="shared" ca="1" si="742"/>
        <v>6.7463994970684701E-4</v>
      </c>
      <c r="EW367" s="240">
        <f t="shared" ca="1" si="743"/>
        <v>7.2791429869395149E-4</v>
      </c>
      <c r="EX367" s="240">
        <f t="shared" ca="1" si="744"/>
        <v>7.6543150136424234E-4</v>
      </c>
      <c r="EY367" s="240">
        <f t="shared" ca="1" si="745"/>
        <v>7.8637942357921524E-4</v>
      </c>
      <c r="EZ367" s="240">
        <f t="shared" ca="1" si="746"/>
        <v>7.9030460608416682E-4</v>
      </c>
      <c r="FA367" s="240">
        <f t="shared" ca="1" si="747"/>
        <v>7.7712208053163864E-4</v>
      </c>
      <c r="FB367" s="240">
        <f t="shared" ca="1" si="748"/>
        <v>7.4711720878954549E-4</v>
      </c>
      <c r="FC367" s="240">
        <f t="shared" ca="1" si="749"/>
        <v>7.0093950571850281E-4</v>
      </c>
      <c r="FD367" s="240">
        <f t="shared" ca="1" si="750"/>
        <v>6.395885791365888E-4</v>
      </c>
      <c r="FE367" s="240">
        <f t="shared" ca="1" si="751"/>
        <v>5.6439249132882706E-4</v>
      </c>
      <c r="FF367" s="240">
        <f t="shared" ca="1" si="752"/>
        <v>4.7697901050936333E-4</v>
      </c>
      <c r="FG367" s="240">
        <f t="shared" ca="1" si="753"/>
        <v>3.7924037455538604E-4</v>
      </c>
      <c r="FH367" s="240">
        <f t="shared" ca="1" si="754"/>
        <v>2.7329232977150536E-4</v>
      </c>
      <c r="FI367" s="240">
        <f t="shared" ca="1" si="755"/>
        <v>1.614283313716547E-4</v>
      </c>
      <c r="FJ367" s="240">
        <f t="shared" ca="1" si="756"/>
        <v>4.6069897099800528E-5</v>
      </c>
      <c r="FK367" s="240">
        <f t="shared" ca="1" si="757"/>
        <v>-7.0285811316422921E-5</v>
      </c>
      <c r="FL367" s="240">
        <f t="shared" ca="1" si="758"/>
        <v>-1.8512004417584518E-4</v>
      </c>
      <c r="FM367" s="240">
        <f t="shared" ca="1" si="759"/>
        <v>-2.9594698712835161E-4</v>
      </c>
      <c r="FN367" s="240">
        <f t="shared" ca="1" si="760"/>
        <v>-4.003675715485871E-4</v>
      </c>
      <c r="FO367" s="240">
        <f t="shared" ca="1" si="761"/>
        <v>-4.9612140712666038E-4</v>
      </c>
      <c r="FP367" s="240">
        <f t="shared" ca="1" si="762"/>
        <v>-5.8113571249214318E-4</v>
      </c>
      <c r="FQ367" s="240">
        <f t="shared" ca="1" si="763"/>
        <v>-6.5357018467109061E-4</v>
      </c>
      <c r="FR367" s="240">
        <f t="shared" ca="1" si="764"/>
        <v>-7.1185683608783034E-4</v>
      </c>
      <c r="FS367" s="240">
        <f t="shared" ca="1" si="765"/>
        <v>-7.5473393676077046E-4</v>
      </c>
      <c r="FT367" s="240">
        <f t="shared" ca="1" si="766"/>
        <v>-7.8127332694616792E-4</v>
      </c>
      <c r="FU367" s="240">
        <f t="shared" ca="1" si="767"/>
        <v>-7.9090050899359671E-4</v>
      </c>
      <c r="FV367" s="240">
        <f t="shared" ca="1" si="768"/>
        <v>-7.8340708348514161E-4</v>
      </c>
      <c r="FW367" s="240">
        <f t="shared" ca="1" si="769"/>
        <v>-7.589552604534436E-4</v>
      </c>
      <c r="FX367" s="240">
        <f t="shared" ca="1" si="770"/>
        <v>-7.1807434802435648E-4</v>
      </c>
      <c r="FY367" s="240">
        <f t="shared" ca="1" si="771"/>
        <v>-6.6164929449449243E-4</v>
      </c>
      <c r="FZ367" s="240">
        <f t="shared" ca="1" si="772"/>
        <v>-5.9090153187308639E-4</v>
      </c>
      <c r="GA367" s="240">
        <f t="shared" ca="1" si="773"/>
        <v>-5.0736253556763421E-4</v>
      </c>
      <c r="GB367" s="240">
        <f t="shared" ca="1" si="774"/>
        <v>-4.1284067256626059E-4</v>
      </c>
      <c r="GC367" s="240">
        <f t="shared" ca="1" si="775"/>
        <v>-3.093820557535787E-4</v>
      </c>
      <c r="GD367" s="240">
        <f t="shared" ca="1" si="776"/>
        <v>-1.992262517458505E-4</v>
      </c>
      <c r="GE367" s="240">
        <f t="shared" ca="1" si="777"/>
        <v>-8.475780103706917E-5</v>
      </c>
      <c r="GF367" s="240">
        <f t="shared" ca="1" si="778"/>
        <v>3.1545400101575796E-5</v>
      </c>
      <c r="GG367" s="240">
        <f t="shared" ca="1" si="779"/>
        <v>1.471657385929052E-4</v>
      </c>
      <c r="GH367" s="240">
        <f t="shared" ca="1" si="780"/>
        <v>2.5960038327386547E-4</v>
      </c>
      <c r="GI367" s="240">
        <f t="shared" ca="1" si="781"/>
        <v>3.6641546363181814E-4</v>
      </c>
      <c r="GJ367" s="240">
        <f t="shared" ca="1" si="782"/>
        <v>4.6529875575103007E-4</v>
      </c>
      <c r="GK367" s="240">
        <f t="shared" ca="1" si="783"/>
        <v>5.5410973497770218E-4</v>
      </c>
      <c r="GL367" s="240">
        <f t="shared" ca="1" si="784"/>
        <v>6.3092591181447436E-4</v>
      </c>
      <c r="GM367" s="240">
        <f t="shared" ca="1" si="785"/>
        <v>6.9408444801227754E-4</v>
      </c>
      <c r="GN367" s="240">
        <f t="shared" ca="1" si="786"/>
        <v>7.4221815199675752E-4</v>
      </c>
      <c r="GO367" s="240">
        <f t="shared" ca="1" si="787"/>
        <v>7.742850744370456E-4</v>
      </c>
      <c r="GP367" s="240">
        <f t="shared" ca="1" si="788"/>
        <v>7.8959106330215797E-4</v>
      </c>
      <c r="GQ367" s="240">
        <f t="shared" ca="1" si="789"/>
        <v>7.8780479015617207E-4</v>
      </c>
      <c r="GR367" s="240">
        <f t="shared" ca="1" si="790"/>
        <v>7.6896492241828056E-4</v>
      </c>
      <c r="GS367" s="240">
        <f t="shared" ca="1" si="791"/>
        <v>7.3347928632993371E-4</v>
      </c>
      <c r="GT367" s="240">
        <f t="shared" ca="1" si="792"/>
        <v>6.8211603874832364E-4</v>
      </c>
      <c r="GU367" s="240">
        <f t="shared" ca="1" si="793"/>
        <v>6.1598703887020395E-4</v>
      </c>
      <c r="GV367" s="240">
        <f t="shared" ca="1" si="794"/>
        <v>5.3652377983801102E-4</v>
      </c>
      <c r="GW367" s="240">
        <f t="shared" ca="1" si="795"/>
        <v>4.4544640123635079E-4</v>
      </c>
      <c r="GX367" s="240">
        <f t="shared" ca="1" si="796"/>
        <v>3.4472645326467667E-4</v>
      </c>
      <c r="GY367" s="240">
        <f t="shared" ca="1" si="797"/>
        <v>2.3654421862942914E-4</v>
      </c>
      <c r="GZ367" s="240">
        <f t="shared" ca="1" si="798"/>
        <v>1.2324151600773573E-4</v>
      </c>
      <c r="HA367" s="240">
        <f t="shared" ca="1" si="799"/>
        <v>7.2710067451695528E-6</v>
      </c>
      <c r="HB367" s="240">
        <f t="shared" ca="1" si="800"/>
        <v>-1.0885689785550132E-4</v>
      </c>
      <c r="HC367" s="240">
        <f t="shared" ca="1" si="801"/>
        <v>-2.226283793577617E-4</v>
      </c>
      <c r="HD367" s="240">
        <f t="shared" ca="1" si="802"/>
        <v>-3.315806287689534E-4</v>
      </c>
      <c r="HE367" s="240">
        <f t="shared" ca="1" si="803"/>
        <v>-4.3335515891744015E-4</v>
      </c>
      <c r="HF367" s="240">
        <f t="shared" ca="1" si="804"/>
        <v>-5.2574885857741731E-4</v>
      </c>
      <c r="HG367" s="240">
        <f t="shared" ca="1" si="805"/>
        <v>-6.0676168317371556E-4</v>
      </c>
      <c r="HH367" s="240">
        <f t="shared" ca="1" si="806"/>
        <v>-6.746399497068469E-4</v>
      </c>
      <c r="HI367" s="240">
        <f t="shared" ca="1" si="807"/>
        <v>-7.2791429869395138E-4</v>
      </c>
      <c r="HJ367" s="240">
        <f t="shared" ca="1" si="808"/>
        <v>-7.6543150136424223E-4</v>
      </c>
      <c r="HK367" s="240">
        <f t="shared" ca="1" si="809"/>
        <v>-7.8637942357921524E-4</v>
      </c>
      <c r="HL367" s="240">
        <f t="shared" ca="1" si="810"/>
        <v>-7.9030460608416682E-4</v>
      </c>
      <c r="HM367" s="240">
        <f t="shared" ca="1" si="811"/>
        <v>-7.7712208053163875E-4</v>
      </c>
      <c r="HN367" s="240">
        <f t="shared" ca="1" si="812"/>
        <v>-7.4711720878954549E-4</v>
      </c>
      <c r="HO367" s="240">
        <f t="shared" ca="1" si="813"/>
        <v>-7.0093950571850302E-4</v>
      </c>
      <c r="HP367" s="240">
        <f t="shared" ca="1" si="814"/>
        <v>-6.3958857913658902E-4</v>
      </c>
      <c r="HQ367" s="240">
        <f t="shared" ca="1" si="815"/>
        <v>-5.6439249132882521E-4</v>
      </c>
      <c r="HR367" s="240">
        <f t="shared" ca="1" si="816"/>
        <v>-4.7697901050936583E-4</v>
      </c>
      <c r="HS367" s="240">
        <f t="shared" ca="1" si="817"/>
        <v>-3.792403745553888E-4</v>
      </c>
      <c r="HT367" s="240">
        <f t="shared" ca="1" si="818"/>
        <v>-2.7329232977150563E-4</v>
      </c>
      <c r="HU367" s="240">
        <f t="shared" ca="1" si="819"/>
        <v>-1.6142833137165497E-4</v>
      </c>
      <c r="HV367" s="240">
        <f t="shared" ca="1" si="820"/>
        <v>-4.6069897099798014E-5</v>
      </c>
      <c r="HW367" s="240">
        <f t="shared" ca="1" si="821"/>
        <v>7.0285811316425441E-5</v>
      </c>
      <c r="HX367" s="240">
        <f t="shared" ca="1" si="822"/>
        <v>1.8512004417584215E-4</v>
      </c>
      <c r="HY367" s="240">
        <f t="shared" ca="1" si="823"/>
        <v>2.9594698712835139E-4</v>
      </c>
      <c r="HZ367" s="240">
        <f t="shared" ca="1" si="824"/>
        <v>4.0036757154858683E-4</v>
      </c>
      <c r="IA367" s="240">
        <f t="shared" ca="1" si="825"/>
        <v>4.9612140712666016E-4</v>
      </c>
      <c r="IB367" s="240">
        <f t="shared" ca="1" si="826"/>
        <v>5.811357124921448E-4</v>
      </c>
      <c r="IC367" s="240">
        <f t="shared" ca="1" si="827"/>
        <v>6.5357018467108899E-4</v>
      </c>
      <c r="ID367" s="240">
        <f t="shared" ca="1" si="828"/>
        <v>7.1185683608782893E-4</v>
      </c>
      <c r="IE367" s="240">
        <f t="shared" ca="1" si="829"/>
        <v>7.2035674861858912E-4</v>
      </c>
      <c r="IF367" s="240">
        <f t="shared" ca="1" si="830"/>
        <v>7.8127332694616792E-4</v>
      </c>
      <c r="IG367" s="240">
        <f t="shared" ca="1" si="831"/>
        <v>7.9090050899359671E-4</v>
      </c>
      <c r="IH367" s="240">
        <f t="shared" ca="1" si="832"/>
        <v>7.8340708348514118E-4</v>
      </c>
      <c r="II367" s="240">
        <f t="shared" ca="1" si="833"/>
        <v>7.5895526045344436E-4</v>
      </c>
      <c r="IJ367" s="240">
        <f t="shared" ca="1" si="834"/>
        <v>7.180743480243567E-4</v>
      </c>
      <c r="IK367" s="240">
        <f t="shared" ca="1" si="835"/>
        <v>6.6164929449449264E-4</v>
      </c>
      <c r="IL367" s="240">
        <f t="shared" ca="1" si="836"/>
        <v>5.909015318730866E-4</v>
      </c>
      <c r="IM367" s="240">
        <f t="shared" ca="1" si="837"/>
        <v>5.0736253556763226E-4</v>
      </c>
      <c r="IN367" s="240">
        <f t="shared" ca="1" si="838"/>
        <v>4.1284067256625848E-4</v>
      </c>
      <c r="IO367" s="240">
        <f t="shared" ca="1" si="839"/>
        <v>3.0938205575358152E-4</v>
      </c>
      <c r="IP367" s="240">
        <f t="shared" ca="1" si="840"/>
        <v>1.9922625174585078E-4</v>
      </c>
      <c r="IQ367" s="240">
        <f t="shared" ca="1" si="841"/>
        <v>8.4757801037069441E-5</v>
      </c>
      <c r="IR367" s="240">
        <f t="shared" ca="1" si="842"/>
        <v>-3.1545400101575504E-5</v>
      </c>
      <c r="IS367" s="240">
        <f t="shared" ca="1" si="843"/>
        <v>-1.4716573859290764E-4</v>
      </c>
      <c r="IT367" s="240">
        <f t="shared" ca="1" si="844"/>
        <v>-2.5960038327386243E-4</v>
      </c>
      <c r="IU367" s="240">
        <f t="shared" ca="1" si="845"/>
        <v>-3.6641546363181527E-4</v>
      </c>
      <c r="IV367" s="240">
        <f t="shared" ca="1" si="846"/>
        <v>-4.6529875575102979E-4</v>
      </c>
      <c r="IW367" s="240">
        <f t="shared" ca="1" si="847"/>
        <v>-5.5410973497770197E-4</v>
      </c>
      <c r="IX367" s="240">
        <f t="shared" ca="1" si="848"/>
        <v>-6.3092591181447587E-4</v>
      </c>
      <c r="IY367" s="240">
        <f t="shared" ca="1" si="849"/>
        <v>-6.9408444801227873E-4</v>
      </c>
      <c r="IZ367" s="240">
        <f t="shared" ca="1" si="850"/>
        <v>-7.4221815199675654E-4</v>
      </c>
      <c r="JA367" s="240">
        <f t="shared" ca="1" si="851"/>
        <v>-7.7428507443704549E-4</v>
      </c>
      <c r="JB367" s="240">
        <f t="shared" ca="1" si="852"/>
        <v>-7.8959106330215786E-4</v>
      </c>
    </row>
    <row r="368" spans="1:262">
      <c r="B368" s="248">
        <v>7</v>
      </c>
      <c r="C368" s="247">
        <f t="shared" si="853"/>
        <v>1.3671875000000001E-4</v>
      </c>
      <c r="D368" s="244">
        <f t="shared" ca="1" si="597"/>
        <v>24.204109860555924</v>
      </c>
      <c r="E368" s="243">
        <f ca="1">M361</f>
        <v>0.20410986055592403</v>
      </c>
      <c r="F368" s="242">
        <v>7</v>
      </c>
      <c r="G368" s="240">
        <f t="shared" ca="1" si="854"/>
        <v>-3.5925571833924086E-2</v>
      </c>
      <c r="H368" s="240">
        <f t="shared" ca="1" si="598"/>
        <v>-3.5300182937692756E-2</v>
      </c>
      <c r="I368" s="240">
        <f t="shared" ca="1" si="599"/>
        <v>-3.3635390207572412E-2</v>
      </c>
      <c r="J368" s="240">
        <f t="shared" ca="1" si="600"/>
        <v>-3.0980212991405295E-2</v>
      </c>
      <c r="K368" s="240">
        <f t="shared" ca="1" si="601"/>
        <v>-2.74128322261857E-2</v>
      </c>
      <c r="L368" s="240">
        <f t="shared" ca="1" si="602"/>
        <v>-2.3038288422634386E-2</v>
      </c>
      <c r="M368" s="240">
        <f t="shared" ca="1" si="603"/>
        <v>-1.7985388777273605E-2</v>
      </c>
      <c r="N368" s="240">
        <f t="shared" ca="1" si="604"/>
        <v>-1.2402914481206923E-2</v>
      </c>
      <c r="O368" s="240">
        <f t="shared" ca="1" si="605"/>
        <v>-6.4552399003168243E-3</v>
      </c>
      <c r="P368" s="240">
        <f t="shared" ca="1" si="606"/>
        <v>-3.1749261887145577E-4</v>
      </c>
      <c r="Q368" s="240">
        <f t="shared" ca="1" si="607"/>
        <v>5.8296031423217144E-3</v>
      </c>
      <c r="R368" s="240">
        <f t="shared" ca="1" si="608"/>
        <v>1.1805047899131262E-2</v>
      </c>
      <c r="S368" s="240">
        <f t="shared" ca="1" si="609"/>
        <v>1.7432896382367422E-2</v>
      </c>
      <c r="T368" s="240">
        <f t="shared" ca="1" si="610"/>
        <v>2.2547438196128092E-2</v>
      </c>
      <c r="U368" s="241">
        <f t="shared" ca="1" si="611"/>
        <v>2.6998077113215491E-2</v>
      </c>
      <c r="V368" s="240">
        <f t="shared" ca="1" si="612"/>
        <v>3.0653765338159479E-2</v>
      </c>
      <c r="W368" s="240">
        <f t="shared" ca="1" si="613"/>
        <v>3.3406862172235742E-2</v>
      </c>
      <c r="X368" s="240">
        <f t="shared" ca="1" si="614"/>
        <v>3.5176303463186002E-2</v>
      </c>
      <c r="Y368" s="240">
        <f t="shared" ca="1" si="615"/>
        <v>3.5909988516095961E-2</v>
      </c>
      <c r="Z368" s="240">
        <f t="shared" ca="1" si="616"/>
        <v>3.5586314183519971E-2</v>
      </c>
      <c r="AA368" s="240">
        <f t="shared" ca="1" si="617"/>
        <v>3.4214810964005422E-2</v>
      </c>
      <c r="AB368" s="240">
        <f t="shared" ca="1" si="618"/>
        <v>3.1835862379277158E-2</v>
      </c>
      <c r="AC368" s="240">
        <f t="shared" ca="1" si="619"/>
        <v>2.851951589294055E-2</v>
      </c>
      <c r="AD368" s="240">
        <f t="shared" ca="1" si="620"/>
        <v>2.4363420382863647E-2</v>
      </c>
      <c r="AE368" s="240">
        <f t="shared" ca="1" si="621"/>
        <v>1.9489950897776616E-2</v>
      </c>
      <c r="AF368" s="240">
        <f t="shared" ca="1" si="622"/>
        <v>1.404260535881147E-2</v>
      </c>
      <c r="AG368" s="240">
        <f t="shared" ca="1" si="623"/>
        <v>8.1817793040795395E-3</v>
      </c>
      <c r="AH368" s="240">
        <f t="shared" ca="1" si="624"/>
        <v>2.0800430877288036E-3</v>
      </c>
      <c r="AI368" s="240">
        <f t="shared" ca="1" si="625"/>
        <v>-4.0829394049898731E-3</v>
      </c>
      <c r="AJ368" s="240">
        <f t="shared" ca="1" si="626"/>
        <v>-1.0125700909659459E-2</v>
      </c>
      <c r="AK368" s="240">
        <f t="shared" ca="1" si="627"/>
        <v>-1.5870314034619758E-2</v>
      </c>
      <c r="AL368" s="240">
        <f t="shared" ca="1" si="628"/>
        <v>-2.1147630282345131E-2</v>
      </c>
      <c r="AM368" s="240">
        <f t="shared" ca="1" si="629"/>
        <v>-2.5802260578784219E-2</v>
      </c>
      <c r="AN368" s="240">
        <f t="shared" ca="1" si="630"/>
        <v>-2.9697150660394123E-2</v>
      </c>
      <c r="AO368" s="240">
        <f t="shared" ca="1" si="631"/>
        <v>-3.2717616597900415E-2</v>
      </c>
      <c r="AP368" s="240">
        <f t="shared" ca="1" si="632"/>
        <v>-3.477472163193511E-2</v>
      </c>
      <c r="AQ368" s="240">
        <f t="shared" ca="1" si="633"/>
        <v>-3.5807894890589047E-2</v>
      </c>
      <c r="AR368" s="240">
        <f t="shared" ca="1" si="634"/>
        <v>-3.578671488148609E-2</v>
      </c>
      <c r="AS368" s="240">
        <f t="shared" ca="1" si="635"/>
        <v>-3.4711805243962647E-2</v>
      </c>
      <c r="AT368" s="240">
        <f t="shared" ca="1" si="636"/>
        <v>-3.261481638618513E-2</v>
      </c>
      <c r="AU368" s="240">
        <f t="shared" ca="1" si="637"/>
        <v>-2.955749354789473E-2</v>
      </c>
      <c r="AV368" s="240">
        <f t="shared" ca="1" si="638"/>
        <v>-2.5629858729406995E-2</v>
      </c>
      <c r="AW368" s="240">
        <f t="shared" ca="1" si="639"/>
        <v>-2.0947560019448787E-2</v>
      </c>
      <c r="AX368" s="240">
        <f t="shared" ca="1" si="640"/>
        <v>-1.5648466370119674E-2</v>
      </c>
      <c r="AY368" s="240">
        <f t="shared" ca="1" si="641"/>
        <v>-9.888608084859498E-3</v>
      </c>
      <c r="AZ368" s="240">
        <f t="shared" ca="1" si="642"/>
        <v>-3.8375825505975398E-3</v>
      </c>
      <c r="BA368" s="240">
        <f t="shared" ca="1" si="643"/>
        <v>2.3264395090081625E-3</v>
      </c>
      <c r="BB368" s="240">
        <f t="shared" ca="1" si="644"/>
        <v>8.4219602197896353E-3</v>
      </c>
      <c r="BC368" s="240">
        <f t="shared" ca="1" si="645"/>
        <v>1.4269498710287404E-2</v>
      </c>
      <c r="BD368" s="240">
        <f t="shared" ca="1" si="646"/>
        <v>1.9696875874898327E-2</v>
      </c>
      <c r="BE368" s="240">
        <f t="shared" ca="1" si="647"/>
        <v>2.4544284138607528E-2</v>
      </c>
      <c r="BF368" s="240">
        <f t="shared" ca="1" si="648"/>
        <v>2.8668992945524698E-2</v>
      </c>
      <c r="BG368" s="240">
        <f t="shared" ca="1" si="649"/>
        <v>3.1949551419455983E-2</v>
      </c>
      <c r="BH368" s="240">
        <f t="shared" ca="1" si="650"/>
        <v>3.4289364450366996E-2</v>
      </c>
      <c r="BI368" s="240">
        <f t="shared" ca="1" si="651"/>
        <v>3.5619536909889546E-2</v>
      </c>
      <c r="BJ368" s="240">
        <f t="shared" ca="1" si="652"/>
        <v>3.5900902248756687E-2</v>
      </c>
      <c r="BK368" s="240">
        <f t="shared" ca="1" si="653"/>
        <v>3.5125175744692122E-2</v>
      </c>
      <c r="BL368" s="240">
        <f t="shared" ca="1" si="654"/>
        <v>3.3315198443698263E-2</v>
      </c>
      <c r="BM368" s="240">
        <f t="shared" ca="1" si="655"/>
        <v>3.0524264611961369E-2</v>
      </c>
      <c r="BN368" s="240">
        <f t="shared" ca="1" si="656"/>
        <v>2.6834552501360714E-2</v>
      </c>
      <c r="BO368" s="240">
        <f t="shared" ca="1" si="657"/>
        <v>2.2354704634244525E-2</v>
      </c>
      <c r="BP368" s="240">
        <f t="shared" ca="1" si="658"/>
        <v>1.721662885529851E-2</v>
      </c>
      <c r="BQ368" s="240">
        <f t="shared" ca="1" si="659"/>
        <v>1.157161434262329E-2</v>
      </c>
      <c r="BR368" s="240">
        <f t="shared" ca="1" si="660"/>
        <v>5.5858769409693554E-3</v>
      </c>
      <c r="BS368" s="240">
        <f t="shared" ca="1" si="661"/>
        <v>-5.6433501647721717E-4</v>
      </c>
      <c r="BT368" s="240">
        <f t="shared" ca="1" si="662"/>
        <v>-6.6979302900737484E-3</v>
      </c>
      <c r="BU368" s="240">
        <f t="shared" ca="1" si="663"/>
        <v>-1.2634306913701402E-2</v>
      </c>
      <c r="BV368" s="240">
        <f t="shared" ca="1" si="664"/>
        <v>-1.819866996822635E-2</v>
      </c>
      <c r="BW368" s="240">
        <f t="shared" ca="1" si="665"/>
        <v>-2.322717836811557E-2</v>
      </c>
      <c r="BX368" s="240">
        <f t="shared" ca="1" si="666"/>
        <v>-2.7571769115542294E-2</v>
      </c>
      <c r="BY368" s="240">
        <f t="shared" ca="1" si="667"/>
        <v>-3.1104516973191894E-2</v>
      </c>
      <c r="BZ368" s="240">
        <f t="shared" ca="1" si="668"/>
        <v>-3.3721401186444337E-2</v>
      </c>
      <c r="CA368" s="240">
        <f t="shared" ca="1" si="669"/>
        <v>-3.5345368344871148E-2</v>
      </c>
      <c r="CB368" s="240">
        <f t="shared" ca="1" si="670"/>
        <v>-3.5928601197962387E-2</v>
      </c>
      <c r="CC368" s="240">
        <f t="shared" ca="1" si="671"/>
        <v>-3.545392662045059E-2</v>
      </c>
      <c r="CD368" s="240">
        <f t="shared" ca="1" si="672"/>
        <v>-3.3935321270093778E-2</v>
      </c>
      <c r="CE368" s="240">
        <f t="shared" ca="1" si="673"/>
        <v>-3.1417500048967976E-2</v>
      </c>
      <c r="CF368" s="240">
        <f t="shared" ca="1" si="674"/>
        <v>-2.7974599485909447E-2</v>
      </c>
      <c r="CG368" s="240">
        <f t="shared" ca="1" si="675"/>
        <v>-2.3707994807535569E-2</v>
      </c>
      <c r="CH368" s="240">
        <f t="shared" ca="1" si="676"/>
        <v>-1.8743314973566322E-2</v>
      </c>
      <c r="CI368" s="240">
        <f t="shared" ca="1" si="677"/>
        <v>-1.3226743567881961E-2</v>
      </c>
      <c r="CJ368" s="240">
        <f t="shared" ca="1" si="678"/>
        <v>-7.3207144645253391E-3</v>
      </c>
      <c r="CK368" s="240">
        <f t="shared" ca="1" si="679"/>
        <v>-1.1991290085383317E-3</v>
      </c>
      <c r="CL368" s="240">
        <f t="shared" ca="1" si="680"/>
        <v>4.957764459619666E-3</v>
      </c>
      <c r="CM368" s="240">
        <f t="shared" ca="1" si="681"/>
        <v>1.0968677965125767E-2</v>
      </c>
      <c r="CN368" s="240">
        <f t="shared" ca="1" si="682"/>
        <v>1.6656621871585689E-2</v>
      </c>
      <c r="CO368" s="240">
        <f t="shared" ca="1" si="683"/>
        <v>2.1854116290474269E-2</v>
      </c>
      <c r="CP368" s="240">
        <f t="shared" ca="1" si="684"/>
        <v>2.6408122478758799E-2</v>
      </c>
      <c r="CQ368" s="240">
        <f t="shared" ca="1" si="685"/>
        <v>3.0184549021105466E-2</v>
      </c>
      <c r="CR368" s="240">
        <f t="shared" ca="1" si="686"/>
        <v>3.3072200113417646E-2</v>
      </c>
      <c r="CS368" s="240">
        <f t="shared" ca="1" si="687"/>
        <v>3.4986049691621335E-2</v>
      </c>
      <c r="CT368" s="240">
        <f t="shared" ca="1" si="688"/>
        <v>3.5869744999908401E-2</v>
      </c>
      <c r="CU368" s="240">
        <f t="shared" ca="1" si="689"/>
        <v>3.5697265881583187E-2</v>
      </c>
      <c r="CV368" s="240">
        <f t="shared" ca="1" si="690"/>
        <v>3.4473690935166543E-2</v>
      </c>
      <c r="CW368" s="240">
        <f t="shared" ca="1" si="691"/>
        <v>3.223504797650862E-2</v>
      </c>
      <c r="CX368" s="240">
        <f t="shared" ca="1" si="692"/>
        <v>2.9047253210011111E-2</v>
      </c>
      <c r="CY368" s="240">
        <f t="shared" ca="1" si="693"/>
        <v>2.5004170344760077E-2</v>
      </c>
      <c r="CZ368" s="240">
        <f t="shared" ca="1" si="694"/>
        <v>2.0224846804342264E-2</v>
      </c>
      <c r="DA368" s="240">
        <f t="shared" ca="1" si="695"/>
        <v>1.4850008409359752E-2</v>
      </c>
      <c r="DB368" s="240">
        <f t="shared" ca="1" si="696"/>
        <v>9.0379157457174883E-3</v>
      </c>
      <c r="DC368" s="240">
        <f t="shared" ca="1" si="697"/>
        <v>2.9597042267410787E-3</v>
      </c>
      <c r="DD368" s="240">
        <f t="shared" ca="1" si="698"/>
        <v>-3.2056549403334193E-3</v>
      </c>
      <c r="DE368" s="240">
        <f t="shared" ca="1" si="699"/>
        <v>-9.2766245105894256E-3</v>
      </c>
      <c r="DF368" s="240">
        <f t="shared" ca="1" si="700"/>
        <v>-1.507444651390861E-2</v>
      </c>
      <c r="DG368" s="240">
        <f t="shared" ca="1" si="701"/>
        <v>-2.0428405732494711E-2</v>
      </c>
      <c r="DH368" s="240">
        <f t="shared" ca="1" si="702"/>
        <v>-2.5180856361845631E-2</v>
      </c>
      <c r="DI368" s="240">
        <f t="shared" ca="1" si="703"/>
        <v>-2.9191863846572956E-2</v>
      </c>
      <c r="DJ368" s="240">
        <f t="shared" ca="1" si="704"/>
        <v>-3.2343325213535112E-2</v>
      </c>
      <c r="DK368" s="240">
        <f t="shared" ca="1" si="705"/>
        <v>-3.4542446580248395E-2</v>
      </c>
      <c r="DL368" s="240">
        <f t="shared" ca="1" si="706"/>
        <v>-3.5724475444331043E-2</v>
      </c>
      <c r="DM368" s="240">
        <f t="shared" ca="1" si="707"/>
        <v>-3.5854607302495844E-2</v>
      </c>
      <c r="DN368" s="240">
        <f t="shared" ca="1" si="708"/>
        <v>-3.4929010459237804E-2</v>
      </c>
      <c r="DO368" s="240">
        <f t="shared" ca="1" si="709"/>
        <v>-3.2974938850017149E-2</v>
      </c>
      <c r="DP368" s="240">
        <f t="shared" ca="1" si="710"/>
        <v>-3.0049929556890995E-2</v>
      </c>
      <c r="DQ368" s="240">
        <f t="shared" ca="1" si="711"/>
        <v>-2.6240108645517485E-2</v>
      </c>
      <c r="DR368" s="240">
        <f t="shared" ca="1" si="712"/>
        <v>-2.1657655207679288E-2</v>
      </c>
      <c r="DS368" s="240">
        <f t="shared" ca="1" si="713"/>
        <v>-1.6437498279872165E-2</v>
      </c>
      <c r="DT368" s="240">
        <f t="shared" ca="1" si="714"/>
        <v>-1.0733343896250157E-2</v>
      </c>
      <c r="DU368" s="240">
        <f t="shared" ca="1" si="715"/>
        <v>-4.713149258222007E-3</v>
      </c>
      <c r="DV368" s="240">
        <f t="shared" ca="1" si="716"/>
        <v>1.4458227175138246E-3</v>
      </c>
      <c r="DW368" s="240">
        <f t="shared" ca="1" si="717"/>
        <v>7.5622228550707932E-3</v>
      </c>
      <c r="DX368" s="240">
        <f t="shared" ca="1" si="718"/>
        <v>1.3455955494214012E-2</v>
      </c>
      <c r="DY368" s="240">
        <f t="shared" ca="1" si="719"/>
        <v>1.8953481355788501E-2</v>
      </c>
      <c r="DZ368" s="240">
        <f t="shared" ca="1" si="720"/>
        <v>2.3892927356374202E-2</v>
      </c>
      <c r="EA368" s="240">
        <f t="shared" ca="1" si="721"/>
        <v>2.8128852915128722E-2</v>
      </c>
      <c r="EB368" s="240">
        <f t="shared" ca="1" si="722"/>
        <v>3.153653241027244E-2</v>
      </c>
      <c r="EC368" s="240">
        <f t="shared" ca="1" si="723"/>
        <v>3.4015627689502607E-2</v>
      </c>
      <c r="ED368" s="240">
        <f t="shared" ca="1" si="724"/>
        <v>3.5493142498313791E-2</v>
      </c>
      <c r="EE368" s="240">
        <f t="shared" ca="1" si="725"/>
        <v>3.5925571833924086E-2</v>
      </c>
      <c r="EF368" s="240">
        <f t="shared" ca="1" si="726"/>
        <v>3.5300182937692756E-2</v>
      </c>
      <c r="EG368" s="240">
        <f t="shared" ca="1" si="727"/>
        <v>3.3635390207572405E-2</v>
      </c>
      <c r="EH368" s="240">
        <f t="shared" ca="1" si="728"/>
        <v>3.0980212991405284E-2</v>
      </c>
      <c r="EI368" s="240">
        <f t="shared" ca="1" si="729"/>
        <v>2.741283222618569E-2</v>
      </c>
      <c r="EJ368" s="240">
        <f t="shared" ca="1" si="730"/>
        <v>2.3038288422634459E-2</v>
      </c>
      <c r="EK368" s="240">
        <f t="shared" ca="1" si="731"/>
        <v>1.7985388777273674E-2</v>
      </c>
      <c r="EL368" s="240">
        <f t="shared" ca="1" si="732"/>
        <v>1.2402914481206988E-2</v>
      </c>
      <c r="EM368" s="240">
        <f t="shared" ca="1" si="733"/>
        <v>6.455239900316885E-3</v>
      </c>
      <c r="EN368" s="240">
        <f t="shared" ca="1" si="734"/>
        <v>3.174926188715026E-4</v>
      </c>
      <c r="EO368" s="240">
        <f t="shared" ca="1" si="735"/>
        <v>-5.8296031423216779E-3</v>
      </c>
      <c r="EP368" s="240">
        <f t="shared" ca="1" si="736"/>
        <v>-1.1805047899131234E-2</v>
      </c>
      <c r="EQ368" s="240">
        <f t="shared" ca="1" si="737"/>
        <v>-1.7432896382367408E-2</v>
      </c>
      <c r="ER368" s="240">
        <f t="shared" ca="1" si="738"/>
        <v>-2.2547438196128092E-2</v>
      </c>
      <c r="ES368" s="240">
        <f t="shared" ca="1" si="739"/>
        <v>-2.6998077113215491E-2</v>
      </c>
      <c r="ET368" s="240">
        <f t="shared" ca="1" si="740"/>
        <v>-3.0653765338159489E-2</v>
      </c>
      <c r="EU368" s="240">
        <f t="shared" ca="1" si="741"/>
        <v>-3.3406862172235756E-2</v>
      </c>
      <c r="EV368" s="240">
        <f t="shared" ca="1" si="742"/>
        <v>-3.5176303463185982E-2</v>
      </c>
      <c r="EW368" s="240">
        <f t="shared" ca="1" si="743"/>
        <v>-3.5909988516095961E-2</v>
      </c>
      <c r="EX368" s="240">
        <f t="shared" ca="1" si="744"/>
        <v>-3.5586314183519971E-2</v>
      </c>
      <c r="EY368" s="240">
        <f t="shared" ca="1" si="745"/>
        <v>-3.4214810964005443E-2</v>
      </c>
      <c r="EZ368" s="240">
        <f t="shared" ca="1" si="746"/>
        <v>-3.1835862379277179E-2</v>
      </c>
      <c r="FA368" s="240">
        <f t="shared" ca="1" si="747"/>
        <v>-2.8519515892940567E-2</v>
      </c>
      <c r="FB368" s="240">
        <f t="shared" ca="1" si="748"/>
        <v>-2.4363420382863668E-2</v>
      </c>
      <c r="FC368" s="240">
        <f t="shared" ca="1" si="749"/>
        <v>-1.9489950897776612E-2</v>
      </c>
      <c r="FD368" s="240">
        <f t="shared" ca="1" si="750"/>
        <v>-1.404260535881147E-2</v>
      </c>
      <c r="FE368" s="240">
        <f t="shared" ca="1" si="751"/>
        <v>-8.1817793040795395E-3</v>
      </c>
      <c r="FF368" s="240">
        <f t="shared" ca="1" si="752"/>
        <v>-2.0800430877287706E-3</v>
      </c>
      <c r="FG368" s="240">
        <f t="shared" ca="1" si="753"/>
        <v>4.0829394049899043E-3</v>
      </c>
      <c r="FH368" s="240">
        <f t="shared" ca="1" si="754"/>
        <v>1.012570090965937E-2</v>
      </c>
      <c r="FI368" s="240">
        <f t="shared" ca="1" si="755"/>
        <v>1.5870314034619699E-2</v>
      </c>
      <c r="FJ368" s="240">
        <f t="shared" ca="1" si="756"/>
        <v>2.1147630282345078E-2</v>
      </c>
      <c r="FK368" s="240">
        <f t="shared" ca="1" si="757"/>
        <v>2.5802260578784177E-2</v>
      </c>
      <c r="FL368" s="240">
        <f t="shared" ca="1" si="758"/>
        <v>2.9697150660394106E-2</v>
      </c>
      <c r="FM368" s="240">
        <f t="shared" ca="1" si="759"/>
        <v>3.2717616597900408E-2</v>
      </c>
      <c r="FN368" s="240">
        <f t="shared" ca="1" si="760"/>
        <v>3.4774721631935096E-2</v>
      </c>
      <c r="FO368" s="240">
        <f t="shared" ca="1" si="761"/>
        <v>3.5807894890589047E-2</v>
      </c>
      <c r="FP368" s="240">
        <f t="shared" ca="1" si="762"/>
        <v>3.578671488148609E-2</v>
      </c>
      <c r="FQ368" s="240">
        <f t="shared" ca="1" si="763"/>
        <v>3.4711805243962647E-2</v>
      </c>
      <c r="FR368" s="240">
        <f t="shared" ca="1" si="764"/>
        <v>3.2614816386185123E-2</v>
      </c>
      <c r="FS368" s="240">
        <f t="shared" ca="1" si="765"/>
        <v>2.9557493547894786E-2</v>
      </c>
      <c r="FT368" s="240">
        <f t="shared" ca="1" si="766"/>
        <v>2.5629858729407061E-2</v>
      </c>
      <c r="FU368" s="240">
        <f t="shared" ca="1" si="767"/>
        <v>2.0947560019448839E-2</v>
      </c>
      <c r="FV368" s="240">
        <f t="shared" ca="1" si="768"/>
        <v>1.564846637011973E-2</v>
      </c>
      <c r="FW368" s="240">
        <f t="shared" ca="1" si="769"/>
        <v>9.8886080848595605E-3</v>
      </c>
      <c r="FX368" s="240">
        <f t="shared" ca="1" si="770"/>
        <v>3.8375825505975701E-3</v>
      </c>
      <c r="FY368" s="240">
        <f t="shared" ca="1" si="771"/>
        <v>-2.3264395090081321E-3</v>
      </c>
      <c r="FZ368" s="240">
        <f t="shared" ca="1" si="772"/>
        <v>-8.4219602197896058E-3</v>
      </c>
      <c r="GA368" s="240">
        <f t="shared" ca="1" si="773"/>
        <v>-1.4269498710287373E-2</v>
      </c>
      <c r="GB368" s="240">
        <f t="shared" ca="1" si="774"/>
        <v>-1.9696875874898354E-2</v>
      </c>
      <c r="GC368" s="240">
        <f t="shared" ca="1" si="775"/>
        <v>-2.4544284138607556E-2</v>
      </c>
      <c r="GD368" s="240">
        <f t="shared" ca="1" si="776"/>
        <v>-2.8668992945524715E-2</v>
      </c>
      <c r="GE368" s="240">
        <f t="shared" ca="1" si="777"/>
        <v>-3.1949551419455942E-2</v>
      </c>
      <c r="GF368" s="240">
        <f t="shared" ca="1" si="778"/>
        <v>-3.4289364450366969E-2</v>
      </c>
      <c r="GG368" s="240">
        <f t="shared" ca="1" si="779"/>
        <v>-3.5619536909889532E-2</v>
      </c>
      <c r="GH368" s="240">
        <f t="shared" ca="1" si="780"/>
        <v>-3.5900902248756687E-2</v>
      </c>
      <c r="GI368" s="240">
        <f t="shared" ca="1" si="781"/>
        <v>-3.5125175744692136E-2</v>
      </c>
      <c r="GJ368" s="240">
        <f t="shared" ca="1" si="782"/>
        <v>-3.3315198443698277E-2</v>
      </c>
      <c r="GK368" s="240">
        <f t="shared" ca="1" si="783"/>
        <v>-3.0524264611961456E-2</v>
      </c>
      <c r="GL368" s="240">
        <f t="shared" ca="1" si="784"/>
        <v>-2.6834552501360735E-2</v>
      </c>
      <c r="GM368" s="240">
        <f t="shared" ca="1" si="785"/>
        <v>-2.2354704634244649E-2</v>
      </c>
      <c r="GN368" s="240">
        <f t="shared" ca="1" si="786"/>
        <v>-1.7216628855298483E-2</v>
      </c>
      <c r="GO368" s="240">
        <f t="shared" ca="1" si="787"/>
        <v>-1.157161434262338E-2</v>
      </c>
      <c r="GP368" s="240">
        <f t="shared" ca="1" si="788"/>
        <v>-5.5858769409693225E-3</v>
      </c>
      <c r="GQ368" s="240">
        <f t="shared" ca="1" si="789"/>
        <v>5.6433501647712176E-4</v>
      </c>
      <c r="GR368" s="240">
        <f t="shared" ca="1" si="790"/>
        <v>6.6979302900737796E-3</v>
      </c>
      <c r="GS368" s="240">
        <f t="shared" ca="1" si="791"/>
        <v>1.2634306913701373E-2</v>
      </c>
      <c r="GT368" s="240">
        <f t="shared" ca="1" si="792"/>
        <v>1.819866996822643E-2</v>
      </c>
      <c r="GU368" s="240">
        <f t="shared" ca="1" si="793"/>
        <v>2.3227178368115546E-2</v>
      </c>
      <c r="GV368" s="240">
        <f t="shared" ca="1" si="794"/>
        <v>2.757176911554219E-2</v>
      </c>
      <c r="GW368" s="240">
        <f t="shared" ca="1" si="795"/>
        <v>3.1104516973191876E-2</v>
      </c>
      <c r="GX368" s="240">
        <f t="shared" ca="1" si="796"/>
        <v>3.3721401186444289E-2</v>
      </c>
      <c r="GY368" s="240">
        <f t="shared" ca="1" si="797"/>
        <v>3.5345368344871148E-2</v>
      </c>
      <c r="GZ368" s="240">
        <f t="shared" ca="1" si="798"/>
        <v>3.592860119796238E-2</v>
      </c>
      <c r="HA368" s="240">
        <f t="shared" ca="1" si="799"/>
        <v>3.5453926620450583E-2</v>
      </c>
      <c r="HB368" s="240">
        <f t="shared" ca="1" si="800"/>
        <v>3.3935321270093806E-2</v>
      </c>
      <c r="HC368" s="240">
        <f t="shared" ca="1" si="801"/>
        <v>3.1417500048967963E-2</v>
      </c>
      <c r="HD368" s="240">
        <f t="shared" ca="1" si="802"/>
        <v>2.797459948590951E-2</v>
      </c>
      <c r="HE368" s="240">
        <f t="shared" ca="1" si="803"/>
        <v>2.37079948075355E-2</v>
      </c>
      <c r="HF368" s="240">
        <f t="shared" ca="1" si="804"/>
        <v>1.874331497356635E-2</v>
      </c>
      <c r="HG368" s="240">
        <f t="shared" ca="1" si="805"/>
        <v>1.3226743567881871E-2</v>
      </c>
      <c r="HH368" s="240">
        <f t="shared" ca="1" si="806"/>
        <v>7.3207144645253694E-3</v>
      </c>
      <c r="HI368" s="240">
        <f t="shared" ca="1" si="807"/>
        <v>1.1991290085384904E-3</v>
      </c>
      <c r="HJ368" s="240">
        <f t="shared" ca="1" si="808"/>
        <v>-4.9577644596196374E-3</v>
      </c>
      <c r="HK368" s="240">
        <f t="shared" ca="1" si="809"/>
        <v>-1.0968677965125677E-2</v>
      </c>
      <c r="HL368" s="240">
        <f t="shared" ca="1" si="810"/>
        <v>-1.6656621871585717E-2</v>
      </c>
      <c r="HM368" s="240">
        <f t="shared" ca="1" si="811"/>
        <v>-2.1854116290474197E-2</v>
      </c>
      <c r="HN368" s="240">
        <f t="shared" ca="1" si="812"/>
        <v>-2.640812247875882E-2</v>
      </c>
      <c r="HO368" s="240">
        <f t="shared" ca="1" si="813"/>
        <v>-3.0184549021105418E-2</v>
      </c>
      <c r="HP368" s="240">
        <f t="shared" ca="1" si="814"/>
        <v>-3.307220011341766E-2</v>
      </c>
      <c r="HQ368" s="240">
        <f t="shared" ca="1" si="815"/>
        <v>-3.4986049691621328E-2</v>
      </c>
      <c r="HR368" s="240">
        <f t="shared" ca="1" si="816"/>
        <v>-3.5869744999908408E-2</v>
      </c>
      <c r="HS368" s="240">
        <f t="shared" ca="1" si="817"/>
        <v>-3.5697265881583187E-2</v>
      </c>
      <c r="HT368" s="240">
        <f t="shared" ca="1" si="818"/>
        <v>-3.4473690935166591E-2</v>
      </c>
      <c r="HU368" s="240">
        <f t="shared" ca="1" si="819"/>
        <v>-3.2235047976508641E-2</v>
      </c>
      <c r="HV368" s="240">
        <f t="shared" ca="1" si="820"/>
        <v>-2.9047253210011201E-2</v>
      </c>
      <c r="HW368" s="240">
        <f t="shared" ca="1" si="821"/>
        <v>-2.5004170344760098E-2</v>
      </c>
      <c r="HX368" s="240">
        <f t="shared" ca="1" si="822"/>
        <v>-2.0224846804342392E-2</v>
      </c>
      <c r="HY368" s="240">
        <f t="shared" ca="1" si="823"/>
        <v>-1.4850008409359666E-2</v>
      </c>
      <c r="HZ368" s="240">
        <f t="shared" ca="1" si="824"/>
        <v>-9.0379157457175178E-3</v>
      </c>
      <c r="IA368" s="240">
        <f t="shared" ca="1" si="825"/>
        <v>-2.959704226740982E-3</v>
      </c>
      <c r="IB368" s="240">
        <f t="shared" ca="1" si="826"/>
        <v>3.2056549403333889E-3</v>
      </c>
      <c r="IC368" s="240">
        <f t="shared" ca="1" si="827"/>
        <v>9.2766245105895193E-3</v>
      </c>
      <c r="ID368" s="240">
        <f t="shared" ca="1" si="828"/>
        <v>1.5074446513908581E-2</v>
      </c>
      <c r="IE368" s="240">
        <f t="shared" ca="1" si="829"/>
        <v>2.1257567113855309E-2</v>
      </c>
      <c r="IF368" s="240">
        <f t="shared" ca="1" si="830"/>
        <v>2.5180856361845607E-2</v>
      </c>
      <c r="IG368" s="240">
        <f t="shared" ca="1" si="831"/>
        <v>2.9191863846572866E-2</v>
      </c>
      <c r="IH368" s="240">
        <f t="shared" ca="1" si="832"/>
        <v>3.2343325213535105E-2</v>
      </c>
      <c r="II368" s="240">
        <f t="shared" ca="1" si="833"/>
        <v>3.4542446580248347E-2</v>
      </c>
      <c r="IJ368" s="240">
        <f t="shared" ca="1" si="834"/>
        <v>3.5724475444331043E-2</v>
      </c>
      <c r="IK368" s="240">
        <f t="shared" ca="1" si="835"/>
        <v>3.5854607302495844E-2</v>
      </c>
      <c r="IL368" s="240">
        <f t="shared" ca="1" si="836"/>
        <v>3.4929010459237783E-2</v>
      </c>
      <c r="IM368" s="240">
        <f t="shared" ca="1" si="837"/>
        <v>3.2974938850017163E-2</v>
      </c>
      <c r="IN368" s="240">
        <f t="shared" ca="1" si="838"/>
        <v>3.0049929556890943E-2</v>
      </c>
      <c r="IO368" s="240">
        <f t="shared" ca="1" si="839"/>
        <v>2.6240108645517506E-2</v>
      </c>
      <c r="IP368" s="240">
        <f t="shared" ca="1" si="840"/>
        <v>2.1657655207679212E-2</v>
      </c>
      <c r="IQ368" s="240">
        <f t="shared" ca="1" si="841"/>
        <v>1.6437498279872193E-2</v>
      </c>
      <c r="IR368" s="240">
        <f t="shared" ca="1" si="842"/>
        <v>1.0733343896250308E-2</v>
      </c>
      <c r="IS368" s="240">
        <f t="shared" ca="1" si="843"/>
        <v>4.7131492582220373E-3</v>
      </c>
      <c r="IT368" s="240">
        <f t="shared" ca="1" si="844"/>
        <v>-1.4458227175136668E-3</v>
      </c>
      <c r="IU368" s="240">
        <f t="shared" ca="1" si="845"/>
        <v>-7.562222855070762E-3</v>
      </c>
      <c r="IV368" s="240">
        <f t="shared" ca="1" si="846"/>
        <v>-1.3455955494213863E-2</v>
      </c>
      <c r="IW368" s="240">
        <f t="shared" ca="1" si="847"/>
        <v>-1.8953481355788584E-2</v>
      </c>
      <c r="IX368" s="240">
        <f t="shared" ca="1" si="848"/>
        <v>-2.3892927356374178E-2</v>
      </c>
      <c r="IY368" s="240">
        <f t="shared" ca="1" si="849"/>
        <v>-2.8128852915128785E-2</v>
      </c>
      <c r="IZ368" s="240">
        <f t="shared" ca="1" si="850"/>
        <v>-3.1536532410272433E-2</v>
      </c>
      <c r="JA368" s="240">
        <f t="shared" ca="1" si="851"/>
        <v>-3.4015627689502642E-2</v>
      </c>
      <c r="JB368" s="240">
        <f t="shared" ca="1" si="852"/>
        <v>-3.5493142498313791E-2</v>
      </c>
    </row>
    <row r="369" spans="2:262">
      <c r="B369" s="248">
        <v>8</v>
      </c>
      <c r="C369" s="247">
        <f t="shared" si="853"/>
        <v>1.5625E-4</v>
      </c>
      <c r="D369" s="244">
        <f t="shared" ca="1" si="597"/>
        <v>24.191971533574513</v>
      </c>
      <c r="E369" s="243">
        <f ca="1">N361</f>
        <v>0.19197153357451202</v>
      </c>
      <c r="F369" s="242">
        <v>8</v>
      </c>
      <c r="G369" s="240">
        <f t="shared" ca="1" si="854"/>
        <v>-2.2274287859977201E-3</v>
      </c>
      <c r="H369" s="240">
        <f t="shared" ca="1" si="598"/>
        <v>-2.1942606082432422E-3</v>
      </c>
      <c r="I369" s="240">
        <f t="shared" ca="1" si="599"/>
        <v>-2.076768225869502E-3</v>
      </c>
      <c r="J369" s="240">
        <f t="shared" ca="1" si="600"/>
        <v>-1.8794668052406365E-3</v>
      </c>
      <c r="K369" s="240">
        <f t="shared" ca="1" si="601"/>
        <v>-1.6099385293035001E-3</v>
      </c>
      <c r="L369" s="240">
        <f t="shared" ca="1" si="602"/>
        <v>-1.2785412185491595E-3</v>
      </c>
      <c r="M369" s="240">
        <f t="shared" ca="1" si="603"/>
        <v>-8.9801028578015028E-4</v>
      </c>
      <c r="N369" s="240">
        <f t="shared" ca="1" si="604"/>
        <v>-4.8296932133858012E-4</v>
      </c>
      <c r="O369" s="240">
        <f t="shared" ca="1" si="605"/>
        <v>-4.9368116730284285E-5</v>
      </c>
      <c r="P369" s="240">
        <f t="shared" ca="1" si="606"/>
        <v>3.8613027691799769E-4</v>
      </c>
      <c r="Q369" s="240">
        <f t="shared" ca="1" si="607"/>
        <v>8.0678990056867435E-4</v>
      </c>
      <c r="R369" s="240">
        <f t="shared" ca="1" si="608"/>
        <v>1.1964450407934866E-3</v>
      </c>
      <c r="S369" s="240">
        <f t="shared" ca="1" si="609"/>
        <v>1.5401214690747142E-3</v>
      </c>
      <c r="T369" s="240">
        <f t="shared" ca="1" si="610"/>
        <v>1.8246118930094705E-3</v>
      </c>
      <c r="U369" s="241">
        <f t="shared" ca="1" si="611"/>
        <v>2.0389835051500111E-3</v>
      </c>
      <c r="V369" s="240">
        <f t="shared" ca="1" si="612"/>
        <v>2.1749981246627602E-3</v>
      </c>
      <c r="W369" s="240">
        <f t="shared" ca="1" si="613"/>
        <v>2.2274287859977205E-3</v>
      </c>
      <c r="X369" s="240">
        <f t="shared" ca="1" si="614"/>
        <v>2.1942606082432422E-3</v>
      </c>
      <c r="Y369" s="240">
        <f t="shared" ca="1" si="615"/>
        <v>2.0767682258695025E-3</v>
      </c>
      <c r="Z369" s="240">
        <f t="shared" ca="1" si="616"/>
        <v>1.8794668052406365E-3</v>
      </c>
      <c r="AA369" s="240">
        <f t="shared" ca="1" si="617"/>
        <v>1.6099385293034999E-3</v>
      </c>
      <c r="AB369" s="240">
        <f t="shared" ca="1" si="618"/>
        <v>1.2785412185491603E-3</v>
      </c>
      <c r="AC369" s="240">
        <f t="shared" ca="1" si="619"/>
        <v>8.9801028578015093E-4</v>
      </c>
      <c r="AD369" s="240">
        <f t="shared" ca="1" si="620"/>
        <v>4.829693213385804E-4</v>
      </c>
      <c r="AE369" s="240">
        <f t="shared" ca="1" si="621"/>
        <v>4.9368116730284014E-5</v>
      </c>
      <c r="AF369" s="240">
        <f t="shared" ca="1" si="622"/>
        <v>-3.8613027691799829E-4</v>
      </c>
      <c r="AG369" s="240">
        <f t="shared" ca="1" si="623"/>
        <v>-8.0678990056867413E-4</v>
      </c>
      <c r="AH369" s="240">
        <f t="shared" ca="1" si="624"/>
        <v>-1.1964450407934864E-3</v>
      </c>
      <c r="AI369" s="240">
        <f t="shared" ca="1" si="625"/>
        <v>-1.5401214690747142E-3</v>
      </c>
      <c r="AJ369" s="240">
        <f t="shared" ca="1" si="626"/>
        <v>-1.8246118930094698E-3</v>
      </c>
      <c r="AK369" s="240">
        <f t="shared" ca="1" si="627"/>
        <v>-2.0389835051500107E-3</v>
      </c>
      <c r="AL369" s="240">
        <f t="shared" ca="1" si="628"/>
        <v>-2.1749981246627602E-3</v>
      </c>
      <c r="AM369" s="240">
        <f t="shared" ca="1" si="629"/>
        <v>-2.2274287859977201E-3</v>
      </c>
      <c r="AN369" s="240">
        <f t="shared" ca="1" si="630"/>
        <v>-2.1942606082432422E-3</v>
      </c>
      <c r="AO369" s="240">
        <f t="shared" ca="1" si="631"/>
        <v>-2.0767682258695025E-3</v>
      </c>
      <c r="AP369" s="240">
        <f t="shared" ca="1" si="632"/>
        <v>-1.8794668052406365E-3</v>
      </c>
      <c r="AQ369" s="240">
        <f t="shared" ca="1" si="633"/>
        <v>-1.6099385293035001E-3</v>
      </c>
      <c r="AR369" s="240">
        <f t="shared" ca="1" si="634"/>
        <v>-1.2785412185491605E-3</v>
      </c>
      <c r="AS369" s="240">
        <f t="shared" ca="1" si="635"/>
        <v>-8.9801028578015115E-4</v>
      </c>
      <c r="AT369" s="240">
        <f t="shared" ca="1" si="636"/>
        <v>-4.8296932133858067E-4</v>
      </c>
      <c r="AU369" s="240">
        <f t="shared" ca="1" si="637"/>
        <v>-4.9368116730286345E-5</v>
      </c>
      <c r="AV369" s="240">
        <f t="shared" ca="1" si="638"/>
        <v>3.8613027691799802E-4</v>
      </c>
      <c r="AW369" s="240">
        <f t="shared" ca="1" si="639"/>
        <v>8.0678990056867381E-4</v>
      </c>
      <c r="AX369" s="240">
        <f t="shared" ca="1" si="640"/>
        <v>1.1964450407934849E-3</v>
      </c>
      <c r="AY369" s="240">
        <f t="shared" ca="1" si="641"/>
        <v>1.5401214690747137E-3</v>
      </c>
      <c r="AZ369" s="240">
        <f t="shared" ca="1" si="642"/>
        <v>1.8246118930094694E-3</v>
      </c>
      <c r="BA369" s="240">
        <f t="shared" ca="1" si="643"/>
        <v>2.0389835051500115E-3</v>
      </c>
      <c r="BB369" s="240">
        <f t="shared" ca="1" si="644"/>
        <v>2.1749981246627602E-3</v>
      </c>
      <c r="BC369" s="240">
        <f t="shared" ca="1" si="645"/>
        <v>2.2274287859977201E-3</v>
      </c>
      <c r="BD369" s="240">
        <f t="shared" ca="1" si="646"/>
        <v>2.1942606082432422E-3</v>
      </c>
      <c r="BE369" s="240">
        <f t="shared" ca="1" si="647"/>
        <v>2.0767682258695029E-3</v>
      </c>
      <c r="BF369" s="240">
        <f t="shared" ca="1" si="648"/>
        <v>1.8794668052406357E-3</v>
      </c>
      <c r="BG369" s="240">
        <f t="shared" ca="1" si="649"/>
        <v>1.6099385293035003E-3</v>
      </c>
      <c r="BH369" s="240">
        <f t="shared" ca="1" si="650"/>
        <v>1.2785412185491608E-3</v>
      </c>
      <c r="BI369" s="240">
        <f t="shared" ca="1" si="651"/>
        <v>8.9801028578014963E-4</v>
      </c>
      <c r="BJ369" s="240">
        <f t="shared" ca="1" si="652"/>
        <v>4.8296932133858094E-4</v>
      </c>
      <c r="BK369" s="240">
        <f t="shared" ca="1" si="653"/>
        <v>4.9368116730286562E-5</v>
      </c>
      <c r="BL369" s="240">
        <f t="shared" ca="1" si="654"/>
        <v>-3.861302769179978E-4</v>
      </c>
      <c r="BM369" s="240">
        <f t="shared" ca="1" si="655"/>
        <v>-8.0678990056867359E-4</v>
      </c>
      <c r="BN369" s="240">
        <f t="shared" ca="1" si="656"/>
        <v>-1.1964450407934842E-3</v>
      </c>
      <c r="BO369" s="240">
        <f t="shared" ca="1" si="657"/>
        <v>-1.5401214690747137E-3</v>
      </c>
      <c r="BP369" s="240">
        <f t="shared" ca="1" si="658"/>
        <v>-1.8246118930094692E-3</v>
      </c>
      <c r="BQ369" s="240">
        <f t="shared" ca="1" si="659"/>
        <v>-2.0389835051500115E-3</v>
      </c>
      <c r="BR369" s="240">
        <f t="shared" ca="1" si="660"/>
        <v>-2.1749981246627598E-3</v>
      </c>
      <c r="BS369" s="240">
        <f t="shared" ca="1" si="661"/>
        <v>-2.2274287859977201E-3</v>
      </c>
      <c r="BT369" s="240">
        <f t="shared" ca="1" si="662"/>
        <v>-2.1942606082432422E-3</v>
      </c>
      <c r="BU369" s="240">
        <f t="shared" ca="1" si="663"/>
        <v>-2.0767682258695029E-3</v>
      </c>
      <c r="BV369" s="240">
        <f t="shared" ca="1" si="664"/>
        <v>-1.8794668052406357E-3</v>
      </c>
      <c r="BW369" s="240">
        <f t="shared" ca="1" si="665"/>
        <v>-1.6099385293035005E-3</v>
      </c>
      <c r="BX369" s="240">
        <f t="shared" ca="1" si="666"/>
        <v>-1.278541218549161E-3</v>
      </c>
      <c r="BY369" s="240">
        <f t="shared" ca="1" si="667"/>
        <v>-8.9801028578014985E-4</v>
      </c>
      <c r="BZ369" s="240">
        <f t="shared" ca="1" si="668"/>
        <v>-4.8296932133858121E-4</v>
      </c>
      <c r="CA369" s="240">
        <f t="shared" ca="1" si="669"/>
        <v>-4.9368116730286887E-5</v>
      </c>
      <c r="CB369" s="240">
        <f t="shared" ca="1" si="670"/>
        <v>3.8613027691799753E-4</v>
      </c>
      <c r="CC369" s="240">
        <f t="shared" ca="1" si="671"/>
        <v>8.0678990056867327E-4</v>
      </c>
      <c r="CD369" s="240">
        <f t="shared" ca="1" si="672"/>
        <v>1.196445040793484E-3</v>
      </c>
      <c r="CE369" s="240">
        <f t="shared" ca="1" si="673"/>
        <v>1.5401214690747135E-3</v>
      </c>
      <c r="CF369" s="240">
        <f t="shared" ca="1" si="674"/>
        <v>1.8246118930094692E-3</v>
      </c>
      <c r="CG369" s="240">
        <f t="shared" ca="1" si="675"/>
        <v>2.0389835051500115E-3</v>
      </c>
      <c r="CH369" s="240">
        <f t="shared" ca="1" si="676"/>
        <v>2.1749981246627598E-3</v>
      </c>
      <c r="CI369" s="240">
        <f t="shared" ca="1" si="677"/>
        <v>2.2274287859977201E-3</v>
      </c>
      <c r="CJ369" s="240">
        <f t="shared" ca="1" si="678"/>
        <v>2.1942606082432431E-3</v>
      </c>
      <c r="CK369" s="240">
        <f t="shared" ca="1" si="679"/>
        <v>2.0767682258695016E-3</v>
      </c>
      <c r="CL369" s="240">
        <f t="shared" ca="1" si="680"/>
        <v>1.8794668052406359E-3</v>
      </c>
      <c r="CM369" s="240">
        <f t="shared" ca="1" si="681"/>
        <v>1.6099385293035008E-3</v>
      </c>
      <c r="CN369" s="240">
        <f t="shared" ca="1" si="682"/>
        <v>1.2785412185491612E-3</v>
      </c>
      <c r="CO369" s="240">
        <f t="shared" ca="1" si="683"/>
        <v>8.9801028578015375E-4</v>
      </c>
      <c r="CP369" s="240">
        <f t="shared" ca="1" si="684"/>
        <v>4.8296932133858533E-4</v>
      </c>
      <c r="CQ369" s="240">
        <f t="shared" ca="1" si="685"/>
        <v>4.9368116730283147E-5</v>
      </c>
      <c r="CR369" s="240">
        <f t="shared" ca="1" si="686"/>
        <v>-3.861302769179972E-4</v>
      </c>
      <c r="CS369" s="240">
        <f t="shared" ca="1" si="687"/>
        <v>-8.0678990056867327E-4</v>
      </c>
      <c r="CT369" s="240">
        <f t="shared" ca="1" si="688"/>
        <v>-1.1964450407934838E-3</v>
      </c>
      <c r="CU369" s="240">
        <f t="shared" ca="1" si="689"/>
        <v>-1.5401214690747105E-3</v>
      </c>
      <c r="CV369" s="240">
        <f t="shared" ca="1" si="690"/>
        <v>-1.8246118930094713E-3</v>
      </c>
      <c r="CW369" s="240">
        <f t="shared" ca="1" si="691"/>
        <v>-2.0389835051500111E-3</v>
      </c>
      <c r="CX369" s="240">
        <f t="shared" ca="1" si="692"/>
        <v>-2.1749981246627598E-3</v>
      </c>
      <c r="CY369" s="240">
        <f t="shared" ca="1" si="693"/>
        <v>-2.2274287859977201E-3</v>
      </c>
      <c r="CZ369" s="240">
        <f t="shared" ca="1" si="694"/>
        <v>-2.1942606082432431E-3</v>
      </c>
      <c r="DA369" s="240">
        <f t="shared" ca="1" si="695"/>
        <v>-2.0767682258695016E-3</v>
      </c>
      <c r="DB369" s="240">
        <f t="shared" ca="1" si="696"/>
        <v>-1.8794668052406361E-3</v>
      </c>
      <c r="DC369" s="240">
        <f t="shared" ca="1" si="697"/>
        <v>-1.609938529303501E-3</v>
      </c>
      <c r="DD369" s="240">
        <f t="shared" ca="1" si="698"/>
        <v>-1.2785412185491614E-3</v>
      </c>
      <c r="DE369" s="240">
        <f t="shared" ca="1" si="699"/>
        <v>-8.9801028578015397E-4</v>
      </c>
      <c r="DF369" s="240">
        <f t="shared" ca="1" si="700"/>
        <v>-4.829693213385779E-4</v>
      </c>
      <c r="DG369" s="240">
        <f t="shared" ca="1" si="701"/>
        <v>-4.9368116730283418E-5</v>
      </c>
      <c r="DH369" s="240">
        <f t="shared" ca="1" si="702"/>
        <v>3.8613027691799699E-4</v>
      </c>
      <c r="DI369" s="240">
        <f t="shared" ca="1" si="703"/>
        <v>8.0678990056867305E-4</v>
      </c>
      <c r="DJ369" s="240">
        <f t="shared" ca="1" si="704"/>
        <v>1.1964450407934838E-3</v>
      </c>
      <c r="DK369" s="240">
        <f t="shared" ca="1" si="705"/>
        <v>1.5401214690747103E-3</v>
      </c>
      <c r="DL369" s="240">
        <f t="shared" ca="1" si="706"/>
        <v>1.8246118930094711E-3</v>
      </c>
      <c r="DM369" s="240">
        <f t="shared" ca="1" si="707"/>
        <v>2.0389835051500111E-3</v>
      </c>
      <c r="DN369" s="240">
        <f t="shared" ca="1" si="708"/>
        <v>2.1749981246627598E-3</v>
      </c>
      <c r="DO369" s="240">
        <f t="shared" ca="1" si="709"/>
        <v>2.2274287859977201E-3</v>
      </c>
      <c r="DP369" s="240">
        <f t="shared" ca="1" si="710"/>
        <v>2.1942606082432431E-3</v>
      </c>
      <c r="DQ369" s="240">
        <f t="shared" ca="1" si="711"/>
        <v>2.0767682258695016E-3</v>
      </c>
      <c r="DR369" s="240">
        <f t="shared" ca="1" si="712"/>
        <v>1.8794668052406365E-3</v>
      </c>
      <c r="DS369" s="240">
        <f t="shared" ca="1" si="713"/>
        <v>1.609938529303501E-3</v>
      </c>
      <c r="DT369" s="240">
        <f t="shared" ca="1" si="714"/>
        <v>1.2785412185491616E-3</v>
      </c>
      <c r="DU369" s="240">
        <f t="shared" ca="1" si="715"/>
        <v>8.9801028578015418E-4</v>
      </c>
      <c r="DV369" s="240">
        <f t="shared" ca="1" si="716"/>
        <v>4.8296932133858587E-4</v>
      </c>
      <c r="DW369" s="240">
        <f t="shared" ca="1" si="717"/>
        <v>4.9368116730283743E-5</v>
      </c>
      <c r="DX369" s="240">
        <f t="shared" ca="1" si="718"/>
        <v>-3.8613027691799672E-4</v>
      </c>
      <c r="DY369" s="240">
        <f t="shared" ca="1" si="719"/>
        <v>-8.0678990056867262E-4</v>
      </c>
      <c r="DZ369" s="240">
        <f t="shared" ca="1" si="720"/>
        <v>-1.1964450407934836E-3</v>
      </c>
      <c r="EA369" s="240">
        <f t="shared" ca="1" si="721"/>
        <v>-1.54012146907471E-3</v>
      </c>
      <c r="EB369" s="240">
        <f t="shared" ca="1" si="722"/>
        <v>-1.8246118930094707E-3</v>
      </c>
      <c r="EC369" s="240">
        <f t="shared" ca="1" si="723"/>
        <v>-2.0389835051500111E-3</v>
      </c>
      <c r="ED369" s="240">
        <f t="shared" ca="1" si="724"/>
        <v>-2.1749981246627598E-3</v>
      </c>
      <c r="EE369" s="240">
        <f t="shared" ca="1" si="725"/>
        <v>-2.2274287859977201E-3</v>
      </c>
      <c r="EF369" s="240">
        <f t="shared" ca="1" si="726"/>
        <v>-2.1942606082432426E-3</v>
      </c>
      <c r="EG369" s="240">
        <f t="shared" ca="1" si="727"/>
        <v>-2.0767682258695016E-3</v>
      </c>
      <c r="EH369" s="240">
        <f t="shared" ca="1" si="728"/>
        <v>-1.8794668052406365E-3</v>
      </c>
      <c r="EI369" s="240">
        <f t="shared" ca="1" si="729"/>
        <v>-1.6099385293035012E-3</v>
      </c>
      <c r="EJ369" s="240">
        <f t="shared" ca="1" si="730"/>
        <v>-1.2785412185491618E-3</v>
      </c>
      <c r="EK369" s="240">
        <f t="shared" ca="1" si="731"/>
        <v>-8.980102857801544E-4</v>
      </c>
      <c r="EL369" s="240">
        <f t="shared" ca="1" si="732"/>
        <v>-4.8296932133857844E-4</v>
      </c>
      <c r="EM369" s="240">
        <f t="shared" ca="1" si="733"/>
        <v>-4.936811673028396E-5</v>
      </c>
      <c r="EN369" s="240">
        <f t="shared" ca="1" si="734"/>
        <v>3.861302769179965E-4</v>
      </c>
      <c r="EO369" s="240">
        <f t="shared" ca="1" si="735"/>
        <v>8.067899005686724E-4</v>
      </c>
      <c r="EP369" s="240">
        <f t="shared" ca="1" si="736"/>
        <v>1.1964450407934831E-3</v>
      </c>
      <c r="EQ369" s="240">
        <f t="shared" ca="1" si="737"/>
        <v>1.54012146907471E-3</v>
      </c>
      <c r="ER369" s="240">
        <f t="shared" ca="1" si="738"/>
        <v>1.8246118930094707E-3</v>
      </c>
      <c r="ES369" s="240">
        <f t="shared" ca="1" si="739"/>
        <v>2.0389835051500107E-3</v>
      </c>
      <c r="ET369" s="240">
        <f t="shared" ca="1" si="740"/>
        <v>2.1749981246627598E-3</v>
      </c>
      <c r="EU369" s="240">
        <f t="shared" ca="1" si="741"/>
        <v>2.2274287859977201E-3</v>
      </c>
      <c r="EV369" s="240">
        <f t="shared" ca="1" si="742"/>
        <v>2.1942606082432431E-3</v>
      </c>
      <c r="EW369" s="240">
        <f t="shared" ca="1" si="743"/>
        <v>2.076768225869502E-3</v>
      </c>
      <c r="EX369" s="240">
        <f t="shared" ca="1" si="744"/>
        <v>1.8794668052406365E-3</v>
      </c>
      <c r="EY369" s="240">
        <f t="shared" ca="1" si="745"/>
        <v>1.6099385293035012E-3</v>
      </c>
      <c r="EZ369" s="240">
        <f t="shared" ca="1" si="746"/>
        <v>1.2785412185491621E-3</v>
      </c>
      <c r="FA369" s="240">
        <f t="shared" ca="1" si="747"/>
        <v>8.9801028578015472E-4</v>
      </c>
      <c r="FB369" s="240">
        <f t="shared" ca="1" si="748"/>
        <v>4.8296932133858641E-4</v>
      </c>
      <c r="FC369" s="240">
        <f t="shared" ca="1" si="749"/>
        <v>4.9368116730284231E-5</v>
      </c>
      <c r="FD369" s="240">
        <f t="shared" ca="1" si="750"/>
        <v>-3.8613027691799612E-4</v>
      </c>
      <c r="FE369" s="240">
        <f t="shared" ca="1" si="751"/>
        <v>-8.0678990056867207E-4</v>
      </c>
      <c r="FF369" s="240">
        <f t="shared" ca="1" si="752"/>
        <v>-1.1964450407934829E-3</v>
      </c>
      <c r="FG369" s="240">
        <f t="shared" ca="1" si="753"/>
        <v>-1.5401214690747098E-3</v>
      </c>
      <c r="FH369" s="240">
        <f t="shared" ca="1" si="754"/>
        <v>-1.8246118930094705E-3</v>
      </c>
      <c r="FI369" s="240">
        <f t="shared" ca="1" si="755"/>
        <v>-2.0389835051500107E-3</v>
      </c>
      <c r="FJ369" s="240">
        <f t="shared" ca="1" si="756"/>
        <v>-2.1749981246627598E-3</v>
      </c>
      <c r="FK369" s="240">
        <f t="shared" ca="1" si="757"/>
        <v>-2.2274287859977201E-3</v>
      </c>
      <c r="FL369" s="240">
        <f t="shared" ca="1" si="758"/>
        <v>-2.1942606082432431E-3</v>
      </c>
      <c r="FM369" s="240">
        <f t="shared" ca="1" si="759"/>
        <v>-2.0767682258695046E-3</v>
      </c>
      <c r="FN369" s="240">
        <f t="shared" ca="1" si="760"/>
        <v>-1.8794668052406409E-3</v>
      </c>
      <c r="FO369" s="240">
        <f t="shared" ca="1" si="761"/>
        <v>-1.6099385293035071E-3</v>
      </c>
      <c r="FP369" s="240">
        <f t="shared" ca="1" si="762"/>
        <v>-1.2785412185491558E-3</v>
      </c>
      <c r="FQ369" s="240">
        <f t="shared" ca="1" si="763"/>
        <v>-8.9801028578014768E-4</v>
      </c>
      <c r="FR369" s="240">
        <f t="shared" ca="1" si="764"/>
        <v>-4.8296932133857893E-4</v>
      </c>
      <c r="FS369" s="240">
        <f t="shared" ca="1" si="765"/>
        <v>-4.9368116730284502E-5</v>
      </c>
      <c r="FT369" s="240">
        <f t="shared" ca="1" si="766"/>
        <v>3.861302769179959E-4</v>
      </c>
      <c r="FU369" s="240">
        <f t="shared" ca="1" si="767"/>
        <v>8.0678990056867175E-4</v>
      </c>
      <c r="FV369" s="240">
        <f t="shared" ca="1" si="768"/>
        <v>1.1964450407934829E-3</v>
      </c>
      <c r="FW369" s="240">
        <f t="shared" ca="1" si="769"/>
        <v>1.5401214690747096E-3</v>
      </c>
      <c r="FX369" s="240">
        <f t="shared" ca="1" si="770"/>
        <v>1.8246118930094659E-3</v>
      </c>
      <c r="FY369" s="240">
        <f t="shared" ca="1" si="771"/>
        <v>2.0389835051500076E-3</v>
      </c>
      <c r="FZ369" s="240">
        <f t="shared" ca="1" si="772"/>
        <v>2.174998124662758E-3</v>
      </c>
      <c r="GA369" s="240">
        <f t="shared" ca="1" si="773"/>
        <v>2.2274287859977201E-3</v>
      </c>
      <c r="GB369" s="240">
        <f t="shared" ca="1" si="774"/>
        <v>2.1942606082432418E-3</v>
      </c>
      <c r="GC369" s="240">
        <f t="shared" ca="1" si="775"/>
        <v>2.076768225869502E-3</v>
      </c>
      <c r="GD369" s="240">
        <f t="shared" ca="1" si="776"/>
        <v>1.879466805240637E-3</v>
      </c>
      <c r="GE369" s="240">
        <f t="shared" ca="1" si="777"/>
        <v>1.6099385293035016E-3</v>
      </c>
      <c r="GF369" s="240">
        <f t="shared" ca="1" si="778"/>
        <v>1.2785412185491625E-3</v>
      </c>
      <c r="GG369" s="240">
        <f t="shared" ca="1" si="779"/>
        <v>8.9801028578015516E-4</v>
      </c>
      <c r="GH369" s="240">
        <f t="shared" ca="1" si="780"/>
        <v>4.8296932133858695E-4</v>
      </c>
      <c r="GI369" s="240">
        <f t="shared" ca="1" si="781"/>
        <v>4.9368116730292742E-5</v>
      </c>
      <c r="GJ369" s="240">
        <f t="shared" ca="1" si="782"/>
        <v>-3.8613027691798772E-4</v>
      </c>
      <c r="GK369" s="240">
        <f t="shared" ca="1" si="783"/>
        <v>-8.0678990056867901E-4</v>
      </c>
      <c r="GL369" s="240">
        <f t="shared" ca="1" si="784"/>
        <v>-1.196445040793489E-3</v>
      </c>
      <c r="GM369" s="240">
        <f t="shared" ca="1" si="785"/>
        <v>-1.540121469074715E-3</v>
      </c>
      <c r="GN369" s="240">
        <f t="shared" ca="1" si="786"/>
        <v>-1.8246118930094705E-3</v>
      </c>
      <c r="GO369" s="240">
        <f t="shared" ca="1" si="787"/>
        <v>-2.0389835051500107E-3</v>
      </c>
      <c r="GP369" s="240">
        <f t="shared" ca="1" si="788"/>
        <v>-2.1749981246627593E-3</v>
      </c>
      <c r="GQ369" s="240">
        <f t="shared" ca="1" si="789"/>
        <v>-2.2274287859977201E-3</v>
      </c>
      <c r="GR369" s="240">
        <f t="shared" ca="1" si="790"/>
        <v>-2.1942606082432431E-3</v>
      </c>
      <c r="GS369" s="240">
        <f t="shared" ca="1" si="791"/>
        <v>-2.0767682258695051E-3</v>
      </c>
      <c r="GT369" s="240">
        <f t="shared" ca="1" si="792"/>
        <v>-1.8794668052406411E-3</v>
      </c>
      <c r="GU369" s="240">
        <f t="shared" ca="1" si="793"/>
        <v>-1.6099385293035077E-3</v>
      </c>
      <c r="GV369" s="240">
        <f t="shared" ca="1" si="794"/>
        <v>-1.2785412185491564E-3</v>
      </c>
      <c r="GW369" s="240">
        <f t="shared" ca="1" si="795"/>
        <v>-8.9801028578014822E-4</v>
      </c>
      <c r="GX369" s="240">
        <f t="shared" ca="1" si="796"/>
        <v>-4.8296932133857947E-4</v>
      </c>
      <c r="GY369" s="240">
        <f t="shared" ca="1" si="797"/>
        <v>-4.9368116730285044E-5</v>
      </c>
      <c r="GZ369" s="240">
        <f t="shared" ca="1" si="798"/>
        <v>3.8613027691799531E-4</v>
      </c>
      <c r="HA369" s="240">
        <f t="shared" ca="1" si="799"/>
        <v>8.0678990056867132E-4</v>
      </c>
      <c r="HB369" s="240">
        <f t="shared" ca="1" si="800"/>
        <v>1.1964450407934823E-3</v>
      </c>
      <c r="HC369" s="240">
        <f t="shared" ca="1" si="801"/>
        <v>1.540121469074709E-3</v>
      </c>
      <c r="HD369" s="240">
        <f t="shared" ca="1" si="802"/>
        <v>1.8246118930094657E-3</v>
      </c>
      <c r="HE369" s="240">
        <f t="shared" ca="1" si="803"/>
        <v>2.0389835051500072E-3</v>
      </c>
      <c r="HF369" s="240">
        <f t="shared" ca="1" si="804"/>
        <v>2.1749981246627611E-3</v>
      </c>
      <c r="HG369" s="240">
        <f t="shared" ca="1" si="805"/>
        <v>2.2274287859977201E-3</v>
      </c>
      <c r="HH369" s="240">
        <f t="shared" ca="1" si="806"/>
        <v>2.1942606082432422E-3</v>
      </c>
      <c r="HI369" s="240">
        <f t="shared" ca="1" si="807"/>
        <v>2.076768225869502E-3</v>
      </c>
      <c r="HJ369" s="240">
        <f t="shared" ca="1" si="808"/>
        <v>1.879466805240637E-3</v>
      </c>
      <c r="HK369" s="240">
        <f t="shared" ca="1" si="809"/>
        <v>1.6099385293035023E-3</v>
      </c>
      <c r="HL369" s="240">
        <f t="shared" ca="1" si="810"/>
        <v>1.2785412185491629E-3</v>
      </c>
      <c r="HM369" s="240">
        <f t="shared" ca="1" si="811"/>
        <v>8.980102857801557E-4</v>
      </c>
      <c r="HN369" s="240">
        <f t="shared" ca="1" si="812"/>
        <v>4.829693213385875E-4</v>
      </c>
      <c r="HO369" s="240">
        <f t="shared" ca="1" si="813"/>
        <v>4.936811673029323E-5</v>
      </c>
      <c r="HP369" s="240">
        <f t="shared" ca="1" si="814"/>
        <v>-3.8613027691798723E-4</v>
      </c>
      <c r="HQ369" s="240">
        <f t="shared" ca="1" si="815"/>
        <v>-8.0678990056867847E-4</v>
      </c>
      <c r="HR369" s="240">
        <f t="shared" ca="1" si="816"/>
        <v>-1.1964450407934888E-3</v>
      </c>
      <c r="HS369" s="240">
        <f t="shared" ca="1" si="817"/>
        <v>-1.5401214690747148E-3</v>
      </c>
      <c r="HT369" s="240">
        <f t="shared" ca="1" si="818"/>
        <v>-1.82461189300947E-3</v>
      </c>
      <c r="HU369" s="240">
        <f t="shared" ca="1" si="819"/>
        <v>-2.0389835051500098E-3</v>
      </c>
      <c r="HV369" s="240">
        <f t="shared" ca="1" si="820"/>
        <v>-2.1749981246627593E-3</v>
      </c>
      <c r="HW369" s="240">
        <f t="shared" ca="1" si="821"/>
        <v>-2.2274287859977201E-3</v>
      </c>
      <c r="HX369" s="240">
        <f t="shared" ca="1" si="822"/>
        <v>-2.1942606082432435E-3</v>
      </c>
      <c r="HY369" s="240">
        <f t="shared" ca="1" si="823"/>
        <v>-2.0767682258695051E-3</v>
      </c>
      <c r="HZ369" s="240">
        <f t="shared" ca="1" si="824"/>
        <v>-1.8794668052406417E-3</v>
      </c>
      <c r="IA369" s="240">
        <f t="shared" ca="1" si="825"/>
        <v>-1.6099385293035081E-3</v>
      </c>
      <c r="IB369" s="240">
        <f t="shared" ca="1" si="826"/>
        <v>-1.2785412185491566E-3</v>
      </c>
      <c r="IC369" s="240">
        <f t="shared" ca="1" si="827"/>
        <v>-8.9801028578014876E-4</v>
      </c>
      <c r="ID369" s="240">
        <f t="shared" ca="1" si="828"/>
        <v>-4.8296932133858002E-4</v>
      </c>
      <c r="IE369" s="240">
        <f t="shared" ca="1" si="829"/>
        <v>5.1854372494878655E-4</v>
      </c>
      <c r="IF369" s="240">
        <f t="shared" ca="1" si="830"/>
        <v>3.8613027691799471E-4</v>
      </c>
      <c r="IG369" s="240">
        <f t="shared" ca="1" si="831"/>
        <v>8.0678990056867088E-4</v>
      </c>
      <c r="IH369" s="240">
        <f t="shared" ca="1" si="832"/>
        <v>1.1964450407934816E-3</v>
      </c>
      <c r="II369" s="240">
        <f t="shared" ca="1" si="833"/>
        <v>1.5401214690747085E-3</v>
      </c>
      <c r="IJ369" s="240">
        <f t="shared" ca="1" si="834"/>
        <v>1.8246118930094653E-3</v>
      </c>
      <c r="IK369" s="240">
        <f t="shared" ca="1" si="835"/>
        <v>2.0389835051500067E-3</v>
      </c>
      <c r="IL369" s="240">
        <f t="shared" ca="1" si="836"/>
        <v>2.1749981246627576E-3</v>
      </c>
      <c r="IM369" s="240">
        <f t="shared" ca="1" si="837"/>
        <v>2.2274287859977201E-3</v>
      </c>
      <c r="IN369" s="240">
        <f t="shared" ca="1" si="838"/>
        <v>2.1942606082432418E-3</v>
      </c>
      <c r="IO369" s="240">
        <f t="shared" ca="1" si="839"/>
        <v>2.0767682258695025E-3</v>
      </c>
      <c r="IP369" s="240">
        <f t="shared" ca="1" si="840"/>
        <v>1.8794668052406374E-3</v>
      </c>
      <c r="IQ369" s="240">
        <f t="shared" ca="1" si="841"/>
        <v>1.6099385293035027E-3</v>
      </c>
      <c r="IR369" s="240">
        <f t="shared" ca="1" si="842"/>
        <v>1.2785412185491634E-3</v>
      </c>
      <c r="IS369" s="240">
        <f t="shared" ca="1" si="843"/>
        <v>8.9801028578015624E-4</v>
      </c>
      <c r="IT369" s="240">
        <f t="shared" ca="1" si="844"/>
        <v>4.8296932133858798E-4</v>
      </c>
      <c r="IU369" s="240">
        <f t="shared" ca="1" si="845"/>
        <v>4.9368116730293826E-5</v>
      </c>
      <c r="IV369" s="240">
        <f t="shared" ca="1" si="846"/>
        <v>-3.8613027691798669E-4</v>
      </c>
      <c r="IW369" s="240">
        <f t="shared" ca="1" si="847"/>
        <v>-8.0678990056867804E-4</v>
      </c>
      <c r="IX369" s="240">
        <f t="shared" ca="1" si="848"/>
        <v>-1.1964450407934884E-3</v>
      </c>
      <c r="IY369" s="240">
        <f t="shared" ca="1" si="849"/>
        <v>-1.5401214690747142E-3</v>
      </c>
      <c r="IZ369" s="240">
        <f t="shared" ca="1" si="850"/>
        <v>-1.8246118930094698E-3</v>
      </c>
      <c r="JA369" s="240">
        <f t="shared" ca="1" si="851"/>
        <v>-2.0389835051500098E-3</v>
      </c>
      <c r="JB369" s="240">
        <f t="shared" ca="1" si="852"/>
        <v>-2.1749981246627593E-3</v>
      </c>
    </row>
    <row r="370" spans="2:262">
      <c r="B370" s="248">
        <v>9</v>
      </c>
      <c r="C370" s="247">
        <f t="shared" si="853"/>
        <v>1.7578124999999999E-4</v>
      </c>
      <c r="D370" s="244">
        <f t="shared" ca="1" si="597"/>
        <v>24.196739149277974</v>
      </c>
      <c r="E370" s="243">
        <f ca="1">O361</f>
        <v>0.19673914927797373</v>
      </c>
      <c r="F370" s="242">
        <v>9</v>
      </c>
      <c r="G370" s="240">
        <f t="shared" ca="1" si="854"/>
        <v>2.4710874115550716E-2</v>
      </c>
      <c r="H370" s="240">
        <f t="shared" ca="1" si="598"/>
        <v>2.3988521321233545E-2</v>
      </c>
      <c r="I370" s="240">
        <f t="shared" ca="1" si="599"/>
        <v>2.2100428583653735E-2</v>
      </c>
      <c r="J370" s="240">
        <f t="shared" ca="1" si="600"/>
        <v>1.913834916643712E-2</v>
      </c>
      <c r="K370" s="240">
        <f t="shared" ca="1" si="601"/>
        <v>1.5246227510573852E-2</v>
      </c>
      <c r="L370" s="240">
        <f t="shared" ca="1" si="602"/>
        <v>1.0613204147800722E-2</v>
      </c>
      <c r="M370" s="240">
        <f t="shared" ca="1" si="603"/>
        <v>5.4644242765119668E-3</v>
      </c>
      <c r="N370" s="240">
        <f t="shared" ca="1" si="604"/>
        <v>5.009666425322308E-5</v>
      </c>
      <c r="O370" s="240">
        <f t="shared" ca="1" si="605"/>
        <v>-5.3666654324725756E-3</v>
      </c>
      <c r="P370" s="240">
        <f t="shared" ca="1" si="606"/>
        <v>-1.0522630451588497E-2</v>
      </c>
      <c r="Q370" s="240">
        <f t="shared" ca="1" si="607"/>
        <v>-1.5167240457973779E-2</v>
      </c>
      <c r="R370" s="240">
        <f t="shared" ca="1" si="608"/>
        <v>-1.9074787191714626E-2</v>
      </c>
      <c r="S370" s="240">
        <f t="shared" ca="1" si="609"/>
        <v>-2.205538052800143E-2</v>
      </c>
      <c r="T370" s="240">
        <f t="shared" ca="1" si="610"/>
        <v>-2.3964176328247943E-2</v>
      </c>
      <c r="U370" s="241">
        <f t="shared" ca="1" si="611"/>
        <v>-2.4708415248179367E-2</v>
      </c>
      <c r="V370" s="240">
        <f t="shared" ca="1" si="612"/>
        <v>-2.425193044680219E-2</v>
      </c>
      <c r="W370" s="240">
        <f t="shared" ca="1" si="613"/>
        <v>-2.2616905140802914E-2</v>
      </c>
      <c r="X370" s="240">
        <f t="shared" ca="1" si="614"/>
        <v>-1.9882794594719314E-2</v>
      </c>
      <c r="Y370" s="240">
        <f t="shared" ca="1" si="615"/>
        <v>-1.6182464933569434E-2</v>
      </c>
      <c r="Z370" s="240">
        <f t="shared" ca="1" si="616"/>
        <v>-1.1695736415195668E-2</v>
      </c>
      <c r="AA370" s="240">
        <f t="shared" ca="1" si="617"/>
        <v>-6.6406449317817605E-3</v>
      </c>
      <c r="AB370" s="240">
        <f t="shared" ca="1" si="618"/>
        <v>-1.262846394342378E-3</v>
      </c>
      <c r="AC370" s="240">
        <f t="shared" ca="1" si="619"/>
        <v>4.176321098039071E-3</v>
      </c>
      <c r="AD370" s="240">
        <f t="shared" ca="1" si="620"/>
        <v>9.412537176505538E-3</v>
      </c>
      <c r="AE370" s="240">
        <f t="shared" ca="1" si="621"/>
        <v>1.4191344046327508E-2</v>
      </c>
      <c r="AF370" s="240">
        <f t="shared" ca="1" si="622"/>
        <v>1.8280512051717143E-2</v>
      </c>
      <c r="AG370" s="240">
        <f t="shared" ca="1" si="623"/>
        <v>2.1481325047783308E-2</v>
      </c>
      <c r="AH370" s="240">
        <f t="shared" ca="1" si="624"/>
        <v>2.3638237158627191E-2</v>
      </c>
      <c r="AI370" s="240">
        <f t="shared" ca="1" si="625"/>
        <v>2.4646431644273582E-2</v>
      </c>
      <c r="AJ370" s="240">
        <f t="shared" ca="1" si="626"/>
        <v>2.4456914547706265E-2</v>
      </c>
      <c r="AK370" s="240">
        <f t="shared" ca="1" si="627"/>
        <v>2.3078895592460978E-2</v>
      </c>
      <c r="AL370" s="240">
        <f t="shared" ca="1" si="628"/>
        <v>2.05793406292957E-2</v>
      </c>
      <c r="AM370" s="240">
        <f t="shared" ca="1" si="629"/>
        <v>1.7079717381123519E-2</v>
      </c>
      <c r="AN370" s="240">
        <f t="shared" ca="1" si="630"/>
        <v>1.2750092629140886E-2</v>
      </c>
      <c r="AO370" s="240">
        <f t="shared" ca="1" si="631"/>
        <v>7.8008676917590922E-3</v>
      </c>
      <c r="AP370" s="240">
        <f t="shared" ca="1" si="632"/>
        <v>2.472553816855308E-3</v>
      </c>
      <c r="AQ370" s="240">
        <f t="shared" ca="1" si="633"/>
        <v>-2.9759156402778776E-3</v>
      </c>
      <c r="AR370" s="240">
        <f t="shared" ca="1" si="634"/>
        <v>-8.279768274923504E-3</v>
      </c>
      <c r="AS370" s="240">
        <f t="shared" ca="1" si="635"/>
        <v>-1.3181259443858707E-2</v>
      </c>
      <c r="AT370" s="240">
        <f t="shared" ca="1" si="636"/>
        <v>-1.7442197557003322E-2</v>
      </c>
      <c r="AU370" s="240">
        <f t="shared" ca="1" si="637"/>
        <v>-2.0855519173983213E-2</v>
      </c>
      <c r="AV370" s="240">
        <f t="shared" ca="1" si="638"/>
        <v>-2.3255351405226266E-2</v>
      </c>
      <c r="AW370" s="240">
        <f t="shared" ca="1" si="639"/>
        <v>-2.4525072627764294E-2</v>
      </c>
      <c r="AX370" s="240">
        <f t="shared" ca="1" si="640"/>
        <v>-2.4602979799292199E-2</v>
      </c>
      <c r="AY370" s="240">
        <f t="shared" ca="1" si="641"/>
        <v>-2.3485286963164296E-2</v>
      </c>
      <c r="AZ370" s="240">
        <f t="shared" ca="1" si="642"/>
        <v>-2.122630922975878E-2</v>
      </c>
      <c r="BA370" s="240">
        <f t="shared" ca="1" si="643"/>
        <v>-1.7935823293499936E-2</v>
      </c>
      <c r="BB370" s="240">
        <f t="shared" ca="1" si="644"/>
        <v>-1.3773732753166304E-2</v>
      </c>
      <c r="BC370" s="240">
        <f t="shared" ca="1" si="645"/>
        <v>-8.942297478191686E-3</v>
      </c>
      <c r="BD370" s="240">
        <f t="shared" ca="1" si="646"/>
        <v>-3.6763046406532761E-3</v>
      </c>
      <c r="BE370" s="240">
        <f t="shared" ca="1" si="647"/>
        <v>1.7683409410798297E-3</v>
      </c>
      <c r="BF370" s="240">
        <f t="shared" ca="1" si="648"/>
        <v>7.1270526863451283E-3</v>
      </c>
      <c r="BG370" s="240">
        <f t="shared" ca="1" si="649"/>
        <v>1.2139420032847688E-2</v>
      </c>
      <c r="BH370" s="240">
        <f t="shared" ca="1" si="650"/>
        <v>1.6561863280618615E-2</v>
      </c>
      <c r="BI370" s="240">
        <f t="shared" ca="1" si="651"/>
        <v>2.0179470527765263E-2</v>
      </c>
      <c r="BJ370" s="240">
        <f t="shared" ca="1" si="652"/>
        <v>2.2816441473361936E-2</v>
      </c>
      <c r="BK370" s="240">
        <f t="shared" ca="1" si="653"/>
        <v>2.4344630563152066E-2</v>
      </c>
      <c r="BL370" s="240">
        <f t="shared" ca="1" si="654"/>
        <v>2.4689774317575124E-2</v>
      </c>
      <c r="BM370" s="240">
        <f t="shared" ca="1" si="655"/>
        <v>2.3835100220505161E-2</v>
      </c>
      <c r="BN370" s="240">
        <f t="shared" ca="1" si="656"/>
        <v>2.1822141792082243E-2</v>
      </c>
      <c r="BO370" s="240">
        <f t="shared" ca="1" si="657"/>
        <v>1.8748720236569715E-2</v>
      </c>
      <c r="BP370" s="240">
        <f t="shared" ca="1" si="658"/>
        <v>1.4764190748552826E-2</v>
      </c>
      <c r="BQ370" s="240">
        <f t="shared" ca="1" si="659"/>
        <v>1.0062184486746542E-2</v>
      </c>
      <c r="BR370" s="240">
        <f t="shared" ca="1" si="660"/>
        <v>4.8711989245656534E-3</v>
      </c>
      <c r="BS370" s="240">
        <f t="shared" ca="1" si="661"/>
        <v>-5.5650615366634702E-4</v>
      </c>
      <c r="BT370" s="240">
        <f t="shared" ca="1" si="662"/>
        <v>-5.9571674035892612E-3</v>
      </c>
      <c r="BU370" s="240">
        <f t="shared" ca="1" si="663"/>
        <v>-1.1068335695689917E-2</v>
      </c>
      <c r="BV370" s="240">
        <f t="shared" ca="1" si="664"/>
        <v>-1.5641630024943006E-2</v>
      </c>
      <c r="BW370" s="240">
        <f t="shared" ca="1" si="665"/>
        <v>-1.945480776953306E-2</v>
      </c>
      <c r="BX370" s="240">
        <f t="shared" ca="1" si="666"/>
        <v>-2.2322564735504039E-2</v>
      </c>
      <c r="BY370" s="240">
        <f t="shared" ca="1" si="667"/>
        <v>-2.4105540151175393E-2</v>
      </c>
      <c r="BZ370" s="240">
        <f t="shared" ca="1" si="668"/>
        <v>-2.4717089006958189E-2</v>
      </c>
      <c r="CA370" s="240">
        <f t="shared" ca="1" si="669"/>
        <v>-2.4127492633706605E-2</v>
      </c>
      <c r="CB370" s="240">
        <f t="shared" ca="1" si="670"/>
        <v>-2.2365402903434708E-2</v>
      </c>
      <c r="CC370" s="240">
        <f t="shared" ca="1" si="671"/>
        <v>-1.9516449870395632E-2</v>
      </c>
      <c r="CD370" s="240">
        <f t="shared" ca="1" si="672"/>
        <v>-1.5719080515235705E-2</v>
      </c>
      <c r="CE370" s="240">
        <f t="shared" ca="1" si="673"/>
        <v>-1.1157830811529594E-2</v>
      </c>
      <c r="CF370" s="240">
        <f t="shared" ca="1" si="674"/>
        <v>-6.0543580636021194E-3</v>
      </c>
      <c r="CG370" s="240">
        <f t="shared" ca="1" si="675"/>
        <v>-6.5666930581554425E-4</v>
      </c>
      <c r="CH370" s="240">
        <f t="shared" ca="1" si="676"/>
        <v>4.7729307827719105E-3</v>
      </c>
      <c r="CI370" s="240">
        <f t="shared" ca="1" si="677"/>
        <v>9.9705867683694861E-3</v>
      </c>
      <c r="CJ370" s="240">
        <f t="shared" ca="1" si="678"/>
        <v>1.4683714712492319E-2</v>
      </c>
      <c r="CK370" s="240">
        <f t="shared" ca="1" si="679"/>
        <v>1.8683276675344116E-2</v>
      </c>
      <c r="CL370" s="240">
        <f t="shared" ca="1" si="680"/>
        <v>2.1774910983972561E-2</v>
      </c>
      <c r="CM370" s="240">
        <f t="shared" ca="1" si="681"/>
        <v>2.3808377381578601E-2</v>
      </c>
      <c r="CN370" s="240">
        <f t="shared" ca="1" si="682"/>
        <v>2.468485806396219E-2</v>
      </c>
      <c r="CO370" s="240">
        <f t="shared" ca="1" si="683"/>
        <v>2.4361759803834711E-2</v>
      </c>
      <c r="CP370" s="240">
        <f t="shared" ca="1" si="684"/>
        <v>2.2854783800214856E-2</v>
      </c>
      <c r="CQ370" s="240">
        <f t="shared" ca="1" si="685"/>
        <v>2.0237162667044704E-2</v>
      </c>
      <c r="CR370" s="240">
        <f t="shared" ca="1" si="686"/>
        <v>1.6636101640128572E-2</v>
      </c>
      <c r="CS370" s="240">
        <f t="shared" ca="1" si="687"/>
        <v>1.2226596944577041E-2</v>
      </c>
      <c r="CT370" s="240">
        <f t="shared" ca="1" si="688"/>
        <v>7.2229317237642735E-3</v>
      </c>
      <c r="CU370" s="240">
        <f t="shared" ca="1" si="689"/>
        <v>1.8682627914221994E-3</v>
      </c>
      <c r="CV370" s="240">
        <f t="shared" ca="1" si="690"/>
        <v>-3.577195753639453E-3</v>
      </c>
      <c r="CW370" s="240">
        <f t="shared" ca="1" si="691"/>
        <v>-8.8488178242038737E-3</v>
      </c>
      <c r="CX370" s="240">
        <f t="shared" ca="1" si="692"/>
        <v>-1.36904250451577E-2</v>
      </c>
      <c r="CY370" s="240">
        <f t="shared" ca="1" si="693"/>
        <v>-1.786673593118257E-2</v>
      </c>
      <c r="CZ370" s="240">
        <f t="shared" ca="1" si="694"/>
        <v>-2.1174799564623727E-2</v>
      </c>
      <c r="DA370" s="240">
        <f t="shared" ca="1" si="695"/>
        <v>-2.3453858145502035E-2</v>
      </c>
      <c r="DB370" s="240">
        <f t="shared" ca="1" si="696"/>
        <v>-2.4593159135751896E-2</v>
      </c>
      <c r="DC370" s="240">
        <f t="shared" ca="1" si="697"/>
        <v>-2.4537337360757219E-2</v>
      </c>
      <c r="DD370" s="240">
        <f t="shared" ca="1" si="698"/>
        <v>-2.3289105520977686E-2</v>
      </c>
      <c r="DE370" s="240">
        <f t="shared" ca="1" si="699"/>
        <v>-2.0909122366262762E-2</v>
      </c>
      <c r="DF370" s="240">
        <f t="shared" ca="1" si="700"/>
        <v>-1.7513044939019895E-2</v>
      </c>
      <c r="DG370" s="240">
        <f t="shared" ca="1" si="701"/>
        <v>-1.3265908134661667E-2</v>
      </c>
      <c r="DH370" s="240">
        <f t="shared" ca="1" si="702"/>
        <v>-8.3741047087496964E-3</v>
      </c>
      <c r="DI370" s="240">
        <f t="shared" ca="1" si="703"/>
        <v>-3.0753554683239119E-3</v>
      </c>
      <c r="DJ370" s="240">
        <f t="shared" ca="1" si="704"/>
        <v>2.372842946611226E-3</v>
      </c>
      <c r="DK370" s="240">
        <f t="shared" ca="1" si="705"/>
        <v>7.7057313028347707E-3</v>
      </c>
      <c r="DL370" s="240">
        <f t="shared" ca="1" si="706"/>
        <v>1.2664153944749755E-2</v>
      </c>
      <c r="DM370" s="240">
        <f t="shared" ca="1" si="707"/>
        <v>1.7007152655221496E-2</v>
      </c>
      <c r="DN370" s="240">
        <f t="shared" ca="1" si="708"/>
        <v>2.0523676198430367E-2</v>
      </c>
      <c r="DO370" s="240">
        <f t="shared" ca="1" si="709"/>
        <v>2.3042836510837574E-2</v>
      </c>
      <c r="DP370" s="240">
        <f t="shared" ca="1" si="710"/>
        <v>2.4442213133077255E-2</v>
      </c>
      <c r="DQ370" s="240">
        <f t="shared" ca="1" si="711"/>
        <v>2.4653802322760758E-2</v>
      </c>
      <c r="DR370" s="240">
        <f t="shared" ca="1" si="712"/>
        <v>2.3667321746655753E-2</v>
      </c>
      <c r="DS370" s="240">
        <f t="shared" ca="1" si="713"/>
        <v>2.1530710158277625E-2</v>
      </c>
      <c r="DT370" s="240">
        <f t="shared" ca="1" si="714"/>
        <v>1.8347797778691614E-2</v>
      </c>
      <c r="DU370" s="240">
        <f t="shared" ca="1" si="715"/>
        <v>1.42732605900935E-2</v>
      </c>
      <c r="DV370" s="240">
        <f t="shared" ca="1" si="716"/>
        <v>9.5051037420068787E-3</v>
      </c>
      <c r="DW370" s="240">
        <f t="shared" ca="1" si="717"/>
        <v>4.2750393445330215E-3</v>
      </c>
      <c r="DX370" s="240">
        <f t="shared" ca="1" si="718"/>
        <v>-1.1627737530880283E-3</v>
      </c>
      <c r="DY370" s="240">
        <f t="shared" ca="1" si="719"/>
        <v>-6.5440809998148714E-3</v>
      </c>
      <c r="DZ370" s="240">
        <f t="shared" ca="1" si="720"/>
        <v>-1.1607373788239958E-2</v>
      </c>
      <c r="EA370" s="240">
        <f t="shared" ca="1" si="721"/>
        <v>-1.6106597658863426E-2</v>
      </c>
      <c r="EB370" s="240">
        <f t="shared" ca="1" si="722"/>
        <v>-1.9823109498613222E-2</v>
      </c>
      <c r="EC370" s="240">
        <f t="shared" ca="1" si="723"/>
        <v>-2.2576302664704437E-2</v>
      </c>
      <c r="ED370" s="240">
        <f t="shared" ca="1" si="724"/>
        <v>-2.4232383698079993E-2</v>
      </c>
      <c r="EE370" s="240">
        <f t="shared" ca="1" si="725"/>
        <v>-2.4710874115550716E-2</v>
      </c>
      <c r="EF370" s="240">
        <f t="shared" ca="1" si="726"/>
        <v>-2.3988521321233549E-2</v>
      </c>
      <c r="EG370" s="240">
        <f t="shared" ca="1" si="727"/>
        <v>-2.2100428583653763E-2</v>
      </c>
      <c r="EH370" s="240">
        <f t="shared" ca="1" si="728"/>
        <v>-1.9138349166437127E-2</v>
      </c>
      <c r="EI370" s="240">
        <f t="shared" ca="1" si="729"/>
        <v>-1.5246227510573895E-2</v>
      </c>
      <c r="EJ370" s="240">
        <f t="shared" ca="1" si="730"/>
        <v>-1.0613204147800728E-2</v>
      </c>
      <c r="EK370" s="240">
        <f t="shared" ca="1" si="731"/>
        <v>-5.4644242765120137E-3</v>
      </c>
      <c r="EL370" s="240">
        <f t="shared" ca="1" si="732"/>
        <v>-5.0096664253222213E-5</v>
      </c>
      <c r="EM370" s="240">
        <f t="shared" ca="1" si="733"/>
        <v>5.3666654324725374E-3</v>
      </c>
      <c r="EN370" s="240">
        <f t="shared" ca="1" si="734"/>
        <v>1.0522630451588497E-2</v>
      </c>
      <c r="EO370" s="240">
        <f t="shared" ca="1" si="735"/>
        <v>1.5167240457973749E-2</v>
      </c>
      <c r="EP370" s="240">
        <f t="shared" ca="1" si="736"/>
        <v>1.9074787191714637E-2</v>
      </c>
      <c r="EQ370" s="240">
        <f t="shared" ca="1" si="737"/>
        <v>2.205538052800142E-2</v>
      </c>
      <c r="ER370" s="240">
        <f t="shared" ca="1" si="738"/>
        <v>2.3964176328247926E-2</v>
      </c>
      <c r="ES370" s="240">
        <f t="shared" ca="1" si="739"/>
        <v>2.4708415248179367E-2</v>
      </c>
      <c r="ET370" s="240">
        <f t="shared" ca="1" si="740"/>
        <v>2.4251930446802201E-2</v>
      </c>
      <c r="EU370" s="240">
        <f t="shared" ca="1" si="741"/>
        <v>2.2616905140802921E-2</v>
      </c>
      <c r="EV370" s="240">
        <f t="shared" ca="1" si="742"/>
        <v>1.988279459471929E-2</v>
      </c>
      <c r="EW370" s="240">
        <f t="shared" ca="1" si="743"/>
        <v>1.6182464933569504E-2</v>
      </c>
      <c r="EX370" s="240">
        <f t="shared" ca="1" si="744"/>
        <v>1.1695736415195713E-2</v>
      </c>
      <c r="EY370" s="240">
        <f t="shared" ca="1" si="745"/>
        <v>6.6406449317817657E-3</v>
      </c>
      <c r="EZ370" s="240">
        <f t="shared" ca="1" si="746"/>
        <v>1.2628463943423385E-3</v>
      </c>
      <c r="FA370" s="240">
        <f t="shared" ca="1" si="747"/>
        <v>-4.1763210980390016E-3</v>
      </c>
      <c r="FB370" s="240">
        <f t="shared" ca="1" si="748"/>
        <v>-9.4125371765055137E-3</v>
      </c>
      <c r="FC370" s="240">
        <f t="shared" ca="1" si="749"/>
        <v>-1.4191344046327523E-2</v>
      </c>
      <c r="FD370" s="240">
        <f t="shared" ca="1" si="750"/>
        <v>-1.8280512051717063E-2</v>
      </c>
      <c r="FE370" s="240">
        <f t="shared" ca="1" si="751"/>
        <v>-2.1481325047783273E-2</v>
      </c>
      <c r="FF370" s="240">
        <f t="shared" ca="1" si="752"/>
        <v>-2.3638237158627184E-2</v>
      </c>
      <c r="FG370" s="240">
        <f t="shared" ca="1" si="753"/>
        <v>-2.4646431644273582E-2</v>
      </c>
      <c r="FH370" s="240">
        <f t="shared" ca="1" si="754"/>
        <v>-2.4456914547706279E-2</v>
      </c>
      <c r="FI370" s="240">
        <f t="shared" ca="1" si="755"/>
        <v>-2.3078895592460992E-2</v>
      </c>
      <c r="FJ370" s="240">
        <f t="shared" ca="1" si="756"/>
        <v>-2.0579340629295707E-2</v>
      </c>
      <c r="FK370" s="240">
        <f t="shared" ca="1" si="757"/>
        <v>-1.7079717381123492E-2</v>
      </c>
      <c r="FL370" s="240">
        <f t="shared" ca="1" si="758"/>
        <v>-1.2750092629140966E-2</v>
      </c>
      <c r="FM370" s="240">
        <f t="shared" ca="1" si="759"/>
        <v>-7.8008676917591391E-3</v>
      </c>
      <c r="FN370" s="240">
        <f t="shared" ca="1" si="760"/>
        <v>-2.4725538168552919E-3</v>
      </c>
      <c r="FO370" s="240">
        <f t="shared" ca="1" si="761"/>
        <v>2.9759156402779383E-3</v>
      </c>
      <c r="FP370" s="240">
        <f t="shared" ca="1" si="762"/>
        <v>8.2797682749234346E-3</v>
      </c>
      <c r="FQ370" s="240">
        <f t="shared" ca="1" si="763"/>
        <v>1.3181259443858687E-2</v>
      </c>
      <c r="FR370" s="240">
        <f t="shared" ca="1" si="764"/>
        <v>1.7442197557003339E-2</v>
      </c>
      <c r="FS370" s="240">
        <f t="shared" ca="1" si="765"/>
        <v>2.085551917398315E-2</v>
      </c>
      <c r="FT370" s="240">
        <f t="shared" ca="1" si="766"/>
        <v>2.3255351405226242E-2</v>
      </c>
      <c r="FU370" s="240">
        <f t="shared" ca="1" si="767"/>
        <v>2.452507262776429E-2</v>
      </c>
      <c r="FV370" s="240">
        <f t="shared" ca="1" si="768"/>
        <v>2.4602979799292202E-2</v>
      </c>
      <c r="FW370" s="240">
        <f t="shared" ca="1" si="769"/>
        <v>2.348528696316432E-2</v>
      </c>
      <c r="FX370" s="240">
        <f t="shared" ca="1" si="770"/>
        <v>2.1226309229758791E-2</v>
      </c>
      <c r="FY370" s="240">
        <f t="shared" ca="1" si="771"/>
        <v>1.7935823293499922E-2</v>
      </c>
      <c r="FZ370" s="240">
        <f t="shared" ca="1" si="772"/>
        <v>1.3773732753166255E-2</v>
      </c>
      <c r="GA370" s="240">
        <f t="shared" ca="1" si="773"/>
        <v>8.9422974781917519E-3</v>
      </c>
      <c r="GB370" s="240">
        <f t="shared" ca="1" si="774"/>
        <v>3.6763046406533026E-3</v>
      </c>
      <c r="GC370" s="240">
        <f t="shared" ca="1" si="775"/>
        <v>-1.7683409410798462E-3</v>
      </c>
      <c r="GD370" s="240">
        <f t="shared" ca="1" si="776"/>
        <v>-7.1270526863450191E-3</v>
      </c>
      <c r="GE370" s="240">
        <f t="shared" ca="1" si="777"/>
        <v>-1.2139420032847624E-2</v>
      </c>
      <c r="GF370" s="240">
        <f t="shared" ca="1" si="778"/>
        <v>-1.6561863280618594E-2</v>
      </c>
      <c r="GG370" s="240">
        <f t="shared" ca="1" si="779"/>
        <v>-2.017947052776527E-2</v>
      </c>
      <c r="GH370" s="240">
        <f t="shared" ca="1" si="780"/>
        <v>-2.2816441473361891E-2</v>
      </c>
      <c r="GI370" s="240">
        <f t="shared" ca="1" si="781"/>
        <v>-2.4344630563152052E-2</v>
      </c>
      <c r="GJ370" s="240">
        <f t="shared" ca="1" si="782"/>
        <v>-2.4689774317575127E-2</v>
      </c>
      <c r="GK370" s="240">
        <f t="shared" ca="1" si="783"/>
        <v>-2.3835100220505147E-2</v>
      </c>
      <c r="GL370" s="240">
        <f t="shared" ca="1" si="784"/>
        <v>-2.1822141792082278E-2</v>
      </c>
      <c r="GM370" s="240">
        <f t="shared" ca="1" si="785"/>
        <v>-1.8748720236569733E-2</v>
      </c>
      <c r="GN370" s="240">
        <f t="shared" ca="1" si="786"/>
        <v>-1.4764190748552812E-2</v>
      </c>
      <c r="GO370" s="240">
        <f t="shared" ca="1" si="787"/>
        <v>-1.0062184486746489E-2</v>
      </c>
      <c r="GP370" s="240">
        <f t="shared" ca="1" si="788"/>
        <v>-4.8711989245657237E-3</v>
      </c>
      <c r="GQ370" s="240">
        <f t="shared" ca="1" si="789"/>
        <v>5.5650615366632013E-4</v>
      </c>
      <c r="GR370" s="240">
        <f t="shared" ca="1" si="790"/>
        <v>5.9571674035892768E-3</v>
      </c>
      <c r="GS370" s="240">
        <f t="shared" ca="1" si="791"/>
        <v>1.1068335695689817E-2</v>
      </c>
      <c r="GT370" s="240">
        <f t="shared" ca="1" si="792"/>
        <v>1.5641630024942947E-2</v>
      </c>
      <c r="GU370" s="240">
        <f t="shared" ca="1" si="793"/>
        <v>1.9454807769533042E-2</v>
      </c>
      <c r="GV370" s="240">
        <f t="shared" ca="1" si="794"/>
        <v>2.2322564735504046E-2</v>
      </c>
      <c r="GW370" s="240">
        <f t="shared" ca="1" si="795"/>
        <v>2.4105540151175379E-2</v>
      </c>
      <c r="GX370" s="240">
        <f t="shared" ca="1" si="796"/>
        <v>2.4717089006958192E-2</v>
      </c>
      <c r="GY370" s="240">
        <f t="shared" ca="1" si="797"/>
        <v>2.4127492633706608E-2</v>
      </c>
      <c r="GZ370" s="240">
        <f t="shared" ca="1" si="798"/>
        <v>2.2365402903434684E-2</v>
      </c>
      <c r="HA370" s="240">
        <f t="shared" ca="1" si="799"/>
        <v>1.9516449870395702E-2</v>
      </c>
      <c r="HB370" s="240">
        <f t="shared" ca="1" si="800"/>
        <v>1.5719080515235725E-2</v>
      </c>
      <c r="HC370" s="240">
        <f t="shared" ca="1" si="801"/>
        <v>1.1157830811529542E-2</v>
      </c>
      <c r="HD370" s="240">
        <f t="shared" ca="1" si="802"/>
        <v>6.0543580636022304E-3</v>
      </c>
      <c r="HE370" s="240">
        <f t="shared" ca="1" si="803"/>
        <v>6.5666930581557027E-4</v>
      </c>
      <c r="HF370" s="240">
        <f t="shared" ca="1" si="804"/>
        <v>-4.7729307827718819E-3</v>
      </c>
      <c r="HG370" s="240">
        <f t="shared" ca="1" si="805"/>
        <v>-9.9705867683695416E-3</v>
      </c>
      <c r="HH370" s="240">
        <f t="shared" ca="1" si="806"/>
        <v>-1.4683714712492225E-2</v>
      </c>
      <c r="HI370" s="240">
        <f t="shared" ca="1" si="807"/>
        <v>-1.8683276675344099E-2</v>
      </c>
      <c r="HJ370" s="240">
        <f t="shared" ca="1" si="808"/>
        <v>-2.1774910983972551E-2</v>
      </c>
      <c r="HK370" s="240">
        <f t="shared" ca="1" si="809"/>
        <v>-2.3808377381578618E-2</v>
      </c>
      <c r="HL370" s="240">
        <f t="shared" ca="1" si="810"/>
        <v>-2.4684858063962187E-2</v>
      </c>
      <c r="HM370" s="240">
        <f t="shared" ca="1" si="811"/>
        <v>-2.4361759803834714E-2</v>
      </c>
      <c r="HN370" s="240">
        <f t="shared" ca="1" si="812"/>
        <v>-2.285478380021487E-2</v>
      </c>
      <c r="HO370" s="240">
        <f t="shared" ca="1" si="813"/>
        <v>-2.0237162667044666E-2</v>
      </c>
      <c r="HP370" s="240">
        <f t="shared" ca="1" si="814"/>
        <v>-1.6636101640128589E-2</v>
      </c>
      <c r="HQ370" s="240">
        <f t="shared" ca="1" si="815"/>
        <v>-1.2226596944577065E-2</v>
      </c>
      <c r="HR370" s="240">
        <f t="shared" ca="1" si="816"/>
        <v>-7.2229317237642154E-3</v>
      </c>
      <c r="HS370" s="240">
        <f t="shared" ca="1" si="817"/>
        <v>-1.8682627914223143E-3</v>
      </c>
      <c r="HT370" s="240">
        <f t="shared" ca="1" si="818"/>
        <v>3.5771957536394269E-3</v>
      </c>
      <c r="HU370" s="240">
        <f t="shared" ca="1" si="819"/>
        <v>8.8488178242038494E-3</v>
      </c>
      <c r="HV370" s="240">
        <f t="shared" ca="1" si="820"/>
        <v>1.3690425045157746E-2</v>
      </c>
      <c r="HW370" s="240">
        <f t="shared" ca="1" si="821"/>
        <v>1.7866735931182487E-2</v>
      </c>
      <c r="HX370" s="240">
        <f t="shared" ca="1" si="822"/>
        <v>2.1174799564623713E-2</v>
      </c>
      <c r="HY370" s="240">
        <f t="shared" ca="1" si="823"/>
        <v>2.3453858145502025E-2</v>
      </c>
      <c r="HZ370" s="240">
        <f t="shared" ca="1" si="824"/>
        <v>2.4593159135751906E-2</v>
      </c>
      <c r="IA370" s="240">
        <f t="shared" ca="1" si="825"/>
        <v>2.4537337360757232E-2</v>
      </c>
      <c r="IB370" s="240">
        <f t="shared" ca="1" si="826"/>
        <v>2.3289105520977696E-2</v>
      </c>
      <c r="IC370" s="240">
        <f t="shared" ca="1" si="827"/>
        <v>2.0909122366262727E-2</v>
      </c>
      <c r="ID370" s="240">
        <f t="shared" ca="1" si="828"/>
        <v>1.7513044939019975E-2</v>
      </c>
      <c r="IE370" s="240">
        <f t="shared" ca="1" si="829"/>
        <v>4.6056648378906065E-3</v>
      </c>
      <c r="IF370" s="240">
        <f t="shared" ca="1" si="830"/>
        <v>8.3741047087497224E-3</v>
      </c>
      <c r="IG370" s="240">
        <f t="shared" ca="1" si="831"/>
        <v>3.0753554683238529E-3</v>
      </c>
      <c r="IH370" s="240">
        <f t="shared" ca="1" si="832"/>
        <v>-2.3728429466111116E-3</v>
      </c>
      <c r="II370" s="240">
        <f t="shared" ca="1" si="833"/>
        <v>-7.7057313028347429E-3</v>
      </c>
      <c r="IJ370" s="240">
        <f t="shared" ca="1" si="834"/>
        <v>-1.2664153944749731E-2</v>
      </c>
      <c r="IK370" s="240">
        <f t="shared" ca="1" si="835"/>
        <v>-1.7007152655221541E-2</v>
      </c>
      <c r="IL370" s="240">
        <f t="shared" ca="1" si="836"/>
        <v>-2.0523676198430305E-2</v>
      </c>
      <c r="IM370" s="240">
        <f t="shared" ca="1" si="837"/>
        <v>-2.3042836510837567E-2</v>
      </c>
      <c r="IN370" s="240">
        <f t="shared" ca="1" si="838"/>
        <v>-2.4442213133077251E-2</v>
      </c>
      <c r="IO370" s="240">
        <f t="shared" ca="1" si="839"/>
        <v>-2.4653802322760755E-2</v>
      </c>
      <c r="IP370" s="240">
        <f t="shared" ca="1" si="840"/>
        <v>-2.3667321746655756E-2</v>
      </c>
      <c r="IQ370" s="240">
        <f t="shared" ca="1" si="841"/>
        <v>-2.1530710158277639E-2</v>
      </c>
      <c r="IR370" s="240">
        <f t="shared" ca="1" si="842"/>
        <v>-1.8347797778691576E-2</v>
      </c>
      <c r="IS370" s="240">
        <f t="shared" ca="1" si="843"/>
        <v>-1.4273260590093595E-2</v>
      </c>
      <c r="IT370" s="240">
        <f t="shared" ca="1" si="844"/>
        <v>-9.5051037420069047E-3</v>
      </c>
      <c r="IU370" s="240">
        <f t="shared" ca="1" si="845"/>
        <v>-4.2750393445330484E-3</v>
      </c>
      <c r="IV370" s="240">
        <f t="shared" ca="1" si="846"/>
        <v>1.1627737530880873E-3</v>
      </c>
      <c r="IW370" s="240">
        <f t="shared" ca="1" si="847"/>
        <v>6.5440809998147621E-3</v>
      </c>
      <c r="IX370" s="240">
        <f t="shared" ca="1" si="848"/>
        <v>1.1607373788239934E-2</v>
      </c>
      <c r="IY370" s="240">
        <f t="shared" ca="1" si="849"/>
        <v>1.6106597658863405E-2</v>
      </c>
      <c r="IZ370" s="240">
        <f t="shared" ca="1" si="850"/>
        <v>1.9823109498613257E-2</v>
      </c>
      <c r="JA370" s="240">
        <f t="shared" ca="1" si="851"/>
        <v>2.2576302664704388E-2</v>
      </c>
      <c r="JB370" s="240">
        <f t="shared" ca="1" si="852"/>
        <v>2.4232383698079989E-2</v>
      </c>
    </row>
    <row r="371" spans="2:262">
      <c r="B371" s="248">
        <v>10</v>
      </c>
      <c r="C371" s="247">
        <f t="shared" si="853"/>
        <v>1.9531249999999998E-4</v>
      </c>
      <c r="D371" s="244">
        <f t="shared" ca="1" si="597"/>
        <v>24.189697107514558</v>
      </c>
      <c r="E371" s="243">
        <f ca="1">P361</f>
        <v>0.18969710751455873</v>
      </c>
      <c r="F371" s="242">
        <v>10</v>
      </c>
      <c r="G371" s="240">
        <f t="shared" ca="1" si="854"/>
        <v>-7.6628884443327076E-4</v>
      </c>
      <c r="H371" s="240">
        <f t="shared" ca="1" si="598"/>
        <v>-7.2626379300016715E-4</v>
      </c>
      <c r="I371" s="240">
        <f t="shared" ca="1" si="599"/>
        <v>-6.4270831011427939E-4</v>
      </c>
      <c r="J371" s="240">
        <f t="shared" ca="1" si="600"/>
        <v>-5.2063050199723686E-4</v>
      </c>
      <c r="K371" s="240">
        <f t="shared" ca="1" si="601"/>
        <v>-3.6734740649308894E-4</v>
      </c>
      <c r="L371" s="240">
        <f t="shared" ca="1" si="602"/>
        <v>-1.9204642815927667E-4</v>
      </c>
      <c r="M371" s="240">
        <f t="shared" ca="1" si="603"/>
        <v>-5.2346682646691036E-6</v>
      </c>
      <c r="N371" s="240">
        <f t="shared" ca="1" si="604"/>
        <v>1.8189084452560733E-4</v>
      </c>
      <c r="O371" s="240">
        <f t="shared" ca="1" si="605"/>
        <v>3.5811427598424677E-4</v>
      </c>
      <c r="P371" s="240">
        <f t="shared" ca="1" si="606"/>
        <v>5.1287323531410398E-4</v>
      </c>
      <c r="Q371" s="240">
        <f t="shared" ca="1" si="607"/>
        <v>6.3689185837911431E-4</v>
      </c>
      <c r="R371" s="240">
        <f t="shared" ca="1" si="608"/>
        <v>7.2273677975168463E-4</v>
      </c>
      <c r="S371" s="240">
        <f t="shared" ca="1" si="609"/>
        <v>7.6526267000551716E-4</v>
      </c>
      <c r="T371" s="240">
        <f t="shared" ca="1" si="610"/>
        <v>7.6192063386522465E-4</v>
      </c>
      <c r="U371" s="241">
        <f t="shared" ca="1" si="611"/>
        <v>7.1291098460061304E-4</v>
      </c>
      <c r="V371" s="240">
        <f t="shared" ca="1" si="612"/>
        <v>6.2117123775135344E-4</v>
      </c>
      <c r="W371" s="240">
        <f t="shared" ca="1" si="613"/>
        <v>4.9220004380808957E-4</v>
      </c>
      <c r="X371" s="240">
        <f t="shared" ca="1" si="614"/>
        <v>3.337276128837878E-4</v>
      </c>
      <c r="Y371" s="240">
        <f t="shared" ca="1" si="615"/>
        <v>1.5525238529447903E-4</v>
      </c>
      <c r="Z371" s="240">
        <f t="shared" ca="1" si="616"/>
        <v>-3.2528281146496435E-5</v>
      </c>
      <c r="AA371" s="240">
        <f t="shared" ca="1" si="617"/>
        <v>-2.1835928394407978E-4</v>
      </c>
      <c r="AB371" s="240">
        <f t="shared" ca="1" si="618"/>
        <v>-3.9110237855538154E-4</v>
      </c>
      <c r="AC371" s="240">
        <f t="shared" ca="1" si="619"/>
        <v>-5.404037768508076E-4</v>
      </c>
      <c r="AD371" s="240">
        <f t="shared" ca="1" si="620"/>
        <v>-6.5731472722392538E-4</v>
      </c>
      <c r="AE371" s="240">
        <f t="shared" ca="1" si="621"/>
        <v>-7.3482788033370119E-4</v>
      </c>
      <c r="AF371" s="240">
        <f t="shared" ca="1" si="622"/>
        <v>-7.6829729206085568E-4</v>
      </c>
      <c r="AG371" s="240">
        <f t="shared" ca="1" si="623"/>
        <v>-7.5571688975383162E-4</v>
      </c>
      <c r="AH371" s="240">
        <f t="shared" ca="1" si="624"/>
        <v>-6.9784071119552904E-4</v>
      </c>
      <c r="AI371" s="240">
        <f t="shared" ca="1" si="625"/>
        <v>-5.9813770946851009E-4</v>
      </c>
      <c r="AJ371" s="240">
        <f t="shared" ca="1" si="626"/>
        <v>-4.6258383260177672E-4</v>
      </c>
      <c r="AK371" s="240">
        <f t="shared" ca="1" si="627"/>
        <v>-2.9930384022396322E-4</v>
      </c>
      <c r="AL371" s="240">
        <f t="shared" ca="1" si="628"/>
        <v>-1.1808432583500443E-4</v>
      </c>
      <c r="AM371" s="240">
        <f t="shared" ca="1" si="629"/>
        <v>7.0212867079238092E-5</v>
      </c>
      <c r="AN371" s="240">
        <f t="shared" ca="1" si="630"/>
        <v>2.5430167672151624E-4</v>
      </c>
      <c r="AO371" s="240">
        <f t="shared" ca="1" si="631"/>
        <v>4.2314828124005315E-4</v>
      </c>
      <c r="AP371" s="240">
        <f t="shared" ca="1" si="632"/>
        <v>5.6663243835529701E-4</v>
      </c>
      <c r="AQ371" s="240">
        <f t="shared" ca="1" si="633"/>
        <v>6.7615406731688383E-4</v>
      </c>
      <c r="AR371" s="240">
        <f t="shared" ca="1" si="634"/>
        <v>7.4514871618867342E-4</v>
      </c>
      <c r="AS371" s="240">
        <f t="shared" ca="1" si="635"/>
        <v>7.6948101864472468E-4</v>
      </c>
      <c r="AT371" s="240">
        <f t="shared" ca="1" si="636"/>
        <v>7.4769255746203974E-4</v>
      </c>
      <c r="AU371" s="240">
        <f t="shared" ca="1" si="637"/>
        <v>6.8108927839354765E-4</v>
      </c>
      <c r="AV371" s="240">
        <f t="shared" ca="1" si="638"/>
        <v>5.7366321505288097E-4</v>
      </c>
      <c r="AW371" s="240">
        <f t="shared" ca="1" si="639"/>
        <v>4.3185321642516777E-4</v>
      </c>
      <c r="AX371" s="240">
        <f t="shared" ca="1" si="640"/>
        <v>2.6415901839711828E-4</v>
      </c>
      <c r="AY371" s="240">
        <f t="shared" ca="1" si="641"/>
        <v>8.0631790891627926E-5</v>
      </c>
      <c r="AZ371" s="240">
        <f t="shared" ca="1" si="642"/>
        <v>-1.0772830406526707E-4</v>
      </c>
      <c r="BA371" s="240">
        <f t="shared" ca="1" si="643"/>
        <v>-2.8963143448553446E-4</v>
      </c>
      <c r="BB371" s="240">
        <f t="shared" ca="1" si="644"/>
        <v>-4.54174782651806E-4</v>
      </c>
      <c r="BC371" s="240">
        <f t="shared" ca="1" si="645"/>
        <v>-5.9149603268464856E-4</v>
      </c>
      <c r="BD371" s="240">
        <f t="shared" ca="1" si="646"/>
        <v>-6.9336449303757423E-4</v>
      </c>
      <c r="BE371" s="240">
        <f t="shared" ca="1" si="647"/>
        <v>-7.5367442351902776E-4</v>
      </c>
      <c r="BF371" s="240">
        <f t="shared" ca="1" si="648"/>
        <v>-7.688109980561015E-4</v>
      </c>
      <c r="BG371" s="240">
        <f t="shared" ca="1" si="649"/>
        <v>-7.3786696830918858E-4</v>
      </c>
      <c r="BH371" s="240">
        <f t="shared" ca="1" si="650"/>
        <v>-6.6269704186354113E-4</v>
      </c>
      <c r="BI371" s="240">
        <f t="shared" ca="1" si="651"/>
        <v>-5.478067157052266E-4</v>
      </c>
      <c r="BJ371" s="240">
        <f t="shared" ca="1" si="652"/>
        <v>-4.0008222802431634E-4</v>
      </c>
      <c r="BK371" s="240">
        <f t="shared" ca="1" si="653"/>
        <v>-2.2837781435735801E-4</v>
      </c>
      <c r="BL371" s="240">
        <f t="shared" ca="1" si="654"/>
        <v>-4.2985006901482718E-5</v>
      </c>
      <c r="BM371" s="240">
        <f t="shared" ca="1" si="655"/>
        <v>1.449842141309165E-4</v>
      </c>
      <c r="BN371" s="240">
        <f t="shared" ca="1" si="656"/>
        <v>3.2426344475515944E-4</v>
      </c>
      <c r="BO371" s="240">
        <f t="shared" ca="1" si="657"/>
        <v>4.8410713723113906E-4</v>
      </c>
      <c r="BP371" s="240">
        <f t="shared" ca="1" si="658"/>
        <v>6.1493466126232921E-4</v>
      </c>
      <c r="BQ371" s="240">
        <f t="shared" ca="1" si="659"/>
        <v>7.0890454296298089E-4</v>
      </c>
      <c r="BR371" s="240">
        <f t="shared" ca="1" si="660"/>
        <v>7.6038446314904192E-4</v>
      </c>
      <c r="BS371" s="240">
        <f t="shared" ca="1" si="661"/>
        <v>7.6628884443327087E-4</v>
      </c>
      <c r="BT371" s="240">
        <f t="shared" ca="1" si="662"/>
        <v>7.2626379300016781E-4</v>
      </c>
      <c r="BU371" s="240">
        <f t="shared" ca="1" si="663"/>
        <v>6.4270831011427982E-4</v>
      </c>
      <c r="BV371" s="240">
        <f t="shared" ca="1" si="664"/>
        <v>5.2063050199723708E-4</v>
      </c>
      <c r="BW371" s="240">
        <f t="shared" ca="1" si="665"/>
        <v>3.6734740649308861E-4</v>
      </c>
      <c r="BX371" s="240">
        <f t="shared" ca="1" si="666"/>
        <v>1.9204642815927813E-4</v>
      </c>
      <c r="BY371" s="240">
        <f t="shared" ca="1" si="667"/>
        <v>5.2346682646699168E-6</v>
      </c>
      <c r="BZ371" s="240">
        <f t="shared" ca="1" si="668"/>
        <v>-1.818908445256072E-4</v>
      </c>
      <c r="CA371" s="240">
        <f t="shared" ca="1" si="669"/>
        <v>-3.5811427598424726E-4</v>
      </c>
      <c r="CB371" s="240">
        <f t="shared" ca="1" si="670"/>
        <v>-5.1287323531410301E-4</v>
      </c>
      <c r="CC371" s="240">
        <f t="shared" ca="1" si="671"/>
        <v>-6.3689185837911388E-4</v>
      </c>
      <c r="CD371" s="240">
        <f t="shared" ca="1" si="672"/>
        <v>-7.2273677975168463E-4</v>
      </c>
      <c r="CE371" s="240">
        <f t="shared" ca="1" si="673"/>
        <v>-7.6526267000551727E-4</v>
      </c>
      <c r="CF371" s="240">
        <f t="shared" ca="1" si="674"/>
        <v>-7.6192063386522476E-4</v>
      </c>
      <c r="CG371" s="240">
        <f t="shared" ca="1" si="675"/>
        <v>-7.1291098460061336E-4</v>
      </c>
      <c r="CH371" s="240">
        <f t="shared" ca="1" si="676"/>
        <v>-6.2117123775135333E-4</v>
      </c>
      <c r="CI371" s="240">
        <f t="shared" ca="1" si="677"/>
        <v>-4.9220004380809109E-4</v>
      </c>
      <c r="CJ371" s="240">
        <f t="shared" ca="1" si="678"/>
        <v>-3.3372761288378888E-4</v>
      </c>
      <c r="CK371" s="240">
        <f t="shared" ca="1" si="679"/>
        <v>-1.5525238529447952E-4</v>
      </c>
      <c r="CL371" s="240">
        <f t="shared" ca="1" si="680"/>
        <v>3.2528281146496652E-5</v>
      </c>
      <c r="CM371" s="240">
        <f t="shared" ca="1" si="681"/>
        <v>2.1835928394407805E-4</v>
      </c>
      <c r="CN371" s="240">
        <f t="shared" ca="1" si="682"/>
        <v>3.9110237855538051E-4</v>
      </c>
      <c r="CO371" s="240">
        <f t="shared" ca="1" si="683"/>
        <v>5.4040377685080727E-4</v>
      </c>
      <c r="CP371" s="240">
        <f t="shared" ca="1" si="684"/>
        <v>6.5731472722392592E-4</v>
      </c>
      <c r="CQ371" s="240">
        <f t="shared" ca="1" si="685"/>
        <v>7.3482788033370086E-4</v>
      </c>
      <c r="CR371" s="240">
        <f t="shared" ca="1" si="686"/>
        <v>7.6829729206085579E-4</v>
      </c>
      <c r="CS371" s="240">
        <f t="shared" ca="1" si="687"/>
        <v>7.5571688975383162E-4</v>
      </c>
      <c r="CT371" s="240">
        <f t="shared" ca="1" si="688"/>
        <v>6.9784071119552871E-4</v>
      </c>
      <c r="CU371" s="240">
        <f t="shared" ca="1" si="689"/>
        <v>5.9813770946851085E-4</v>
      </c>
      <c r="CV371" s="240">
        <f t="shared" ca="1" si="690"/>
        <v>4.625838326017771E-4</v>
      </c>
      <c r="CW371" s="240">
        <f t="shared" ca="1" si="691"/>
        <v>2.99303840223963E-4</v>
      </c>
      <c r="CX371" s="240">
        <f t="shared" ca="1" si="692"/>
        <v>1.1808432583500625E-4</v>
      </c>
      <c r="CY371" s="240">
        <f t="shared" ca="1" si="693"/>
        <v>-7.0212867079237618E-5</v>
      </c>
      <c r="CZ371" s="240">
        <f t="shared" ca="1" si="694"/>
        <v>-2.5430167672151586E-4</v>
      </c>
      <c r="DA371" s="240">
        <f t="shared" ca="1" si="695"/>
        <v>-4.231482812400539E-4</v>
      </c>
      <c r="DB371" s="240">
        <f t="shared" ca="1" si="696"/>
        <v>-5.6663243835529571E-4</v>
      </c>
      <c r="DC371" s="240">
        <f t="shared" ca="1" si="697"/>
        <v>-6.7615406731688361E-4</v>
      </c>
      <c r="DD371" s="240">
        <f t="shared" ca="1" si="698"/>
        <v>-7.451487161886732E-4</v>
      </c>
      <c r="DE371" s="240">
        <f t="shared" ca="1" si="699"/>
        <v>-7.6948101864472468E-4</v>
      </c>
      <c r="DF371" s="240">
        <f t="shared" ca="1" si="700"/>
        <v>-7.4769255746204018E-4</v>
      </c>
      <c r="DG371" s="240">
        <f t="shared" ca="1" si="701"/>
        <v>-6.8108927839354775E-4</v>
      </c>
      <c r="DH371" s="240">
        <f t="shared" ca="1" si="702"/>
        <v>-5.7366321505288118E-4</v>
      </c>
      <c r="DI371" s="240">
        <f t="shared" ca="1" si="703"/>
        <v>-4.3185321642516701E-4</v>
      </c>
      <c r="DJ371" s="240">
        <f t="shared" ca="1" si="704"/>
        <v>-2.6415901839712001E-4</v>
      </c>
      <c r="DK371" s="240">
        <f t="shared" ca="1" si="705"/>
        <v>-8.0631790891628401E-5</v>
      </c>
      <c r="DL371" s="240">
        <f t="shared" ca="1" si="706"/>
        <v>1.0772830406526664E-4</v>
      </c>
      <c r="DM371" s="240">
        <f t="shared" ca="1" si="707"/>
        <v>2.8963143448553527E-4</v>
      </c>
      <c r="DN371" s="240">
        <f t="shared" ca="1" si="708"/>
        <v>4.5417478265180551E-4</v>
      </c>
      <c r="DO371" s="240">
        <f t="shared" ca="1" si="709"/>
        <v>5.9149603268464823E-4</v>
      </c>
      <c r="DP371" s="240">
        <f t="shared" ca="1" si="710"/>
        <v>6.9336449303757466E-4</v>
      </c>
      <c r="DQ371" s="240">
        <f t="shared" ca="1" si="711"/>
        <v>7.5367442351902743E-4</v>
      </c>
      <c r="DR371" s="240">
        <f t="shared" ca="1" si="712"/>
        <v>7.6881099805610139E-4</v>
      </c>
      <c r="DS371" s="240">
        <f t="shared" ca="1" si="713"/>
        <v>7.3786696830918869E-4</v>
      </c>
      <c r="DT371" s="240">
        <f t="shared" ca="1" si="714"/>
        <v>6.6269704186354059E-4</v>
      </c>
      <c r="DU371" s="240">
        <f t="shared" ca="1" si="715"/>
        <v>5.478067157052279E-4</v>
      </c>
      <c r="DV371" s="240">
        <f t="shared" ca="1" si="716"/>
        <v>4.0008222802431667E-4</v>
      </c>
      <c r="DW371" s="240">
        <f t="shared" ca="1" si="717"/>
        <v>2.2837781435735844E-4</v>
      </c>
      <c r="DX371" s="240">
        <f t="shared" ca="1" si="718"/>
        <v>4.2985006901481823E-5</v>
      </c>
      <c r="DY371" s="240">
        <f t="shared" ca="1" si="719"/>
        <v>-1.4498421413091468E-4</v>
      </c>
      <c r="DZ371" s="240">
        <f t="shared" ca="1" si="720"/>
        <v>-3.2426344475515912E-4</v>
      </c>
      <c r="EA371" s="240">
        <f t="shared" ca="1" si="721"/>
        <v>-4.8410713723113868E-4</v>
      </c>
      <c r="EB371" s="240">
        <f t="shared" ca="1" si="722"/>
        <v>-6.1493466126232976E-4</v>
      </c>
      <c r="EC371" s="240">
        <f t="shared" ca="1" si="723"/>
        <v>-7.0890454296298024E-4</v>
      </c>
      <c r="ED371" s="240">
        <f t="shared" ca="1" si="724"/>
        <v>-7.6038446314904192E-4</v>
      </c>
      <c r="EE371" s="240">
        <f t="shared" ca="1" si="725"/>
        <v>-7.6628884443327076E-4</v>
      </c>
      <c r="EF371" s="240">
        <f t="shared" ca="1" si="726"/>
        <v>-7.2626379300016791E-4</v>
      </c>
      <c r="EG371" s="240">
        <f t="shared" ca="1" si="727"/>
        <v>-6.4270831011428015E-4</v>
      </c>
      <c r="EH371" s="240">
        <f t="shared" ca="1" si="728"/>
        <v>-5.2063050199723947E-4</v>
      </c>
      <c r="EI371" s="240">
        <f t="shared" ca="1" si="729"/>
        <v>-3.6734740649308904E-4</v>
      </c>
      <c r="EJ371" s="240">
        <f t="shared" ca="1" si="730"/>
        <v>-1.9204642815927856E-4</v>
      </c>
      <c r="EK371" s="240">
        <f t="shared" ca="1" si="731"/>
        <v>-5.23466826466764E-6</v>
      </c>
      <c r="EL371" s="240">
        <f t="shared" ca="1" si="732"/>
        <v>1.8189084452560676E-4</v>
      </c>
      <c r="EM371" s="240">
        <f t="shared" ca="1" si="733"/>
        <v>3.5811427598424444E-4</v>
      </c>
      <c r="EN371" s="240">
        <f t="shared" ca="1" si="734"/>
        <v>5.1287323531410453E-4</v>
      </c>
      <c r="EO371" s="240">
        <f t="shared" ca="1" si="735"/>
        <v>6.3689185837911366E-4</v>
      </c>
      <c r="EP371" s="240">
        <f t="shared" ca="1" si="736"/>
        <v>7.2273677975168355E-4</v>
      </c>
      <c r="EQ371" s="240">
        <f t="shared" ca="1" si="737"/>
        <v>7.6526267000551727E-4</v>
      </c>
      <c r="ER371" s="240">
        <f t="shared" ca="1" si="738"/>
        <v>7.6192063386522498E-4</v>
      </c>
      <c r="ES371" s="240">
        <f t="shared" ca="1" si="739"/>
        <v>7.1291098460061261E-4</v>
      </c>
      <c r="ET371" s="240">
        <f t="shared" ca="1" si="740"/>
        <v>6.2117123775135366E-4</v>
      </c>
      <c r="EU371" s="240">
        <f t="shared" ca="1" si="741"/>
        <v>4.9220004380809142E-4</v>
      </c>
      <c r="EV371" s="240">
        <f t="shared" ca="1" si="742"/>
        <v>3.3372761288378682E-4</v>
      </c>
      <c r="EW371" s="240">
        <f t="shared" ca="1" si="743"/>
        <v>1.5525238529447995E-4</v>
      </c>
      <c r="EX371" s="240">
        <f t="shared" ca="1" si="744"/>
        <v>-3.2528281146493413E-5</v>
      </c>
      <c r="EY371" s="240">
        <f t="shared" ca="1" si="745"/>
        <v>-2.1835928394408019E-4</v>
      </c>
      <c r="EZ371" s="240">
        <f t="shared" ca="1" si="746"/>
        <v>-3.9110237855538013E-4</v>
      </c>
      <c r="FA371" s="240">
        <f t="shared" ca="1" si="747"/>
        <v>-5.4040377685080499E-4</v>
      </c>
      <c r="FB371" s="240">
        <f t="shared" ca="1" si="748"/>
        <v>-6.573147272239256E-4</v>
      </c>
      <c r="FC371" s="240">
        <f t="shared" ca="1" si="749"/>
        <v>-7.3482788033370065E-4</v>
      </c>
      <c r="FD371" s="240">
        <f t="shared" ca="1" si="750"/>
        <v>-7.6829729206085579E-4</v>
      </c>
      <c r="FE371" s="240">
        <f t="shared" ca="1" si="751"/>
        <v>-7.5571688975383162E-4</v>
      </c>
      <c r="FF371" s="240">
        <f t="shared" ca="1" si="752"/>
        <v>-6.9784071119553001E-4</v>
      </c>
      <c r="FG371" s="240">
        <f t="shared" ca="1" si="753"/>
        <v>-5.9813770946850944E-4</v>
      </c>
      <c r="FH371" s="240">
        <f t="shared" ca="1" si="754"/>
        <v>-4.6258383260177748E-4</v>
      </c>
      <c r="FI371" s="240">
        <f t="shared" ca="1" si="755"/>
        <v>-2.9930384022396598E-4</v>
      </c>
      <c r="FJ371" s="240">
        <f t="shared" ca="1" si="756"/>
        <v>-1.1808432583500401E-4</v>
      </c>
      <c r="FK371" s="240">
        <f t="shared" ca="1" si="757"/>
        <v>7.0212867079237171E-5</v>
      </c>
      <c r="FL371" s="240">
        <f t="shared" ca="1" si="758"/>
        <v>2.5430167672151283E-4</v>
      </c>
      <c r="FM371" s="240">
        <f t="shared" ca="1" si="759"/>
        <v>4.2314828124005353E-4</v>
      </c>
      <c r="FN371" s="240">
        <f t="shared" ca="1" si="760"/>
        <v>5.6663243835529539E-4</v>
      </c>
      <c r="FO371" s="240">
        <f t="shared" ca="1" si="761"/>
        <v>6.761540673168847E-4</v>
      </c>
      <c r="FP371" s="240">
        <f t="shared" ca="1" si="762"/>
        <v>7.451487161886732E-4</v>
      </c>
      <c r="FQ371" s="240">
        <f t="shared" ca="1" si="763"/>
        <v>7.6948101864472468E-4</v>
      </c>
      <c r="FR371" s="240">
        <f t="shared" ca="1" si="764"/>
        <v>7.4769255746203963E-4</v>
      </c>
      <c r="FS371" s="240">
        <f t="shared" ca="1" si="765"/>
        <v>6.8108927839354797E-4</v>
      </c>
      <c r="FT371" s="240">
        <f t="shared" ca="1" si="766"/>
        <v>5.7366321505288335E-4</v>
      </c>
      <c r="FU371" s="240">
        <f t="shared" ca="1" si="767"/>
        <v>4.3185321642516745E-4</v>
      </c>
      <c r="FV371" s="240">
        <f t="shared" ca="1" si="768"/>
        <v>2.6415901839712045E-4</v>
      </c>
      <c r="FW371" s="240">
        <f t="shared" ca="1" si="769"/>
        <v>8.0631790891626151E-5</v>
      </c>
      <c r="FX371" s="240">
        <f t="shared" ca="1" si="770"/>
        <v>-1.0772830406526615E-4</v>
      </c>
      <c r="FY371" s="240">
        <f t="shared" ca="1" si="771"/>
        <v>-2.8963143448553229E-4</v>
      </c>
      <c r="FZ371" s="240">
        <f t="shared" ca="1" si="772"/>
        <v>-4.5417478265180741E-4</v>
      </c>
      <c r="GA371" s="240">
        <f t="shared" ca="1" si="773"/>
        <v>-5.9149603268464791E-4</v>
      </c>
      <c r="GB371" s="240">
        <f t="shared" ca="1" si="774"/>
        <v>-6.9336449303757325E-4</v>
      </c>
      <c r="GC371" s="240">
        <f t="shared" ca="1" si="775"/>
        <v>-7.5367442351902787E-4</v>
      </c>
      <c r="GD371" s="240">
        <f t="shared" ca="1" si="776"/>
        <v>-7.688109980561015E-4</v>
      </c>
      <c r="GE371" s="240">
        <f t="shared" ca="1" si="777"/>
        <v>-7.3786696830918967E-4</v>
      </c>
      <c r="GF371" s="240">
        <f t="shared" ca="1" si="778"/>
        <v>-6.6269704186354091E-4</v>
      </c>
      <c r="GG371" s="240">
        <f t="shared" ca="1" si="779"/>
        <v>-5.4780671570522823E-4</v>
      </c>
      <c r="GH371" s="240">
        <f t="shared" ca="1" si="780"/>
        <v>-4.0008222802431477E-4</v>
      </c>
      <c r="GI371" s="240">
        <f t="shared" ca="1" si="781"/>
        <v>-2.2837781435735888E-4</v>
      </c>
      <c r="GJ371" s="240">
        <f t="shared" ca="1" si="782"/>
        <v>-4.2985006901485022E-5</v>
      </c>
      <c r="GK371" s="240">
        <f t="shared" ca="1" si="783"/>
        <v>1.449842141309169E-4</v>
      </c>
      <c r="GL371" s="240">
        <f t="shared" ca="1" si="784"/>
        <v>3.2426344475515863E-4</v>
      </c>
      <c r="GM371" s="240">
        <f t="shared" ca="1" si="785"/>
        <v>4.8410713723113613E-4</v>
      </c>
      <c r="GN371" s="240">
        <f t="shared" ca="1" si="786"/>
        <v>6.1493466126232943E-4</v>
      </c>
      <c r="GO371" s="240">
        <f t="shared" ca="1" si="787"/>
        <v>7.0890454296298003E-4</v>
      </c>
      <c r="GP371" s="240">
        <f t="shared" ca="1" si="788"/>
        <v>7.6038446314904138E-4</v>
      </c>
      <c r="GQ371" s="240">
        <f t="shared" ca="1" si="789"/>
        <v>7.6628884443327076E-4</v>
      </c>
      <c r="GR371" s="240">
        <f t="shared" ca="1" si="790"/>
        <v>7.2626379300016802E-4</v>
      </c>
      <c r="GS371" s="240">
        <f t="shared" ca="1" si="791"/>
        <v>6.4270831011427885E-4</v>
      </c>
      <c r="GT371" s="240">
        <f t="shared" ca="1" si="792"/>
        <v>5.2063050199723773E-4</v>
      </c>
      <c r="GU371" s="240">
        <f t="shared" ca="1" si="793"/>
        <v>3.6734740649309186E-4</v>
      </c>
      <c r="GV371" s="240">
        <f t="shared" ca="1" si="794"/>
        <v>1.920464281592764E-4</v>
      </c>
      <c r="GW371" s="240">
        <f t="shared" ca="1" si="795"/>
        <v>5.2346682646708655E-6</v>
      </c>
      <c r="GX371" s="240">
        <f t="shared" ca="1" si="796"/>
        <v>-1.8189084452560362E-4</v>
      </c>
      <c r="GY371" s="240">
        <f t="shared" ca="1" si="797"/>
        <v>-3.581142759842464E-4</v>
      </c>
      <c r="GZ371" s="240">
        <f t="shared" ca="1" si="798"/>
        <v>-5.1287323531410225E-4</v>
      </c>
      <c r="HA371" s="240">
        <f t="shared" ca="1" si="799"/>
        <v>-6.3689185837911496E-4</v>
      </c>
      <c r="HB371" s="240">
        <f t="shared" ca="1" si="800"/>
        <v>-7.2273677975168442E-4</v>
      </c>
      <c r="HC371" s="240">
        <f t="shared" ca="1" si="801"/>
        <v>-7.6526267000551695E-4</v>
      </c>
      <c r="HD371" s="240">
        <f t="shared" ca="1" si="802"/>
        <v>-7.6192063386522465E-4</v>
      </c>
      <c r="HE371" s="240">
        <f t="shared" ca="1" si="803"/>
        <v>-7.1291098460061369E-4</v>
      </c>
      <c r="HF371" s="240">
        <f t="shared" ca="1" si="804"/>
        <v>-6.211712377513555E-4</v>
      </c>
      <c r="HG371" s="240">
        <f t="shared" ca="1" si="805"/>
        <v>-4.9220004380808968E-4</v>
      </c>
      <c r="HH371" s="240">
        <f t="shared" ca="1" si="806"/>
        <v>-3.337276128837897E-4</v>
      </c>
      <c r="HI371" s="240">
        <f t="shared" ca="1" si="807"/>
        <v>-1.552523852944831E-4</v>
      </c>
      <c r="HJ371" s="240">
        <f t="shared" ca="1" si="808"/>
        <v>3.2528281146495676E-5</v>
      </c>
      <c r="HK371" s="240">
        <f t="shared" ca="1" si="809"/>
        <v>2.1835928394407715E-4</v>
      </c>
      <c r="HL371" s="240">
        <f t="shared" ca="1" si="810"/>
        <v>3.9110237855538219E-4</v>
      </c>
      <c r="HM371" s="240">
        <f t="shared" ca="1" si="811"/>
        <v>5.4040377685080673E-4</v>
      </c>
      <c r="HN371" s="240">
        <f t="shared" ca="1" si="812"/>
        <v>6.5731472722392386E-4</v>
      </c>
      <c r="HO371" s="240">
        <f t="shared" ca="1" si="813"/>
        <v>7.348278803337013E-4</v>
      </c>
      <c r="HP371" s="240">
        <f t="shared" ca="1" si="814"/>
        <v>7.6829729206085557E-4</v>
      </c>
      <c r="HQ371" s="240">
        <f t="shared" ca="1" si="815"/>
        <v>7.5571688975383227E-4</v>
      </c>
      <c r="HR371" s="240">
        <f t="shared" ca="1" si="816"/>
        <v>6.9784071119552914E-4</v>
      </c>
      <c r="HS371" s="240">
        <f t="shared" ca="1" si="817"/>
        <v>5.9813770946851139E-4</v>
      </c>
      <c r="HT371" s="240">
        <f t="shared" ca="1" si="818"/>
        <v>4.6258383260177564E-4</v>
      </c>
      <c r="HU371" s="240">
        <f t="shared" ca="1" si="819"/>
        <v>2.9930384022396387E-4</v>
      </c>
      <c r="HV371" s="240">
        <f t="shared" ca="1" si="820"/>
        <v>1.1808432583500719E-4</v>
      </c>
      <c r="HW371" s="240">
        <f t="shared" ca="1" si="821"/>
        <v>-7.021286707923938E-5</v>
      </c>
      <c r="HX371" s="240">
        <f t="shared" ca="1" si="822"/>
        <v>-2.5430167672151494E-4</v>
      </c>
      <c r="HY371" s="240">
        <f t="shared" ca="1" si="823"/>
        <v>-4.2314828124005081E-4</v>
      </c>
      <c r="HZ371" s="240">
        <f t="shared" ca="1" si="824"/>
        <v>-5.6663243835529701E-4</v>
      </c>
      <c r="IA371" s="240">
        <f t="shared" ca="1" si="825"/>
        <v>-6.7615406731688318E-4</v>
      </c>
      <c r="IB371" s="240">
        <f t="shared" ca="1" si="826"/>
        <v>-7.4514871618867233E-4</v>
      </c>
      <c r="IC371" s="240">
        <f t="shared" ca="1" si="827"/>
        <v>-7.6948101864472468E-4</v>
      </c>
      <c r="ID371" s="240">
        <f t="shared" ca="1" si="828"/>
        <v>-7.4769255746204039E-4</v>
      </c>
      <c r="IE371" s="240">
        <f t="shared" ca="1" si="829"/>
        <v>-4.9620104104981517E-4</v>
      </c>
      <c r="IF371" s="240">
        <f t="shared" ca="1" si="830"/>
        <v>-5.7366321505288183E-4</v>
      </c>
      <c r="IG371" s="240">
        <f t="shared" ca="1" si="831"/>
        <v>-4.318532164251701E-4</v>
      </c>
      <c r="IH371" s="240">
        <f t="shared" ca="1" si="832"/>
        <v>-2.6415901839711833E-4</v>
      </c>
      <c r="II371" s="240">
        <f t="shared" ca="1" si="833"/>
        <v>-8.0631790891629349E-5</v>
      </c>
      <c r="IJ371" s="240">
        <f t="shared" ca="1" si="834"/>
        <v>1.0772830406526299E-4</v>
      </c>
      <c r="IK371" s="240">
        <f t="shared" ca="1" si="835"/>
        <v>2.896314344855344E-4</v>
      </c>
      <c r="IL371" s="240">
        <f t="shared" ca="1" si="836"/>
        <v>4.5417478265180475E-4</v>
      </c>
      <c r="IM371" s="240">
        <f t="shared" ca="1" si="837"/>
        <v>5.9149603268464585E-4</v>
      </c>
      <c r="IN371" s="240">
        <f t="shared" ca="1" si="838"/>
        <v>6.9336449303757423E-4</v>
      </c>
      <c r="IO371" s="240">
        <f t="shared" ca="1" si="839"/>
        <v>7.5367442351902722E-4</v>
      </c>
      <c r="IP371" s="240">
        <f t="shared" ca="1" si="840"/>
        <v>7.6881099805610139E-4</v>
      </c>
      <c r="IQ371" s="240">
        <f t="shared" ca="1" si="841"/>
        <v>7.3786696830918902E-4</v>
      </c>
      <c r="IR371" s="240">
        <f t="shared" ca="1" si="842"/>
        <v>6.6269704186354243E-4</v>
      </c>
      <c r="IS371" s="240">
        <f t="shared" ca="1" si="843"/>
        <v>5.478067157052266E-4</v>
      </c>
      <c r="IT371" s="240">
        <f t="shared" ca="1" si="844"/>
        <v>4.0008222802431754E-4</v>
      </c>
      <c r="IU371" s="240">
        <f t="shared" ca="1" si="845"/>
        <v>2.2837781435736194E-4</v>
      </c>
      <c r="IV371" s="240">
        <f t="shared" ca="1" si="846"/>
        <v>4.2985006901482758E-5</v>
      </c>
      <c r="IW371" s="240">
        <f t="shared" ca="1" si="847"/>
        <v>-1.4498421413091376E-4</v>
      </c>
      <c r="IX371" s="240">
        <f t="shared" ca="1" si="848"/>
        <v>-3.2426344475516063E-4</v>
      </c>
      <c r="IY371" s="240">
        <f t="shared" ca="1" si="849"/>
        <v>-4.8410713723113792E-4</v>
      </c>
      <c r="IZ371" s="240">
        <f t="shared" ca="1" si="850"/>
        <v>-6.1493466126232748E-4</v>
      </c>
      <c r="JA371" s="240">
        <f t="shared" ca="1" si="851"/>
        <v>-7.0890454296298089E-4</v>
      </c>
      <c r="JB371" s="240">
        <f t="shared" ca="1" si="852"/>
        <v>-7.603844631490417E-4</v>
      </c>
    </row>
    <row r="372" spans="2:262">
      <c r="B372" s="248">
        <v>11</v>
      </c>
      <c r="C372" s="247">
        <f t="shared" si="853"/>
        <v>2.1484374999999997E-4</v>
      </c>
      <c r="D372" s="244">
        <f t="shared" ca="1" si="597"/>
        <v>24.198376366124958</v>
      </c>
      <c r="E372" s="243">
        <f ca="1">Q361</f>
        <v>0.19837636612495871</v>
      </c>
      <c r="F372" s="242">
        <v>11</v>
      </c>
      <c r="G372" s="240">
        <f t="shared" ca="1" si="854"/>
        <v>-2.2374445073138363E-2</v>
      </c>
      <c r="H372" s="240">
        <f t="shared" ca="1" si="598"/>
        <v>-2.1400489468416908E-2</v>
      </c>
      <c r="I372" s="240">
        <f t="shared" ca="1" si="599"/>
        <v>-1.8876114018796825E-2</v>
      </c>
      <c r="J372" s="240">
        <f t="shared" ca="1" si="600"/>
        <v>-1.4984204344667396E-2</v>
      </c>
      <c r="K372" s="240">
        <f t="shared" ca="1" si="601"/>
        <v>-1.0006721005960138E-2</v>
      </c>
      <c r="L372" s="240">
        <f t="shared" ca="1" si="602"/>
        <v>-4.3042720606062991E-3</v>
      </c>
      <c r="M372" s="240">
        <f t="shared" ca="1" si="603"/>
        <v>1.7100122205913979E-3</v>
      </c>
      <c r="N372" s="240">
        <f t="shared" ca="1" si="604"/>
        <v>7.6004097614537003E-3</v>
      </c>
      <c r="O372" s="240">
        <f t="shared" ca="1" si="605"/>
        <v>1.2940173816062814E-2</v>
      </c>
      <c r="P372" s="240">
        <f t="shared" ca="1" si="606"/>
        <v>1.7342449860854665E-2</v>
      </c>
      <c r="Q372" s="240">
        <f t="shared" ca="1" si="607"/>
        <v>2.0488302380235551E-2</v>
      </c>
      <c r="R372" s="240">
        <f t="shared" ca="1" si="608"/>
        <v>2.2149821064846868E-2</v>
      </c>
      <c r="S372" s="240">
        <f t="shared" ca="1" si="609"/>
        <v>2.2206632427666597E-2</v>
      </c>
      <c r="T372" s="240">
        <f t="shared" ca="1" si="610"/>
        <v>2.0654620606557036E-2</v>
      </c>
      <c r="U372" s="241">
        <f t="shared" ca="1" si="611"/>
        <v>1.7606225549703328E-2</v>
      </c>
      <c r="V372" s="240">
        <f t="shared" ca="1" si="612"/>
        <v>1.3282296981043419E-2</v>
      </c>
      <c r="W372" s="240">
        <f t="shared" ca="1" si="613"/>
        <v>7.9960943085300249E-3</v>
      </c>
      <c r="X372" s="240">
        <f t="shared" ca="1" si="614"/>
        <v>2.1305916477653303E-3</v>
      </c>
      <c r="Y372" s="240">
        <f t="shared" ca="1" si="615"/>
        <v>-3.8892678363302369E-3</v>
      </c>
      <c r="Z372" s="240">
        <f t="shared" ca="1" si="616"/>
        <v>-9.6273581560115274E-3</v>
      </c>
      <c r="AA372" s="240">
        <f t="shared" ca="1" si="617"/>
        <v>-1.4667966898878625E-2</v>
      </c>
      <c r="AB372" s="240">
        <f t="shared" ca="1" si="618"/>
        <v>-1.8645912706026429E-2</v>
      </c>
      <c r="AC372" s="240">
        <f t="shared" ca="1" si="619"/>
        <v>-2.1273001883080088E-2</v>
      </c>
      <c r="AD372" s="240">
        <f t="shared" ca="1" si="620"/>
        <v>-2.23589074190414E-2</v>
      </c>
      <c r="AE372" s="240">
        <f t="shared" ca="1" si="621"/>
        <v>-2.1824957772536291E-2</v>
      </c>
      <c r="AF372" s="240">
        <f t="shared" ca="1" si="622"/>
        <v>-1.9709836457291869E-2</v>
      </c>
      <c r="AG372" s="240">
        <f t="shared" ca="1" si="623"/>
        <v>-1.6166779504024283E-2</v>
      </c>
      <c r="AH372" s="240">
        <f t="shared" ca="1" si="624"/>
        <v>-1.1452473836649886E-2</v>
      </c>
      <c r="AI372" s="240">
        <f t="shared" ca="1" si="625"/>
        <v>-5.9084608517989854E-3</v>
      </c>
      <c r="AJ372" s="240">
        <f t="shared" ca="1" si="626"/>
        <v>6.3607527343486833E-5</v>
      </c>
      <c r="AK372" s="240">
        <f t="shared" ca="1" si="627"/>
        <v>6.0310676767151485E-3</v>
      </c>
      <c r="AL372" s="240">
        <f t="shared" ca="1" si="628"/>
        <v>1.1561589828677655E-2</v>
      </c>
      <c r="AM372" s="240">
        <f t="shared" ca="1" si="629"/>
        <v>1.6254499442131896E-2</v>
      </c>
      <c r="AN372" s="240">
        <f t="shared" ca="1" si="630"/>
        <v>1.9769805218946449E-2</v>
      </c>
      <c r="AO372" s="240">
        <f t="shared" ca="1" si="631"/>
        <v>2.1852830748784829E-2</v>
      </c>
      <c r="AP372" s="240">
        <f t="shared" ca="1" si="632"/>
        <v>2.2352665272168473E-2</v>
      </c>
      <c r="AQ372" s="240">
        <f t="shared" ca="1" si="633"/>
        <v>2.1233096843320941E-2</v>
      </c>
      <c r="AR372" s="240">
        <f t="shared" ca="1" si="634"/>
        <v>1.8575235808450385E-2</v>
      </c>
      <c r="AS372" s="240">
        <f t="shared" ca="1" si="635"/>
        <v>1.4571638534060842E-2</v>
      </c>
      <c r="AT372" s="240">
        <f t="shared" ca="1" si="636"/>
        <v>9.5123571086503898E-3</v>
      </c>
      <c r="AU372" s="240">
        <f t="shared" ca="1" si="637"/>
        <v>3.7639256871718745E-3</v>
      </c>
      <c r="AV372" s="240">
        <f t="shared" ca="1" si="638"/>
        <v>-2.2571941271925747E-3</v>
      </c>
      <c r="AW372" s="240">
        <f t="shared" ca="1" si="639"/>
        <v>-8.1147850384563399E-3</v>
      </c>
      <c r="AX372" s="240">
        <f t="shared" ca="1" si="640"/>
        <v>-1.3384477071085718E-2</v>
      </c>
      <c r="AY372" s="240">
        <f t="shared" ca="1" si="641"/>
        <v>-1.7684492270144191E-2</v>
      </c>
      <c r="AZ372" s="240">
        <f t="shared" ca="1" si="642"/>
        <v>-2.0703303700333159E-2</v>
      </c>
      <c r="BA372" s="240">
        <f t="shared" ca="1" si="643"/>
        <v>-2.2222204908406335E-2</v>
      </c>
      <c r="BB372" s="240">
        <f t="shared" ca="1" si="644"/>
        <v>-2.2131154739514779E-2</v>
      </c>
      <c r="BC372" s="240">
        <f t="shared" ca="1" si="645"/>
        <v>-2.0436749584312984E-2</v>
      </c>
      <c r="BD372" s="240">
        <f t="shared" ca="1" si="646"/>
        <v>-1.7261745484516738E-2</v>
      </c>
      <c r="BE372" s="240">
        <f t="shared" ca="1" si="647"/>
        <v>-1.2836164719346496E-2</v>
      </c>
      <c r="BF372" s="240">
        <f t="shared" ca="1" si="648"/>
        <v>-7.4806311817112482E-3</v>
      </c>
      <c r="BG372" s="240">
        <f t="shared" ca="1" si="649"/>
        <v>-1.583141860606221E-3</v>
      </c>
      <c r="BH372" s="240">
        <f t="shared" ca="1" si="650"/>
        <v>4.4290427136889753E-3</v>
      </c>
      <c r="BI372" s="240">
        <f t="shared" ca="1" si="651"/>
        <v>1.012035258428446E-2</v>
      </c>
      <c r="BJ372" s="240">
        <f t="shared" ca="1" si="652"/>
        <v>1.50784644825998E-2</v>
      </c>
      <c r="BK372" s="240">
        <f t="shared" ca="1" si="653"/>
        <v>1.8944173770268163E-2</v>
      </c>
      <c r="BL372" s="240">
        <f t="shared" ca="1" si="654"/>
        <v>2.1437418049508626E-2</v>
      </c>
      <c r="BM372" s="240">
        <f t="shared" ca="1" si="655"/>
        <v>2.237756708686699E-2</v>
      </c>
      <c r="BN372" s="240">
        <f t="shared" ca="1" si="656"/>
        <v>2.1696509088599755E-2</v>
      </c>
      <c r="BO372" s="240">
        <f t="shared" ca="1" si="657"/>
        <v>1.9443585254944364E-2</v>
      </c>
      <c r="BP372" s="240">
        <f t="shared" ca="1" si="658"/>
        <v>1.578201511533725E-2</v>
      </c>
      <c r="BQ372" s="240">
        <f t="shared" ca="1" si="659"/>
        <v>1.0977071621423438E-2</v>
      </c>
      <c r="BR372" s="240">
        <f t="shared" ca="1" si="660"/>
        <v>5.376862687163253E-3</v>
      </c>
      <c r="BS372" s="240">
        <f t="shared" ca="1" si="661"/>
        <v>-6.1288848751044414E-4</v>
      </c>
      <c r="BT372" s="240">
        <f t="shared" ca="1" si="662"/>
        <v>-6.5582371976915209E-3</v>
      </c>
      <c r="BU372" s="240">
        <f t="shared" ca="1" si="663"/>
        <v>-1.2028455602378444E-2</v>
      </c>
      <c r="BV372" s="240">
        <f t="shared" ca="1" si="664"/>
        <v>-1.6627238038419308E-2</v>
      </c>
      <c r="BW372" s="240">
        <f t="shared" ca="1" si="665"/>
        <v>-2.0021412521045653E-2</v>
      </c>
      <c r="BX372" s="240">
        <f t="shared" ca="1" si="666"/>
        <v>-2.1965078343982567E-2</v>
      </c>
      <c r="BY372" s="240">
        <f t="shared" ca="1" si="667"/>
        <v>-2.231742106145862E-2</v>
      </c>
      <c r="BZ372" s="240">
        <f t="shared" ca="1" si="668"/>
        <v>-2.1052914194643189E-2</v>
      </c>
      <c r="CA372" s="240">
        <f t="shared" ca="1" si="669"/>
        <v>-1.8263168570625744E-2</v>
      </c>
      <c r="CB372" s="240">
        <f t="shared" ca="1" si="670"/>
        <v>-1.4150295313270028E-2</v>
      </c>
      <c r="CC372" s="240">
        <f t="shared" ca="1" si="671"/>
        <v>-9.012263323108333E-3</v>
      </c>
      <c r="CD372" s="240">
        <f t="shared" ca="1" si="672"/>
        <v>-3.2213120656457463E-3</v>
      </c>
      <c r="CE372" s="240">
        <f t="shared" ca="1" si="673"/>
        <v>2.8030163844534571E-3</v>
      </c>
      <c r="CF372" s="240">
        <f t="shared" ca="1" si="674"/>
        <v>8.6242722723831652E-3</v>
      </c>
      <c r="CG372" s="240">
        <f t="shared" ca="1" si="675"/>
        <v>1.3820718017598837E-2</v>
      </c>
      <c r="CH372" s="240">
        <f t="shared" ca="1" si="676"/>
        <v>1.8015882202555948E-2</v>
      </c>
      <c r="CI372" s="240">
        <f t="shared" ca="1" si="677"/>
        <v>2.0905834124428077E-2</v>
      </c>
      <c r="CJ372" s="240">
        <f t="shared" ca="1" si="678"/>
        <v>2.228120292667074E-2</v>
      </c>
      <c r="CK372" s="240">
        <f t="shared" ca="1" si="679"/>
        <v>2.2042346071285062E-2</v>
      </c>
      <c r="CL372" s="240">
        <f t="shared" ca="1" si="680"/>
        <v>2.0206568228298635E-2</v>
      </c>
      <c r="CM372" s="240">
        <f t="shared" ca="1" si="681"/>
        <v>1.6906867589308514E-2</v>
      </c>
      <c r="CN372" s="240">
        <f t="shared" ca="1" si="682"/>
        <v>1.2382300431997752E-2</v>
      </c>
      <c r="CO372" s="240">
        <f t="shared" ca="1" si="683"/>
        <v>6.9606620023874247E-3</v>
      </c>
      <c r="CP372" s="240">
        <f t="shared" ca="1" si="684"/>
        <v>1.0347384479877696E-3</v>
      </c>
      <c r="CQ372" s="240">
        <f t="shared" ca="1" si="685"/>
        <v>-4.9661497013295608E-3</v>
      </c>
      <c r="CR372" s="240">
        <f t="shared" ca="1" si="686"/>
        <v>-1.0607250890584976E-2</v>
      </c>
      <c r="CS372" s="240">
        <f t="shared" ca="1" si="687"/>
        <v>-1.5479879363136766E-2</v>
      </c>
      <c r="CT372" s="240">
        <f t="shared" ca="1" si="688"/>
        <v>-1.9231023572598968E-2</v>
      </c>
      <c r="CU372" s="240">
        <f t="shared" ca="1" si="689"/>
        <v>-2.158892111690083E-2</v>
      </c>
      <c r="CV372" s="240">
        <f t="shared" ca="1" si="690"/>
        <v>-2.2382747345030585E-2</v>
      </c>
      <c r="CW372" s="240">
        <f t="shared" ca="1" si="691"/>
        <v>-2.1554991238872976E-2</v>
      </c>
      <c r="CX372" s="240">
        <f t="shared" ca="1" si="692"/>
        <v>-1.916562196388176E-2</v>
      </c>
      <c r="CY372" s="240">
        <f t="shared" ca="1" si="693"/>
        <v>-1.5387744230872295E-2</v>
      </c>
      <c r="CZ372" s="240">
        <f t="shared" ca="1" si="694"/>
        <v>-1.0495057228711392E-2</v>
      </c>
      <c r="DA372" s="240">
        <f t="shared" ca="1" si="695"/>
        <v>-4.8420257014986194E-3</v>
      </c>
      <c r="DB372" s="240">
        <f t="shared" ca="1" si="696"/>
        <v>1.1618002665699026E-3</v>
      </c>
      <c r="DC372" s="240">
        <f t="shared" ca="1" si="697"/>
        <v>7.0814562818082866E-3</v>
      </c>
      <c r="DD372" s="240">
        <f t="shared" ca="1" si="698"/>
        <v>1.2488075884197286E-2</v>
      </c>
      <c r="DE372" s="240">
        <f t="shared" ca="1" si="699"/>
        <v>1.6989961008244851E-2</v>
      </c>
      <c r="DF372" s="240">
        <f t="shared" ca="1" si="700"/>
        <v>2.0260959672891016E-2</v>
      </c>
      <c r="DG372" s="240">
        <f t="shared" ca="1" si="701"/>
        <v>2.2064094997313075E-2</v>
      </c>
      <c r="DH372" s="240">
        <f t="shared" ca="1" si="702"/>
        <v>2.2268733670803467E-2</v>
      </c>
      <c r="DI372" s="240">
        <f t="shared" ca="1" si="703"/>
        <v>2.0860050057673746E-2</v>
      </c>
      <c r="DJ372" s="240">
        <f t="shared" ca="1" si="704"/>
        <v>1.7940100282958015E-2</v>
      </c>
      <c r="DK372" s="240">
        <f t="shared" ca="1" si="705"/>
        <v>1.3720428483696123E-2</v>
      </c>
      <c r="DL372" s="240">
        <f t="shared" ca="1" si="706"/>
        <v>8.506740887130668E-3</v>
      </c>
      <c r="DM372" s="240">
        <f t="shared" ca="1" si="707"/>
        <v>2.6767580461838883E-3</v>
      </c>
      <c r="DN372" s="240">
        <f t="shared" ca="1" si="708"/>
        <v>-3.3471502094558755E-3</v>
      </c>
      <c r="DO372" s="240">
        <f t="shared" ca="1" si="709"/>
        <v>-9.1285645671754234E-3</v>
      </c>
      <c r="DP372" s="240">
        <f t="shared" ca="1" si="710"/>
        <v>-1.4248633880368086E-2</v>
      </c>
      <c r="DQ372" s="240">
        <f t="shared" ca="1" si="711"/>
        <v>-1.8336420041186109E-2</v>
      </c>
      <c r="DR372" s="240">
        <f t="shared" ca="1" si="712"/>
        <v>-2.1095771655765927E-2</v>
      </c>
      <c r="DS372" s="240">
        <f t="shared" ca="1" si="713"/>
        <v>-2.2326779581439964E-2</v>
      </c>
      <c r="DT372" s="240">
        <f t="shared" ca="1" si="714"/>
        <v>-2.194025991799841E-2</v>
      </c>
      <c r="DU372" s="240">
        <f t="shared" ca="1" si="715"/>
        <v>-1.9964215191155807E-2</v>
      </c>
      <c r="DV372" s="240">
        <f t="shared" ca="1" si="716"/>
        <v>-1.6541805629252993E-2</v>
      </c>
      <c r="DW372" s="240">
        <f t="shared" ca="1" si="717"/>
        <v>-1.192097750987281E-2</v>
      </c>
      <c r="DX372" s="240">
        <f t="shared" ca="1" si="718"/>
        <v>-6.4364999805492807E-3</v>
      </c>
      <c r="DY372" s="240">
        <f t="shared" ca="1" si="719"/>
        <v>-4.8571174761961357E-4</v>
      </c>
      <c r="DZ372" s="240">
        <f t="shared" ca="1" si="720"/>
        <v>5.5002652660863637E-3</v>
      </c>
      <c r="EA372" s="240">
        <f t="shared" ca="1" si="721"/>
        <v>1.1087759785579663E-2</v>
      </c>
      <c r="EB372" s="240">
        <f t="shared" ca="1" si="722"/>
        <v>1.5871969743175347E-2</v>
      </c>
      <c r="EC372" s="240">
        <f t="shared" ca="1" si="723"/>
        <v>1.950628932542393E-2</v>
      </c>
      <c r="ED372" s="240">
        <f t="shared" ca="1" si="724"/>
        <v>2.1727419825473972E-2</v>
      </c>
      <c r="EE372" s="240">
        <f t="shared" ca="1" si="725"/>
        <v>2.2374445073138363E-2</v>
      </c>
      <c r="EF372" s="240">
        <f t="shared" ca="1" si="726"/>
        <v>2.1400489468416942E-2</v>
      </c>
      <c r="EG372" s="240">
        <f t="shared" ca="1" si="727"/>
        <v>1.8876114018796884E-2</v>
      </c>
      <c r="EH372" s="240">
        <f t="shared" ca="1" si="728"/>
        <v>1.4984204344667476E-2</v>
      </c>
      <c r="EI372" s="240">
        <f t="shared" ca="1" si="729"/>
        <v>1.0006721005960235E-2</v>
      </c>
      <c r="EJ372" s="240">
        <f t="shared" ca="1" si="730"/>
        <v>4.3042720606064067E-3</v>
      </c>
      <c r="EK372" s="240">
        <f t="shared" ca="1" si="731"/>
        <v>-1.7100122205912878E-3</v>
      </c>
      <c r="EL372" s="240">
        <f t="shared" ca="1" si="732"/>
        <v>-7.600409761453597E-3</v>
      </c>
      <c r="EM372" s="240">
        <f t="shared" ca="1" si="733"/>
        <v>-1.2940173816062724E-2</v>
      </c>
      <c r="EN372" s="240">
        <f t="shared" ca="1" si="734"/>
        <v>-1.7342449860854595E-2</v>
      </c>
      <c r="EO372" s="240">
        <f t="shared" ca="1" si="735"/>
        <v>-2.0488302380235506E-2</v>
      </c>
      <c r="EP372" s="240">
        <f t="shared" ca="1" si="736"/>
        <v>-2.2149821064846847E-2</v>
      </c>
      <c r="EQ372" s="240">
        <f t="shared" ca="1" si="737"/>
        <v>-2.2206632427666611E-2</v>
      </c>
      <c r="ER372" s="240">
        <f t="shared" ca="1" si="738"/>
        <v>-2.0654620606557077E-2</v>
      </c>
      <c r="ES372" s="240">
        <f t="shared" ca="1" si="739"/>
        <v>-1.7606225549703394E-2</v>
      </c>
      <c r="ET372" s="240">
        <f t="shared" ca="1" si="740"/>
        <v>-1.3282296981043508E-2</v>
      </c>
      <c r="EU372" s="240">
        <f t="shared" ca="1" si="741"/>
        <v>-7.9960943085301273E-3</v>
      </c>
      <c r="EV372" s="240">
        <f t="shared" ca="1" si="742"/>
        <v>-2.1305916477654392E-3</v>
      </c>
      <c r="EW372" s="240">
        <f t="shared" ca="1" si="743"/>
        <v>3.8892678363301276E-3</v>
      </c>
      <c r="EX372" s="240">
        <f t="shared" ca="1" si="744"/>
        <v>9.6273581560114285E-3</v>
      </c>
      <c r="EY372" s="240">
        <f t="shared" ca="1" si="745"/>
        <v>1.466796689887854E-2</v>
      </c>
      <c r="EZ372" s="240">
        <f t="shared" ca="1" si="746"/>
        <v>1.864591270602637E-2</v>
      </c>
      <c r="FA372" s="240">
        <f t="shared" ca="1" si="747"/>
        <v>2.1273001883080057E-2</v>
      </c>
      <c r="FB372" s="240">
        <f t="shared" ca="1" si="748"/>
        <v>2.2358907419041389E-2</v>
      </c>
      <c r="FC372" s="240">
        <f t="shared" ca="1" si="749"/>
        <v>2.1824957772536315E-2</v>
      </c>
      <c r="FD372" s="240">
        <f t="shared" ca="1" si="750"/>
        <v>1.9709836457291924E-2</v>
      </c>
      <c r="FE372" s="240">
        <f t="shared" ca="1" si="751"/>
        <v>1.6166779504024363E-2</v>
      </c>
      <c r="FF372" s="240">
        <f t="shared" ca="1" si="752"/>
        <v>1.1452473836649981E-2</v>
      </c>
      <c r="FG372" s="240">
        <f t="shared" ca="1" si="753"/>
        <v>5.9084608517990913E-3</v>
      </c>
      <c r="FH372" s="240">
        <f t="shared" ca="1" si="754"/>
        <v>-6.3607527343376678E-5</v>
      </c>
      <c r="FI372" s="240">
        <f t="shared" ca="1" si="755"/>
        <v>-6.0310676767150436E-3</v>
      </c>
      <c r="FJ372" s="240">
        <f t="shared" ca="1" si="756"/>
        <v>-1.1561589828677561E-2</v>
      </c>
      <c r="FK372" s="240">
        <f t="shared" ca="1" si="757"/>
        <v>-1.6254499442131819E-2</v>
      </c>
      <c r="FL372" s="240">
        <f t="shared" ca="1" si="758"/>
        <v>-1.9769805218946401E-2</v>
      </c>
      <c r="FM372" s="240">
        <f t="shared" ca="1" si="759"/>
        <v>-2.1852830748784809E-2</v>
      </c>
      <c r="FN372" s="240">
        <f t="shared" ca="1" si="760"/>
        <v>-2.2352665272168479E-2</v>
      </c>
      <c r="FO372" s="240">
        <f t="shared" ca="1" si="761"/>
        <v>-2.1233096843320975E-2</v>
      </c>
      <c r="FP372" s="240">
        <f t="shared" ca="1" si="762"/>
        <v>-1.8575235808450448E-2</v>
      </c>
      <c r="FQ372" s="240">
        <f t="shared" ca="1" si="763"/>
        <v>-1.4571638534060925E-2</v>
      </c>
      <c r="FR372" s="240">
        <f t="shared" ca="1" si="764"/>
        <v>-9.5123571086504887E-3</v>
      </c>
      <c r="FS372" s="240">
        <f t="shared" ca="1" si="765"/>
        <v>-3.7639256871719825E-3</v>
      </c>
      <c r="FT372" s="240">
        <f t="shared" ca="1" si="766"/>
        <v>2.2571941271924672E-3</v>
      </c>
      <c r="FU372" s="240">
        <f t="shared" ca="1" si="767"/>
        <v>8.1147850384562358E-3</v>
      </c>
      <c r="FV372" s="240">
        <f t="shared" ca="1" si="768"/>
        <v>1.3384477071085631E-2</v>
      </c>
      <c r="FW372" s="240">
        <f t="shared" ca="1" si="769"/>
        <v>1.7684492270144125E-2</v>
      </c>
      <c r="FX372" s="240">
        <f t="shared" ca="1" si="770"/>
        <v>2.0703303700333117E-2</v>
      </c>
      <c r="FY372" s="240">
        <f t="shared" ca="1" si="771"/>
        <v>2.2222204908406321E-2</v>
      </c>
      <c r="FZ372" s="240">
        <f t="shared" ca="1" si="772"/>
        <v>2.2131154739514797E-2</v>
      </c>
      <c r="GA372" s="240">
        <f t="shared" ca="1" si="773"/>
        <v>2.0436749584313029E-2</v>
      </c>
      <c r="GB372" s="240">
        <f t="shared" ca="1" si="774"/>
        <v>1.7261745484516807E-2</v>
      </c>
      <c r="GC372" s="240">
        <f t="shared" ca="1" si="775"/>
        <v>1.2836164719346585E-2</v>
      </c>
      <c r="GD372" s="240">
        <f t="shared" ca="1" si="776"/>
        <v>7.4806311817113506E-3</v>
      </c>
      <c r="GE372" s="240">
        <f t="shared" ca="1" si="777"/>
        <v>1.5831418606063303E-3</v>
      </c>
      <c r="GF372" s="240">
        <f t="shared" ca="1" si="778"/>
        <v>-4.4290427136888669E-3</v>
      </c>
      <c r="GG372" s="240">
        <f t="shared" ca="1" si="779"/>
        <v>-1.012035258428436E-2</v>
      </c>
      <c r="GH372" s="240">
        <f t="shared" ca="1" si="780"/>
        <v>-1.5078464482599724E-2</v>
      </c>
      <c r="GI372" s="240">
        <f t="shared" ca="1" si="781"/>
        <v>-1.8944173770268104E-2</v>
      </c>
      <c r="GJ372" s="240">
        <f t="shared" ca="1" si="782"/>
        <v>-2.1437418049508595E-2</v>
      </c>
      <c r="GK372" s="240">
        <f t="shared" ca="1" si="783"/>
        <v>-2.2377567086866987E-2</v>
      </c>
      <c r="GL372" s="240">
        <f t="shared" ca="1" si="784"/>
        <v>-2.169650908859978E-2</v>
      </c>
      <c r="GM372" s="240">
        <f t="shared" ca="1" si="785"/>
        <v>-1.9443585254944419E-2</v>
      </c>
      <c r="GN372" s="240">
        <f t="shared" ca="1" si="786"/>
        <v>-1.578201511533733E-2</v>
      </c>
      <c r="GO372" s="240">
        <f t="shared" ca="1" si="787"/>
        <v>-1.0977071621423534E-2</v>
      </c>
      <c r="GP372" s="240">
        <f t="shared" ca="1" si="788"/>
        <v>-5.3768626871633597E-3</v>
      </c>
      <c r="GQ372" s="240">
        <f t="shared" ca="1" si="789"/>
        <v>6.1288848751033485E-4</v>
      </c>
      <c r="GR372" s="240">
        <f t="shared" ca="1" si="790"/>
        <v>6.5582371976914151E-3</v>
      </c>
      <c r="GS372" s="240">
        <f t="shared" ca="1" si="791"/>
        <v>1.2028455602378352E-2</v>
      </c>
      <c r="GT372" s="240">
        <f t="shared" ca="1" si="792"/>
        <v>1.6627238038419236E-2</v>
      </c>
      <c r="GU372" s="240">
        <f t="shared" ca="1" si="793"/>
        <v>2.0021412521045605E-2</v>
      </c>
      <c r="GV372" s="240">
        <f t="shared" ca="1" si="794"/>
        <v>2.196507834398255E-2</v>
      </c>
      <c r="GW372" s="240">
        <f t="shared" ca="1" si="795"/>
        <v>2.2317421061458623E-2</v>
      </c>
      <c r="GX372" s="240">
        <f t="shared" ca="1" si="796"/>
        <v>2.1052914194643221E-2</v>
      </c>
      <c r="GY372" s="240">
        <f t="shared" ca="1" si="797"/>
        <v>1.826316857062581E-2</v>
      </c>
      <c r="GZ372" s="240">
        <f t="shared" ca="1" si="798"/>
        <v>1.4150295313270113E-2</v>
      </c>
      <c r="HA372" s="240">
        <f t="shared" ca="1" si="799"/>
        <v>9.0122633231084336E-3</v>
      </c>
      <c r="HB372" s="240">
        <f t="shared" ca="1" si="800"/>
        <v>3.2213120656458547E-3</v>
      </c>
      <c r="HC372" s="240">
        <f t="shared" ca="1" si="801"/>
        <v>-2.8030163844533478E-3</v>
      </c>
      <c r="HD372" s="240">
        <f t="shared" ca="1" si="802"/>
        <v>-8.6242722723830646E-3</v>
      </c>
      <c r="HE372" s="240">
        <f t="shared" ca="1" si="803"/>
        <v>-1.382071801759875E-2</v>
      </c>
      <c r="HF372" s="240">
        <f t="shared" ca="1" si="804"/>
        <v>-1.8015882202555886E-2</v>
      </c>
      <c r="HG372" s="240">
        <f t="shared" ca="1" si="805"/>
        <v>-2.0905834124428035E-2</v>
      </c>
      <c r="HH372" s="240">
        <f t="shared" ca="1" si="806"/>
        <v>-2.2281202926670733E-2</v>
      </c>
      <c r="HI372" s="240">
        <f t="shared" ca="1" si="807"/>
        <v>-2.2042346071285079E-2</v>
      </c>
      <c r="HJ372" s="240">
        <f t="shared" ca="1" si="808"/>
        <v>-2.020656822829868E-2</v>
      </c>
      <c r="HK372" s="240">
        <f t="shared" ca="1" si="809"/>
        <v>-1.6906867589308587E-2</v>
      </c>
      <c r="HL372" s="240">
        <f t="shared" ca="1" si="810"/>
        <v>-1.2382300431997844E-2</v>
      </c>
      <c r="HM372" s="240">
        <f t="shared" ca="1" si="811"/>
        <v>-6.9606620023875288E-3</v>
      </c>
      <c r="HN372" s="240">
        <f t="shared" ca="1" si="812"/>
        <v>-1.0347384479878789E-3</v>
      </c>
      <c r="HO372" s="240">
        <f t="shared" ca="1" si="813"/>
        <v>4.9661497013294533E-3</v>
      </c>
      <c r="HP372" s="240">
        <f t="shared" ca="1" si="814"/>
        <v>1.0607250890584879E-2</v>
      </c>
      <c r="HQ372" s="240">
        <f t="shared" ca="1" si="815"/>
        <v>1.5479879363136689E-2</v>
      </c>
      <c r="HR372" s="240">
        <f t="shared" ca="1" si="816"/>
        <v>1.9231023572598913E-2</v>
      </c>
      <c r="HS372" s="240">
        <f t="shared" ca="1" si="817"/>
        <v>2.1588921116900806E-2</v>
      </c>
      <c r="HT372" s="240">
        <f t="shared" ca="1" si="818"/>
        <v>2.2382747345030585E-2</v>
      </c>
      <c r="HU372" s="240">
        <f t="shared" ca="1" si="819"/>
        <v>2.1554991238873011E-2</v>
      </c>
      <c r="HV372" s="240">
        <f t="shared" ca="1" si="820"/>
        <v>1.9165621963881815E-2</v>
      </c>
      <c r="HW372" s="240">
        <f t="shared" ca="1" si="821"/>
        <v>1.5387744230872373E-2</v>
      </c>
      <c r="HX372" s="240">
        <f t="shared" ca="1" si="822"/>
        <v>1.0495057228711489E-2</v>
      </c>
      <c r="HY372" s="240">
        <f t="shared" ca="1" si="823"/>
        <v>4.842025701498727E-3</v>
      </c>
      <c r="HZ372" s="240">
        <f t="shared" ca="1" si="824"/>
        <v>-1.1618002665697924E-3</v>
      </c>
      <c r="IA372" s="240">
        <f t="shared" ca="1" si="825"/>
        <v>-7.0814562818081843E-3</v>
      </c>
      <c r="IB372" s="240">
        <f t="shared" ca="1" si="826"/>
        <v>-1.2488075884197198E-2</v>
      </c>
      <c r="IC372" s="240">
        <f t="shared" ca="1" si="827"/>
        <v>-1.6989961008244785E-2</v>
      </c>
      <c r="ID372" s="240">
        <f t="shared" ca="1" si="828"/>
        <v>-2.0260959672890967E-2</v>
      </c>
      <c r="IE372" s="240">
        <f t="shared" ca="1" si="829"/>
        <v>-1.9018302541826126E-2</v>
      </c>
      <c r="IF372" s="240">
        <f t="shared" ca="1" si="830"/>
        <v>-2.2268733670803478E-2</v>
      </c>
      <c r="IG372" s="240">
        <f t="shared" ca="1" si="831"/>
        <v>-2.0860050057673787E-2</v>
      </c>
      <c r="IH372" s="240">
        <f t="shared" ca="1" si="832"/>
        <v>-1.7940100282958081E-2</v>
      </c>
      <c r="II372" s="240">
        <f t="shared" ca="1" si="833"/>
        <v>-1.3720428483696211E-2</v>
      </c>
      <c r="IJ372" s="240">
        <f t="shared" ca="1" si="834"/>
        <v>-8.5067408871307704E-3</v>
      </c>
      <c r="IK372" s="240">
        <f t="shared" ca="1" si="835"/>
        <v>-2.6767580461839967E-3</v>
      </c>
      <c r="IL372" s="240">
        <f t="shared" ca="1" si="836"/>
        <v>3.347150209455768E-3</v>
      </c>
      <c r="IM372" s="240">
        <f t="shared" ca="1" si="837"/>
        <v>9.1285645671753228E-3</v>
      </c>
      <c r="IN372" s="240">
        <f t="shared" ca="1" si="838"/>
        <v>1.4248633880368003E-2</v>
      </c>
      <c r="IO372" s="240">
        <f t="shared" ca="1" si="839"/>
        <v>1.8336420041186047E-2</v>
      </c>
      <c r="IP372" s="240">
        <f t="shared" ca="1" si="840"/>
        <v>2.1095771655765889E-2</v>
      </c>
      <c r="IQ372" s="240">
        <f t="shared" ca="1" si="841"/>
        <v>2.232677958143996E-2</v>
      </c>
      <c r="IR372" s="240">
        <f t="shared" ca="1" si="842"/>
        <v>2.1940259917998431E-2</v>
      </c>
      <c r="IS372" s="240">
        <f t="shared" ca="1" si="843"/>
        <v>1.9964215191155859E-2</v>
      </c>
      <c r="IT372" s="240">
        <f t="shared" ca="1" si="844"/>
        <v>1.6541805629253066E-2</v>
      </c>
      <c r="IU372" s="240">
        <f t="shared" ca="1" si="845"/>
        <v>1.1920977509872904E-2</v>
      </c>
      <c r="IV372" s="240">
        <f t="shared" ca="1" si="846"/>
        <v>6.4364999805493865E-3</v>
      </c>
      <c r="IW372" s="240">
        <f t="shared" ca="1" si="847"/>
        <v>4.8571174761972372E-4</v>
      </c>
      <c r="IX372" s="240">
        <f t="shared" ca="1" si="848"/>
        <v>-5.5002652660862579E-3</v>
      </c>
      <c r="IY372" s="240">
        <f t="shared" ca="1" si="849"/>
        <v>-1.1087759785579569E-2</v>
      </c>
      <c r="IZ372" s="240">
        <f t="shared" ca="1" si="850"/>
        <v>-1.5871969743175274E-2</v>
      </c>
      <c r="JA372" s="240">
        <f t="shared" ca="1" si="851"/>
        <v>-1.9506289325423878E-2</v>
      </c>
      <c r="JB372" s="240">
        <f t="shared" ca="1" si="852"/>
        <v>-2.1727419825473947E-2</v>
      </c>
    </row>
    <row r="373" spans="2:262">
      <c r="B373" s="248">
        <v>12</v>
      </c>
      <c r="C373" s="247">
        <f t="shared" si="853"/>
        <v>2.3437499999999996E-4</v>
      </c>
      <c r="D373" s="244">
        <f t="shared" ca="1" si="597"/>
        <v>24.19733230938516</v>
      </c>
      <c r="E373" s="243">
        <f ca="1">R361</f>
        <v>0.19733230938515889</v>
      </c>
      <c r="F373" s="242">
        <v>12</v>
      </c>
      <c r="G373" s="240">
        <f t="shared" ca="1" si="854"/>
        <v>-2.1543042963024592E-3</v>
      </c>
      <c r="H373" s="240">
        <f t="shared" ca="1" si="598"/>
        <v>-2.0701833525184309E-3</v>
      </c>
      <c r="I373" s="240">
        <f t="shared" ca="1" si="599"/>
        <v>-1.8077796084699745E-3</v>
      </c>
      <c r="J373" s="240">
        <f t="shared" ca="1" si="600"/>
        <v>-1.3896910983997662E-3</v>
      </c>
      <c r="K373" s="240">
        <f t="shared" ca="1" si="601"/>
        <v>-8.5192332406349423E-4</v>
      </c>
      <c r="L373" s="240">
        <f t="shared" ca="1" si="602"/>
        <v>-2.407884850950727E-4</v>
      </c>
      <c r="M373" s="240">
        <f t="shared" ca="1" si="603"/>
        <v>3.9108289652883669E-4</v>
      </c>
      <c r="N373" s="240">
        <f t="shared" ca="1" si="604"/>
        <v>9.8927448170193144E-4</v>
      </c>
      <c r="O373" s="240">
        <f t="shared" ca="1" si="605"/>
        <v>1.5022704127734699E-3</v>
      </c>
      <c r="P373" s="240">
        <f t="shared" ca="1" si="606"/>
        <v>1.8858918246180854E-3</v>
      </c>
      <c r="Q373" s="240">
        <f t="shared" ca="1" si="607"/>
        <v>2.1071014988358473E-3</v>
      </c>
      <c r="R373" s="240">
        <f t="shared" ca="1" si="608"/>
        <v>2.1468490068175467E-3</v>
      </c>
      <c r="S373" s="240">
        <f t="shared" ca="1" si="609"/>
        <v>2.0017113198648375E-3</v>
      </c>
      <c r="T373" s="240">
        <f t="shared" ca="1" si="610"/>
        <v>1.6841875981232943E-3</v>
      </c>
      <c r="U373" s="241">
        <f t="shared" ca="1" si="611"/>
        <v>1.2216227713034182E-3</v>
      </c>
      <c r="V373" s="240">
        <f t="shared" ca="1" si="612"/>
        <v>6.5385261169511428E-4</v>
      </c>
      <c r="W373" s="240">
        <f t="shared" ca="1" si="613"/>
        <v>2.9773104206390778E-5</v>
      </c>
      <c r="X373" s="240">
        <f t="shared" ca="1" si="614"/>
        <v>-5.9687044302500719E-4</v>
      </c>
      <c r="Y373" s="240">
        <f t="shared" ca="1" si="615"/>
        <v>-1.1721119084803563E-3</v>
      </c>
      <c r="Z373" s="240">
        <f t="shared" ca="1" si="616"/>
        <v>-1.646411883408817E-3</v>
      </c>
      <c r="AA373" s="240">
        <f t="shared" ca="1" si="617"/>
        <v>-1.978923972445108E-3</v>
      </c>
      <c r="AB373" s="240">
        <f t="shared" ca="1" si="618"/>
        <v>-2.1410124577514581E-3</v>
      </c>
      <c r="AC373" s="240">
        <f t="shared" ca="1" si="619"/>
        <v>-2.118718387809936E-3</v>
      </c>
      <c r="AD373" s="240">
        <f t="shared" ca="1" si="620"/>
        <v>-1.9139617129542311E-3</v>
      </c>
      <c r="AE373" s="240">
        <f t="shared" ca="1" si="621"/>
        <v>-1.5443759405360949E-3</v>
      </c>
      <c r="AF373" s="240">
        <f t="shared" ca="1" si="622"/>
        <v>-1.0417895491124823E-3</v>
      </c>
      <c r="AG373" s="240">
        <f t="shared" ca="1" si="623"/>
        <v>-4.4948494124391554E-4</v>
      </c>
      <c r="AH373" s="240">
        <f t="shared" ca="1" si="624"/>
        <v>1.8152900795143469E-4</v>
      </c>
      <c r="AI373" s="240">
        <f t="shared" ca="1" si="625"/>
        <v>7.9690980087227328E-4</v>
      </c>
      <c r="AJ373" s="240">
        <f t="shared" ca="1" si="626"/>
        <v>1.3436612568385705E-3</v>
      </c>
      <c r="AK373" s="240">
        <f t="shared" ca="1" si="627"/>
        <v>1.7746975075866511E-3</v>
      </c>
      <c r="AL373" s="240">
        <f t="shared" ca="1" si="628"/>
        <v>2.0528980006275996E-3</v>
      </c>
      <c r="AM373" s="240">
        <f t="shared" ca="1" si="629"/>
        <v>2.1543042963024592E-3</v>
      </c>
      <c r="AN373" s="240">
        <f t="shared" ca="1" si="630"/>
        <v>2.0701833525184309E-3</v>
      </c>
      <c r="AO373" s="240">
        <f t="shared" ca="1" si="631"/>
        <v>1.8077796084699743E-3</v>
      </c>
      <c r="AP373" s="240">
        <f t="shared" ca="1" si="632"/>
        <v>1.3896910983997673E-3</v>
      </c>
      <c r="AQ373" s="240">
        <f t="shared" ca="1" si="633"/>
        <v>8.5192332406349412E-4</v>
      </c>
      <c r="AR373" s="240">
        <f t="shared" ca="1" si="634"/>
        <v>2.4078848509507487E-4</v>
      </c>
      <c r="AS373" s="240">
        <f t="shared" ca="1" si="635"/>
        <v>-3.9108289652883593E-4</v>
      </c>
      <c r="AT373" s="240">
        <f t="shared" ca="1" si="636"/>
        <v>-9.8927448170192927E-4</v>
      </c>
      <c r="AU373" s="240">
        <f t="shared" ca="1" si="637"/>
        <v>-1.5022704127734693E-3</v>
      </c>
      <c r="AV373" s="240">
        <f t="shared" ca="1" si="638"/>
        <v>-1.8858918246180858E-3</v>
      </c>
      <c r="AW373" s="240">
        <f t="shared" ca="1" si="639"/>
        <v>-2.1071014988358469E-3</v>
      </c>
      <c r="AX373" s="240">
        <f t="shared" ca="1" si="640"/>
        <v>-2.1468490068175467E-3</v>
      </c>
      <c r="AY373" s="240">
        <f t="shared" ca="1" si="641"/>
        <v>-2.0017113198648384E-3</v>
      </c>
      <c r="AZ373" s="240">
        <f t="shared" ca="1" si="642"/>
        <v>-1.6841875981232948E-3</v>
      </c>
      <c r="BA373" s="240">
        <f t="shared" ca="1" si="643"/>
        <v>-1.2216227713034203E-3</v>
      </c>
      <c r="BB373" s="240">
        <f t="shared" ca="1" si="644"/>
        <v>-6.5385261169511504E-4</v>
      </c>
      <c r="BC373" s="240">
        <f t="shared" ca="1" si="645"/>
        <v>-2.9773104206389585E-5</v>
      </c>
      <c r="BD373" s="240">
        <f t="shared" ca="1" si="646"/>
        <v>5.9687044302500643E-4</v>
      </c>
      <c r="BE373" s="240">
        <f t="shared" ca="1" si="647"/>
        <v>1.1721119084803573E-3</v>
      </c>
      <c r="BF373" s="240">
        <f t="shared" ca="1" si="648"/>
        <v>1.6464118834088166E-3</v>
      </c>
      <c r="BG373" s="240">
        <f t="shared" ca="1" si="649"/>
        <v>1.9789239724451076E-3</v>
      </c>
      <c r="BH373" s="240">
        <f t="shared" ca="1" si="650"/>
        <v>2.1410124577514577E-3</v>
      </c>
      <c r="BI373" s="240">
        <f t="shared" ca="1" si="651"/>
        <v>2.1187183878099373E-3</v>
      </c>
      <c r="BJ373" s="240">
        <f t="shared" ca="1" si="652"/>
        <v>1.9139617129542306E-3</v>
      </c>
      <c r="BK373" s="240">
        <f t="shared" ca="1" si="653"/>
        <v>1.5443759405360956E-3</v>
      </c>
      <c r="BL373" s="240">
        <f t="shared" ca="1" si="654"/>
        <v>1.0417895491124846E-3</v>
      </c>
      <c r="BM373" s="240">
        <f t="shared" ca="1" si="655"/>
        <v>4.4948494124391256E-4</v>
      </c>
      <c r="BN373" s="240">
        <f t="shared" ca="1" si="656"/>
        <v>-1.8152900795143383E-4</v>
      </c>
      <c r="BO373" s="240">
        <f t="shared" ca="1" si="657"/>
        <v>-7.9690980087227252E-4</v>
      </c>
      <c r="BP373" s="240">
        <f t="shared" ca="1" si="658"/>
        <v>-1.3436612568385672E-3</v>
      </c>
      <c r="BQ373" s="240">
        <f t="shared" ca="1" si="659"/>
        <v>-1.7746975075866528E-3</v>
      </c>
      <c r="BR373" s="240">
        <f t="shared" ca="1" si="660"/>
        <v>-2.0528980006275996E-3</v>
      </c>
      <c r="BS373" s="240">
        <f t="shared" ca="1" si="661"/>
        <v>-2.1543042963024592E-3</v>
      </c>
      <c r="BT373" s="240">
        <f t="shared" ca="1" si="662"/>
        <v>-2.0701833525184304E-3</v>
      </c>
      <c r="BU373" s="240">
        <f t="shared" ca="1" si="663"/>
        <v>-1.8077796084699747E-3</v>
      </c>
      <c r="BV373" s="240">
        <f t="shared" ca="1" si="664"/>
        <v>-1.3896910983997679E-3</v>
      </c>
      <c r="BW373" s="240">
        <f t="shared" ca="1" si="665"/>
        <v>-8.5192332406349835E-4</v>
      </c>
      <c r="BX373" s="240">
        <f t="shared" ca="1" si="666"/>
        <v>-2.4078848509507189E-4</v>
      </c>
      <c r="BY373" s="240">
        <f t="shared" ca="1" si="667"/>
        <v>3.9108289652883517E-4</v>
      </c>
      <c r="BZ373" s="240">
        <f t="shared" ca="1" si="668"/>
        <v>9.892744817019284E-4</v>
      </c>
      <c r="CA373" s="240">
        <f t="shared" ca="1" si="669"/>
        <v>1.5022704127734714E-3</v>
      </c>
      <c r="CB373" s="240">
        <f t="shared" ca="1" si="670"/>
        <v>1.8858918246180856E-3</v>
      </c>
      <c r="CC373" s="240">
        <f t="shared" ca="1" si="671"/>
        <v>2.1071014988358469E-3</v>
      </c>
      <c r="CD373" s="240">
        <f t="shared" ca="1" si="672"/>
        <v>2.1468490068175475E-3</v>
      </c>
      <c r="CE373" s="240">
        <f t="shared" ca="1" si="673"/>
        <v>2.0017113198648375E-3</v>
      </c>
      <c r="CF373" s="240">
        <f t="shared" ca="1" si="674"/>
        <v>1.6841875981232952E-3</v>
      </c>
      <c r="CG373" s="240">
        <f t="shared" ca="1" si="675"/>
        <v>1.2216227713034208E-3</v>
      </c>
      <c r="CH373" s="240">
        <f t="shared" ca="1" si="676"/>
        <v>6.5385261169511948E-4</v>
      </c>
      <c r="CI373" s="240">
        <f t="shared" ca="1" si="677"/>
        <v>2.9773104206390344E-5</v>
      </c>
      <c r="CJ373" s="240">
        <f t="shared" ca="1" si="678"/>
        <v>-5.9687044302500578E-4</v>
      </c>
      <c r="CK373" s="240">
        <f t="shared" ca="1" si="679"/>
        <v>-1.172111908480353E-3</v>
      </c>
      <c r="CL373" s="240">
        <f t="shared" ca="1" si="680"/>
        <v>-1.6464118834088183E-3</v>
      </c>
      <c r="CM373" s="240">
        <f t="shared" ca="1" si="681"/>
        <v>-1.9789239724451076E-3</v>
      </c>
      <c r="CN373" s="240">
        <f t="shared" ca="1" si="682"/>
        <v>-2.1410124577514577E-3</v>
      </c>
      <c r="CO373" s="240">
        <f t="shared" ca="1" si="683"/>
        <v>-2.1187183878099373E-3</v>
      </c>
      <c r="CP373" s="240">
        <f t="shared" ca="1" si="684"/>
        <v>-1.9139617129542309E-3</v>
      </c>
      <c r="CQ373" s="240">
        <f t="shared" ca="1" si="685"/>
        <v>-1.5443759405360962E-3</v>
      </c>
      <c r="CR373" s="240">
        <f t="shared" ca="1" si="686"/>
        <v>-1.0417895491124853E-3</v>
      </c>
      <c r="CS373" s="240">
        <f t="shared" ca="1" si="687"/>
        <v>-4.4948494124391332E-4</v>
      </c>
      <c r="CT373" s="240">
        <f t="shared" ca="1" si="688"/>
        <v>1.8152900795143318E-4</v>
      </c>
      <c r="CU373" s="240">
        <f t="shared" ca="1" si="689"/>
        <v>7.9690980087227187E-4</v>
      </c>
      <c r="CV373" s="240">
        <f t="shared" ca="1" si="690"/>
        <v>1.3436612568385666E-3</v>
      </c>
      <c r="CW373" s="240">
        <f t="shared" ca="1" si="691"/>
        <v>1.7746975075866522E-3</v>
      </c>
      <c r="CX373" s="240">
        <f t="shared" ca="1" si="692"/>
        <v>2.0528980006275992E-3</v>
      </c>
      <c r="CY373" s="240">
        <f t="shared" ca="1" si="693"/>
        <v>2.1543042963024592E-3</v>
      </c>
      <c r="CZ373" s="240">
        <f t="shared" ca="1" si="694"/>
        <v>2.0701833525184304E-3</v>
      </c>
      <c r="DA373" s="240">
        <f t="shared" ca="1" si="695"/>
        <v>1.8077796084699752E-3</v>
      </c>
      <c r="DB373" s="240">
        <f t="shared" ca="1" si="696"/>
        <v>1.3896910983997686E-3</v>
      </c>
      <c r="DC373" s="240">
        <f t="shared" ca="1" si="697"/>
        <v>8.5192332406349911E-4</v>
      </c>
      <c r="DD373" s="240">
        <f t="shared" ca="1" si="698"/>
        <v>2.4078848509507264E-4</v>
      </c>
      <c r="DE373" s="240">
        <f t="shared" ca="1" si="699"/>
        <v>-3.9108289652883431E-4</v>
      </c>
      <c r="DF373" s="240">
        <f t="shared" ca="1" si="700"/>
        <v>-9.8927448170192753E-4</v>
      </c>
      <c r="DG373" s="240">
        <f t="shared" ca="1" si="701"/>
        <v>-1.502270412773471E-3</v>
      </c>
      <c r="DH373" s="240">
        <f t="shared" ca="1" si="702"/>
        <v>-1.885891824618085E-3</v>
      </c>
      <c r="DI373" s="240">
        <f t="shared" ca="1" si="703"/>
        <v>-2.1071014988358469E-3</v>
      </c>
      <c r="DJ373" s="240">
        <f t="shared" ca="1" si="704"/>
        <v>-2.1468490068175475E-3</v>
      </c>
      <c r="DK373" s="240">
        <f t="shared" ca="1" si="705"/>
        <v>-2.0017113198648375E-3</v>
      </c>
      <c r="DL373" s="240">
        <f t="shared" ca="1" si="706"/>
        <v>-1.6841875981233004E-3</v>
      </c>
      <c r="DM373" s="240">
        <f t="shared" ca="1" si="707"/>
        <v>-1.2216227713034216E-3</v>
      </c>
      <c r="DN373" s="240">
        <f t="shared" ca="1" si="708"/>
        <v>-6.5385261169511298E-4</v>
      </c>
      <c r="DO373" s="240">
        <f t="shared" ca="1" si="709"/>
        <v>-2.9773104206398801E-5</v>
      </c>
      <c r="DP373" s="240">
        <f t="shared" ca="1" si="710"/>
        <v>5.9687044302500502E-4</v>
      </c>
      <c r="DQ373" s="240">
        <f t="shared" ca="1" si="711"/>
        <v>1.1721119084803589E-3</v>
      </c>
      <c r="DR373" s="240">
        <f t="shared" ca="1" si="712"/>
        <v>1.6464118834088131E-3</v>
      </c>
      <c r="DS373" s="240">
        <f t="shared" ca="1" si="713"/>
        <v>1.9789239724451071E-3</v>
      </c>
      <c r="DT373" s="240">
        <f t="shared" ca="1" si="714"/>
        <v>2.1410124577514586E-3</v>
      </c>
      <c r="DU373" s="240">
        <f t="shared" ca="1" si="715"/>
        <v>2.1187183878099373E-3</v>
      </c>
      <c r="DV373" s="240">
        <f t="shared" ca="1" si="716"/>
        <v>1.9139617129542313E-3</v>
      </c>
      <c r="DW373" s="240">
        <f t="shared" ca="1" si="717"/>
        <v>1.5443759405360915E-3</v>
      </c>
      <c r="DX373" s="240">
        <f t="shared" ca="1" si="718"/>
        <v>1.0417895491124859E-3</v>
      </c>
      <c r="DY373" s="240">
        <f t="shared" ca="1" si="719"/>
        <v>4.4948494124391418E-4</v>
      </c>
      <c r="DZ373" s="240">
        <f t="shared" ca="1" si="720"/>
        <v>-1.8152900795142461E-4</v>
      </c>
      <c r="EA373" s="240">
        <f t="shared" ca="1" si="721"/>
        <v>-7.9690980087227111E-4</v>
      </c>
      <c r="EB373" s="240">
        <f t="shared" ca="1" si="722"/>
        <v>-1.3436612568385718E-3</v>
      </c>
      <c r="EC373" s="240">
        <f t="shared" ca="1" si="723"/>
        <v>-1.7746975075866474E-3</v>
      </c>
      <c r="ED373" s="240">
        <f t="shared" ca="1" si="724"/>
        <v>-2.0528980006275992E-3</v>
      </c>
      <c r="EE373" s="240">
        <f t="shared" ca="1" si="725"/>
        <v>-2.1543042963024592E-3</v>
      </c>
      <c r="EF373" s="240">
        <f t="shared" ca="1" si="726"/>
        <v>-2.0701833525184326E-3</v>
      </c>
      <c r="EG373" s="240">
        <f t="shared" ca="1" si="727"/>
        <v>-1.8077796084699756E-3</v>
      </c>
      <c r="EH373" s="240">
        <f t="shared" ca="1" si="728"/>
        <v>-1.3896910983997634E-3</v>
      </c>
      <c r="EI373" s="240">
        <f t="shared" ca="1" si="729"/>
        <v>-8.5192332406349987E-4</v>
      </c>
      <c r="EJ373" s="240">
        <f t="shared" ca="1" si="730"/>
        <v>-2.4078848509507335E-4</v>
      </c>
      <c r="EK373" s="240">
        <f t="shared" ca="1" si="731"/>
        <v>3.9108289652882607E-4</v>
      </c>
      <c r="EL373" s="240">
        <f t="shared" ca="1" si="732"/>
        <v>9.892744817019271E-4</v>
      </c>
      <c r="EM373" s="240">
        <f t="shared" ca="1" si="733"/>
        <v>1.5022704127734703E-3</v>
      </c>
      <c r="EN373" s="240">
        <f t="shared" ca="1" si="734"/>
        <v>1.8858918246180806E-3</v>
      </c>
      <c r="EO373" s="240">
        <f t="shared" ca="1" si="735"/>
        <v>2.1071014988358464E-3</v>
      </c>
      <c r="EP373" s="240">
        <f t="shared" ca="1" si="736"/>
        <v>2.1468490068175467E-3</v>
      </c>
      <c r="EQ373" s="240">
        <f t="shared" ca="1" si="737"/>
        <v>2.0017113198648405E-3</v>
      </c>
      <c r="ER373" s="240">
        <f t="shared" ca="1" si="738"/>
        <v>1.6841875981232963E-3</v>
      </c>
      <c r="ES373" s="240">
        <f t="shared" ca="1" si="739"/>
        <v>1.221622771303416E-3</v>
      </c>
      <c r="ET373" s="240">
        <f t="shared" ca="1" si="740"/>
        <v>6.53852611695121E-4</v>
      </c>
      <c r="EU373" s="240">
        <f t="shared" ca="1" si="741"/>
        <v>2.977310420639197E-5</v>
      </c>
      <c r="EV373" s="240">
        <f t="shared" ca="1" si="742"/>
        <v>-5.9687044302501164E-4</v>
      </c>
      <c r="EW373" s="240">
        <f t="shared" ca="1" si="743"/>
        <v>-1.1721119084803519E-3</v>
      </c>
      <c r="EX373" s="240">
        <f t="shared" ca="1" si="744"/>
        <v>-1.6464118834088174E-3</v>
      </c>
      <c r="EY373" s="240">
        <f t="shared" ca="1" si="745"/>
        <v>-1.9789239724451037E-3</v>
      </c>
      <c r="EZ373" s="240">
        <f t="shared" ca="1" si="746"/>
        <v>-2.1410124577514577E-3</v>
      </c>
      <c r="FA373" s="240">
        <f t="shared" ca="1" si="747"/>
        <v>-2.118718387809936E-3</v>
      </c>
      <c r="FB373" s="240">
        <f t="shared" ca="1" si="748"/>
        <v>-1.9139617129542352E-3</v>
      </c>
      <c r="FC373" s="240">
        <f t="shared" ca="1" si="749"/>
        <v>-1.5443759405360973E-3</v>
      </c>
      <c r="FD373" s="240">
        <f t="shared" ca="1" si="750"/>
        <v>-1.0417895491124799E-3</v>
      </c>
      <c r="FE373" s="240">
        <f t="shared" ca="1" si="751"/>
        <v>-4.4948494124392242E-4</v>
      </c>
      <c r="FF373" s="240">
        <f t="shared" ca="1" si="752"/>
        <v>1.8152900795143144E-4</v>
      </c>
      <c r="FG373" s="240">
        <f t="shared" ca="1" si="753"/>
        <v>7.969098008722774E-4</v>
      </c>
      <c r="FH373" s="240">
        <f t="shared" ca="1" si="754"/>
        <v>1.3436612568385651E-3</v>
      </c>
      <c r="FI373" s="240">
        <f t="shared" ca="1" si="755"/>
        <v>1.7746975075866511E-3</v>
      </c>
      <c r="FJ373" s="240">
        <f t="shared" ca="1" si="756"/>
        <v>2.0528980006275965E-3</v>
      </c>
      <c r="FK373" s="240">
        <f t="shared" ca="1" si="757"/>
        <v>2.1543042963024592E-3</v>
      </c>
      <c r="FL373" s="240">
        <f t="shared" ca="1" si="758"/>
        <v>2.0701833525184309E-3</v>
      </c>
      <c r="FM373" s="240">
        <f t="shared" ca="1" si="759"/>
        <v>1.8077796084699799E-3</v>
      </c>
      <c r="FN373" s="240">
        <f t="shared" ca="1" si="760"/>
        <v>1.3896910983997699E-3</v>
      </c>
      <c r="FO373" s="240">
        <f t="shared" ca="1" si="761"/>
        <v>8.5192332406349358E-4</v>
      </c>
      <c r="FP373" s="240">
        <f t="shared" ca="1" si="762"/>
        <v>2.4078848509508181E-4</v>
      </c>
      <c r="FQ373" s="240">
        <f t="shared" ca="1" si="763"/>
        <v>-3.9108289652883279E-4</v>
      </c>
      <c r="FR373" s="240">
        <f t="shared" ca="1" si="764"/>
        <v>-9.8927448170193296E-4</v>
      </c>
      <c r="FS373" s="240">
        <f t="shared" ca="1" si="765"/>
        <v>-1.5022704127734643E-3</v>
      </c>
      <c r="FT373" s="240">
        <f t="shared" ca="1" si="766"/>
        <v>-1.8858918246180845E-3</v>
      </c>
      <c r="FU373" s="240">
        <f t="shared" ca="1" si="767"/>
        <v>-2.1071014988358482E-3</v>
      </c>
      <c r="FV373" s="240">
        <f t="shared" ca="1" si="768"/>
        <v>-2.1468490068175475E-3</v>
      </c>
      <c r="FW373" s="240">
        <f t="shared" ca="1" si="769"/>
        <v>-2.0017113198648379E-3</v>
      </c>
      <c r="FX373" s="240">
        <f t="shared" ca="1" si="770"/>
        <v>-1.6841875981233015E-3</v>
      </c>
      <c r="FY373" s="240">
        <f t="shared" ca="1" si="771"/>
        <v>-1.2216227713034229E-3</v>
      </c>
      <c r="FZ373" s="240">
        <f t="shared" ca="1" si="772"/>
        <v>-6.538526116951145E-4</v>
      </c>
      <c r="GA373" s="240">
        <f t="shared" ca="1" si="773"/>
        <v>-2.9773104206400319E-5</v>
      </c>
      <c r="GB373" s="240">
        <f t="shared" ca="1" si="774"/>
        <v>5.9687044302500351E-4</v>
      </c>
      <c r="GC373" s="240">
        <f t="shared" ca="1" si="775"/>
        <v>1.1721119084803576E-3</v>
      </c>
      <c r="GD373" s="240">
        <f t="shared" ca="1" si="776"/>
        <v>1.646411883408812E-3</v>
      </c>
      <c r="GE373" s="240">
        <f t="shared" ca="1" si="777"/>
        <v>1.9789239724451063E-3</v>
      </c>
      <c r="GF373" s="240">
        <f t="shared" ca="1" si="778"/>
        <v>2.1410124577514581E-3</v>
      </c>
      <c r="GG373" s="240">
        <f t="shared" ca="1" si="779"/>
        <v>2.1187183878099377E-3</v>
      </c>
      <c r="GH373" s="240">
        <f t="shared" ca="1" si="780"/>
        <v>1.9139617129542319E-3</v>
      </c>
      <c r="GI373" s="240">
        <f t="shared" ca="1" si="781"/>
        <v>1.5443759405360923E-3</v>
      </c>
      <c r="GJ373" s="240">
        <f t="shared" ca="1" si="782"/>
        <v>1.0417895491124872E-3</v>
      </c>
      <c r="GK373" s="240">
        <f t="shared" ca="1" si="783"/>
        <v>4.494849412439157E-4</v>
      </c>
      <c r="GL373" s="240">
        <f t="shared" ca="1" si="784"/>
        <v>-1.8152900795142309E-4</v>
      </c>
      <c r="GM373" s="240">
        <f t="shared" ca="1" si="785"/>
        <v>-7.969098008722697E-4</v>
      </c>
      <c r="GN373" s="240">
        <f t="shared" ca="1" si="786"/>
        <v>-1.3436612568385705E-3</v>
      </c>
      <c r="GO373" s="240">
        <f t="shared" ca="1" si="787"/>
        <v>-1.7746975075866465E-3</v>
      </c>
      <c r="GP373" s="240">
        <f t="shared" ca="1" si="788"/>
        <v>-2.0528980006275987E-3</v>
      </c>
      <c r="GQ373" s="240">
        <f t="shared" ca="1" si="789"/>
        <v>-2.1543042963024592E-3</v>
      </c>
      <c r="GR373" s="240">
        <f t="shared" ca="1" si="790"/>
        <v>-2.0701833525184335E-3</v>
      </c>
      <c r="GS373" s="240">
        <f t="shared" ca="1" si="791"/>
        <v>-1.8077796084699765E-3</v>
      </c>
      <c r="GT373" s="240">
        <f t="shared" ca="1" si="792"/>
        <v>-1.3896910983997647E-3</v>
      </c>
      <c r="GU373" s="240">
        <f t="shared" ca="1" si="793"/>
        <v>-8.5192332406350117E-4</v>
      </c>
      <c r="GV373" s="240">
        <f t="shared" ca="1" si="794"/>
        <v>-2.4078848509507498E-4</v>
      </c>
      <c r="GW373" s="240">
        <f t="shared" ca="1" si="795"/>
        <v>3.9108289652882455E-4</v>
      </c>
      <c r="GX373" s="240">
        <f t="shared" ca="1" si="796"/>
        <v>9.8927448170192558E-4</v>
      </c>
      <c r="GY373" s="240">
        <f t="shared" ca="1" si="797"/>
        <v>1.5022704127734693E-3</v>
      </c>
      <c r="GZ373" s="240">
        <f t="shared" ca="1" si="798"/>
        <v>1.8858918246180802E-3</v>
      </c>
      <c r="HA373" s="240">
        <f t="shared" ca="1" si="799"/>
        <v>2.107101498835846E-3</v>
      </c>
      <c r="HB373" s="240">
        <f t="shared" ca="1" si="800"/>
        <v>2.1468490068175467E-3</v>
      </c>
      <c r="HC373" s="240">
        <f t="shared" ca="1" si="801"/>
        <v>2.001711319864841E-3</v>
      </c>
      <c r="HD373" s="240">
        <f t="shared" ca="1" si="802"/>
        <v>1.684187598123297E-3</v>
      </c>
      <c r="HE373" s="240">
        <f t="shared" ca="1" si="803"/>
        <v>1.2216227713034173E-3</v>
      </c>
      <c r="HF373" s="240">
        <f t="shared" ca="1" si="804"/>
        <v>6.5385261169512252E-4</v>
      </c>
      <c r="HG373" s="240">
        <f t="shared" ca="1" si="805"/>
        <v>2.9773104206393488E-5</v>
      </c>
      <c r="HH373" s="240">
        <f t="shared" ca="1" si="806"/>
        <v>-5.9687044302501012E-4</v>
      </c>
      <c r="HI373" s="240">
        <f t="shared" ca="1" si="807"/>
        <v>-1.1721119084803506E-3</v>
      </c>
      <c r="HJ373" s="240">
        <f t="shared" ca="1" si="808"/>
        <v>-1.6464118834088163E-3</v>
      </c>
      <c r="HK373" s="240">
        <f t="shared" ca="1" si="809"/>
        <v>-1.9789239724451028E-3</v>
      </c>
      <c r="HL373" s="240">
        <f t="shared" ca="1" si="810"/>
        <v>-2.1410124577514577E-3</v>
      </c>
      <c r="HM373" s="240">
        <f t="shared" ca="1" si="811"/>
        <v>-2.118718387809936E-3</v>
      </c>
      <c r="HN373" s="240">
        <f t="shared" ca="1" si="812"/>
        <v>-1.9139617129542361E-3</v>
      </c>
      <c r="HO373" s="240">
        <f t="shared" ca="1" si="813"/>
        <v>-1.5443759405360984E-3</v>
      </c>
      <c r="HP373" s="240">
        <f t="shared" ca="1" si="814"/>
        <v>-1.0417895491124814E-3</v>
      </c>
      <c r="HQ373" s="240">
        <f t="shared" ca="1" si="815"/>
        <v>-4.4948494124390898E-4</v>
      </c>
      <c r="HR373" s="240">
        <f t="shared" ca="1" si="816"/>
        <v>1.8152900795141474E-4</v>
      </c>
      <c r="HS373" s="240">
        <f t="shared" ca="1" si="817"/>
        <v>7.9690980087226179E-4</v>
      </c>
      <c r="HT373" s="240">
        <f t="shared" ca="1" si="818"/>
        <v>1.3436612568385638E-3</v>
      </c>
      <c r="HU373" s="240">
        <f t="shared" ca="1" si="819"/>
        <v>1.7746975075866502E-3</v>
      </c>
      <c r="HV373" s="240">
        <f t="shared" ca="1" si="820"/>
        <v>2.0528980006276005E-3</v>
      </c>
      <c r="HW373" s="240">
        <f t="shared" ca="1" si="821"/>
        <v>2.1543042963024597E-3</v>
      </c>
      <c r="HX373" s="240">
        <f t="shared" ca="1" si="822"/>
        <v>2.0701833525184356E-3</v>
      </c>
      <c r="HY373" s="240">
        <f t="shared" ca="1" si="823"/>
        <v>1.807779608469981E-3</v>
      </c>
      <c r="HZ373" s="240">
        <f t="shared" ca="1" si="824"/>
        <v>1.3896910983997712E-3</v>
      </c>
      <c r="IA373" s="240">
        <f t="shared" ca="1" si="825"/>
        <v>8.5192332406349488E-4</v>
      </c>
      <c r="IB373" s="240">
        <f t="shared" ca="1" si="826"/>
        <v>2.4078848509506825E-4</v>
      </c>
      <c r="IC373" s="240">
        <f t="shared" ca="1" si="827"/>
        <v>-3.9108289652881609E-4</v>
      </c>
      <c r="ID373" s="240">
        <f t="shared" ca="1" si="828"/>
        <v>-9.8927448170191799E-4</v>
      </c>
      <c r="IE373" s="240">
        <f t="shared" ca="1" si="829"/>
        <v>-2.0002977946496029E-3</v>
      </c>
      <c r="IF373" s="240">
        <f t="shared" ca="1" si="830"/>
        <v>-1.8858918246180837E-3</v>
      </c>
      <c r="IG373" s="240">
        <f t="shared" ca="1" si="831"/>
        <v>-2.1071014988358477E-3</v>
      </c>
      <c r="IH373" s="240">
        <f t="shared" ca="1" si="832"/>
        <v>-2.1468490068175462E-3</v>
      </c>
      <c r="II373" s="240">
        <f t="shared" ca="1" si="833"/>
        <v>-2.0017113198648444E-3</v>
      </c>
      <c r="IJ373" s="240">
        <f t="shared" ca="1" si="834"/>
        <v>-1.6841875981233026E-3</v>
      </c>
      <c r="IK373" s="240">
        <f t="shared" ca="1" si="835"/>
        <v>-1.2216227713034242E-3</v>
      </c>
      <c r="IL373" s="240">
        <f t="shared" ca="1" si="836"/>
        <v>-6.5385261169511601E-4</v>
      </c>
      <c r="IM373" s="240">
        <f t="shared" ca="1" si="837"/>
        <v>-2.9773104206386549E-5</v>
      </c>
      <c r="IN373" s="240">
        <f t="shared" ca="1" si="838"/>
        <v>5.9687044302501662E-4</v>
      </c>
      <c r="IO373" s="240">
        <f t="shared" ca="1" si="839"/>
        <v>1.1721119084803435E-3</v>
      </c>
      <c r="IP373" s="240">
        <f t="shared" ca="1" si="840"/>
        <v>1.6464118834088109E-3</v>
      </c>
      <c r="IQ373" s="240">
        <f t="shared" ca="1" si="841"/>
        <v>1.9789239724451054E-3</v>
      </c>
      <c r="IR373" s="240">
        <f t="shared" ca="1" si="842"/>
        <v>2.1410124577514581E-3</v>
      </c>
      <c r="IS373" s="240">
        <f t="shared" ca="1" si="843"/>
        <v>2.1187183878099351E-3</v>
      </c>
      <c r="IT373" s="240">
        <f t="shared" ca="1" si="844"/>
        <v>1.9139617129542397E-3</v>
      </c>
      <c r="IU373" s="240">
        <f t="shared" ca="1" si="845"/>
        <v>1.5443759405361045E-3</v>
      </c>
      <c r="IV373" s="240">
        <f t="shared" ca="1" si="846"/>
        <v>1.0417895491124888E-3</v>
      </c>
      <c r="IW373" s="240">
        <f t="shared" ca="1" si="847"/>
        <v>4.4948494124391727E-4</v>
      </c>
      <c r="IX373" s="240">
        <f t="shared" ca="1" si="848"/>
        <v>-1.8152900795143675E-4</v>
      </c>
      <c r="IY373" s="240">
        <f t="shared" ca="1" si="849"/>
        <v>-7.9690980087228228E-4</v>
      </c>
      <c r="IZ373" s="240">
        <f t="shared" ca="1" si="850"/>
        <v>-1.3436612568385573E-3</v>
      </c>
      <c r="JA373" s="240">
        <f t="shared" ca="1" si="851"/>
        <v>-1.7746975075866457E-3</v>
      </c>
      <c r="JB373" s="240">
        <f t="shared" ca="1" si="852"/>
        <v>-2.0528980006275983E-3</v>
      </c>
    </row>
    <row r="374" spans="2:262">
      <c r="B374" s="248">
        <v>13</v>
      </c>
      <c r="C374" s="247">
        <f t="shared" si="853"/>
        <v>2.5390624999999995E-4</v>
      </c>
      <c r="D374" s="244">
        <f t="shared" ca="1" si="597"/>
        <v>24.205223456205822</v>
      </c>
      <c r="E374" s="243">
        <f ca="1">S361</f>
        <v>0.20522345620582322</v>
      </c>
      <c r="F374" s="242">
        <v>13</v>
      </c>
      <c r="G374" s="240">
        <f t="shared" ca="1" si="854"/>
        <v>1.5747270313989009E-2</v>
      </c>
      <c r="H374" s="240">
        <f t="shared" ca="1" si="598"/>
        <v>1.4761019189112623E-2</v>
      </c>
      <c r="I374" s="240">
        <f t="shared" ca="1" si="599"/>
        <v>1.228473707468501E-2</v>
      </c>
      <c r="J374" s="240">
        <f t="shared" ca="1" si="600"/>
        <v>8.5683888980663415E-3</v>
      </c>
      <c r="K374" s="240">
        <f t="shared" ca="1" si="601"/>
        <v>3.9871163673040029E-3</v>
      </c>
      <c r="L374" s="240">
        <f t="shared" ca="1" si="602"/>
        <v>-9.9663019794856561E-4</v>
      </c>
      <c r="M374" s="240">
        <f t="shared" ca="1" si="603"/>
        <v>-5.8797732844683669E-3</v>
      </c>
      <c r="N374" s="240">
        <f t="shared" ca="1" si="604"/>
        <v>-1.0169390660253009E-2</v>
      </c>
      <c r="O374" s="240">
        <f t="shared" ca="1" si="605"/>
        <v>-1.3432472738271355E-2</v>
      </c>
      <c r="P374" s="240">
        <f t="shared" ca="1" si="606"/>
        <v>-1.5339632139819724E-2</v>
      </c>
      <c r="Q374" s="240">
        <f t="shared" ca="1" si="607"/>
        <v>-1.5698353255107628E-2</v>
      </c>
      <c r="R374" s="240">
        <f t="shared" ca="1" si="608"/>
        <v>-1.4472425469438518E-2</v>
      </c>
      <c r="S374" s="240">
        <f t="shared" ca="1" si="609"/>
        <v>-1.1785598394420935E-2</v>
      </c>
      <c r="T374" s="240">
        <f t="shared" ca="1" si="610"/>
        <v>-7.909090131870921E-3</v>
      </c>
      <c r="U374" s="241">
        <f t="shared" ca="1" si="611"/>
        <v>-3.2342095317025457E-3</v>
      </c>
      <c r="V374" s="240">
        <f t="shared" ca="1" si="612"/>
        <v>1.7671439472825689E-3</v>
      </c>
      <c r="W374" s="240">
        <f t="shared" ca="1" si="613"/>
        <v>6.5901154859209742E-3</v>
      </c>
      <c r="X374" s="240">
        <f t="shared" ca="1" si="614"/>
        <v>1.0747856787206508E-2</v>
      </c>
      <c r="Y374" s="240">
        <f t="shared" ca="1" si="615"/>
        <v>1.382067031494047E-2</v>
      </c>
      <c r="Z374" s="240">
        <f t="shared" ca="1" si="616"/>
        <v>1.549837509023671E-2</v>
      </c>
      <c r="AA374" s="240">
        <f t="shared" ca="1" si="617"/>
        <v>1.5611617488221341E-2</v>
      </c>
      <c r="AB374" s="240">
        <f t="shared" ca="1" si="618"/>
        <v>1.4148966409173774E-2</v>
      </c>
      <c r="AC374" s="240">
        <f t="shared" ca="1" si="619"/>
        <v>1.125806717532819E-2</v>
      </c>
      <c r="AD374" s="240">
        <f t="shared" ca="1" si="620"/>
        <v>7.2307376747933558E-3</v>
      </c>
      <c r="AE374" s="240">
        <f t="shared" ca="1" si="621"/>
        <v>2.4735112020559291E-3</v>
      </c>
      <c r="AF374" s="240">
        <f t="shared" ca="1" si="622"/>
        <v>-2.5334004920640318E-3</v>
      </c>
      <c r="AG374" s="240">
        <f t="shared" ca="1" si="623"/>
        <v>-7.2845815219420556E-3</v>
      </c>
      <c r="AH374" s="240">
        <f t="shared" ca="1" si="624"/>
        <v>-1.130043038575858E-2</v>
      </c>
      <c r="AI374" s="240">
        <f t="shared" ca="1" si="625"/>
        <v>-1.4175572686273143E-2</v>
      </c>
      <c r="AJ374" s="240">
        <f t="shared" ca="1" si="626"/>
        <v>-1.5619781097563987E-2</v>
      </c>
      <c r="AK374" s="240">
        <f t="shared" ca="1" si="627"/>
        <v>-1.5487271967389735E-2</v>
      </c>
      <c r="AL374" s="240">
        <f t="shared" ca="1" si="628"/>
        <v>-1.3791421249526247E-2</v>
      </c>
      <c r="AM374" s="240">
        <f t="shared" ca="1" si="629"/>
        <v>-1.0703414286319867E-2</v>
      </c>
      <c r="AN374" s="240">
        <f t="shared" ca="1" si="630"/>
        <v>-6.5349657373193941E-3</v>
      </c>
      <c r="AO374" s="240">
        <f t="shared" ca="1" si="631"/>
        <v>-1.7068539672695669E-3</v>
      </c>
      <c r="AP374" s="240">
        <f t="shared" ca="1" si="632"/>
        <v>3.2935538531604375E-3</v>
      </c>
      <c r="AQ374" s="240">
        <f t="shared" ca="1" si="633"/>
        <v>7.961498363022821E-3</v>
      </c>
      <c r="AR374" s="240">
        <f t="shared" ca="1" si="634"/>
        <v>1.1825780257710536E-2</v>
      </c>
      <c r="AS374" s="240">
        <f t="shared" ca="1" si="635"/>
        <v>1.4496324861371056E-2</v>
      </c>
      <c r="AT374" s="240">
        <f t="shared" ca="1" si="636"/>
        <v>1.5703557684095992E-2</v>
      </c>
      <c r="AU374" s="240">
        <f t="shared" ca="1" si="637"/>
        <v>1.5325616251863881E-2</v>
      </c>
      <c r="AV374" s="240">
        <f t="shared" ca="1" si="638"/>
        <v>1.3400651348102779E-2</v>
      </c>
      <c r="AW374" s="240">
        <f t="shared" ca="1" si="639"/>
        <v>1.0122975934787433E-2</v>
      </c>
      <c r="AX374" s="240">
        <f t="shared" ca="1" si="640"/>
        <v>5.8234504949888077E-3</v>
      </c>
      <c r="AY374" s="240">
        <f t="shared" ca="1" si="641"/>
        <v>9.3608477177327355E-4</v>
      </c>
      <c r="AZ374" s="240">
        <f t="shared" ca="1" si="642"/>
        <v>-4.0457727545433588E-3</v>
      </c>
      <c r="BA374" s="240">
        <f t="shared" ca="1" si="643"/>
        <v>-8.6192352572021427E-3</v>
      </c>
      <c r="BB374" s="240">
        <f t="shared" ca="1" si="644"/>
        <v>-1.2322640789205653E-2</v>
      </c>
      <c r="BC374" s="240">
        <f t="shared" ca="1" si="645"/>
        <v>-1.4782154120149826E-2</v>
      </c>
      <c r="BD374" s="240">
        <f t="shared" ca="1" si="646"/>
        <v>-1.5749503024697801E-2</v>
      </c>
      <c r="BE374" s="240">
        <f t="shared" ca="1" si="647"/>
        <v>-1.5127039784421831E-2</v>
      </c>
      <c r="BF374" s="240">
        <f t="shared" ca="1" si="648"/>
        <v>-1.2977598103823301E-2</v>
      </c>
      <c r="BG374" s="240">
        <f t="shared" ca="1" si="649"/>
        <v>-9.5181504475601031E-3</v>
      </c>
      <c r="BH374" s="240">
        <f t="shared" ca="1" si="650"/>
        <v>-5.0979060503418272E-3</v>
      </c>
      <c r="BI374" s="240">
        <f t="shared" ca="1" si="651"/>
        <v>-1.6306046607046393E-4</v>
      </c>
      <c r="BJ374" s="240">
        <f t="shared" ca="1" si="652"/>
        <v>4.7882450349927457E-3</v>
      </c>
      <c r="BK374" s="240">
        <f t="shared" ca="1" si="653"/>
        <v>9.2562076586910208E-3</v>
      </c>
      <c r="BL374" s="240">
        <f t="shared" ca="1" si="654"/>
        <v>1.278981499970373E-2</v>
      </c>
      <c r="BM374" s="240">
        <f t="shared" ca="1" si="655"/>
        <v>1.5032371874889377E-2</v>
      </c>
      <c r="BN374" s="240">
        <f t="shared" ca="1" si="656"/>
        <v>1.575750643301958E-2</v>
      </c>
      <c r="BO374" s="240">
        <f t="shared" ca="1" si="657"/>
        <v>1.4892020953166928E-2</v>
      </c>
      <c r="BP374" s="240">
        <f t="shared" ca="1" si="658"/>
        <v>1.2523280689008352E-2</v>
      </c>
      <c r="BQ374" s="240">
        <f t="shared" ca="1" si="659"/>
        <v>8.8903949022131282E-3</v>
      </c>
      <c r="BR374" s="240">
        <f t="shared" ca="1" si="660"/>
        <v>4.3600803034956849E-3</v>
      </c>
      <c r="BS374" s="240">
        <f t="shared" ca="1" si="661"/>
        <v>-6.1035666657754777E-4</v>
      </c>
      <c r="BT374" s="240">
        <f t="shared" ca="1" si="662"/>
        <v>-5.5191820137520499E-3</v>
      </c>
      <c r="BU374" s="240">
        <f t="shared" ca="1" si="663"/>
        <v>-9.8708810451820957E-3</v>
      </c>
      <c r="BV374" s="240">
        <f t="shared" ca="1" si="664"/>
        <v>-1.3226177425612006E-2</v>
      </c>
      <c r="BW374" s="240">
        <f t="shared" ca="1" si="665"/>
        <v>-1.5246375329102056E-2</v>
      </c>
      <c r="BX374" s="240">
        <f t="shared" ca="1" si="666"/>
        <v>-1.5727548628149658E-2</v>
      </c>
      <c r="BY374" s="240">
        <f t="shared" ca="1" si="667"/>
        <v>-1.4621125939048848E-2</v>
      </c>
      <c r="BZ374" s="240">
        <f t="shared" ca="1" si="668"/>
        <v>-1.2038793594103779E-2</v>
      </c>
      <c r="CA374" s="240">
        <f t="shared" ca="1" si="669"/>
        <v>-8.241221616840053E-3</v>
      </c>
      <c r="CB374" s="240">
        <f t="shared" ca="1" si="670"/>
        <v>-3.611750741300491E-3</v>
      </c>
      <c r="CC374" s="240">
        <f t="shared" ca="1" si="671"/>
        <v>1.3823033965547869E-3</v>
      </c>
      <c r="CD374" s="240">
        <f t="shared" ca="1" si="672"/>
        <v>6.2368227996170283E-3</v>
      </c>
      <c r="CE374" s="240">
        <f t="shared" ca="1" si="673"/>
        <v>1.0461774614648216E-2</v>
      </c>
      <c r="CF374" s="240">
        <f t="shared" ca="1" si="674"/>
        <v>1.3630676831625691E-2</v>
      </c>
      <c r="CG374" s="240">
        <f t="shared" ca="1" si="675"/>
        <v>1.5423648929722155E-2</v>
      </c>
      <c r="CH374" s="240">
        <f t="shared" ca="1" si="676"/>
        <v>1.5659701781063955E-2</v>
      </c>
      <c r="CI374" s="240">
        <f t="shared" ca="1" si="677"/>
        <v>1.4315007351884216E-2</v>
      </c>
      <c r="CJ374" s="240">
        <f t="shared" ca="1" si="678"/>
        <v>1.1525303990957195E-2</v>
      </c>
      <c r="CK374" s="240">
        <f t="shared" ca="1" si="679"/>
        <v>7.5721945067462482E-3</v>
      </c>
      <c r="CL374" s="240">
        <f t="shared" ca="1" si="680"/>
        <v>2.8547201552175561E-3</v>
      </c>
      <c r="CM374" s="240">
        <f t="shared" ca="1" si="681"/>
        <v>-2.150920036574305E-3</v>
      </c>
      <c r="CN374" s="240">
        <f t="shared" ca="1" si="682"/>
        <v>-6.9394385330765205E-3</v>
      </c>
      <c r="CO374" s="240">
        <f t="shared" ca="1" si="683"/>
        <v>-1.1027464852724461E-2</v>
      </c>
      <c r="CP374" s="240">
        <f t="shared" ca="1" si="684"/>
        <v>-1.4002338743245704E-2</v>
      </c>
      <c r="CQ374" s="240">
        <f t="shared" ca="1" si="685"/>
        <v>-1.5563765609118476E-2</v>
      </c>
      <c r="CR374" s="240">
        <f t="shared" ca="1" si="686"/>
        <v>-1.5554129340759794E-2</v>
      </c>
      <c r="CS374" s="240">
        <f t="shared" ca="1" si="687"/>
        <v>-1.3974402658162362E-2</v>
      </c>
      <c r="CT374" s="240">
        <f t="shared" ca="1" si="688"/>
        <v>-1.098404892099899E-2</v>
      </c>
      <c r="CU374" s="240">
        <f t="shared" ca="1" si="689"/>
        <v>-6.8849253168398357E-3</v>
      </c>
      <c r="CV374" s="240">
        <f t="shared" ca="1" si="690"/>
        <v>-2.0908122982366941E-3</v>
      </c>
      <c r="CW374" s="240">
        <f t="shared" ca="1" si="691"/>
        <v>2.9143549218273151E-3</v>
      </c>
      <c r="CX374" s="240">
        <f t="shared" ca="1" si="692"/>
        <v>7.6253365512868512E-3</v>
      </c>
      <c r="CY374" s="240">
        <f t="shared" ca="1" si="693"/>
        <v>1.1566588962078647E-2</v>
      </c>
      <c r="CZ374" s="240">
        <f t="shared" ca="1" si="694"/>
        <v>1.4340267794373189E-2</v>
      </c>
      <c r="DA374" s="240">
        <f t="shared" ca="1" si="695"/>
        <v>1.5666387813937564E-2</v>
      </c>
      <c r="DB374" s="240">
        <f t="shared" ca="1" si="696"/>
        <v>1.5411085640492921E-2</v>
      </c>
      <c r="DC374" s="240">
        <f t="shared" ca="1" si="697"/>
        <v>1.3600132404423886E-2</v>
      </c>
      <c r="DD374" s="240">
        <f t="shared" ca="1" si="698"/>
        <v>1.0416332315101039E-2</v>
      </c>
      <c r="DE374" s="240">
        <f t="shared" ca="1" si="699"/>
        <v>6.18106973879687E-3</v>
      </c>
      <c r="DF374" s="240">
        <f t="shared" ca="1" si="700"/>
        <v>1.3218674912959063E-3</v>
      </c>
      <c r="DG374" s="240">
        <f t="shared" ca="1" si="701"/>
        <v>-3.6707688708064097E-3</v>
      </c>
      <c r="DH374" s="240">
        <f t="shared" ca="1" si="702"/>
        <v>-8.2928644658445318E-3</v>
      </c>
      <c r="DI374" s="240">
        <f t="shared" ca="1" si="703"/>
        <v>-1.2077848145509607E-2</v>
      </c>
      <c r="DJ374" s="240">
        <f t="shared" ca="1" si="704"/>
        <v>-1.4643649884324922E-2</v>
      </c>
      <c r="DK374" s="240">
        <f t="shared" ca="1" si="705"/>
        <v>-1.5731268318299366E-2</v>
      </c>
      <c r="DL374" s="240">
        <f t="shared" ca="1" si="706"/>
        <v>-1.5230915285066413E-2</v>
      </c>
      <c r="DM374" s="240">
        <f t="shared" ca="1" si="707"/>
        <v>-1.3193098240492217E-2</v>
      </c>
      <c r="DN374" s="240">
        <f t="shared" ca="1" si="708"/>
        <v>-9.8235218522930521E-3</v>
      </c>
      <c r="DO374" s="240">
        <f t="shared" ca="1" si="709"/>
        <v>-5.4623234223553753E-3</v>
      </c>
      <c r="DP374" s="240">
        <f t="shared" ca="1" si="710"/>
        <v>-5.4973818978661364E-4</v>
      </c>
      <c r="DQ374" s="240">
        <f t="shared" ca="1" si="711"/>
        <v>4.4183396160541889E-3</v>
      </c>
      <c r="DR374" s="240">
        <f t="shared" ca="1" si="712"/>
        <v>8.9404141435348531E-3</v>
      </c>
      <c r="DS374" s="240">
        <f t="shared" ca="1" si="713"/>
        <v>1.2560010734863515E-2</v>
      </c>
      <c r="DT374" s="240">
        <f t="shared" ca="1" si="714"/>
        <v>1.4911754139073093E-2</v>
      </c>
      <c r="DU374" s="240">
        <f t="shared" ca="1" si="715"/>
        <v>1.5758250819386012E-2</v>
      </c>
      <c r="DV374" s="240">
        <f t="shared" ca="1" si="716"/>
        <v>1.5014052320647557E-2</v>
      </c>
      <c r="DW374" s="240">
        <f t="shared" ca="1" si="717"/>
        <v>1.2754280747320273E-2</v>
      </c>
      <c r="DX374" s="240">
        <f t="shared" ca="1" si="718"/>
        <v>9.2070456649040889E-3</v>
      </c>
      <c r="DY374" s="240">
        <f t="shared" ca="1" si="719"/>
        <v>4.7304178903464014E-3</v>
      </c>
      <c r="DZ374" s="240">
        <f t="shared" ca="1" si="720"/>
        <v>-2.2371547917325336E-4</v>
      </c>
      <c r="EA374" s="240">
        <f t="shared" ca="1" si="721"/>
        <v>-5.1552661941661601E-3</v>
      </c>
      <c r="EB374" s="240">
        <f t="shared" ca="1" si="722"/>
        <v>-9.5664255804655159E-3</v>
      </c>
      <c r="EC374" s="240">
        <f t="shared" ca="1" si="723"/>
        <v>-1.3011915158230128E-2</v>
      </c>
      <c r="ED374" s="240">
        <f t="shared" ca="1" si="724"/>
        <v>-1.5143934671984828E-2</v>
      </c>
      <c r="EE374" s="240">
        <f t="shared" ca="1" si="725"/>
        <v>-1.5747270313989009E-2</v>
      </c>
      <c r="EF374" s="240">
        <f t="shared" ca="1" si="726"/>
        <v>-1.4761019189112594E-2</v>
      </c>
      <c r="EG374" s="240">
        <f t="shared" ca="1" si="727"/>
        <v>-1.2284737074684981E-2</v>
      </c>
      <c r="EH374" s="240">
        <f t="shared" ca="1" si="728"/>
        <v>-8.5683888980663259E-3</v>
      </c>
      <c r="EI374" s="240">
        <f t="shared" ca="1" si="729"/>
        <v>-3.9871163673040168E-3</v>
      </c>
      <c r="EJ374" s="240">
        <f t="shared" ca="1" si="730"/>
        <v>9.9663019794863066E-4</v>
      </c>
      <c r="EK374" s="240">
        <f t="shared" ca="1" si="731"/>
        <v>5.8797732844683929E-3</v>
      </c>
      <c r="EL374" s="240">
        <f t="shared" ca="1" si="732"/>
        <v>1.0169390660253011E-2</v>
      </c>
      <c r="EM374" s="240">
        <f t="shared" ca="1" si="733"/>
        <v>1.3432472738271398E-2</v>
      </c>
      <c r="EN374" s="240">
        <f t="shared" ca="1" si="734"/>
        <v>1.5339632139819735E-2</v>
      </c>
      <c r="EO374" s="240">
        <f t="shared" ca="1" si="735"/>
        <v>1.5698353255107628E-2</v>
      </c>
      <c r="EP374" s="240">
        <f t="shared" ca="1" si="736"/>
        <v>1.4472425469438522E-2</v>
      </c>
      <c r="EQ374" s="240">
        <f t="shared" ca="1" si="737"/>
        <v>1.1785598394420884E-2</v>
      </c>
      <c r="ER374" s="240">
        <f t="shared" ca="1" si="738"/>
        <v>7.9090901318708932E-3</v>
      </c>
      <c r="ES374" s="240">
        <f t="shared" ca="1" si="739"/>
        <v>3.2342095317025431E-3</v>
      </c>
      <c r="ET374" s="240">
        <f t="shared" ca="1" si="740"/>
        <v>-1.7671439472825429E-3</v>
      </c>
      <c r="EU374" s="240">
        <f t="shared" ca="1" si="741"/>
        <v>-6.5901154859210279E-3</v>
      </c>
      <c r="EV374" s="240">
        <f t="shared" ca="1" si="742"/>
        <v>-1.0747856787206533E-2</v>
      </c>
      <c r="EW374" s="240">
        <f t="shared" ca="1" si="743"/>
        <v>-1.3820670314940463E-2</v>
      </c>
      <c r="EX374" s="240">
        <f t="shared" ca="1" si="744"/>
        <v>-1.5498375090236724E-2</v>
      </c>
      <c r="EY374" s="240">
        <f t="shared" ca="1" si="745"/>
        <v>-1.5611617488221336E-2</v>
      </c>
      <c r="EZ374" s="240">
        <f t="shared" ca="1" si="746"/>
        <v>-1.4148966409173772E-2</v>
      </c>
      <c r="FA374" s="240">
        <f t="shared" ca="1" si="747"/>
        <v>-1.1258067175328207E-2</v>
      </c>
      <c r="FB374" s="240">
        <f t="shared" ca="1" si="748"/>
        <v>-7.2307376747933021E-3</v>
      </c>
      <c r="FC374" s="240">
        <f t="shared" ca="1" si="749"/>
        <v>-2.4735112020558988E-3</v>
      </c>
      <c r="FD374" s="240">
        <f t="shared" ca="1" si="750"/>
        <v>2.5334004920640344E-3</v>
      </c>
      <c r="FE374" s="240">
        <f t="shared" ca="1" si="751"/>
        <v>7.2845815219421337E-3</v>
      </c>
      <c r="FF374" s="240">
        <f t="shared" ca="1" si="752"/>
        <v>1.1300430385758601E-2</v>
      </c>
      <c r="FG374" s="240">
        <f t="shared" ca="1" si="753"/>
        <v>1.4175572686273143E-2</v>
      </c>
      <c r="FH374" s="240">
        <f t="shared" ca="1" si="754"/>
        <v>1.5619781097563986E-2</v>
      </c>
      <c r="FI374" s="240">
        <f t="shared" ca="1" si="755"/>
        <v>1.5487271967389726E-2</v>
      </c>
      <c r="FJ374" s="240">
        <f t="shared" ca="1" si="756"/>
        <v>1.3791421249526231E-2</v>
      </c>
      <c r="FK374" s="240">
        <f t="shared" ca="1" si="757"/>
        <v>1.0703414286319865E-2</v>
      </c>
      <c r="FL374" s="240">
        <f t="shared" ca="1" si="758"/>
        <v>6.5349657373193143E-3</v>
      </c>
      <c r="FM374" s="240">
        <f t="shared" ca="1" si="759"/>
        <v>1.7068539672695088E-3</v>
      </c>
      <c r="FN374" s="240">
        <f t="shared" ca="1" si="760"/>
        <v>-3.2935538531604675E-3</v>
      </c>
      <c r="FO374" s="240">
        <f t="shared" ca="1" si="761"/>
        <v>-7.9614983630228002E-3</v>
      </c>
      <c r="FP374" s="240">
        <f t="shared" ca="1" si="762"/>
        <v>-1.1825780257710574E-2</v>
      </c>
      <c r="FQ374" s="240">
        <f t="shared" ca="1" si="763"/>
        <v>-1.4496324861371066E-2</v>
      </c>
      <c r="FR374" s="240">
        <f t="shared" ca="1" si="764"/>
        <v>-1.5703557684095992E-2</v>
      </c>
      <c r="FS374" s="240">
        <f t="shared" ca="1" si="765"/>
        <v>-1.5325616251863858E-2</v>
      </c>
      <c r="FT374" s="240">
        <f t="shared" ca="1" si="766"/>
        <v>-1.3400651348102748E-2</v>
      </c>
      <c r="FU374" s="240">
        <f t="shared" ca="1" si="767"/>
        <v>-1.012297593478741E-2</v>
      </c>
      <c r="FV374" s="240">
        <f t="shared" ca="1" si="768"/>
        <v>-5.823450494988832E-3</v>
      </c>
      <c r="FW374" s="240">
        <f t="shared" ca="1" si="769"/>
        <v>-9.36084771773215E-4</v>
      </c>
      <c r="FX374" s="240">
        <f t="shared" ca="1" si="770"/>
        <v>4.04577275454339E-3</v>
      </c>
      <c r="FY374" s="240">
        <f t="shared" ca="1" si="771"/>
        <v>8.6192352572021444E-3</v>
      </c>
      <c r="FZ374" s="240">
        <f t="shared" ca="1" si="772"/>
        <v>1.2322640789205709E-2</v>
      </c>
      <c r="GA374" s="240">
        <f t="shared" ca="1" si="773"/>
        <v>1.4782154120149847E-2</v>
      </c>
      <c r="GB374" s="240">
        <f t="shared" ca="1" si="774"/>
        <v>1.5749503024697804E-2</v>
      </c>
      <c r="GC374" s="240">
        <f t="shared" ca="1" si="775"/>
        <v>1.5127039784421838E-2</v>
      </c>
      <c r="GD374" s="240">
        <f t="shared" ca="1" si="776"/>
        <v>1.297759810382325E-2</v>
      </c>
      <c r="GE374" s="240">
        <f t="shared" ca="1" si="777"/>
        <v>9.5181504475600788E-3</v>
      </c>
      <c r="GF374" s="240">
        <f t="shared" ca="1" si="778"/>
        <v>5.0979060503417977E-3</v>
      </c>
      <c r="GG374" s="240">
        <f t="shared" ca="1" si="779"/>
        <v>1.6306046607048909E-4</v>
      </c>
      <c r="GH374" s="240">
        <f t="shared" ca="1" si="780"/>
        <v>-4.788245034992776E-3</v>
      </c>
      <c r="GI374" s="240">
        <f t="shared" ca="1" si="781"/>
        <v>-9.2562076586910451E-3</v>
      </c>
      <c r="GJ374" s="240">
        <f t="shared" ca="1" si="782"/>
        <v>-1.2789814999703717E-2</v>
      </c>
      <c r="GK374" s="240">
        <f t="shared" ca="1" si="783"/>
        <v>-1.5032371874889403E-2</v>
      </c>
      <c r="GL374" s="240">
        <f t="shared" ca="1" si="784"/>
        <v>-1.575750643301958E-2</v>
      </c>
      <c r="GM374" s="240">
        <f t="shared" ca="1" si="785"/>
        <v>-1.4892020953166919E-2</v>
      </c>
      <c r="GN374" s="240">
        <f t="shared" ca="1" si="786"/>
        <v>-1.2523280689008367E-2</v>
      </c>
      <c r="GO374" s="240">
        <f t="shared" ca="1" si="787"/>
        <v>-8.8903949022130571E-3</v>
      </c>
      <c r="GP374" s="240">
        <f t="shared" ca="1" si="788"/>
        <v>-4.3600803034956554E-3</v>
      </c>
      <c r="GQ374" s="240">
        <f t="shared" ca="1" si="789"/>
        <v>6.1035666657752348E-4</v>
      </c>
      <c r="GR374" s="240">
        <f t="shared" ca="1" si="790"/>
        <v>5.5191820137521323E-3</v>
      </c>
      <c r="GS374" s="240">
        <f t="shared" ca="1" si="791"/>
        <v>9.87088104518212E-3</v>
      </c>
      <c r="GT374" s="240">
        <f t="shared" ca="1" si="792"/>
        <v>1.3226177425612023E-2</v>
      </c>
      <c r="GU374" s="240">
        <f t="shared" ca="1" si="793"/>
        <v>1.5246375329102051E-2</v>
      </c>
      <c r="GV374" s="240">
        <f t="shared" ca="1" si="794"/>
        <v>1.5727548628149651E-2</v>
      </c>
      <c r="GW374" s="240">
        <f t="shared" ca="1" si="795"/>
        <v>1.4621125939048836E-2</v>
      </c>
      <c r="GX374" s="240">
        <f t="shared" ca="1" si="796"/>
        <v>1.203879359410376E-2</v>
      </c>
      <c r="GY374" s="240">
        <f t="shared" ca="1" si="797"/>
        <v>8.2412216168399784E-3</v>
      </c>
      <c r="GZ374" s="240">
        <f t="shared" ca="1" si="798"/>
        <v>3.6117507413005699E-3</v>
      </c>
      <c r="HA374" s="240">
        <f t="shared" ca="1" si="799"/>
        <v>-1.3823033965548182E-3</v>
      </c>
      <c r="HB374" s="240">
        <f t="shared" ca="1" si="800"/>
        <v>-6.2368227996171099E-3</v>
      </c>
      <c r="HC374" s="240">
        <f t="shared" ca="1" si="801"/>
        <v>-1.0461774614648199E-2</v>
      </c>
      <c r="HD374" s="240">
        <f t="shared" ca="1" si="802"/>
        <v>-1.3630676831625707E-2</v>
      </c>
      <c r="HE374" s="240">
        <f t="shared" ca="1" si="803"/>
        <v>-1.5423648929722186E-2</v>
      </c>
      <c r="HF374" s="240">
        <f t="shared" ca="1" si="804"/>
        <v>-1.5659701781063958E-2</v>
      </c>
      <c r="HG374" s="240">
        <f t="shared" ca="1" si="805"/>
        <v>-1.4315007351884203E-2</v>
      </c>
      <c r="HH374" s="240">
        <f t="shared" ca="1" si="806"/>
        <v>-1.1525303990957097E-2</v>
      </c>
      <c r="HI374" s="240">
        <f t="shared" ca="1" si="807"/>
        <v>-7.5721945067462708E-3</v>
      </c>
      <c r="HJ374" s="240">
        <f t="shared" ca="1" si="808"/>
        <v>-2.8547201552174711E-3</v>
      </c>
      <c r="HK374" s="240">
        <f t="shared" ca="1" si="809"/>
        <v>2.1509200365742252E-3</v>
      </c>
      <c r="HL374" s="240">
        <f t="shared" ca="1" si="810"/>
        <v>6.9394385330765473E-3</v>
      </c>
      <c r="HM374" s="240">
        <f t="shared" ca="1" si="811"/>
        <v>1.1027464852724524E-2</v>
      </c>
      <c r="HN374" s="240">
        <f t="shared" ca="1" si="812"/>
        <v>1.4002338743245668E-2</v>
      </c>
      <c r="HO374" s="240">
        <f t="shared" ca="1" si="813"/>
        <v>1.5563765609118482E-2</v>
      </c>
      <c r="HP374" s="240">
        <f t="shared" ca="1" si="814"/>
        <v>1.5554129340759776E-2</v>
      </c>
      <c r="HQ374" s="240">
        <f t="shared" ca="1" si="815"/>
        <v>1.3974402658162372E-2</v>
      </c>
      <c r="HR374" s="240">
        <f t="shared" ca="1" si="816"/>
        <v>1.0984048920998968E-2</v>
      </c>
      <c r="HS374" s="240">
        <f t="shared" ca="1" si="817"/>
        <v>6.8849253168397073E-3</v>
      </c>
      <c r="HT374" s="240">
        <f t="shared" ca="1" si="818"/>
        <v>2.0908122982367188E-3</v>
      </c>
      <c r="HU374" s="240">
        <f t="shared" ca="1" si="819"/>
        <v>-2.9143549218274005E-3</v>
      </c>
      <c r="HV374" s="240">
        <f t="shared" ca="1" si="820"/>
        <v>-7.6253365512869761E-3</v>
      </c>
      <c r="HW374" s="240">
        <f t="shared" ca="1" si="821"/>
        <v>-1.1566588962078629E-2</v>
      </c>
      <c r="HX374" s="240">
        <f t="shared" ca="1" si="822"/>
        <v>-1.4340267794373225E-2</v>
      </c>
      <c r="HY374" s="240">
        <f t="shared" ca="1" si="823"/>
        <v>-1.5666387813937553E-2</v>
      </c>
      <c r="HZ374" s="240">
        <f t="shared" ca="1" si="824"/>
        <v>-1.5411085640492914E-2</v>
      </c>
      <c r="IA374" s="240">
        <f t="shared" ca="1" si="825"/>
        <v>-1.3600132404423813E-2</v>
      </c>
      <c r="IB374" s="240">
        <f t="shared" ca="1" si="826"/>
        <v>-1.04163323151011E-2</v>
      </c>
      <c r="IC374" s="240">
        <f t="shared" ca="1" si="827"/>
        <v>-6.1810697387968423E-3</v>
      </c>
      <c r="ID374" s="240">
        <f t="shared" ca="1" si="828"/>
        <v>-1.3218674912957645E-3</v>
      </c>
      <c r="IE374" s="240">
        <f t="shared" ca="1" si="829"/>
        <v>1.1358947705313529E-2</v>
      </c>
      <c r="IF374" s="240">
        <f t="shared" ca="1" si="830"/>
        <v>8.2928644658445596E-3</v>
      </c>
      <c r="IG374" s="240">
        <f t="shared" ca="1" si="831"/>
        <v>1.2077848145509698E-2</v>
      </c>
      <c r="IH374" s="240">
        <f t="shared" ca="1" si="832"/>
        <v>1.4643649884324933E-2</v>
      </c>
      <c r="II374" s="240">
        <f t="shared" ca="1" si="833"/>
        <v>1.5731268318299369E-2</v>
      </c>
      <c r="IJ374" s="240">
        <f t="shared" ca="1" si="834"/>
        <v>1.5230915285066433E-2</v>
      </c>
      <c r="IK374" s="240">
        <f t="shared" ca="1" si="835"/>
        <v>1.3193098240492199E-2</v>
      </c>
      <c r="IL374" s="240">
        <f t="shared" ca="1" si="836"/>
        <v>9.8235218522930295E-3</v>
      </c>
      <c r="IM374" s="240">
        <f t="shared" ca="1" si="837"/>
        <v>5.4623234223554525E-3</v>
      </c>
      <c r="IN374" s="240">
        <f t="shared" ca="1" si="838"/>
        <v>5.4973818978658285E-4</v>
      </c>
      <c r="IO374" s="240">
        <f t="shared" ca="1" si="839"/>
        <v>-4.4183396160543268E-3</v>
      </c>
      <c r="IP374" s="240">
        <f t="shared" ca="1" si="840"/>
        <v>-8.9404141435347872E-3</v>
      </c>
      <c r="IQ374" s="240">
        <f t="shared" ca="1" si="841"/>
        <v>-1.2560010734863536E-2</v>
      </c>
      <c r="IR374" s="240">
        <f t="shared" ca="1" si="842"/>
        <v>-1.4911754139073136E-2</v>
      </c>
      <c r="IS374" s="240">
        <f t="shared" ca="1" si="843"/>
        <v>-1.5758250819386015E-2</v>
      </c>
      <c r="IT374" s="240">
        <f t="shared" ca="1" si="844"/>
        <v>-1.5014052320647547E-2</v>
      </c>
      <c r="IU374" s="240">
        <f t="shared" ca="1" si="845"/>
        <v>-1.2754280747320188E-2</v>
      </c>
      <c r="IV374" s="240">
        <f t="shared" ca="1" si="846"/>
        <v>-9.2070456649040629E-3</v>
      </c>
      <c r="IW374" s="240">
        <f t="shared" ca="1" si="847"/>
        <v>-4.7304178903463711E-3</v>
      </c>
      <c r="IX374" s="240">
        <f t="shared" ca="1" si="848"/>
        <v>2.2371547917317269E-4</v>
      </c>
      <c r="IY374" s="240">
        <f t="shared" ca="1" si="849"/>
        <v>5.1552661941661887E-3</v>
      </c>
      <c r="IZ374" s="240">
        <f t="shared" ca="1" si="850"/>
        <v>9.5664255804656304E-3</v>
      </c>
      <c r="JA374" s="240">
        <f t="shared" ca="1" si="851"/>
        <v>1.3011915158230084E-2</v>
      </c>
      <c r="JB374" s="240">
        <f t="shared" ca="1" si="852"/>
        <v>1.5143934671984837E-2</v>
      </c>
    </row>
    <row r="375" spans="2:262">
      <c r="B375" s="248">
        <v>14</v>
      </c>
      <c r="C375" s="247">
        <f t="shared" si="853"/>
        <v>2.7343749999999997E-4</v>
      </c>
      <c r="D375" s="244">
        <f t="shared" ca="1" si="597"/>
        <v>24.203162605238994</v>
      </c>
      <c r="E375" s="243">
        <f ca="1">T361</f>
        <v>0.20316260523899332</v>
      </c>
      <c r="F375" s="242">
        <v>14</v>
      </c>
      <c r="G375" s="240">
        <f t="shared" ca="1" si="854"/>
        <v>-7.3443745571286751E-4</v>
      </c>
      <c r="H375" s="240">
        <f t="shared" ca="1" si="598"/>
        <v>-6.6684028012127614E-4</v>
      </c>
      <c r="I375" s="240">
        <f t="shared" ca="1" si="599"/>
        <v>-5.2128156063347374E-4</v>
      </c>
      <c r="J375" s="240">
        <f t="shared" ca="1" si="600"/>
        <v>-3.147788392863044E-4</v>
      </c>
      <c r="K375" s="240">
        <f t="shared" ca="1" si="601"/>
        <v>-7.1474735316965805E-5</v>
      </c>
      <c r="L375" s="240">
        <f t="shared" ca="1" si="602"/>
        <v>1.801856135898717E-4</v>
      </c>
      <c r="M375" s="240">
        <f t="shared" ca="1" si="603"/>
        <v>4.1078012553077498E-4</v>
      </c>
      <c r="N375" s="240">
        <f t="shared" ca="1" si="604"/>
        <v>5.9334956498740361E-4</v>
      </c>
      <c r="O375" s="240">
        <f t="shared" ca="1" si="605"/>
        <v>7.0654939745485874E-4</v>
      </c>
      <c r="P375" s="240">
        <f t="shared" ca="1" si="606"/>
        <v>7.3714521887711958E-4</v>
      </c>
      <c r="Q375" s="240">
        <f t="shared" ca="1" si="607"/>
        <v>6.8156001456872286E-4</v>
      </c>
      <c r="R375" s="240">
        <f t="shared" ca="1" si="608"/>
        <v>5.4629235468934873E-4</v>
      </c>
      <c r="S375" s="240">
        <f t="shared" ca="1" si="609"/>
        <v>3.4715663425650544E-4</v>
      </c>
      <c r="T375" s="240">
        <f t="shared" ca="1" si="610"/>
        <v>1.0743418265690191E-4</v>
      </c>
      <c r="U375" s="241">
        <f t="shared" ca="1" si="611"/>
        <v>-1.4484860009971676E-4</v>
      </c>
      <c r="V375" s="240">
        <f t="shared" ca="1" si="612"/>
        <v>-3.8019686220481543E-4</v>
      </c>
      <c r="W375" s="240">
        <f t="shared" ca="1" si="613"/>
        <v>-5.7109559832058479E-4</v>
      </c>
      <c r="X375" s="240">
        <f t="shared" ca="1" si="614"/>
        <v>-6.9522648029697067E-4</v>
      </c>
      <c r="Y375" s="240">
        <f t="shared" ca="1" si="615"/>
        <v>-7.380771346428011E-4</v>
      </c>
      <c r="Z375" s="240">
        <f t="shared" ca="1" si="616"/>
        <v>-6.9463781124346684E-4</v>
      </c>
      <c r="AA375" s="240">
        <f t="shared" ca="1" si="617"/>
        <v>-5.6998708261321801E-4</v>
      </c>
      <c r="AB375" s="240">
        <f t="shared" ca="1" si="618"/>
        <v>-3.7869809848745258E-4</v>
      </c>
      <c r="AC375" s="240">
        <f t="shared" ca="1" si="619"/>
        <v>-1.4313481164069422E-4</v>
      </c>
      <c r="AD375" s="240">
        <f t="shared" ca="1" si="620"/>
        <v>1.0916263364468278E-4</v>
      </c>
      <c r="AE375" s="240">
        <f t="shared" ca="1" si="621"/>
        <v>3.486976713364919E-4</v>
      </c>
      <c r="AF375" s="240">
        <f t="shared" ca="1" si="622"/>
        <v>5.4746581233534528E-4</v>
      </c>
      <c r="AG375" s="240">
        <f t="shared" ca="1" si="623"/>
        <v>6.8222870165339955E-4</v>
      </c>
      <c r="AH375" s="240">
        <f t="shared" ca="1" si="624"/>
        <v>7.3723095794320638E-4</v>
      </c>
      <c r="AI375" s="240">
        <f t="shared" ca="1" si="625"/>
        <v>7.0604216458783906E-4</v>
      </c>
      <c r="AJ375" s="240">
        <f t="shared" ca="1" si="626"/>
        <v>5.9230866173010002E-4</v>
      </c>
      <c r="AK375" s="240">
        <f t="shared" ca="1" si="627"/>
        <v>4.0932724582910807E-4</v>
      </c>
      <c r="AL375" s="240">
        <f t="shared" ca="1" si="628"/>
        <v>1.7849061632611529E-4</v>
      </c>
      <c r="AM375" s="240">
        <f t="shared" ca="1" si="629"/>
        <v>-7.3213684843681254E-5</v>
      </c>
      <c r="AN375" s="240">
        <f t="shared" ca="1" si="630"/>
        <v>-3.1635843723561044E-4</v>
      </c>
      <c r="AO375" s="240">
        <f t="shared" ca="1" si="631"/>
        <v>-5.2251713325584832E-4</v>
      </c>
      <c r="AP375" s="240">
        <f t="shared" ca="1" si="632"/>
        <v>-6.6758737431136844E-4</v>
      </c>
      <c r="AQ375" s="240">
        <f t="shared" ca="1" si="633"/>
        <v>-7.3460872729212093E-4</v>
      </c>
      <c r="AR375" s="240">
        <f t="shared" ca="1" si="634"/>
        <v>-7.157456005157291E-4</v>
      </c>
      <c r="AS375" s="240">
        <f t="shared" ca="1" si="635"/>
        <v>-6.1320331740076278E-4</v>
      </c>
      <c r="AT375" s="240">
        <f t="shared" ca="1" si="636"/>
        <v>-4.3897028798272838E-4</v>
      </c>
      <c r="AU375" s="240">
        <f t="shared" ca="1" si="637"/>
        <v>-2.134164214828752E-4</v>
      </c>
      <c r="AV375" s="240">
        <f t="shared" ca="1" si="638"/>
        <v>3.7088357863129871E-5</v>
      </c>
      <c r="AW375" s="240">
        <f t="shared" ca="1" si="639"/>
        <v>2.8325706794970194E-4</v>
      </c>
      <c r="AX375" s="240">
        <f t="shared" ca="1" si="640"/>
        <v>4.9630966463524236E-4</v>
      </c>
      <c r="AY375" s="240">
        <f t="shared" ca="1" si="641"/>
        <v>6.5133777051087341E-4</v>
      </c>
      <c r="AZ375" s="240">
        <f t="shared" ca="1" si="642"/>
        <v>7.3021675987286364E-4</v>
      </c>
      <c r="BA375" s="240">
        <f t="shared" ca="1" si="643"/>
        <v>7.2372474260006653E-4</v>
      </c>
      <c r="BB375" s="240">
        <f t="shared" ca="1" si="644"/>
        <v>6.3262071256953991E-4</v>
      </c>
      <c r="BC375" s="240">
        <f t="shared" ca="1" si="645"/>
        <v>4.6755581226334109E-4</v>
      </c>
      <c r="BD375" s="240">
        <f t="shared" ca="1" si="646"/>
        <v>2.4782808778721333E-4</v>
      </c>
      <c r="BE375" s="240">
        <f t="shared" ca="1" si="647"/>
        <v>-8.736817799284962E-7</v>
      </c>
      <c r="BF375" s="240">
        <f t="shared" ca="1" si="648"/>
        <v>-2.4947330757671377E-4</v>
      </c>
      <c r="BG375" s="240">
        <f t="shared" ca="1" si="649"/>
        <v>-4.6890654256093775E-4</v>
      </c>
      <c r="BH375" s="240">
        <f t="shared" ca="1" si="650"/>
        <v>-6.3351903697076687E-4</v>
      </c>
      <c r="BI375" s="240">
        <f t="shared" ca="1" si="651"/>
        <v>-7.2406563631963877E-4</v>
      </c>
      <c r="BJ375" s="240">
        <f t="shared" ca="1" si="652"/>
        <v>-7.2996036838867979E-4</v>
      </c>
      <c r="BK375" s="240">
        <f t="shared" ca="1" si="653"/>
        <v>-6.5051406903070762E-4</v>
      </c>
      <c r="BL375" s="240">
        <f t="shared" ca="1" si="654"/>
        <v>-4.9501495363916113E-4</v>
      </c>
      <c r="BM375" s="240">
        <f t="shared" ca="1" si="655"/>
        <v>-2.8164271452089284E-4</v>
      </c>
      <c r="BN375" s="240">
        <f t="shared" ca="1" si="656"/>
        <v>-3.534309907920368E-5</v>
      </c>
      <c r="BO375" s="240">
        <f t="shared" ca="1" si="657"/>
        <v>2.1508854415449349E-4</v>
      </c>
      <c r="BP375" s="240">
        <f t="shared" ca="1" si="658"/>
        <v>4.4037378355424035E-4</v>
      </c>
      <c r="BQ375" s="240">
        <f t="shared" ca="1" si="659"/>
        <v>6.1417410058088324E-4</v>
      </c>
      <c r="BR375" s="240">
        <f t="shared" ca="1" si="660"/>
        <v>7.1617017522785991E-4</v>
      </c>
      <c r="BS375" s="240">
        <f t="shared" ca="1" si="661"/>
        <v>7.3443745571286762E-4</v>
      </c>
      <c r="BT375" s="240">
        <f t="shared" ca="1" si="662"/>
        <v>6.6684028012127603E-4</v>
      </c>
      <c r="BU375" s="240">
        <f t="shared" ca="1" si="663"/>
        <v>5.2128156063347515E-4</v>
      </c>
      <c r="BV375" s="240">
        <f t="shared" ca="1" si="664"/>
        <v>3.1477883928630564E-4</v>
      </c>
      <c r="BW375" s="240">
        <f t="shared" ca="1" si="665"/>
        <v>7.1474735316966767E-5</v>
      </c>
      <c r="BX375" s="240">
        <f t="shared" ca="1" si="666"/>
        <v>-1.801856135898711E-4</v>
      </c>
      <c r="BY375" s="240">
        <f t="shared" ca="1" si="667"/>
        <v>-4.1078012553077498E-4</v>
      </c>
      <c r="BZ375" s="240">
        <f t="shared" ca="1" si="668"/>
        <v>-5.9334956498740372E-4</v>
      </c>
      <c r="CA375" s="240">
        <f t="shared" ca="1" si="669"/>
        <v>-7.065493974548582E-4</v>
      </c>
      <c r="CB375" s="240">
        <f t="shared" ca="1" si="670"/>
        <v>-7.3714521887711969E-4</v>
      </c>
      <c r="CC375" s="240">
        <f t="shared" ca="1" si="671"/>
        <v>-6.8156001456872318E-4</v>
      </c>
      <c r="CD375" s="240">
        <f t="shared" ca="1" si="672"/>
        <v>-5.4629235468934905E-4</v>
      </c>
      <c r="CE375" s="240">
        <f t="shared" ca="1" si="673"/>
        <v>-3.4715663425650544E-4</v>
      </c>
      <c r="CF375" s="240">
        <f t="shared" ca="1" si="674"/>
        <v>-1.0743418265690126E-4</v>
      </c>
      <c r="CG375" s="240">
        <f t="shared" ca="1" si="675"/>
        <v>1.4484860009971495E-4</v>
      </c>
      <c r="CH375" s="240">
        <f t="shared" ca="1" si="676"/>
        <v>3.8019686220481434E-4</v>
      </c>
      <c r="CI375" s="240">
        <f t="shared" ca="1" si="677"/>
        <v>5.7109559832058435E-4</v>
      </c>
      <c r="CJ375" s="240">
        <f t="shared" ca="1" si="678"/>
        <v>6.9522648029697045E-4</v>
      </c>
      <c r="CK375" s="240">
        <f t="shared" ca="1" si="679"/>
        <v>7.380771346428011E-4</v>
      </c>
      <c r="CL375" s="240">
        <f t="shared" ca="1" si="680"/>
        <v>6.9463781124346673E-4</v>
      </c>
      <c r="CM375" s="240">
        <f t="shared" ca="1" si="681"/>
        <v>5.6998708261321921E-4</v>
      </c>
      <c r="CN375" s="240">
        <f t="shared" ca="1" si="682"/>
        <v>3.7869809848745366E-4</v>
      </c>
      <c r="CO375" s="240">
        <f t="shared" ca="1" si="683"/>
        <v>1.4313481164069484E-4</v>
      </c>
      <c r="CP375" s="240">
        <f t="shared" ca="1" si="684"/>
        <v>-1.0916263364468218E-4</v>
      </c>
      <c r="CQ375" s="240">
        <f t="shared" ca="1" si="685"/>
        <v>-3.486976713364925E-4</v>
      </c>
      <c r="CR375" s="240">
        <f t="shared" ca="1" si="686"/>
        <v>-5.4746581233534582E-4</v>
      </c>
      <c r="CS375" s="240">
        <f t="shared" ca="1" si="687"/>
        <v>-6.822287016533988E-4</v>
      </c>
      <c r="CT375" s="240">
        <f t="shared" ca="1" si="688"/>
        <v>-7.3723095794320627E-4</v>
      </c>
      <c r="CU375" s="240">
        <f t="shared" ca="1" si="689"/>
        <v>-7.0604216458783906E-4</v>
      </c>
      <c r="CV375" s="240">
        <f t="shared" ca="1" si="690"/>
        <v>-5.9230866173010034E-4</v>
      </c>
      <c r="CW375" s="240">
        <f t="shared" ca="1" si="691"/>
        <v>-4.0932724582910752E-4</v>
      </c>
      <c r="CX375" s="240">
        <f t="shared" ca="1" si="692"/>
        <v>-1.7849061632611464E-4</v>
      </c>
      <c r="CY375" s="240">
        <f t="shared" ca="1" si="693"/>
        <v>7.3213684843681932E-5</v>
      </c>
      <c r="CZ375" s="240">
        <f t="shared" ca="1" si="694"/>
        <v>3.1635843723561223E-4</v>
      </c>
      <c r="DA375" s="240">
        <f t="shared" ca="1" si="695"/>
        <v>5.2251713325584593E-4</v>
      </c>
      <c r="DB375" s="240">
        <f t="shared" ca="1" si="696"/>
        <v>6.6758737431136714E-4</v>
      </c>
      <c r="DC375" s="240">
        <f t="shared" ca="1" si="697"/>
        <v>7.3460872729212072E-4</v>
      </c>
      <c r="DD375" s="240">
        <f t="shared" ca="1" si="698"/>
        <v>7.1574560051572964E-4</v>
      </c>
      <c r="DE375" s="240">
        <f t="shared" ca="1" si="699"/>
        <v>6.1320331740076387E-4</v>
      </c>
      <c r="DF375" s="240">
        <f t="shared" ca="1" si="700"/>
        <v>4.3897028798272892E-4</v>
      </c>
      <c r="DG375" s="240">
        <f t="shared" ca="1" si="701"/>
        <v>2.134164214828758E-4</v>
      </c>
      <c r="DH375" s="240">
        <f t="shared" ca="1" si="702"/>
        <v>-3.7088357863129302E-5</v>
      </c>
      <c r="DI375" s="240">
        <f t="shared" ca="1" si="703"/>
        <v>-2.8325706794970264E-4</v>
      </c>
      <c r="DJ375" s="240">
        <f t="shared" ca="1" si="704"/>
        <v>-4.963096646352429E-4</v>
      </c>
      <c r="DK375" s="240">
        <f t="shared" ca="1" si="705"/>
        <v>-6.5133777051087384E-4</v>
      </c>
      <c r="DL375" s="240">
        <f t="shared" ca="1" si="706"/>
        <v>-7.3021675987286396E-4</v>
      </c>
      <c r="DM375" s="240">
        <f t="shared" ca="1" si="707"/>
        <v>-7.2372474260006708E-4</v>
      </c>
      <c r="DN375" s="240">
        <f t="shared" ca="1" si="708"/>
        <v>-6.3262071256954165E-4</v>
      </c>
      <c r="DO375" s="240">
        <f t="shared" ca="1" si="709"/>
        <v>-4.6755581226334364E-4</v>
      </c>
      <c r="DP375" s="240">
        <f t="shared" ca="1" si="710"/>
        <v>-2.4782808778721393E-4</v>
      </c>
      <c r="DQ375" s="240">
        <f t="shared" ca="1" si="711"/>
        <v>8.7368177992784568E-7</v>
      </c>
      <c r="DR375" s="240">
        <f t="shared" ca="1" si="712"/>
        <v>2.4947330757671307E-4</v>
      </c>
      <c r="DS375" s="240">
        <f t="shared" ca="1" si="713"/>
        <v>4.689065425609372E-4</v>
      </c>
      <c r="DT375" s="240">
        <f t="shared" ca="1" si="714"/>
        <v>6.3351903697076665E-4</v>
      </c>
      <c r="DU375" s="240">
        <f t="shared" ca="1" si="715"/>
        <v>7.2406563631963866E-4</v>
      </c>
      <c r="DV375" s="240">
        <f t="shared" ca="1" si="716"/>
        <v>7.2996036838867957E-4</v>
      </c>
      <c r="DW375" s="240">
        <f t="shared" ca="1" si="717"/>
        <v>6.5051406903070676E-4</v>
      </c>
      <c r="DX375" s="240">
        <f t="shared" ca="1" si="718"/>
        <v>4.9501495363915961E-4</v>
      </c>
      <c r="DY375" s="240">
        <f t="shared" ca="1" si="719"/>
        <v>2.8164271452089587E-4</v>
      </c>
      <c r="DZ375" s="240">
        <f t="shared" ca="1" si="720"/>
        <v>3.5343099079206906E-5</v>
      </c>
      <c r="EA375" s="240">
        <f t="shared" ca="1" si="721"/>
        <v>-2.1508854415449032E-4</v>
      </c>
      <c r="EB375" s="240">
        <f t="shared" ca="1" si="722"/>
        <v>-4.4037378355423981E-4</v>
      </c>
      <c r="EC375" s="240">
        <f t="shared" ca="1" si="723"/>
        <v>-6.1417410058088281E-4</v>
      </c>
      <c r="ED375" s="240">
        <f t="shared" ca="1" si="724"/>
        <v>-7.161701752278597E-4</v>
      </c>
      <c r="EE375" s="240">
        <f t="shared" ca="1" si="725"/>
        <v>-7.3443745571286751E-4</v>
      </c>
      <c r="EF375" s="240">
        <f t="shared" ca="1" si="726"/>
        <v>-6.6684028012127636E-4</v>
      </c>
      <c r="EG375" s="240">
        <f t="shared" ca="1" si="727"/>
        <v>-5.2128156063347374E-4</v>
      </c>
      <c r="EH375" s="240">
        <f t="shared" ca="1" si="728"/>
        <v>-3.1477883928630391E-4</v>
      </c>
      <c r="EI375" s="240">
        <f t="shared" ca="1" si="729"/>
        <v>-7.1474735316964775E-5</v>
      </c>
      <c r="EJ375" s="240">
        <f t="shared" ca="1" si="730"/>
        <v>1.8018561358986796E-4</v>
      </c>
      <c r="EK375" s="240">
        <f t="shared" ca="1" si="731"/>
        <v>4.1078012553077232E-4</v>
      </c>
      <c r="EL375" s="240">
        <f t="shared" ca="1" si="732"/>
        <v>5.9334956498740187E-4</v>
      </c>
      <c r="EM375" s="240">
        <f t="shared" ca="1" si="733"/>
        <v>7.0654939745485809E-4</v>
      </c>
      <c r="EN375" s="240">
        <f t="shared" ca="1" si="734"/>
        <v>7.371452188771198E-4</v>
      </c>
      <c r="EO375" s="240">
        <f t="shared" ca="1" si="735"/>
        <v>6.8156001456872351E-4</v>
      </c>
      <c r="EP375" s="240">
        <f t="shared" ca="1" si="736"/>
        <v>5.4629235468934959E-4</v>
      </c>
      <c r="EQ375" s="240">
        <f t="shared" ca="1" si="737"/>
        <v>3.4715663425650598E-4</v>
      </c>
      <c r="ER375" s="240">
        <f t="shared" ca="1" si="738"/>
        <v>1.0743418265690187E-4</v>
      </c>
      <c r="ES375" s="240">
        <f t="shared" ca="1" si="739"/>
        <v>-1.4484860009971685E-4</v>
      </c>
      <c r="ET375" s="240">
        <f t="shared" ca="1" si="740"/>
        <v>-3.8019686220481608E-4</v>
      </c>
      <c r="EU375" s="240">
        <f t="shared" ca="1" si="741"/>
        <v>-5.7109559832058566E-4</v>
      </c>
      <c r="EV375" s="240">
        <f t="shared" ca="1" si="742"/>
        <v>-6.9522648029696937E-4</v>
      </c>
      <c r="EW375" s="240">
        <f t="shared" ca="1" si="743"/>
        <v>-7.380771346428011E-4</v>
      </c>
      <c r="EX375" s="240">
        <f t="shared" ca="1" si="744"/>
        <v>-6.946378112434677E-4</v>
      </c>
      <c r="EY375" s="240">
        <f t="shared" ca="1" si="745"/>
        <v>-5.6998708261321964E-4</v>
      </c>
      <c r="EZ375" s="240">
        <f t="shared" ca="1" si="746"/>
        <v>-3.7869809848745426E-4</v>
      </c>
      <c r="FA375" s="240">
        <f t="shared" ca="1" si="747"/>
        <v>-1.4313481164069546E-4</v>
      </c>
      <c r="FB375" s="240">
        <f t="shared" ca="1" si="748"/>
        <v>1.0916263364468153E-4</v>
      </c>
      <c r="FC375" s="240">
        <f t="shared" ca="1" si="749"/>
        <v>3.486976713364919E-4</v>
      </c>
      <c r="FD375" s="240">
        <f t="shared" ca="1" si="750"/>
        <v>5.4746581233534528E-4</v>
      </c>
      <c r="FE375" s="240">
        <f t="shared" ca="1" si="751"/>
        <v>6.8222870165339955E-4</v>
      </c>
      <c r="FF375" s="240">
        <f t="shared" ca="1" si="752"/>
        <v>7.3723095794320638E-4</v>
      </c>
      <c r="FG375" s="240">
        <f t="shared" ca="1" si="753"/>
        <v>7.0604216458783852E-4</v>
      </c>
      <c r="FH375" s="240">
        <f t="shared" ca="1" si="754"/>
        <v>5.9230866173010229E-4</v>
      </c>
      <c r="FI375" s="240">
        <f t="shared" ca="1" si="755"/>
        <v>4.0932724582911023E-4</v>
      </c>
      <c r="FJ375" s="240">
        <f t="shared" ca="1" si="756"/>
        <v>1.7849061632611781E-4</v>
      </c>
      <c r="FK375" s="240">
        <f t="shared" ca="1" si="757"/>
        <v>-7.3213684843678707E-5</v>
      </c>
      <c r="FL375" s="240">
        <f t="shared" ca="1" si="758"/>
        <v>-3.163584372356093E-4</v>
      </c>
      <c r="FM375" s="240">
        <f t="shared" ca="1" si="759"/>
        <v>-5.2251713325584745E-4</v>
      </c>
      <c r="FN375" s="240">
        <f t="shared" ca="1" si="760"/>
        <v>-6.675873743113679E-4</v>
      </c>
      <c r="FO375" s="240">
        <f t="shared" ca="1" si="761"/>
        <v>-7.3460872729212093E-4</v>
      </c>
      <c r="FP375" s="240">
        <f t="shared" ca="1" si="762"/>
        <v>-7.1574560051572899E-4</v>
      </c>
      <c r="FQ375" s="240">
        <f t="shared" ca="1" si="763"/>
        <v>-6.1320331740076278E-4</v>
      </c>
      <c r="FR375" s="240">
        <f t="shared" ca="1" si="764"/>
        <v>-4.389702879827273E-4</v>
      </c>
      <c r="FS375" s="240">
        <f t="shared" ca="1" si="765"/>
        <v>-2.1341642148287892E-4</v>
      </c>
      <c r="FT375" s="240">
        <f t="shared" ca="1" si="766"/>
        <v>3.7088357863126022E-5</v>
      </c>
      <c r="FU375" s="240">
        <f t="shared" ca="1" si="767"/>
        <v>2.8325706794969961E-4</v>
      </c>
      <c r="FV375" s="240">
        <f t="shared" ca="1" si="768"/>
        <v>4.9630966463524051E-4</v>
      </c>
      <c r="FW375" s="240">
        <f t="shared" ca="1" si="769"/>
        <v>6.5133777051087222E-4</v>
      </c>
      <c r="FX375" s="240">
        <f t="shared" ca="1" si="770"/>
        <v>7.3021675987286342E-4</v>
      </c>
      <c r="FY375" s="240">
        <f t="shared" ca="1" si="771"/>
        <v>7.2372474260006675E-4</v>
      </c>
      <c r="FZ375" s="240">
        <f t="shared" ca="1" si="772"/>
        <v>6.3262071256954056E-4</v>
      </c>
      <c r="GA375" s="240">
        <f t="shared" ca="1" si="773"/>
        <v>4.6755581226334212E-4</v>
      </c>
      <c r="GB375" s="240">
        <f t="shared" ca="1" si="774"/>
        <v>2.4782808778721208E-4</v>
      </c>
      <c r="GC375" s="240">
        <f t="shared" ca="1" si="775"/>
        <v>-8.7368177992985145E-7</v>
      </c>
      <c r="GD375" s="240">
        <f t="shared" ca="1" si="776"/>
        <v>-2.4947330757671502E-4</v>
      </c>
      <c r="GE375" s="240">
        <f t="shared" ca="1" si="777"/>
        <v>-4.6890654256093471E-4</v>
      </c>
      <c r="GF375" s="240">
        <f t="shared" ca="1" si="778"/>
        <v>-6.3351903697076491E-4</v>
      </c>
      <c r="GG375" s="240">
        <f t="shared" ca="1" si="779"/>
        <v>-7.2406563631963801E-4</v>
      </c>
      <c r="GH375" s="240">
        <f t="shared" ca="1" si="780"/>
        <v>-7.2996036838868E-4</v>
      </c>
      <c r="GI375" s="240">
        <f t="shared" ca="1" si="781"/>
        <v>-6.5051406903070816E-4</v>
      </c>
      <c r="GJ375" s="240">
        <f t="shared" ca="1" si="782"/>
        <v>-4.95014953639162E-4</v>
      </c>
      <c r="GK375" s="240">
        <f t="shared" ca="1" si="783"/>
        <v>-2.8164271452089885E-4</v>
      </c>
      <c r="GL375" s="240">
        <f t="shared" ca="1" si="784"/>
        <v>-3.5343099079204954E-5</v>
      </c>
      <c r="GM375" s="240">
        <f t="shared" ca="1" si="785"/>
        <v>2.150885441544872E-4</v>
      </c>
      <c r="GN375" s="240">
        <f t="shared" ca="1" si="786"/>
        <v>4.4037378355424133E-4</v>
      </c>
      <c r="GO375" s="240">
        <f t="shared" ca="1" si="787"/>
        <v>6.1417410058088096E-4</v>
      </c>
      <c r="GP375" s="240">
        <f t="shared" ca="1" si="788"/>
        <v>7.1617017522786024E-4</v>
      </c>
      <c r="GQ375" s="240">
        <f t="shared" ca="1" si="789"/>
        <v>7.3443745571286805E-4</v>
      </c>
      <c r="GR375" s="240">
        <f t="shared" ca="1" si="790"/>
        <v>6.6684028012127538E-4</v>
      </c>
      <c r="GS375" s="240">
        <f t="shared" ca="1" si="791"/>
        <v>5.2128156063347602E-4</v>
      </c>
      <c r="GT375" s="240">
        <f t="shared" ca="1" si="792"/>
        <v>3.1477883928630206E-4</v>
      </c>
      <c r="GU375" s="240">
        <f t="shared" ca="1" si="793"/>
        <v>7.1474735316968041E-5</v>
      </c>
      <c r="GV375" s="240">
        <f t="shared" ca="1" si="794"/>
        <v>-1.8018561358986476E-4</v>
      </c>
      <c r="GW375" s="240">
        <f t="shared" ca="1" si="795"/>
        <v>-4.10780125530774E-4</v>
      </c>
      <c r="GX375" s="240">
        <f t="shared" ca="1" si="796"/>
        <v>-5.9334956498739992E-4</v>
      </c>
      <c r="GY375" s="240">
        <f t="shared" ca="1" si="797"/>
        <v>-7.0654939745485863E-4</v>
      </c>
      <c r="GZ375" s="240">
        <f t="shared" ca="1" si="798"/>
        <v>-7.3714521887711991E-4</v>
      </c>
      <c r="HA375" s="240">
        <f t="shared" ca="1" si="799"/>
        <v>-6.8156001456872264E-4</v>
      </c>
      <c r="HB375" s="240">
        <f t="shared" ca="1" si="800"/>
        <v>-5.4629235468935176E-4</v>
      </c>
      <c r="HC375" s="240">
        <f t="shared" ca="1" si="801"/>
        <v>-3.4715663425650425E-4</v>
      </c>
      <c r="HD375" s="240">
        <f t="shared" ca="1" si="802"/>
        <v>-1.0743418265690509E-4</v>
      </c>
      <c r="HE375" s="240">
        <f t="shared" ca="1" si="803"/>
        <v>1.4484860009971877E-4</v>
      </c>
      <c r="HF375" s="240">
        <f t="shared" ca="1" si="804"/>
        <v>3.8019686220481326E-4</v>
      </c>
      <c r="HG375" s="240">
        <f t="shared" ca="1" si="805"/>
        <v>5.7109559832058685E-4</v>
      </c>
      <c r="HH375" s="240">
        <f t="shared" ca="1" si="806"/>
        <v>6.9522648029697002E-4</v>
      </c>
      <c r="HI375" s="240">
        <f t="shared" ca="1" si="807"/>
        <v>7.380771346428011E-4</v>
      </c>
      <c r="HJ375" s="240">
        <f t="shared" ca="1" si="808"/>
        <v>6.9463781124346705E-4</v>
      </c>
      <c r="HK375" s="240">
        <f t="shared" ca="1" si="809"/>
        <v>5.699870826132217E-4</v>
      </c>
      <c r="HL375" s="240">
        <f t="shared" ca="1" si="810"/>
        <v>3.7869809848745253E-4</v>
      </c>
      <c r="HM375" s="240">
        <f t="shared" ca="1" si="811"/>
        <v>1.4313481164069866E-4</v>
      </c>
      <c r="HN375" s="240">
        <f t="shared" ca="1" si="812"/>
        <v>-1.0916263364468351E-4</v>
      </c>
      <c r="HO375" s="240">
        <f t="shared" ca="1" si="813"/>
        <v>-3.4869767133648908E-4</v>
      </c>
      <c r="HP375" s="240">
        <f t="shared" ca="1" si="814"/>
        <v>-5.4746581233534668E-4</v>
      </c>
      <c r="HQ375" s="240">
        <f t="shared" ca="1" si="815"/>
        <v>-6.8222870165339825E-4</v>
      </c>
      <c r="HR375" s="240">
        <f t="shared" ca="1" si="816"/>
        <v>-7.3723095794320649E-4</v>
      </c>
      <c r="HS375" s="240">
        <f t="shared" ca="1" si="817"/>
        <v>-7.0604216458783949E-4</v>
      </c>
      <c r="HT375" s="240">
        <f t="shared" ca="1" si="818"/>
        <v>-5.9230866173010425E-4</v>
      </c>
      <c r="HU375" s="240">
        <f t="shared" ca="1" si="819"/>
        <v>-4.0932724582910861E-4</v>
      </c>
      <c r="HV375" s="240">
        <f t="shared" ca="1" si="820"/>
        <v>-1.7849061632612095E-4</v>
      </c>
      <c r="HW375" s="240">
        <f t="shared" ca="1" si="821"/>
        <v>7.3213684843680658E-5</v>
      </c>
      <c r="HX375" s="240">
        <f t="shared" ca="1" si="822"/>
        <v>3.1635843723560632E-4</v>
      </c>
      <c r="HY375" s="240">
        <f t="shared" ca="1" si="823"/>
        <v>5.2251713325584886E-4</v>
      </c>
      <c r="HZ375" s="240">
        <f t="shared" ca="1" si="824"/>
        <v>6.675873743113666E-4</v>
      </c>
      <c r="IA375" s="240">
        <f t="shared" ca="1" si="825"/>
        <v>7.3460872729212104E-4</v>
      </c>
      <c r="IB375" s="240">
        <f t="shared" ca="1" si="826"/>
        <v>7.1574560051572986E-4</v>
      </c>
      <c r="IC375" s="240">
        <f t="shared" ca="1" si="827"/>
        <v>6.1320331740076159E-4</v>
      </c>
      <c r="ID375" s="240">
        <f t="shared" ca="1" si="828"/>
        <v>4.389702879827299E-4</v>
      </c>
      <c r="IE375" s="240">
        <f t="shared" ca="1" si="829"/>
        <v>-1.3291597557161532E-4</v>
      </c>
      <c r="IF375" s="240">
        <f t="shared" ca="1" si="830"/>
        <v>-3.7088357863128001E-5</v>
      </c>
      <c r="IG375" s="240">
        <f t="shared" ca="1" si="831"/>
        <v>-2.8325706794969663E-4</v>
      </c>
      <c r="IH375" s="240">
        <f t="shared" ca="1" si="832"/>
        <v>-4.9630966463524192E-4</v>
      </c>
      <c r="II375" s="240">
        <f t="shared" ca="1" si="833"/>
        <v>-6.513377705108707E-4</v>
      </c>
      <c r="IJ375" s="240">
        <f t="shared" ca="1" si="834"/>
        <v>-7.3021675987286385E-4</v>
      </c>
      <c r="IK375" s="240">
        <f t="shared" ca="1" si="835"/>
        <v>-7.237247426000674E-4</v>
      </c>
      <c r="IL375" s="240">
        <f t="shared" ca="1" si="836"/>
        <v>-6.3262071256953959E-4</v>
      </c>
      <c r="IM375" s="240">
        <f t="shared" ca="1" si="837"/>
        <v>-4.6755581226334462E-4</v>
      </c>
      <c r="IN375" s="240">
        <f t="shared" ca="1" si="838"/>
        <v>-2.4782808778721019E-4</v>
      </c>
      <c r="IO375" s="240">
        <f t="shared" ca="1" si="839"/>
        <v>8.7368177992657174E-7</v>
      </c>
      <c r="IP375" s="240">
        <f t="shared" ca="1" si="840"/>
        <v>2.4947330757671686E-4</v>
      </c>
      <c r="IQ375" s="240">
        <f t="shared" ca="1" si="841"/>
        <v>4.6890654256093628E-4</v>
      </c>
      <c r="IR375" s="240">
        <f t="shared" ca="1" si="842"/>
        <v>6.3351903697076329E-4</v>
      </c>
      <c r="IS375" s="240">
        <f t="shared" ca="1" si="843"/>
        <v>7.2406563631963845E-4</v>
      </c>
      <c r="IT375" s="240">
        <f t="shared" ca="1" si="844"/>
        <v>7.2996036838868055E-4</v>
      </c>
      <c r="IU375" s="240">
        <f t="shared" ca="1" si="845"/>
        <v>6.505140690307073E-4</v>
      </c>
      <c r="IV375" s="240">
        <f t="shared" ca="1" si="846"/>
        <v>4.9501495363916449E-4</v>
      </c>
      <c r="IW375" s="240">
        <f t="shared" ca="1" si="847"/>
        <v>2.8164271452089219E-4</v>
      </c>
      <c r="IX375" s="240">
        <f t="shared" ca="1" si="848"/>
        <v>3.534309907920818E-5</v>
      </c>
      <c r="IY375" s="240">
        <f t="shared" ca="1" si="849"/>
        <v>-2.1508854415449411E-4</v>
      </c>
      <c r="IZ375" s="240">
        <f t="shared" ca="1" si="850"/>
        <v>-4.4037378355423883E-4</v>
      </c>
      <c r="JA375" s="240">
        <f t="shared" ca="1" si="851"/>
        <v>-6.1417410058088508E-4</v>
      </c>
      <c r="JB375" s="240">
        <f t="shared" ca="1" si="852"/>
        <v>-7.1617017522785937E-4</v>
      </c>
    </row>
    <row r="376" spans="2:262">
      <c r="B376" s="248">
        <v>15</v>
      </c>
      <c r="C376" s="247">
        <f t="shared" si="853"/>
        <v>2.9296874999999999E-4</v>
      </c>
      <c r="D376" s="244">
        <f t="shared" ca="1" si="597"/>
        <v>24.204071073437245</v>
      </c>
      <c r="E376" s="243">
        <f ca="1">U361</f>
        <v>0.20407107343724451</v>
      </c>
      <c r="F376" s="242">
        <v>15</v>
      </c>
      <c r="G376" s="240">
        <f t="shared" ca="1" si="854"/>
        <v>-1.5815620932731821E-2</v>
      </c>
      <c r="H376" s="240">
        <f t="shared" ca="1" si="598"/>
        <v>-1.4496458959664688E-2</v>
      </c>
      <c r="I376" s="240">
        <f t="shared" ca="1" si="599"/>
        <v>-1.1234562703209154E-2</v>
      </c>
      <c r="J376" s="240">
        <f t="shared" ca="1" si="600"/>
        <v>-6.4670732406382648E-3</v>
      </c>
      <c r="K376" s="240">
        <f t="shared" ca="1" si="601"/>
        <v>-8.3290282289552424E-4</v>
      </c>
      <c r="L376" s="240">
        <f t="shared" ca="1" si="602"/>
        <v>4.9128885688569561E-3</v>
      </c>
      <c r="M376" s="240">
        <f t="shared" ca="1" si="603"/>
        <v>1.0000282135337626E-2</v>
      </c>
      <c r="N376" s="240">
        <f t="shared" ca="1" si="604"/>
        <v>1.3747493868314425E-2</v>
      </c>
      <c r="O376" s="240">
        <f t="shared" ca="1" si="605"/>
        <v>1.5652343426986546E-2</v>
      </c>
      <c r="P376" s="240">
        <f t="shared" ca="1" si="606"/>
        <v>1.5459553536218983E-2</v>
      </c>
      <c r="Q376" s="240">
        <f t="shared" ca="1" si="607"/>
        <v>1.3194960817998327E-2</v>
      </c>
      <c r="R376" s="240">
        <f t="shared" ca="1" si="608"/>
        <v>9.1620533119789738E-3</v>
      </c>
      <c r="S376" s="240">
        <f t="shared" ca="1" si="609"/>
        <v>3.9012987072343614E-3</v>
      </c>
      <c r="T376" s="240">
        <f t="shared" ca="1" si="610"/>
        <v>-1.882286112073089E-3</v>
      </c>
      <c r="U376" s="241">
        <f t="shared" ca="1" si="611"/>
        <v>-7.4136174830560352E-3</v>
      </c>
      <c r="V376" s="240">
        <f t="shared" ca="1" si="612"/>
        <v>-1.1951417337940105E-2</v>
      </c>
      <c r="W376" s="240">
        <f t="shared" ca="1" si="613"/>
        <v>-1.4887555141277492E-2</v>
      </c>
      <c r="X376" s="240">
        <f t="shared" ca="1" si="614"/>
        <v>-1.582854614019389E-2</v>
      </c>
      <c r="Y376" s="240">
        <f t="shared" ca="1" si="615"/>
        <v>-1.4648283988371105E-2</v>
      </c>
      <c r="Z376" s="240">
        <f t="shared" ca="1" si="616"/>
        <v>-1.1504940812679004E-2</v>
      </c>
      <c r="AA376" s="240">
        <f t="shared" ca="1" si="617"/>
        <v>-6.8197698701277024E-3</v>
      </c>
      <c r="AB376" s="240">
        <f t="shared" ca="1" si="618"/>
        <v>-1.2206515443995347E-3</v>
      </c>
      <c r="AC376" s="240">
        <f t="shared" ca="1" si="619"/>
        <v>4.5420516685051645E-3</v>
      </c>
      <c r="AD376" s="240">
        <f t="shared" ca="1" si="620"/>
        <v>9.6960545417007962E-3</v>
      </c>
      <c r="AE376" s="240">
        <f t="shared" ca="1" si="621"/>
        <v>1.3550646460526266E-2</v>
      </c>
      <c r="AF376" s="240">
        <f t="shared" ca="1" si="622"/>
        <v>1.5589256592752081E-2</v>
      </c>
      <c r="AG376" s="240">
        <f t="shared" ca="1" si="623"/>
        <v>1.5538681819923079E-2</v>
      </c>
      <c r="AH376" s="240">
        <f t="shared" ca="1" si="624"/>
        <v>1.3405699889992937E-2</v>
      </c>
      <c r="AI376" s="240">
        <f t="shared" ca="1" si="625"/>
        <v>9.4761611014830497E-3</v>
      </c>
      <c r="AJ376" s="240">
        <f t="shared" ca="1" si="626"/>
        <v>4.2766802465701425E-3</v>
      </c>
      <c r="AK376" s="240">
        <f t="shared" ca="1" si="627"/>
        <v>-1.4959373555455888E-3</v>
      </c>
      <c r="AL376" s="240">
        <f t="shared" ca="1" si="628"/>
        <v>-7.0680778070339768E-3</v>
      </c>
      <c r="AM376" s="240">
        <f t="shared" ca="1" si="629"/>
        <v>-1.1692994035587078E-2</v>
      </c>
      <c r="AN376" s="240">
        <f t="shared" ca="1" si="630"/>
        <v>-1.4750880657006624E-2</v>
      </c>
      <c r="AO376" s="240">
        <f t="shared" ca="1" si="631"/>
        <v>-1.5831936823328566E-2</v>
      </c>
      <c r="AP376" s="240">
        <f t="shared" ca="1" si="632"/>
        <v>-1.4791285438537541E-2</v>
      </c>
      <c r="AQ376" s="240">
        <f t="shared" ca="1" si="633"/>
        <v>-1.1768388776000751E-2</v>
      </c>
      <c r="AR376" s="240">
        <f t="shared" ca="1" si="634"/>
        <v>-7.1683585252550006E-3</v>
      </c>
      <c r="AS376" s="240">
        <f t="shared" ca="1" si="635"/>
        <v>-1.6076649910562991E-3</v>
      </c>
      <c r="AT376" s="240">
        <f t="shared" ca="1" si="636"/>
        <v>4.168478806066544E-3</v>
      </c>
      <c r="AU376" s="240">
        <f t="shared" ca="1" si="637"/>
        <v>9.385986407366903E-3</v>
      </c>
      <c r="AV376" s="240">
        <f t="shared" ca="1" si="638"/>
        <v>1.3345636650001583E-2</v>
      </c>
      <c r="AW376" s="240">
        <f t="shared" ca="1" si="639"/>
        <v>1.5516779373265992E-2</v>
      </c>
      <c r="AX376" s="240">
        <f t="shared" ca="1" si="640"/>
        <v>1.5608450182727589E-2</v>
      </c>
      <c r="AY376" s="240">
        <f t="shared" ca="1" si="641"/>
        <v>1.360836386964522E-2</v>
      </c>
      <c r="AZ376" s="240">
        <f t="shared" ca="1" si="642"/>
        <v>9.7845608058760806E-3</v>
      </c>
      <c r="BA376" s="240">
        <f t="shared" ca="1" si="643"/>
        <v>4.6494856736408055E-3</v>
      </c>
      <c r="BB376" s="240">
        <f t="shared" ca="1" si="644"/>
        <v>-1.108687502291766E-3</v>
      </c>
      <c r="BC376" s="240">
        <f t="shared" ca="1" si="645"/>
        <v>-6.7182805852334373E-3</v>
      </c>
      <c r="BD376" s="240">
        <f t="shared" ca="1" si="646"/>
        <v>-1.1427527310856243E-2</v>
      </c>
      <c r="BE376" s="240">
        <f t="shared" ca="1" si="647"/>
        <v>-1.4605320793798934E-2</v>
      </c>
      <c r="BF376" s="240">
        <f t="shared" ca="1" si="648"/>
        <v>-1.5825790939715118E-2</v>
      </c>
      <c r="BG376" s="240">
        <f t="shared" ca="1" si="649"/>
        <v>-1.492537717143759E-2</v>
      </c>
      <c r="BH376" s="240">
        <f t="shared" ca="1" si="650"/>
        <v>-1.2024747901972235E-2</v>
      </c>
      <c r="BI376" s="240">
        <f t="shared" ca="1" si="651"/>
        <v>-7.5126292292488749E-3</v>
      </c>
      <c r="BJ376" s="240">
        <f t="shared" ca="1" si="652"/>
        <v>-1.9937100404369165E-3</v>
      </c>
      <c r="BK376" s="240">
        <f t="shared" ca="1" si="653"/>
        <v>3.7923950078645567E-3</v>
      </c>
      <c r="BL376" s="240">
        <f t="shared" ca="1" si="654"/>
        <v>9.0702645057858036E-3</v>
      </c>
      <c r="BM376" s="240">
        <f t="shared" ca="1" si="655"/>
        <v>1.3132587926984452E-2</v>
      </c>
      <c r="BN376" s="240">
        <f t="shared" ca="1" si="656"/>
        <v>1.5434955426095206E-2</v>
      </c>
      <c r="BO376" s="240">
        <f t="shared" ca="1" si="657"/>
        <v>1.5668816598779563E-2</v>
      </c>
      <c r="BP376" s="240">
        <f t="shared" ca="1" si="658"/>
        <v>1.3802830679751917E-2</v>
      </c>
      <c r="BQ376" s="240">
        <f t="shared" ca="1" si="659"/>
        <v>1.0087066656707923E-2</v>
      </c>
      <c r="BR376" s="240">
        <f t="shared" ca="1" si="660"/>
        <v>5.0194904243970806E-3</v>
      </c>
      <c r="BS376" s="240">
        <f t="shared" ca="1" si="661"/>
        <v>-7.2076981714311403E-4</v>
      </c>
      <c r="BT376" s="240">
        <f t="shared" ca="1" si="662"/>
        <v>-6.3644365224209947E-3</v>
      </c>
      <c r="BU376" s="240">
        <f t="shared" ca="1" si="663"/>
        <v>-1.1155177070976078E-2</v>
      </c>
      <c r="BV376" s="240">
        <f t="shared" ca="1" si="664"/>
        <v>-1.4450963231473164E-2</v>
      </c>
      <c r="BW376" s="240">
        <f t="shared" ca="1" si="665"/>
        <v>-1.5810112191404022E-2</v>
      </c>
      <c r="BX376" s="240">
        <f t="shared" ca="1" si="666"/>
        <v>-1.5050478415225355E-2</v>
      </c>
      <c r="BY376" s="240">
        <f t="shared" ca="1" si="667"/>
        <v>-1.2273863769441838E-2</v>
      </c>
      <c r="BZ376" s="240">
        <f t="shared" ca="1" si="668"/>
        <v>-7.8523746063103254E-3</v>
      </c>
      <c r="CA376" s="240">
        <f t="shared" ca="1" si="669"/>
        <v>-2.3785541534387671E-3</v>
      </c>
      <c r="CB376" s="240">
        <f t="shared" ca="1" si="670"/>
        <v>3.4140268127166671E-3</v>
      </c>
      <c r="CC376" s="240">
        <f t="shared" ca="1" si="671"/>
        <v>8.749079016025502E-3</v>
      </c>
      <c r="CD376" s="240">
        <f t="shared" ca="1" si="672"/>
        <v>1.2911628624059167E-2</v>
      </c>
      <c r="CE376" s="240">
        <f t="shared" ca="1" si="673"/>
        <v>1.5343834038925884E-2</v>
      </c>
      <c r="CF376" s="240">
        <f t="shared" ca="1" si="674"/>
        <v>1.571974470560723E-2</v>
      </c>
      <c r="CG376" s="240">
        <f t="shared" ca="1" si="675"/>
        <v>1.3988983180778236E-2</v>
      </c>
      <c r="CH376" s="240">
        <f t="shared" ca="1" si="676"/>
        <v>1.0383496435765478E-2</v>
      </c>
      <c r="CI376" s="240">
        <f t="shared" ca="1" si="677"/>
        <v>5.3864716218125349E-3</v>
      </c>
      <c r="CJ376" s="240">
        <f t="shared" ca="1" si="678"/>
        <v>-3.3241796720793505E-4</v>
      </c>
      <c r="CK376" s="240">
        <f t="shared" ca="1" si="679"/>
        <v>-6.006758761029107E-3</v>
      </c>
      <c r="CL376" s="240">
        <f t="shared" ca="1" si="680"/>
        <v>-1.0876107369547333E-2</v>
      </c>
      <c r="CM376" s="240">
        <f t="shared" ca="1" si="681"/>
        <v>-1.428790094925309E-2</v>
      </c>
      <c r="CN376" s="240">
        <f t="shared" ca="1" si="682"/>
        <v>-1.5784910022687001E-2</v>
      </c>
      <c r="CO376" s="240">
        <f t="shared" ca="1" si="683"/>
        <v>-1.5166513813589425E-2</v>
      </c>
      <c r="CP376" s="240">
        <f t="shared" ca="1" si="684"/>
        <v>-1.2515586320326091E-2</v>
      </c>
      <c r="CQ376" s="240">
        <f t="shared" ca="1" si="685"/>
        <v>-8.1873900065281332E-3</v>
      </c>
      <c r="CR376" s="240">
        <f t="shared" ca="1" si="686"/>
        <v>-2.761965514358511E-3</v>
      </c>
      <c r="CS376" s="240">
        <f t="shared" ca="1" si="687"/>
        <v>3.033602135475484E-3</v>
      </c>
      <c r="CT376" s="240">
        <f t="shared" ca="1" si="688"/>
        <v>8.4226234082150353E-3</v>
      </c>
      <c r="CU376" s="240">
        <f t="shared" ca="1" si="689"/>
        <v>1.2682891838847672E-2</v>
      </c>
      <c r="CV376" s="240">
        <f t="shared" ca="1" si="690"/>
        <v>1.524347009987442E-2</v>
      </c>
      <c r="CW376" s="240">
        <f t="shared" ca="1" si="691"/>
        <v>1.5761203826023345E-2</v>
      </c>
      <c r="CX376" s="240">
        <f t="shared" ca="1" si="692"/>
        <v>1.4166709241418227E-2</v>
      </c>
      <c r="CY376" s="240">
        <f t="shared" ca="1" si="693"/>
        <v>1.0673671584834114E-2</v>
      </c>
      <c r="CZ376" s="240">
        <f t="shared" ca="1" si="694"/>
        <v>5.7502082101361556E-3</v>
      </c>
      <c r="DA376" s="240">
        <f t="shared" ca="1" si="695"/>
        <v>5.6134118880838552E-5</v>
      </c>
      <c r="DB376" s="240">
        <f t="shared" ca="1" si="696"/>
        <v>-5.6454627527667504E-3</v>
      </c>
      <c r="DC376" s="240">
        <f t="shared" ca="1" si="697"/>
        <v>-1.059048630772298E-2</v>
      </c>
      <c r="DD376" s="240">
        <f t="shared" ca="1" si="698"/>
        <v>-1.4116232169760219E-2</v>
      </c>
      <c r="DE376" s="240">
        <f t="shared" ca="1" si="699"/>
        <v>-1.5750199614408107E-2</v>
      </c>
      <c r="DF376" s="240">
        <f t="shared" ca="1" si="700"/>
        <v>-1.5273413471144684E-2</v>
      </c>
      <c r="DG376" s="240">
        <f t="shared" ca="1" si="701"/>
        <v>-1.2749769949998891E-2</v>
      </c>
      <c r="DH376" s="240">
        <f t="shared" ca="1" si="702"/>
        <v>-8.5174736291522887E-3</v>
      </c>
      <c r="DI376" s="240">
        <f t="shared" ca="1" si="703"/>
        <v>-3.1437131705288361E-3</v>
      </c>
      <c r="DJ376" s="240">
        <f t="shared" ca="1" si="704"/>
        <v>2.651350129741525E-3</v>
      </c>
      <c r="DK376" s="240">
        <f t="shared" ca="1" si="705"/>
        <v>8.0910943270057281E-3</v>
      </c>
      <c r="DL376" s="240">
        <f t="shared" ca="1" si="706"/>
        <v>1.2446515353836288E-2</v>
      </c>
      <c r="DM376" s="240">
        <f t="shared" ca="1" si="707"/>
        <v>1.5133924064424882E-2</v>
      </c>
      <c r="DN376" s="240">
        <f t="shared" ca="1" si="708"/>
        <v>1.5793168986604041E-2</v>
      </c>
      <c r="DO376" s="240">
        <f t="shared" ca="1" si="709"/>
        <v>1.4335901806138515E-2</v>
      </c>
      <c r="DP376" s="240">
        <f t="shared" ca="1" si="710"/>
        <v>1.0957417313254329E-2</v>
      </c>
      <c r="DQ376" s="240">
        <f t="shared" ca="1" si="711"/>
        <v>6.1104810880481765E-3</v>
      </c>
      <c r="DR376" s="240">
        <f t="shared" ca="1" si="712"/>
        <v>4.4465239187538655E-4</v>
      </c>
      <c r="DS376" s="240">
        <f t="shared" ca="1" si="713"/>
        <v>-5.2807661288395251E-3</v>
      </c>
      <c r="DT376" s="240">
        <f t="shared" ca="1" si="714"/>
        <v>-1.029848593295073E-2</v>
      </c>
      <c r="DU376" s="240">
        <f t="shared" ca="1" si="715"/>
        <v>-1.3936060299848176E-2</v>
      </c>
      <c r="DV376" s="240">
        <f t="shared" ca="1" si="716"/>
        <v>-1.5706001874819402E-2</v>
      </c>
      <c r="DW376" s="240">
        <f t="shared" ca="1" si="717"/>
        <v>-1.5371112995534637E-2</v>
      </c>
      <c r="DX376" s="240">
        <f t="shared" ca="1" si="718"/>
        <v>-1.2976273594998356E-2</v>
      </c>
      <c r="DY376" s="240">
        <f t="shared" ca="1" si="719"/>
        <v>-8.8424266441510923E-3</v>
      </c>
      <c r="DZ376" s="240">
        <f t="shared" ca="1" si="720"/>
        <v>-3.5235671714363525E-3</v>
      </c>
      <c r="EA376" s="240">
        <f t="shared" ca="1" si="721"/>
        <v>2.2675010498297756E-3</v>
      </c>
      <c r="EB376" s="240">
        <f t="shared" ca="1" si="722"/>
        <v>7.7546914731192393E-3</v>
      </c>
      <c r="EC376" s="240">
        <f t="shared" ca="1" si="723"/>
        <v>1.2202641553380944E-2</v>
      </c>
      <c r="ED376" s="240">
        <f t="shared" ca="1" si="724"/>
        <v>1.5015261919012772E-2</v>
      </c>
      <c r="EE376" s="240">
        <f t="shared" ca="1" si="725"/>
        <v>1.5815620932731821E-2</v>
      </c>
      <c r="EF376" s="240">
        <f t="shared" ca="1" si="726"/>
        <v>1.449645895966473E-2</v>
      </c>
      <c r="EG376" s="240">
        <f t="shared" ca="1" si="727"/>
        <v>1.1234562703209185E-2</v>
      </c>
      <c r="EH376" s="240">
        <f t="shared" ca="1" si="728"/>
        <v>6.4670732406383619E-3</v>
      </c>
      <c r="EI376" s="240">
        <f t="shared" ca="1" si="729"/>
        <v>8.3290282289558235E-4</v>
      </c>
      <c r="EJ376" s="240">
        <f t="shared" ca="1" si="730"/>
        <v>-4.9128885688568494E-3</v>
      </c>
      <c r="EK376" s="240">
        <f t="shared" ca="1" si="731"/>
        <v>-1.0000282135337575E-2</v>
      </c>
      <c r="EL376" s="240">
        <f t="shared" ca="1" si="732"/>
        <v>-1.3747493868314359E-2</v>
      </c>
      <c r="EM376" s="240">
        <f t="shared" ca="1" si="733"/>
        <v>-1.5652343426986532E-2</v>
      </c>
      <c r="EN376" s="240">
        <f t="shared" ca="1" si="734"/>
        <v>-1.5459553536219016E-2</v>
      </c>
      <c r="EO376" s="240">
        <f t="shared" ca="1" si="735"/>
        <v>-1.3194960817998378E-2</v>
      </c>
      <c r="EP376" s="240">
        <f t="shared" ca="1" si="736"/>
        <v>-9.1620533119789963E-3</v>
      </c>
      <c r="EQ376" s="240">
        <f t="shared" ca="1" si="737"/>
        <v>-3.9012987072344586E-3</v>
      </c>
      <c r="ER376" s="240">
        <f t="shared" ca="1" si="738"/>
        <v>1.8822861120730465E-3</v>
      </c>
      <c r="ES376" s="240">
        <f t="shared" ca="1" si="739"/>
        <v>7.4136174830559363E-3</v>
      </c>
      <c r="ET376" s="240">
        <f t="shared" ca="1" si="740"/>
        <v>1.1951417337940067E-2</v>
      </c>
      <c r="EU376" s="240">
        <f t="shared" ca="1" si="741"/>
        <v>1.4887555141277455E-2</v>
      </c>
      <c r="EV376" s="240">
        <f t="shared" ca="1" si="742"/>
        <v>1.582854614019389E-2</v>
      </c>
      <c r="EW376" s="240">
        <f t="shared" ca="1" si="743"/>
        <v>1.4648283988371154E-2</v>
      </c>
      <c r="EX376" s="240">
        <f t="shared" ca="1" si="744"/>
        <v>1.1504940812679063E-2</v>
      </c>
      <c r="EY376" s="240">
        <f t="shared" ca="1" si="745"/>
        <v>6.8197698701278299E-3</v>
      </c>
      <c r="EZ376" s="240">
        <f t="shared" ca="1" si="746"/>
        <v>1.2206515443996197E-3</v>
      </c>
      <c r="FA376" s="240">
        <f t="shared" ca="1" si="747"/>
        <v>-4.5420516685051367E-3</v>
      </c>
      <c r="FB376" s="240">
        <f t="shared" ca="1" si="748"/>
        <v>-9.6960545417007285E-3</v>
      </c>
      <c r="FC376" s="240">
        <f t="shared" ca="1" si="749"/>
        <v>-1.3550646460526235E-2</v>
      </c>
      <c r="FD376" s="240">
        <f t="shared" ca="1" si="750"/>
        <v>-1.5589256592752062E-2</v>
      </c>
      <c r="FE376" s="240">
        <f t="shared" ca="1" si="751"/>
        <v>-1.553868181992309E-2</v>
      </c>
      <c r="FF376" s="240">
        <f t="shared" ca="1" si="752"/>
        <v>-1.3405699889992998E-2</v>
      </c>
      <c r="FG376" s="240">
        <f t="shared" ca="1" si="753"/>
        <v>-9.4761611014830965E-3</v>
      </c>
      <c r="FH376" s="240">
        <f t="shared" ca="1" si="754"/>
        <v>-4.2766802465702795E-3</v>
      </c>
      <c r="FI376" s="240">
        <f t="shared" ca="1" si="755"/>
        <v>1.4959373555455029E-3</v>
      </c>
      <c r="FJ376" s="240">
        <f t="shared" ca="1" si="756"/>
        <v>7.0680778070339491E-3</v>
      </c>
      <c r="FK376" s="240">
        <f t="shared" ca="1" si="757"/>
        <v>1.1692994035587023E-2</v>
      </c>
      <c r="FL376" s="240">
        <f t="shared" ca="1" si="758"/>
        <v>1.4750880657006612E-2</v>
      </c>
      <c r="FM376" s="240">
        <f t="shared" ca="1" si="759"/>
        <v>1.5831936823328566E-2</v>
      </c>
      <c r="FN376" s="240">
        <f t="shared" ca="1" si="760"/>
        <v>1.4791285438537558E-2</v>
      </c>
      <c r="FO376" s="240">
        <f t="shared" ca="1" si="761"/>
        <v>1.1768388776000827E-2</v>
      </c>
      <c r="FP376" s="240">
        <f t="shared" ca="1" si="762"/>
        <v>7.1683585252550509E-3</v>
      </c>
      <c r="FQ376" s="240">
        <f t="shared" ca="1" si="763"/>
        <v>1.6076649910564118E-3</v>
      </c>
      <c r="FR376" s="240">
        <f t="shared" ca="1" si="764"/>
        <v>-4.1684788060664607E-3</v>
      </c>
      <c r="FS376" s="240">
        <f t="shared" ca="1" si="765"/>
        <v>-9.3859864073667885E-3</v>
      </c>
      <c r="FT376" s="240">
        <f t="shared" ca="1" si="766"/>
        <v>-1.3345636650001538E-2</v>
      </c>
      <c r="FU376" s="240">
        <f t="shared" ca="1" si="767"/>
        <v>-1.5516779373265985E-2</v>
      </c>
      <c r="FV376" s="240">
        <f t="shared" ca="1" si="768"/>
        <v>-1.5608450182727603E-2</v>
      </c>
      <c r="FW376" s="240">
        <f t="shared" ca="1" si="769"/>
        <v>-1.3608363869645236E-2</v>
      </c>
      <c r="FX376" s="240">
        <f t="shared" ca="1" si="770"/>
        <v>-9.784560805876058E-3</v>
      </c>
      <c r="FY376" s="240">
        <f t="shared" ca="1" si="771"/>
        <v>-4.6494856736408333E-3</v>
      </c>
      <c r="FZ376" s="240">
        <f t="shared" ca="1" si="772"/>
        <v>1.1086875022916802E-3</v>
      </c>
      <c r="GA376" s="240">
        <f t="shared" ca="1" si="773"/>
        <v>6.7182805852332569E-3</v>
      </c>
      <c r="GB376" s="240">
        <f t="shared" ca="1" si="774"/>
        <v>1.1427527310856226E-2</v>
      </c>
      <c r="GC376" s="240">
        <f t="shared" ca="1" si="775"/>
        <v>1.4605320793798903E-2</v>
      </c>
      <c r="GD376" s="240">
        <f t="shared" ca="1" si="776"/>
        <v>1.5825790939715114E-2</v>
      </c>
      <c r="GE376" s="240">
        <f t="shared" ca="1" si="777"/>
        <v>1.4925377171437654E-2</v>
      </c>
      <c r="GF376" s="240">
        <f t="shared" ca="1" si="778"/>
        <v>1.2024747901972254E-2</v>
      </c>
      <c r="GG376" s="240">
        <f t="shared" ca="1" si="779"/>
        <v>7.5126292292489495E-3</v>
      </c>
      <c r="GH376" s="240">
        <f t="shared" ca="1" si="780"/>
        <v>1.9937100404370574E-3</v>
      </c>
      <c r="GI376" s="240">
        <f t="shared" ca="1" si="781"/>
        <v>-3.7923950078645819E-3</v>
      </c>
      <c r="GJ376" s="240">
        <f t="shared" ca="1" si="782"/>
        <v>-9.0702645057857793E-3</v>
      </c>
      <c r="GK376" s="240">
        <f t="shared" ca="1" si="783"/>
        <v>-1.3132587926984374E-2</v>
      </c>
      <c r="GL376" s="240">
        <f t="shared" ca="1" si="784"/>
        <v>-1.5434955426095163E-2</v>
      </c>
      <c r="GM376" s="240">
        <f t="shared" ca="1" si="785"/>
        <v>-1.5668816598779566E-2</v>
      </c>
      <c r="GN376" s="240">
        <f t="shared" ca="1" si="786"/>
        <v>-1.3802830679751956E-2</v>
      </c>
      <c r="GO376" s="240">
        <f t="shared" ca="1" si="787"/>
        <v>-1.008706665670803E-2</v>
      </c>
      <c r="GP376" s="240">
        <f t="shared" ca="1" si="788"/>
        <v>-5.0194904243972679E-3</v>
      </c>
      <c r="GQ376" s="240">
        <f t="shared" ca="1" si="789"/>
        <v>7.2076981714308454E-4</v>
      </c>
      <c r="GR376" s="240">
        <f t="shared" ca="1" si="790"/>
        <v>6.3644365224209175E-3</v>
      </c>
      <c r="GS376" s="240">
        <f t="shared" ca="1" si="791"/>
        <v>1.1155177070975979E-2</v>
      </c>
      <c r="GT376" s="240">
        <f t="shared" ca="1" si="792"/>
        <v>1.4450963231473171E-2</v>
      </c>
      <c r="GU376" s="240">
        <f t="shared" ca="1" si="793"/>
        <v>1.5810112191404022E-2</v>
      </c>
      <c r="GV376" s="240">
        <f t="shared" ca="1" si="794"/>
        <v>1.5050478415225398E-2</v>
      </c>
      <c r="GW376" s="240">
        <f t="shared" ca="1" si="795"/>
        <v>1.2273863769441961E-2</v>
      </c>
      <c r="GX376" s="240">
        <f t="shared" ca="1" si="796"/>
        <v>7.8523746063103514E-3</v>
      </c>
      <c r="GY376" s="240">
        <f t="shared" ca="1" si="797"/>
        <v>2.3785541534388512E-3</v>
      </c>
      <c r="GZ376" s="240">
        <f t="shared" ca="1" si="798"/>
        <v>-3.4140268127165292E-3</v>
      </c>
      <c r="HA376" s="240">
        <f t="shared" ca="1" si="799"/>
        <v>-8.7490790160255245E-3</v>
      </c>
      <c r="HB376" s="240">
        <f t="shared" ca="1" si="800"/>
        <v>-1.2911628624059149E-2</v>
      </c>
      <c r="HC376" s="240">
        <f t="shared" ca="1" si="801"/>
        <v>-1.5343834038925863E-2</v>
      </c>
      <c r="HD376" s="240">
        <f t="shared" ca="1" si="802"/>
        <v>-1.5719744705607247E-2</v>
      </c>
      <c r="HE376" s="240">
        <f t="shared" ca="1" si="803"/>
        <v>-1.3988983180778222E-2</v>
      </c>
      <c r="HF376" s="240">
        <f t="shared" ca="1" si="804"/>
        <v>-1.0383496435765544E-2</v>
      </c>
      <c r="HG376" s="240">
        <f t="shared" ca="1" si="805"/>
        <v>-5.3864716218126668E-3</v>
      </c>
      <c r="HH376" s="240">
        <f t="shared" ca="1" si="806"/>
        <v>3.3241796720773643E-4</v>
      </c>
      <c r="HI376" s="240">
        <f t="shared" ca="1" si="807"/>
        <v>6.0067587610290775E-3</v>
      </c>
      <c r="HJ376" s="240">
        <f t="shared" ca="1" si="808"/>
        <v>1.0876107369547272E-2</v>
      </c>
      <c r="HK376" s="240">
        <f t="shared" ca="1" si="809"/>
        <v>1.4287900949253031E-2</v>
      </c>
      <c r="HL376" s="240">
        <f t="shared" ca="1" si="810"/>
        <v>1.5784910022687001E-2</v>
      </c>
      <c r="HM376" s="240">
        <f t="shared" ca="1" si="811"/>
        <v>1.5166513813589451E-2</v>
      </c>
      <c r="HN376" s="240">
        <f t="shared" ca="1" si="812"/>
        <v>1.2515586320326143E-2</v>
      </c>
      <c r="HO376" s="240">
        <f t="shared" ca="1" si="813"/>
        <v>8.1873900065283032E-3</v>
      </c>
      <c r="HP376" s="240">
        <f t="shared" ca="1" si="814"/>
        <v>2.7619655143584837E-3</v>
      </c>
      <c r="HQ376" s="240">
        <f t="shared" ca="1" si="815"/>
        <v>-3.0336021354754007E-3</v>
      </c>
      <c r="HR376" s="240">
        <f t="shared" ca="1" si="816"/>
        <v>-8.4226234082149624E-3</v>
      </c>
      <c r="HS376" s="240">
        <f t="shared" ca="1" si="817"/>
        <v>-1.2682891838847552E-2</v>
      </c>
      <c r="HT376" s="240">
        <f t="shared" ca="1" si="818"/>
        <v>-1.5243470099874427E-2</v>
      </c>
      <c r="HU376" s="240">
        <f t="shared" ca="1" si="819"/>
        <v>-1.5761203826023355E-2</v>
      </c>
      <c r="HV376" s="240">
        <f t="shared" ca="1" si="820"/>
        <v>-1.4166709241418263E-2</v>
      </c>
      <c r="HW376" s="240">
        <f t="shared" ca="1" si="821"/>
        <v>-1.0673671584834094E-2</v>
      </c>
      <c r="HX376" s="240">
        <f t="shared" ca="1" si="822"/>
        <v>-5.7502082101362345E-3</v>
      </c>
      <c r="HY376" s="240">
        <f t="shared" ca="1" si="823"/>
        <v>-5.6134118880923553E-5</v>
      </c>
      <c r="HZ376" s="240">
        <f t="shared" ca="1" si="824"/>
        <v>5.6454627527665648E-3</v>
      </c>
      <c r="IA376" s="240">
        <f t="shared" ca="1" si="825"/>
        <v>1.0590486307723001E-2</v>
      </c>
      <c r="IB376" s="240">
        <f t="shared" ca="1" si="826"/>
        <v>1.4116232169760181E-2</v>
      </c>
      <c r="IC376" s="240">
        <f t="shared" ca="1" si="827"/>
        <v>1.57501996144081E-2</v>
      </c>
      <c r="ID376" s="240">
        <f t="shared" ca="1" si="828"/>
        <v>1.5273413471144736E-2</v>
      </c>
      <c r="IE376" s="240">
        <f t="shared" ca="1" si="829"/>
        <v>6.6118059140339979E-3</v>
      </c>
      <c r="IF376" s="240">
        <f t="shared" ca="1" si="830"/>
        <v>8.5174736291523598E-3</v>
      </c>
      <c r="IG376" s="240">
        <f t="shared" ca="1" si="831"/>
        <v>3.1437131705290304E-3</v>
      </c>
      <c r="IH376" s="240">
        <f t="shared" ca="1" si="832"/>
        <v>-2.6513501297415511E-3</v>
      </c>
      <c r="II376" s="240">
        <f t="shared" ca="1" si="833"/>
        <v>-8.0910943270056535E-3</v>
      </c>
      <c r="IJ376" s="240">
        <f t="shared" ca="1" si="834"/>
        <v>-1.2446515353836238E-2</v>
      </c>
      <c r="IK376" s="240">
        <f t="shared" ca="1" si="835"/>
        <v>-1.5133924064424823E-2</v>
      </c>
      <c r="IL376" s="240">
        <f t="shared" ca="1" si="836"/>
        <v>-1.5793168986604038E-2</v>
      </c>
      <c r="IM376" s="240">
        <f t="shared" ca="1" si="837"/>
        <v>-1.433590180613855E-2</v>
      </c>
      <c r="IN376" s="240">
        <f t="shared" ca="1" si="838"/>
        <v>-1.0957417313254392E-2</v>
      </c>
      <c r="IO376" s="240">
        <f t="shared" ca="1" si="839"/>
        <v>-6.1104810880483595E-3</v>
      </c>
      <c r="IP376" s="240">
        <f t="shared" ca="1" si="840"/>
        <v>-4.4465239187536053E-4</v>
      </c>
      <c r="IQ376" s="240">
        <f t="shared" ca="1" si="841"/>
        <v>5.2807661288394436E-3</v>
      </c>
      <c r="IR376" s="240">
        <f t="shared" ca="1" si="842"/>
        <v>1.0298485932950579E-2</v>
      </c>
      <c r="IS376" s="240">
        <f t="shared" ca="1" si="843"/>
        <v>1.3936060299848188E-2</v>
      </c>
      <c r="IT376" s="240">
        <f t="shared" ca="1" si="844"/>
        <v>1.5706001874819391E-2</v>
      </c>
      <c r="IU376" s="240">
        <f t="shared" ca="1" si="845"/>
        <v>1.5371112995534657E-2</v>
      </c>
      <c r="IV376" s="240">
        <f t="shared" ca="1" si="846"/>
        <v>1.2976273594998469E-2</v>
      </c>
      <c r="IW376" s="240">
        <f t="shared" ca="1" si="847"/>
        <v>8.8424266441510697E-3</v>
      </c>
      <c r="IX376" s="240">
        <f t="shared" ca="1" si="848"/>
        <v>3.5235671714364354E-3</v>
      </c>
      <c r="IY376" s="240">
        <f t="shared" ca="1" si="849"/>
        <v>-2.2675010498296915E-3</v>
      </c>
      <c r="IZ376" s="240">
        <f t="shared" ca="1" si="850"/>
        <v>-7.7546914731190667E-3</v>
      </c>
      <c r="JA376" s="240">
        <f t="shared" ca="1" si="851"/>
        <v>-1.2202641553380959E-2</v>
      </c>
      <c r="JB376" s="240">
        <f t="shared" ca="1" si="852"/>
        <v>-1.5015261919012746E-2</v>
      </c>
    </row>
    <row r="377" spans="2:262">
      <c r="B377" s="248">
        <v>16</v>
      </c>
      <c r="C377" s="247">
        <f t="shared" si="853"/>
        <v>3.1250000000000001E-4</v>
      </c>
      <c r="D377" s="244">
        <f t="shared" ca="1" si="597"/>
        <v>24.198506482346911</v>
      </c>
      <c r="E377" s="243">
        <f ca="1">V361</f>
        <v>0.1985064823469109</v>
      </c>
      <c r="F377" s="242">
        <v>16</v>
      </c>
      <c r="G377" s="240">
        <f t="shared" ca="1" si="854"/>
        <v>-2.0546866728380795E-3</v>
      </c>
      <c r="H377" s="240">
        <f t="shared" ca="1" si="598"/>
        <v>-1.8966660569605818E-3</v>
      </c>
      <c r="I377" s="240">
        <f t="shared" ca="1" si="599"/>
        <v>-1.4498952272314566E-3</v>
      </c>
      <c r="J377" s="240">
        <f t="shared" ca="1" si="600"/>
        <v>-7.8239099248930612E-4</v>
      </c>
      <c r="K377" s="240">
        <f t="shared" ca="1" si="601"/>
        <v>4.2251784673329879E-6</v>
      </c>
      <c r="L377" s="240">
        <f t="shared" ca="1" si="602"/>
        <v>7.9019810430365869E-4</v>
      </c>
      <c r="M377" s="240">
        <f t="shared" ca="1" si="603"/>
        <v>1.4558705319234057E-3</v>
      </c>
      <c r="N377" s="240">
        <f t="shared" ca="1" si="604"/>
        <v>1.8998998685570501E-3</v>
      </c>
      <c r="O377" s="240">
        <f t="shared" ca="1" si="605"/>
        <v>2.0546866728380795E-3</v>
      </c>
      <c r="P377" s="240">
        <f t="shared" ca="1" si="606"/>
        <v>1.8966660569605821E-3</v>
      </c>
      <c r="Q377" s="240">
        <f t="shared" ca="1" si="607"/>
        <v>1.4498952272314573E-3</v>
      </c>
      <c r="R377" s="240">
        <f t="shared" ca="1" si="608"/>
        <v>7.8239099248930634E-4</v>
      </c>
      <c r="S377" s="240">
        <f t="shared" ca="1" si="609"/>
        <v>-4.2251784673336384E-6</v>
      </c>
      <c r="T377" s="240">
        <f t="shared" ca="1" si="610"/>
        <v>-7.9019810430365847E-4</v>
      </c>
      <c r="U377" s="241">
        <f t="shared" ca="1" si="611"/>
        <v>-1.4558705319234048E-3</v>
      </c>
      <c r="V377" s="240">
        <f t="shared" ca="1" si="612"/>
        <v>-1.8998998685570499E-3</v>
      </c>
      <c r="W377" s="240">
        <f t="shared" ca="1" si="613"/>
        <v>-2.0546866728380795E-3</v>
      </c>
      <c r="X377" s="240">
        <f t="shared" ca="1" si="614"/>
        <v>-1.8966660569605821E-3</v>
      </c>
      <c r="Y377" s="240">
        <f t="shared" ca="1" si="615"/>
        <v>-1.4498952272314577E-3</v>
      </c>
      <c r="Z377" s="240">
        <f t="shared" ca="1" si="616"/>
        <v>-7.8239099248930655E-4</v>
      </c>
      <c r="AA377" s="240">
        <f t="shared" ca="1" si="617"/>
        <v>4.2251784673333131E-6</v>
      </c>
      <c r="AB377" s="240">
        <f t="shared" ca="1" si="618"/>
        <v>7.9019810430365684E-4</v>
      </c>
      <c r="AC377" s="240">
        <f t="shared" ca="1" si="619"/>
        <v>1.4558705319234046E-3</v>
      </c>
      <c r="AD377" s="240">
        <f t="shared" ca="1" si="620"/>
        <v>1.8998998685570499E-3</v>
      </c>
      <c r="AE377" s="240">
        <f t="shared" ca="1" si="621"/>
        <v>2.0546866728380795E-3</v>
      </c>
      <c r="AF377" s="240">
        <f t="shared" ca="1" si="622"/>
        <v>1.8966660569605816E-3</v>
      </c>
      <c r="AG377" s="240">
        <f t="shared" ca="1" si="623"/>
        <v>1.4498952272314577E-3</v>
      </c>
      <c r="AH377" s="240">
        <f t="shared" ca="1" si="624"/>
        <v>7.8239099248930688E-4</v>
      </c>
      <c r="AI377" s="240">
        <f t="shared" ca="1" si="625"/>
        <v>-4.2251784673330963E-6</v>
      </c>
      <c r="AJ377" s="240">
        <f t="shared" ca="1" si="626"/>
        <v>-7.9019810430365652E-4</v>
      </c>
      <c r="AK377" s="240">
        <f t="shared" ca="1" si="627"/>
        <v>-1.4558705319234044E-3</v>
      </c>
      <c r="AL377" s="240">
        <f t="shared" ca="1" si="628"/>
        <v>-1.8998998685570497E-3</v>
      </c>
      <c r="AM377" s="240">
        <f t="shared" ca="1" si="629"/>
        <v>-2.0546866728380795E-3</v>
      </c>
      <c r="AN377" s="240">
        <f t="shared" ca="1" si="630"/>
        <v>-1.8966660569605816E-3</v>
      </c>
      <c r="AO377" s="240">
        <f t="shared" ca="1" si="631"/>
        <v>-1.4498952272314579E-3</v>
      </c>
      <c r="AP377" s="240">
        <f t="shared" ca="1" si="632"/>
        <v>-7.823909924893071E-4</v>
      </c>
      <c r="AQ377" s="240">
        <f t="shared" ca="1" si="633"/>
        <v>4.225178467332771E-6</v>
      </c>
      <c r="AR377" s="240">
        <f t="shared" ca="1" si="634"/>
        <v>7.9019810430365619E-4</v>
      </c>
      <c r="AS377" s="240">
        <f t="shared" ca="1" si="635"/>
        <v>1.4558705319234044E-3</v>
      </c>
      <c r="AT377" s="240">
        <f t="shared" ca="1" si="636"/>
        <v>1.8998998685570497E-3</v>
      </c>
      <c r="AU377" s="240">
        <f t="shared" ca="1" si="637"/>
        <v>2.0546866728380795E-3</v>
      </c>
      <c r="AV377" s="240">
        <f t="shared" ca="1" si="638"/>
        <v>1.8966660569605816E-3</v>
      </c>
      <c r="AW377" s="240">
        <f t="shared" ca="1" si="639"/>
        <v>1.4498952272314581E-3</v>
      </c>
      <c r="AX377" s="240">
        <f t="shared" ca="1" si="640"/>
        <v>7.8239099248931067E-4</v>
      </c>
      <c r="AY377" s="240">
        <f t="shared" ca="1" si="641"/>
        <v>-4.2251784673326626E-6</v>
      </c>
      <c r="AZ377" s="240">
        <f t="shared" ca="1" si="642"/>
        <v>-7.9019810430365587E-4</v>
      </c>
      <c r="BA377" s="240">
        <f t="shared" ca="1" si="643"/>
        <v>-1.4558705319234065E-3</v>
      </c>
      <c r="BB377" s="240">
        <f t="shared" ca="1" si="644"/>
        <v>-1.8998998685570494E-3</v>
      </c>
      <c r="BC377" s="240">
        <f t="shared" ca="1" si="645"/>
        <v>-2.0546866728380795E-3</v>
      </c>
      <c r="BD377" s="240">
        <f t="shared" ca="1" si="646"/>
        <v>-1.8966660569605816E-3</v>
      </c>
      <c r="BE377" s="240">
        <f t="shared" ca="1" si="647"/>
        <v>-1.4498952272314583E-3</v>
      </c>
      <c r="BF377" s="240">
        <f t="shared" ca="1" si="648"/>
        <v>-7.8239099248930417E-4</v>
      </c>
      <c r="BG377" s="240">
        <f t="shared" ca="1" si="649"/>
        <v>4.2251784673324458E-6</v>
      </c>
      <c r="BH377" s="240">
        <f t="shared" ca="1" si="650"/>
        <v>7.9019810430365587E-4</v>
      </c>
      <c r="BI377" s="240">
        <f t="shared" ca="1" si="651"/>
        <v>1.4558705319234065E-3</v>
      </c>
      <c r="BJ377" s="240">
        <f t="shared" ca="1" si="652"/>
        <v>1.8998998685570494E-3</v>
      </c>
      <c r="BK377" s="240">
        <f t="shared" ca="1" si="653"/>
        <v>2.0546866728380795E-3</v>
      </c>
      <c r="BL377" s="240">
        <f t="shared" ca="1" si="654"/>
        <v>1.8966660569605821E-3</v>
      </c>
      <c r="BM377" s="240">
        <f t="shared" ca="1" si="655"/>
        <v>1.4498952272314586E-3</v>
      </c>
      <c r="BN377" s="240">
        <f t="shared" ca="1" si="656"/>
        <v>7.8239099248931111E-4</v>
      </c>
      <c r="BO377" s="240">
        <f t="shared" ca="1" si="657"/>
        <v>-4.2251784673322289E-6</v>
      </c>
      <c r="BP377" s="240">
        <f t="shared" ca="1" si="658"/>
        <v>-7.9019810430365554E-4</v>
      </c>
      <c r="BQ377" s="240">
        <f t="shared" ca="1" si="659"/>
        <v>-1.4558705319234063E-3</v>
      </c>
      <c r="BR377" s="240">
        <f t="shared" ca="1" si="660"/>
        <v>-1.8998998685570492E-3</v>
      </c>
      <c r="BS377" s="240">
        <f t="shared" ca="1" si="661"/>
        <v>-2.0546866728380795E-3</v>
      </c>
      <c r="BT377" s="240">
        <f t="shared" ca="1" si="662"/>
        <v>-1.8966660569605818E-3</v>
      </c>
      <c r="BU377" s="240">
        <f t="shared" ca="1" si="663"/>
        <v>-1.4498952272314586E-3</v>
      </c>
      <c r="BV377" s="240">
        <f t="shared" ca="1" si="664"/>
        <v>-7.823909924893046E-4</v>
      </c>
      <c r="BW377" s="240">
        <f t="shared" ca="1" si="665"/>
        <v>4.2251784673320121E-6</v>
      </c>
      <c r="BX377" s="240">
        <f t="shared" ca="1" si="666"/>
        <v>7.9019810430365532E-4</v>
      </c>
      <c r="BY377" s="240">
        <f t="shared" ca="1" si="667"/>
        <v>1.4558705319234061E-3</v>
      </c>
      <c r="BZ377" s="240">
        <f t="shared" ca="1" si="668"/>
        <v>1.8998998685570492E-3</v>
      </c>
      <c r="CA377" s="240">
        <f t="shared" ca="1" si="669"/>
        <v>2.0546866728380795E-3</v>
      </c>
      <c r="CB377" s="240">
        <f t="shared" ca="1" si="670"/>
        <v>1.8966660569605821E-3</v>
      </c>
      <c r="CC377" s="240">
        <f t="shared" ca="1" si="671"/>
        <v>1.449895227231459E-3</v>
      </c>
      <c r="CD377" s="240">
        <f t="shared" ca="1" si="672"/>
        <v>7.8239099248931165E-4</v>
      </c>
      <c r="CE377" s="240">
        <f t="shared" ca="1" si="673"/>
        <v>-4.2251784673316868E-6</v>
      </c>
      <c r="CF377" s="240">
        <f t="shared" ca="1" si="674"/>
        <v>-7.90198104303655E-4</v>
      </c>
      <c r="CG377" s="240">
        <f t="shared" ca="1" si="675"/>
        <v>-1.4558705319234061E-3</v>
      </c>
      <c r="CH377" s="240">
        <f t="shared" ca="1" si="676"/>
        <v>-1.8998998685570492E-3</v>
      </c>
      <c r="CI377" s="240">
        <f t="shared" ca="1" si="677"/>
        <v>-2.0546866728380795E-3</v>
      </c>
      <c r="CJ377" s="240">
        <f t="shared" ca="1" si="678"/>
        <v>-1.8966660569605851E-3</v>
      </c>
      <c r="CK377" s="240">
        <f t="shared" ca="1" si="679"/>
        <v>-1.4498952272314538E-3</v>
      </c>
      <c r="CL377" s="240">
        <f t="shared" ca="1" si="680"/>
        <v>-7.8239099248930504E-4</v>
      </c>
      <c r="CM377" s="240">
        <f t="shared" ca="1" si="681"/>
        <v>4.22517846733147E-6</v>
      </c>
      <c r="CN377" s="240">
        <f t="shared" ca="1" si="682"/>
        <v>7.9019810430365489E-4</v>
      </c>
      <c r="CO377" s="240">
        <f t="shared" ca="1" si="683"/>
        <v>1.4558705319234007E-3</v>
      </c>
      <c r="CP377" s="240">
        <f t="shared" ca="1" si="684"/>
        <v>1.8998998685570462E-3</v>
      </c>
      <c r="CQ377" s="240">
        <f t="shared" ca="1" si="685"/>
        <v>2.0546866728380795E-3</v>
      </c>
      <c r="CR377" s="240">
        <f t="shared" ca="1" si="686"/>
        <v>1.8966660569605821E-3</v>
      </c>
      <c r="CS377" s="240">
        <f t="shared" ca="1" si="687"/>
        <v>1.4498952272314592E-3</v>
      </c>
      <c r="CT377" s="240">
        <f t="shared" ca="1" si="688"/>
        <v>7.8239099248931208E-4</v>
      </c>
      <c r="CU377" s="240">
        <f t="shared" ca="1" si="689"/>
        <v>-4.2251784673237721E-6</v>
      </c>
      <c r="CV377" s="240">
        <f t="shared" ca="1" si="690"/>
        <v>-7.9019810430366118E-4</v>
      </c>
      <c r="CW377" s="240">
        <f t="shared" ca="1" si="691"/>
        <v>-1.4558705319234057E-3</v>
      </c>
      <c r="CX377" s="240">
        <f t="shared" ca="1" si="692"/>
        <v>-1.899899868557049E-3</v>
      </c>
      <c r="CY377" s="240">
        <f t="shared" ca="1" si="693"/>
        <v>-2.0546866728380795E-3</v>
      </c>
      <c r="CZ377" s="240">
        <f t="shared" ca="1" si="694"/>
        <v>-1.8966660569605851E-3</v>
      </c>
      <c r="DA377" s="240">
        <f t="shared" ca="1" si="695"/>
        <v>-1.4498952272314542E-3</v>
      </c>
      <c r="DB377" s="240">
        <f t="shared" ca="1" si="696"/>
        <v>-7.8239099248930558E-4</v>
      </c>
      <c r="DC377" s="240">
        <f t="shared" ca="1" si="697"/>
        <v>4.2251784673308194E-6</v>
      </c>
      <c r="DD377" s="240">
        <f t="shared" ca="1" si="698"/>
        <v>7.9019810430365435E-4</v>
      </c>
      <c r="DE377" s="240">
        <f t="shared" ca="1" si="699"/>
        <v>1.4558705319234002E-3</v>
      </c>
      <c r="DF377" s="240">
        <f t="shared" ca="1" si="700"/>
        <v>1.8998998685570516E-3</v>
      </c>
      <c r="DG377" s="240">
        <f t="shared" ca="1" si="701"/>
        <v>2.0546866728380795E-3</v>
      </c>
      <c r="DH377" s="240">
        <f t="shared" ca="1" si="702"/>
        <v>1.8966660569605825E-3</v>
      </c>
      <c r="DI377" s="240">
        <f t="shared" ca="1" si="703"/>
        <v>1.4498952272314594E-3</v>
      </c>
      <c r="DJ377" s="240">
        <f t="shared" ca="1" si="704"/>
        <v>7.8239099248931252E-4</v>
      </c>
      <c r="DK377" s="240">
        <f t="shared" ca="1" si="705"/>
        <v>-4.22517846732323E-6</v>
      </c>
      <c r="DL377" s="240">
        <f t="shared" ca="1" si="706"/>
        <v>-7.9019810430366085E-4</v>
      </c>
      <c r="DM377" s="240">
        <f t="shared" ca="1" si="707"/>
        <v>-1.4558705319234052E-3</v>
      </c>
      <c r="DN377" s="240">
        <f t="shared" ca="1" si="708"/>
        <v>-1.8998998685570488E-3</v>
      </c>
      <c r="DO377" s="240">
        <f t="shared" ca="1" si="709"/>
        <v>-2.0546866728380795E-3</v>
      </c>
      <c r="DP377" s="240">
        <f t="shared" ca="1" si="710"/>
        <v>-1.8966660569605855E-3</v>
      </c>
      <c r="DQ377" s="240">
        <f t="shared" ca="1" si="711"/>
        <v>-1.4498952272314547E-3</v>
      </c>
      <c r="DR377" s="240">
        <f t="shared" ca="1" si="712"/>
        <v>-7.8239099248930601E-4</v>
      </c>
      <c r="DS377" s="240">
        <f t="shared" ca="1" si="713"/>
        <v>4.2251784673302773E-6</v>
      </c>
      <c r="DT377" s="240">
        <f t="shared" ca="1" si="714"/>
        <v>7.9019810430365381E-4</v>
      </c>
      <c r="DU377" s="240">
        <f t="shared" ca="1" si="715"/>
        <v>1.4558705319233998E-3</v>
      </c>
      <c r="DV377" s="240">
        <f t="shared" ca="1" si="716"/>
        <v>1.899899868557046E-3</v>
      </c>
      <c r="DW377" s="240">
        <f t="shared" ca="1" si="717"/>
        <v>2.0546866728380795E-3</v>
      </c>
      <c r="DX377" s="240">
        <f t="shared" ca="1" si="718"/>
        <v>1.8966660569605825E-3</v>
      </c>
      <c r="DY377" s="240">
        <f t="shared" ca="1" si="719"/>
        <v>1.4498952272314599E-3</v>
      </c>
      <c r="DZ377" s="240">
        <f t="shared" ca="1" si="720"/>
        <v>7.8239099248931295E-4</v>
      </c>
      <c r="EA377" s="240">
        <f t="shared" ca="1" si="721"/>
        <v>-4.2251784673227964E-6</v>
      </c>
      <c r="EB377" s="240">
        <f t="shared" ca="1" si="722"/>
        <v>-7.901981043036602E-4</v>
      </c>
      <c r="EC377" s="240">
        <f t="shared" ca="1" si="723"/>
        <v>-1.4558705319234048E-3</v>
      </c>
      <c r="ED377" s="240">
        <f t="shared" ca="1" si="724"/>
        <v>-1.8998998685570486E-3</v>
      </c>
      <c r="EE377" s="240">
        <f t="shared" ca="1" si="725"/>
        <v>-2.0546866728380795E-3</v>
      </c>
      <c r="EF377" s="240">
        <f t="shared" ca="1" si="726"/>
        <v>-1.8966660569605855E-3</v>
      </c>
      <c r="EG377" s="240">
        <f t="shared" ca="1" si="727"/>
        <v>-1.4498952272314549E-3</v>
      </c>
      <c r="EH377" s="240">
        <f t="shared" ca="1" si="728"/>
        <v>-7.8239099248930645E-4</v>
      </c>
      <c r="EI377" s="240">
        <f t="shared" ca="1" si="729"/>
        <v>4.2251784673297352E-6</v>
      </c>
      <c r="EJ377" s="240">
        <f t="shared" ca="1" si="730"/>
        <v>7.9019810430365348E-4</v>
      </c>
      <c r="EK377" s="240">
        <f t="shared" ca="1" si="731"/>
        <v>1.4558705319233996E-3</v>
      </c>
      <c r="EL377" s="240">
        <f t="shared" ca="1" si="732"/>
        <v>1.8998998685570512E-3</v>
      </c>
      <c r="EM377" s="240">
        <f t="shared" ca="1" si="733"/>
        <v>2.0546866728380795E-3</v>
      </c>
      <c r="EN377" s="240">
        <f t="shared" ca="1" si="734"/>
        <v>1.8966660569605827E-3</v>
      </c>
      <c r="EO377" s="240">
        <f t="shared" ca="1" si="735"/>
        <v>1.4498952272314603E-3</v>
      </c>
      <c r="EP377" s="240">
        <f t="shared" ca="1" si="736"/>
        <v>7.8239099248931349E-4</v>
      </c>
      <c r="EQ377" s="240">
        <f t="shared" ca="1" si="737"/>
        <v>-4.2251784673223627E-6</v>
      </c>
      <c r="ER377" s="240">
        <f t="shared" ca="1" si="738"/>
        <v>-7.9019810430365999E-4</v>
      </c>
      <c r="ES377" s="240">
        <f t="shared" ca="1" si="739"/>
        <v>-1.4558705319234046E-3</v>
      </c>
      <c r="ET377" s="240">
        <f t="shared" ca="1" si="740"/>
        <v>-1.8998998685570484E-3</v>
      </c>
      <c r="EU377" s="240">
        <f t="shared" ca="1" si="741"/>
        <v>-2.0546866728380795E-3</v>
      </c>
      <c r="EV377" s="240">
        <f t="shared" ca="1" si="742"/>
        <v>-1.896666056960586E-3</v>
      </c>
      <c r="EW377" s="240">
        <f t="shared" ca="1" si="743"/>
        <v>-1.4498952272314553E-3</v>
      </c>
      <c r="EX377" s="240">
        <f t="shared" ca="1" si="744"/>
        <v>-7.8239099248930699E-4</v>
      </c>
      <c r="EY377" s="240">
        <f t="shared" ca="1" si="745"/>
        <v>4.2251784673293016E-6</v>
      </c>
      <c r="EZ377" s="240">
        <f t="shared" ca="1" si="746"/>
        <v>7.9019810430365283E-4</v>
      </c>
      <c r="FA377" s="240">
        <f t="shared" ca="1" si="747"/>
        <v>1.4558705319233992E-3</v>
      </c>
      <c r="FB377" s="240">
        <f t="shared" ca="1" si="748"/>
        <v>1.8998998685570455E-3</v>
      </c>
      <c r="FC377" s="240">
        <f t="shared" ca="1" si="749"/>
        <v>2.0546866728380795E-3</v>
      </c>
      <c r="FD377" s="240">
        <f t="shared" ca="1" si="750"/>
        <v>1.8966660569605829E-3</v>
      </c>
      <c r="FE377" s="240">
        <f t="shared" ca="1" si="751"/>
        <v>1.4498952272314607E-3</v>
      </c>
      <c r="FF377" s="240">
        <f t="shared" ca="1" si="752"/>
        <v>7.8239099248931393E-4</v>
      </c>
      <c r="FG377" s="240">
        <f t="shared" ca="1" si="753"/>
        <v>-4.2251784673218206E-6</v>
      </c>
      <c r="FH377" s="240">
        <f t="shared" ca="1" si="754"/>
        <v>-7.9019810430365934E-4</v>
      </c>
      <c r="FI377" s="240">
        <f t="shared" ca="1" si="755"/>
        <v>-1.4558705319234041E-3</v>
      </c>
      <c r="FJ377" s="240">
        <f t="shared" ca="1" si="756"/>
        <v>-1.8998998685570481E-3</v>
      </c>
      <c r="FK377" s="240">
        <f t="shared" ca="1" si="757"/>
        <v>-2.0546866728380795E-3</v>
      </c>
      <c r="FL377" s="240">
        <f t="shared" ca="1" si="758"/>
        <v>-1.896666056960586E-3</v>
      </c>
      <c r="FM377" s="240">
        <f t="shared" ca="1" si="759"/>
        <v>-1.4498952272314659E-3</v>
      </c>
      <c r="FN377" s="240">
        <f t="shared" ca="1" si="760"/>
        <v>-7.8239099248932087E-4</v>
      </c>
      <c r="FO377" s="240">
        <f t="shared" ca="1" si="761"/>
        <v>4.2251784673142312E-6</v>
      </c>
      <c r="FP377" s="240">
        <f t="shared" ca="1" si="762"/>
        <v>7.9019810430366606E-4</v>
      </c>
      <c r="FQ377" s="240">
        <f t="shared" ca="1" si="763"/>
        <v>1.4558705319234091E-3</v>
      </c>
      <c r="FR377" s="240">
        <f t="shared" ca="1" si="764"/>
        <v>1.899899868557051E-3</v>
      </c>
      <c r="FS377" s="240">
        <f t="shared" ca="1" si="765"/>
        <v>2.0546866728380795E-3</v>
      </c>
      <c r="FT377" s="240">
        <f t="shared" ca="1" si="766"/>
        <v>1.8966660569605831E-3</v>
      </c>
      <c r="FU377" s="240">
        <f t="shared" ca="1" si="767"/>
        <v>1.4498952272314612E-3</v>
      </c>
      <c r="FV377" s="240">
        <f t="shared" ca="1" si="768"/>
        <v>7.8239099248931436E-4</v>
      </c>
      <c r="FW377" s="240">
        <f t="shared" ca="1" si="769"/>
        <v>-4.2251784673212785E-6</v>
      </c>
      <c r="FX377" s="240">
        <f t="shared" ca="1" si="770"/>
        <v>-7.9019810430364546E-4</v>
      </c>
      <c r="FY377" s="240">
        <f t="shared" ca="1" si="771"/>
        <v>-1.4558705319233935E-3</v>
      </c>
      <c r="FZ377" s="240">
        <f t="shared" ca="1" si="772"/>
        <v>-1.8998998685570425E-3</v>
      </c>
      <c r="GA377" s="240">
        <f t="shared" ca="1" si="773"/>
        <v>-2.0546866728380795E-3</v>
      </c>
      <c r="GB377" s="240">
        <f t="shared" ca="1" si="774"/>
        <v>-1.8966660569605808E-3</v>
      </c>
      <c r="GC377" s="240">
        <f t="shared" ca="1" si="775"/>
        <v>-1.449895227231456E-3</v>
      </c>
      <c r="GD377" s="240">
        <f t="shared" ca="1" si="776"/>
        <v>-7.8239099248930786E-4</v>
      </c>
      <c r="GE377" s="240">
        <f t="shared" ca="1" si="777"/>
        <v>4.2251784673283258E-6</v>
      </c>
      <c r="GF377" s="240">
        <f t="shared" ca="1" si="778"/>
        <v>7.9019810430365196E-4</v>
      </c>
      <c r="GG377" s="240">
        <f t="shared" ca="1" si="779"/>
        <v>1.4558705319233985E-3</v>
      </c>
      <c r="GH377" s="240">
        <f t="shared" ca="1" si="780"/>
        <v>1.8998998685570451E-3</v>
      </c>
      <c r="GI377" s="240">
        <f t="shared" ca="1" si="781"/>
        <v>2.0546866728380795E-3</v>
      </c>
      <c r="GJ377" s="240">
        <f t="shared" ca="1" si="782"/>
        <v>1.896666056960589E-3</v>
      </c>
      <c r="GK377" s="240">
        <f t="shared" ca="1" si="783"/>
        <v>1.449895227231451E-3</v>
      </c>
      <c r="GL377" s="240">
        <f t="shared" ca="1" si="784"/>
        <v>7.8239099248930135E-4</v>
      </c>
      <c r="GM377" s="240">
        <f t="shared" ca="1" si="785"/>
        <v>-4.2251784673353731E-6</v>
      </c>
      <c r="GN377" s="240">
        <f t="shared" ca="1" si="786"/>
        <v>-7.9019810430365847E-4</v>
      </c>
      <c r="GO377" s="240">
        <f t="shared" ca="1" si="787"/>
        <v>-1.4558705319234035E-3</v>
      </c>
      <c r="GP377" s="240">
        <f t="shared" ca="1" si="788"/>
        <v>-1.8998998685570477E-3</v>
      </c>
      <c r="GQ377" s="240">
        <f t="shared" ca="1" si="789"/>
        <v>-2.0546866728380795E-3</v>
      </c>
      <c r="GR377" s="240">
        <f t="shared" ca="1" si="790"/>
        <v>-1.8966660569605862E-3</v>
      </c>
      <c r="GS377" s="240">
        <f t="shared" ca="1" si="791"/>
        <v>-1.4498952272314668E-3</v>
      </c>
      <c r="GT377" s="240">
        <f t="shared" ca="1" si="792"/>
        <v>-7.8239099248932184E-4</v>
      </c>
      <c r="GU377" s="240">
        <f t="shared" ca="1" si="793"/>
        <v>4.2251784673132554E-6</v>
      </c>
      <c r="GV377" s="240">
        <f t="shared" ca="1" si="794"/>
        <v>7.9019810430366508E-4</v>
      </c>
      <c r="GW377" s="240">
        <f t="shared" ca="1" si="795"/>
        <v>1.4558705319234085E-3</v>
      </c>
      <c r="GX377" s="240">
        <f t="shared" ca="1" si="796"/>
        <v>1.8998998685570505E-3</v>
      </c>
      <c r="GY377" s="240">
        <f t="shared" ca="1" si="797"/>
        <v>2.0546866728380795E-3</v>
      </c>
      <c r="GZ377" s="240">
        <f t="shared" ca="1" si="798"/>
        <v>1.8966660569605838E-3</v>
      </c>
      <c r="HA377" s="240">
        <f t="shared" ca="1" si="799"/>
        <v>1.4498952272314616E-3</v>
      </c>
      <c r="HB377" s="240">
        <f t="shared" ca="1" si="800"/>
        <v>7.8239099248931534E-4</v>
      </c>
      <c r="HC377" s="240">
        <f t="shared" ca="1" si="801"/>
        <v>-4.2251784673201943E-6</v>
      </c>
      <c r="HD377" s="240">
        <f t="shared" ca="1" si="802"/>
        <v>-7.9019810430364459E-4</v>
      </c>
      <c r="HE377" s="240">
        <f t="shared" ca="1" si="803"/>
        <v>-1.4558705319233929E-3</v>
      </c>
      <c r="HF377" s="240">
        <f t="shared" ca="1" si="804"/>
        <v>-1.8998998685570531E-3</v>
      </c>
      <c r="HG377" s="240">
        <f t="shared" ca="1" si="805"/>
        <v>-2.0546866728380795E-3</v>
      </c>
      <c r="HH377" s="240">
        <f t="shared" ca="1" si="806"/>
        <v>-1.896666056960581E-3</v>
      </c>
      <c r="HI377" s="240">
        <f t="shared" ca="1" si="807"/>
        <v>-1.4498952272314568E-3</v>
      </c>
      <c r="HJ377" s="240">
        <f t="shared" ca="1" si="808"/>
        <v>-7.8239099248930883E-4</v>
      </c>
      <c r="HK377" s="240">
        <f t="shared" ca="1" si="809"/>
        <v>4.22517846732735E-6</v>
      </c>
      <c r="HL377" s="240">
        <f t="shared" ca="1" si="810"/>
        <v>7.9019810430365099E-4</v>
      </c>
      <c r="HM377" s="240">
        <f t="shared" ca="1" si="811"/>
        <v>1.4558705319233976E-3</v>
      </c>
      <c r="HN377" s="240">
        <f t="shared" ca="1" si="812"/>
        <v>1.8998998685570447E-3</v>
      </c>
      <c r="HO377" s="240">
        <f t="shared" ca="1" si="813"/>
        <v>2.0546866728380795E-3</v>
      </c>
      <c r="HP377" s="240">
        <f t="shared" ca="1" si="814"/>
        <v>1.8966660569605894E-3</v>
      </c>
      <c r="HQ377" s="240">
        <f t="shared" ca="1" si="815"/>
        <v>1.4498952272314518E-3</v>
      </c>
      <c r="HR377" s="240">
        <f t="shared" ca="1" si="816"/>
        <v>7.8239099248930233E-4</v>
      </c>
      <c r="HS377" s="240">
        <f t="shared" ca="1" si="817"/>
        <v>-4.2251784673343973E-6</v>
      </c>
      <c r="HT377" s="240">
        <f t="shared" ca="1" si="818"/>
        <v>-7.9019810430365771E-4</v>
      </c>
      <c r="HU377" s="240">
        <f t="shared" ca="1" si="819"/>
        <v>-1.4558705319234028E-3</v>
      </c>
      <c r="HV377" s="240">
        <f t="shared" ca="1" si="820"/>
        <v>-1.8998998685570475E-3</v>
      </c>
      <c r="HW377" s="240">
        <f t="shared" ca="1" si="821"/>
        <v>-2.0546866728380795E-3</v>
      </c>
      <c r="HX377" s="240">
        <f t="shared" ca="1" si="822"/>
        <v>-1.8966660569605868E-3</v>
      </c>
      <c r="HY377" s="240">
        <f t="shared" ca="1" si="823"/>
        <v>-1.4498952272314672E-3</v>
      </c>
      <c r="HZ377" s="240">
        <f t="shared" ca="1" si="824"/>
        <v>-7.8239099248932282E-4</v>
      </c>
      <c r="IA377" s="240">
        <f t="shared" ca="1" si="825"/>
        <v>4.2251784673122796E-6</v>
      </c>
      <c r="IB377" s="240">
        <f t="shared" ca="1" si="826"/>
        <v>7.9019810430366422E-4</v>
      </c>
      <c r="IC377" s="240">
        <f t="shared" ca="1" si="827"/>
        <v>1.4558705319234078E-3</v>
      </c>
      <c r="ID377" s="240">
        <f t="shared" ca="1" si="828"/>
        <v>1.8998998685570501E-3</v>
      </c>
      <c r="IE377" s="240">
        <f t="shared" ca="1" si="829"/>
        <v>2.0546866728380821E-3</v>
      </c>
      <c r="IF377" s="240">
        <f t="shared" ca="1" si="830"/>
        <v>1.896666056960584E-3</v>
      </c>
      <c r="IG377" s="240">
        <f t="shared" ca="1" si="831"/>
        <v>1.4498952272314625E-3</v>
      </c>
      <c r="IH377" s="240">
        <f t="shared" ca="1" si="832"/>
        <v>7.823909924893162E-4</v>
      </c>
      <c r="II377" s="240">
        <f t="shared" ca="1" si="833"/>
        <v>-4.2251784673193269E-6</v>
      </c>
      <c r="IJ377" s="240">
        <f t="shared" ca="1" si="834"/>
        <v>-7.9019810430364362E-4</v>
      </c>
      <c r="IK377" s="240">
        <f t="shared" ca="1" si="835"/>
        <v>-1.4558705319233922E-3</v>
      </c>
      <c r="IL377" s="240">
        <f t="shared" ca="1" si="836"/>
        <v>-1.8998998685570416E-3</v>
      </c>
      <c r="IM377" s="240">
        <f t="shared" ca="1" si="837"/>
        <v>-2.0546866728380795E-3</v>
      </c>
      <c r="IN377" s="240">
        <f t="shared" ca="1" si="838"/>
        <v>-1.8966660569605814E-3</v>
      </c>
      <c r="IO377" s="240">
        <f t="shared" ca="1" si="839"/>
        <v>-1.4498952272314573E-3</v>
      </c>
      <c r="IP377" s="240">
        <f t="shared" ca="1" si="840"/>
        <v>-7.823909924893097E-4</v>
      </c>
      <c r="IQ377" s="240">
        <f t="shared" ca="1" si="841"/>
        <v>4.2251784673262658E-6</v>
      </c>
      <c r="IR377" s="240">
        <f t="shared" ca="1" si="842"/>
        <v>7.9019810430365012E-4</v>
      </c>
      <c r="IS377" s="240">
        <f t="shared" ca="1" si="843"/>
        <v>1.455870531923397E-3</v>
      </c>
      <c r="IT377" s="240">
        <f t="shared" ca="1" si="844"/>
        <v>1.8998998685570442E-3</v>
      </c>
      <c r="IU377" s="240">
        <f t="shared" ca="1" si="845"/>
        <v>2.0546866728380795E-3</v>
      </c>
      <c r="IV377" s="240">
        <f t="shared" ca="1" si="846"/>
        <v>1.8966660569605899E-3</v>
      </c>
      <c r="IW377" s="240">
        <f t="shared" ca="1" si="847"/>
        <v>1.4498952272314525E-3</v>
      </c>
      <c r="IX377" s="240">
        <f t="shared" ca="1" si="848"/>
        <v>7.8239099248930319E-4</v>
      </c>
      <c r="IY377" s="240">
        <f t="shared" ca="1" si="849"/>
        <v>-4.2251784673333131E-6</v>
      </c>
      <c r="IZ377" s="240">
        <f t="shared" ca="1" si="850"/>
        <v>-7.9019810430365684E-4</v>
      </c>
      <c r="JA377" s="240">
        <f t="shared" ca="1" si="851"/>
        <v>-1.455870531923402E-3</v>
      </c>
      <c r="JB377" s="240">
        <f t="shared" ca="1" si="852"/>
        <v>-1.8998998685570471E-3</v>
      </c>
    </row>
    <row r="378" spans="2:262">
      <c r="B378" s="248">
        <v>17</v>
      </c>
      <c r="C378" s="247">
        <f t="shared" si="853"/>
        <v>3.3203125000000002E-4</v>
      </c>
      <c r="D378" s="244">
        <f t="shared" ca="1" si="597"/>
        <v>24.195421880961852</v>
      </c>
      <c r="E378" s="243">
        <f ca="1">W361</f>
        <v>0.19542188096185209</v>
      </c>
      <c r="F378" s="242">
        <v>17</v>
      </c>
      <c r="G378" s="240">
        <f t="shared" ca="1" si="854"/>
        <v>1.0895382632860044E-2</v>
      </c>
      <c r="H378" s="240">
        <f t="shared" ca="1" si="598"/>
        <v>9.6766252052374012E-3</v>
      </c>
      <c r="I378" s="240">
        <f t="shared" ca="1" si="599"/>
        <v>6.7975476969693808E-3</v>
      </c>
      <c r="J378" s="240">
        <f t="shared" ca="1" si="600"/>
        <v>2.7521436336215505E-3</v>
      </c>
      <c r="K378" s="240">
        <f t="shared" ca="1" si="601"/>
        <v>-1.7654745790610118E-3</v>
      </c>
      <c r="L378" s="240">
        <f t="shared" ca="1" si="602"/>
        <v>-5.9801718008698768E-3</v>
      </c>
      <c r="M378" s="240">
        <f t="shared" ca="1" si="603"/>
        <v>-9.1687882232157712E-3</v>
      </c>
      <c r="N378" s="240">
        <f t="shared" ca="1" si="604"/>
        <v>-1.0784219482417121E-2</v>
      </c>
      <c r="O378" s="240">
        <f t="shared" ca="1" si="605"/>
        <v>-1.0549289093731854E-2</v>
      </c>
      <c r="P378" s="240">
        <f t="shared" ca="1" si="606"/>
        <v>-8.504306528035915E-3</v>
      </c>
      <c r="Q378" s="240">
        <f t="shared" ca="1" si="607"/>
        <v>-5.0001508931154549E-3</v>
      </c>
      <c r="R378" s="240">
        <f t="shared" ca="1" si="608"/>
        <v>-6.3806692491582368E-4</v>
      </c>
      <c r="S378" s="240">
        <f t="shared" ca="1" si="609"/>
        <v>3.8334968780158489E-3</v>
      </c>
      <c r="T378" s="240">
        <f t="shared" ca="1" si="610"/>
        <v>7.6473074135980663E-3</v>
      </c>
      <c r="U378" s="241">
        <f t="shared" ca="1" si="611"/>
        <v>1.014898920673472E-2</v>
      </c>
      <c r="V378" s="240">
        <f t="shared" ca="1" si="612"/>
        <v>1.0909302473055372E-2</v>
      </c>
      <c r="W378" s="240">
        <f t="shared" ca="1" si="613"/>
        <v>9.7977922908410262E-3</v>
      </c>
      <c r="X378" s="240">
        <f t="shared" ca="1" si="614"/>
        <v>7.005172120232054E-3</v>
      </c>
      <c r="Y378" s="240">
        <f t="shared" ca="1" si="615"/>
        <v>3.0106010945560278E-3</v>
      </c>
      <c r="Z378" s="240">
        <f t="shared" ca="1" si="616"/>
        <v>-1.5005303378823496E-3</v>
      </c>
      <c r="AA378" s="240">
        <f t="shared" ca="1" si="617"/>
        <v>-5.7542000417983626E-3</v>
      </c>
      <c r="AB378" s="240">
        <f t="shared" ca="1" si="618"/>
        <v>-9.0205612910810879E-3</v>
      </c>
      <c r="AC378" s="240">
        <f t="shared" ca="1" si="619"/>
        <v>-1.0739170226657574E-2</v>
      </c>
      <c r="AD378" s="240">
        <f t="shared" ca="1" si="620"/>
        <v>-1.0615147087661413E-2</v>
      </c>
      <c r="AE378" s="240">
        <f t="shared" ca="1" si="621"/>
        <v>-8.6697718248783997E-3</v>
      </c>
      <c r="AF378" s="240">
        <f t="shared" ca="1" si="622"/>
        <v>-5.236832876393459E-3</v>
      </c>
      <c r="AG378" s="240">
        <f t="shared" ca="1" si="623"/>
        <v>-9.0535558429736705E-4</v>
      </c>
      <c r="AH378" s="240">
        <f t="shared" ca="1" si="624"/>
        <v>3.5814630613028309E-3</v>
      </c>
      <c r="AI378" s="240">
        <f t="shared" ca="1" si="625"/>
        <v>7.4537725249671088E-3</v>
      </c>
      <c r="AJ378" s="240">
        <f t="shared" ca="1" si="626"/>
        <v>1.0047160056936913E-2</v>
      </c>
      <c r="AK378" s="240">
        <f t="shared" ca="1" si="627"/>
        <v>1.0916650957366025E-2</v>
      </c>
      <c r="AL378" s="240">
        <f t="shared" ca="1" si="628"/>
        <v>9.9130575527317036E-3</v>
      </c>
      <c r="AM378" s="240">
        <f t="shared" ca="1" si="629"/>
        <v>7.2085768897497569E-3</v>
      </c>
      <c r="AN378" s="240">
        <f t="shared" ca="1" si="630"/>
        <v>3.2672450819647659E-3</v>
      </c>
      <c r="AO378" s="240">
        <f t="shared" ca="1" si="631"/>
        <v>-1.2346822333365996E-3</v>
      </c>
      <c r="AP378" s="240">
        <f t="shared" ca="1" si="632"/>
        <v>-5.5247621677850522E-3</v>
      </c>
      <c r="AQ378" s="240">
        <f t="shared" ca="1" si="633"/>
        <v>-8.8669007101251744E-3</v>
      </c>
      <c r="AR378" s="240">
        <f t="shared" ca="1" si="634"/>
        <v>-1.0687652096316932E-2</v>
      </c>
      <c r="AS378" s="240">
        <f t="shared" ca="1" si="635"/>
        <v>-1.0674610913911286E-2</v>
      </c>
      <c r="AT378" s="240">
        <f t="shared" ca="1" si="636"/>
        <v>-8.8300147753572374E-3</v>
      </c>
      <c r="AU378" s="240">
        <f t="shared" ca="1" si="637"/>
        <v>-5.4703603873645099E-3</v>
      </c>
      <c r="AV378" s="240">
        <f t="shared" ca="1" si="638"/>
        <v>-1.1720988913283166E-3</v>
      </c>
      <c r="AW378" s="240">
        <f t="shared" ca="1" si="639"/>
        <v>3.3272719051611948E-3</v>
      </c>
      <c r="AX378" s="240">
        <f t="shared" ca="1" si="640"/>
        <v>7.2557477624816263E-3</v>
      </c>
      <c r="AY378" s="240">
        <f t="shared" ca="1" si="641"/>
        <v>9.9392788736083308E-3</v>
      </c>
      <c r="AZ378" s="240">
        <f t="shared" ca="1" si="642"/>
        <v>1.0917423659339835E-2</v>
      </c>
      <c r="BA378" s="240">
        <f t="shared" ca="1" si="643"/>
        <v>1.0022351559425706E-2</v>
      </c>
      <c r="BB378" s="240">
        <f t="shared" ca="1" si="644"/>
        <v>7.407639482095104E-3</v>
      </c>
      <c r="BC378" s="240">
        <f t="shared" ca="1" si="645"/>
        <v>3.5219210031063094E-3</v>
      </c>
      <c r="BD378" s="240">
        <f t="shared" ca="1" si="646"/>
        <v>-9.6809040238122991E-4</v>
      </c>
      <c r="BE378" s="240">
        <f t="shared" ca="1" si="647"/>
        <v>-5.2919963836260287E-3</v>
      </c>
      <c r="BF378" s="240">
        <f t="shared" ca="1" si="648"/>
        <v>-8.7078990397362419E-3</v>
      </c>
      <c r="BG378" s="240">
        <f t="shared" ca="1" si="649"/>
        <v>-1.062969612399052E-2</v>
      </c>
      <c r="BH378" s="240">
        <f t="shared" ca="1" si="650"/>
        <v>-1.0727644753696034E-2</v>
      </c>
      <c r="BI378" s="240">
        <f t="shared" ca="1" si="651"/>
        <v>-8.984938855110907E-3</v>
      </c>
      <c r="BJ378" s="240">
        <f t="shared" ca="1" si="652"/>
        <v>-5.7005927577881621E-3</v>
      </c>
      <c r="BK378" s="240">
        <f t="shared" ca="1" si="653"/>
        <v>-1.4381361698147885E-3</v>
      </c>
      <c r="BL378" s="240">
        <f t="shared" ca="1" si="654"/>
        <v>3.071076524838619E-3</v>
      </c>
      <c r="BM378" s="240">
        <f t="shared" ca="1" si="655"/>
        <v>7.0533524088539079E-3</v>
      </c>
      <c r="BN378" s="240">
        <f t="shared" ca="1" si="656"/>
        <v>9.8254106403398381E-3</v>
      </c>
      <c r="BO378" s="240">
        <f t="shared" ca="1" si="657"/>
        <v>1.0911620113530021E-2</v>
      </c>
      <c r="BP378" s="240">
        <f t="shared" ca="1" si="658"/>
        <v>1.0125608476300174E-2</v>
      </c>
      <c r="BQ378" s="240">
        <f t="shared" ca="1" si="659"/>
        <v>7.6022399894059602E-3</v>
      </c>
      <c r="BR378" s="240">
        <f t="shared" ca="1" si="660"/>
        <v>3.7744754507286725E-3</v>
      </c>
      <c r="BS378" s="240">
        <f t="shared" ca="1" si="661"/>
        <v>-7.0091542996669797E-4</v>
      </c>
      <c r="BT378" s="240">
        <f t="shared" ca="1" si="662"/>
        <v>-5.0560428987260174E-3</v>
      </c>
      <c r="BU378" s="240">
        <f t="shared" ca="1" si="663"/>
        <v>-8.543652056575101E-3</v>
      </c>
      <c r="BV378" s="240">
        <f t="shared" ca="1" si="664"/>
        <v>-1.0565337220188957E-2</v>
      </c>
      <c r="BW378" s="240">
        <f t="shared" ca="1" si="665"/>
        <v>-1.0774216661413627E-2</v>
      </c>
      <c r="BX378" s="240">
        <f t="shared" ca="1" si="666"/>
        <v>-9.1344507436667624E-3</v>
      </c>
      <c r="BY378" s="240">
        <f t="shared" ca="1" si="667"/>
        <v>-5.9273913042934157E-3</v>
      </c>
      <c r="BZ378" s="240">
        <f t="shared" ca="1" si="668"/>
        <v>-1.7033071688478999E-3</v>
      </c>
      <c r="CA378" s="240">
        <f t="shared" ca="1" si="669"/>
        <v>2.8130312428524271E-3</v>
      </c>
      <c r="CB378" s="240">
        <f t="shared" ca="1" si="670"/>
        <v>6.8467083794769307E-3</v>
      </c>
      <c r="CC378" s="240">
        <f t="shared" ca="1" si="671"/>
        <v>9.7056239470973901E-3</v>
      </c>
      <c r="CD378" s="240">
        <f t="shared" ca="1" si="672"/>
        <v>1.0899243815775573E-2</v>
      </c>
      <c r="CE378" s="240">
        <f t="shared" ca="1" si="673"/>
        <v>1.0222766105249409E-2</v>
      </c>
      <c r="CF378" s="240">
        <f t="shared" ca="1" si="674"/>
        <v>7.7922611916132071E-3</v>
      </c>
      <c r="CG378" s="240">
        <f t="shared" ca="1" si="675"/>
        <v>4.0247562954762797E-3</v>
      </c>
      <c r="CH378" s="240">
        <f t="shared" ca="1" si="676"/>
        <v>-4.3331825230603091E-4</v>
      </c>
      <c r="CI378" s="240">
        <f t="shared" ca="1" si="677"/>
        <v>-4.8170438426414341E-3</v>
      </c>
      <c r="CJ378" s="240">
        <f t="shared" ca="1" si="678"/>
        <v>-8.3742586968828074E-3</v>
      </c>
      <c r="CK378" s="240">
        <f t="shared" ca="1" si="679"/>
        <v>-1.0494614152309357E-2</v>
      </c>
      <c r="CL378" s="240">
        <f t="shared" ca="1" si="680"/>
        <v>-1.0814298583888285E-2</v>
      </c>
      <c r="CM378" s="240">
        <f t="shared" ca="1" si="681"/>
        <v>-9.2784603806537677E-3</v>
      </c>
      <c r="CN378" s="240">
        <f t="shared" ca="1" si="682"/>
        <v>-6.1506194119164311E-3</v>
      </c>
      <c r="CO378" s="240">
        <f t="shared" ca="1" si="683"/>
        <v>-1.9674521593332555E-3</v>
      </c>
      <c r="CP378" s="240">
        <f t="shared" ca="1" si="684"/>
        <v>2.5532914960315553E-3</v>
      </c>
      <c r="CQ378" s="240">
        <f t="shared" ca="1" si="685"/>
        <v>6.6359401489870726E-3</v>
      </c>
      <c r="CR378" s="240">
        <f t="shared" ca="1" si="686"/>
        <v>9.5799909489058827E-3</v>
      </c>
      <c r="CS378" s="240">
        <f t="shared" ca="1" si="687"/>
        <v>1.0880302221095478E-2</v>
      </c>
      <c r="CT378" s="240">
        <f t="shared" ca="1" si="688"/>
        <v>1.0313765922150699E-2</v>
      </c>
      <c r="CU378" s="240">
        <f t="shared" ca="1" si="689"/>
        <v>7.9775886270500931E-3</v>
      </c>
      <c r="CV378" s="240">
        <f t="shared" ca="1" si="690"/>
        <v>4.2726127775267525E-3</v>
      </c>
      <c r="CW378" s="240">
        <f t="shared" ca="1" si="691"/>
        <v>-1.6546005993306554E-4</v>
      </c>
      <c r="CX378" s="240">
        <f t="shared" ca="1" si="692"/>
        <v>-4.5751431794669502E-3</v>
      </c>
      <c r="CY378" s="240">
        <f t="shared" ca="1" si="693"/>
        <v>-8.199820996885189E-3</v>
      </c>
      <c r="CZ378" s="240">
        <f t="shared" ca="1" si="694"/>
        <v>-1.0417569521283292E-2</v>
      </c>
      <c r="DA378" s="240">
        <f t="shared" ca="1" si="695"/>
        <v>-1.084786637726869E-2</v>
      </c>
      <c r="DB378" s="240">
        <f t="shared" ca="1" si="696"/>
        <v>-9.4168810200514052E-3</v>
      </c>
      <c r="DC378" s="240">
        <f t="shared" ca="1" si="697"/>
        <v>-6.3701426163921184E-3</v>
      </c>
      <c r="DD378" s="240">
        <f t="shared" ca="1" si="698"/>
        <v>-2.2304120302056411E-3</v>
      </c>
      <c r="DE378" s="240">
        <f t="shared" ca="1" si="699"/>
        <v>2.2920137418871527E-3</v>
      </c>
      <c r="DF378" s="240">
        <f t="shared" ca="1" si="700"/>
        <v>6.4211746762852196E-3</v>
      </c>
      <c r="DG378" s="240">
        <f t="shared" ca="1" si="701"/>
        <v>9.448587322385656E-3</v>
      </c>
      <c r="DH378" s="240">
        <f t="shared" ca="1" si="702"/>
        <v>1.0854806739198104E-2</v>
      </c>
      <c r="DI378" s="240">
        <f t="shared" ca="1" si="703"/>
        <v>1.0398553112117008E-2</v>
      </c>
      <c r="DJ378" s="240">
        <f t="shared" ca="1" si="704"/>
        <v>8.1581106613992944E-3</v>
      </c>
      <c r="DK378" s="240">
        <f t="shared" ca="1" si="705"/>
        <v>4.5178955974033959E-3</v>
      </c>
      <c r="DL378" s="240">
        <f t="shared" ca="1" si="706"/>
        <v>1.0249779939313112E-4</v>
      </c>
      <c r="DM378" s="240">
        <f t="shared" ca="1" si="707"/>
        <v>-4.3304866211167081E-3</v>
      </c>
      <c r="DN378" s="240">
        <f t="shared" ca="1" si="708"/>
        <v>-8.0204440313301536E-3</v>
      </c>
      <c r="DO378" s="240">
        <f t="shared" ca="1" si="709"/>
        <v>-1.0334249735915645E-2</v>
      </c>
      <c r="DP378" s="240">
        <f t="shared" ca="1" si="710"/>
        <v>-1.0874899821571278E-2</v>
      </c>
      <c r="DQ378" s="240">
        <f t="shared" ca="1" si="711"/>
        <v>-9.549629282442464E-3</v>
      </c>
      <c r="DR378" s="240">
        <f t="shared" ca="1" si="712"/>
        <v>-6.585828685150728E-3</v>
      </c>
      <c r="DS378" s="240">
        <f t="shared" ca="1" si="713"/>
        <v>-2.4920283842714331E-3</v>
      </c>
      <c r="DT378" s="240">
        <f t="shared" ca="1" si="714"/>
        <v>2.0293553643686286E-3</v>
      </c>
      <c r="DU378" s="240">
        <f t="shared" ca="1" si="715"/>
        <v>6.2025413280616185E-3</v>
      </c>
      <c r="DV378" s="240">
        <f t="shared" ca="1" si="716"/>
        <v>9.3114922201678555E-3</v>
      </c>
      <c r="DW378" s="240">
        <f t="shared" ca="1" si="717"/>
        <v>1.0822772727608398E-2</v>
      </c>
      <c r="DX378" s="240">
        <f t="shared" ca="1" si="718"/>
        <v>1.0477076602515546E-2</v>
      </c>
      <c r="DY378" s="240">
        <f t="shared" ca="1" si="719"/>
        <v>8.3337185549374245E-3</v>
      </c>
      <c r="DZ378" s="240">
        <f t="shared" ca="1" si="720"/>
        <v>4.76045700590709E-3</v>
      </c>
      <c r="EA378" s="240">
        <f t="shared" ca="1" si="721"/>
        <v>3.7039391787753494E-4</v>
      </c>
      <c r="EB378" s="240">
        <f t="shared" ca="1" si="722"/>
        <v>-4.0832215395532282E-3</v>
      </c>
      <c r="EC378" s="240">
        <f t="shared" ca="1" si="723"/>
        <v>-7.8362358501943112E-3</v>
      </c>
      <c r="ED378" s="240">
        <f t="shared" ca="1" si="724"/>
        <v>-1.0244704984929544E-2</v>
      </c>
      <c r="EE378" s="240">
        <f t="shared" ca="1" si="725"/>
        <v>-1.0895382632860041E-2</v>
      </c>
      <c r="EF378" s="240">
        <f t="shared" ca="1" si="726"/>
        <v>-9.6766252052373821E-3</v>
      </c>
      <c r="EG378" s="240">
        <f t="shared" ca="1" si="727"/>
        <v>-6.7975476969693981E-3</v>
      </c>
      <c r="EH378" s="240">
        <f t="shared" ca="1" si="728"/>
        <v>-2.7521436336215583E-3</v>
      </c>
      <c r="EI378" s="240">
        <f t="shared" ca="1" si="729"/>
        <v>1.7654745790610183E-3</v>
      </c>
      <c r="EJ378" s="240">
        <f t="shared" ca="1" si="730"/>
        <v>5.9801718008698906E-3</v>
      </c>
      <c r="EK378" s="240">
        <f t="shared" ca="1" si="731"/>
        <v>9.1687882232157885E-3</v>
      </c>
      <c r="EL378" s="240">
        <f t="shared" ca="1" si="732"/>
        <v>1.0784219482417126E-2</v>
      </c>
      <c r="EM378" s="240">
        <f t="shared" ca="1" si="733"/>
        <v>1.0549289093731857E-2</v>
      </c>
      <c r="EN378" s="240">
        <f t="shared" ca="1" si="734"/>
        <v>8.5043065280359185E-3</v>
      </c>
      <c r="EO378" s="240">
        <f t="shared" ca="1" si="735"/>
        <v>5.0001508931154497E-3</v>
      </c>
      <c r="EP378" s="240">
        <f t="shared" ca="1" si="736"/>
        <v>6.3806692491580807E-4</v>
      </c>
      <c r="EQ378" s="240">
        <f t="shared" ca="1" si="737"/>
        <v>-3.8334968780158823E-3</v>
      </c>
      <c r="ER378" s="240">
        <f t="shared" ca="1" si="738"/>
        <v>-7.6473074135980984E-3</v>
      </c>
      <c r="ES378" s="240">
        <f t="shared" ca="1" si="739"/>
        <v>-1.0148989206734713E-2</v>
      </c>
      <c r="ET378" s="240">
        <f t="shared" ca="1" si="740"/>
        <v>-1.0909302473055374E-2</v>
      </c>
      <c r="EU378" s="240">
        <f t="shared" ca="1" si="741"/>
        <v>-9.7977922908410245E-3</v>
      </c>
      <c r="EV378" s="240">
        <f t="shared" ca="1" si="742"/>
        <v>-7.0051721202320349E-3</v>
      </c>
      <c r="EW378" s="240">
        <f t="shared" ca="1" si="743"/>
        <v>-3.0106010945559936E-3</v>
      </c>
      <c r="EX378" s="240">
        <f t="shared" ca="1" si="744"/>
        <v>1.5005303378824038E-3</v>
      </c>
      <c r="EY378" s="240">
        <f t="shared" ca="1" si="745"/>
        <v>5.7542000417983435E-3</v>
      </c>
      <c r="EZ378" s="240">
        <f t="shared" ca="1" si="746"/>
        <v>9.0205612910810862E-3</v>
      </c>
      <c r="FA378" s="240">
        <f t="shared" ca="1" si="747"/>
        <v>1.0739170226657577E-2</v>
      </c>
      <c r="FB378" s="240">
        <f t="shared" ca="1" si="748"/>
        <v>1.0615147087661411E-2</v>
      </c>
      <c r="FC378" s="240">
        <f t="shared" ca="1" si="749"/>
        <v>8.6697718248783789E-3</v>
      </c>
      <c r="FD378" s="240">
        <f t="shared" ca="1" si="750"/>
        <v>5.2368328763934113E-3</v>
      </c>
      <c r="FE378" s="240">
        <f t="shared" ca="1" si="751"/>
        <v>9.0535558429729332E-4</v>
      </c>
      <c r="FF378" s="240">
        <f t="shared" ca="1" si="752"/>
        <v>-3.581463061302902E-3</v>
      </c>
      <c r="FG378" s="240">
        <f t="shared" ca="1" si="753"/>
        <v>-7.4537725249671782E-3</v>
      </c>
      <c r="FH378" s="240">
        <f t="shared" ca="1" si="754"/>
        <v>-1.0047160056936896E-2</v>
      </c>
      <c r="FI378" s="240">
        <f t="shared" ca="1" si="755"/>
        <v>-1.0916650957366027E-2</v>
      </c>
      <c r="FJ378" s="240">
        <f t="shared" ca="1" si="756"/>
        <v>-9.9130575527317123E-3</v>
      </c>
      <c r="FK378" s="240">
        <f t="shared" ca="1" si="757"/>
        <v>-7.2085768897497595E-3</v>
      </c>
      <c r="FL378" s="240">
        <f t="shared" ca="1" si="758"/>
        <v>-3.2672450819647694E-3</v>
      </c>
      <c r="FM378" s="240">
        <f t="shared" ca="1" si="759"/>
        <v>1.2346822333366148E-3</v>
      </c>
      <c r="FN378" s="240">
        <f t="shared" ca="1" si="760"/>
        <v>5.52476216778508E-3</v>
      </c>
      <c r="FO378" s="240">
        <f t="shared" ca="1" si="761"/>
        <v>8.8669007101251952E-3</v>
      </c>
      <c r="FP378" s="240">
        <f t="shared" ca="1" si="762"/>
        <v>1.0687652096316943E-2</v>
      </c>
      <c r="FQ378" s="240">
        <f t="shared" ca="1" si="763"/>
        <v>1.0674610913911274E-2</v>
      </c>
      <c r="FR378" s="240">
        <f t="shared" ca="1" si="764"/>
        <v>8.8300147753571818E-3</v>
      </c>
      <c r="FS378" s="240">
        <f t="shared" ca="1" si="765"/>
        <v>5.4703603873645628E-3</v>
      </c>
      <c r="FT378" s="240">
        <f t="shared" ca="1" si="766"/>
        <v>1.1720988913283777E-3</v>
      </c>
      <c r="FU378" s="240">
        <f t="shared" ca="1" si="767"/>
        <v>-3.3272719051611727E-3</v>
      </c>
      <c r="FV378" s="240">
        <f t="shared" ca="1" si="768"/>
        <v>-7.255747762481609E-3</v>
      </c>
      <c r="FW378" s="240">
        <f t="shared" ca="1" si="769"/>
        <v>-9.9392788736083221E-3</v>
      </c>
      <c r="FX378" s="240">
        <f t="shared" ca="1" si="770"/>
        <v>-1.0917423659339835E-2</v>
      </c>
      <c r="FY378" s="240">
        <f t="shared" ca="1" si="771"/>
        <v>-1.0022351559425699E-2</v>
      </c>
      <c r="FZ378" s="240">
        <f t="shared" ca="1" si="772"/>
        <v>-7.4076394820950919E-3</v>
      </c>
      <c r="GA378" s="240">
        <f t="shared" ca="1" si="773"/>
        <v>-3.5219210031062582E-3</v>
      </c>
      <c r="GB378" s="240">
        <f t="shared" ca="1" si="774"/>
        <v>9.6809040238128455E-4</v>
      </c>
      <c r="GC378" s="240">
        <f t="shared" ca="1" si="775"/>
        <v>5.2919963836261102E-3</v>
      </c>
      <c r="GD378" s="240">
        <f t="shared" ca="1" si="776"/>
        <v>8.7078990397362992E-3</v>
      </c>
      <c r="GE378" s="240">
        <f t="shared" ca="1" si="777"/>
        <v>1.0629696123990506E-2</v>
      </c>
      <c r="GF378" s="240">
        <f t="shared" ca="1" si="778"/>
        <v>1.0727644753696041E-2</v>
      </c>
      <c r="GG378" s="240">
        <f t="shared" ca="1" si="779"/>
        <v>8.9849388551109209E-3</v>
      </c>
      <c r="GH378" s="240">
        <f t="shared" ca="1" si="780"/>
        <v>5.7005927577881811E-3</v>
      </c>
      <c r="GI378" s="240">
        <f t="shared" ca="1" si="781"/>
        <v>1.4381361698147725E-3</v>
      </c>
      <c r="GJ378" s="240">
        <f t="shared" ca="1" si="782"/>
        <v>-3.0710765248386342E-3</v>
      </c>
      <c r="GK378" s="240">
        <f t="shared" ca="1" si="783"/>
        <v>-7.05335240885392E-3</v>
      </c>
      <c r="GL378" s="240">
        <f t="shared" ca="1" si="784"/>
        <v>-9.8254106403398624E-3</v>
      </c>
      <c r="GM378" s="240">
        <f t="shared" ca="1" si="785"/>
        <v>-1.0911620113530024E-2</v>
      </c>
      <c r="GN378" s="240">
        <f t="shared" ca="1" si="786"/>
        <v>-1.0125608476300153E-2</v>
      </c>
      <c r="GO378" s="240">
        <f t="shared" ca="1" si="787"/>
        <v>-7.6022399894058925E-3</v>
      </c>
      <c r="GP378" s="240">
        <f t="shared" ca="1" si="788"/>
        <v>-3.7744754507285845E-3</v>
      </c>
      <c r="GQ378" s="240">
        <f t="shared" ca="1" si="789"/>
        <v>7.0091542996663639E-4</v>
      </c>
      <c r="GR378" s="240">
        <f t="shared" ca="1" si="790"/>
        <v>5.0560428987259966E-3</v>
      </c>
      <c r="GS378" s="240">
        <f t="shared" ca="1" si="791"/>
        <v>8.5436520565750872E-3</v>
      </c>
      <c r="GT378" s="240">
        <f t="shared" ca="1" si="792"/>
        <v>1.0565337220188951E-2</v>
      </c>
      <c r="GU378" s="240">
        <f t="shared" ca="1" si="793"/>
        <v>1.0774216661413621E-2</v>
      </c>
      <c r="GV378" s="240">
        <f t="shared" ca="1" si="794"/>
        <v>9.1344507436667537E-3</v>
      </c>
      <c r="GW378" s="240">
        <f t="shared" ca="1" si="795"/>
        <v>5.9273913042934018E-3</v>
      </c>
      <c r="GX378" s="240">
        <f t="shared" ca="1" si="796"/>
        <v>1.7033071688478461E-3</v>
      </c>
      <c r="GY378" s="240">
        <f t="shared" ca="1" si="797"/>
        <v>-2.8130312428524796E-3</v>
      </c>
      <c r="GZ378" s="240">
        <f t="shared" ca="1" si="798"/>
        <v>-6.8467083794769732E-3</v>
      </c>
      <c r="HA378" s="240">
        <f t="shared" ca="1" si="799"/>
        <v>-9.7056239470974335E-3</v>
      </c>
      <c r="HB378" s="240">
        <f t="shared" ca="1" si="800"/>
        <v>-1.089924381577557E-2</v>
      </c>
      <c r="HC378" s="240">
        <f t="shared" ca="1" si="801"/>
        <v>-1.022276610524943E-2</v>
      </c>
      <c r="HD378" s="240">
        <f t="shared" ca="1" si="802"/>
        <v>-7.7922611916132496E-3</v>
      </c>
      <c r="HE378" s="240">
        <f t="shared" ca="1" si="803"/>
        <v>-4.024756295476265E-3</v>
      </c>
      <c r="HF378" s="240">
        <f t="shared" ca="1" si="804"/>
        <v>4.3331825230604696E-4</v>
      </c>
      <c r="HG378" s="240">
        <f t="shared" ca="1" si="805"/>
        <v>4.8170438426414488E-3</v>
      </c>
      <c r="HH378" s="240">
        <f t="shared" ca="1" si="806"/>
        <v>8.3742586968828178E-3</v>
      </c>
      <c r="HI378" s="240">
        <f t="shared" ca="1" si="807"/>
        <v>1.0494614152309361E-2</v>
      </c>
      <c r="HJ378" s="240">
        <f t="shared" ca="1" si="808"/>
        <v>1.0814298583888283E-2</v>
      </c>
      <c r="HK378" s="240">
        <f t="shared" ca="1" si="809"/>
        <v>9.2784603806537174E-3</v>
      </c>
      <c r="HL378" s="240">
        <f t="shared" ca="1" si="810"/>
        <v>6.1506194119163547E-3</v>
      </c>
      <c r="HM378" s="240">
        <f t="shared" ca="1" si="811"/>
        <v>1.9674521593331636E-3</v>
      </c>
      <c r="HN378" s="240">
        <f t="shared" ca="1" si="812"/>
        <v>-2.5532914960314942E-3</v>
      </c>
      <c r="HO378" s="240">
        <f t="shared" ca="1" si="813"/>
        <v>-6.635940148987024E-3</v>
      </c>
      <c r="HP378" s="240">
        <f t="shared" ca="1" si="814"/>
        <v>-9.579990948905855E-3</v>
      </c>
      <c r="HQ378" s="240">
        <f t="shared" ca="1" si="815"/>
        <v>-1.0880302221095478E-2</v>
      </c>
      <c r="HR378" s="240">
        <f t="shared" ca="1" si="816"/>
        <v>-1.0313765922150693E-2</v>
      </c>
      <c r="HS378" s="240">
        <f t="shared" ca="1" si="817"/>
        <v>-7.977588627050081E-3</v>
      </c>
      <c r="HT378" s="240">
        <f t="shared" ca="1" si="818"/>
        <v>-4.2726127775267377E-3</v>
      </c>
      <c r="HU378" s="240">
        <f t="shared" ca="1" si="819"/>
        <v>1.6546005993308159E-4</v>
      </c>
      <c r="HV378" s="240">
        <f t="shared" ca="1" si="820"/>
        <v>4.5751431794669659E-3</v>
      </c>
      <c r="HW378" s="240">
        <f t="shared" ca="1" si="821"/>
        <v>8.1998209968852515E-3</v>
      </c>
      <c r="HX378" s="240">
        <f t="shared" ca="1" si="822"/>
        <v>1.041756952128332E-2</v>
      </c>
      <c r="HY378" s="240">
        <f t="shared" ca="1" si="823"/>
        <v>1.0847866377268697E-2</v>
      </c>
      <c r="HZ378" s="240">
        <f t="shared" ca="1" si="824"/>
        <v>9.4168810200514364E-3</v>
      </c>
      <c r="IA378" s="240">
        <f t="shared" ca="1" si="825"/>
        <v>6.3701426163921687E-3</v>
      </c>
      <c r="IB378" s="240">
        <f t="shared" ca="1" si="826"/>
        <v>2.2304120302056255E-3</v>
      </c>
      <c r="IC378" s="240">
        <f t="shared" ca="1" si="827"/>
        <v>-2.2920137418871692E-3</v>
      </c>
      <c r="ID378" s="240">
        <f t="shared" ca="1" si="828"/>
        <v>-6.4211746762852309E-3</v>
      </c>
      <c r="IE378" s="240">
        <f t="shared" ca="1" si="829"/>
        <v>-1.3615437189429973E-2</v>
      </c>
      <c r="IF378" s="240">
        <f t="shared" ca="1" si="830"/>
        <v>-1.0854806739198105E-2</v>
      </c>
      <c r="IG378" s="240">
        <f t="shared" ca="1" si="831"/>
        <v>-1.0398553112117005E-2</v>
      </c>
      <c r="IH378" s="240">
        <f t="shared" ca="1" si="832"/>
        <v>-8.1581106613992319E-3</v>
      </c>
      <c r="II378" s="240">
        <f t="shared" ca="1" si="833"/>
        <v>-4.5178955974033101E-3</v>
      </c>
      <c r="IJ378" s="240">
        <f t="shared" ca="1" si="834"/>
        <v>-1.0249779939303701E-4</v>
      </c>
      <c r="IK378" s="240">
        <f t="shared" ca="1" si="835"/>
        <v>4.3304866211166526E-3</v>
      </c>
      <c r="IL378" s="240">
        <f t="shared" ca="1" si="836"/>
        <v>8.020444031330112E-3</v>
      </c>
      <c r="IM378" s="240">
        <f t="shared" ca="1" si="837"/>
        <v>1.0334249735915626E-2</v>
      </c>
      <c r="IN378" s="240">
        <f t="shared" ca="1" si="838"/>
        <v>1.0874899821571277E-2</v>
      </c>
      <c r="IO378" s="240">
        <f t="shared" ca="1" si="839"/>
        <v>9.5496292824424553E-3</v>
      </c>
      <c r="IP378" s="240">
        <f t="shared" ca="1" si="840"/>
        <v>6.5858286851507158E-3</v>
      </c>
      <c r="IQ378" s="240">
        <f t="shared" ca="1" si="841"/>
        <v>2.4920283842714171E-3</v>
      </c>
      <c r="IR378" s="240">
        <f t="shared" ca="1" si="842"/>
        <v>-2.0293553643686455E-3</v>
      </c>
      <c r="IS378" s="240">
        <f t="shared" ca="1" si="843"/>
        <v>-6.2025413280616323E-3</v>
      </c>
      <c r="IT378" s="240">
        <f t="shared" ca="1" si="844"/>
        <v>-9.3114922201679023E-3</v>
      </c>
      <c r="IU378" s="240">
        <f t="shared" ca="1" si="845"/>
        <v>-1.0822772727608409E-2</v>
      </c>
      <c r="IV378" s="240">
        <f t="shared" ca="1" si="846"/>
        <v>-1.047707660251552E-2</v>
      </c>
      <c r="IW378" s="240">
        <f t="shared" ca="1" si="847"/>
        <v>-8.3337185549374644E-3</v>
      </c>
      <c r="IX378" s="240">
        <f t="shared" ca="1" si="848"/>
        <v>-4.7604570059071455E-3</v>
      </c>
      <c r="IY378" s="240">
        <f t="shared" ca="1" si="849"/>
        <v>-3.7039391787759652E-4</v>
      </c>
      <c r="IZ378" s="240">
        <f t="shared" ca="1" si="850"/>
        <v>4.0832215395532438E-3</v>
      </c>
      <c r="JA378" s="240">
        <f t="shared" ca="1" si="851"/>
        <v>7.8362358501943234E-3</v>
      </c>
      <c r="JB378" s="240">
        <f t="shared" ca="1" si="852"/>
        <v>1.024470498492955E-2</v>
      </c>
    </row>
    <row r="379" spans="2:262">
      <c r="B379" s="248">
        <v>18</v>
      </c>
      <c r="C379" s="247">
        <f t="shared" si="853"/>
        <v>3.5156250000000004E-4</v>
      </c>
      <c r="D379" s="244">
        <f t="shared" ca="1" si="597"/>
        <v>24.192457682077073</v>
      </c>
      <c r="E379" s="243">
        <f ca="1">X361</f>
        <v>0.19245768207707384</v>
      </c>
      <c r="F379" s="242">
        <v>18</v>
      </c>
      <c r="G379" s="240">
        <f t="shared" ca="1" si="854"/>
        <v>-6.9403024594395617E-4</v>
      </c>
      <c r="H379" s="240">
        <f t="shared" ca="1" si="598"/>
        <v>-5.9256429998936501E-4</v>
      </c>
      <c r="I379" s="240">
        <f t="shared" ca="1" si="599"/>
        <v>-3.7731331941119205E-4</v>
      </c>
      <c r="J379" s="240">
        <f t="shared" ca="1" si="600"/>
        <v>-8.9610101811801886E-5</v>
      </c>
      <c r="K379" s="240">
        <f t="shared" ca="1" si="601"/>
        <v>2.1530017422405091E-4</v>
      </c>
      <c r="L379" s="240">
        <f t="shared" ca="1" si="602"/>
        <v>4.7886820642410965E-4</v>
      </c>
      <c r="M379" s="240">
        <f t="shared" ca="1" si="603"/>
        <v>6.5048328862519339E-4</v>
      </c>
      <c r="N379" s="240">
        <f t="shared" ca="1" si="604"/>
        <v>6.9719165012169292E-4</v>
      </c>
      <c r="O379" s="240">
        <f t="shared" ca="1" si="605"/>
        <v>6.1002428530495915E-4</v>
      </c>
      <c r="P379" s="240">
        <f t="shared" ca="1" si="606"/>
        <v>4.0571919480023434E-4</v>
      </c>
      <c r="Q379" s="240">
        <f t="shared" ca="1" si="607"/>
        <v>1.2350733092319366E-4</v>
      </c>
      <c r="R379" s="240">
        <f t="shared" ca="1" si="608"/>
        <v>-1.8242058524659165E-4</v>
      </c>
      <c r="S379" s="240">
        <f t="shared" ca="1" si="609"/>
        <v>-4.5331984273965669E-4</v>
      </c>
      <c r="T379" s="240">
        <f t="shared" ca="1" si="610"/>
        <v>-6.3717198314751388E-4</v>
      </c>
      <c r="U379" s="241">
        <f t="shared" ca="1" si="611"/>
        <v>-6.986734585475101E-4</v>
      </c>
      <c r="V379" s="240">
        <f t="shared" ca="1" si="612"/>
        <v>-6.260146686854366E-4</v>
      </c>
      <c r="W379" s="240">
        <f t="shared" ca="1" si="613"/>
        <v>-4.3314765711219847E-4</v>
      </c>
      <c r="X379" s="240">
        <f t="shared" ca="1" si="614"/>
        <v>-1.5710702005642771E-4</v>
      </c>
      <c r="Y379" s="240">
        <f t="shared" ca="1" si="615"/>
        <v>1.4910152910111758E-4</v>
      </c>
      <c r="Z379" s="240">
        <f t="shared" ca="1" si="616"/>
        <v>4.2667939184791513E-4</v>
      </c>
      <c r="AA379" s="240">
        <f t="shared" ca="1" si="617"/>
        <v>6.2232567455275758E-4</v>
      </c>
      <c r="AB379" s="240">
        <f t="shared" ca="1" si="618"/>
        <v>6.9847210141511925E-4</v>
      </c>
      <c r="AC379" s="240">
        <f t="shared" ca="1" si="619"/>
        <v>6.4049692789664207E-4</v>
      </c>
      <c r="AD379" s="240">
        <f t="shared" ca="1" si="620"/>
        <v>4.5953262877892586E-4</v>
      </c>
      <c r="AE379" s="240">
        <f t="shared" ca="1" si="621"/>
        <v>1.9032822461739545E-4</v>
      </c>
      <c r="AF379" s="240">
        <f t="shared" ca="1" si="622"/>
        <v>-1.1542327431228729E-4</v>
      </c>
      <c r="AG379" s="240">
        <f t="shared" ca="1" si="623"/>
        <v>-3.9901103292851127E-4</v>
      </c>
      <c r="AH379" s="240">
        <f t="shared" ca="1" si="624"/>
        <v>-6.0598012889871234E-4</v>
      </c>
      <c r="AI379" s="240">
        <f t="shared" ca="1" si="625"/>
        <v>-6.9658806381148858E-4</v>
      </c>
      <c r="AJ379" s="240">
        <f t="shared" ca="1" si="626"/>
        <v>-6.5343617390763934E-4</v>
      </c>
      <c r="AK379" s="240">
        <f t="shared" ca="1" si="627"/>
        <v>-4.8481054609261976E-4</v>
      </c>
      <c r="AL379" s="240">
        <f t="shared" ca="1" si="628"/>
        <v>-2.2309091181447636E-4</v>
      </c>
      <c r="AM379" s="240">
        <f t="shared" ca="1" si="629"/>
        <v>8.1466954745753955E-5</v>
      </c>
      <c r="AN379" s="240">
        <f t="shared" ca="1" si="630"/>
        <v>3.7038142148154376E-4</v>
      </c>
      <c r="AO379" s="240">
        <f t="shared" ca="1" si="631"/>
        <v>5.8817472403655967E-4</v>
      </c>
      <c r="AP379" s="240">
        <f t="shared" ca="1" si="632"/>
        <v>6.9302588454822763E-4</v>
      </c>
      <c r="AQ379" s="240">
        <f t="shared" ca="1" si="633"/>
        <v>6.6480123494144382E-4</v>
      </c>
      <c r="AR379" s="240">
        <f t="shared" ca="1" si="634"/>
        <v>5.0892051233638799E-4</v>
      </c>
      <c r="AS379" s="240">
        <f t="shared" ca="1" si="635"/>
        <v>2.5531615346454013E-4</v>
      </c>
      <c r="AT379" s="240">
        <f t="shared" ca="1" si="636"/>
        <v>-4.7314374149575648E-5</v>
      </c>
      <c r="AU379" s="240">
        <f t="shared" ca="1" si="637"/>
        <v>-3.4085952874864616E-4</v>
      </c>
      <c r="AV379" s="240">
        <f t="shared" ca="1" si="638"/>
        <v>-5.689523547461815E-4</v>
      </c>
      <c r="AW379" s="240">
        <f t="shared" ca="1" si="639"/>
        <v>-6.8779414522719218E-4</v>
      </c>
      <c r="AX379" s="240">
        <f t="shared" ca="1" si="640"/>
        <v>-6.7456473157056303E-4</v>
      </c>
      <c r="AY379" s="240">
        <f t="shared" ca="1" si="641"/>
        <v>-5.3180444448976648E-4</v>
      </c>
      <c r="AZ379" s="240">
        <f t="shared" ca="1" si="642"/>
        <v>-2.8692631613785511E-4</v>
      </c>
      <c r="BA379" s="240">
        <f t="shared" ca="1" si="643"/>
        <v>1.3047809081819986E-5</v>
      </c>
      <c r="BB379" s="240">
        <f t="shared" ca="1" si="644"/>
        <v>3.1051647555522339E-4</v>
      </c>
      <c r="BC379" s="240">
        <f t="shared" ca="1" si="645"/>
        <v>5.4835932939887851E-4</v>
      </c>
      <c r="BD379" s="240">
        <f t="shared" ca="1" si="646"/>
        <v>6.809054495666518E-4</v>
      </c>
      <c r="BE379" s="240">
        <f t="shared" ca="1" si="647"/>
        <v>6.8270314267643729E-4</v>
      </c>
      <c r="BF379" s="240">
        <f t="shared" ca="1" si="648"/>
        <v>5.5340721315579955E-4</v>
      </c>
      <c r="BG379" s="240">
        <f t="shared" ca="1" si="649"/>
        <v>3.1784524818381462E-4</v>
      </c>
      <c r="BH379" s="240">
        <f t="shared" ca="1" si="650"/>
        <v>2.1250189300864346E-5</v>
      </c>
      <c r="BI379" s="240">
        <f t="shared" ca="1" si="651"/>
        <v>-2.7942536097415918E-4</v>
      </c>
      <c r="BJ379" s="240">
        <f t="shared" ca="1" si="652"/>
        <v>-5.2644525839645056E-4</v>
      </c>
      <c r="BK379" s="240">
        <f t="shared" ca="1" si="653"/>
        <v>-6.7237639303783245E-4</v>
      </c>
      <c r="BL379" s="240">
        <f t="shared" ca="1" si="654"/>
        <v>-6.8919686211387084E-4</v>
      </c>
      <c r="BM379" s="240">
        <f t="shared" ca="1" si="655"/>
        <v>-5.7367677537259487E-4</v>
      </c>
      <c r="BN379" s="240">
        <f t="shared" ca="1" si="656"/>
        <v>-3.4799846318694585E-4</v>
      </c>
      <c r="BO379" s="240">
        <f t="shared" ca="1" si="657"/>
        <v>-5.5496994116228639E-5</v>
      </c>
      <c r="BP379" s="240">
        <f t="shared" ca="1" si="658"/>
        <v>2.4766108622373501E-4</v>
      </c>
      <c r="BQ379" s="240">
        <f t="shared" ca="1" si="659"/>
        <v>5.032629346553854E-4</v>
      </c>
      <c r="BR379" s="240">
        <f t="shared" ca="1" si="660"/>
        <v>6.6222752288496779E-4</v>
      </c>
      <c r="BS379" s="240">
        <f t="shared" ca="1" si="661"/>
        <v>6.9403024594395628E-4</v>
      </c>
      <c r="BT379" s="240">
        <f t="shared" ca="1" si="662"/>
        <v>5.9256429998936523E-4</v>
      </c>
      <c r="BU379" s="240">
        <f t="shared" ca="1" si="663"/>
        <v>3.7731331941119215E-4</v>
      </c>
      <c r="BV379" s="240">
        <f t="shared" ca="1" si="664"/>
        <v>8.9610101811801859E-5</v>
      </c>
      <c r="BW379" s="240">
        <f t="shared" ca="1" si="665"/>
        <v>-2.1530017422405104E-4</v>
      </c>
      <c r="BX379" s="240">
        <f t="shared" ca="1" si="666"/>
        <v>-4.7886820642411003E-4</v>
      </c>
      <c r="BY379" s="240">
        <f t="shared" ca="1" si="667"/>
        <v>-6.5048328862519263E-4</v>
      </c>
      <c r="BZ379" s="240">
        <f t="shared" ca="1" si="668"/>
        <v>-6.9719165012169313E-4</v>
      </c>
      <c r="CA379" s="240">
        <f t="shared" ca="1" si="669"/>
        <v>-6.100242853049585E-4</v>
      </c>
      <c r="CB379" s="240">
        <f t="shared" ca="1" si="670"/>
        <v>-4.0571919480023548E-4</v>
      </c>
      <c r="CC379" s="240">
        <f t="shared" ca="1" si="671"/>
        <v>-1.2350733092319257E-4</v>
      </c>
      <c r="CD379" s="240">
        <f t="shared" ca="1" si="672"/>
        <v>1.8242058524659089E-4</v>
      </c>
      <c r="CE379" s="240">
        <f t="shared" ca="1" si="673"/>
        <v>4.533198427396542E-4</v>
      </c>
      <c r="CF379" s="240">
        <f t="shared" ca="1" si="674"/>
        <v>6.3717198314751345E-4</v>
      </c>
      <c r="CG379" s="240">
        <f t="shared" ca="1" si="675"/>
        <v>6.9867345854751032E-4</v>
      </c>
      <c r="CH379" s="240">
        <f t="shared" ca="1" si="676"/>
        <v>6.2601466868543671E-4</v>
      </c>
      <c r="CI379" s="240">
        <f t="shared" ca="1" si="677"/>
        <v>4.3314765711220053E-4</v>
      </c>
      <c r="CJ379" s="240">
        <f t="shared" ca="1" si="678"/>
        <v>1.5710702005642725E-4</v>
      </c>
      <c r="CK379" s="240">
        <f t="shared" ca="1" si="679"/>
        <v>-1.4910152910111558E-4</v>
      </c>
      <c r="CL379" s="240">
        <f t="shared" ca="1" si="680"/>
        <v>-4.2667939184791556E-4</v>
      </c>
      <c r="CM379" s="240">
        <f t="shared" ca="1" si="681"/>
        <v>-6.223256745527566E-4</v>
      </c>
      <c r="CN379" s="240">
        <f t="shared" ca="1" si="682"/>
        <v>-6.9847210141511925E-4</v>
      </c>
      <c r="CO379" s="240">
        <f t="shared" ca="1" si="683"/>
        <v>-6.4049692789664239E-4</v>
      </c>
      <c r="CP379" s="240">
        <f t="shared" ca="1" si="684"/>
        <v>-4.5953262877892456E-4</v>
      </c>
      <c r="CQ379" s="240">
        <f t="shared" ca="1" si="685"/>
        <v>-1.9032822461739621E-4</v>
      </c>
      <c r="CR379" s="240">
        <f t="shared" ca="1" si="686"/>
        <v>1.1542327431228409E-4</v>
      </c>
      <c r="CS379" s="240">
        <f t="shared" ca="1" si="687"/>
        <v>3.9901103292851056E-4</v>
      </c>
      <c r="CT379" s="240">
        <f t="shared" ca="1" si="688"/>
        <v>6.0598012889871071E-4</v>
      </c>
      <c r="CU379" s="240">
        <f t="shared" ca="1" si="689"/>
        <v>6.9658806381148858E-4</v>
      </c>
      <c r="CV379" s="240">
        <f t="shared" ca="1" si="690"/>
        <v>6.5343617390763999E-4</v>
      </c>
      <c r="CW379" s="240">
        <f t="shared" ca="1" si="691"/>
        <v>4.8481054609261944E-4</v>
      </c>
      <c r="CX379" s="240">
        <f t="shared" ca="1" si="692"/>
        <v>2.2309091181447829E-4</v>
      </c>
      <c r="CY379" s="240">
        <f t="shared" ca="1" si="693"/>
        <v>-8.1466954745754416E-5</v>
      </c>
      <c r="CZ379" s="240">
        <f t="shared" ca="1" si="694"/>
        <v>-3.7038142148154197E-4</v>
      </c>
      <c r="DA379" s="240">
        <f t="shared" ca="1" si="695"/>
        <v>-5.8817472403655978E-4</v>
      </c>
      <c r="DB379" s="240">
        <f t="shared" ca="1" si="696"/>
        <v>-6.9302588454822763E-4</v>
      </c>
      <c r="DC379" s="240">
        <f t="shared" ca="1" si="697"/>
        <v>-6.6480123494144327E-4</v>
      </c>
      <c r="DD379" s="240">
        <f t="shared" ca="1" si="698"/>
        <v>-5.0892051233638854E-4</v>
      </c>
      <c r="DE379" s="240">
        <f t="shared" ca="1" si="699"/>
        <v>-2.5531615346454322E-4</v>
      </c>
      <c r="DF379" s="240">
        <f t="shared" ca="1" si="700"/>
        <v>4.7314374149574835E-5</v>
      </c>
      <c r="DG379" s="240">
        <f t="shared" ca="1" si="701"/>
        <v>3.4085952874864334E-4</v>
      </c>
      <c r="DH379" s="240">
        <f t="shared" ca="1" si="702"/>
        <v>5.6895235474618106E-4</v>
      </c>
      <c r="DI379" s="240">
        <f t="shared" ca="1" si="703"/>
        <v>6.8779414522719153E-4</v>
      </c>
      <c r="DJ379" s="240">
        <f t="shared" ca="1" si="704"/>
        <v>6.7456473157056324E-4</v>
      </c>
      <c r="DK379" s="240">
        <f t="shared" ca="1" si="705"/>
        <v>5.3180444448976702E-4</v>
      </c>
      <c r="DL379" s="240">
        <f t="shared" ca="1" si="706"/>
        <v>2.8692631613785359E-4</v>
      </c>
      <c r="DM379" s="240">
        <f t="shared" ca="1" si="707"/>
        <v>-1.3047809081819255E-5</v>
      </c>
      <c r="DN379" s="240">
        <f t="shared" ca="1" si="708"/>
        <v>-3.1051647555522486E-4</v>
      </c>
      <c r="DO379" s="240">
        <f t="shared" ca="1" si="709"/>
        <v>-5.4835932939887807E-4</v>
      </c>
      <c r="DP379" s="240">
        <f t="shared" ca="1" si="710"/>
        <v>-6.8090544956665223E-4</v>
      </c>
      <c r="DQ379" s="240">
        <f t="shared" ca="1" si="711"/>
        <v>-6.827031426764374E-4</v>
      </c>
      <c r="DR379" s="240">
        <f t="shared" ca="1" si="712"/>
        <v>-5.5340721315580161E-4</v>
      </c>
      <c r="DS379" s="240">
        <f t="shared" ca="1" si="713"/>
        <v>-3.1784524818381533E-4</v>
      </c>
      <c r="DT379" s="240">
        <f t="shared" ca="1" si="714"/>
        <v>-2.1250189300867572E-5</v>
      </c>
      <c r="DU379" s="240">
        <f t="shared" ca="1" si="715"/>
        <v>2.7942536097415847E-4</v>
      </c>
      <c r="DV379" s="240">
        <f t="shared" ca="1" si="716"/>
        <v>5.264452583964484E-4</v>
      </c>
      <c r="DW379" s="240">
        <f t="shared" ca="1" si="717"/>
        <v>6.7237639303783223E-4</v>
      </c>
      <c r="DX379" s="240">
        <f t="shared" ca="1" si="718"/>
        <v>6.8919686211387106E-4</v>
      </c>
      <c r="DY379" s="240">
        <f t="shared" ca="1" si="719"/>
        <v>5.73676775372594E-4</v>
      </c>
      <c r="DZ379" s="240">
        <f t="shared" ca="1" si="720"/>
        <v>3.479984631869465E-4</v>
      </c>
      <c r="EA379" s="240">
        <f t="shared" ca="1" si="721"/>
        <v>5.5496994116226931E-5</v>
      </c>
      <c r="EB379" s="240">
        <f t="shared" ca="1" si="722"/>
        <v>-2.476610862237343E-4</v>
      </c>
      <c r="EC379" s="240">
        <f t="shared" ca="1" si="723"/>
        <v>-5.0326293465538649E-4</v>
      </c>
      <c r="ED379" s="240">
        <f t="shared" ca="1" si="724"/>
        <v>-6.6222752288496746E-4</v>
      </c>
      <c r="EE379" s="240">
        <f t="shared" ca="1" si="725"/>
        <v>-6.940302459439566E-4</v>
      </c>
      <c r="EF379" s="240">
        <f t="shared" ca="1" si="726"/>
        <v>-5.9256429998936566E-4</v>
      </c>
      <c r="EG379" s="240">
        <f t="shared" ca="1" si="727"/>
        <v>-3.7731331941119492E-4</v>
      </c>
      <c r="EH379" s="240">
        <f t="shared" ca="1" si="728"/>
        <v>-8.9610101811802645E-5</v>
      </c>
      <c r="EI379" s="240">
        <f t="shared" ca="1" si="729"/>
        <v>2.1530017422404798E-4</v>
      </c>
      <c r="EJ379" s="240">
        <f t="shared" ca="1" si="730"/>
        <v>4.7886820642410949E-4</v>
      </c>
      <c r="EK379" s="240">
        <f t="shared" ca="1" si="731"/>
        <v>6.5048328862519242E-4</v>
      </c>
      <c r="EL379" s="240">
        <f t="shared" ca="1" si="732"/>
        <v>6.9719165012169292E-4</v>
      </c>
      <c r="EM379" s="240">
        <f t="shared" ca="1" si="733"/>
        <v>6.1002428530496013E-4</v>
      </c>
      <c r="EN379" s="240">
        <f t="shared" ca="1" si="734"/>
        <v>4.0571919480023407E-4</v>
      </c>
      <c r="EO379" s="240">
        <f t="shared" ca="1" si="735"/>
        <v>1.235073309231958E-4</v>
      </c>
      <c r="EP379" s="240">
        <f t="shared" ca="1" si="736"/>
        <v>-1.8242058524659257E-4</v>
      </c>
      <c r="EQ379" s="240">
        <f t="shared" ca="1" si="737"/>
        <v>-4.5331984273965561E-4</v>
      </c>
      <c r="ER379" s="240">
        <f t="shared" ca="1" si="738"/>
        <v>-6.3717198314751215E-4</v>
      </c>
      <c r="ES379" s="240">
        <f t="shared" ca="1" si="739"/>
        <v>-6.9867345854751021E-4</v>
      </c>
      <c r="ET379" s="240">
        <f t="shared" ca="1" si="740"/>
        <v>-6.2601466868543812E-4</v>
      </c>
      <c r="EU379" s="240">
        <f t="shared" ca="1" si="741"/>
        <v>-4.3314765711219923E-4</v>
      </c>
      <c r="EV379" s="240">
        <f t="shared" ca="1" si="742"/>
        <v>-1.5710702005642557E-4</v>
      </c>
      <c r="EW379" s="240">
        <f t="shared" ca="1" si="743"/>
        <v>1.4910152910111238E-4</v>
      </c>
      <c r="EX379" s="240">
        <f t="shared" ca="1" si="744"/>
        <v>4.2667939184791296E-4</v>
      </c>
      <c r="EY379" s="240">
        <f t="shared" ca="1" si="745"/>
        <v>6.2232567455275736E-4</v>
      </c>
      <c r="EZ379" s="240">
        <f t="shared" ca="1" si="746"/>
        <v>6.9847210141511925E-4</v>
      </c>
      <c r="FA379" s="240">
        <f t="shared" ca="1" si="747"/>
        <v>6.4049692789664369E-4</v>
      </c>
      <c r="FB379" s="240">
        <f t="shared" ca="1" si="748"/>
        <v>4.59532628778927E-4</v>
      </c>
      <c r="FC379" s="240">
        <f t="shared" ca="1" si="749"/>
        <v>1.9032822461739459E-4</v>
      </c>
      <c r="FD379" s="240">
        <f t="shared" ca="1" si="750"/>
        <v>-1.1542327431228089E-4</v>
      </c>
      <c r="FE379" s="240">
        <f t="shared" ca="1" si="751"/>
        <v>-3.9901103292850796E-4</v>
      </c>
      <c r="FF379" s="240">
        <f t="shared" ca="1" si="752"/>
        <v>-6.0598012889871158E-4</v>
      </c>
      <c r="FG379" s="240">
        <f t="shared" ca="1" si="753"/>
        <v>-6.9658806381148869E-4</v>
      </c>
      <c r="FH379" s="240">
        <f t="shared" ca="1" si="754"/>
        <v>-6.5343617390764119E-4</v>
      </c>
      <c r="FI379" s="240">
        <f t="shared" ca="1" si="755"/>
        <v>-4.8481054609262177E-4</v>
      </c>
      <c r="FJ379" s="240">
        <f t="shared" ca="1" si="756"/>
        <v>-2.2309091181447666E-4</v>
      </c>
      <c r="FK379" s="240">
        <f t="shared" ca="1" si="757"/>
        <v>8.1466954745756096E-5</v>
      </c>
      <c r="FL379" s="240">
        <f t="shared" ca="1" si="758"/>
        <v>3.7038142148153921E-4</v>
      </c>
      <c r="FM379" s="240">
        <f t="shared" ca="1" si="759"/>
        <v>5.8817472403655804E-4</v>
      </c>
      <c r="FN379" s="240">
        <f t="shared" ca="1" si="760"/>
        <v>6.9302588454822785E-4</v>
      </c>
      <c r="FO379" s="240">
        <f t="shared" ca="1" si="761"/>
        <v>6.6480123494144273E-4</v>
      </c>
      <c r="FP379" s="240">
        <f t="shared" ca="1" si="762"/>
        <v>5.0892051233639071E-4</v>
      </c>
      <c r="FQ379" s="240">
        <f t="shared" ca="1" si="763"/>
        <v>2.5531615346454159E-4</v>
      </c>
      <c r="FR379" s="240">
        <f t="shared" ca="1" si="764"/>
        <v>-4.731437414957657E-5</v>
      </c>
      <c r="FS379" s="240">
        <f t="shared" ca="1" si="765"/>
        <v>-3.4085952874864052E-4</v>
      </c>
      <c r="FT379" s="240">
        <f t="shared" ca="1" si="766"/>
        <v>-5.6895235474617922E-4</v>
      </c>
      <c r="FU379" s="240">
        <f t="shared" ca="1" si="767"/>
        <v>-6.8779414522719185E-4</v>
      </c>
      <c r="FV379" s="240">
        <f t="shared" ca="1" si="768"/>
        <v>-6.7456473157056281E-4</v>
      </c>
      <c r="FW379" s="240">
        <f t="shared" ca="1" si="769"/>
        <v>-5.3180444448976908E-4</v>
      </c>
      <c r="FX379" s="240">
        <f t="shared" ca="1" si="770"/>
        <v>-2.8692631613785652E-4</v>
      </c>
      <c r="FY379" s="240">
        <f t="shared" ca="1" si="771"/>
        <v>1.3047809081820908E-5</v>
      </c>
      <c r="FZ379" s="240">
        <f t="shared" ca="1" si="772"/>
        <v>3.1051647555522643E-4</v>
      </c>
      <c r="GA379" s="240">
        <f t="shared" ca="1" si="773"/>
        <v>5.4835932939887612E-4</v>
      </c>
      <c r="GB379" s="240">
        <f t="shared" ca="1" si="774"/>
        <v>6.8090544956665158E-4</v>
      </c>
      <c r="GC379" s="240">
        <f t="shared" ca="1" si="775"/>
        <v>6.8270314267643707E-4</v>
      </c>
      <c r="GD379" s="240">
        <f t="shared" ca="1" si="776"/>
        <v>5.5340721315580356E-4</v>
      </c>
      <c r="GE379" s="240">
        <f t="shared" ca="1" si="777"/>
        <v>3.178452481838182E-4</v>
      </c>
      <c r="GF379" s="240">
        <f t="shared" ca="1" si="778"/>
        <v>2.1250189300865918E-5</v>
      </c>
      <c r="GG379" s="240">
        <f t="shared" ca="1" si="779"/>
        <v>-2.7942536097415999E-4</v>
      </c>
      <c r="GH379" s="240">
        <f t="shared" ca="1" si="780"/>
        <v>-5.2644525839644623E-4</v>
      </c>
      <c r="GI379" s="240">
        <f t="shared" ca="1" si="781"/>
        <v>-6.7237639303783126E-4</v>
      </c>
      <c r="GJ379" s="240">
        <f t="shared" ca="1" si="782"/>
        <v>-6.8919686211387074E-4</v>
      </c>
      <c r="GK379" s="240">
        <f t="shared" ca="1" si="783"/>
        <v>-5.7367677537259291E-4</v>
      </c>
      <c r="GL379" s="240">
        <f t="shared" ca="1" si="784"/>
        <v>-3.4799846318694938E-4</v>
      </c>
      <c r="GM379" s="240">
        <f t="shared" ca="1" si="785"/>
        <v>-5.5496994116230157E-5</v>
      </c>
      <c r="GN379" s="240">
        <f t="shared" ca="1" si="786"/>
        <v>2.4766108622373587E-4</v>
      </c>
      <c r="GO379" s="240">
        <f t="shared" ca="1" si="787"/>
        <v>5.0326293465538779E-4</v>
      </c>
      <c r="GP379" s="240">
        <f t="shared" ca="1" si="788"/>
        <v>6.6222752288496649E-4</v>
      </c>
      <c r="GQ379" s="240">
        <f t="shared" ca="1" si="789"/>
        <v>6.9403024594395649E-4</v>
      </c>
      <c r="GR379" s="240">
        <f t="shared" ca="1" si="790"/>
        <v>5.925642999893648E-4</v>
      </c>
      <c r="GS379" s="240">
        <f t="shared" ca="1" si="791"/>
        <v>3.7731331941119768E-4</v>
      </c>
      <c r="GT379" s="240">
        <f t="shared" ca="1" si="792"/>
        <v>8.9610101811805898E-5</v>
      </c>
      <c r="GU379" s="240">
        <f t="shared" ca="1" si="793"/>
        <v>-2.1530017422404958E-4</v>
      </c>
      <c r="GV379" s="240">
        <f t="shared" ca="1" si="794"/>
        <v>-4.7886820642411074E-4</v>
      </c>
      <c r="GW379" s="240">
        <f t="shared" ca="1" si="795"/>
        <v>-6.5048328862519122E-4</v>
      </c>
      <c r="GX379" s="240">
        <f t="shared" ca="1" si="796"/>
        <v>-6.9719165012169313E-4</v>
      </c>
      <c r="GY379" s="240">
        <f t="shared" ca="1" si="797"/>
        <v>-6.1002428530495937E-4</v>
      </c>
      <c r="GZ379" s="240">
        <f t="shared" ca="1" si="798"/>
        <v>-4.0571919480023272E-4</v>
      </c>
      <c r="HA379" s="240">
        <f t="shared" ca="1" si="799"/>
        <v>-1.2350733092319902E-4</v>
      </c>
      <c r="HB379" s="240">
        <f t="shared" ca="1" si="800"/>
        <v>1.8242058524658937E-4</v>
      </c>
      <c r="HC379" s="240">
        <f t="shared" ca="1" si="801"/>
        <v>4.5331984273965686E-4</v>
      </c>
      <c r="HD379" s="240">
        <f t="shared" ca="1" si="802"/>
        <v>6.3717198314751085E-4</v>
      </c>
      <c r="HE379" s="240">
        <f t="shared" ca="1" si="803"/>
        <v>6.9867345854751032E-4</v>
      </c>
      <c r="HF379" s="240">
        <f t="shared" ca="1" si="804"/>
        <v>6.2601466868543736E-4</v>
      </c>
      <c r="HG379" s="240">
        <f t="shared" ca="1" si="805"/>
        <v>4.3314765711219782E-4</v>
      </c>
      <c r="HH379" s="240">
        <f t="shared" ca="1" si="806"/>
        <v>1.5710702005643359E-4</v>
      </c>
      <c r="HI379" s="240">
        <f t="shared" ca="1" si="807"/>
        <v>-1.4910152910111406E-4</v>
      </c>
      <c r="HJ379" s="240">
        <f t="shared" ca="1" si="808"/>
        <v>-4.2667939184791443E-4</v>
      </c>
      <c r="HK379" s="240">
        <f t="shared" ca="1" si="809"/>
        <v>-6.2232567455275812E-4</v>
      </c>
      <c r="HL379" s="240">
        <f t="shared" ca="1" si="810"/>
        <v>-6.9847210141511904E-4</v>
      </c>
      <c r="HM379" s="240">
        <f t="shared" ca="1" si="811"/>
        <v>-6.4049692789664315E-4</v>
      </c>
      <c r="HN379" s="240">
        <f t="shared" ca="1" si="812"/>
        <v>-4.5953262877892565E-4</v>
      </c>
      <c r="HO379" s="240">
        <f t="shared" ca="1" si="813"/>
        <v>-1.9032822461739291E-4</v>
      </c>
      <c r="HP379" s="240">
        <f t="shared" ca="1" si="814"/>
        <v>1.1542327431228263E-4</v>
      </c>
      <c r="HQ379" s="240">
        <f t="shared" ca="1" si="815"/>
        <v>3.9901103292850943E-4</v>
      </c>
      <c r="HR379" s="240">
        <f t="shared" ca="1" si="816"/>
        <v>6.0598012889871245E-4</v>
      </c>
      <c r="HS379" s="240">
        <f t="shared" ca="1" si="817"/>
        <v>6.9658806381148815E-4</v>
      </c>
      <c r="HT379" s="240">
        <f t="shared" ca="1" si="818"/>
        <v>6.5343617390764064E-4</v>
      </c>
      <c r="HU379" s="240">
        <f t="shared" ca="1" si="819"/>
        <v>4.8481054609262057E-4</v>
      </c>
      <c r="HV379" s="240">
        <f t="shared" ca="1" si="820"/>
        <v>2.2309091181447503E-4</v>
      </c>
      <c r="HW379" s="240">
        <f t="shared" ca="1" si="821"/>
        <v>-8.1466954745747992E-5</v>
      </c>
      <c r="HX379" s="240">
        <f t="shared" ca="1" si="822"/>
        <v>-3.7038142148154067E-4</v>
      </c>
      <c r="HY379" s="240">
        <f t="shared" ca="1" si="823"/>
        <v>-5.8817472403655902E-4</v>
      </c>
      <c r="HZ379" s="240">
        <f t="shared" ca="1" si="824"/>
        <v>-6.9302588454822807E-4</v>
      </c>
      <c r="IA379" s="240">
        <f t="shared" ca="1" si="825"/>
        <v>-6.6480123494144533E-4</v>
      </c>
      <c r="IB379" s="240">
        <f t="shared" ca="1" si="826"/>
        <v>-5.0892051233638962E-4</v>
      </c>
      <c r="IC379" s="240">
        <f t="shared" ca="1" si="827"/>
        <v>-2.5531615346453996E-4</v>
      </c>
      <c r="ID379" s="240">
        <f t="shared" ca="1" si="828"/>
        <v>4.7314374149568357E-5</v>
      </c>
      <c r="IE379" s="240">
        <f t="shared" ca="1" si="829"/>
        <v>6.9235002399607325E-4</v>
      </c>
      <c r="IF379" s="240">
        <f t="shared" ca="1" si="830"/>
        <v>5.6895235474618009E-4</v>
      </c>
      <c r="IG379" s="240">
        <f t="shared" ca="1" si="831"/>
        <v>6.8779414522719218E-4</v>
      </c>
      <c r="IH379" s="240">
        <f t="shared" ca="1" si="832"/>
        <v>6.7456473157056498E-4</v>
      </c>
      <c r="II379" s="240">
        <f t="shared" ca="1" si="833"/>
        <v>5.31804444489768E-4</v>
      </c>
      <c r="IJ379" s="240">
        <f t="shared" ca="1" si="834"/>
        <v>2.86926316137855E-4</v>
      </c>
      <c r="IK379" s="240">
        <f t="shared" ca="1" si="835"/>
        <v>-1.304780908182267E-5</v>
      </c>
      <c r="IL379" s="240">
        <f t="shared" ca="1" si="836"/>
        <v>-3.1051647555521906E-4</v>
      </c>
      <c r="IM379" s="240">
        <f t="shared" ca="1" si="837"/>
        <v>-5.483593293988771E-4</v>
      </c>
      <c r="IN379" s="240">
        <f t="shared" ca="1" si="838"/>
        <v>-6.809054495666519E-4</v>
      </c>
      <c r="IO379" s="240">
        <f t="shared" ca="1" si="839"/>
        <v>-6.8270314267643674E-4</v>
      </c>
      <c r="IP379" s="240">
        <f t="shared" ca="1" si="840"/>
        <v>-5.5340721315580259E-4</v>
      </c>
      <c r="IQ379" s="240">
        <f t="shared" ca="1" si="841"/>
        <v>-3.1784524818381668E-4</v>
      </c>
      <c r="IR379" s="240">
        <f t="shared" ca="1" si="842"/>
        <v>-2.1250189300864211E-5</v>
      </c>
      <c r="IS379" s="240">
        <f t="shared" ca="1" si="843"/>
        <v>2.7942536097415256E-4</v>
      </c>
      <c r="IT379" s="240">
        <f t="shared" ca="1" si="844"/>
        <v>5.2644525839644753E-4</v>
      </c>
      <c r="IU379" s="240">
        <f t="shared" ca="1" si="845"/>
        <v>6.723763930378318E-4</v>
      </c>
      <c r="IV379" s="240">
        <f t="shared" ca="1" si="846"/>
        <v>6.8919686211387041E-4</v>
      </c>
      <c r="IW379" s="240">
        <f t="shared" ca="1" si="847"/>
        <v>5.7367677537259769E-4</v>
      </c>
      <c r="IX379" s="240">
        <f t="shared" ca="1" si="848"/>
        <v>3.4799846318694786E-4</v>
      </c>
      <c r="IY379" s="240">
        <f t="shared" ca="1" si="849"/>
        <v>5.5496994116228476E-5</v>
      </c>
      <c r="IZ379" s="240">
        <f t="shared" ca="1" si="850"/>
        <v>-2.476610862237375E-4</v>
      </c>
      <c r="JA379" s="240">
        <f t="shared" ca="1" si="851"/>
        <v>-5.0326293465538193E-4</v>
      </c>
      <c r="JB379" s="240">
        <f t="shared" ca="1" si="852"/>
        <v>-6.6222752288496703E-4</v>
      </c>
    </row>
    <row r="380" spans="2:262">
      <c r="B380" s="248">
        <v>19</v>
      </c>
      <c r="C380" s="247">
        <f t="shared" si="853"/>
        <v>3.7109375000000006E-4</v>
      </c>
      <c r="D380" s="244">
        <f t="shared" ca="1" si="597"/>
        <v>24.19282445135018</v>
      </c>
      <c r="E380" s="243">
        <f ca="1">Y361</f>
        <v>0.19282445135018103</v>
      </c>
      <c r="F380" s="242">
        <v>19</v>
      </c>
      <c r="G380" s="240">
        <f t="shared" ca="1" si="854"/>
        <v>-1.1866435540451196E-2</v>
      </c>
      <c r="H380" s="240">
        <f t="shared" ca="1" si="598"/>
        <v>-1.0203372829389877E-2</v>
      </c>
      <c r="I380" s="240">
        <f t="shared" ca="1" si="599"/>
        <v>-6.3613655902869642E-3</v>
      </c>
      <c r="J380" s="240">
        <f t="shared" ca="1" si="600"/>
        <v>-1.1608798386766647E-3</v>
      </c>
      <c r="K380" s="240">
        <f t="shared" ca="1" si="601"/>
        <v>4.2875134249391149E-3</v>
      </c>
      <c r="L380" s="240">
        <f t="shared" ca="1" si="602"/>
        <v>8.8203022043919221E-3</v>
      </c>
      <c r="M380" s="240">
        <f t="shared" ca="1" si="603"/>
        <v>1.1469503120763364E-2</v>
      </c>
      <c r="N380" s="240">
        <f t="shared" ca="1" si="604"/>
        <v>1.1669375615815356E-2</v>
      </c>
      <c r="O380" s="240">
        <f t="shared" ca="1" si="605"/>
        <v>9.3772366388859482E-3</v>
      </c>
      <c r="P380" s="240">
        <f t="shared" ca="1" si="606"/>
        <v>5.0825756720124099E-3</v>
      </c>
      <c r="Q380" s="240">
        <f t="shared" ca="1" si="607"/>
        <v>-2.9747643307271362E-4</v>
      </c>
      <c r="R380" s="240">
        <f t="shared" ca="1" si="608"/>
        <v>-5.6140020301194381E-3</v>
      </c>
      <c r="S380" s="240">
        <f t="shared" ca="1" si="609"/>
        <v>-9.7316496474545659E-3</v>
      </c>
      <c r="T380" s="240">
        <f t="shared" ca="1" si="610"/>
        <v>-1.1771089881534932E-2</v>
      </c>
      <c r="U380" s="241">
        <f t="shared" ca="1" si="611"/>
        <v>-1.1296797420032721E-2</v>
      </c>
      <c r="V380" s="240">
        <f t="shared" ca="1" si="612"/>
        <v>-8.4100580809771223E-3</v>
      </c>
      <c r="W380" s="240">
        <f t="shared" ca="1" si="613"/>
        <v>-3.727339084756249E-3</v>
      </c>
      <c r="X380" s="240">
        <f t="shared" ca="1" si="614"/>
        <v>1.7513583823768573E-3</v>
      </c>
      <c r="Y380" s="240">
        <f t="shared" ca="1" si="615"/>
        <v>6.8560508192391928E-3</v>
      </c>
      <c r="Z380" s="240">
        <f t="shared" ca="1" si="616"/>
        <v>1.0496624021574894E-2</v>
      </c>
      <c r="AA380" s="240">
        <f t="shared" ca="1" si="617"/>
        <v>1.1895628493927387E-2</v>
      </c>
      <c r="AB380" s="240">
        <f t="shared" ca="1" si="618"/>
        <v>1.0754304875964613E-2</v>
      </c>
      <c r="AC380" s="240">
        <f t="shared" ca="1" si="619"/>
        <v>7.3163844214266319E-3</v>
      </c>
      <c r="AD380" s="240">
        <f t="shared" ca="1" si="620"/>
        <v>2.3160398482485181E-3</v>
      </c>
      <c r="AE380" s="240">
        <f t="shared" ca="1" si="621"/>
        <v>-3.1788982714411312E-3</v>
      </c>
      <c r="AF380" s="240">
        <f t="shared" ca="1" si="622"/>
        <v>-7.9949782224078073E-3</v>
      </c>
      <c r="AG380" s="240">
        <f t="shared" ca="1" si="623"/>
        <v>-1.1103719400126008E-2</v>
      </c>
      <c r="AH380" s="240">
        <f t="shared" ca="1" si="624"/>
        <v>-1.184124578128948E-2</v>
      </c>
      <c r="AI380" s="240">
        <f t="shared" ca="1" si="625"/>
        <v>-1.0050057576427266E-2</v>
      </c>
      <c r="AJ380" s="240">
        <f t="shared" ca="1" si="626"/>
        <v>-6.1126655300684082E-3</v>
      </c>
      <c r="AK380" s="240">
        <f t="shared" ca="1" si="627"/>
        <v>-8.6990521664725247E-4</v>
      </c>
      <c r="AL380" s="240">
        <f t="shared" ca="1" si="628"/>
        <v>4.5586245715762384E-3</v>
      </c>
      <c r="AM380" s="240">
        <f t="shared" ca="1" si="629"/>
        <v>9.013653711365038E-3</v>
      </c>
      <c r="AN380" s="240">
        <f t="shared" ca="1" si="630"/>
        <v>1.1543804503528571E-2</v>
      </c>
      <c r="AO380" s="240">
        <f t="shared" ca="1" si="631"/>
        <v>1.160875971023885E-2</v>
      </c>
      <c r="AP380" s="240">
        <f t="shared" ca="1" si="632"/>
        <v>9.1946480563209337E-3</v>
      </c>
      <c r="AQ380" s="240">
        <f t="shared" ca="1" si="633"/>
        <v>4.8170064594530923E-3</v>
      </c>
      <c r="AR380" s="240">
        <f t="shared" ca="1" si="634"/>
        <v>-5.8931359912238728E-4</v>
      </c>
      <c r="AS380" s="240">
        <f t="shared" ca="1" si="635"/>
        <v>-5.8697849149753076E-3</v>
      </c>
      <c r="AT380" s="240">
        <f t="shared" ca="1" si="636"/>
        <v>-9.8967554585712349E-3</v>
      </c>
      <c r="AU380" s="240">
        <f t="shared" ca="1" si="637"/>
        <v>-1.1810260042195046E-2</v>
      </c>
      <c r="AV380" s="240">
        <f t="shared" ca="1" si="638"/>
        <v>-1.1201667087682748E-2</v>
      </c>
      <c r="AW380" s="240">
        <f t="shared" ca="1" si="639"/>
        <v>-8.2009424710454137E-3</v>
      </c>
      <c r="AX380" s="240">
        <f t="shared" ca="1" si="640"/>
        <v>-3.4488951280055805E-3</v>
      </c>
      <c r="AY380" s="240">
        <f t="shared" ca="1" si="641"/>
        <v>2.039668589826607E-3</v>
      </c>
      <c r="AZ380" s="240">
        <f t="shared" ca="1" si="642"/>
        <v>7.0926582296422427E-3</v>
      </c>
      <c r="BA380" s="240">
        <f t="shared" ca="1" si="643"/>
        <v>1.0631000791754981E-2</v>
      </c>
      <c r="BB380" s="240">
        <f t="shared" ca="1" si="644"/>
        <v>1.1899078276806391E-2</v>
      </c>
      <c r="BC380" s="240">
        <f t="shared" ca="1" si="645"/>
        <v>1.0626090965587278E-2</v>
      </c>
      <c r="BD380" s="240">
        <f t="shared" ca="1" si="646"/>
        <v>7.0838870775469642E-3</v>
      </c>
      <c r="BE380" s="240">
        <f t="shared" ca="1" si="647"/>
        <v>2.0289092035923424E-3</v>
      </c>
      <c r="BF380" s="240">
        <f t="shared" ca="1" si="648"/>
        <v>-3.4593450664110901E-3</v>
      </c>
      <c r="BG380" s="240">
        <f t="shared" ca="1" si="649"/>
        <v>-8.2088513626707438E-3</v>
      </c>
      <c r="BH380" s="240">
        <f t="shared" ca="1" si="650"/>
        <v>-1.1205345977667772E-2</v>
      </c>
      <c r="BI380" s="240">
        <f t="shared" ca="1" si="651"/>
        <v>-1.1808923298441812E-2</v>
      </c>
      <c r="BJ380" s="240">
        <f t="shared" ca="1" si="652"/>
        <v>-9.8906885445764897E-3</v>
      </c>
      <c r="BK380" s="240">
        <f t="shared" ca="1" si="653"/>
        <v>-5.8602834287018058E-3</v>
      </c>
      <c r="BL380" s="240">
        <f t="shared" ca="1" si="654"/>
        <v>-5.7840659624319463E-4</v>
      </c>
      <c r="BM380" s="240">
        <f t="shared" ca="1" si="655"/>
        <v>4.8269897732293966E-3</v>
      </c>
      <c r="BN380" s="240">
        <f t="shared" ca="1" si="656"/>
        <v>9.2015757303846521E-3</v>
      </c>
      <c r="BO380" s="240">
        <f t="shared" ca="1" si="657"/>
        <v>1.1611152330111498E-2</v>
      </c>
      <c r="BP380" s="240">
        <f t="shared" ca="1" si="658"/>
        <v>1.154115112189239E-2</v>
      </c>
      <c r="BQ380" s="240">
        <f t="shared" ca="1" si="659"/>
        <v>9.0065209615768325E-3</v>
      </c>
      <c r="BR380" s="240">
        <f t="shared" ca="1" si="660"/>
        <v>4.5485356623220724E-3</v>
      </c>
      <c r="BS380" s="240">
        <f t="shared" ca="1" si="661"/>
        <v>-8.8079578469580158E-4</v>
      </c>
      <c r="BT380" s="240">
        <f t="shared" ca="1" si="662"/>
        <v>-6.1220320608838009E-3</v>
      </c>
      <c r="BU380" s="240">
        <f t="shared" ca="1" si="663"/>
        <v>-1.0055899834263171E-2</v>
      </c>
      <c r="BV380" s="240">
        <f t="shared" ca="1" si="664"/>
        <v>-1.1842316143819807E-2</v>
      </c>
      <c r="BW380" s="240">
        <f t="shared" ca="1" si="665"/>
        <v>-1.1099789289936487E-2</v>
      </c>
      <c r="BX380" s="240">
        <f t="shared" ca="1" si="666"/>
        <v>-7.9868869200221092E-3</v>
      </c>
      <c r="BY380" s="240">
        <f t="shared" ca="1" si="667"/>
        <v>-3.1683736857922467E-3</v>
      </c>
      <c r="BZ380" s="240">
        <f t="shared" ca="1" si="668"/>
        <v>2.3267501771860274E-3</v>
      </c>
      <c r="CA380" s="240">
        <f t="shared" ca="1" si="669"/>
        <v>7.3249932879393114E-3</v>
      </c>
      <c r="CB380" s="240">
        <f t="shared" ca="1" si="670"/>
        <v>1.0758973844576841E-2</v>
      </c>
      <c r="CC380" s="240">
        <f t="shared" ca="1" si="671"/>
        <v>1.1895360499866644E-2</v>
      </c>
      <c r="CD380" s="240">
        <f t="shared" ca="1" si="672"/>
        <v>1.0491476295347408E-2</v>
      </c>
      <c r="CE380" s="240">
        <f t="shared" ca="1" si="673"/>
        <v>6.8471226649753645E-3</v>
      </c>
      <c r="CF380" s="240">
        <f t="shared" ca="1" si="674"/>
        <v>1.740556419897787E-3</v>
      </c>
      <c r="CG380" s="240">
        <f t="shared" ca="1" si="675"/>
        <v>-3.7377080812662266E-3</v>
      </c>
      <c r="CH380" s="240">
        <f t="shared" ca="1" si="676"/>
        <v>-8.4177797978215591E-3</v>
      </c>
      <c r="CI380" s="240">
        <f t="shared" ca="1" si="677"/>
        <v>-1.1300222873787477E-2</v>
      </c>
      <c r="CJ380" s="240">
        <f t="shared" ca="1" si="678"/>
        <v>-1.176948756176324E-2</v>
      </c>
      <c r="CK380" s="240">
        <f t="shared" ca="1" si="679"/>
        <v>-9.7253617317830925E-3</v>
      </c>
      <c r="CL380" s="240">
        <f t="shared" ca="1" si="680"/>
        <v>-5.6043713117278826E-3</v>
      </c>
      <c r="CM380" s="240">
        <f t="shared" ca="1" si="681"/>
        <v>-2.8655956533357556E-4</v>
      </c>
      <c r="CN380" s="240">
        <f t="shared" ca="1" si="682"/>
        <v>5.0924473767359358E-3</v>
      </c>
      <c r="CO380" s="240">
        <f t="shared" ca="1" si="683"/>
        <v>9.3839550642533607E-3</v>
      </c>
      <c r="CP380" s="240">
        <f t="shared" ca="1" si="684"/>
        <v>1.1671506032699721E-2</v>
      </c>
      <c r="CQ380" s="240">
        <f t="shared" ca="1" si="685"/>
        <v>1.1466590575661547E-2</v>
      </c>
      <c r="CR380" s="240">
        <f t="shared" ca="1" si="686"/>
        <v>8.8129686753810194E-3</v>
      </c>
      <c r="CS380" s="240">
        <f t="shared" ca="1" si="687"/>
        <v>4.2773249973887349E-3</v>
      </c>
      <c r="CT380" s="240">
        <f t="shared" ca="1" si="688"/>
        <v>-1.1717474118236367E-3</v>
      </c>
      <c r="CU380" s="240">
        <f t="shared" ca="1" si="689"/>
        <v>-6.3705915235963782E-3</v>
      </c>
      <c r="CV380" s="240">
        <f t="shared" ca="1" si="690"/>
        <v>-1.0208986911909263E-2</v>
      </c>
      <c r="CW380" s="240">
        <f t="shared" ca="1" si="691"/>
        <v>-1.1867238877012255E-2</v>
      </c>
      <c r="CX380" s="240">
        <f t="shared" ca="1" si="692"/>
        <v>-1.0991225394169793E-2</v>
      </c>
      <c r="CY380" s="240">
        <f t="shared" ca="1" si="693"/>
        <v>-7.7680203669671828E-3</v>
      </c>
      <c r="CZ380" s="240">
        <f t="shared" ca="1" si="694"/>
        <v>-2.8859437337437964E-3</v>
      </c>
      <c r="DA380" s="240">
        <f t="shared" ca="1" si="695"/>
        <v>2.6124302172414221E-3</v>
      </c>
      <c r="DB380" s="240">
        <f t="shared" ca="1" si="696"/>
        <v>7.552916044178834E-3</v>
      </c>
      <c r="DC380" s="240">
        <f t="shared" ca="1" si="697"/>
        <v>1.0880466093858652E-2</v>
      </c>
      <c r="DD380" s="240">
        <f t="shared" ca="1" si="698"/>
        <v>1.1884477402557953E-2</v>
      </c>
      <c r="DE380" s="240">
        <f t="shared" ca="1" si="699"/>
        <v>1.0350541952088765E-2</v>
      </c>
      <c r="DF380" s="240">
        <f t="shared" ca="1" si="700"/>
        <v>6.6062338017407567E-3</v>
      </c>
      <c r="DG380" s="240">
        <f t="shared" ca="1" si="701"/>
        <v>1.4511551900993976E-3</v>
      </c>
      <c r="DH380" s="240">
        <f t="shared" ca="1" si="702"/>
        <v>-4.0138196405351953E-3</v>
      </c>
      <c r="DI380" s="240">
        <f t="shared" ca="1" si="703"/>
        <v>-8.6216376771831686E-3</v>
      </c>
      <c r="DJ380" s="240">
        <f t="shared" ca="1" si="704"/>
        <v>-1.1388292938190535E-2</v>
      </c>
      <c r="DK380" s="240">
        <f t="shared" ca="1" si="705"/>
        <v>-1.1722962325866964E-2</v>
      </c>
      <c r="DL380" s="240">
        <f t="shared" ca="1" si="706"/>
        <v>-9.554176724737214E-3</v>
      </c>
      <c r="DM380" s="240">
        <f t="shared" ca="1" si="707"/>
        <v>-5.3450833310367549E-3</v>
      </c>
      <c r="DN380" s="240">
        <f t="shared" ca="1" si="708"/>
        <v>5.4600783430062277E-6</v>
      </c>
      <c r="DO380" s="240">
        <f t="shared" ca="1" si="709"/>
        <v>5.3548374803616388E-3</v>
      </c>
      <c r="DP380" s="240">
        <f t="shared" ca="1" si="710"/>
        <v>9.5606818544800715E-3</v>
      </c>
      <c r="DQ380" s="240">
        <f t="shared" ca="1" si="711"/>
        <v>1.1724829256479576E-2</v>
      </c>
      <c r="DR380" s="240">
        <f t="shared" ca="1" si="712"/>
        <v>1.1385122984031344E-2</v>
      </c>
      <c r="DS380" s="240">
        <f t="shared" ca="1" si="713"/>
        <v>8.6141077863932242E-3</v>
      </c>
      <c r="DT380" s="240">
        <f t="shared" ca="1" si="714"/>
        <v>4.003537831816532E-3</v>
      </c>
      <c r="DU380" s="240">
        <f t="shared" ca="1" si="715"/>
        <v>-1.4619932221249608E-3</v>
      </c>
      <c r="DV380" s="240">
        <f t="shared" ca="1" si="716"/>
        <v>-6.6153135801868285E-3</v>
      </c>
      <c r="DW380" s="240">
        <f t="shared" ca="1" si="717"/>
        <v>-1.0355924477578207E-2</v>
      </c>
      <c r="DX380" s="240">
        <f t="shared" ca="1" si="718"/>
        <v>-1.1885013229249832E-2</v>
      </c>
      <c r="DY380" s="240">
        <f t="shared" ca="1" si="719"/>
        <v>-1.0876040795214039E-2</v>
      </c>
      <c r="DZ380" s="240">
        <f t="shared" ca="1" si="720"/>
        <v>-7.5444746489081223E-3</v>
      </c>
      <c r="EA380" s="240">
        <f t="shared" ca="1" si="721"/>
        <v>-2.6017753971024436E-3</v>
      </c>
      <c r="EB380" s="240">
        <f t="shared" ca="1" si="722"/>
        <v>2.8965366270190924E-3</v>
      </c>
      <c r="EC380" s="240">
        <f t="shared" ca="1" si="723"/>
        <v>7.7762892062151314E-3</v>
      </c>
      <c r="ED380" s="240">
        <f t="shared" ca="1" si="724"/>
        <v>1.0995404357212394E-2</v>
      </c>
      <c r="EE380" s="240">
        <f t="shared" ca="1" si="725"/>
        <v>1.1866435540451203E-2</v>
      </c>
      <c r="EF380" s="240">
        <f t="shared" ca="1" si="726"/>
        <v>1.020337282938992E-2</v>
      </c>
      <c r="EG380" s="240">
        <f t="shared" ca="1" si="727"/>
        <v>6.3613655902870431E-3</v>
      </c>
      <c r="EH380" s="240">
        <f t="shared" ca="1" si="728"/>
        <v>1.1608798386767657E-3</v>
      </c>
      <c r="EI380" s="240">
        <f t="shared" ca="1" si="729"/>
        <v>-4.2875134249390091E-3</v>
      </c>
      <c r="EJ380" s="240">
        <f t="shared" ca="1" si="730"/>
        <v>-8.8203022043919013E-3</v>
      </c>
      <c r="EK380" s="240">
        <f t="shared" ca="1" si="731"/>
        <v>-1.1469503120763353E-2</v>
      </c>
      <c r="EL380" s="240">
        <f t="shared" ca="1" si="732"/>
        <v>-1.1669375615815363E-2</v>
      </c>
      <c r="EM380" s="240">
        <f t="shared" ca="1" si="733"/>
        <v>-9.3772366388859846E-3</v>
      </c>
      <c r="EN380" s="240">
        <f t="shared" ca="1" si="734"/>
        <v>-5.0825756720125504E-3</v>
      </c>
      <c r="EO380" s="240">
        <f t="shared" ca="1" si="735"/>
        <v>2.9747643307264336E-4</v>
      </c>
      <c r="EP380" s="240">
        <f t="shared" ca="1" si="736"/>
        <v>5.6140020301194415E-3</v>
      </c>
      <c r="EQ380" s="240">
        <f t="shared" ca="1" si="737"/>
        <v>9.7316496474545121E-3</v>
      </c>
      <c r="ER380" s="240">
        <f t="shared" ca="1" si="738"/>
        <v>1.1771089881534932E-2</v>
      </c>
      <c r="ES380" s="240">
        <f t="shared" ca="1" si="739"/>
        <v>1.1296797420032752E-2</v>
      </c>
      <c r="ET380" s="240">
        <f t="shared" ca="1" si="740"/>
        <v>8.4100580809771397E-3</v>
      </c>
      <c r="EU380" s="240">
        <f t="shared" ca="1" si="741"/>
        <v>3.7273390847563656E-3</v>
      </c>
      <c r="EV380" s="240">
        <f t="shared" ca="1" si="742"/>
        <v>-1.7513583823768088E-3</v>
      </c>
      <c r="EW380" s="240">
        <f t="shared" ca="1" si="743"/>
        <v>-6.8560508192390844E-3</v>
      </c>
      <c r="EX380" s="240">
        <f t="shared" ca="1" si="744"/>
        <v>-1.0496624021574859E-2</v>
      </c>
      <c r="EY380" s="240">
        <f t="shared" ca="1" si="745"/>
        <v>-1.1895628493927382E-2</v>
      </c>
      <c r="EZ380" s="240">
        <f t="shared" ca="1" si="746"/>
        <v>-1.0754304875964642E-2</v>
      </c>
      <c r="FA380" s="240">
        <f t="shared" ca="1" si="747"/>
        <v>-7.3163844214266371E-3</v>
      </c>
      <c r="FB380" s="240">
        <f t="shared" ca="1" si="748"/>
        <v>-2.3160398482486078E-3</v>
      </c>
      <c r="FC380" s="240">
        <f t="shared" ca="1" si="749"/>
        <v>3.1788982714411242E-3</v>
      </c>
      <c r="FD380" s="240">
        <f t="shared" ca="1" si="750"/>
        <v>7.9949782224077257E-3</v>
      </c>
      <c r="FE380" s="240">
        <f t="shared" ca="1" si="751"/>
        <v>1.1103719400125998E-2</v>
      </c>
      <c r="FF380" s="240">
        <f t="shared" ca="1" si="752"/>
        <v>1.1841245781289492E-2</v>
      </c>
      <c r="FG380" s="240">
        <f t="shared" ca="1" si="753"/>
        <v>1.0050057576427292E-2</v>
      </c>
      <c r="FH380" s="240">
        <f t="shared" ca="1" si="754"/>
        <v>6.1126655300685218E-3</v>
      </c>
      <c r="FI380" s="240">
        <f t="shared" ca="1" si="755"/>
        <v>8.6990521664732229E-4</v>
      </c>
      <c r="FJ380" s="240">
        <f t="shared" ca="1" si="756"/>
        <v>-4.5586245715762523E-3</v>
      </c>
      <c r="FK380" s="240">
        <f t="shared" ca="1" si="757"/>
        <v>-9.0136537113649929E-3</v>
      </c>
      <c r="FL380" s="240">
        <f t="shared" ca="1" si="758"/>
        <v>-1.1543804503528569E-2</v>
      </c>
      <c r="FM380" s="240">
        <f t="shared" ca="1" si="759"/>
        <v>-1.1608759710238876E-2</v>
      </c>
      <c r="FN380" s="240">
        <f t="shared" ca="1" si="760"/>
        <v>-9.1946480563209511E-3</v>
      </c>
      <c r="FO380" s="240">
        <f t="shared" ca="1" si="761"/>
        <v>-4.8170064594531947E-3</v>
      </c>
      <c r="FP380" s="240">
        <f t="shared" ca="1" si="762"/>
        <v>5.8931359912235953E-4</v>
      </c>
      <c r="FQ380" s="240">
        <f t="shared" ca="1" si="763"/>
        <v>5.8697849149752096E-3</v>
      </c>
      <c r="FR380" s="240">
        <f t="shared" ca="1" si="764"/>
        <v>9.8967554585711968E-3</v>
      </c>
      <c r="FS380" s="240">
        <f t="shared" ca="1" si="765"/>
        <v>1.1810260042195026E-2</v>
      </c>
      <c r="FT380" s="240">
        <f t="shared" ca="1" si="766"/>
        <v>1.1201667087682773E-2</v>
      </c>
      <c r="FU380" s="240">
        <f t="shared" ca="1" si="767"/>
        <v>8.2009424710454033E-3</v>
      </c>
      <c r="FV380" s="240">
        <f t="shared" ca="1" si="768"/>
        <v>3.4488951280056477E-3</v>
      </c>
      <c r="FW380" s="240">
        <f t="shared" ca="1" si="769"/>
        <v>-2.0396685898266204E-3</v>
      </c>
      <c r="FX380" s="240">
        <f t="shared" ca="1" si="770"/>
        <v>-7.0926582296421516E-3</v>
      </c>
      <c r="FY380" s="240">
        <f t="shared" ca="1" si="771"/>
        <v>-1.063100079175497E-2</v>
      </c>
      <c r="FZ380" s="240">
        <f t="shared" ca="1" si="772"/>
        <v>-1.1899078276806391E-2</v>
      </c>
      <c r="GA380" s="240">
        <f t="shared" ca="1" si="773"/>
        <v>-1.062609096558729E-2</v>
      </c>
      <c r="GB380" s="240">
        <f t="shared" ca="1" si="774"/>
        <v>-7.0838870775470544E-3</v>
      </c>
      <c r="GC380" s="240">
        <f t="shared" ca="1" si="775"/>
        <v>-2.0289092035924113E-3</v>
      </c>
      <c r="GD380" s="240">
        <f t="shared" ca="1" si="776"/>
        <v>3.4593450664109418E-3</v>
      </c>
      <c r="GE380" s="240">
        <f t="shared" ca="1" si="777"/>
        <v>8.2088513626706917E-3</v>
      </c>
      <c r="GF380" s="240">
        <f t="shared" ca="1" si="778"/>
        <v>1.1205345977667777E-2</v>
      </c>
      <c r="GG380" s="240">
        <f t="shared" ca="1" si="779"/>
        <v>1.1808923298441821E-2</v>
      </c>
      <c r="GH380" s="240">
        <f t="shared" ca="1" si="780"/>
        <v>9.8906885445764828E-3</v>
      </c>
      <c r="GI380" s="240">
        <f t="shared" ca="1" si="781"/>
        <v>5.860283428701903E-3</v>
      </c>
      <c r="GJ380" s="240">
        <f t="shared" ca="1" si="782"/>
        <v>5.7840659624322196E-4</v>
      </c>
      <c r="GK380" s="240">
        <f t="shared" ca="1" si="783"/>
        <v>-4.8269897732292934E-3</v>
      </c>
      <c r="GL380" s="240">
        <f t="shared" ca="1" si="784"/>
        <v>-9.2015757303846347E-3</v>
      </c>
      <c r="GM380" s="240">
        <f t="shared" ca="1" si="785"/>
        <v>-1.1611152330111471E-2</v>
      </c>
      <c r="GN380" s="240">
        <f t="shared" ca="1" si="786"/>
        <v>-1.1541151121892404E-2</v>
      </c>
      <c r="GO380" s="240">
        <f t="shared" ca="1" si="787"/>
        <v>-9.0065209615769332E-3</v>
      </c>
      <c r="GP380" s="240">
        <f t="shared" ca="1" si="788"/>
        <v>-4.5485356623221375E-3</v>
      </c>
      <c r="GQ380" s="240">
        <f t="shared" ca="1" si="789"/>
        <v>8.8079578469581719E-4</v>
      </c>
      <c r="GR380" s="240">
        <f t="shared" ca="1" si="790"/>
        <v>6.1220320608837411E-3</v>
      </c>
      <c r="GS380" s="240">
        <f t="shared" ca="1" si="791"/>
        <v>1.0055899834263155E-2</v>
      </c>
      <c r="GT380" s="240">
        <f t="shared" ca="1" si="792"/>
        <v>1.1842316143819797E-2</v>
      </c>
      <c r="GU380" s="240">
        <f t="shared" ca="1" si="793"/>
        <v>1.1099789289936482E-2</v>
      </c>
      <c r="GV380" s="240">
        <f t="shared" ca="1" si="794"/>
        <v>7.9868869200222237E-3</v>
      </c>
      <c r="GW380" s="240">
        <f t="shared" ca="1" si="795"/>
        <v>3.1683736857923144E-3</v>
      </c>
      <c r="GX380" s="240">
        <f t="shared" ca="1" si="796"/>
        <v>-2.3267501771858769E-3</v>
      </c>
      <c r="GY380" s="240">
        <f t="shared" ca="1" si="797"/>
        <v>-7.3249932879392568E-3</v>
      </c>
      <c r="GZ380" s="240">
        <f t="shared" ca="1" si="798"/>
        <v>-1.0758973844576775E-2</v>
      </c>
      <c r="HA380" s="240">
        <f t="shared" ca="1" si="799"/>
        <v>-1.1895360499866647E-2</v>
      </c>
      <c r="HB380" s="240">
        <f t="shared" ca="1" si="800"/>
        <v>-1.0491476295347399E-2</v>
      </c>
      <c r="HC380" s="240">
        <f t="shared" ca="1" si="801"/>
        <v>-6.8471226649754208E-3</v>
      </c>
      <c r="HD380" s="240">
        <f t="shared" ca="1" si="802"/>
        <v>-1.7405564198977722E-3</v>
      </c>
      <c r="HE380" s="240">
        <f t="shared" ca="1" si="803"/>
        <v>3.7377080812661602E-3</v>
      </c>
      <c r="HF380" s="240">
        <f t="shared" ca="1" si="804"/>
        <v>8.4177797978215105E-3</v>
      </c>
      <c r="HG380" s="240">
        <f t="shared" ca="1" si="805"/>
        <v>1.1300222873787426E-2</v>
      </c>
      <c r="HH380" s="240">
        <f t="shared" ca="1" si="806"/>
        <v>1.1769487561763249E-2</v>
      </c>
      <c r="HI380" s="240">
        <f t="shared" ca="1" si="807"/>
        <v>9.725361731783181E-3</v>
      </c>
      <c r="HJ380" s="240">
        <f t="shared" ca="1" si="808"/>
        <v>5.6043713117279442E-3</v>
      </c>
      <c r="HK380" s="240">
        <f t="shared" ca="1" si="809"/>
        <v>2.8655956533372908E-4</v>
      </c>
      <c r="HL380" s="240">
        <f t="shared" ca="1" si="810"/>
        <v>-5.0924473767358733E-3</v>
      </c>
      <c r="HM380" s="240">
        <f t="shared" ca="1" si="811"/>
        <v>-9.3839550642533711E-3</v>
      </c>
      <c r="HN380" s="240">
        <f t="shared" ca="1" si="812"/>
        <v>-1.1671506032699709E-2</v>
      </c>
      <c r="HO380" s="240">
        <f t="shared" ca="1" si="813"/>
        <v>-1.1466590575661543E-2</v>
      </c>
      <c r="HP380" s="240">
        <f t="shared" ca="1" si="814"/>
        <v>-8.8129686753810662E-3</v>
      </c>
      <c r="HQ380" s="240">
        <f t="shared" ca="1" si="815"/>
        <v>-4.2773249973887999E-3</v>
      </c>
      <c r="HR380" s="240">
        <f t="shared" ca="1" si="816"/>
        <v>1.1717474118234823E-3</v>
      </c>
      <c r="HS380" s="240">
        <f t="shared" ca="1" si="817"/>
        <v>6.3705915235963192E-3</v>
      </c>
      <c r="HT380" s="240">
        <f t="shared" ca="1" si="818"/>
        <v>1.0208986911909183E-2</v>
      </c>
      <c r="HU380" s="240">
        <f t="shared" ca="1" si="819"/>
        <v>1.186723887701225E-2</v>
      </c>
      <c r="HV380" s="240">
        <f t="shared" ca="1" si="820"/>
        <v>1.0991225394169852E-2</v>
      </c>
      <c r="HW380" s="240">
        <f t="shared" ca="1" si="821"/>
        <v>7.7680203669672349E-3</v>
      </c>
      <c r="HX380" s="240">
        <f t="shared" ca="1" si="822"/>
        <v>2.8859437337437821E-3</v>
      </c>
      <c r="HY380" s="240">
        <f t="shared" ca="1" si="823"/>
        <v>-2.6124302172413549E-3</v>
      </c>
      <c r="HZ380" s="240">
        <f t="shared" ca="1" si="824"/>
        <v>-7.5529160441788461E-3</v>
      </c>
      <c r="IA380" s="240">
        <f t="shared" ca="1" si="825"/>
        <v>-1.0880466093858626E-2</v>
      </c>
      <c r="IB380" s="240">
        <f t="shared" ca="1" si="826"/>
        <v>-1.188447740255796E-2</v>
      </c>
      <c r="IC380" s="240">
        <f t="shared" ca="1" si="827"/>
        <v>-1.0350541952088841E-2</v>
      </c>
      <c r="ID380" s="240">
        <f t="shared" ca="1" si="828"/>
        <v>-6.6062338017408156E-3</v>
      </c>
      <c r="IE380" s="240">
        <f t="shared" ca="1" si="829"/>
        <v>4.3594071984870211E-3</v>
      </c>
      <c r="IF380" s="240">
        <f t="shared" ca="1" si="830"/>
        <v>4.0138196405351302E-3</v>
      </c>
      <c r="IG380" s="240">
        <f t="shared" ca="1" si="831"/>
        <v>8.621637677183179E-3</v>
      </c>
      <c r="IH380" s="240">
        <f t="shared" ca="1" si="832"/>
        <v>1.1388292938190514E-2</v>
      </c>
      <c r="II380" s="240">
        <f t="shared" ca="1" si="833"/>
        <v>1.1722962325866958E-2</v>
      </c>
      <c r="IJ380" s="240">
        <f t="shared" ca="1" si="834"/>
        <v>9.5541767247372556E-3</v>
      </c>
      <c r="IK380" s="240">
        <f t="shared" ca="1" si="835"/>
        <v>5.3450833310367419E-3</v>
      </c>
      <c r="IL380" s="240">
        <f t="shared" ca="1" si="836"/>
        <v>-5.4600783429368388E-6</v>
      </c>
      <c r="IM380" s="240">
        <f t="shared" ca="1" si="837"/>
        <v>-5.3548374803615772E-3</v>
      </c>
      <c r="IN380" s="240">
        <f t="shared" ca="1" si="838"/>
        <v>-9.5606818544799778E-3</v>
      </c>
      <c r="IO380" s="240">
        <f t="shared" ca="1" si="839"/>
        <v>-1.1724829256479566E-2</v>
      </c>
      <c r="IP380" s="240">
        <f t="shared" ca="1" si="840"/>
        <v>-1.1385122984031387E-2</v>
      </c>
      <c r="IQ380" s="240">
        <f t="shared" ca="1" si="841"/>
        <v>-8.6141077863932727E-3</v>
      </c>
      <c r="IR380" s="240">
        <f t="shared" ca="1" si="842"/>
        <v>-4.003537831816519E-3</v>
      </c>
      <c r="IS380" s="240">
        <f t="shared" ca="1" si="843"/>
        <v>1.4619932221248914E-3</v>
      </c>
      <c r="IT380" s="240">
        <f t="shared" ca="1" si="844"/>
        <v>6.6153135801868407E-3</v>
      </c>
      <c r="IU380" s="240">
        <f t="shared" ca="1" si="845"/>
        <v>1.0355924477578174E-2</v>
      </c>
      <c r="IV380" s="240">
        <f t="shared" ca="1" si="846"/>
        <v>1.1885013229249832E-2</v>
      </c>
      <c r="IW380" s="240">
        <f t="shared" ca="1" si="847"/>
        <v>1.0876040795214101E-2</v>
      </c>
      <c r="IX380" s="240">
        <f t="shared" ca="1" si="848"/>
        <v>7.5444746489081761E-3</v>
      </c>
      <c r="IY380" s="240">
        <f t="shared" ca="1" si="849"/>
        <v>2.6017753971025945E-3</v>
      </c>
      <c r="IZ380" s="240">
        <f t="shared" ca="1" si="850"/>
        <v>-2.8965366270190238E-3</v>
      </c>
      <c r="JA380" s="240">
        <f t="shared" ca="1" si="851"/>
        <v>-7.7762892062150143E-3</v>
      </c>
      <c r="JB380" s="240">
        <f t="shared" ca="1" si="852"/>
        <v>-1.0995404357212366E-2</v>
      </c>
    </row>
    <row r="381" spans="2:262">
      <c r="B381" s="248">
        <v>20</v>
      </c>
      <c r="C381" s="247">
        <f t="shared" si="853"/>
        <v>3.9062500000000008E-4</v>
      </c>
      <c r="D381" s="244">
        <f t="shared" ca="1" si="597"/>
        <v>24.196224092042733</v>
      </c>
      <c r="E381" s="243">
        <f ca="1">Z361</f>
        <v>0.19622409204273267</v>
      </c>
      <c r="F381" s="242">
        <v>20</v>
      </c>
      <c r="G381" s="240">
        <f t="shared" ca="1" si="854"/>
        <v>-1.9359795072911858E-3</v>
      </c>
      <c r="H381" s="240">
        <f t="shared" ca="1" si="598"/>
        <v>-1.6806753484107863E-3</v>
      </c>
      <c r="I381" s="240">
        <f t="shared" ca="1" si="599"/>
        <v>-1.0284671491679199E-3</v>
      </c>
      <c r="J381" s="240">
        <f t="shared" ca="1" si="600"/>
        <v>-1.3337874865905367E-4</v>
      </c>
      <c r="K381" s="240">
        <f t="shared" ca="1" si="601"/>
        <v>7.9320803985873166E-4</v>
      </c>
      <c r="L381" s="240">
        <f t="shared" ca="1" si="602"/>
        <v>1.5324728234660393E-3</v>
      </c>
      <c r="M381" s="240">
        <f t="shared" ca="1" si="603"/>
        <v>1.9098327002425946E-3</v>
      </c>
      <c r="N381" s="240">
        <f t="shared" ca="1" si="604"/>
        <v>1.8361713159175245E-3</v>
      </c>
      <c r="O381" s="240">
        <f t="shared" ca="1" si="605"/>
        <v>1.3288843567457373E-3</v>
      </c>
      <c r="P381" s="240">
        <f t="shared" ca="1" si="606"/>
        <v>5.0777142823037755E-4</v>
      </c>
      <c r="Q381" s="240">
        <f t="shared" ca="1" si="607"/>
        <v>-4.3325551677592805E-4</v>
      </c>
      <c r="R381" s="240">
        <f t="shared" ca="1" si="608"/>
        <v>-1.271965934512229E-3</v>
      </c>
      <c r="S381" s="240">
        <f t="shared" ca="1" si="609"/>
        <v>-1.8102920935701976E-3</v>
      </c>
      <c r="T381" s="240">
        <f t="shared" ca="1" si="610"/>
        <v>-1.9211042494902892E-3</v>
      </c>
      <c r="U381" s="241">
        <f t="shared" ca="1" si="611"/>
        <v>-1.5782332837407495E-3</v>
      </c>
      <c r="V381" s="240">
        <f t="shared" ca="1" si="612"/>
        <v>-8.6265073657630653E-4</v>
      </c>
      <c r="W381" s="240">
        <f t="shared" ca="1" si="613"/>
        <v>5.6653227155917599E-5</v>
      </c>
      <c r="X381" s="240">
        <f t="shared" ca="1" si="614"/>
        <v>9.6257810802182929E-4</v>
      </c>
      <c r="Y381" s="240">
        <f t="shared" ca="1" si="615"/>
        <v>1.6411829769654009E-3</v>
      </c>
      <c r="Z381" s="240">
        <f t="shared" ca="1" si="616"/>
        <v>1.9322102241228173E-3</v>
      </c>
      <c r="AA381" s="240">
        <f t="shared" ca="1" si="617"/>
        <v>1.7669315907250262E-3</v>
      </c>
      <c r="AB381" s="240">
        <f t="shared" ca="1" si="618"/>
        <v>1.184378860895713E-3</v>
      </c>
      <c r="AC381" s="240">
        <f t="shared" ca="1" si="619"/>
        <v>3.2212621421219719E-4</v>
      </c>
      <c r="AD381" s="240">
        <f t="shared" ca="1" si="620"/>
        <v>-6.1619894466016973E-4</v>
      </c>
      <c r="AE381" s="240">
        <f t="shared" ca="1" si="621"/>
        <v>-1.4090041189418387E-3</v>
      </c>
      <c r="AF381" s="240">
        <f t="shared" ca="1" si="622"/>
        <v>-1.8690624434382825E-3</v>
      </c>
      <c r="AG381" s="240">
        <f t="shared" ca="1" si="623"/>
        <v>-1.8877277075843935E-3</v>
      </c>
      <c r="AH381" s="240">
        <f t="shared" ca="1" si="624"/>
        <v>-1.4605919697982172E-3</v>
      </c>
      <c r="AI381" s="240">
        <f t="shared" ca="1" si="625"/>
        <v>-6.885265258186027E-4</v>
      </c>
      <c r="AJ381" s="240">
        <f t="shared" ca="1" si="626"/>
        <v>2.4613960142357233E-4</v>
      </c>
      <c r="AK381" s="240">
        <f t="shared" ca="1" si="627"/>
        <v>1.122678022805957E-3</v>
      </c>
      <c r="AL381" s="240">
        <f t="shared" ca="1" si="628"/>
        <v>1.7340876412347095E-3</v>
      </c>
      <c r="AM381" s="240">
        <f t="shared" ca="1" si="629"/>
        <v>1.9359795072911861E-3</v>
      </c>
      <c r="AN381" s="240">
        <f t="shared" ca="1" si="630"/>
        <v>1.6806753484107869E-3</v>
      </c>
      <c r="AO381" s="240">
        <f t="shared" ca="1" si="631"/>
        <v>1.0284671491679232E-3</v>
      </c>
      <c r="AP381" s="240">
        <f t="shared" ca="1" si="632"/>
        <v>1.333787486590541E-4</v>
      </c>
      <c r="AQ381" s="240">
        <f t="shared" ca="1" si="633"/>
        <v>-7.932080398587284E-4</v>
      </c>
      <c r="AR381" s="240">
        <f t="shared" ca="1" si="634"/>
        <v>-1.5324728234660395E-3</v>
      </c>
      <c r="AS381" s="240">
        <f t="shared" ca="1" si="635"/>
        <v>-1.9098327002425941E-3</v>
      </c>
      <c r="AT381" s="240">
        <f t="shared" ca="1" si="636"/>
        <v>-1.8361713159175243E-3</v>
      </c>
      <c r="AU381" s="240">
        <f t="shared" ca="1" si="637"/>
        <v>-1.3288843567457395E-3</v>
      </c>
      <c r="AV381" s="240">
        <f t="shared" ca="1" si="638"/>
        <v>-5.0777142823037712E-4</v>
      </c>
      <c r="AW381" s="240">
        <f t="shared" ca="1" si="639"/>
        <v>4.3325551677592502E-4</v>
      </c>
      <c r="AX381" s="240">
        <f t="shared" ca="1" si="640"/>
        <v>1.271965934512231E-3</v>
      </c>
      <c r="AY381" s="240">
        <f t="shared" ca="1" si="641"/>
        <v>1.8102920935701972E-3</v>
      </c>
      <c r="AZ381" s="240">
        <f t="shared" ca="1" si="642"/>
        <v>1.9211042494902892E-3</v>
      </c>
      <c r="BA381" s="240">
        <f t="shared" ca="1" si="643"/>
        <v>1.5782332837407501E-3</v>
      </c>
      <c r="BB381" s="240">
        <f t="shared" ca="1" si="644"/>
        <v>8.6265073657631065E-4</v>
      </c>
      <c r="BC381" s="240">
        <f t="shared" ca="1" si="645"/>
        <v>-5.6653227155916515E-5</v>
      </c>
      <c r="BD381" s="240">
        <f t="shared" ca="1" si="646"/>
        <v>-9.6257810802182538E-4</v>
      </c>
      <c r="BE381" s="240">
        <f t="shared" ca="1" si="647"/>
        <v>-1.6411829769654E-3</v>
      </c>
      <c r="BF381" s="240">
        <f t="shared" ca="1" si="648"/>
        <v>-1.9322102241228171E-3</v>
      </c>
      <c r="BG381" s="240">
        <f t="shared" ca="1" si="649"/>
        <v>-1.7669315907250266E-3</v>
      </c>
      <c r="BH381" s="240">
        <f t="shared" ca="1" si="650"/>
        <v>-1.1843788608957167E-3</v>
      </c>
      <c r="BI381" s="240">
        <f t="shared" ca="1" si="651"/>
        <v>-3.2212621421219827E-4</v>
      </c>
      <c r="BJ381" s="240">
        <f t="shared" ca="1" si="652"/>
        <v>6.1619894466016876E-4</v>
      </c>
      <c r="BK381" s="240">
        <f t="shared" ca="1" si="653"/>
        <v>1.40900411894184E-3</v>
      </c>
      <c r="BL381" s="240">
        <f t="shared" ca="1" si="654"/>
        <v>1.8690624434382823E-3</v>
      </c>
      <c r="BM381" s="240">
        <f t="shared" ca="1" si="655"/>
        <v>1.8877277075843926E-3</v>
      </c>
      <c r="BN381" s="240">
        <f t="shared" ca="1" si="656"/>
        <v>1.4605919697982181E-3</v>
      </c>
      <c r="BO381" s="240">
        <f t="shared" ca="1" si="657"/>
        <v>6.8852652581860053E-4</v>
      </c>
      <c r="BP381" s="240">
        <f t="shared" ca="1" si="658"/>
        <v>-2.4613960142357125E-4</v>
      </c>
      <c r="BQ381" s="240">
        <f t="shared" ca="1" si="659"/>
        <v>-1.1226780228059587E-3</v>
      </c>
      <c r="BR381" s="240">
        <f t="shared" ca="1" si="660"/>
        <v>-1.7340876412347088E-3</v>
      </c>
      <c r="BS381" s="240">
        <f t="shared" ca="1" si="661"/>
        <v>-1.9359795072911861E-3</v>
      </c>
      <c r="BT381" s="240">
        <f t="shared" ca="1" si="662"/>
        <v>-1.6806753484107909E-3</v>
      </c>
      <c r="BU381" s="240">
        <f t="shared" ca="1" si="663"/>
        <v>-1.028467149167924E-3</v>
      </c>
      <c r="BV381" s="240">
        <f t="shared" ca="1" si="664"/>
        <v>-1.3337874865905518E-4</v>
      </c>
      <c r="BW381" s="240">
        <f t="shared" ca="1" si="665"/>
        <v>7.9320803985873339E-4</v>
      </c>
      <c r="BX381" s="240">
        <f t="shared" ca="1" si="666"/>
        <v>1.5324728234660347E-3</v>
      </c>
      <c r="BY381" s="240">
        <f t="shared" ca="1" si="667"/>
        <v>1.9098327002425941E-3</v>
      </c>
      <c r="BZ381" s="240">
        <f t="shared" ca="1" si="668"/>
        <v>1.8361713159175247E-3</v>
      </c>
      <c r="CA381" s="240">
        <f t="shared" ca="1" si="669"/>
        <v>1.3288843567457352E-3</v>
      </c>
      <c r="CB381" s="240">
        <f t="shared" ca="1" si="670"/>
        <v>5.0777142823038492E-4</v>
      </c>
      <c r="CC381" s="240">
        <f t="shared" ca="1" si="671"/>
        <v>-4.3325551677592404E-4</v>
      </c>
      <c r="CD381" s="240">
        <f t="shared" ca="1" si="672"/>
        <v>-1.2719659345122299E-3</v>
      </c>
      <c r="CE381" s="240">
        <f t="shared" ca="1" si="673"/>
        <v>-1.8102920935701991E-3</v>
      </c>
      <c r="CF381" s="240">
        <f t="shared" ca="1" si="674"/>
        <v>-1.9211042494902898E-3</v>
      </c>
      <c r="CG381" s="240">
        <f t="shared" ca="1" si="675"/>
        <v>-1.578233283740751E-3</v>
      </c>
      <c r="CH381" s="240">
        <f t="shared" ca="1" si="676"/>
        <v>-8.6265073657630555E-4</v>
      </c>
      <c r="CI381" s="240">
        <f t="shared" ca="1" si="677"/>
        <v>5.6653227155908383E-5</v>
      </c>
      <c r="CJ381" s="240">
        <f t="shared" ca="1" si="678"/>
        <v>9.625781080218243E-4</v>
      </c>
      <c r="CK381" s="240">
        <f t="shared" ca="1" si="679"/>
        <v>1.6411829769653996E-3</v>
      </c>
      <c r="CL381" s="240">
        <f t="shared" ca="1" si="680"/>
        <v>1.9322102241228173E-3</v>
      </c>
      <c r="CM381" s="240">
        <f t="shared" ca="1" si="681"/>
        <v>1.7669315907250299E-3</v>
      </c>
      <c r="CN381" s="240">
        <f t="shared" ca="1" si="682"/>
        <v>1.1843788608957176E-3</v>
      </c>
      <c r="CO381" s="240">
        <f t="shared" ca="1" si="683"/>
        <v>3.2212621421219957E-4</v>
      </c>
      <c r="CP381" s="240">
        <f t="shared" ca="1" si="684"/>
        <v>-6.1619894466017429E-4</v>
      </c>
      <c r="CQ381" s="240">
        <f t="shared" ca="1" si="685"/>
        <v>-1.4090041189418346E-3</v>
      </c>
      <c r="CR381" s="240">
        <f t="shared" ca="1" si="686"/>
        <v>-1.8690624434382819E-3</v>
      </c>
      <c r="CS381" s="240">
        <f t="shared" ca="1" si="687"/>
        <v>-1.8877277075843931E-3</v>
      </c>
      <c r="CT381" s="240">
        <f t="shared" ca="1" si="688"/>
        <v>-1.4605919697982142E-3</v>
      </c>
      <c r="CU381" s="240">
        <f t="shared" ca="1" si="689"/>
        <v>-6.8852652581860812E-4</v>
      </c>
      <c r="CV381" s="240">
        <f t="shared" ca="1" si="690"/>
        <v>2.4613960142357005E-4</v>
      </c>
      <c r="CW381" s="240">
        <f t="shared" ca="1" si="691"/>
        <v>1.1226780228059579E-3</v>
      </c>
      <c r="CX381" s="240">
        <f t="shared" ca="1" si="692"/>
        <v>1.7340876412347053E-3</v>
      </c>
      <c r="CY381" s="240">
        <f t="shared" ca="1" si="693"/>
        <v>1.9359795072911863E-3</v>
      </c>
      <c r="CZ381" s="240">
        <f t="shared" ca="1" si="694"/>
        <v>1.680675348410788E-3</v>
      </c>
      <c r="DA381" s="240">
        <f t="shared" ca="1" si="695"/>
        <v>1.0284671491679195E-3</v>
      </c>
      <c r="DB381" s="240">
        <f t="shared" ca="1" si="696"/>
        <v>1.3337874865906331E-4</v>
      </c>
      <c r="DC381" s="240">
        <f t="shared" ca="1" si="697"/>
        <v>-7.9320803985872613E-4</v>
      </c>
      <c r="DD381" s="240">
        <f t="shared" ca="1" si="698"/>
        <v>-1.5324728234660382E-3</v>
      </c>
      <c r="DE381" s="240">
        <f t="shared" ca="1" si="699"/>
        <v>-1.9098327002425948E-3</v>
      </c>
      <c r="DF381" s="240">
        <f t="shared" ca="1" si="700"/>
        <v>-1.8361713159175271E-3</v>
      </c>
      <c r="DG381" s="240">
        <f t="shared" ca="1" si="701"/>
        <v>-1.3288843567457412E-3</v>
      </c>
      <c r="DH381" s="240">
        <f t="shared" ca="1" si="702"/>
        <v>-5.077714282303795E-4</v>
      </c>
      <c r="DI381" s="240">
        <f t="shared" ca="1" si="703"/>
        <v>4.3325551677592957E-4</v>
      </c>
      <c r="DJ381" s="240">
        <f t="shared" ca="1" si="704"/>
        <v>1.2719659345122238E-3</v>
      </c>
      <c r="DK381" s="240">
        <f t="shared" ca="1" si="705"/>
        <v>1.8102920935701963E-3</v>
      </c>
      <c r="DL381" s="240">
        <f t="shared" ca="1" si="706"/>
        <v>1.9211042494902894E-3</v>
      </c>
      <c r="DM381" s="240">
        <f t="shared" ca="1" si="707"/>
        <v>1.5782332837407475E-3</v>
      </c>
      <c r="DN381" s="240">
        <f t="shared" ca="1" si="708"/>
        <v>8.6265073657631282E-4</v>
      </c>
      <c r="DO381" s="240">
        <f t="shared" ca="1" si="709"/>
        <v>-5.6653227155914129E-5</v>
      </c>
      <c r="DP381" s="240">
        <f t="shared" ca="1" si="710"/>
        <v>-9.6257810802182918E-4</v>
      </c>
      <c r="DQ381" s="240">
        <f t="shared" ca="1" si="711"/>
        <v>-1.6411829769653954E-3</v>
      </c>
      <c r="DR381" s="240">
        <f t="shared" ca="1" si="712"/>
        <v>-1.9322102241228168E-3</v>
      </c>
      <c r="DS381" s="240">
        <f t="shared" ca="1" si="713"/>
        <v>-1.7669315907250277E-3</v>
      </c>
      <c r="DT381" s="240">
        <f t="shared" ca="1" si="714"/>
        <v>-1.184378860895713E-3</v>
      </c>
      <c r="DU381" s="240">
        <f t="shared" ca="1" si="715"/>
        <v>-3.2212621421220749E-4</v>
      </c>
      <c r="DV381" s="240">
        <f t="shared" ca="1" si="716"/>
        <v>6.1619894466016648E-4</v>
      </c>
      <c r="DW381" s="240">
        <f t="shared" ca="1" si="717"/>
        <v>1.4090041189418385E-3</v>
      </c>
      <c r="DX381" s="240">
        <f t="shared" ca="1" si="718"/>
        <v>1.8690624434382834E-3</v>
      </c>
      <c r="DY381" s="240">
        <f t="shared" ca="1" si="719"/>
        <v>1.8877277075843948E-3</v>
      </c>
      <c r="DZ381" s="240">
        <f t="shared" ca="1" si="720"/>
        <v>1.4605919697982194E-3</v>
      </c>
      <c r="EA381" s="240">
        <f t="shared" ca="1" si="721"/>
        <v>6.8852652581860281E-4</v>
      </c>
      <c r="EB381" s="240">
        <f t="shared" ca="1" si="722"/>
        <v>-2.4613960142357569E-4</v>
      </c>
      <c r="EC381" s="240">
        <f t="shared" ca="1" si="723"/>
        <v>-1.1226780228059514E-3</v>
      </c>
      <c r="ED381" s="240">
        <f t="shared" ca="1" si="724"/>
        <v>-1.7340876412347077E-3</v>
      </c>
      <c r="EE381" s="240">
        <f t="shared" ca="1" si="725"/>
        <v>-1.9359795072911858E-3</v>
      </c>
      <c r="EF381" s="240">
        <f t="shared" ca="1" si="726"/>
        <v>-1.6806753484107919E-3</v>
      </c>
      <c r="EG381" s="240">
        <f t="shared" ca="1" si="727"/>
        <v>-1.0284671491679262E-3</v>
      </c>
      <c r="EH381" s="240">
        <f t="shared" ca="1" si="728"/>
        <v>-1.3337874865907134E-4</v>
      </c>
      <c r="EI381" s="240">
        <f t="shared" ca="1" si="729"/>
        <v>7.9320803985873122E-4</v>
      </c>
      <c r="EJ381" s="240">
        <f t="shared" ca="1" si="730"/>
        <v>1.5324728234660332E-3</v>
      </c>
      <c r="EK381" s="240">
        <f t="shared" ca="1" si="731"/>
        <v>1.9098327002425957E-3</v>
      </c>
      <c r="EL381" s="240">
        <f t="shared" ca="1" si="732"/>
        <v>1.8361713159175254E-3</v>
      </c>
      <c r="EM381" s="240">
        <f t="shared" ca="1" si="733"/>
        <v>1.3288843567457471E-3</v>
      </c>
      <c r="EN381" s="240">
        <f t="shared" ca="1" si="734"/>
        <v>5.0777142823037408E-4</v>
      </c>
      <c r="EO381" s="240">
        <f t="shared" ca="1" si="735"/>
        <v>-4.3325551677592187E-4</v>
      </c>
      <c r="EP381" s="240">
        <f t="shared" ca="1" si="736"/>
        <v>-1.2719659345122175E-3</v>
      </c>
      <c r="EQ381" s="240">
        <f t="shared" ca="1" si="737"/>
        <v>-1.8102920935701983E-3</v>
      </c>
      <c r="ER381" s="240">
        <f t="shared" ca="1" si="738"/>
        <v>-1.9211042494902905E-3</v>
      </c>
      <c r="ES381" s="240">
        <f t="shared" ca="1" si="739"/>
        <v>-1.5782332837407443E-3</v>
      </c>
      <c r="ET381" s="240">
        <f t="shared" ca="1" si="740"/>
        <v>-8.6265073657630772E-4</v>
      </c>
      <c r="EU381" s="240">
        <f t="shared" ca="1" si="741"/>
        <v>5.6653227155905998E-5</v>
      </c>
      <c r="EV381" s="240">
        <f t="shared" ca="1" si="742"/>
        <v>9.6257810802183427E-4</v>
      </c>
      <c r="EW381" s="240">
        <f t="shared" ca="1" si="743"/>
        <v>1.641182976965398E-3</v>
      </c>
      <c r="EX381" s="240">
        <f t="shared" ca="1" si="744"/>
        <v>1.9322102241228164E-3</v>
      </c>
      <c r="EY381" s="240">
        <f t="shared" ca="1" si="745"/>
        <v>1.7669315907250251E-3</v>
      </c>
      <c r="EZ381" s="240">
        <f t="shared" ca="1" si="746"/>
        <v>1.1843788608957195E-3</v>
      </c>
      <c r="FA381" s="240">
        <f t="shared" ca="1" si="747"/>
        <v>3.221262142122154E-4</v>
      </c>
      <c r="FB381" s="240">
        <f t="shared" ca="1" si="748"/>
        <v>-6.1619894466017201E-4</v>
      </c>
      <c r="FC381" s="240">
        <f t="shared" ca="1" si="749"/>
        <v>-1.4090041189418331E-3</v>
      </c>
      <c r="FD381" s="240">
        <f t="shared" ca="1" si="750"/>
        <v>-1.8690624434382849E-3</v>
      </c>
      <c r="FE381" s="240">
        <f t="shared" ca="1" si="751"/>
        <v>-1.8877277075843935E-3</v>
      </c>
      <c r="FF381" s="240">
        <f t="shared" ca="1" si="752"/>
        <v>-1.4605919697982248E-3</v>
      </c>
      <c r="FG381" s="240">
        <f t="shared" ca="1" si="753"/>
        <v>-6.885265258185975E-4</v>
      </c>
      <c r="FH381" s="240">
        <f t="shared" ca="1" si="754"/>
        <v>2.4613960142356767E-4</v>
      </c>
      <c r="FI381" s="240">
        <f t="shared" ca="1" si="755"/>
        <v>1.1226780228059449E-3</v>
      </c>
      <c r="FJ381" s="240">
        <f t="shared" ca="1" si="756"/>
        <v>1.7340876412347103E-3</v>
      </c>
      <c r="FK381" s="240">
        <f t="shared" ca="1" si="757"/>
        <v>1.9359795072911863E-3</v>
      </c>
      <c r="FL381" s="240">
        <f t="shared" ca="1" si="758"/>
        <v>1.6806753484107958E-3</v>
      </c>
      <c r="FM381" s="240">
        <f t="shared" ca="1" si="759"/>
        <v>1.0284671491679214E-3</v>
      </c>
      <c r="FN381" s="240">
        <f t="shared" ca="1" si="760"/>
        <v>1.3337874865906559E-4</v>
      </c>
      <c r="FO381" s="240">
        <f t="shared" ca="1" si="761"/>
        <v>-7.9320803985873654E-4</v>
      </c>
      <c r="FP381" s="240">
        <f t="shared" ca="1" si="762"/>
        <v>-1.5324728234660367E-3</v>
      </c>
      <c r="FQ381" s="240">
        <f t="shared" ca="1" si="763"/>
        <v>-1.9098327002425922E-3</v>
      </c>
      <c r="FR381" s="240">
        <f t="shared" ca="1" si="764"/>
        <v>-1.8361713159175236E-3</v>
      </c>
      <c r="FS381" s="240">
        <f t="shared" ca="1" si="765"/>
        <v>-1.328884356745743E-3</v>
      </c>
      <c r="FT381" s="240">
        <f t="shared" ca="1" si="766"/>
        <v>-5.077714282303949E-4</v>
      </c>
      <c r="FU381" s="240">
        <f t="shared" ca="1" si="767"/>
        <v>4.3325551677592718E-4</v>
      </c>
      <c r="FV381" s="240">
        <f t="shared" ca="1" si="768"/>
        <v>1.2719659345122218E-3</v>
      </c>
      <c r="FW381" s="240">
        <f t="shared" ca="1" si="769"/>
        <v>1.8102920935702004E-3</v>
      </c>
      <c r="FX381" s="240">
        <f t="shared" ca="1" si="770"/>
        <v>1.9211042494902896E-3</v>
      </c>
      <c r="FY381" s="240">
        <f t="shared" ca="1" si="771"/>
        <v>1.5782332837407571E-3</v>
      </c>
      <c r="FZ381" s="240">
        <f t="shared" ca="1" si="772"/>
        <v>8.6265073657630263E-4</v>
      </c>
      <c r="GA381" s="240">
        <f t="shared" ca="1" si="773"/>
        <v>-5.6653227155911636E-5</v>
      </c>
      <c r="GB381" s="240">
        <f t="shared" ca="1" si="774"/>
        <v>-9.6257810802181519E-4</v>
      </c>
      <c r="GC381" s="240">
        <f t="shared" ca="1" si="775"/>
        <v>-1.6411829769654013E-3</v>
      </c>
      <c r="GD381" s="240">
        <f t="shared" ca="1" si="776"/>
        <v>-1.9322102241228168E-3</v>
      </c>
      <c r="GE381" s="240">
        <f t="shared" ca="1" si="777"/>
        <v>-1.7669315907250342E-3</v>
      </c>
      <c r="GF381" s="240">
        <f t="shared" ca="1" si="778"/>
        <v>-1.184378860895715E-3</v>
      </c>
      <c r="GG381" s="240">
        <f t="shared" ca="1" si="779"/>
        <v>-3.2212621421220998E-4</v>
      </c>
      <c r="GH381" s="240">
        <f t="shared" ca="1" si="780"/>
        <v>6.1619894466017722E-4</v>
      </c>
      <c r="GI381" s="240">
        <f t="shared" ca="1" si="781"/>
        <v>1.409004118941837E-3</v>
      </c>
      <c r="GJ381" s="240">
        <f t="shared" ca="1" si="782"/>
        <v>1.8690624434382793E-3</v>
      </c>
      <c r="GK381" s="240">
        <f t="shared" ca="1" si="783"/>
        <v>1.8877277075843922E-3</v>
      </c>
      <c r="GL381" s="240">
        <f t="shared" ca="1" si="784"/>
        <v>1.4605919697982211E-3</v>
      </c>
      <c r="GM381" s="240">
        <f t="shared" ca="1" si="785"/>
        <v>6.8852652581861788E-4</v>
      </c>
      <c r="GN381" s="240">
        <f t="shared" ca="1" si="786"/>
        <v>-2.4613960142357331E-4</v>
      </c>
      <c r="GO381" s="240">
        <f t="shared" ca="1" si="787"/>
        <v>-1.1226780228059492E-3</v>
      </c>
      <c r="GP381" s="240">
        <f t="shared" ca="1" si="788"/>
        <v>-1.7340876412347006E-3</v>
      </c>
      <c r="GQ381" s="240">
        <f t="shared" ca="1" si="789"/>
        <v>-1.9359795072911861E-3</v>
      </c>
      <c r="GR381" s="240">
        <f t="shared" ca="1" si="790"/>
        <v>-1.6806753484107932E-3</v>
      </c>
      <c r="GS381" s="240">
        <f t="shared" ca="1" si="791"/>
        <v>-1.0284671491679164E-3</v>
      </c>
      <c r="GT381" s="240">
        <f t="shared" ca="1" si="792"/>
        <v>-1.3337874865906006E-4</v>
      </c>
      <c r="GU381" s="240">
        <f t="shared" ca="1" si="793"/>
        <v>7.9320803985871659E-4</v>
      </c>
      <c r="GV381" s="240">
        <f t="shared" ca="1" si="794"/>
        <v>1.5324728234660401E-3</v>
      </c>
      <c r="GW381" s="240">
        <f t="shared" ca="1" si="795"/>
        <v>1.9098327002425933E-3</v>
      </c>
      <c r="GX381" s="240">
        <f t="shared" ca="1" si="796"/>
        <v>1.8361713159175306E-3</v>
      </c>
      <c r="GY381" s="240">
        <f t="shared" ca="1" si="797"/>
        <v>1.3288843567457386E-3</v>
      </c>
      <c r="GZ381" s="240">
        <f t="shared" ca="1" si="798"/>
        <v>5.0777142823038948E-4</v>
      </c>
      <c r="HA381" s="240">
        <f t="shared" ca="1" si="799"/>
        <v>-4.3325551677593293E-4</v>
      </c>
      <c r="HB381" s="240">
        <f t="shared" ca="1" si="800"/>
        <v>-1.2719659345122262E-3</v>
      </c>
      <c r="HC381" s="240">
        <f t="shared" ca="1" si="801"/>
        <v>-1.8102920935701926E-3</v>
      </c>
      <c r="HD381" s="240">
        <f t="shared" ca="1" si="802"/>
        <v>-1.921104249490289E-3</v>
      </c>
      <c r="HE381" s="240">
        <f t="shared" ca="1" si="803"/>
        <v>-1.5782332837407536E-3</v>
      </c>
      <c r="HF381" s="240">
        <f t="shared" ca="1" si="804"/>
        <v>-8.6265073657632214E-4</v>
      </c>
      <c r="HG381" s="240">
        <f t="shared" ca="1" si="805"/>
        <v>5.665322715591749E-5</v>
      </c>
      <c r="HH381" s="240">
        <f t="shared" ca="1" si="806"/>
        <v>9.6257810802182018E-4</v>
      </c>
      <c r="HI381" s="240">
        <f t="shared" ca="1" si="807"/>
        <v>1.6411829769653896E-3</v>
      </c>
      <c r="HJ381" s="240">
        <f t="shared" ca="1" si="808"/>
        <v>1.9322102241228168E-3</v>
      </c>
      <c r="HK381" s="240">
        <f t="shared" ca="1" si="809"/>
        <v>1.7669315907250321E-3</v>
      </c>
      <c r="HL381" s="240">
        <f t="shared" ca="1" si="810"/>
        <v>1.1843788608957107E-3</v>
      </c>
      <c r="HM381" s="240">
        <f t="shared" ca="1" si="811"/>
        <v>3.2212621421220413E-4</v>
      </c>
      <c r="HN381" s="240">
        <f t="shared" ca="1" si="812"/>
        <v>-6.1619894466015651E-4</v>
      </c>
      <c r="HO381" s="240">
        <f t="shared" ca="1" si="813"/>
        <v>-1.4090041189418407E-3</v>
      </c>
      <c r="HP381" s="240">
        <f t="shared" ca="1" si="814"/>
        <v>-1.8690624434382808E-3</v>
      </c>
      <c r="HQ381" s="240">
        <f t="shared" ca="1" si="815"/>
        <v>-1.8877277075843972E-3</v>
      </c>
      <c r="HR381" s="240">
        <f t="shared" ca="1" si="816"/>
        <v>-1.4605919697982172E-3</v>
      </c>
      <c r="HS381" s="240">
        <f t="shared" ca="1" si="817"/>
        <v>-6.8852652581861246E-4</v>
      </c>
      <c r="HT381" s="240">
        <f t="shared" ca="1" si="818"/>
        <v>2.4613960142357894E-4</v>
      </c>
      <c r="HU381" s="240">
        <f t="shared" ca="1" si="819"/>
        <v>1.1226780228059542E-3</v>
      </c>
      <c r="HV381" s="240">
        <f t="shared" ca="1" si="820"/>
        <v>1.7340876412347032E-3</v>
      </c>
      <c r="HW381" s="240">
        <f t="shared" ca="1" si="821"/>
        <v>1.9359795072911858E-3</v>
      </c>
      <c r="HX381" s="240">
        <f t="shared" ca="1" si="822"/>
        <v>1.6806753484107902E-3</v>
      </c>
      <c r="HY381" s="240">
        <f t="shared" ca="1" si="823"/>
        <v>1.0284671491679351E-3</v>
      </c>
      <c r="HZ381" s="240">
        <f t="shared" ca="1" si="824"/>
        <v>1.3337874865905421E-4</v>
      </c>
      <c r="IA381" s="240">
        <f t="shared" ca="1" si="825"/>
        <v>-7.932080398587219E-4</v>
      </c>
      <c r="IB381" s="240">
        <f t="shared" ca="1" si="826"/>
        <v>-1.5324728234660267E-3</v>
      </c>
      <c r="IC381" s="240">
        <f t="shared" ca="1" si="827"/>
        <v>-1.9098327002425941E-3</v>
      </c>
      <c r="ID381" s="240">
        <f t="shared" ca="1" si="828"/>
        <v>-1.8361713159175288E-3</v>
      </c>
      <c r="IE381" s="240">
        <f t="shared" ca="1" si="829"/>
        <v>-9.1002981350938239E-4</v>
      </c>
      <c r="IF381" s="240">
        <f t="shared" ca="1" si="830"/>
        <v>-5.0777142823038406E-4</v>
      </c>
      <c r="IG381" s="240">
        <f t="shared" ca="1" si="831"/>
        <v>4.3325551677591157E-4</v>
      </c>
      <c r="IH381" s="240">
        <f t="shared" ca="1" si="832"/>
        <v>1.2719659345122305E-3</v>
      </c>
      <c r="II381" s="240">
        <f t="shared" ca="1" si="833"/>
        <v>1.8102920935701948E-3</v>
      </c>
      <c r="IJ381" s="240">
        <f t="shared" ca="1" si="834"/>
        <v>1.921104249490292E-3</v>
      </c>
      <c r="IK381" s="240">
        <f t="shared" ca="1" si="835"/>
        <v>1.5782332837407504E-3</v>
      </c>
      <c r="IL381" s="240">
        <f t="shared" ca="1" si="836"/>
        <v>8.6265073657631705E-4</v>
      </c>
      <c r="IM381" s="240">
        <f t="shared" ca="1" si="837"/>
        <v>-5.6653227155895589E-5</v>
      </c>
      <c r="IN381" s="240">
        <f t="shared" ca="1" si="838"/>
        <v>-9.6257810802182528E-4</v>
      </c>
      <c r="IO381" s="240">
        <f t="shared" ca="1" si="839"/>
        <v>-1.6411829769653928E-3</v>
      </c>
      <c r="IP381" s="240">
        <f t="shared" ca="1" si="840"/>
        <v>-1.9322102241228175E-3</v>
      </c>
      <c r="IQ381" s="240">
        <f t="shared" ca="1" si="841"/>
        <v>-1.7669315907250297E-3</v>
      </c>
      <c r="IR381" s="240">
        <f t="shared" ca="1" si="842"/>
        <v>-1.1843788608957278E-3</v>
      </c>
      <c r="IS381" s="240">
        <f t="shared" ca="1" si="843"/>
        <v>-3.2212621421219849E-4</v>
      </c>
      <c r="IT381" s="240">
        <f t="shared" ca="1" si="844"/>
        <v>6.1619894466016204E-4</v>
      </c>
      <c r="IU381" s="240">
        <f t="shared" ca="1" si="845"/>
        <v>1.4090041189418257E-3</v>
      </c>
      <c r="IV381" s="240">
        <f t="shared" ca="1" si="846"/>
        <v>1.8690624434382823E-3</v>
      </c>
      <c r="IW381" s="240">
        <f t="shared" ca="1" si="847"/>
        <v>1.8877277075843959E-3</v>
      </c>
      <c r="IX381" s="240">
        <f t="shared" ca="1" si="848"/>
        <v>1.4605919697982133E-3</v>
      </c>
      <c r="IY381" s="240">
        <f t="shared" ca="1" si="849"/>
        <v>6.8852652581860737E-4</v>
      </c>
      <c r="IZ381" s="240">
        <f t="shared" ca="1" si="850"/>
        <v>-2.4613960142355748E-4</v>
      </c>
      <c r="JA381" s="240">
        <f t="shared" ca="1" si="851"/>
        <v>-1.1226780228059585E-3</v>
      </c>
      <c r="JB381" s="240">
        <f t="shared" ca="1" si="852"/>
        <v>-1.7340876412347058E-3</v>
      </c>
    </row>
    <row r="382" spans="2:262">
      <c r="B382" s="248">
        <v>21</v>
      </c>
      <c r="C382" s="247">
        <f t="shared" si="853"/>
        <v>4.1015625000000009E-4</v>
      </c>
      <c r="D382" s="244">
        <f t="shared" ca="1" si="597"/>
        <v>24.199836163084488</v>
      </c>
      <c r="E382" s="243">
        <f ca="1">AA361</f>
        <v>0.19983616308448587</v>
      </c>
      <c r="F382" s="242">
        <v>21</v>
      </c>
      <c r="G382" s="240">
        <f t="shared" ca="1" si="854"/>
        <v>7.8543484340462631E-3</v>
      </c>
      <c r="H382" s="240">
        <f t="shared" ca="1" si="598"/>
        <v>6.4348396837452448E-3</v>
      </c>
      <c r="I382" s="240">
        <f t="shared" ca="1" si="599"/>
        <v>3.3433921633474017E-3</v>
      </c>
      <c r="J382" s="240">
        <f t="shared" ca="1" si="600"/>
        <v>-6.1675562873847282E-4</v>
      </c>
      <c r="K382" s="240">
        <f t="shared" ca="1" si="601"/>
        <v>-4.4166542618642411E-3</v>
      </c>
      <c r="L382" s="240">
        <f t="shared" ca="1" si="602"/>
        <v>-7.0689912062073751E-3</v>
      </c>
      <c r="M382" s="240">
        <f t="shared" ca="1" si="603"/>
        <v>-7.88462031570159E-3</v>
      </c>
      <c r="N382" s="240">
        <f t="shared" ca="1" si="604"/>
        <v>-6.6516199268394534E-3</v>
      </c>
      <c r="O382" s="240">
        <f t="shared" ca="1" si="605"/>
        <v>-3.6903556205833861E-3</v>
      </c>
      <c r="P382" s="240">
        <f t="shared" ca="1" si="606"/>
        <v>2.2975909077041371E-4</v>
      </c>
      <c r="Q382" s="240">
        <f t="shared" ca="1" si="607"/>
        <v>4.0901764125199922E-3</v>
      </c>
      <c r="R382" s="240">
        <f t="shared" ca="1" si="608"/>
        <v>6.8878594849762741E-3</v>
      </c>
      <c r="S382" s="240">
        <f t="shared" ca="1" si="609"/>
        <v>7.8958974564052164E-3</v>
      </c>
      <c r="T382" s="240">
        <f t="shared" ca="1" si="610"/>
        <v>6.8523758349168119E-3</v>
      </c>
      <c r="U382" s="241">
        <f t="shared" ca="1" si="611"/>
        <v>4.0284286878924094E-3</v>
      </c>
      <c r="V382" s="240">
        <f t="shared" ca="1" si="612"/>
        <v>1.5779095697183E-4</v>
      </c>
      <c r="W382" s="240">
        <f t="shared" ca="1" si="613"/>
        <v>-3.7538449699408478E-3</v>
      </c>
      <c r="X382" s="240">
        <f t="shared" ca="1" si="614"/>
        <v>-6.6901343069406278E-3</v>
      </c>
      <c r="Y382" s="240">
        <f t="shared" ca="1" si="615"/>
        <v>-7.8881526885374257E-3</v>
      </c>
      <c r="Z382" s="240">
        <f t="shared" ca="1" si="616"/>
        <v>-7.0366237694106173E-3</v>
      </c>
      <c r="AA382" s="240">
        <f t="shared" ca="1" si="617"/>
        <v>-4.3567969176436143E-3</v>
      </c>
      <c r="AB382" s="240">
        <f t="shared" ca="1" si="618"/>
        <v>-5.4496087247787352E-4</v>
      </c>
      <c r="AC382" s="240">
        <f t="shared" ca="1" si="619"/>
        <v>3.4084701860311113E-3</v>
      </c>
      <c r="AD382" s="240">
        <f t="shared" ca="1" si="620"/>
        <v>6.4762920093730031E-3</v>
      </c>
      <c r="AE382" s="240">
        <f t="shared" ca="1" si="621"/>
        <v>7.8614046699223769E-3</v>
      </c>
      <c r="AF382" s="240">
        <f t="shared" ca="1" si="622"/>
        <v>7.2039198609084639E-3</v>
      </c>
      <c r="AG382" s="240">
        <f t="shared" ca="1" si="623"/>
        <v>4.6746692420098924E-3</v>
      </c>
      <c r="AH382" s="240">
        <f t="shared" ca="1" si="624"/>
        <v>9.3081792950918318E-4</v>
      </c>
      <c r="AI382" s="240">
        <f t="shared" ca="1" si="625"/>
        <v>-3.0548840988965215E-3</v>
      </c>
      <c r="AJ382" s="240">
        <f t="shared" ca="1" si="626"/>
        <v>-6.2468477570986163E-3</v>
      </c>
      <c r="AK382" s="240">
        <f t="shared" ca="1" si="627"/>
        <v>-7.8157178388797589E-3</v>
      </c>
      <c r="AL382" s="240">
        <f t="shared" ca="1" si="628"/>
        <v>-7.3538610784725233E-3</v>
      </c>
      <c r="AM382" s="240">
        <f t="shared" ca="1" si="629"/>
        <v>-4.9812798787194799E-3</v>
      </c>
      <c r="AN382" s="240">
        <f t="shared" ca="1" si="630"/>
        <v>-1.3144325646182696E-3</v>
      </c>
      <c r="AO382" s="240">
        <f t="shared" ca="1" si="631"/>
        <v>2.6939385283914203E-3</v>
      </c>
      <c r="AP382" s="240">
        <f t="shared" ca="1" si="632"/>
        <v>6.0023543014181367E-3</v>
      </c>
      <c r="AQ382" s="240">
        <f t="shared" ca="1" si="633"/>
        <v>7.7512022589872496E-3</v>
      </c>
      <c r="AR382" s="240">
        <f t="shared" ca="1" si="634"/>
        <v>7.4860862005763926E-3</v>
      </c>
      <c r="AS382" s="240">
        <f t="shared" ca="1" si="635"/>
        <v>5.275890175892666E-3</v>
      </c>
      <c r="AT382" s="240">
        <f t="shared" ca="1" si="636"/>
        <v>1.6948806165485229E-3</v>
      </c>
      <c r="AU382" s="240">
        <f t="shared" ca="1" si="637"/>
        <v>-2.326503024010303E-3</v>
      </c>
      <c r="AV382" s="240">
        <f t="shared" ca="1" si="638"/>
        <v>-5.7434006484814075E-3</v>
      </c>
      <c r="AW382" s="240">
        <f t="shared" ca="1" si="639"/>
        <v>-7.6680133539277036E-3</v>
      </c>
      <c r="AX382" s="240">
        <f t="shared" ca="1" si="640"/>
        <v>-7.6002766853193546E-3</v>
      </c>
      <c r="AY382" s="240">
        <f t="shared" ca="1" si="641"/>
        <v>-5.5577903915187046E-3</v>
      </c>
      <c r="AZ382" s="240">
        <f t="shared" ca="1" si="642"/>
        <v>-2.0712455526195024E-3</v>
      </c>
      <c r="BA382" s="240">
        <f t="shared" ca="1" si="643"/>
        <v>1.9534627700667205E-3</v>
      </c>
      <c r="BB382" s="240">
        <f t="shared" ca="1" si="644"/>
        <v>5.4706106403199836E-3</v>
      </c>
      <c r="BC382" s="240">
        <f t="shared" ca="1" si="645"/>
        <v>7.5663515330599059E-3</v>
      </c>
      <c r="BD382" s="240">
        <f t="shared" ca="1" si="646"/>
        <v>7.6961574378217688E-3</v>
      </c>
      <c r="BE382" s="240">
        <f t="shared" ca="1" si="647"/>
        <v>5.8263014032866505E-3</v>
      </c>
      <c r="BF382" s="240">
        <f t="shared" ca="1" si="648"/>
        <v>2.4426206767345095E-3</v>
      </c>
      <c r="BG382" s="240">
        <f t="shared" ca="1" si="649"/>
        <v>-1.5757164532069446E-3</v>
      </c>
      <c r="BH382" s="240">
        <f t="shared" ca="1" si="650"/>
        <v>-5.18464145195713E-3</v>
      </c>
      <c r="BI382" s="240">
        <f t="shared" ca="1" si="651"/>
        <v>-7.4464617086148375E-3</v>
      </c>
      <c r="BJ382" s="240">
        <f t="shared" ca="1" si="652"/>
        <v>-7.7734974729527003E-3</v>
      </c>
      <c r="BK382" s="240">
        <f t="shared" ca="1" si="653"/>
        <v>-6.0807763446503287E-3</v>
      </c>
      <c r="BL382" s="240">
        <f t="shared" ca="1" si="654"/>
        <v>-2.8081113136909619E-3</v>
      </c>
      <c r="BM382" s="240">
        <f t="shared" ca="1" si="655"/>
        <v>1.1941740973949039E-3</v>
      </c>
      <c r="BN382" s="240">
        <f t="shared" ca="1" si="656"/>
        <v>4.8861820082155743E-3</v>
      </c>
      <c r="BO382" s="240">
        <f t="shared" ca="1" si="657"/>
        <v>7.3086327056807107E-3</v>
      </c>
      <c r="BP382" s="240">
        <f t="shared" ca="1" si="658"/>
        <v>7.8321104717933247E-3</v>
      </c>
      <c r="BQ382" s="240">
        <f t="shared" ca="1" si="659"/>
        <v>6.3206021631866428E-3</v>
      </c>
      <c r="BR382" s="240">
        <f t="shared" ca="1" si="660"/>
        <v>3.1668369645312566E-3</v>
      </c>
      <c r="BS382" s="240">
        <f t="shared" ca="1" si="661"/>
        <v>-8.0975487158494244E-4</v>
      </c>
      <c r="BT382" s="240">
        <f t="shared" ca="1" si="662"/>
        <v>-4.5759513240372311E-3</v>
      </c>
      <c r="BU382" s="240">
        <f t="shared" ca="1" si="663"/>
        <v>-7.1531965663979707E-3</v>
      </c>
      <c r="BV382" s="240">
        <f t="shared" ca="1" si="664"/>
        <v>-7.8718552304955364E-3</v>
      </c>
      <c r="BW382" s="240">
        <f t="shared" ca="1" si="665"/>
        <v>-6.545201097492492E-3</v>
      </c>
      <c r="BX382" s="240">
        <f t="shared" ca="1" si="666"/>
        <v>-3.5179334277418372E-3</v>
      </c>
      <c r="BY382" s="240">
        <f t="shared" ca="1" si="667"/>
        <v>4.233848753632378E-4</v>
      </c>
      <c r="BZ382" s="240">
        <f t="shared" ca="1" si="668"/>
        <v>4.2546967723132607E-3</v>
      </c>
      <c r="CA382" s="240">
        <f t="shared" ca="1" si="669"/>
        <v>6.9805277500407563E-3</v>
      </c>
      <c r="CB382" s="240">
        <f t="shared" ca="1" si="670"/>
        <v>7.8926360004544054E-3</v>
      </c>
      <c r="CC382" s="240">
        <f t="shared" ca="1" si="671"/>
        <v>6.7540320690625735E-3</v>
      </c>
      <c r="CD382" s="240">
        <f t="shared" ca="1" si="672"/>
        <v>3.860554881190411E-3</v>
      </c>
      <c r="CE382" s="240">
        <f t="shared" ca="1" si="673"/>
        <v>-3.5994907892592399E-5</v>
      </c>
      <c r="CF382" s="240">
        <f t="shared" ca="1" si="674"/>
        <v>-3.9231922833973636E-3</v>
      </c>
      <c r="CG382" s="240">
        <f t="shared" ca="1" si="675"/>
        <v>-6.791042230911701E-3</v>
      </c>
      <c r="CH382" s="240">
        <f t="shared" ca="1" si="676"/>
        <v>-7.8944027189749109E-3</v>
      </c>
      <c r="CI382" s="240">
        <f t="shared" ca="1" si="677"/>
        <v>-6.9465919857949424E-3</v>
      </c>
      <c r="CJ382" s="240">
        <f t="shared" ca="1" si="678"/>
        <v>-4.1938759197854784E-3</v>
      </c>
      <c r="CK382" s="240">
        <f t="shared" ca="1" si="679"/>
        <v>-3.5148177446394854E-4</v>
      </c>
      <c r="CL382" s="240">
        <f t="shared" ca="1" si="680"/>
        <v>3.5822364806397519E-3</v>
      </c>
      <c r="CM382" s="240">
        <f t="shared" ca="1" si="681"/>
        <v>6.5851964962233053E-3</v>
      </c>
      <c r="CN382" s="240">
        <f t="shared" ca="1" si="682"/>
        <v>7.8771511298773942E-3</v>
      </c>
      <c r="CO382" s="240">
        <f t="shared" ca="1" si="683"/>
        <v>7.1224169539839078E-3</v>
      </c>
      <c r="CP382" s="240">
        <f t="shared" ca="1" si="684"/>
        <v>4.5170935439496846E-3</v>
      </c>
      <c r="CQ382" s="240">
        <f t="shared" ca="1" si="685"/>
        <v>7.3811170643963819E-4</v>
      </c>
      <c r="CR382" s="240">
        <f t="shared" ca="1" si="686"/>
        <v>-3.2326507564333726E-3</v>
      </c>
      <c r="CS382" s="240">
        <f t="shared" ca="1" si="687"/>
        <v>-6.3634864463804151E-3</v>
      </c>
      <c r="CT382" s="240">
        <f t="shared" ca="1" si="688"/>
        <v>-7.8409227937510494E-3</v>
      </c>
      <c r="CU382" s="240">
        <f t="shared" ca="1" si="689"/>
        <v>-7.2810833958807065E-3</v>
      </c>
      <c r="CV382" s="240">
        <f t="shared" ca="1" si="690"/>
        <v>-4.8294290941158493E-3</v>
      </c>
      <c r="CW382" s="240">
        <f t="shared" ca="1" si="691"/>
        <v>-1.1229634626635087E-3</v>
      </c>
      <c r="CX382" s="240">
        <f t="shared" ca="1" si="692"/>
        <v>2.8752772934079775E-3</v>
      </c>
      <c r="CY382" s="240">
        <f t="shared" ca="1" si="693"/>
        <v>6.1264462003126109E-3</v>
      </c>
      <c r="CZ382" s="240">
        <f t="shared" ca="1" si="694"/>
        <v>7.7858049878308418E-3</v>
      </c>
      <c r="DA382" s="240">
        <f t="shared" ca="1" si="695"/>
        <v>7.4222090701292435E-3</v>
      </c>
      <c r="DB382" s="240">
        <f t="shared" ca="1" si="696"/>
        <v>5.1301301265862156E-3</v>
      </c>
      <c r="DC382" s="240">
        <f t="shared" ca="1" si="697"/>
        <v>1.505109901545896E-3</v>
      </c>
      <c r="DD382" s="240">
        <f t="shared" ca="1" si="698"/>
        <v>-2.5109770355382171E-3</v>
      </c>
      <c r="DE382" s="240">
        <f t="shared" ca="1" si="699"/>
        <v>-5.8746468087349782E-3</v>
      </c>
      <c r="DF382" s="240">
        <f t="shared" ca="1" si="700"/>
        <v>-7.7119304957389678E-3</v>
      </c>
      <c r="DG382" s="240">
        <f t="shared" ca="1" si="701"/>
        <v>-7.5454539926191038E-3</v>
      </c>
      <c r="DH382" s="240">
        <f t="shared" ca="1" si="702"/>
        <v>-5.4184722262353513E-3</v>
      </c>
      <c r="DI382" s="240">
        <f t="shared" ca="1" si="703"/>
        <v>-1.8836303988434017E-3</v>
      </c>
      <c r="DJ382" s="240">
        <f t="shared" ca="1" si="704"/>
        <v>2.1406276140542311E-3</v>
      </c>
      <c r="DK382" s="240">
        <f t="shared" ca="1" si="705"/>
        <v>5.6086948784367791E-3</v>
      </c>
      <c r="DL382" s="240">
        <f t="shared" ca="1" si="706"/>
        <v>7.6194772875975234E-3</v>
      </c>
      <c r="DM382" s="240">
        <f t="shared" ca="1" si="707"/>
        <v>7.6505212555370164E-3</v>
      </c>
      <c r="DN382" s="240">
        <f t="shared" ca="1" si="708"/>
        <v>5.6937607516893704E-3</v>
      </c>
      <c r="DO382" s="240">
        <f t="shared" ca="1" si="709"/>
        <v>2.2576130655235565E-3</v>
      </c>
      <c r="DP382" s="240">
        <f t="shared" ca="1" si="710"/>
        <v>-1.7651212331512081E-3</v>
      </c>
      <c r="DQ382" s="240">
        <f t="shared" ca="1" si="711"/>
        <v>-5.329231110912774E-3</v>
      </c>
      <c r="DR382" s="240">
        <f t="shared" ca="1" si="712"/>
        <v>-7.5086680912828845E-3</v>
      </c>
      <c r="DS382" s="240">
        <f t="shared" ca="1" si="713"/>
        <v>-7.7371577426438376E-3</v>
      </c>
      <c r="DT382" s="240">
        <f t="shared" ca="1" si="714"/>
        <v>-5.9553325087780273E-3</v>
      </c>
      <c r="DU382" s="240">
        <f t="shared" ca="1" si="715"/>
        <v>-2.6261569445852617E-3</v>
      </c>
      <c r="DV382" s="240">
        <f t="shared" ca="1" si="716"/>
        <v>1.3853625205911099E-3</v>
      </c>
      <c r="DW382" s="240">
        <f t="shared" ca="1" si="717"/>
        <v>5.0369287588570627E-3</v>
      </c>
      <c r="DX382" s="240">
        <f t="shared" ca="1" si="718"/>
        <v>7.3797698558546801E-3</v>
      </c>
      <c r="DY382" s="240">
        <f t="shared" ca="1" si="719"/>
        <v>7.8051547390536481E-3</v>
      </c>
      <c r="DZ382" s="240">
        <f t="shared" ca="1" si="720"/>
        <v>6.2025573482275163E-3</v>
      </c>
      <c r="EA382" s="240">
        <f t="shared" ca="1" si="721"/>
        <v>2.9883741815433843E-3</v>
      </c>
      <c r="EB382" s="240">
        <f t="shared" ca="1" si="722"/>
        <v>-1.0022663483755371E-3</v>
      </c>
      <c r="EC382" s="240">
        <f t="shared" ca="1" si="723"/>
        <v>-4.7324920042384564E-3</v>
      </c>
      <c r="ED382" s="240">
        <f t="shared" ca="1" si="724"/>
        <v>-7.2330931084522232E-3</v>
      </c>
      <c r="EE382" s="240">
        <f t="shared" ca="1" si="725"/>
        <v>-7.8543484340462648E-3</v>
      </c>
      <c r="EF382" s="240">
        <f t="shared" ca="1" si="726"/>
        <v>-6.4348396837452648E-3</v>
      </c>
      <c r="EG382" s="240">
        <f t="shared" ca="1" si="727"/>
        <v>-3.3433921633473501E-3</v>
      </c>
      <c r="EH382" s="240">
        <f t="shared" ca="1" si="728"/>
        <v>6.1675562873850882E-4</v>
      </c>
      <c r="EI382" s="240">
        <f t="shared" ca="1" si="729"/>
        <v>4.4166542618642533E-3</v>
      </c>
      <c r="EJ382" s="240">
        <f t="shared" ca="1" si="730"/>
        <v>7.0689912062073725E-3</v>
      </c>
      <c r="EK382" s="240">
        <f t="shared" ca="1" si="731"/>
        <v>7.8846203157015918E-3</v>
      </c>
      <c r="EL382" s="240">
        <f t="shared" ca="1" si="732"/>
        <v>6.6516199268394204E-3</v>
      </c>
      <c r="EM382" s="240">
        <f t="shared" ca="1" si="733"/>
        <v>3.6903556205833484E-3</v>
      </c>
      <c r="EN382" s="240">
        <f t="shared" ca="1" si="734"/>
        <v>-2.2975909077043583E-4</v>
      </c>
      <c r="EO382" s="240">
        <f t="shared" ca="1" si="735"/>
        <v>-4.090176412519993E-3</v>
      </c>
      <c r="EP382" s="240">
        <f t="shared" ca="1" si="736"/>
        <v>-6.8878594849762628E-3</v>
      </c>
      <c r="EQ382" s="240">
        <f t="shared" ca="1" si="737"/>
        <v>-7.8958974564052164E-3</v>
      </c>
      <c r="ER382" s="240">
        <f t="shared" ca="1" si="738"/>
        <v>-6.8523758349167858E-3</v>
      </c>
      <c r="ES382" s="240">
        <f t="shared" ca="1" si="739"/>
        <v>-4.0284286878923842E-3</v>
      </c>
      <c r="ET382" s="240">
        <f t="shared" ca="1" si="740"/>
        <v>-1.5779095697182263E-4</v>
      </c>
      <c r="EU382" s="240">
        <f t="shared" ca="1" si="741"/>
        <v>3.75384496994083E-3</v>
      </c>
      <c r="EV382" s="240">
        <f t="shared" ca="1" si="742"/>
        <v>6.6901343069406087E-3</v>
      </c>
      <c r="EW382" s="240">
        <f t="shared" ca="1" si="743"/>
        <v>7.8881526885374292E-3</v>
      </c>
      <c r="EX382" s="240">
        <f t="shared" ca="1" si="744"/>
        <v>7.0366237694106E-3</v>
      </c>
      <c r="EY382" s="240">
        <f t="shared" ca="1" si="745"/>
        <v>4.3567969176436074E-3</v>
      </c>
      <c r="EZ382" s="240">
        <f t="shared" ca="1" si="746"/>
        <v>5.4496087247788002E-4</v>
      </c>
      <c r="FA382" s="240">
        <f t="shared" ca="1" si="747"/>
        <v>-3.4084701860310923E-3</v>
      </c>
      <c r="FB382" s="240">
        <f t="shared" ca="1" si="748"/>
        <v>-6.4762920093729762E-3</v>
      </c>
      <c r="FC382" s="240">
        <f t="shared" ca="1" si="749"/>
        <v>-7.8614046699223804E-3</v>
      </c>
      <c r="FD382" s="240">
        <f t="shared" ca="1" si="750"/>
        <v>-7.2039198609084552E-3</v>
      </c>
      <c r="FE382" s="240">
        <f t="shared" ca="1" si="751"/>
        <v>-4.6746692420098863E-3</v>
      </c>
      <c r="FF382" s="240">
        <f t="shared" ca="1" si="752"/>
        <v>-9.3081792950920356E-4</v>
      </c>
      <c r="FG382" s="240">
        <f t="shared" ca="1" si="753"/>
        <v>3.0548840988964768E-3</v>
      </c>
      <c r="FH382" s="240">
        <f t="shared" ca="1" si="754"/>
        <v>6.2468477570986457E-3</v>
      </c>
      <c r="FI382" s="240">
        <f t="shared" ca="1" si="755"/>
        <v>7.8157178388797623E-3</v>
      </c>
      <c r="FJ382" s="240">
        <f t="shared" ca="1" si="756"/>
        <v>7.3538610784725216E-3</v>
      </c>
      <c r="FK382" s="240">
        <f t="shared" ca="1" si="757"/>
        <v>4.9812798787194955E-3</v>
      </c>
      <c r="FL382" s="240">
        <f t="shared" ca="1" si="758"/>
        <v>1.3144325646183169E-3</v>
      </c>
      <c r="FM382" s="240">
        <f t="shared" ca="1" si="759"/>
        <v>-2.6939385283914806E-3</v>
      </c>
      <c r="FN382" s="240">
        <f t="shared" ca="1" si="760"/>
        <v>-6.0023543014181601E-3</v>
      </c>
      <c r="FO382" s="240">
        <f t="shared" ca="1" si="761"/>
        <v>-7.7512022589872522E-3</v>
      </c>
      <c r="FP382" s="240">
        <f t="shared" ca="1" si="762"/>
        <v>-7.48608620057639E-3</v>
      </c>
      <c r="FQ382" s="240">
        <f t="shared" ca="1" si="763"/>
        <v>-5.2758901758926807E-3</v>
      </c>
      <c r="FR382" s="240">
        <f t="shared" ca="1" si="764"/>
        <v>-1.6948806165484607E-3</v>
      </c>
      <c r="FS382" s="240">
        <f t="shared" ca="1" si="765"/>
        <v>2.3265030240103373E-3</v>
      </c>
      <c r="FT382" s="240">
        <f t="shared" ca="1" si="766"/>
        <v>5.7434006484814127E-3</v>
      </c>
      <c r="FU382" s="240">
        <f t="shared" ca="1" si="767"/>
        <v>7.6680133539277062E-3</v>
      </c>
      <c r="FV382" s="240">
        <f t="shared" ca="1" si="768"/>
        <v>7.6002766853193598E-3</v>
      </c>
      <c r="FW382" s="240">
        <f t="shared" ca="1" si="769"/>
        <v>5.5577903915187393E-3</v>
      </c>
      <c r="FX382" s="240">
        <f t="shared" ca="1" si="770"/>
        <v>2.07124555261944E-3</v>
      </c>
      <c r="FY382" s="240">
        <f t="shared" ca="1" si="771"/>
        <v>-1.9534627700667564E-3</v>
      </c>
      <c r="FZ382" s="240">
        <f t="shared" ca="1" si="772"/>
        <v>-5.4706106403199905E-3</v>
      </c>
      <c r="GA382" s="240">
        <f t="shared" ca="1" si="773"/>
        <v>-7.5663515330599007E-3</v>
      </c>
      <c r="GB382" s="240">
        <f t="shared" ca="1" si="774"/>
        <v>-7.69615743782178E-3</v>
      </c>
      <c r="GC382" s="240">
        <f t="shared" ca="1" si="775"/>
        <v>-5.826301403286608E-3</v>
      </c>
      <c r="GD382" s="240">
        <f t="shared" ca="1" si="776"/>
        <v>-2.4426206767344757E-3</v>
      </c>
      <c r="GE382" s="240">
        <f t="shared" ca="1" si="777"/>
        <v>1.575716453206952E-3</v>
      </c>
      <c r="GF382" s="240">
        <f t="shared" ca="1" si="778"/>
        <v>5.1846414519571352E-3</v>
      </c>
      <c r="GG382" s="240">
        <f t="shared" ca="1" si="779"/>
        <v>7.4464617086148306E-3</v>
      </c>
      <c r="GH382" s="240">
        <f t="shared" ca="1" si="780"/>
        <v>7.773497472952709E-3</v>
      </c>
      <c r="GI382" s="240">
        <f t="shared" ca="1" si="781"/>
        <v>6.0807763446503061E-3</v>
      </c>
      <c r="GJ382" s="240">
        <f t="shared" ca="1" si="782"/>
        <v>2.8081113136909541E-3</v>
      </c>
      <c r="GK382" s="240">
        <f t="shared" ca="1" si="783"/>
        <v>-1.1941740973949121E-3</v>
      </c>
      <c r="GL382" s="240">
        <f t="shared" ca="1" si="784"/>
        <v>-4.8861820082155578E-3</v>
      </c>
      <c r="GM382" s="240">
        <f t="shared" ca="1" si="785"/>
        <v>-7.3086327056806934E-3</v>
      </c>
      <c r="GN382" s="240">
        <f t="shared" ca="1" si="786"/>
        <v>-7.832110471793316E-3</v>
      </c>
      <c r="GO382" s="240">
        <f t="shared" ca="1" si="787"/>
        <v>-6.3206021631866376E-3</v>
      </c>
      <c r="GP382" s="240">
        <f t="shared" ca="1" si="788"/>
        <v>-3.1668369645312493E-3</v>
      </c>
      <c r="GQ382" s="240">
        <f t="shared" ca="1" si="789"/>
        <v>8.0975487158494982E-4</v>
      </c>
      <c r="GR382" s="240">
        <f t="shared" ca="1" si="790"/>
        <v>4.575951324037192E-3</v>
      </c>
      <c r="GS382" s="240">
        <f t="shared" ca="1" si="791"/>
        <v>7.1531965663979976E-3</v>
      </c>
      <c r="GT382" s="240">
        <f t="shared" ca="1" si="792"/>
        <v>7.8718552304955346E-3</v>
      </c>
      <c r="GU382" s="240">
        <f t="shared" ca="1" si="793"/>
        <v>6.5452010974924877E-3</v>
      </c>
      <c r="GV382" s="240">
        <f t="shared" ca="1" si="794"/>
        <v>3.5179334277418307E-3</v>
      </c>
      <c r="GW382" s="240">
        <f t="shared" ca="1" si="795"/>
        <v>-4.2338487536318923E-4</v>
      </c>
      <c r="GX382" s="240">
        <f t="shared" ca="1" si="796"/>
        <v>-4.2546967723133145E-3</v>
      </c>
      <c r="GY382" s="240">
        <f t="shared" ca="1" si="797"/>
        <v>-6.9805277500407858E-3</v>
      </c>
      <c r="GZ382" s="240">
        <f t="shared" ca="1" si="798"/>
        <v>-7.8926360004544054E-3</v>
      </c>
      <c r="HA382" s="240">
        <f t="shared" ca="1" si="799"/>
        <v>-6.75403206906257E-3</v>
      </c>
      <c r="HB382" s="240">
        <f t="shared" ca="1" si="800"/>
        <v>-3.8605548811904049E-3</v>
      </c>
      <c r="HC382" s="240">
        <f t="shared" ca="1" si="801"/>
        <v>3.5994907892543393E-5</v>
      </c>
      <c r="HD382" s="240">
        <f t="shared" ca="1" si="802"/>
        <v>3.9231922833974191E-3</v>
      </c>
      <c r="HE382" s="240">
        <f t="shared" ca="1" si="803"/>
        <v>6.7910422309117053E-3</v>
      </c>
      <c r="HF382" s="240">
        <f t="shared" ca="1" si="804"/>
        <v>7.8944027189749126E-3</v>
      </c>
      <c r="HG382" s="240">
        <f t="shared" ca="1" si="805"/>
        <v>6.9465919857949372E-3</v>
      </c>
      <c r="HH382" s="240">
        <f t="shared" ca="1" si="806"/>
        <v>4.19387591978552E-3</v>
      </c>
      <c r="HI382" s="240">
        <f t="shared" ca="1" si="807"/>
        <v>3.5148177446388479E-4</v>
      </c>
      <c r="HJ382" s="240">
        <f t="shared" ca="1" si="808"/>
        <v>-3.5822364806397588E-3</v>
      </c>
      <c r="HK382" s="240">
        <f t="shared" ca="1" si="809"/>
        <v>-6.5851964962233096E-3</v>
      </c>
      <c r="HL382" s="240">
        <f t="shared" ca="1" si="810"/>
        <v>-7.8771511298773942E-3</v>
      </c>
      <c r="HM382" s="240">
        <f t="shared" ca="1" si="811"/>
        <v>-7.1224169539839286E-3</v>
      </c>
      <c r="HN382" s="240">
        <f t="shared" ca="1" si="812"/>
        <v>-4.5170935439497245E-3</v>
      </c>
      <c r="HO382" s="240">
        <f t="shared" ca="1" si="813"/>
        <v>-7.3811170643957444E-4</v>
      </c>
      <c r="HP382" s="240">
        <f t="shared" ca="1" si="814"/>
        <v>3.2326507564333787E-3</v>
      </c>
      <c r="HQ382" s="240">
        <f t="shared" ca="1" si="815"/>
        <v>6.3634864463804203E-3</v>
      </c>
      <c r="HR382" s="240">
        <f t="shared" ca="1" si="816"/>
        <v>7.8409227937510494E-3</v>
      </c>
      <c r="HS382" s="240">
        <f t="shared" ca="1" si="817"/>
        <v>7.2810833958807247E-3</v>
      </c>
      <c r="HT382" s="240">
        <f t="shared" ca="1" si="818"/>
        <v>4.829429094115799E-3</v>
      </c>
      <c r="HU382" s="240">
        <f t="shared" ca="1" si="819"/>
        <v>1.1229634626635011E-3</v>
      </c>
      <c r="HV382" s="240">
        <f t="shared" ca="1" si="820"/>
        <v>-2.8752772934079848E-3</v>
      </c>
      <c r="HW382" s="240">
        <f t="shared" ca="1" si="821"/>
        <v>-6.1264462003126153E-3</v>
      </c>
      <c r="HX382" s="240">
        <f t="shared" ca="1" si="822"/>
        <v>-7.7858049878308331E-3</v>
      </c>
      <c r="HY382" s="240">
        <f t="shared" ca="1" si="823"/>
        <v>-7.4222090701292227E-3</v>
      </c>
      <c r="HZ382" s="240">
        <f t="shared" ca="1" si="824"/>
        <v>-5.1301301265862104E-3</v>
      </c>
      <c r="IA382" s="240">
        <f t="shared" ca="1" si="825"/>
        <v>-1.5051099015458886E-3</v>
      </c>
      <c r="IB382" s="240">
        <f t="shared" ca="1" si="826"/>
        <v>2.5109770355382244E-3</v>
      </c>
      <c r="IC382" s="240">
        <f t="shared" ca="1" si="827"/>
        <v>5.8746468087349452E-3</v>
      </c>
      <c r="ID382" s="240">
        <f t="shared" ca="1" si="828"/>
        <v>7.7119304957389816E-3</v>
      </c>
      <c r="IE382" s="240">
        <f t="shared" ca="1" si="829"/>
        <v>8.5290837600165859E-3</v>
      </c>
      <c r="IF382" s="240">
        <f t="shared" ca="1" si="830"/>
        <v>5.4184722262353453E-3</v>
      </c>
      <c r="IG382" s="240">
        <f t="shared" ca="1" si="831"/>
        <v>1.8836303988433944E-3</v>
      </c>
      <c r="IH382" s="240">
        <f t="shared" ca="1" si="832"/>
        <v>-2.1406276140542389E-3</v>
      </c>
      <c r="II382" s="240">
        <f t="shared" ca="1" si="833"/>
        <v>-5.6086948784367444E-3</v>
      </c>
      <c r="IJ382" s="240">
        <f t="shared" ca="1" si="834"/>
        <v>-7.6194772875975399E-3</v>
      </c>
      <c r="IK382" s="240">
        <f t="shared" ca="1" si="835"/>
        <v>-7.6505212555370147E-3</v>
      </c>
      <c r="IL382" s="240">
        <f t="shared" ca="1" si="836"/>
        <v>-5.6937607516893644E-3</v>
      </c>
      <c r="IM382" s="240">
        <f t="shared" ca="1" si="837"/>
        <v>-2.2576130655235492E-3</v>
      </c>
      <c r="IN382" s="240">
        <f t="shared" ca="1" si="838"/>
        <v>1.7651212331511621E-3</v>
      </c>
      <c r="IO382" s="240">
        <f t="shared" ca="1" si="839"/>
        <v>5.3292311109128208E-3</v>
      </c>
      <c r="IP382" s="240">
        <f t="shared" ca="1" si="840"/>
        <v>7.5086680912828871E-3</v>
      </c>
      <c r="IQ382" s="240">
        <f t="shared" ca="1" si="841"/>
        <v>7.7371577426438359E-3</v>
      </c>
      <c r="IR382" s="240">
        <f t="shared" ca="1" si="842"/>
        <v>5.9553325087780221E-3</v>
      </c>
      <c r="IS382" s="240">
        <f t="shared" ca="1" si="843"/>
        <v>2.6261569445853073E-3</v>
      </c>
      <c r="IT382" s="240">
        <f t="shared" ca="1" si="844"/>
        <v>-1.3853625205910614E-3</v>
      </c>
      <c r="IU382" s="240">
        <f t="shared" ca="1" si="845"/>
        <v>-5.036928758857113E-3</v>
      </c>
      <c r="IV382" s="240">
        <f t="shared" ca="1" si="846"/>
        <v>-7.3797698558546428E-3</v>
      </c>
      <c r="IW382" s="240">
        <f t="shared" ca="1" si="847"/>
        <v>-7.8051547390536463E-3</v>
      </c>
      <c r="IX382" s="240">
        <f t="shared" ca="1" si="848"/>
        <v>-6.2025573482274426E-3</v>
      </c>
      <c r="IY382" s="240">
        <f t="shared" ca="1" si="849"/>
        <v>-2.9883741815433774E-3</v>
      </c>
      <c r="IZ382" s="240">
        <f t="shared" ca="1" si="850"/>
        <v>1.0022663483755453E-3</v>
      </c>
      <c r="JA382" s="240">
        <f t="shared" ca="1" si="851"/>
        <v>4.7324920042383723E-3</v>
      </c>
      <c r="JB382" s="240">
        <f t="shared" ca="1" si="852"/>
        <v>7.2330931084522258E-3</v>
      </c>
    </row>
    <row r="383" spans="2:262">
      <c r="B383" s="248">
        <v>22</v>
      </c>
      <c r="C383" s="247">
        <f t="shared" si="853"/>
        <v>4.2968750000000011E-4</v>
      </c>
      <c r="D383" s="244">
        <f t="shared" ca="1" si="597"/>
        <v>24.203919864907014</v>
      </c>
      <c r="E383" s="243">
        <f ca="1">AB361</f>
        <v>0.20391986490701408</v>
      </c>
      <c r="F383" s="242">
        <v>22</v>
      </c>
      <c r="G383" s="240">
        <f t="shared" ca="1" si="854"/>
        <v>-6.4807456900326378E-4</v>
      </c>
      <c r="H383" s="240">
        <f t="shared" ca="1" si="598"/>
        <v>-5.0650211262636368E-4</v>
      </c>
      <c r="I383" s="240">
        <f t="shared" ca="1" si="599"/>
        <v>-2.2080813704716069E-4</v>
      </c>
      <c r="J383" s="240">
        <f t="shared" ca="1" si="600"/>
        <v>1.2771519969394222E-4</v>
      </c>
      <c r="K383" s="240">
        <f t="shared" ca="1" si="601"/>
        <v>4.3989809846594512E-4</v>
      </c>
      <c r="L383" s="240">
        <f t="shared" ca="1" si="602"/>
        <v>6.2691116938397371E-4</v>
      </c>
      <c r="M383" s="240">
        <f t="shared" ca="1" si="603"/>
        <v>6.3554119335277682E-4</v>
      </c>
      <c r="N383" s="240">
        <f t="shared" ca="1" si="604"/>
        <v>4.6333255936080898E-4</v>
      </c>
      <c r="O383" s="240">
        <f t="shared" ca="1" si="605"/>
        <v>1.5928599086405376E-4</v>
      </c>
      <c r="P383" s="240">
        <f t="shared" ca="1" si="606"/>
        <v>-1.9008425628812728E-4</v>
      </c>
      <c r="Q383" s="240">
        <f t="shared" ca="1" si="607"/>
        <v>-4.8536740072195551E-4</v>
      </c>
      <c r="R383" s="240">
        <f t="shared" ca="1" si="608"/>
        <v>-6.4254275563324864E-4</v>
      </c>
      <c r="S383" s="240">
        <f t="shared" ca="1" si="609"/>
        <v>-6.1688720858814631E-4</v>
      </c>
      <c r="T383" s="240">
        <f t="shared" ca="1" si="610"/>
        <v>-4.157008602652686E-4</v>
      </c>
      <c r="U383" s="241">
        <f t="shared" ca="1" si="611"/>
        <v>-9.6229833514346061E-5</v>
      </c>
      <c r="V383" s="240">
        <f t="shared" ca="1" si="612"/>
        <v>2.5062269758363331E-4</v>
      </c>
      <c r="W383" s="240">
        <f t="shared" ca="1" si="613"/>
        <v>5.2616234958020272E-4</v>
      </c>
      <c r="X383" s="240">
        <f t="shared" ca="1" si="614"/>
        <v>6.5198630389617582E-4</v>
      </c>
      <c r="Y383" s="240">
        <f t="shared" ca="1" si="615"/>
        <v>5.92292262779961E-4</v>
      </c>
      <c r="Z383" s="240">
        <f t="shared" ca="1" si="616"/>
        <v>3.6406573464016788E-4</v>
      </c>
      <c r="AA383" s="240">
        <f t="shared" ca="1" si="617"/>
        <v>3.2246930263317268E-5</v>
      </c>
      <c r="AB383" s="240">
        <f t="shared" ca="1" si="618"/>
        <v>-3.0874750529710619E-4</v>
      </c>
      <c r="AC383" s="240">
        <f t="shared" ca="1" si="619"/>
        <v>-5.6189006738239437E-4</v>
      </c>
      <c r="AD383" s="240">
        <f t="shared" ca="1" si="620"/>
        <v>-6.5515086764061448E-4</v>
      </c>
      <c r="AE383" s="240">
        <f t="shared" ca="1" si="621"/>
        <v>-5.6199321870131877E-4</v>
      </c>
      <c r="AF383" s="240">
        <f t="shared" ca="1" si="622"/>
        <v>-3.0892445697190755E-4</v>
      </c>
      <c r="AG383" s="240">
        <f t="shared" ca="1" si="623"/>
        <v>3.204652855411249E-5</v>
      </c>
      <c r="AH383" s="240">
        <f t="shared" ca="1" si="624"/>
        <v>3.6389890575601336E-4</v>
      </c>
      <c r="AI383" s="240">
        <f t="shared" ca="1" si="625"/>
        <v>5.9220647667533827E-4</v>
      </c>
      <c r="AJ383" s="240">
        <f t="shared" ca="1" si="626"/>
        <v>6.5200597038777967E-4</v>
      </c>
      <c r="AK383" s="240">
        <f t="shared" ca="1" si="627"/>
        <v>5.2628187270983926E-4</v>
      </c>
      <c r="AL383" s="240">
        <f t="shared" ca="1" si="628"/>
        <v>2.5080806790772148E-4</v>
      </c>
      <c r="AM383" s="240">
        <f t="shared" ca="1" si="629"/>
        <v>-9.6031361783151616E-5</v>
      </c>
      <c r="AN383" s="240">
        <f t="shared" ca="1" si="630"/>
        <v>-4.1554576082511333E-4</v>
      </c>
      <c r="AO383" s="240">
        <f t="shared" ca="1" si="631"/>
        <v>-6.1681961386490824E-4</v>
      </c>
      <c r="AP383" s="240">
        <f t="shared" ca="1" si="632"/>
        <v>-6.4258189921739144E-4</v>
      </c>
      <c r="AQ383" s="240">
        <f t="shared" ca="1" si="633"/>
        <v>-4.8550214458922781E-4</v>
      </c>
      <c r="AR383" s="240">
        <f t="shared" ca="1" si="634"/>
        <v>-1.9027626004394766E-4</v>
      </c>
      <c r="AS383" s="240">
        <f t="shared" ca="1" si="635"/>
        <v>1.5909136050213673E-4</v>
      </c>
      <c r="AT383" s="240">
        <f t="shared" ca="1" si="636"/>
        <v>4.6319068305704749E-4</v>
      </c>
      <c r="AU383" s="240">
        <f t="shared" ca="1" si="637"/>
        <v>6.3549244098505932E-4</v>
      </c>
      <c r="AV383" s="240">
        <f t="shared" ca="1" si="638"/>
        <v>6.2696941308654208E-4</v>
      </c>
      <c r="AW383" s="240">
        <f t="shared" ca="1" si="639"/>
        <v>4.4004676541375303E-4</v>
      </c>
      <c r="AX383" s="240">
        <f t="shared" ca="1" si="640"/>
        <v>1.2791198778036637E-4</v>
      </c>
      <c r="AY383" s="240">
        <f t="shared" ca="1" si="641"/>
        <v>-2.2061922245130217E-4</v>
      </c>
      <c r="AZ383" s="240">
        <f t="shared" ca="1" si="642"/>
        <v>-5.0637482580535886E-4</v>
      </c>
      <c r="BA383" s="240">
        <f t="shared" ca="1" si="643"/>
        <v>-6.4804512850301854E-4</v>
      </c>
      <c r="BB383" s="240">
        <f t="shared" ca="1" si="644"/>
        <v>-6.0531886877132472E-4</v>
      </c>
      <c r="BC383" s="240">
        <f t="shared" ca="1" si="645"/>
        <v>-3.9035349533331253E-4</v>
      </c>
      <c r="BD383" s="240">
        <f t="shared" ca="1" si="646"/>
        <v>-6.4315853150654923E-5</v>
      </c>
      <c r="BE383" s="240">
        <f t="shared" ca="1" si="647"/>
        <v>2.8002240068552675E-4</v>
      </c>
      <c r="BF383" s="240">
        <f t="shared" ca="1" si="648"/>
        <v>5.4468230216852718E-4</v>
      </c>
      <c r="BG383" s="240">
        <f t="shared" ca="1" si="649"/>
        <v>6.543567871759912E-4</v>
      </c>
      <c r="BH383" s="240">
        <f t="shared" ca="1" si="650"/>
        <v>5.7783877284888656E-4</v>
      </c>
      <c r="BI383" s="240">
        <f t="shared" ca="1" si="651"/>
        <v>3.3690090770388558E-4</v>
      </c>
      <c r="BJ383" s="240">
        <f t="shared" ca="1" si="652"/>
        <v>1.0032169648100677E-7</v>
      </c>
      <c r="BK383" s="240">
        <f t="shared" ca="1" si="653"/>
        <v>-3.3672881012533455E-4</v>
      </c>
      <c r="BL383" s="240">
        <f t="shared" ca="1" si="654"/>
        <v>-5.7774419020817857E-4</v>
      </c>
      <c r="BM383" s="240">
        <f t="shared" ca="1" si="655"/>
        <v>-6.5436663228065305E-4</v>
      </c>
      <c r="BN383" s="240">
        <f t="shared" ca="1" si="656"/>
        <v>-5.4479377366510899E-4</v>
      </c>
      <c r="BO383" s="240">
        <f t="shared" ca="1" si="657"/>
        <v>-2.8020378016450041E-4</v>
      </c>
      <c r="BP383" s="240">
        <f t="shared" ca="1" si="658"/>
        <v>6.4116175910471486E-5</v>
      </c>
      <c r="BQ383" s="240">
        <f t="shared" ca="1" si="659"/>
        <v>3.9019233704894369E-4</v>
      </c>
      <c r="BR383" s="240">
        <f t="shared" ca="1" si="660"/>
        <v>6.0524208586902476E-4</v>
      </c>
      <c r="BS383" s="240">
        <f t="shared" ca="1" si="661"/>
        <v>6.4807456900326421E-4</v>
      </c>
      <c r="BT383" s="240">
        <f t="shared" ca="1" si="662"/>
        <v>5.0650211262636574E-4</v>
      </c>
      <c r="BU383" s="240">
        <f t="shared" ca="1" si="663"/>
        <v>2.208081370471637E-4</v>
      </c>
      <c r="BV383" s="240">
        <f t="shared" ca="1" si="664"/>
        <v>-1.2771519969393904E-4</v>
      </c>
      <c r="BW383" s="240">
        <f t="shared" ca="1" si="665"/>
        <v>-4.3989809846594285E-4</v>
      </c>
      <c r="BX383" s="240">
        <f t="shared" ca="1" si="666"/>
        <v>-6.2691116938397285E-4</v>
      </c>
      <c r="BY383" s="240">
        <f t="shared" ca="1" si="667"/>
        <v>-6.3554119335277757E-4</v>
      </c>
      <c r="BZ383" s="240">
        <f t="shared" ca="1" si="668"/>
        <v>-4.6333255936081125E-4</v>
      </c>
      <c r="CA383" s="240">
        <f t="shared" ca="1" si="669"/>
        <v>-1.5928599086405688E-4</v>
      </c>
      <c r="CB383" s="240">
        <f t="shared" ca="1" si="670"/>
        <v>1.9008425628812425E-4</v>
      </c>
      <c r="CC383" s="240">
        <f t="shared" ca="1" si="671"/>
        <v>4.8536740072195334E-4</v>
      </c>
      <c r="CD383" s="240">
        <f t="shared" ca="1" si="672"/>
        <v>6.4254275563324799E-4</v>
      </c>
      <c r="CE383" s="240">
        <f t="shared" ca="1" si="673"/>
        <v>6.168872085881474E-4</v>
      </c>
      <c r="CF383" s="240">
        <f t="shared" ca="1" si="674"/>
        <v>4.157008602652711E-4</v>
      </c>
      <c r="CG383" s="240">
        <f t="shared" ca="1" si="675"/>
        <v>9.6229833514349233E-5</v>
      </c>
      <c r="CH383" s="240">
        <f t="shared" ca="1" si="676"/>
        <v>-2.5062269758363033E-4</v>
      </c>
      <c r="CI383" s="240">
        <f t="shared" ca="1" si="677"/>
        <v>-5.2616234958020088E-4</v>
      </c>
      <c r="CJ383" s="240">
        <f t="shared" ca="1" si="678"/>
        <v>-6.5198630389617549E-4</v>
      </c>
      <c r="CK383" s="240">
        <f t="shared" ca="1" si="679"/>
        <v>-5.9229226277996241E-4</v>
      </c>
      <c r="CL383" s="240">
        <f t="shared" ca="1" si="680"/>
        <v>-3.6406573464017053E-4</v>
      </c>
      <c r="CM383" s="240">
        <f t="shared" ca="1" si="681"/>
        <v>-3.2246930263320439E-5</v>
      </c>
      <c r="CN383" s="240">
        <f t="shared" ca="1" si="682"/>
        <v>3.0874750529710337E-4</v>
      </c>
      <c r="CO383" s="240">
        <f t="shared" ca="1" si="683"/>
        <v>5.6189006738239275E-4</v>
      </c>
      <c r="CP383" s="240">
        <f t="shared" ca="1" si="684"/>
        <v>6.5515086764061459E-4</v>
      </c>
      <c r="CQ383" s="240">
        <f t="shared" ca="1" si="685"/>
        <v>5.619932187013204E-4</v>
      </c>
      <c r="CR383" s="240">
        <f t="shared" ca="1" si="686"/>
        <v>3.0892445697191042E-4</v>
      </c>
      <c r="CS383" s="240">
        <f t="shared" ca="1" si="687"/>
        <v>-3.2046528554109264E-5</v>
      </c>
      <c r="CT383" s="240">
        <f t="shared" ca="1" si="688"/>
        <v>-3.638989057560107E-4</v>
      </c>
      <c r="CU383" s="240">
        <f t="shared" ca="1" si="689"/>
        <v>-5.9220647667533697E-4</v>
      </c>
      <c r="CV383" s="240">
        <f t="shared" ca="1" si="690"/>
        <v>-6.5200597038777989E-4</v>
      </c>
      <c r="CW383" s="240">
        <f t="shared" ca="1" si="691"/>
        <v>-5.2628187270984121E-4</v>
      </c>
      <c r="CX383" s="240">
        <f t="shared" ca="1" si="692"/>
        <v>-2.5080806790772446E-4</v>
      </c>
      <c r="CY383" s="240">
        <f t="shared" ca="1" si="693"/>
        <v>9.6031361783148418E-5</v>
      </c>
      <c r="CZ383" s="240">
        <f t="shared" ca="1" si="694"/>
        <v>4.1554576082511083E-4</v>
      </c>
      <c r="DA383" s="240">
        <f t="shared" ca="1" si="695"/>
        <v>6.1681961386490715E-4</v>
      </c>
      <c r="DB383" s="240">
        <f t="shared" ca="1" si="696"/>
        <v>6.4258189921739199E-4</v>
      </c>
      <c r="DC383" s="240">
        <f t="shared" ca="1" si="697"/>
        <v>4.8550214458922998E-4</v>
      </c>
      <c r="DD383" s="240">
        <f t="shared" ca="1" si="698"/>
        <v>1.9027626004395077E-4</v>
      </c>
      <c r="DE383" s="240">
        <f t="shared" ca="1" si="699"/>
        <v>-1.5909136050213361E-4</v>
      </c>
      <c r="DF383" s="240">
        <f t="shared" ca="1" si="700"/>
        <v>-4.6319068305704532E-4</v>
      </c>
      <c r="DG383" s="240">
        <f t="shared" ca="1" si="701"/>
        <v>-6.3549244098505835E-4</v>
      </c>
      <c r="DH383" s="240">
        <f t="shared" ca="1" si="702"/>
        <v>-6.2696941308654306E-4</v>
      </c>
      <c r="DI383" s="240">
        <f t="shared" ca="1" si="703"/>
        <v>-4.4004676541375542E-4</v>
      </c>
      <c r="DJ383" s="240">
        <f t="shared" ca="1" si="704"/>
        <v>-1.2791198778036955E-4</v>
      </c>
      <c r="DK383" s="240">
        <f t="shared" ca="1" si="705"/>
        <v>2.2061922245129913E-4</v>
      </c>
      <c r="DL383" s="240">
        <f t="shared" ca="1" si="706"/>
        <v>5.0637482580535669E-4</v>
      </c>
      <c r="DM383" s="240">
        <f t="shared" ca="1" si="707"/>
        <v>6.480451285030181E-4</v>
      </c>
      <c r="DN383" s="240">
        <f t="shared" ca="1" si="708"/>
        <v>6.0531886877132602E-4</v>
      </c>
      <c r="DO383" s="240">
        <f t="shared" ca="1" si="709"/>
        <v>3.9035349533331513E-4</v>
      </c>
      <c r="DP383" s="240">
        <f t="shared" ca="1" si="710"/>
        <v>6.4315853150658122E-5</v>
      </c>
      <c r="DQ383" s="240">
        <f t="shared" ca="1" si="711"/>
        <v>-2.8002240068552387E-4</v>
      </c>
      <c r="DR383" s="240">
        <f t="shared" ca="1" si="712"/>
        <v>-5.4468230216852544E-4</v>
      </c>
      <c r="DS383" s="240">
        <f t="shared" ca="1" si="713"/>
        <v>-6.5435678717599109E-4</v>
      </c>
      <c r="DT383" s="240">
        <f t="shared" ca="1" si="714"/>
        <v>-5.7783877284888808E-4</v>
      </c>
      <c r="DU383" s="240">
        <f t="shared" ca="1" si="715"/>
        <v>-3.369009077038884E-4</v>
      </c>
      <c r="DV383" s="240">
        <f t="shared" ca="1" si="716"/>
        <v>-1.0032169648420517E-7</v>
      </c>
      <c r="DW383" s="240">
        <f t="shared" ca="1" si="717"/>
        <v>3.3672881012533184E-4</v>
      </c>
      <c r="DX383" s="240">
        <f t="shared" ca="1" si="718"/>
        <v>5.7774419020817705E-4</v>
      </c>
      <c r="DY383" s="240">
        <f t="shared" ca="1" si="719"/>
        <v>6.5436663228065316E-4</v>
      </c>
      <c r="DZ383" s="240">
        <f t="shared" ca="1" si="720"/>
        <v>5.4479377366511072E-4</v>
      </c>
      <c r="EA383" s="240">
        <f t="shared" ca="1" si="721"/>
        <v>2.8020378016450329E-4</v>
      </c>
      <c r="EB383" s="240">
        <f t="shared" ca="1" si="722"/>
        <v>-6.4116175910468315E-5</v>
      </c>
      <c r="EC383" s="240">
        <f t="shared" ca="1" si="723"/>
        <v>-3.9019233704894109E-4</v>
      </c>
      <c r="ED383" s="240">
        <f t="shared" ca="1" si="724"/>
        <v>-6.0524208586902346E-4</v>
      </c>
      <c r="EE383" s="240">
        <f t="shared" ca="1" si="725"/>
        <v>-6.4807456900326465E-4</v>
      </c>
      <c r="EF383" s="240">
        <f t="shared" ca="1" si="726"/>
        <v>-5.0650211262636769E-4</v>
      </c>
      <c r="EG383" s="240">
        <f t="shared" ca="1" si="727"/>
        <v>-2.2080813704716674E-4</v>
      </c>
      <c r="EH383" s="240">
        <f t="shared" ca="1" si="728"/>
        <v>1.2771519969393595E-4</v>
      </c>
      <c r="EI383" s="240">
        <f t="shared" ca="1" si="729"/>
        <v>4.3989809846594052E-4</v>
      </c>
      <c r="EJ383" s="240">
        <f t="shared" ca="1" si="730"/>
        <v>6.2691116938397198E-4</v>
      </c>
      <c r="EK383" s="240">
        <f t="shared" ca="1" si="731"/>
        <v>6.3554119335277833E-4</v>
      </c>
      <c r="EL383" s="240">
        <f t="shared" ca="1" si="732"/>
        <v>4.6333255936081353E-4</v>
      </c>
      <c r="EM383" s="240">
        <f t="shared" ca="1" si="733"/>
        <v>1.5928599086405997E-4</v>
      </c>
      <c r="EN383" s="240">
        <f t="shared" ca="1" si="734"/>
        <v>-1.9008425628812118E-4</v>
      </c>
      <c r="EO383" s="240">
        <f t="shared" ca="1" si="735"/>
        <v>-4.8536740072195112E-4</v>
      </c>
      <c r="EP383" s="240">
        <f t="shared" ca="1" si="736"/>
        <v>-6.4254275563324745E-4</v>
      </c>
      <c r="EQ383" s="240">
        <f t="shared" ca="1" si="737"/>
        <v>-6.1688720858814848E-4</v>
      </c>
      <c r="ER383" s="240">
        <f t="shared" ca="1" si="738"/>
        <v>-4.1570086026527353E-4</v>
      </c>
      <c r="ES383" s="240">
        <f t="shared" ca="1" si="739"/>
        <v>-9.6229833514352404E-5</v>
      </c>
      <c r="ET383" s="240">
        <f t="shared" ca="1" si="740"/>
        <v>2.506226975836273E-4</v>
      </c>
      <c r="EU383" s="240">
        <f t="shared" ca="1" si="741"/>
        <v>5.2616234958019893E-4</v>
      </c>
      <c r="EV383" s="240">
        <f t="shared" ca="1" si="742"/>
        <v>6.5198630389617517E-4</v>
      </c>
      <c r="EW383" s="240">
        <f t="shared" ca="1" si="743"/>
        <v>5.9229226277996371E-4</v>
      </c>
      <c r="EX383" s="240">
        <f t="shared" ca="1" si="744"/>
        <v>3.6406573464017324E-4</v>
      </c>
      <c r="EY383" s="240">
        <f t="shared" ca="1" si="745"/>
        <v>3.2246930263323692E-5</v>
      </c>
      <c r="EZ383" s="240">
        <f t="shared" ca="1" si="746"/>
        <v>-3.0874750529710055E-4</v>
      </c>
      <c r="FA383" s="240">
        <f t="shared" ca="1" si="747"/>
        <v>-5.6189006738239112E-4</v>
      </c>
      <c r="FB383" s="240">
        <f t="shared" ca="1" si="748"/>
        <v>-6.5515086764061448E-4</v>
      </c>
      <c r="FC383" s="240">
        <f t="shared" ca="1" si="749"/>
        <v>-5.6199321870132202E-4</v>
      </c>
      <c r="FD383" s="240">
        <f t="shared" ca="1" si="750"/>
        <v>-3.0892445697191324E-4</v>
      </c>
      <c r="FE383" s="240">
        <f t="shared" ca="1" si="751"/>
        <v>3.2046528554106066E-5</v>
      </c>
      <c r="FF383" s="240">
        <f t="shared" ca="1" si="752"/>
        <v>3.6389890575600804E-4</v>
      </c>
      <c r="FG383" s="240">
        <f t="shared" ca="1" si="753"/>
        <v>5.9220647667533567E-4</v>
      </c>
      <c r="FH383" s="240">
        <f t="shared" ca="1" si="754"/>
        <v>6.5200597038778021E-4</v>
      </c>
      <c r="FI383" s="240">
        <f t="shared" ca="1" si="755"/>
        <v>5.2628187270984306E-4</v>
      </c>
      <c r="FJ383" s="240">
        <f t="shared" ca="1" si="756"/>
        <v>2.5080806790772744E-4</v>
      </c>
      <c r="FK383" s="240">
        <f t="shared" ca="1" si="757"/>
        <v>-9.603136178314522E-5</v>
      </c>
      <c r="FL383" s="240">
        <f t="shared" ca="1" si="758"/>
        <v>-4.1554576082510834E-4</v>
      </c>
      <c r="FM383" s="240">
        <f t="shared" ca="1" si="759"/>
        <v>-6.1681961386490607E-4</v>
      </c>
      <c r="FN383" s="240">
        <f t="shared" ca="1" si="760"/>
        <v>-6.4258189921739264E-4</v>
      </c>
      <c r="FO383" s="240">
        <f t="shared" ca="1" si="761"/>
        <v>-4.8550214458923215E-4</v>
      </c>
      <c r="FP383" s="240">
        <f t="shared" ca="1" si="762"/>
        <v>-1.9027626004395384E-4</v>
      </c>
      <c r="FQ383" s="240">
        <f t="shared" ca="1" si="763"/>
        <v>1.5909136050213049E-4</v>
      </c>
      <c r="FR383" s="240">
        <f t="shared" ca="1" si="764"/>
        <v>4.6319068305704294E-4</v>
      </c>
      <c r="FS383" s="240">
        <f t="shared" ca="1" si="765"/>
        <v>6.3549244098505769E-4</v>
      </c>
      <c r="FT383" s="240">
        <f t="shared" ca="1" si="766"/>
        <v>6.2696941308654393E-4</v>
      </c>
      <c r="FU383" s="240">
        <f t="shared" ca="1" si="767"/>
        <v>4.400467654137578E-4</v>
      </c>
      <c r="FV383" s="240">
        <f t="shared" ca="1" si="768"/>
        <v>1.2791198778037266E-4</v>
      </c>
      <c r="FW383" s="240">
        <f t="shared" ca="1" si="769"/>
        <v>-2.2061922245129612E-4</v>
      </c>
      <c r="FX383" s="240">
        <f t="shared" ca="1" si="770"/>
        <v>-5.0637482580535484E-4</v>
      </c>
      <c r="FY383" s="240">
        <f t="shared" ca="1" si="771"/>
        <v>-6.4804512850301756E-4</v>
      </c>
      <c r="FZ383" s="240">
        <f t="shared" ca="1" si="772"/>
        <v>-6.0531886877132721E-4</v>
      </c>
      <c r="GA383" s="240">
        <f t="shared" ca="1" si="773"/>
        <v>-3.9035349533331773E-4</v>
      </c>
      <c r="GB383" s="240">
        <f t="shared" ca="1" si="774"/>
        <v>-6.431585315066132E-5</v>
      </c>
      <c r="GC383" s="240">
        <f t="shared" ca="1" si="775"/>
        <v>2.80022400685521E-4</v>
      </c>
      <c r="GD383" s="240">
        <f t="shared" ca="1" si="776"/>
        <v>5.446823021685236E-4</v>
      </c>
      <c r="GE383" s="240">
        <f t="shared" ca="1" si="777"/>
        <v>6.5435678717599098E-4</v>
      </c>
      <c r="GF383" s="240">
        <f t="shared" ca="1" si="778"/>
        <v>5.7783877284888949E-4</v>
      </c>
      <c r="GG383" s="240">
        <f t="shared" ca="1" si="779"/>
        <v>3.3690090770389111E-4</v>
      </c>
      <c r="GH383" s="240">
        <f t="shared" ca="1" si="780"/>
        <v>1.0032169648743067E-7</v>
      </c>
      <c r="GI383" s="240">
        <f t="shared" ca="1" si="781"/>
        <v>-3.3672881012532913E-4</v>
      </c>
      <c r="GJ383" s="240">
        <f t="shared" ca="1" si="782"/>
        <v>-5.7774419020817553E-4</v>
      </c>
      <c r="GK383" s="240">
        <f t="shared" ca="1" si="783"/>
        <v>-6.5436663228065337E-4</v>
      </c>
      <c r="GL383" s="240">
        <f t="shared" ca="1" si="784"/>
        <v>-5.4479377366511246E-4</v>
      </c>
      <c r="GM383" s="240">
        <f t="shared" ca="1" si="785"/>
        <v>-2.8020378016450616E-4</v>
      </c>
      <c r="GN383" s="240">
        <f t="shared" ca="1" si="786"/>
        <v>6.4116175910465062E-5</v>
      </c>
      <c r="GO383" s="240">
        <f t="shared" ca="1" si="787"/>
        <v>3.9019233704893849E-4</v>
      </c>
      <c r="GP383" s="240">
        <f t="shared" ca="1" si="788"/>
        <v>6.0524208586902226E-4</v>
      </c>
      <c r="GQ383" s="240">
        <f t="shared" ca="1" si="789"/>
        <v>6.4807456900326508E-4</v>
      </c>
      <c r="GR383" s="240">
        <f t="shared" ca="1" si="790"/>
        <v>5.0650211262636986E-4</v>
      </c>
      <c r="GS383" s="240">
        <f t="shared" ca="1" si="791"/>
        <v>2.2080813704716975E-4</v>
      </c>
      <c r="GT383" s="240">
        <f t="shared" ca="1" si="792"/>
        <v>-1.2771519969393281E-4</v>
      </c>
      <c r="GU383" s="240">
        <f t="shared" ca="1" si="793"/>
        <v>-4.3989809846593808E-4</v>
      </c>
      <c r="GV383" s="240">
        <f t="shared" ca="1" si="794"/>
        <v>-6.2691116938397089E-4</v>
      </c>
      <c r="GW383" s="240">
        <f t="shared" ca="1" si="795"/>
        <v>-6.3554119335277898E-4</v>
      </c>
      <c r="GX383" s="240">
        <f t="shared" ca="1" si="796"/>
        <v>-4.6333255936081575E-4</v>
      </c>
      <c r="GY383" s="240">
        <f t="shared" ca="1" si="797"/>
        <v>-1.5928599086406306E-4</v>
      </c>
      <c r="GZ383" s="240">
        <f t="shared" ca="1" si="798"/>
        <v>1.9008425628811801E-4</v>
      </c>
      <c r="HA383" s="240">
        <f t="shared" ca="1" si="799"/>
        <v>4.8536740072194912E-4</v>
      </c>
      <c r="HB383" s="240">
        <f t="shared" ca="1" si="800"/>
        <v>6.425427556332468E-4</v>
      </c>
      <c r="HC383" s="240">
        <f t="shared" ca="1" si="801"/>
        <v>6.1688720858814956E-4</v>
      </c>
      <c r="HD383" s="240">
        <f t="shared" ca="1" si="802"/>
        <v>4.1570086026527603E-4</v>
      </c>
      <c r="HE383" s="240">
        <f t="shared" ca="1" si="803"/>
        <v>9.6229833514355602E-5</v>
      </c>
      <c r="HF383" s="240">
        <f t="shared" ca="1" si="804"/>
        <v>-2.5062269758362437E-4</v>
      </c>
      <c r="HG383" s="240">
        <f t="shared" ca="1" si="805"/>
        <v>-5.2616234958019698E-4</v>
      </c>
      <c r="HH383" s="240">
        <f t="shared" ca="1" si="806"/>
        <v>-6.5198630389617473E-4</v>
      </c>
      <c r="HI383" s="240">
        <f t="shared" ca="1" si="807"/>
        <v>-5.9229226277996501E-4</v>
      </c>
      <c r="HJ383" s="240">
        <f t="shared" ca="1" si="808"/>
        <v>-3.6406573464017595E-4</v>
      </c>
      <c r="HK383" s="240">
        <f t="shared" ca="1" si="809"/>
        <v>-3.224693026332689E-5</v>
      </c>
      <c r="HL383" s="240">
        <f t="shared" ca="1" si="810"/>
        <v>3.0874750529709773E-4</v>
      </c>
      <c r="HM383" s="240">
        <f t="shared" ca="1" si="811"/>
        <v>5.6189006738238938E-4</v>
      </c>
      <c r="HN383" s="240">
        <f t="shared" ca="1" si="812"/>
        <v>6.5515086764061459E-4</v>
      </c>
      <c r="HO383" s="240">
        <f t="shared" ca="1" si="813"/>
        <v>5.6199321870132376E-4</v>
      </c>
      <c r="HP383" s="240">
        <f t="shared" ca="1" si="814"/>
        <v>3.0892445697191606E-4</v>
      </c>
      <c r="HQ383" s="240">
        <f t="shared" ca="1" si="815"/>
        <v>-3.2046528554102841E-5</v>
      </c>
      <c r="HR383" s="240">
        <f t="shared" ca="1" si="816"/>
        <v>-3.6389890575600539E-4</v>
      </c>
      <c r="HS383" s="240">
        <f t="shared" ca="1" si="817"/>
        <v>-5.9220647667533415E-4</v>
      </c>
      <c r="HT383" s="240">
        <f t="shared" ca="1" si="818"/>
        <v>-6.5200597038778054E-4</v>
      </c>
      <c r="HU383" s="240">
        <f t="shared" ca="1" si="819"/>
        <v>-5.2628187270984501E-4</v>
      </c>
      <c r="HV383" s="240">
        <f t="shared" ca="1" si="820"/>
        <v>-2.5080806790773037E-4</v>
      </c>
      <c r="HW383" s="240">
        <f t="shared" ca="1" si="821"/>
        <v>9.6031361783142075E-5</v>
      </c>
      <c r="HX383" s="240">
        <f t="shared" ca="1" si="822"/>
        <v>4.1554576082510584E-4</v>
      </c>
      <c r="HY383" s="240">
        <f t="shared" ca="1" si="823"/>
        <v>6.1681961386490509E-4</v>
      </c>
      <c r="HZ383" s="240">
        <f t="shared" ca="1" si="824"/>
        <v>6.4258189921739318E-4</v>
      </c>
      <c r="IA383" s="240">
        <f t="shared" ca="1" si="825"/>
        <v>4.8550214458923432E-4</v>
      </c>
      <c r="IB383" s="240">
        <f t="shared" ca="1" si="826"/>
        <v>1.902762600439569E-4</v>
      </c>
      <c r="IC383" s="240">
        <f t="shared" ca="1" si="827"/>
        <v>-1.5909136050212735E-4</v>
      </c>
      <c r="ID383" s="240">
        <f t="shared" ca="1" si="828"/>
        <v>-4.6319068305704077E-4</v>
      </c>
      <c r="IE383" s="240">
        <f t="shared" ca="1" si="829"/>
        <v>-8.1381650964706921E-4</v>
      </c>
      <c r="IF383" s="240">
        <f t="shared" ca="1" si="830"/>
        <v>-6.269694130865448E-4</v>
      </c>
      <c r="IG383" s="240">
        <f t="shared" ca="1" si="831"/>
        <v>-4.4004676541376019E-4</v>
      </c>
      <c r="IH383" s="240">
        <f t="shared" ca="1" si="832"/>
        <v>-1.2791198778037581E-4</v>
      </c>
      <c r="II383" s="240">
        <f t="shared" ca="1" si="833"/>
        <v>2.2061922245129311E-4</v>
      </c>
      <c r="IJ383" s="240">
        <f t="shared" ca="1" si="834"/>
        <v>5.0637482580535268E-4</v>
      </c>
      <c r="IK383" s="240">
        <f t="shared" ca="1" si="835"/>
        <v>6.4804512850301713E-4</v>
      </c>
      <c r="IL383" s="240">
        <f t="shared" ca="1" si="836"/>
        <v>6.0531886877132851E-4</v>
      </c>
      <c r="IM383" s="240">
        <f t="shared" ca="1" si="837"/>
        <v>3.9035349533332028E-4</v>
      </c>
      <c r="IN383" s="240">
        <f t="shared" ca="1" si="838"/>
        <v>6.4315853150664518E-5</v>
      </c>
      <c r="IO383" s="240">
        <f t="shared" ca="1" si="839"/>
        <v>-2.8002240068551807E-4</v>
      </c>
      <c r="IP383" s="240">
        <f t="shared" ca="1" si="840"/>
        <v>-5.4468230216852187E-4</v>
      </c>
      <c r="IQ383" s="240">
        <f t="shared" ca="1" si="841"/>
        <v>-6.5435678717599088E-4</v>
      </c>
      <c r="IR383" s="240">
        <f t="shared" ca="1" si="842"/>
        <v>-5.7783877284889101E-4</v>
      </c>
      <c r="IS383" s="240">
        <f t="shared" ca="1" si="843"/>
        <v>-3.3690090770389388E-4</v>
      </c>
      <c r="IT383" s="240">
        <f t="shared" ca="1" si="844"/>
        <v>-1.0032169649062906E-7</v>
      </c>
      <c r="IU383" s="240">
        <f t="shared" ca="1" si="845"/>
        <v>3.3672881012532631E-4</v>
      </c>
      <c r="IV383" s="240">
        <f t="shared" ca="1" si="846"/>
        <v>5.7774419020817412E-4</v>
      </c>
      <c r="IW383" s="240">
        <f t="shared" ca="1" si="847"/>
        <v>6.5436663228065359E-4</v>
      </c>
      <c r="IX383" s="240">
        <f t="shared" ca="1" si="848"/>
        <v>5.447937736651143E-4</v>
      </c>
      <c r="IY383" s="240">
        <f t="shared" ca="1" si="849"/>
        <v>2.8020378016450909E-4</v>
      </c>
      <c r="IZ383" s="240">
        <f t="shared" ca="1" si="850"/>
        <v>-6.4116175910461918E-5</v>
      </c>
      <c r="JA383" s="240">
        <f t="shared" ca="1" si="851"/>
        <v>-3.9019233704893589E-4</v>
      </c>
      <c r="JB383" s="240">
        <f t="shared" ca="1" si="852"/>
        <v>-6.0524208586902107E-4</v>
      </c>
    </row>
    <row r="384" spans="2:262">
      <c r="B384" s="248">
        <v>23</v>
      </c>
      <c r="C384" s="247">
        <f t="shared" si="853"/>
        <v>4.4921875000000013E-4</v>
      </c>
      <c r="D384" s="244">
        <f t="shared" ca="1" si="597"/>
        <v>24.203975542024896</v>
      </c>
      <c r="E384" s="243">
        <f ca="1">AC361</f>
        <v>0.20397554202489729</v>
      </c>
      <c r="F384" s="242">
        <v>23</v>
      </c>
      <c r="G384" s="240">
        <f t="shared" ca="1" si="854"/>
        <v>-9.2070704750772895E-3</v>
      </c>
      <c r="H384" s="240">
        <f t="shared" ca="1" si="598"/>
        <v>-7.2049911069301843E-3</v>
      </c>
      <c r="I384" s="240">
        <f t="shared" ca="1" si="599"/>
        <v>-2.9672543734875099E-3</v>
      </c>
      <c r="J384" s="240">
        <f t="shared" ca="1" si="600"/>
        <v>2.1912002340427647E-3</v>
      </c>
      <c r="K384" s="240">
        <f t="shared" ca="1" si="601"/>
        <v>6.6697410333015558E-3</v>
      </c>
      <c r="L384" s="240">
        <f t="shared" ca="1" si="602"/>
        <v>9.0787087485114052E-3</v>
      </c>
      <c r="M384" s="240">
        <f t="shared" ca="1" si="603"/>
        <v>8.6706178747855776E-3</v>
      </c>
      <c r="N384" s="240">
        <f t="shared" ca="1" si="604"/>
        <v>5.5720961003494635E-3</v>
      </c>
      <c r="O384" s="240">
        <f t="shared" ca="1" si="605"/>
        <v>7.4459263780289045E-4</v>
      </c>
      <c r="P384" s="240">
        <f t="shared" ca="1" si="606"/>
        <v>-4.3139526109365525E-3</v>
      </c>
      <c r="Q384" s="240">
        <f t="shared" ca="1" si="607"/>
        <v>-8.0339091251389466E-3</v>
      </c>
      <c r="R384" s="240">
        <f t="shared" ca="1" si="608"/>
        <v>-9.2610009235950391E-3</v>
      </c>
      <c r="S384" s="240">
        <f t="shared" ca="1" si="609"/>
        <v>-7.6144701710212474E-3</v>
      </c>
      <c r="T384" s="240">
        <f t="shared" ca="1" si="610"/>
        <v>-3.6052236193546573E-3</v>
      </c>
      <c r="U384" s="241">
        <f t="shared" ca="1" si="611"/>
        <v>1.522698114352768E-3</v>
      </c>
      <c r="V384" s="240">
        <f t="shared" ca="1" si="612"/>
        <v>6.1781374807745558E-3</v>
      </c>
      <c r="W384" s="240">
        <f t="shared" ca="1" si="613"/>
        <v>8.9165448401176822E-3</v>
      </c>
      <c r="X384" s="240">
        <f t="shared" ca="1" si="614"/>
        <v>8.8882119149900473E-3</v>
      </c>
      <c r="Y384" s="240">
        <f t="shared" ca="1" si="615"/>
        <v>6.1019302100308514E-3</v>
      </c>
      <c r="Z384" s="240">
        <f t="shared" ca="1" si="616"/>
        <v>1.4222630707088815E-3</v>
      </c>
      <c r="AA384" s="240">
        <f t="shared" ca="1" si="617"/>
        <v>-3.6987221580080756E-3</v>
      </c>
      <c r="AB384" s="240">
        <f t="shared" ca="1" si="618"/>
        <v>-7.6720202748312939E-3</v>
      </c>
      <c r="AC384" s="240">
        <f t="shared" ca="1" si="619"/>
        <v>-9.2647452057104465E-3</v>
      </c>
      <c r="AD384" s="240">
        <f t="shared" ca="1" si="620"/>
        <v>-7.9826857615179041E-3</v>
      </c>
      <c r="AE384" s="240">
        <f t="shared" ca="1" si="621"/>
        <v>-4.2236558460625072E-3</v>
      </c>
      <c r="AF384" s="240">
        <f t="shared" ca="1" si="622"/>
        <v>8.4594436165056101E-4</v>
      </c>
      <c r="AG384" s="240">
        <f t="shared" ca="1" si="623"/>
        <v>5.6530540659492211E-3</v>
      </c>
      <c r="AH384" s="240">
        <f t="shared" ca="1" si="624"/>
        <v>8.706061402682555E-3</v>
      </c>
      <c r="AI384" s="240">
        <f t="shared" ca="1" si="625"/>
        <v>9.0576399647292211E-3</v>
      </c>
      <c r="AJ384" s="240">
        <f t="shared" ca="1" si="626"/>
        <v>6.5986974312168822E-3</v>
      </c>
      <c r="AK384" s="240">
        <f t="shared" ca="1" si="627"/>
        <v>2.0922261368060873E-3</v>
      </c>
      <c r="AL384" s="240">
        <f t="shared" ca="1" si="628"/>
        <v>-3.0634480092383682E-3</v>
      </c>
      <c r="AM384" s="240">
        <f t="shared" ca="1" si="629"/>
        <v>-7.268556081930398E-3</v>
      </c>
      <c r="AN384" s="240">
        <f t="shared" ca="1" si="630"/>
        <v>-9.2182830308343185E-3</v>
      </c>
      <c r="AO384" s="240">
        <f t="shared" ca="1" si="631"/>
        <v>-8.3076424862320915E-3</v>
      </c>
      <c r="AP384" s="240">
        <f t="shared" ca="1" si="632"/>
        <v>-4.8191997157919376E-3</v>
      </c>
      <c r="AQ384" s="240">
        <f t="shared" ca="1" si="633"/>
        <v>1.6460636315769996E-4</v>
      </c>
      <c r="AR384" s="240">
        <f t="shared" ca="1" si="634"/>
        <v>5.0973362613451062E-3</v>
      </c>
      <c r="AS384" s="240">
        <f t="shared" ca="1" si="635"/>
        <v>8.4483990641903255E-3</v>
      </c>
      <c r="AT384" s="240">
        <f t="shared" ca="1" si="636"/>
        <v>9.177983878721872E-3</v>
      </c>
      <c r="AU384" s="240">
        <f t="shared" ca="1" si="637"/>
        <v>7.0597057392946813E-3</v>
      </c>
      <c r="AV384" s="240">
        <f t="shared" ca="1" si="638"/>
        <v>2.7508512481920029E-3</v>
      </c>
      <c r="AW384" s="240">
        <f t="shared" ca="1" si="639"/>
        <v>-2.4115727702814379E-3</v>
      </c>
      <c r="AX384" s="240">
        <f t="shared" ca="1" si="640"/>
        <v>-6.8257029538547776E-3</v>
      </c>
      <c r="AY384" s="240">
        <f t="shared" ca="1" si="641"/>
        <v>-9.1218661815179059E-3</v>
      </c>
      <c r="AZ384" s="240">
        <f t="shared" ca="1" si="642"/>
        <v>-8.5875793765174784E-3</v>
      </c>
      <c r="BA384" s="240">
        <f t="shared" ca="1" si="643"/>
        <v>-5.3886279247134022E-3</v>
      </c>
      <c r="BB384" s="240">
        <f t="shared" ca="1" si="644"/>
        <v>-5.1762365147898929E-4</v>
      </c>
      <c r="BC384" s="240">
        <f t="shared" ca="1" si="645"/>
        <v>4.5139955498941821E-3</v>
      </c>
      <c r="BD384" s="240">
        <f t="shared" ca="1" si="646"/>
        <v>8.144954119177818E-3</v>
      </c>
      <c r="BE384" s="240">
        <f t="shared" ca="1" si="647"/>
        <v>9.2485915028711618E-3</v>
      </c>
      <c r="BF384" s="240">
        <f t="shared" ca="1" si="648"/>
        <v>7.482456890299867E-3</v>
      </c>
      <c r="BG384" s="240">
        <f t="shared" ca="1" si="649"/>
        <v>3.3945692583230076E-3</v>
      </c>
      <c r="BH384" s="240">
        <f t="shared" ca="1" si="650"/>
        <v>-1.7466290095373704E-3</v>
      </c>
      <c r="BI384" s="240">
        <f t="shared" ca="1" si="651"/>
        <v>-6.3458607500754332E-3</v>
      </c>
      <c r="BJ384" s="240">
        <f t="shared" ca="1" si="652"/>
        <v>-8.9760171490214646E-3</v>
      </c>
      <c r="BK384" s="240">
        <f t="shared" ca="1" si="653"/>
        <v>-8.8209794301111373E-3</v>
      </c>
      <c r="BL384" s="240">
        <f t="shared" ca="1" si="654"/>
        <v>-5.928854692026005E-3</v>
      </c>
      <c r="BM384" s="240">
        <f t="shared" ca="1" si="655"/>
        <v>-1.1970486187000778E-3</v>
      </c>
      <c r="BN384" s="240">
        <f t="shared" ca="1" si="656"/>
        <v>3.9061931054539534E-3</v>
      </c>
      <c r="BO384" s="240">
        <f t="shared" ca="1" si="657"/>
        <v>7.7973709620933265E-3</v>
      </c>
      <c r="BP384" s="240">
        <f t="shared" ca="1" si="658"/>
        <v>9.2690802083441985E-3</v>
      </c>
      <c r="BQ384" s="240">
        <f t="shared" ca="1" si="659"/>
        <v>7.8646599591168688E-3</v>
      </c>
      <c r="BR384" s="240">
        <f t="shared" ca="1" si="660"/>
        <v>4.0198918035287872E-3</v>
      </c>
      <c r="BS384" s="240">
        <f t="shared" ca="1" si="661"/>
        <v>-1.0722201148581387E-3</v>
      </c>
      <c r="BT384" s="240">
        <f t="shared" ca="1" si="662"/>
        <v>-5.8316297770694319E-3</v>
      </c>
      <c r="BU384" s="240">
        <f t="shared" ca="1" si="663"/>
        <v>-8.7815263018888381E-3</v>
      </c>
      <c r="BV384" s="240">
        <f t="shared" ca="1" si="664"/>
        <v>-9.0065778319002657E-3</v>
      </c>
      <c r="BW384" s="240">
        <f t="shared" ca="1" si="665"/>
        <v>-6.4369524820710178E-3</v>
      </c>
      <c r="BX384" s="240">
        <f t="shared" ca="1" si="666"/>
        <v>-1.8699866757410023E-3</v>
      </c>
      <c r="BY384" s="240">
        <f t="shared" ca="1" si="667"/>
        <v>3.2772226621324936E-3</v>
      </c>
      <c r="BZ384" s="240">
        <f t="shared" ca="1" si="668"/>
        <v>7.407533176180604E-3</v>
      </c>
      <c r="CA384" s="240">
        <f t="shared" ca="1" si="669"/>
        <v>9.2393389650708268E-3</v>
      </c>
      <c r="CB384" s="240">
        <f t="shared" ca="1" si="670"/>
        <v>8.204243754200655E-3</v>
      </c>
      <c r="CC384" s="240">
        <f t="shared" ca="1" si="671"/>
        <v>4.6234302067572871E-3</v>
      </c>
      <c r="CD384" s="240">
        <f t="shared" ca="1" si="672"/>
        <v>-3.9200076647649944E-4</v>
      </c>
      <c r="CE384" s="240">
        <f t="shared" ca="1" si="673"/>
        <v>-5.285796697033808E-3</v>
      </c>
      <c r="CF384" s="240">
        <f t="shared" ca="1" si="674"/>
        <v>-8.5394476028718309E-3</v>
      </c>
      <c r="CG384" s="240">
        <f t="shared" ca="1" si="675"/>
        <v>-9.1433688080648293E-3</v>
      </c>
      <c r="CH384" s="240">
        <f t="shared" ca="1" si="676"/>
        <v>-6.91016786890126E-3</v>
      </c>
      <c r="CI384" s="240">
        <f t="shared" ca="1" si="677"/>
        <v>-2.5327911129655418E-3</v>
      </c>
      <c r="CJ384" s="240">
        <f t="shared" ca="1" si="678"/>
        <v>2.6304926652578444E-3</v>
      </c>
      <c r="CK384" s="240">
        <f t="shared" ca="1" si="679"/>
        <v>6.9775533261780777E-3</v>
      </c>
      <c r="CL384" s="240">
        <f t="shared" ca="1" si="680"/>
        <v>9.1595289434252061E-3</v>
      </c>
      <c r="CM384" s="240">
        <f t="shared" ca="1" si="681"/>
        <v>8.4993680415432569E-3</v>
      </c>
      <c r="CN384" s="240">
        <f t="shared" ca="1" si="682"/>
        <v>5.2019138411092646E-3</v>
      </c>
      <c r="CO384" s="240">
        <f t="shared" ca="1" si="683"/>
        <v>2.9034286802264971E-4</v>
      </c>
      <c r="CP384" s="240">
        <f t="shared" ca="1" si="684"/>
        <v>-4.7113194267216878E-3</v>
      </c>
      <c r="CQ384" s="240">
        <f t="shared" ca="1" si="685"/>
        <v>-8.25109289741475E-3</v>
      </c>
      <c r="CR384" s="240">
        <f t="shared" ca="1" si="686"/>
        <v>-9.230611076453064E-3</v>
      </c>
      <c r="CS384" s="240">
        <f t="shared" ca="1" si="687"/>
        <v>-7.3459364573348809E-3</v>
      </c>
      <c r="CT384" s="240">
        <f t="shared" ca="1" si="688"/>
        <v>-3.1818701357012643E-3</v>
      </c>
      <c r="CU384" s="240">
        <f t="shared" ca="1" si="689"/>
        <v>1.9695078007173255E-3</v>
      </c>
      <c r="CV384" s="240">
        <f t="shared" ca="1" si="690"/>
        <v>6.5097615101474965E-3</v>
      </c>
      <c r="CW384" s="240">
        <f t="shared" ca="1" si="691"/>
        <v>9.0300826408295787E-3</v>
      </c>
      <c r="CX384" s="240">
        <f t="shared" ca="1" si="692"/>
        <v>8.7484335170611993E-3</v>
      </c>
      <c r="CY384" s="240">
        <f t="shared" ca="1" si="693"/>
        <v>5.7522078536488275E-3</v>
      </c>
      <c r="CZ384" s="240">
        <f t="shared" ca="1" si="694"/>
        <v>9.7111310936391637E-4</v>
      </c>
      <c r="DA384" s="240">
        <f t="shared" ca="1" si="695"/>
        <v>-4.1113111082351026E-3</v>
      </c>
      <c r="DB384" s="240">
        <f t="shared" ca="1" si="696"/>
        <v>-7.9180248046502744E-3</v>
      </c>
      <c r="DC384" s="240">
        <f t="shared" ca="1" si="697"/>
        <v>-9.2678318636536753E-3</v>
      </c>
      <c r="DD384" s="240">
        <f t="shared" ca="1" si="698"/>
        <v>-7.7418967796350248E-3</v>
      </c>
      <c r="DE384" s="240">
        <f t="shared" ca="1" si="699"/>
        <v>-3.813706328486057E-3</v>
      </c>
      <c r="DF384" s="240">
        <f t="shared" ca="1" si="700"/>
        <v>1.2978500027614037E-3</v>
      </c>
      <c r="DG384" s="240">
        <f t="shared" ca="1" si="701"/>
        <v>6.006692732470632E-3</v>
      </c>
      <c r="DH384" s="240">
        <f t="shared" ca="1" si="702"/>
        <v>8.8517015380132815E-3</v>
      </c>
      <c r="DI384" s="240">
        <f t="shared" ca="1" si="703"/>
        <v>8.9500904733630163E-3</v>
      </c>
      <c r="DJ384" s="240">
        <f t="shared" ca="1" si="704"/>
        <v>6.271330153443111E-3</v>
      </c>
      <c r="DK384" s="240">
        <f t="shared" ca="1" si="705"/>
        <v>1.6466208046257576E-3</v>
      </c>
      <c r="DL384" s="240">
        <f t="shared" ca="1" si="706"/>
        <v>-3.4890232386382294E-3</v>
      </c>
      <c r="DM384" s="240">
        <f t="shared" ca="1" si="707"/>
        <v>-7.5420482494309871E-3</v>
      </c>
      <c r="DN384" s="240">
        <f t="shared" ca="1" si="708"/>
        <v>-9.2548294669959133E-3</v>
      </c>
      <c r="DO384" s="240">
        <f t="shared" ca="1" si="709"/>
        <v>-8.0959030925081086E-3</v>
      </c>
      <c r="DP384" s="240">
        <f t="shared" ca="1" si="710"/>
        <v>-4.4248757162472186E-3</v>
      </c>
      <c r="DQ384" s="240">
        <f t="shared" ca="1" si="711"/>
        <v>6.1915904319132832E-4</v>
      </c>
      <c r="DR384" s="240">
        <f t="shared" ca="1" si="712"/>
        <v>5.4710731664409156E-3</v>
      </c>
      <c r="DS384" s="240">
        <f t="shared" ca="1" si="713"/>
        <v>8.62535229762788E-3</v>
      </c>
      <c r="DT384" s="240">
        <f t="shared" ca="1" si="714"/>
        <v>9.1032461139303952E-3</v>
      </c>
      <c r="DU384" s="240">
        <f t="shared" ca="1" si="715"/>
        <v>6.7564675717713667E-3</v>
      </c>
      <c r="DV384" s="240">
        <f t="shared" ca="1" si="716"/>
        <v>2.3132053190798546E-3</v>
      </c>
      <c r="DW384" s="240">
        <f t="shared" ca="1" si="717"/>
        <v>-2.8478280498130605E-3</v>
      </c>
      <c r="DX384" s="240">
        <f t="shared" ca="1" si="718"/>
        <v>-7.1252006812852157E-3</v>
      </c>
      <c r="DY384" s="240">
        <f t="shared" ca="1" si="719"/>
        <v>-9.1916743475938326E-3</v>
      </c>
      <c r="DZ384" s="240">
        <f t="shared" ca="1" si="720"/>
        <v>-8.4060370050726106E-3</v>
      </c>
      <c r="EA384" s="240">
        <f t="shared" ca="1" si="721"/>
        <v>-5.0120663191192735E-3</v>
      </c>
      <c r="EB384" s="240">
        <f t="shared" ca="1" si="722"/>
        <v>-6.2887192879296921E-5</v>
      </c>
      <c r="EC384" s="240">
        <f t="shared" ca="1" si="723"/>
        <v>4.9058053808941453E-3</v>
      </c>
      <c r="ED384" s="240">
        <f t="shared" ca="1" si="724"/>
        <v>8.3522615258185134E-3</v>
      </c>
      <c r="EE384" s="240">
        <f t="shared" ca="1" si="725"/>
        <v>9.207070475077293E-3</v>
      </c>
      <c r="EF384" s="240">
        <f t="shared" ca="1" si="726"/>
        <v>7.2049911069301913E-3</v>
      </c>
      <c r="EG384" s="240">
        <f t="shared" ca="1" si="727"/>
        <v>2.9672543734876253E-3</v>
      </c>
      <c r="EH384" s="240">
        <f t="shared" ca="1" si="728"/>
        <v>-2.1912002340426714E-3</v>
      </c>
      <c r="EI384" s="240">
        <f t="shared" ca="1" si="729"/>
        <v>-6.6697410333015055E-3</v>
      </c>
      <c r="EJ384" s="240">
        <f t="shared" ca="1" si="730"/>
        <v>-9.0787087485113965E-3</v>
      </c>
      <c r="EK384" s="240">
        <f t="shared" ca="1" si="731"/>
        <v>-8.670617874785588E-3</v>
      </c>
      <c r="EL384" s="240">
        <f t="shared" ca="1" si="732"/>
        <v>-5.5720961003494643E-3</v>
      </c>
      <c r="EM384" s="240">
        <f t="shared" ca="1" si="733"/>
        <v>-7.44592637802998E-4</v>
      </c>
      <c r="EN384" s="240">
        <f t="shared" ca="1" si="734"/>
        <v>4.3139526109364779E-3</v>
      </c>
      <c r="EO384" s="240">
        <f t="shared" ca="1" si="735"/>
        <v>8.0339091251389171E-3</v>
      </c>
      <c r="EP384" s="240">
        <f t="shared" ca="1" si="736"/>
        <v>9.2610009235950426E-3</v>
      </c>
      <c r="EQ384" s="240">
        <f t="shared" ca="1" si="737"/>
        <v>7.6144701710212578E-3</v>
      </c>
      <c r="ER384" s="240">
        <f t="shared" ca="1" si="738"/>
        <v>3.6052236193547735E-3</v>
      </c>
      <c r="ES384" s="240">
        <f t="shared" ca="1" si="739"/>
        <v>-1.5226981143526773E-3</v>
      </c>
      <c r="ET384" s="240">
        <f t="shared" ca="1" si="740"/>
        <v>-6.1781374807745003E-3</v>
      </c>
      <c r="EU384" s="240">
        <f t="shared" ca="1" si="741"/>
        <v>-8.9165448401176666E-3</v>
      </c>
      <c r="EV384" s="240">
        <f t="shared" ca="1" si="742"/>
        <v>-8.8882119149900542E-3</v>
      </c>
      <c r="EW384" s="240">
        <f t="shared" ca="1" si="743"/>
        <v>-6.1019302100308592E-3</v>
      </c>
      <c r="EX384" s="240">
        <f t="shared" ca="1" si="744"/>
        <v>-1.422263070708989E-3</v>
      </c>
      <c r="EY384" s="240">
        <f t="shared" ca="1" si="745"/>
        <v>3.6987221580079906E-3</v>
      </c>
      <c r="EZ384" s="240">
        <f t="shared" ca="1" si="746"/>
        <v>7.6720202748312618E-3</v>
      </c>
      <c r="FA384" s="240">
        <f t="shared" ca="1" si="747"/>
        <v>9.2647452057104465E-3</v>
      </c>
      <c r="FB384" s="240">
        <f t="shared" ca="1" si="748"/>
        <v>7.9826857615179162E-3</v>
      </c>
      <c r="FC384" s="240">
        <f t="shared" ca="1" si="749"/>
        <v>4.2236558460625019E-3</v>
      </c>
      <c r="FD384" s="240">
        <f t="shared" ca="1" si="750"/>
        <v>-8.4594436165045216E-4</v>
      </c>
      <c r="FE384" s="240">
        <f t="shared" ca="1" si="751"/>
        <v>-5.6530540659491604E-3</v>
      </c>
      <c r="FF384" s="240">
        <f t="shared" ca="1" si="752"/>
        <v>-8.7060614026825342E-3</v>
      </c>
      <c r="FG384" s="240">
        <f t="shared" ca="1" si="753"/>
        <v>-9.0576399647292263E-3</v>
      </c>
      <c r="FH384" s="240">
        <f t="shared" ca="1" si="754"/>
        <v>-6.598697431216877E-3</v>
      </c>
      <c r="FI384" s="240">
        <f t="shared" ca="1" si="755"/>
        <v>-2.0922261368062083E-3</v>
      </c>
      <c r="FJ384" s="240">
        <f t="shared" ca="1" si="756"/>
        <v>3.0634480092382819E-3</v>
      </c>
      <c r="FK384" s="240">
        <f t="shared" ca="1" si="757"/>
        <v>7.2685560819303607E-3</v>
      </c>
      <c r="FL384" s="240">
        <f t="shared" ca="1" si="758"/>
        <v>9.2182830308343115E-3</v>
      </c>
      <c r="FM384" s="240">
        <f t="shared" ca="1" si="759"/>
        <v>8.3076424862321037E-3</v>
      </c>
      <c r="FN384" s="240">
        <f t="shared" ca="1" si="760"/>
        <v>4.8191997157919315E-3</v>
      </c>
      <c r="FO384" s="240">
        <f t="shared" ca="1" si="761"/>
        <v>-1.6460636315760845E-4</v>
      </c>
      <c r="FP384" s="240">
        <f t="shared" ca="1" si="762"/>
        <v>-5.0973362613450299E-3</v>
      </c>
      <c r="FQ384" s="240">
        <f t="shared" ca="1" si="763"/>
        <v>-8.4483990641903012E-3</v>
      </c>
      <c r="FR384" s="240">
        <f t="shared" ca="1" si="764"/>
        <v>-9.1779838787218772E-3</v>
      </c>
      <c r="FS384" s="240">
        <f t="shared" ca="1" si="765"/>
        <v>-7.0597057392946996E-3</v>
      </c>
      <c r="FT384" s="240">
        <f t="shared" ca="1" si="766"/>
        <v>-2.7508512481921217E-3</v>
      </c>
      <c r="FU384" s="240">
        <f t="shared" ca="1" si="767"/>
        <v>2.4115727702813498E-3</v>
      </c>
      <c r="FV384" s="240">
        <f t="shared" ca="1" si="768"/>
        <v>6.8257029538547377E-3</v>
      </c>
      <c r="FW384" s="240">
        <f t="shared" ca="1" si="769"/>
        <v>9.1218661815178955E-3</v>
      </c>
      <c r="FX384" s="240">
        <f t="shared" ca="1" si="770"/>
        <v>8.5875793765174888E-3</v>
      </c>
      <c r="FY384" s="240">
        <f t="shared" ca="1" si="771"/>
        <v>5.388627924713397E-3</v>
      </c>
      <c r="FZ384" s="240">
        <f t="shared" ca="1" si="772"/>
        <v>5.1762365147911462E-4</v>
      </c>
      <c r="GA384" s="240">
        <f t="shared" ca="1" si="773"/>
        <v>-4.5139955498941023E-3</v>
      </c>
      <c r="GB384" s="240">
        <f t="shared" ca="1" si="774"/>
        <v>-8.144954119177792E-3</v>
      </c>
      <c r="GC384" s="240">
        <f t="shared" ca="1" si="775"/>
        <v>-9.2485915028711653E-3</v>
      </c>
      <c r="GD384" s="240">
        <f t="shared" ca="1" si="776"/>
        <v>-7.4824568902998835E-3</v>
      </c>
      <c r="GE384" s="240">
        <f t="shared" ca="1" si="777"/>
        <v>-3.3945692583231242E-3</v>
      </c>
      <c r="GF384" s="240">
        <f t="shared" ca="1" si="778"/>
        <v>1.7466290095372802E-3</v>
      </c>
      <c r="GG384" s="240">
        <f t="shared" ca="1" si="779"/>
        <v>6.3458607500753899E-3</v>
      </c>
      <c r="GH384" s="240">
        <f t="shared" ca="1" si="780"/>
        <v>8.9760171490214508E-3</v>
      </c>
      <c r="GI384" s="240">
        <f t="shared" ca="1" si="781"/>
        <v>8.8209794301111529E-3</v>
      </c>
      <c r="GJ384" s="240">
        <f t="shared" ca="1" si="782"/>
        <v>5.9288546920259998E-3</v>
      </c>
      <c r="GK384" s="240">
        <f t="shared" ca="1" si="783"/>
        <v>1.1970486187002018E-3</v>
      </c>
      <c r="GL384" s="240">
        <f t="shared" ca="1" si="784"/>
        <v>-3.9061931054538987E-3</v>
      </c>
      <c r="GM384" s="240">
        <f t="shared" ca="1" si="785"/>
        <v>-7.7973709620932953E-3</v>
      </c>
      <c r="GN384" s="240">
        <f t="shared" ca="1" si="786"/>
        <v>-9.2690802083441985E-3</v>
      </c>
      <c r="GO384" s="240">
        <f t="shared" ca="1" si="787"/>
        <v>-7.8646599591168653E-3</v>
      </c>
      <c r="GP384" s="240">
        <f t="shared" ca="1" si="788"/>
        <v>-4.0198918035287811E-3</v>
      </c>
      <c r="GQ384" s="240">
        <f t="shared" ca="1" si="789"/>
        <v>1.0722201148580151E-3</v>
      </c>
      <c r="GR384" s="240">
        <f t="shared" ca="1" si="790"/>
        <v>5.8316297770693859E-3</v>
      </c>
      <c r="GS384" s="240">
        <f t="shared" ca="1" si="791"/>
        <v>8.7815263018888191E-3</v>
      </c>
      <c r="GT384" s="240">
        <f t="shared" ca="1" si="792"/>
        <v>9.0065778319002796E-3</v>
      </c>
      <c r="GU384" s="240">
        <f t="shared" ca="1" si="793"/>
        <v>6.4369524820710126E-3</v>
      </c>
      <c r="GV384" s="240">
        <f t="shared" ca="1" si="794"/>
        <v>1.8699866757411246E-3</v>
      </c>
      <c r="GW384" s="240">
        <f t="shared" ca="1" si="795"/>
        <v>-3.2772226621324376E-3</v>
      </c>
      <c r="GX384" s="240">
        <f t="shared" ca="1" si="796"/>
        <v>-7.4075331761805684E-3</v>
      </c>
      <c r="GY384" s="240">
        <f t="shared" ca="1" si="797"/>
        <v>-9.2393389650708216E-3</v>
      </c>
      <c r="GZ384" s="240">
        <f t="shared" ca="1" si="798"/>
        <v>-8.2042437542006533E-3</v>
      </c>
      <c r="HA384" s="240">
        <f t="shared" ca="1" si="799"/>
        <v>-4.623430206757281E-3</v>
      </c>
      <c r="HB384" s="240">
        <f t="shared" ca="1" si="800"/>
        <v>3.9200076647637498E-4</v>
      </c>
      <c r="HC384" s="240">
        <f t="shared" ca="1" si="801"/>
        <v>5.2857966970337603E-3</v>
      </c>
      <c r="HD384" s="240">
        <f t="shared" ca="1" si="802"/>
        <v>8.5394476028718067E-3</v>
      </c>
      <c r="HE384" s="240">
        <f t="shared" ca="1" si="803"/>
        <v>9.1433688080648397E-3</v>
      </c>
      <c r="HF384" s="240">
        <f t="shared" ca="1" si="804"/>
        <v>6.9101678689012557E-3</v>
      </c>
      <c r="HG384" s="240">
        <f t="shared" ca="1" si="805"/>
        <v>2.5327911129656624E-3</v>
      </c>
      <c r="HH384" s="240">
        <f t="shared" ca="1" si="806"/>
        <v>-2.6304926652577247E-3</v>
      </c>
      <c r="HI384" s="240">
        <f t="shared" ca="1" si="807"/>
        <v>-6.9775533261780386E-3</v>
      </c>
      <c r="HJ384" s="240">
        <f t="shared" ca="1" si="808"/>
        <v>-9.1595289434251957E-3</v>
      </c>
      <c r="HK384" s="240">
        <f t="shared" ca="1" si="809"/>
        <v>-8.4993680415432551E-3</v>
      </c>
      <c r="HL384" s="240">
        <f t="shared" ca="1" si="810"/>
        <v>-5.2019138411092585E-3</v>
      </c>
      <c r="HM384" s="240">
        <f t="shared" ca="1" si="811"/>
        <v>-2.9034286802277418E-4</v>
      </c>
      <c r="HN384" s="240">
        <f t="shared" ca="1" si="812"/>
        <v>4.7113194267216357E-3</v>
      </c>
      <c r="HO384" s="240">
        <f t="shared" ca="1" si="813"/>
        <v>8.2510928974147222E-3</v>
      </c>
      <c r="HP384" s="240">
        <f t="shared" ca="1" si="814"/>
        <v>9.2306110764530692E-3</v>
      </c>
      <c r="HQ384" s="240">
        <f t="shared" ca="1" si="815"/>
        <v>7.3459364573348774E-3</v>
      </c>
      <c r="HR384" s="240">
        <f t="shared" ca="1" si="816"/>
        <v>3.1818701357013814E-3</v>
      </c>
      <c r="HS384" s="240">
        <f t="shared" ca="1" si="817"/>
        <v>-1.9695078007172027E-3</v>
      </c>
      <c r="HT384" s="240">
        <f t="shared" ca="1" si="818"/>
        <v>-6.5097615101474531E-3</v>
      </c>
      <c r="HU384" s="240">
        <f t="shared" ca="1" si="819"/>
        <v>-9.0300826408295665E-3</v>
      </c>
      <c r="HV384" s="240">
        <f t="shared" ca="1" si="820"/>
        <v>-8.7484335170612201E-3</v>
      </c>
      <c r="HW384" s="240">
        <f t="shared" ca="1" si="821"/>
        <v>-5.7522078536488223E-3</v>
      </c>
      <c r="HX384" s="240">
        <f t="shared" ca="1" si="822"/>
        <v>-9.7111310936404084E-4</v>
      </c>
      <c r="HY384" s="240">
        <f t="shared" ca="1" si="823"/>
        <v>4.1113111082350506E-3</v>
      </c>
      <c r="HZ384" s="240">
        <f t="shared" ca="1" si="824"/>
        <v>7.9180248046503126E-3</v>
      </c>
      <c r="IA384" s="240">
        <f t="shared" ca="1" si="825"/>
        <v>9.267831863653677E-3</v>
      </c>
      <c r="IB384" s="240">
        <f t="shared" ca="1" si="826"/>
        <v>7.7418967796350933E-3</v>
      </c>
      <c r="IC384" s="240">
        <f t="shared" ca="1" si="827"/>
        <v>3.8137063284860509E-3</v>
      </c>
      <c r="ID384" s="240">
        <f t="shared" ca="1" si="828"/>
        <v>-1.2978500027612801E-3</v>
      </c>
      <c r="IE384" s="240">
        <f t="shared" ca="1" si="829"/>
        <v>-8.5164822485401144E-3</v>
      </c>
      <c r="IF384" s="240">
        <f t="shared" ca="1" si="830"/>
        <v>-8.8517015380132642E-3</v>
      </c>
      <c r="IG384" s="240">
        <f t="shared" ca="1" si="831"/>
        <v>-8.9500904733630666E-3</v>
      </c>
      <c r="IH384" s="240">
        <f t="shared" ca="1" si="832"/>
        <v>-6.2713301534431058E-3</v>
      </c>
      <c r="II384" s="240">
        <f t="shared" ca="1" si="833"/>
        <v>-1.6466208046258808E-3</v>
      </c>
      <c r="IJ384" s="240">
        <f t="shared" ca="1" si="834"/>
        <v>3.4890232386382961E-3</v>
      </c>
      <c r="IK384" s="240">
        <f t="shared" ca="1" si="835"/>
        <v>7.5420482494309533E-3</v>
      </c>
      <c r="IL384" s="240">
        <f t="shared" ca="1" si="836"/>
        <v>9.2548294669959029E-3</v>
      </c>
      <c r="IM384" s="240">
        <f t="shared" ca="1" si="837"/>
        <v>8.0959030925081051E-3</v>
      </c>
      <c r="IN384" s="240">
        <f t="shared" ca="1" si="838"/>
        <v>4.4248757162473869E-3</v>
      </c>
      <c r="IO384" s="240">
        <f t="shared" ca="1" si="839"/>
        <v>-6.1915904319140118E-4</v>
      </c>
      <c r="IP384" s="240">
        <f t="shared" ca="1" si="840"/>
        <v>-5.4710731664408679E-3</v>
      </c>
      <c r="IQ384" s="240">
        <f t="shared" ca="1" si="841"/>
        <v>-8.6253522976278106E-3</v>
      </c>
      <c r="IR384" s="240">
        <f t="shared" ca="1" si="842"/>
        <v>-9.1032461139304056E-3</v>
      </c>
      <c r="IS384" s="240">
        <f t="shared" ca="1" si="843"/>
        <v>-6.7564675717714968E-3</v>
      </c>
      <c r="IT384" s="240">
        <f t="shared" ca="1" si="844"/>
        <v>-2.3132053190797843E-3</v>
      </c>
      <c r="IU384" s="240">
        <f t="shared" ca="1" si="845"/>
        <v>2.8478280498130037E-3</v>
      </c>
      <c r="IV384" s="240">
        <f t="shared" ca="1" si="846"/>
        <v>7.1252006812852616E-3</v>
      </c>
      <c r="IW384" s="240">
        <f t="shared" ca="1" si="847"/>
        <v>9.1916743475938256E-3</v>
      </c>
      <c r="IX384" s="240">
        <f t="shared" ca="1" si="848"/>
        <v>8.4060370050726904E-3</v>
      </c>
      <c r="IY384" s="240">
        <f t="shared" ca="1" si="849"/>
        <v>5.0120663191193238E-3</v>
      </c>
      <c r="IZ384" s="240">
        <f t="shared" ca="1" si="850"/>
        <v>6.2887192879355902E-5</v>
      </c>
      <c r="JA384" s="240">
        <f t="shared" ca="1" si="851"/>
        <v>-4.905805380894206E-3</v>
      </c>
      <c r="JB384" s="240">
        <f t="shared" ca="1" si="852"/>
        <v>-8.3522615258184874E-3</v>
      </c>
    </row>
    <row r="385" spans="2:262">
      <c r="B385" s="248">
        <v>24</v>
      </c>
      <c r="C385" s="247">
        <f t="shared" si="853"/>
        <v>4.6875000000000015E-4</v>
      </c>
      <c r="D385" s="244">
        <f t="shared" ca="1" si="597"/>
        <v>24.202601979969831</v>
      </c>
      <c r="E385" s="243">
        <f ca="1">AD361</f>
        <v>0.20260197996983068</v>
      </c>
      <c r="F385" s="242">
        <v>24</v>
      </c>
      <c r="G385" s="240">
        <f t="shared" ca="1" si="854"/>
        <v>-1.8071215192585581E-3</v>
      </c>
      <c r="H385" s="240">
        <f t="shared" ca="1" si="598"/>
        <v>-1.43193509402761E-3</v>
      </c>
      <c r="I385" s="240">
        <f t="shared" ca="1" si="599"/>
        <v>-5.740995156885329E-4</v>
      </c>
      <c r="J385" s="240">
        <f t="shared" ca="1" si="600"/>
        <v>4.772424905623632E-4</v>
      </c>
      <c r="K385" s="240">
        <f t="shared" ca="1" si="601"/>
        <v>1.3677247728929112E-3</v>
      </c>
      <c r="L385" s="240">
        <f t="shared" ca="1" si="602"/>
        <v>1.7972006827453484E-3</v>
      </c>
      <c r="M385" s="240">
        <f t="shared" ca="1" si="603"/>
        <v>1.6209107369313772E-3</v>
      </c>
      <c r="N385" s="240">
        <f t="shared" ca="1" si="604"/>
        <v>8.9827536128138233E-4</v>
      </c>
      <c r="O385" s="240">
        <f t="shared" ca="1" si="605"/>
        <v>-1.2713340416025754E-4</v>
      </c>
      <c r="P385" s="240">
        <f t="shared" ca="1" si="606"/>
        <v>-1.1096904858170465E-3</v>
      </c>
      <c r="Q385" s="240">
        <f t="shared" ca="1" si="607"/>
        <v>-1.718214431875989E-3</v>
      </c>
      <c r="R385" s="240">
        <f t="shared" ca="1" si="608"/>
        <v>-1.7475956892320855E-3</v>
      </c>
      <c r="S385" s="240">
        <f t="shared" ca="1" si="609"/>
        <v>-1.1879309884988147E-3</v>
      </c>
      <c r="T385" s="240">
        <f t="shared" ca="1" si="610"/>
        <v>-2.2786134766649064E-4</v>
      </c>
      <c r="U385" s="241">
        <f t="shared" ca="1" si="611"/>
        <v>8.0901141569282835E-4</v>
      </c>
      <c r="V385" s="240">
        <f t="shared" ca="1" si="612"/>
        <v>1.5731981639753895E-3</v>
      </c>
      <c r="W385" s="240">
        <f t="shared" ca="1" si="613"/>
        <v>1.8071215192585585E-3</v>
      </c>
      <c r="X385" s="240">
        <f t="shared" ca="1" si="614"/>
        <v>1.4319350940276108E-3</v>
      </c>
      <c r="Y385" s="240">
        <f t="shared" ca="1" si="615"/>
        <v>5.7409951568853463E-4</v>
      </c>
      <c r="Z385" s="240">
        <f t="shared" ca="1" si="616"/>
        <v>-4.7724249056236082E-4</v>
      </c>
      <c r="AA385" s="240">
        <f t="shared" ca="1" si="617"/>
        <v>-1.3677247728929116E-3</v>
      </c>
      <c r="AB385" s="240">
        <f t="shared" ca="1" si="618"/>
        <v>-1.7972006827453482E-3</v>
      </c>
      <c r="AC385" s="240">
        <f t="shared" ca="1" si="619"/>
        <v>-1.6209107369313776E-3</v>
      </c>
      <c r="AD385" s="240">
        <f t="shared" ca="1" si="620"/>
        <v>-8.9827536128138288E-4</v>
      </c>
      <c r="AE385" s="240">
        <f t="shared" ca="1" si="621"/>
        <v>1.2713340416025689E-4</v>
      </c>
      <c r="AF385" s="240">
        <f t="shared" ca="1" si="622"/>
        <v>1.1096904858170463E-3</v>
      </c>
      <c r="AG385" s="240">
        <f t="shared" ca="1" si="623"/>
        <v>1.7182144318759881E-3</v>
      </c>
      <c r="AH385" s="240">
        <f t="shared" ca="1" si="624"/>
        <v>1.7475956892320853E-3</v>
      </c>
      <c r="AI385" s="240">
        <f t="shared" ca="1" si="625"/>
        <v>1.1879309884988165E-3</v>
      </c>
      <c r="AJ385" s="240">
        <f t="shared" ca="1" si="626"/>
        <v>2.2786134766649129E-4</v>
      </c>
      <c r="AK385" s="240">
        <f t="shared" ca="1" si="627"/>
        <v>-8.090114156928251E-4</v>
      </c>
      <c r="AL385" s="240">
        <f t="shared" ca="1" si="628"/>
        <v>-1.5731981639753893E-3</v>
      </c>
      <c r="AM385" s="240">
        <f t="shared" ca="1" si="629"/>
        <v>-1.8071215192585581E-3</v>
      </c>
      <c r="AN385" s="240">
        <f t="shared" ca="1" si="630"/>
        <v>-1.4319350940276113E-3</v>
      </c>
      <c r="AO385" s="240">
        <f t="shared" ca="1" si="631"/>
        <v>-5.7409951568853225E-4</v>
      </c>
      <c r="AP385" s="240">
        <f t="shared" ca="1" si="632"/>
        <v>4.7724249056236049E-4</v>
      </c>
      <c r="AQ385" s="240">
        <f t="shared" ca="1" si="633"/>
        <v>1.3677247728929112E-3</v>
      </c>
      <c r="AR385" s="240">
        <f t="shared" ca="1" si="634"/>
        <v>1.7972006827453478E-3</v>
      </c>
      <c r="AS385" s="240">
        <f t="shared" ca="1" si="635"/>
        <v>1.6209107369313776E-3</v>
      </c>
      <c r="AT385" s="240">
        <f t="shared" ca="1" si="636"/>
        <v>8.9827536128138624E-4</v>
      </c>
      <c r="AU385" s="240">
        <f t="shared" ca="1" si="637"/>
        <v>-1.2713340416025624E-4</v>
      </c>
      <c r="AV385" s="240">
        <f t="shared" ca="1" si="638"/>
        <v>-1.109690485817048E-3</v>
      </c>
      <c r="AW385" s="240">
        <f t="shared" ca="1" si="639"/>
        <v>-1.7182144318759879E-3</v>
      </c>
      <c r="AX385" s="240">
        <f t="shared" ca="1" si="640"/>
        <v>-1.7475956892320857E-3</v>
      </c>
      <c r="AY385" s="240">
        <f t="shared" ca="1" si="641"/>
        <v>-1.1879309884988169E-3</v>
      </c>
      <c r="AZ385" s="240">
        <f t="shared" ca="1" si="642"/>
        <v>-2.2786134766649194E-4</v>
      </c>
      <c r="BA385" s="240">
        <f t="shared" ca="1" si="643"/>
        <v>8.0901141569282456E-4</v>
      </c>
      <c r="BB385" s="240">
        <f t="shared" ca="1" si="644"/>
        <v>1.5731981639753889E-3</v>
      </c>
      <c r="BC385" s="240">
        <f t="shared" ca="1" si="645"/>
        <v>1.8071215192585583E-3</v>
      </c>
      <c r="BD385" s="240">
        <f t="shared" ca="1" si="646"/>
        <v>1.4319350940276117E-3</v>
      </c>
      <c r="BE385" s="240">
        <f t="shared" ca="1" si="647"/>
        <v>5.740995156885329E-4</v>
      </c>
      <c r="BF385" s="240">
        <f t="shared" ca="1" si="648"/>
        <v>-4.7724249056235951E-4</v>
      </c>
      <c r="BG385" s="240">
        <f t="shared" ca="1" si="649"/>
        <v>-1.3677247728929108E-3</v>
      </c>
      <c r="BH385" s="240">
        <f t="shared" ca="1" si="650"/>
        <v>-1.7972006827453476E-3</v>
      </c>
      <c r="BI385" s="240">
        <f t="shared" ca="1" si="651"/>
        <v>-1.6209107369313811E-3</v>
      </c>
      <c r="BJ385" s="240">
        <f t="shared" ca="1" si="652"/>
        <v>-8.9827536128138125E-4</v>
      </c>
      <c r="BK385" s="240">
        <f t="shared" ca="1" si="653"/>
        <v>1.2713340416025559E-4</v>
      </c>
      <c r="BL385" s="240">
        <f t="shared" ca="1" si="654"/>
        <v>1.1096904858170424E-3</v>
      </c>
      <c r="BM385" s="240">
        <f t="shared" ca="1" si="655"/>
        <v>1.7182144318759896E-3</v>
      </c>
      <c r="BN385" s="240">
        <f t="shared" ca="1" si="656"/>
        <v>1.7475956892320857E-3</v>
      </c>
      <c r="BO385" s="240">
        <f t="shared" ca="1" si="657"/>
        <v>1.1879309884988173E-3</v>
      </c>
      <c r="BP385" s="240">
        <f t="shared" ca="1" si="658"/>
        <v>2.278613476664991E-4</v>
      </c>
      <c r="BQ385" s="240">
        <f t="shared" ca="1" si="659"/>
        <v>-8.0901141569282976E-4</v>
      </c>
      <c r="BR385" s="240">
        <f t="shared" ca="1" si="660"/>
        <v>-1.5731981639753887E-3</v>
      </c>
      <c r="BS385" s="240">
        <f t="shared" ca="1" si="661"/>
        <v>-1.8071215192585585E-3</v>
      </c>
      <c r="BT385" s="240">
        <f t="shared" ca="1" si="662"/>
        <v>-1.4319350940276082E-3</v>
      </c>
      <c r="BU385" s="240">
        <f t="shared" ca="1" si="663"/>
        <v>-5.7409951568853355E-4</v>
      </c>
      <c r="BV385" s="240">
        <f t="shared" ca="1" si="664"/>
        <v>4.7724249056235908E-4</v>
      </c>
      <c r="BW385" s="240">
        <f t="shared" ca="1" si="665"/>
        <v>1.367724772892906E-3</v>
      </c>
      <c r="BX385" s="240">
        <f t="shared" ca="1" si="666"/>
        <v>1.7972006827453482E-3</v>
      </c>
      <c r="BY385" s="240">
        <f t="shared" ca="1" si="667"/>
        <v>1.6209107369313785E-3</v>
      </c>
      <c r="BZ385" s="240">
        <f t="shared" ca="1" si="668"/>
        <v>8.9827536128138743E-4</v>
      </c>
      <c r="CA385" s="240">
        <f t="shared" ca="1" si="669"/>
        <v>-1.2713340416026133E-4</v>
      </c>
      <c r="CB385" s="240">
        <f t="shared" ca="1" si="670"/>
        <v>-1.1096904858170472E-3</v>
      </c>
      <c r="CC385" s="240">
        <f t="shared" ca="1" si="671"/>
        <v>-1.7182144318759875E-3</v>
      </c>
      <c r="CD385" s="240">
        <f t="shared" ca="1" si="672"/>
        <v>-1.7475956892320876E-3</v>
      </c>
      <c r="CE385" s="240">
        <f t="shared" ca="1" si="673"/>
        <v>-1.187930988498813E-3</v>
      </c>
      <c r="CF385" s="240">
        <f t="shared" ca="1" si="674"/>
        <v>-2.2786134766649346E-4</v>
      </c>
      <c r="CG385" s="240">
        <f t="shared" ca="1" si="675"/>
        <v>8.0901141569282304E-4</v>
      </c>
      <c r="CH385" s="240">
        <f t="shared" ca="1" si="676"/>
        <v>1.5731981639753852E-3</v>
      </c>
      <c r="CI385" s="240">
        <f t="shared" ca="1" si="677"/>
        <v>1.8071215192585585E-3</v>
      </c>
      <c r="CJ385" s="240">
        <f t="shared" ca="1" si="678"/>
        <v>1.4319350940276126E-3</v>
      </c>
      <c r="CK385" s="240">
        <f t="shared" ca="1" si="679"/>
        <v>5.7409951568854027E-4</v>
      </c>
      <c r="CL385" s="240">
        <f t="shared" ca="1" si="680"/>
        <v>-4.772424905623645E-4</v>
      </c>
      <c r="CM385" s="240">
        <f t="shared" ca="1" si="681"/>
        <v>-1.3677247728929099E-3</v>
      </c>
      <c r="CN385" s="240">
        <f t="shared" ca="1" si="682"/>
        <v>-1.7972006827453478E-3</v>
      </c>
      <c r="CO385" s="240">
        <f t="shared" ca="1" si="683"/>
        <v>-1.6209107369313815E-3</v>
      </c>
      <c r="CP385" s="240">
        <f t="shared" ca="1" si="684"/>
        <v>-8.9827536128138244E-4</v>
      </c>
      <c r="CQ385" s="240">
        <f t="shared" ca="1" si="685"/>
        <v>1.2713340416025418E-4</v>
      </c>
      <c r="CR385" s="240">
        <f t="shared" ca="1" si="686"/>
        <v>1.1096904858170415E-3</v>
      </c>
      <c r="CS385" s="240">
        <f t="shared" ca="1" si="687"/>
        <v>1.7182144318759894E-3</v>
      </c>
      <c r="CT385" s="240">
        <f t="shared" ca="1" si="688"/>
        <v>1.7475956892320861E-3</v>
      </c>
      <c r="CU385" s="240">
        <f t="shared" ca="1" si="689"/>
        <v>1.1879309884988182E-3</v>
      </c>
      <c r="CV385" s="240">
        <f t="shared" ca="1" si="690"/>
        <v>2.2786134766650029E-4</v>
      </c>
      <c r="CW385" s="240">
        <f t="shared" ca="1" si="691"/>
        <v>-8.0901141569282825E-4</v>
      </c>
      <c r="CX385" s="240">
        <f t="shared" ca="1" si="692"/>
        <v>-1.573198163975388E-3</v>
      </c>
      <c r="CY385" s="240">
        <f t="shared" ca="1" si="693"/>
        <v>-1.8071215192585588E-3</v>
      </c>
      <c r="CZ385" s="240">
        <f t="shared" ca="1" si="694"/>
        <v>-1.4319350940276091E-3</v>
      </c>
      <c r="DA385" s="240">
        <f t="shared" ca="1" si="695"/>
        <v>-5.7409951568853485E-4</v>
      </c>
      <c r="DB385" s="240">
        <f t="shared" ca="1" si="696"/>
        <v>4.7724249056235767E-4</v>
      </c>
      <c r="DC385" s="240">
        <f t="shared" ca="1" si="697"/>
        <v>1.3677247728929051E-3</v>
      </c>
      <c r="DD385" s="240">
        <f t="shared" ca="1" si="698"/>
        <v>1.7972006827453484E-3</v>
      </c>
      <c r="DE385" s="240">
        <f t="shared" ca="1" si="699"/>
        <v>1.6209107369313789E-3</v>
      </c>
      <c r="DF385" s="240">
        <f t="shared" ca="1" si="700"/>
        <v>8.9827536128138851E-4</v>
      </c>
      <c r="DG385" s="240">
        <f t="shared" ca="1" si="701"/>
        <v>-1.2713340416026003E-4</v>
      </c>
      <c r="DH385" s="240">
        <f t="shared" ca="1" si="702"/>
        <v>-1.1096904858170461E-3</v>
      </c>
      <c r="DI385" s="240">
        <f t="shared" ca="1" si="703"/>
        <v>-1.718214431875987E-3</v>
      </c>
      <c r="DJ385" s="240">
        <f t="shared" ca="1" si="704"/>
        <v>-1.7475956892320879E-3</v>
      </c>
      <c r="DK385" s="240">
        <f t="shared" ca="1" si="705"/>
        <v>-1.1879309884988141E-3</v>
      </c>
      <c r="DL385" s="240">
        <f t="shared" ca="1" si="706"/>
        <v>-2.2786134766650734E-4</v>
      </c>
      <c r="DM385" s="240">
        <f t="shared" ca="1" si="707"/>
        <v>8.0901141569282196E-4</v>
      </c>
      <c r="DN385" s="240">
        <f t="shared" ca="1" si="708"/>
        <v>1.5731981639753908E-3</v>
      </c>
      <c r="DO385" s="240">
        <f t="shared" ca="1" si="709"/>
        <v>1.8071215192585594E-3</v>
      </c>
      <c r="DP385" s="240">
        <f t="shared" ca="1" si="710"/>
        <v>1.4319350940276135E-3</v>
      </c>
      <c r="DQ385" s="240">
        <f t="shared" ca="1" si="711"/>
        <v>5.7409951568852943E-4</v>
      </c>
      <c r="DR385" s="240">
        <f t="shared" ca="1" si="712"/>
        <v>-4.7724249056235062E-4</v>
      </c>
      <c r="DS385" s="240">
        <f t="shared" ca="1" si="713"/>
        <v>-1.367724772892909E-3</v>
      </c>
      <c r="DT385" s="240">
        <f t="shared" ca="1" si="714"/>
        <v>-1.7972006827453491E-3</v>
      </c>
      <c r="DU385" s="240">
        <f t="shared" ca="1" si="715"/>
        <v>-1.6209107369313822E-3</v>
      </c>
      <c r="DV385" s="240">
        <f t="shared" ca="1" si="716"/>
        <v>-8.9827536128138353E-4</v>
      </c>
      <c r="DW385" s="240">
        <f t="shared" ca="1" si="717"/>
        <v>1.2713340416026578E-4</v>
      </c>
      <c r="DX385" s="240">
        <f t="shared" ca="1" si="718"/>
        <v>1.1096904858170404E-3</v>
      </c>
      <c r="DY385" s="240">
        <f t="shared" ca="1" si="719"/>
        <v>1.718214431875989E-3</v>
      </c>
      <c r="DZ385" s="240">
        <f t="shared" ca="1" si="720"/>
        <v>1.7475956892320896E-3</v>
      </c>
      <c r="EA385" s="240">
        <f t="shared" ca="1" si="721"/>
        <v>1.1879309884988195E-3</v>
      </c>
      <c r="EB385" s="240">
        <f t="shared" ca="1" si="722"/>
        <v>2.278613476664888E-4</v>
      </c>
      <c r="EC385" s="240">
        <f t="shared" ca="1" si="723"/>
        <v>-8.0901141569281567E-4</v>
      </c>
      <c r="ED385" s="240">
        <f t="shared" ca="1" si="724"/>
        <v>-1.5731981639753873E-3</v>
      </c>
      <c r="EE385" s="240">
        <f t="shared" ca="1" si="725"/>
        <v>-1.8071215192585577E-3</v>
      </c>
      <c r="EF385" s="240">
        <f t="shared" ca="1" si="726"/>
        <v>-1.4319350940276178E-3</v>
      </c>
      <c r="EG385" s="240">
        <f t="shared" ca="1" si="727"/>
        <v>-5.7409951568853615E-4</v>
      </c>
      <c r="EH385" s="240">
        <f t="shared" ca="1" si="728"/>
        <v>4.7724249056236895E-4</v>
      </c>
      <c r="EI385" s="240">
        <f t="shared" ca="1" si="729"/>
        <v>1.3677247728929045E-3</v>
      </c>
      <c r="EJ385" s="240">
        <f t="shared" ca="1" si="730"/>
        <v>1.797200682745348E-3</v>
      </c>
      <c r="EK385" s="240">
        <f t="shared" ca="1" si="731"/>
        <v>1.6209107369313854E-3</v>
      </c>
      <c r="EL385" s="240">
        <f t="shared" ca="1" si="732"/>
        <v>8.9827536128138971E-4</v>
      </c>
      <c r="EM385" s="240">
        <f t="shared" ca="1" si="733"/>
        <v>-1.2713340416025862E-4</v>
      </c>
      <c r="EN385" s="240">
        <f t="shared" ca="1" si="734"/>
        <v>-1.1096904858170346E-3</v>
      </c>
      <c r="EO385" s="240">
        <f t="shared" ca="1" si="735"/>
        <v>-1.7182144318759866E-3</v>
      </c>
      <c r="EP385" s="240">
        <f t="shared" ca="1" si="736"/>
        <v>-1.7475956892320848E-3</v>
      </c>
      <c r="EQ385" s="240">
        <f t="shared" ca="1" si="737"/>
        <v>-1.1879309884988247E-3</v>
      </c>
      <c r="ER385" s="240">
        <f t="shared" ca="1" si="738"/>
        <v>-2.2786134766649595E-4</v>
      </c>
      <c r="ES385" s="240">
        <f t="shared" ca="1" si="739"/>
        <v>8.0901141569283237E-4</v>
      </c>
      <c r="ET385" s="240">
        <f t="shared" ca="1" si="740"/>
        <v>1.5731981639753839E-3</v>
      </c>
      <c r="EU385" s="240">
        <f t="shared" ca="1" si="741"/>
        <v>1.8071215192585585E-3</v>
      </c>
      <c r="EV385" s="240">
        <f t="shared" ca="1" si="742"/>
        <v>1.4319350940276065E-3</v>
      </c>
      <c r="EW385" s="240">
        <f t="shared" ca="1" si="743"/>
        <v>5.7409951568854276E-4</v>
      </c>
      <c r="EX385" s="240">
        <f t="shared" ca="1" si="744"/>
        <v>-4.772424905623619E-4</v>
      </c>
      <c r="EY385" s="240">
        <f t="shared" ca="1" si="745"/>
        <v>-1.3677247728928997E-3</v>
      </c>
      <c r="EZ385" s="240">
        <f t="shared" ca="1" si="746"/>
        <v>-1.7972006827453473E-3</v>
      </c>
      <c r="FA385" s="240">
        <f t="shared" ca="1" si="747"/>
        <v>-1.620910736931377E-3</v>
      </c>
      <c r="FB385" s="240">
        <f t="shared" ca="1" si="748"/>
        <v>-8.9827536128139589E-4</v>
      </c>
      <c r="FC385" s="240">
        <f t="shared" ca="1" si="749"/>
        <v>1.2713340416025147E-4</v>
      </c>
      <c r="FD385" s="240">
        <f t="shared" ca="1" si="750"/>
        <v>1.1096904858170495E-3</v>
      </c>
      <c r="FE385" s="240">
        <f t="shared" ca="1" si="751"/>
        <v>1.7182144318759844E-3</v>
      </c>
      <c r="FF385" s="240">
        <f t="shared" ca="1" si="752"/>
        <v>1.7475956892320868E-3</v>
      </c>
      <c r="FG385" s="240">
        <f t="shared" ca="1" si="753"/>
        <v>1.1879309884988108E-3</v>
      </c>
      <c r="FH385" s="240">
        <f t="shared" ca="1" si="754"/>
        <v>2.2786134766650289E-4</v>
      </c>
      <c r="FI385" s="240">
        <f t="shared" ca="1" si="755"/>
        <v>-8.0901141569282608E-4</v>
      </c>
      <c r="FJ385" s="240">
        <f t="shared" ca="1" si="756"/>
        <v>-1.5731981639753802E-3</v>
      </c>
      <c r="FK385" s="240">
        <f t="shared" ca="1" si="757"/>
        <v>-1.807121519258559E-3</v>
      </c>
      <c r="FL385" s="240">
        <f t="shared" ca="1" si="758"/>
        <v>-1.4319350940276106E-3</v>
      </c>
      <c r="FM385" s="240">
        <f t="shared" ca="1" si="759"/>
        <v>-5.740995156885496E-4</v>
      </c>
      <c r="FN385" s="240">
        <f t="shared" ca="1" si="760"/>
        <v>4.7724249056235507E-4</v>
      </c>
      <c r="FO385" s="240">
        <f t="shared" ca="1" si="761"/>
        <v>1.3677247728929118E-3</v>
      </c>
      <c r="FP385" s="240">
        <f t="shared" ca="1" si="762"/>
        <v>1.7972006827453463E-3</v>
      </c>
      <c r="FQ385" s="240">
        <f t="shared" ca="1" si="763"/>
        <v>1.6209107369313802E-3</v>
      </c>
      <c r="FR385" s="240">
        <f t="shared" ca="1" si="764"/>
        <v>8.9827536128137973E-4</v>
      </c>
      <c r="FS385" s="240">
        <f t="shared" ca="1" si="765"/>
        <v>-1.2713340416024442E-4</v>
      </c>
      <c r="FT385" s="240">
        <f t="shared" ca="1" si="766"/>
        <v>-1.1096904858170439E-3</v>
      </c>
      <c r="FU385" s="240">
        <f t="shared" ca="1" si="767"/>
        <v>-1.7182144318759903E-3</v>
      </c>
      <c r="FV385" s="240">
        <f t="shared" ca="1" si="768"/>
        <v>-1.7475956892320887E-3</v>
      </c>
      <c r="FW385" s="240">
        <f t="shared" ca="1" si="769"/>
        <v>-1.187930988498816E-3</v>
      </c>
      <c r="FX385" s="240">
        <f t="shared" ca="1" si="770"/>
        <v>-2.2786134766651005E-4</v>
      </c>
      <c r="FY385" s="240">
        <f t="shared" ca="1" si="771"/>
        <v>8.0901141569281979E-4</v>
      </c>
      <c r="FZ385" s="240">
        <f t="shared" ca="1" si="772"/>
        <v>1.5731981639753895E-3</v>
      </c>
      <c r="GA385" s="240">
        <f t="shared" ca="1" si="773"/>
        <v>1.8071215192585594E-3</v>
      </c>
      <c r="GB385" s="240">
        <f t="shared" ca="1" si="774"/>
        <v>1.431935094027615E-3</v>
      </c>
      <c r="GC385" s="240">
        <f t="shared" ca="1" si="775"/>
        <v>5.7409951568853181E-4</v>
      </c>
      <c r="GD385" s="240">
        <f t="shared" ca="1" si="776"/>
        <v>-4.7724249056234824E-4</v>
      </c>
      <c r="GE385" s="240">
        <f t="shared" ca="1" si="777"/>
        <v>-1.3677247728929073E-3</v>
      </c>
      <c r="GF385" s="240">
        <f t="shared" ca="1" si="778"/>
        <v>-1.7972006827453486E-3</v>
      </c>
      <c r="GG385" s="240">
        <f t="shared" ca="1" si="779"/>
        <v>-1.6209107369313832E-3</v>
      </c>
      <c r="GH385" s="240">
        <f t="shared" ca="1" si="780"/>
        <v>-8.9827536128138591E-4</v>
      </c>
      <c r="GI385" s="240">
        <f t="shared" ca="1" si="781"/>
        <v>1.2713340416026296E-4</v>
      </c>
      <c r="GJ385" s="240">
        <f t="shared" ca="1" si="782"/>
        <v>1.1096904858170383E-3</v>
      </c>
      <c r="GK385" s="240">
        <f t="shared" ca="1" si="783"/>
        <v>1.7182144318759881E-3</v>
      </c>
      <c r="GL385" s="240">
        <f t="shared" ca="1" si="784"/>
        <v>1.7475956892320905E-3</v>
      </c>
      <c r="GM385" s="240">
        <f t="shared" ca="1" si="785"/>
        <v>1.1879309884988214E-3</v>
      </c>
      <c r="GN385" s="240">
        <f t="shared" ca="1" si="786"/>
        <v>2.2786134766649151E-4</v>
      </c>
      <c r="GO385" s="240">
        <f t="shared" ca="1" si="787"/>
        <v>-8.0901141569281328E-4</v>
      </c>
      <c r="GP385" s="240">
        <f t="shared" ca="1" si="788"/>
        <v>-1.573198163975386E-3</v>
      </c>
      <c r="GQ385" s="240">
        <f t="shared" ca="1" si="789"/>
        <v>-1.8071215192585581E-3</v>
      </c>
      <c r="GR385" s="240">
        <f t="shared" ca="1" si="790"/>
        <v>-1.4319350940276195E-3</v>
      </c>
      <c r="GS385" s="240">
        <f t="shared" ca="1" si="791"/>
        <v>-5.7409951568853854E-4</v>
      </c>
      <c r="GT385" s="240">
        <f t="shared" ca="1" si="792"/>
        <v>4.7724249056236624E-4</v>
      </c>
      <c r="GU385" s="240">
        <f t="shared" ca="1" si="793"/>
        <v>1.3677247728929025E-3</v>
      </c>
      <c r="GV385" s="240">
        <f t="shared" ca="1" si="794"/>
        <v>1.7972006827453476E-3</v>
      </c>
      <c r="GW385" s="240">
        <f t="shared" ca="1" si="795"/>
        <v>1.6209107369313865E-3</v>
      </c>
      <c r="GX385" s="240">
        <f t="shared" ca="1" si="796"/>
        <v>8.9827536128139198E-4</v>
      </c>
      <c r="GY385" s="240">
        <f t="shared" ca="1" si="797"/>
        <v>-1.2713340416025613E-4</v>
      </c>
      <c r="GZ385" s="240">
        <f t="shared" ca="1" si="798"/>
        <v>-1.1096904858170326E-3</v>
      </c>
      <c r="HA385" s="240">
        <f t="shared" ca="1" si="799"/>
        <v>-1.718214431875986E-3</v>
      </c>
      <c r="HB385" s="240">
        <f t="shared" ca="1" si="800"/>
        <v>-1.7475956892320855E-3</v>
      </c>
      <c r="HC385" s="240">
        <f t="shared" ca="1" si="801"/>
        <v>-1.1879309884988269E-3</v>
      </c>
      <c r="HD385" s="240">
        <f t="shared" ca="1" si="802"/>
        <v>-2.2786134766649866E-4</v>
      </c>
      <c r="HE385" s="240">
        <f t="shared" ca="1" si="803"/>
        <v>8.0901141569282998E-4</v>
      </c>
      <c r="HF385" s="240">
        <f t="shared" ca="1" si="804"/>
        <v>1.5731981639753824E-3</v>
      </c>
      <c r="HG385" s="240">
        <f t="shared" ca="1" si="805"/>
        <v>1.8071215192585585E-3</v>
      </c>
      <c r="HH385" s="240">
        <f t="shared" ca="1" si="806"/>
        <v>1.4319350940276078E-3</v>
      </c>
      <c r="HI385" s="240">
        <f t="shared" ca="1" si="807"/>
        <v>5.7409951568854537E-4</v>
      </c>
      <c r="HJ385" s="240">
        <f t="shared" ca="1" si="808"/>
        <v>-4.7724249056235941E-4</v>
      </c>
      <c r="HK385" s="240">
        <f t="shared" ca="1" si="809"/>
        <v>-1.367724772892898E-3</v>
      </c>
      <c r="HL385" s="240">
        <f t="shared" ca="1" si="810"/>
        <v>-1.7972006827453469E-3</v>
      </c>
      <c r="HM385" s="240">
        <f t="shared" ca="1" si="811"/>
        <v>-1.620910736931378E-3</v>
      </c>
      <c r="HN385" s="240">
        <f t="shared" ca="1" si="812"/>
        <v>-8.9827536128139816E-4</v>
      </c>
      <c r="HO385" s="240">
        <f t="shared" ca="1" si="813"/>
        <v>1.2713340416024876E-4</v>
      </c>
      <c r="HP385" s="240">
        <f t="shared" ca="1" si="814"/>
        <v>1.1096904858170474E-3</v>
      </c>
      <c r="HQ385" s="240">
        <f t="shared" ca="1" si="815"/>
        <v>1.7182144318759916E-3</v>
      </c>
      <c r="HR385" s="240">
        <f t="shared" ca="1" si="816"/>
        <v>1.7475956892320944E-3</v>
      </c>
      <c r="HS385" s="240">
        <f t="shared" ca="1" si="817"/>
        <v>1.1879309884988321E-3</v>
      </c>
      <c r="HT385" s="240">
        <f t="shared" ca="1" si="818"/>
        <v>2.278613476665056E-4</v>
      </c>
      <c r="HU385" s="240">
        <f t="shared" ca="1" si="819"/>
        <v>-8.0901141569282348E-4</v>
      </c>
      <c r="HV385" s="240">
        <f t="shared" ca="1" si="820"/>
        <v>-1.5731981639753917E-3</v>
      </c>
      <c r="HW385" s="240">
        <f t="shared" ca="1" si="821"/>
        <v>-1.8071215192585572E-3</v>
      </c>
      <c r="HX385" s="240">
        <f t="shared" ca="1" si="822"/>
        <v>-1.431935094027628E-3</v>
      </c>
      <c r="HY385" s="240">
        <f t="shared" ca="1" si="823"/>
        <v>-5.7409951568855198E-4</v>
      </c>
      <c r="HZ385" s="240">
        <f t="shared" ca="1" si="824"/>
        <v>4.7724249056235258E-4</v>
      </c>
      <c r="IA385" s="240">
        <f t="shared" ca="1" si="825"/>
        <v>1.3677247728929101E-3</v>
      </c>
      <c r="IB385" s="240">
        <f t="shared" ca="1" si="826"/>
        <v>1.7972006827453491E-3</v>
      </c>
      <c r="IC385" s="240">
        <f t="shared" ca="1" si="827"/>
        <v>1.6209107369313928E-3</v>
      </c>
      <c r="ID385" s="240">
        <f t="shared" ca="1" si="828"/>
        <v>8.9827536128140434E-4</v>
      </c>
      <c r="IE385" s="240">
        <f t="shared" ca="1" si="829"/>
        <v>-3.7496701876293872E-4</v>
      </c>
      <c r="IF385" s="240">
        <f t="shared" ca="1" si="830"/>
        <v>-1.109690485817042E-3</v>
      </c>
      <c r="IG385" s="240">
        <f t="shared" ca="1" si="831"/>
        <v>-1.7182144318759894E-3</v>
      </c>
      <c r="IH385" s="240">
        <f t="shared" ca="1" si="832"/>
        <v>-1.7475956892320827E-3</v>
      </c>
      <c r="II385" s="240">
        <f t="shared" ca="1" si="833"/>
        <v>-1.1879309884988375E-3</v>
      </c>
      <c r="IJ385" s="240">
        <f t="shared" ca="1" si="834"/>
        <v>-2.2786134766651276E-4</v>
      </c>
      <c r="IK385" s="240">
        <f t="shared" ca="1" si="835"/>
        <v>8.090114156928174E-4</v>
      </c>
      <c r="IL385" s="240">
        <f t="shared" ca="1" si="836"/>
        <v>1.5731981639753882E-3</v>
      </c>
      <c r="IM385" s="240">
        <f t="shared" ca="1" si="837"/>
        <v>1.8071215192585577E-3</v>
      </c>
      <c r="IN385" s="240">
        <f t="shared" ca="1" si="838"/>
        <v>1.4319350940276009E-3</v>
      </c>
      <c r="IO385" s="240">
        <f t="shared" ca="1" si="839"/>
        <v>5.7409951568855892E-4</v>
      </c>
      <c r="IP385" s="240">
        <f t="shared" ca="1" si="840"/>
        <v>-4.7724249056234575E-4</v>
      </c>
      <c r="IQ385" s="240">
        <f t="shared" ca="1" si="841"/>
        <v>-1.3677247728929053E-3</v>
      </c>
      <c r="IR385" s="240">
        <f t="shared" ca="1" si="842"/>
        <v>-1.7972006827453484E-3</v>
      </c>
      <c r="IS385" s="240">
        <f t="shared" ca="1" si="843"/>
        <v>-1.6209107369313728E-3</v>
      </c>
      <c r="IT385" s="240">
        <f t="shared" ca="1" si="844"/>
        <v>-8.9827536128141052E-4</v>
      </c>
      <c r="IU385" s="240">
        <f t="shared" ca="1" si="845"/>
        <v>1.2713340416023488E-4</v>
      </c>
      <c r="IV385" s="240">
        <f t="shared" ca="1" si="846"/>
        <v>1.1096904858170363E-3</v>
      </c>
      <c r="IW385" s="240">
        <f t="shared" ca="1" si="847"/>
        <v>1.7182144318759873E-3</v>
      </c>
      <c r="IX385" s="240">
        <f t="shared" ca="1" si="848"/>
        <v>1.7475956892320844E-3</v>
      </c>
      <c r="IY385" s="240">
        <f t="shared" ca="1" si="849"/>
        <v>1.1879309884988039E-3</v>
      </c>
      <c r="IZ385" s="240">
        <f t="shared" ca="1" si="850"/>
        <v>2.278613476665197E-4</v>
      </c>
      <c r="JA385" s="240">
        <f t="shared" ca="1" si="851"/>
        <v>-8.090114156928109E-4</v>
      </c>
      <c r="JB385" s="240">
        <f t="shared" ca="1" si="852"/>
        <v>-1.5731981639753847E-3</v>
      </c>
    </row>
    <row r="386" spans="2:262">
      <c r="B386" s="248">
        <v>25</v>
      </c>
      <c r="C386" s="247">
        <f t="shared" si="853"/>
        <v>4.8828125000000011E-4</v>
      </c>
      <c r="D386" s="244">
        <f t="shared" ca="1" si="597"/>
        <v>24.197990559485529</v>
      </c>
      <c r="E386" s="243">
        <f ca="1">AE361</f>
        <v>0.19799055948552738</v>
      </c>
      <c r="F386" s="242">
        <v>25</v>
      </c>
      <c r="G386" s="240">
        <f t="shared" ca="1" si="854"/>
        <v>5.793275188595781E-3</v>
      </c>
      <c r="H386" s="240">
        <f t="shared" ca="1" si="598"/>
        <v>4.2105754434787757E-3</v>
      </c>
      <c r="I386" s="240">
        <f t="shared" ca="1" si="599"/>
        <v>1.0917298858387013E-3</v>
      </c>
      <c r="J386" s="240">
        <f t="shared" ca="1" si="600"/>
        <v>-2.425411894027907E-3</v>
      </c>
      <c r="K386" s="240">
        <f t="shared" ca="1" si="601"/>
        <v>-5.0576897462275708E-3</v>
      </c>
      <c r="L386" s="240">
        <f t="shared" ca="1" si="602"/>
        <v>-5.8447687582683918E-3</v>
      </c>
      <c r="M386" s="240">
        <f t="shared" ca="1" si="603"/>
        <v>-4.499498600058582E-3</v>
      </c>
      <c r="N386" s="240">
        <f t="shared" ca="1" si="604"/>
        <v>-1.512674686141026E-3</v>
      </c>
      <c r="O386" s="240">
        <f t="shared" ca="1" si="605"/>
        <v>2.026018898803098E-3</v>
      </c>
      <c r="P386" s="240">
        <f t="shared" ca="1" si="606"/>
        <v>4.8255592517800466E-3</v>
      </c>
      <c r="Q386" s="240">
        <f t="shared" ca="1" si="607"/>
        <v>5.86458901963387E-3</v>
      </c>
      <c r="R386" s="240">
        <f t="shared" ca="1" si="608"/>
        <v>4.7640385838763292E-3</v>
      </c>
      <c r="S386" s="240">
        <f t="shared" ca="1" si="609"/>
        <v>1.925422171257055E-3</v>
      </c>
      <c r="T386" s="240">
        <f t="shared" ca="1" si="610"/>
        <v>-1.6156467316260986E-3</v>
      </c>
      <c r="U386" s="241">
        <f t="shared" ca="1" si="611"/>
        <v>-4.5672786336480291E-3</v>
      </c>
      <c r="V386" s="240">
        <f t="shared" ca="1" si="612"/>
        <v>-5.8526285649785964E-3</v>
      </c>
      <c r="W386" s="240">
        <f t="shared" ca="1" si="613"/>
        <v>-5.0027618298392629E-3</v>
      </c>
      <c r="X386" s="240">
        <f t="shared" ca="1" si="614"/>
        <v>-2.3277356268034261E-3</v>
      </c>
      <c r="Y386" s="240">
        <f t="shared" ca="1" si="615"/>
        <v>1.1965192348265419E-3</v>
      </c>
      <c r="Z386" s="240">
        <f t="shared" ca="1" si="616"/>
        <v>4.2842475368792933E-3</v>
      </c>
      <c r="AA386" s="240">
        <f t="shared" ca="1" si="617"/>
        <v>5.8089522090426339E-3</v>
      </c>
      <c r="AB386" s="240">
        <f t="shared" ca="1" si="618"/>
        <v>5.2143746759939127E-3</v>
      </c>
      <c r="AC386" s="240">
        <f t="shared" ca="1" si="619"/>
        <v>2.7174348813070273E-3</v>
      </c>
      <c r="AD386" s="240">
        <f t="shared" ca="1" si="620"/>
        <v>-7.7090769662389912E-4</v>
      </c>
      <c r="AE386" s="240">
        <f t="shared" ca="1" si="621"/>
        <v>-3.9779997315097741E-3</v>
      </c>
      <c r="AF386" s="240">
        <f t="shared" ca="1" si="622"/>
        <v>-5.7337966377830341E-3</v>
      </c>
      <c r="AG386" s="240">
        <f t="shared" ca="1" si="623"/>
        <v>-5.397730373992265E-3</v>
      </c>
      <c r="AH386" s="240">
        <f t="shared" ca="1" si="624"/>
        <v>-3.0924081207431495E-3</v>
      </c>
      <c r="AI386" s="240">
        <f t="shared" ca="1" si="625"/>
        <v>3.4111854281978961E-4</v>
      </c>
      <c r="AJ386" s="240">
        <f t="shared" ca="1" si="626"/>
        <v>3.6501948009308839E-3</v>
      </c>
      <c r="AK386" s="240">
        <f t="shared" ca="1" si="627"/>
        <v>5.6275691257521255E-3</v>
      </c>
      <c r="AL386" s="240">
        <f t="shared" ca="1" si="628"/>
        <v>5.5518353034204587E-3</v>
      </c>
      <c r="AM386" s="240">
        <f t="shared" ca="1" si="629"/>
        <v>3.4506233326386335E-3</v>
      </c>
      <c r="AN386" s="240">
        <f t="shared" ca="1" si="630"/>
        <v>9.0519161923244187E-5</v>
      </c>
      <c r="AO386" s="240">
        <f t="shared" ca="1" si="631"/>
        <v>-3.3026091484633265E-3</v>
      </c>
      <c r="AP386" s="240">
        <f t="shared" ca="1" si="632"/>
        <v>-5.4908453290414341E-3</v>
      </c>
      <c r="AQ386" s="240">
        <f t="shared" ca="1" si="633"/>
        <v>-5.6758543563138614E-3</v>
      </c>
      <c r="AR386" s="240">
        <f t="shared" ca="1" si="634"/>
        <v>-3.7901393177235034E-3</v>
      </c>
      <c r="AS386" s="240">
        <f t="shared" ca="1" si="635"/>
        <v>-5.2166633548501938E-4</v>
      </c>
      <c r="AT386" s="240">
        <f t="shared" ca="1" si="636"/>
        <v>2.937126370873522E-3</v>
      </c>
      <c r="AU386" s="240">
        <f t="shared" ca="1" si="637"/>
        <v>5.324366165751453E-3</v>
      </c>
      <c r="AV386" s="240">
        <f t="shared" ca="1" si="638"/>
        <v>5.7691154626795093E-3</v>
      </c>
      <c r="AW386" s="240">
        <f t="shared" ca="1" si="639"/>
        <v>4.1091162094580302E-3</v>
      </c>
      <c r="AX386" s="240">
        <f t="shared" ca="1" si="640"/>
        <v>9.4998655397626297E-4</v>
      </c>
      <c r="AY386" s="240">
        <f t="shared" ca="1" si="641"/>
        <v>-2.5557270509996314E-3</v>
      </c>
      <c r="AZ386" s="240">
        <f t="shared" ca="1" si="642"/>
        <v>-5.1290338008922248E-3</v>
      </c>
      <c r="BA386" s="240">
        <f t="shared" ca="1" si="643"/>
        <v>-5.8311132325016184E-3</v>
      </c>
      <c r="BB386" s="240">
        <f t="shared" ca="1" si="644"/>
        <v>-4.4058254444289116E-3</v>
      </c>
      <c r="BC386" s="240">
        <f t="shared" ca="1" si="645"/>
        <v>-1.373158713022186E-3</v>
      </c>
      <c r="BD386" s="240">
        <f t="shared" ca="1" si="646"/>
        <v>2.1604780248014859E-3</v>
      </c>
      <c r="BE386" s="240">
        <f t="shared" ca="1" si="647"/>
        <v>4.9059067574730355E-3</v>
      </c>
      <c r="BF386" s="240">
        <f t="shared" ca="1" si="648"/>
        <v>5.8615116944938789E-3</v>
      </c>
      <c r="BG386" s="240">
        <f t="shared" ca="1" si="649"/>
        <v>4.6786591295841611E-3</v>
      </c>
      <c r="BH386" s="240">
        <f t="shared" ca="1" si="650"/>
        <v>1.7888896060281535E-3</v>
      </c>
      <c r="BI386" s="240">
        <f t="shared" ca="1" si="651"/>
        <v>-1.7535211809974862E-3</v>
      </c>
      <c r="BJ386" s="240">
        <f t="shared" ca="1" si="652"/>
        <v>-4.6561941802745E-3</v>
      </c>
      <c r="BK386" s="240">
        <f t="shared" ca="1" si="653"/>
        <v>-5.860146116756948E-3</v>
      </c>
      <c r="BL386" s="240">
        <f t="shared" ca="1" si="654"/>
        <v>-4.9261387555449357E-3</v>
      </c>
      <c r="BM386" s="240">
        <f t="shared" ca="1" si="655"/>
        <v>-2.1949263512650126E-3</v>
      </c>
      <c r="BN386" s="240">
        <f t="shared" ca="1" si="656"/>
        <v>1.3370618539839518E-3</v>
      </c>
      <c r="BO386" s="240">
        <f t="shared" ca="1" si="657"/>
        <v>4.3812492833881708E-3</v>
      </c>
      <c r="BP386" s="240">
        <f t="shared" ca="1" si="658"/>
        <v>5.8270238994748997E-3</v>
      </c>
      <c r="BQ386" s="240">
        <f t="shared" ca="1" si="659"/>
        <v>5.1469232087758224E-3</v>
      </c>
      <c r="BR386" s="240">
        <f t="shared" ca="1" si="660"/>
        <v>2.5890686004301586E-3</v>
      </c>
      <c r="BS386" s="240">
        <f t="shared" ca="1" si="661"/>
        <v>-9.1335687293717799E-4</v>
      </c>
      <c r="BT386" s="240">
        <f t="shared" ca="1" si="662"/>
        <v>-4.0825620170322728E-3</v>
      </c>
      <c r="BU386" s="240">
        <f t="shared" ca="1" si="663"/>
        <v>-5.7623245348129865E-3</v>
      </c>
      <c r="BV386" s="240">
        <f t="shared" ca="1" si="664"/>
        <v>-5.3398160391954471E-3</v>
      </c>
      <c r="BW386" s="240">
        <f t="shared" ca="1" si="665"/>
        <v>-2.9691804625258892E-3</v>
      </c>
      <c r="BX386" s="240">
        <f t="shared" ca="1" si="666"/>
        <v>4.8470233186032486E-4</v>
      </c>
      <c r="BY386" s="240">
        <f t="shared" ca="1" si="667"/>
        <v>3.7617509933821789E-3</v>
      </c>
      <c r="BZ386" s="240">
        <f t="shared" ca="1" si="668"/>
        <v>5.666398634234019E-3</v>
      </c>
      <c r="CA386" s="240">
        <f t="shared" ca="1" si="669"/>
        <v>5.5037719438430378E-3</v>
      </c>
      <c r="CB386" s="240">
        <f t="shared" ca="1" si="670"/>
        <v>3.3332020784376535E-3</v>
      </c>
      <c r="CC386" s="240">
        <f t="shared" ca="1" si="671"/>
        <v>-5.3421146851200148E-5</v>
      </c>
      <c r="CD386" s="240">
        <f t="shared" ca="1" si="672"/>
        <v>-3.4205547151710172E-3</v>
      </c>
      <c r="CE386" s="240">
        <f t="shared" ca="1" si="673"/>
        <v>-5.5397660285045275E-3</v>
      </c>
      <c r="CF386" s="240">
        <f t="shared" ca="1" si="674"/>
        <v>-5.6379024314657088E-3</v>
      </c>
      <c r="CG386" s="240">
        <f t="shared" ca="1" si="675"/>
        <v>-3.6791607834889706E-3</v>
      </c>
      <c r="CH386" s="240">
        <f t="shared" ca="1" si="676"/>
        <v>-3.7814953198121812E-4</v>
      </c>
      <c r="CI386" s="240">
        <f t="shared" ca="1" si="677"/>
        <v>3.0608221545925258E-3</v>
      </c>
      <c r="CJ386" s="240">
        <f t="shared" ca="1" si="678"/>
        <v>5.3831129506867305E-3</v>
      </c>
      <c r="CK386" s="240">
        <f t="shared" ca="1" si="679"/>
        <v>5.7414806373296337E-3</v>
      </c>
      <c r="CL386" s="240">
        <f t="shared" ca="1" si="680"/>
        <v>4.0051817974824655E-3</v>
      </c>
      <c r="CM386" s="240">
        <f t="shared" ca="1" si="681"/>
        <v>8.0767098573600511E-4</v>
      </c>
      <c r="CN386" s="240">
        <f t="shared" ca="1" si="682"/>
        <v>-2.6845027335606112E-3</v>
      </c>
      <c r="CO386" s="240">
        <f t="shared" ca="1" si="683"/>
        <v>-5.1972883173821392E-3</v>
      </c>
      <c r="CP386" s="240">
        <f t="shared" ca="1" si="684"/>
        <v>-5.8139452621629563E-3</v>
      </c>
      <c r="CQ386" s="240">
        <f t="shared" ca="1" si="685"/>
        <v>-4.3094983842959286E-3</v>
      </c>
      <c r="CR386" s="240">
        <f t="shared" ca="1" si="686"/>
        <v>-1.2328156004403176E-3</v>
      </c>
      <c r="CS386" s="240">
        <f t="shared" ca="1" si="687"/>
        <v>2.2936357596232198E-3</v>
      </c>
      <c r="CT386" s="240">
        <f t="shared" ca="1" si="688"/>
        <v>4.9832991283789976E-3</v>
      </c>
      <c r="CU386" s="240">
        <f t="shared" ca="1" si="689"/>
        <v>5.854903613885163E-3</v>
      </c>
      <c r="CV386" s="240">
        <f t="shared" ca="1" si="690"/>
        <v>4.5904614259786643E-3</v>
      </c>
      <c r="CW386" s="240">
        <f t="shared" ca="1" si="691"/>
        <v>1.6512794805914719E-3</v>
      </c>
      <c r="CX386" s="240">
        <f t="shared" ca="1" si="692"/>
        <v>-1.8903393747777806E-3</v>
      </c>
      <c r="CY386" s="240">
        <f t="shared" ca="1" si="693"/>
        <v>-4.7423050096330579E-3</v>
      </c>
      <c r="CZ386" s="240">
        <f t="shared" ca="1" si="694"/>
        <v>-5.864133735639542E-3</v>
      </c>
      <c r="DA386" s="240">
        <f t="shared" ca="1" si="695"/>
        <v>-4.8465483594644452E-3</v>
      </c>
      <c r="DB386" s="240">
        <f t="shared" ca="1" si="696"/>
        <v>-2.0607949341661606E-3</v>
      </c>
      <c r="DC386" s="240">
        <f t="shared" ca="1" si="697"/>
        <v>1.4767990770765049E-3</v>
      </c>
      <c r="DD386" s="240">
        <f t="shared" ca="1" si="698"/>
        <v>4.475611929154211E-3</v>
      </c>
      <c r="DE386" s="240">
        <f t="shared" ca="1" si="699"/>
        <v>5.841585608596581E-3</v>
      </c>
      <c r="DF386" s="240">
        <f t="shared" ca="1" si="700"/>
        <v>5.0763714274726177E-3</v>
      </c>
      <c r="DG386" s="240">
        <f t="shared" ca="1" si="701"/>
        <v>2.4591427614399299E-3</v>
      </c>
      <c r="DH386" s="240">
        <f t="shared" ca="1" si="702"/>
        <v>-1.0552558772228115E-3</v>
      </c>
      <c r="DI386" s="240">
        <f t="shared" ca="1" si="703"/>
        <v>-4.1846651198525079E-3</v>
      </c>
      <c r="DJ386" s="240">
        <f t="shared" ca="1" si="704"/>
        <v>-5.7873814230103579E-3</v>
      </c>
      <c r="DK386" s="240">
        <f t="shared" ca="1" si="705"/>
        <v>-5.2786851988852173E-3</v>
      </c>
      <c r="DL386" s="240">
        <f t="shared" ca="1" si="706"/>
        <v>-2.8441642810228106E-3</v>
      </c>
      <c r="DM386" s="240">
        <f t="shared" ca="1" si="707"/>
        <v>6.2799415434027298E-4</v>
      </c>
      <c r="DN386" s="240">
        <f t="shared" ca="1" si="708"/>
        <v>3.8710412476960368E-3</v>
      </c>
      <c r="DO386" s="240">
        <f t="shared" ca="1" si="709"/>
        <v>5.7018149160589478E-3</v>
      </c>
      <c r="DP386" s="240">
        <f t="shared" ca="1" si="710"/>
        <v>5.4523933178459117E-3</v>
      </c>
      <c r="DQ386" s="240">
        <f t="shared" ca="1" si="711"/>
        <v>3.2137730279410597E-3</v>
      </c>
      <c r="DR386" s="240">
        <f t="shared" ca="1" si="712"/>
        <v>-1.9732927672430579E-4</v>
      </c>
      <c r="DS386" s="240">
        <f t="shared" ca="1" si="713"/>
        <v>-3.5364398676210858E-3</v>
      </c>
      <c r="DT386" s="240">
        <f t="shared" ca="1" si="714"/>
        <v>-5.5853497800572305E-3</v>
      </c>
      <c r="DU386" s="240">
        <f t="shared" ca="1" si="715"/>
        <v>-5.5965544450075917E-3</v>
      </c>
      <c r="DV386" s="240">
        <f t="shared" ca="1" si="716"/>
        <v>-3.5659660603711797E-3</v>
      </c>
      <c r="DW386" s="240">
        <f t="shared" ca="1" si="717"/>
        <v>-2.344049453392727E-4</v>
      </c>
      <c r="DX386" s="240">
        <f t="shared" ca="1" si="718"/>
        <v>3.1826742134970784E-3</v>
      </c>
      <c r="DY386" s="240">
        <f t="shared" ca="1" si="719"/>
        <v>5.4386171496680746E-3</v>
      </c>
      <c r="DZ386" s="240">
        <f t="shared" ca="1" si="720"/>
        <v>5.7103873587316337E-3</v>
      </c>
      <c r="EA386" s="240">
        <f t="shared" ca="1" si="721"/>
        <v>3.8988348137554436E-3</v>
      </c>
      <c r="EB386" s="240">
        <f t="shared" ca="1" si="722"/>
        <v>6.6486890669468254E-4</v>
      </c>
      <c r="EC386" s="240">
        <f t="shared" ca="1" si="723"/>
        <v>-2.8116613720549719E-3</v>
      </c>
      <c r="ED386" s="240">
        <f t="shared" ca="1" si="724"/>
        <v>-5.2624121817288006E-3</v>
      </c>
      <c r="EE386" s="240">
        <f t="shared" ca="1" si="725"/>
        <v>-5.7932751885957862E-3</v>
      </c>
      <c r="EF386" s="240">
        <f t="shared" ca="1" si="726"/>
        <v>-4.2105754434787687E-3</v>
      </c>
      <c r="EG386" s="240">
        <f t="shared" ca="1" si="727"/>
        <v>-1.0917298858387292E-3</v>
      </c>
      <c r="EH386" s="240">
        <f t="shared" ca="1" si="728"/>
        <v>2.4254118940279209E-3</v>
      </c>
      <c r="EI386" s="240">
        <f t="shared" ca="1" si="729"/>
        <v>5.0576897462275595E-3</v>
      </c>
      <c r="EJ386" s="240">
        <f t="shared" ca="1" si="730"/>
        <v>5.8447687582683901E-3</v>
      </c>
      <c r="EK386" s="240">
        <f t="shared" ca="1" si="731"/>
        <v>4.4994986000585924E-3</v>
      </c>
      <c r="EL386" s="240">
        <f t="shared" ca="1" si="732"/>
        <v>1.5126746861409981E-3</v>
      </c>
      <c r="EM386" s="240">
        <f t="shared" ca="1" si="733"/>
        <v>-2.0260188988030911E-3</v>
      </c>
      <c r="EN386" s="240">
        <f t="shared" ca="1" si="734"/>
        <v>-4.8255592517800665E-3</v>
      </c>
      <c r="EO386" s="240">
        <f t="shared" ca="1" si="735"/>
        <v>-5.86458901963387E-3</v>
      </c>
      <c r="EP386" s="240">
        <f t="shared" ca="1" si="736"/>
        <v>-4.7640385838763032E-3</v>
      </c>
      <c r="EQ386" s="240">
        <f t="shared" ca="1" si="737"/>
        <v>-1.9254221712570524E-3</v>
      </c>
      <c r="ER386" s="240">
        <f t="shared" ca="1" si="738"/>
        <v>1.615646731626061E-3</v>
      </c>
      <c r="ES386" s="240">
        <f t="shared" ca="1" si="739"/>
        <v>4.567278633648037E-3</v>
      </c>
      <c r="ET386" s="240">
        <f t="shared" ca="1" si="740"/>
        <v>5.8526285649785955E-3</v>
      </c>
      <c r="EU386" s="240">
        <f t="shared" ca="1" si="741"/>
        <v>5.002761829839256E-3</v>
      </c>
      <c r="EV386" s="240">
        <f t="shared" ca="1" si="742"/>
        <v>2.3277356268034425E-3</v>
      </c>
      <c r="EW386" s="240">
        <f t="shared" ca="1" si="743"/>
        <v>-1.1965192348265658E-3</v>
      </c>
      <c r="EX386" s="240">
        <f t="shared" ca="1" si="744"/>
        <v>-4.2842475368792821E-3</v>
      </c>
      <c r="EY386" s="240">
        <f t="shared" ca="1" si="745"/>
        <v>-5.8089522090426383E-3</v>
      </c>
      <c r="EZ386" s="240">
        <f t="shared" ca="1" si="746"/>
        <v>-5.2143746759939161E-3</v>
      </c>
      <c r="FA386" s="240">
        <f t="shared" ca="1" si="747"/>
        <v>-2.7174348813069969E-3</v>
      </c>
      <c r="FB386" s="240">
        <f t="shared" ca="1" si="748"/>
        <v>7.7090769662390216E-4</v>
      </c>
      <c r="FC386" s="240">
        <f t="shared" ca="1" si="749"/>
        <v>3.9779997315098061E-3</v>
      </c>
      <c r="FD386" s="240">
        <f t="shared" ca="1" si="750"/>
        <v>5.7337966377830349E-3</v>
      </c>
      <c r="FE386" s="240">
        <f t="shared" ca="1" si="751"/>
        <v>5.3977303739922797E-3</v>
      </c>
      <c r="FF386" s="240">
        <f t="shared" ca="1" si="752"/>
        <v>3.0924081207431473E-3</v>
      </c>
      <c r="FG386" s="240">
        <f t="shared" ca="1" si="753"/>
        <v>-3.411185428197714E-4</v>
      </c>
      <c r="FH386" s="240">
        <f t="shared" ca="1" si="754"/>
        <v>-3.6501948009309022E-3</v>
      </c>
      <c r="FI386" s="240">
        <f t="shared" ca="1" si="755"/>
        <v>-5.6275691257521203E-3</v>
      </c>
      <c r="FJ386" s="240">
        <f t="shared" ca="1" si="756"/>
        <v>-5.5518353034204508E-3</v>
      </c>
      <c r="FK386" s="240">
        <f t="shared" ca="1" si="757"/>
        <v>-3.4506233326386483E-3</v>
      </c>
      <c r="FL386" s="240">
        <f t="shared" ca="1" si="758"/>
        <v>-9.0519161923220768E-5</v>
      </c>
      <c r="FM386" s="240">
        <f t="shared" ca="1" si="759"/>
        <v>3.3026091484633117E-3</v>
      </c>
      <c r="FN386" s="240">
        <f t="shared" ca="1" si="760"/>
        <v>5.4908453290414506E-3</v>
      </c>
      <c r="FO386" s="240">
        <f t="shared" ca="1" si="761"/>
        <v>5.6758543563138605E-3</v>
      </c>
      <c r="FP386" s="240">
        <f t="shared" ca="1" si="762"/>
        <v>3.7901393177234696E-3</v>
      </c>
      <c r="FQ386" s="240">
        <f t="shared" ca="1" si="763"/>
        <v>5.2166633548501634E-4</v>
      </c>
      <c r="FR386" s="240">
        <f t="shared" ca="1" si="764"/>
        <v>-2.937126370873489E-3</v>
      </c>
      <c r="FS386" s="240">
        <f t="shared" ca="1" si="765"/>
        <v>-5.3243661657514539E-3</v>
      </c>
      <c r="FT386" s="240">
        <f t="shared" ca="1" si="766"/>
        <v>-5.7691154626795136E-3</v>
      </c>
      <c r="FU386" s="240">
        <f t="shared" ca="1" si="767"/>
        <v>-4.1091162094580138E-3</v>
      </c>
      <c r="FV386" s="240">
        <f t="shared" ca="1" si="768"/>
        <v>-9.4998655397628097E-4</v>
      </c>
      <c r="FW386" s="240">
        <f t="shared" ca="1" si="769"/>
        <v>2.5557270509996527E-3</v>
      </c>
      <c r="FX386" s="240">
        <f t="shared" ca="1" si="770"/>
        <v>5.1290338008922153E-3</v>
      </c>
      <c r="FY386" s="240">
        <f t="shared" ca="1" si="771"/>
        <v>5.8311132325016158E-3</v>
      </c>
      <c r="FZ386" s="240">
        <f t="shared" ca="1" si="772"/>
        <v>4.405825444428909E-3</v>
      </c>
      <c r="GA386" s="240">
        <f t="shared" ca="1" si="773"/>
        <v>1.3731587130221426E-3</v>
      </c>
      <c r="GB386" s="240">
        <f t="shared" ca="1" si="774"/>
        <v>-2.1604780248014885E-3</v>
      </c>
      <c r="GC386" s="240">
        <f t="shared" ca="1" si="775"/>
        <v>-4.9059067574730606E-3</v>
      </c>
      <c r="GD386" s="240">
        <f t="shared" ca="1" si="776"/>
        <v>-5.861511694493878E-3</v>
      </c>
      <c r="GE386" s="240">
        <f t="shared" ca="1" si="777"/>
        <v>-4.6786591295841845E-3</v>
      </c>
      <c r="GF386" s="240">
        <f t="shared" ca="1" si="778"/>
        <v>-1.7888896060281512E-3</v>
      </c>
      <c r="GG386" s="240">
        <f t="shared" ca="1" si="779"/>
        <v>1.7535211809974491E-3</v>
      </c>
      <c r="GH386" s="240">
        <f t="shared" ca="1" si="780"/>
        <v>4.6561941802745017E-3</v>
      </c>
      <c r="GI386" s="240">
        <f t="shared" ca="1" si="781"/>
        <v>5.8601461167569462E-3</v>
      </c>
      <c r="GJ386" s="240">
        <f t="shared" ca="1" si="782"/>
        <v>4.9261387555449114E-3</v>
      </c>
      <c r="GK386" s="240">
        <f t="shared" ca="1" si="783"/>
        <v>2.1949263512650095E-3</v>
      </c>
      <c r="GL386" s="240">
        <f t="shared" ca="1" si="784"/>
        <v>-1.3370618539839951E-3</v>
      </c>
      <c r="GM386" s="240">
        <f t="shared" ca="1" si="785"/>
        <v>-4.3812492833881726E-3</v>
      </c>
      <c r="GN386" s="240">
        <f t="shared" ca="1" si="786"/>
        <v>-5.8270238994749049E-3</v>
      </c>
      <c r="GO386" s="240">
        <f t="shared" ca="1" si="787"/>
        <v>-5.1469232087758216E-3</v>
      </c>
      <c r="GP386" s="240">
        <f t="shared" ca="1" si="788"/>
        <v>-2.5890686004301933E-3</v>
      </c>
      <c r="GQ386" s="240">
        <f t="shared" ca="1" si="789"/>
        <v>9.1335687293718059E-4</v>
      </c>
      <c r="GR386" s="240">
        <f t="shared" ca="1" si="790"/>
        <v>4.0825620170322442E-3</v>
      </c>
      <c r="GS386" s="240">
        <f t="shared" ca="1" si="791"/>
        <v>5.7623245348129857E-3</v>
      </c>
      <c r="GT386" s="240">
        <f t="shared" ca="1" si="792"/>
        <v>5.3398160391954635E-3</v>
      </c>
      <c r="GU386" s="240">
        <f t="shared" ca="1" si="793"/>
        <v>2.9691804625258866E-3</v>
      </c>
      <c r="GV386" s="240">
        <f t="shared" ca="1" si="794"/>
        <v>-4.8470233186028626E-4</v>
      </c>
      <c r="GW386" s="240">
        <f t="shared" ca="1" si="795"/>
        <v>-3.7617509933822123E-3</v>
      </c>
      <c r="GX386" s="240">
        <f t="shared" ca="1" si="796"/>
        <v>-5.6663986342340208E-3</v>
      </c>
      <c r="GY386" s="240">
        <f t="shared" ca="1" si="797"/>
        <v>-5.5037719438430222E-3</v>
      </c>
      <c r="GZ386" s="240">
        <f t="shared" ca="1" si="798"/>
        <v>-3.3332020784376517E-3</v>
      </c>
      <c r="HA386" s="240">
        <f t="shared" ca="1" si="799"/>
        <v>5.3421146851244817E-5</v>
      </c>
      <c r="HB386" s="240">
        <f t="shared" ca="1" si="800"/>
        <v>3.4205547151710198E-3</v>
      </c>
      <c r="HC386" s="240">
        <f t="shared" ca="1" si="801"/>
        <v>5.5397660285045154E-3</v>
      </c>
      <c r="HD386" s="240">
        <f t="shared" ca="1" si="802"/>
        <v>5.637902431465708E-3</v>
      </c>
      <c r="HE386" s="240">
        <f t="shared" ca="1" si="803"/>
        <v>3.679160783489001E-3</v>
      </c>
      <c r="HF386" s="240">
        <f t="shared" ca="1" si="804"/>
        <v>3.7814953198121466E-4</v>
      </c>
      <c r="HG386" s="240">
        <f t="shared" ca="1" si="805"/>
        <v>-3.060822154592492E-3</v>
      </c>
      <c r="HH386" s="240">
        <f t="shared" ca="1" si="806"/>
        <v>-5.3831129506867002E-3</v>
      </c>
      <c r="HI386" s="240">
        <f t="shared" ca="1" si="807"/>
        <v>-5.741480637329625E-3</v>
      </c>
      <c r="HJ386" s="240">
        <f t="shared" ca="1" si="808"/>
        <v>-4.0051817974824325E-3</v>
      </c>
      <c r="HK386" s="240">
        <f t="shared" ca="1" si="809"/>
        <v>-8.0767098573600207E-4</v>
      </c>
      <c r="HL386" s="240">
        <f t="shared" ca="1" si="810"/>
        <v>2.6845027335605765E-3</v>
      </c>
      <c r="HM386" s="240">
        <f t="shared" ca="1" si="811"/>
        <v>5.19728831738218E-3</v>
      </c>
      <c r="HN386" s="240">
        <f t="shared" ca="1" si="812"/>
        <v>5.8139452621629503E-3</v>
      </c>
      <c r="HO386" s="240">
        <f t="shared" ca="1" si="813"/>
        <v>4.3094983842959268E-3</v>
      </c>
      <c r="HP386" s="240">
        <f t="shared" ca="1" si="814"/>
        <v>1.2328156004403556E-3</v>
      </c>
      <c r="HQ386" s="240">
        <f t="shared" ca="1" si="815"/>
        <v>-2.2936357596231461E-3</v>
      </c>
      <c r="HR386" s="240">
        <f t="shared" ca="1" si="816"/>
        <v>-4.9832991283790219E-3</v>
      </c>
      <c r="HS386" s="240">
        <f t="shared" ca="1" si="817"/>
        <v>-5.854903613885163E-3</v>
      </c>
      <c r="HT386" s="240">
        <f t="shared" ca="1" si="818"/>
        <v>-4.5904614259786886E-3</v>
      </c>
      <c r="HU386" s="240">
        <f t="shared" ca="1" si="819"/>
        <v>-1.6512794805915486E-3</v>
      </c>
      <c r="HV386" s="240">
        <f t="shared" ca="1" si="820"/>
        <v>1.8903393747778628E-3</v>
      </c>
      <c r="HW386" s="240">
        <f t="shared" ca="1" si="821"/>
        <v>4.7423050096330839E-3</v>
      </c>
      <c r="HX386" s="240">
        <f t="shared" ca="1" si="822"/>
        <v>5.8641337356395411E-3</v>
      </c>
      <c r="HY386" s="240">
        <f t="shared" ca="1" si="823"/>
        <v>4.8465483594644669E-3</v>
      </c>
      <c r="HZ386" s="240">
        <f t="shared" ca="1" si="824"/>
        <v>2.0607949341660795E-3</v>
      </c>
      <c r="IA386" s="240">
        <f t="shared" ca="1" si="825"/>
        <v>-1.4767990770765483E-3</v>
      </c>
      <c r="IB386" s="240">
        <f t="shared" ca="1" si="826"/>
        <v>-4.4756119291542128E-3</v>
      </c>
      <c r="IC386" s="240">
        <f t="shared" ca="1" si="827"/>
        <v>-5.8415856085965766E-3</v>
      </c>
      <c r="ID386" s="240">
        <f t="shared" ca="1" si="828"/>
        <v>-5.0763714274726576E-3</v>
      </c>
      <c r="IE386" s="240">
        <f t="shared" ca="1" si="829"/>
        <v>-2.4218053466814543E-3</v>
      </c>
      <c r="IF386" s="240">
        <f t="shared" ca="1" si="830"/>
        <v>1.055255877222815E-3</v>
      </c>
      <c r="IG386" s="240">
        <f t="shared" ca="1" si="831"/>
        <v>4.1846651198525105E-3</v>
      </c>
      <c r="IH386" s="240">
        <f t="shared" ca="1" si="832"/>
        <v>5.7873814230103449E-3</v>
      </c>
      <c r="II386" s="240">
        <f t="shared" ca="1" si="833"/>
        <v>5.27868519888518E-3</v>
      </c>
      <c r="IJ386" s="240">
        <f t="shared" ca="1" si="834"/>
        <v>2.8441642810228085E-3</v>
      </c>
      <c r="IK386" s="240">
        <f t="shared" ca="1" si="835"/>
        <v>-6.2799415434027601E-4</v>
      </c>
      <c r="IL386" s="240">
        <f t="shared" ca="1" si="836"/>
        <v>-3.8710412476959761E-3</v>
      </c>
      <c r="IM386" s="240">
        <f t="shared" ca="1" si="837"/>
        <v>-5.7018149160589686E-3</v>
      </c>
      <c r="IN386" s="240">
        <f t="shared" ca="1" si="838"/>
        <v>-5.45239331784591E-3</v>
      </c>
      <c r="IO386" s="240">
        <f t="shared" ca="1" si="839"/>
        <v>-3.2137730279410571E-3</v>
      </c>
      <c r="IP386" s="240">
        <f t="shared" ca="1" si="840"/>
        <v>1.9732927672430883E-4</v>
      </c>
      <c r="IQ386" s="240">
        <f t="shared" ca="1" si="841"/>
        <v>3.5364398676210208E-3</v>
      </c>
      <c r="IR386" s="240">
        <f t="shared" ca="1" si="842"/>
        <v>5.5853497800572565E-3</v>
      </c>
      <c r="IS386" s="240">
        <f t="shared" ca="1" si="843"/>
        <v>5.5965544450075899E-3</v>
      </c>
      <c r="IT386" s="240">
        <f t="shared" ca="1" si="844"/>
        <v>3.5659660603711779E-3</v>
      </c>
      <c r="IU386" s="240">
        <f t="shared" ca="1" si="845"/>
        <v>2.3440494533935293E-4</v>
      </c>
      <c r="IV386" s="240">
        <f t="shared" ca="1" si="846"/>
        <v>-3.1826742134971513E-3</v>
      </c>
      <c r="IW386" s="240">
        <f t="shared" ca="1" si="847"/>
        <v>-5.4386171496680754E-3</v>
      </c>
      <c r="IX386" s="240">
        <f t="shared" ca="1" si="848"/>
        <v>-5.7103873587316329E-3</v>
      </c>
      <c r="IY386" s="240">
        <f t="shared" ca="1" si="849"/>
        <v>-3.8988348137555038E-3</v>
      </c>
      <c r="IZ386" s="240">
        <f t="shared" ca="1" si="850"/>
        <v>-6.6486890669459646E-4</v>
      </c>
      <c r="JA386" s="240">
        <f t="shared" ca="1" si="851"/>
        <v>2.811661372054975E-3</v>
      </c>
      <c r="JB386" s="240">
        <f t="shared" ca="1" si="852"/>
        <v>5.2624121817288023E-3</v>
      </c>
    </row>
    <row r="387" spans="2:262">
      <c r="B387" s="248">
        <v>26</v>
      </c>
      <c r="C387" s="247">
        <f t="shared" si="853"/>
        <v>5.0781250000000013E-4</v>
      </c>
      <c r="D387" s="244">
        <f t="shared" ca="1" si="597"/>
        <v>24.194409771659561</v>
      </c>
      <c r="E387" s="243">
        <f ca="1">AF361</f>
        <v>0.19440977165956072</v>
      </c>
      <c r="F387" s="242">
        <v>26</v>
      </c>
      <c r="G387" s="240">
        <f t="shared" ca="1" si="854"/>
        <v>-5.9966192160692091E-4</v>
      </c>
      <c r="H387" s="240">
        <f t="shared" ca="1" si="598"/>
        <v>-4.1234533349895778E-4</v>
      </c>
      <c r="I387" s="240">
        <f t="shared" ca="1" si="599"/>
        <v>-6.2735833267601418E-5</v>
      </c>
      <c r="J387" s="240">
        <f t="shared" ca="1" si="600"/>
        <v>3.1156554595045485E-4</v>
      </c>
      <c r="K387" s="240">
        <f t="shared" ca="1" si="601"/>
        <v>5.6323941938216993E-4</v>
      </c>
      <c r="L387" s="240">
        <f t="shared" ca="1" si="602"/>
        <v>5.9323074139863404E-4</v>
      </c>
      <c r="M387" s="240">
        <f t="shared" ca="1" si="603"/>
        <v>3.8973537941228912E-4</v>
      </c>
      <c r="N387" s="240">
        <f t="shared" ca="1" si="604"/>
        <v>3.2846042658200896E-5</v>
      </c>
      <c r="O387" s="240">
        <f t="shared" ca="1" si="605"/>
        <v>-3.3697100172748614E-4</v>
      </c>
      <c r="P387" s="240">
        <f t="shared" ca="1" si="606"/>
        <v>-5.7416133561438969E-4</v>
      </c>
      <c r="Q387" s="240">
        <f t="shared" ca="1" si="607"/>
        <v>-5.8537041637344168E-4</v>
      </c>
      <c r="R387" s="240">
        <f t="shared" ca="1" si="608"/>
        <v>-3.6618651865982918E-4</v>
      </c>
      <c r="S387" s="240">
        <f t="shared" ca="1" si="609"/>
        <v>-2.8771230550634871E-6</v>
      </c>
      <c r="T387" s="240">
        <f t="shared" ca="1" si="610"/>
        <v>3.6156466484618286E-4</v>
      </c>
      <c r="U387" s="241">
        <f t="shared" ca="1" si="611"/>
        <v>5.8370004689852102E-4</v>
      </c>
      <c r="V387" s="240">
        <f t="shared" ca="1" si="612"/>
        <v>5.7609988274281293E-4</v>
      </c>
      <c r="W387" s="240">
        <f t="shared" ca="1" si="613"/>
        <v>3.417554825097668E-4</v>
      </c>
      <c r="X387" s="240">
        <f t="shared" ca="1" si="614"/>
        <v>-2.7098727789519816E-5</v>
      </c>
      <c r="Y387" s="240">
        <f t="shared" ca="1" si="615"/>
        <v>-3.8528728701793996E-4</v>
      </c>
      <c r="Z387" s="240">
        <f t="shared" ca="1" si="616"/>
        <v>-5.9183257364358785E-4</v>
      </c>
      <c r="AA387" s="240">
        <f t="shared" ca="1" si="617"/>
        <v>-5.6544147403426667E-4</v>
      </c>
      <c r="AB387" s="240">
        <f t="shared" ca="1" si="618"/>
        <v>-3.1650112746809257E-4</v>
      </c>
      <c r="AC387" s="240">
        <f t="shared" ca="1" si="619"/>
        <v>5.7009295425290929E-5</v>
      </c>
      <c r="AD387" s="240">
        <f t="shared" ca="1" si="620"/>
        <v>4.0808171836809019E-4</v>
      </c>
      <c r="AE387" s="240">
        <f t="shared" ca="1" si="621"/>
        <v>5.9853932388033611E-4</v>
      </c>
      <c r="AF387" s="240">
        <f t="shared" ca="1" si="622"/>
        <v>5.5342086728794816E-4</v>
      </c>
      <c r="AG387" s="240">
        <f t="shared" ca="1" si="623"/>
        <v>2.90484293488125E-4</v>
      </c>
      <c r="AH387" s="240">
        <f t="shared" ca="1" si="624"/>
        <v>-8.6782522674958094E-5</v>
      </c>
      <c r="AI387" s="240">
        <f t="shared" ca="1" si="625"/>
        <v>-4.2989304511495543E-4</v>
      </c>
      <c r="AJ387" s="240">
        <f t="shared" ca="1" si="626"/>
        <v>-6.0380414046000397E-4</v>
      </c>
      <c r="AK387" s="240">
        <f t="shared" ca="1" si="627"/>
        <v>-5.4006702119838959E-4</v>
      </c>
      <c r="AL387" s="240">
        <f t="shared" ca="1" si="628"/>
        <v>-2.6376765740172348E-4</v>
      </c>
      <c r="AM387" s="240">
        <f t="shared" ca="1" si="629"/>
        <v>1.1634668322624785E-4</v>
      </c>
      <c r="AN387" s="240">
        <f t="shared" ca="1" si="630"/>
        <v>4.5066872186195366E-4</v>
      </c>
      <c r="AO387" s="240">
        <f t="shared" ca="1" si="631"/>
        <v>6.0761433997830682E-4</v>
      </c>
      <c r="AP387" s="240">
        <f t="shared" ca="1" si="632"/>
        <v>5.2541210635048078E-4</v>
      </c>
      <c r="AQ387" s="240">
        <f t="shared" ca="1" si="633"/>
        <v>2.36415581925323E-4</v>
      </c>
      <c r="AR387" s="240">
        <f t="shared" ca="1" si="634"/>
        <v>-1.4563055442688182E-4</v>
      </c>
      <c r="AS387" s="240">
        <f t="shared" ca="1" si="635"/>
        <v>-4.7035869818407006E-4</v>
      </c>
      <c r="AT387" s="240">
        <f t="shared" ca="1" si="636"/>
        <v>-6.0996074333087157E-4</v>
      </c>
      <c r="AU387" s="240">
        <f t="shared" ca="1" si="637"/>
        <v>-5.0949142771770743E-4</v>
      </c>
      <c r="AV387" s="240">
        <f t="shared" ca="1" si="638"/>
        <v>-2.0849396060450715E-4</v>
      </c>
      <c r="AW387" s="240">
        <f t="shared" ca="1" si="639"/>
        <v>1.7456358886616934E-4</v>
      </c>
      <c r="AX387" s="240">
        <f t="shared" ca="1" si="640"/>
        <v>4.8891553920370461E-4</v>
      </c>
      <c r="AY387" s="240">
        <f t="shared" ca="1" si="641"/>
        <v>6.1083769782650104E-4</v>
      </c>
      <c r="AZ387" s="240">
        <f t="shared" ca="1" si="642"/>
        <v>4.923433396093836E-4</v>
      </c>
      <c r="BA387" s="240">
        <f t="shared" ca="1" si="643"/>
        <v>1.8007005907067885E-4</v>
      </c>
      <c r="BB387" s="240">
        <f t="shared" ca="1" si="644"/>
        <v>-2.0307608432991572E-4</v>
      </c>
      <c r="BC387" s="240">
        <f t="shared" ca="1" si="645"/>
        <v>-5.062945398654527E-4</v>
      </c>
      <c r="BD387" s="240">
        <f t="shared" ca="1" si="646"/>
        <v>-6.1024309080500306E-4</v>
      </c>
      <c r="BE387" s="240">
        <f t="shared" ca="1" si="647"/>
        <v>-4.7400915327175722E-4</v>
      </c>
      <c r="BF387" s="240">
        <f t="shared" ca="1" si="648"/>
        <v>-1.5121235299227697E-4</v>
      </c>
      <c r="BG387" s="240">
        <f t="shared" ca="1" si="649"/>
        <v>2.3109935171914715E-4</v>
      </c>
      <c r="BH387" s="240">
        <f t="shared" ca="1" si="650"/>
        <v>5.2245383263450082E-4</v>
      </c>
      <c r="BI387" s="240">
        <f t="shared" ca="1" si="651"/>
        <v>6.081783547267738E-4</v>
      </c>
      <c r="BJ387" s="240">
        <f t="shared" ca="1" si="652"/>
        <v>4.5453303736560087E-4</v>
      </c>
      <c r="BK387" s="240">
        <f t="shared" ca="1" si="653"/>
        <v>1.2199036311087678E-4</v>
      </c>
      <c r="BL387" s="240">
        <f t="shared" ca="1" si="654"/>
        <v>-2.5856588052817456E-4</v>
      </c>
      <c r="BM387" s="240">
        <f t="shared" ca="1" si="655"/>
        <v>-5.373544883591825E-4</v>
      </c>
      <c r="BN387" s="240">
        <f t="shared" ca="1" si="656"/>
        <v>-6.046484637218753E-4</v>
      </c>
      <c r="BO387" s="240">
        <f t="shared" ca="1" si="657"/>
        <v>-4.3396191156004177E-4</v>
      </c>
      <c r="BP387" s="240">
        <f t="shared" ca="1" si="658"/>
        <v>-9.2474487759648585E-5</v>
      </c>
      <c r="BQ387" s="240">
        <f t="shared" ca="1" si="659"/>
        <v>2.8540950148330934E-4</v>
      </c>
      <c r="BR387" s="240">
        <f t="shared" ca="1" si="660"/>
        <v>5.5096061005471255E-4</v>
      </c>
      <c r="BS387" s="240">
        <f t="shared" ca="1" si="661"/>
        <v>5.9966192160692026E-4</v>
      </c>
      <c r="BT387" s="240">
        <f t="shared" ca="1" si="662"/>
        <v>4.1234533349895723E-4</v>
      </c>
      <c r="BU387" s="240">
        <f t="shared" ca="1" si="663"/>
        <v>6.2735833267598898E-5</v>
      </c>
      <c r="BV387" s="240">
        <f t="shared" ca="1" si="664"/>
        <v>-3.1156554595045496E-4</v>
      </c>
      <c r="BW387" s="240">
        <f t="shared" ca="1" si="665"/>
        <v>-5.6323941938217069E-4</v>
      </c>
      <c r="BX387" s="240">
        <f t="shared" ca="1" si="666"/>
        <v>-5.9323074139863415E-4</v>
      </c>
      <c r="BY387" s="240">
        <f t="shared" ca="1" si="667"/>
        <v>-3.8973537941228815E-4</v>
      </c>
      <c r="BZ387" s="240">
        <f t="shared" ca="1" si="668"/>
        <v>-3.2846042658201871E-5</v>
      </c>
      <c r="CA387" s="240">
        <f t="shared" ca="1" si="669"/>
        <v>3.3697100172748711E-4</v>
      </c>
      <c r="CB387" s="240">
        <f t="shared" ca="1" si="670"/>
        <v>5.7416133561439067E-4</v>
      </c>
      <c r="CC387" s="240">
        <f t="shared" ca="1" si="671"/>
        <v>5.8537041637344168E-4</v>
      </c>
      <c r="CD387" s="240">
        <f t="shared" ca="1" si="672"/>
        <v>3.6618651865982739E-4</v>
      </c>
      <c r="CE387" s="240">
        <f t="shared" ca="1" si="673"/>
        <v>2.8771230550633786E-6</v>
      </c>
      <c r="CF387" s="240">
        <f t="shared" ca="1" si="674"/>
        <v>-3.6156466484618384E-4</v>
      </c>
      <c r="CG387" s="240">
        <f t="shared" ca="1" si="675"/>
        <v>-5.837000468985208E-4</v>
      </c>
      <c r="CH387" s="240">
        <f t="shared" ca="1" si="676"/>
        <v>-5.760998827428126E-4</v>
      </c>
      <c r="CI387" s="240">
        <f t="shared" ca="1" si="677"/>
        <v>-3.4175548250976403E-4</v>
      </c>
      <c r="CJ387" s="240">
        <f t="shared" ca="1" si="678"/>
        <v>2.7098727789520981E-5</v>
      </c>
      <c r="CK387" s="240">
        <f t="shared" ca="1" si="679"/>
        <v>3.8528728701794175E-4</v>
      </c>
      <c r="CL387" s="240">
        <f t="shared" ca="1" si="680"/>
        <v>5.9183257364358785E-4</v>
      </c>
      <c r="CM387" s="240">
        <f t="shared" ca="1" si="681"/>
        <v>5.6544147403426591E-4</v>
      </c>
      <c r="CN387" s="240">
        <f t="shared" ca="1" si="682"/>
        <v>3.1650112746809349E-4</v>
      </c>
      <c r="CO387" s="240">
        <f t="shared" ca="1" si="683"/>
        <v>-5.7009295425292176E-5</v>
      </c>
      <c r="CP387" s="240">
        <f t="shared" ca="1" si="684"/>
        <v>-4.0808171836809268E-4</v>
      </c>
      <c r="CQ387" s="240">
        <f t="shared" ca="1" si="685"/>
        <v>-5.9853932388033643E-4</v>
      </c>
      <c r="CR387" s="240">
        <f t="shared" ca="1" si="686"/>
        <v>-5.5342086728794675E-4</v>
      </c>
      <c r="CS387" s="240">
        <f t="shared" ca="1" si="687"/>
        <v>-2.9048429348812392E-4</v>
      </c>
      <c r="CT387" s="240">
        <f t="shared" ca="1" si="688"/>
        <v>8.6782522674959313E-5</v>
      </c>
      <c r="CU387" s="240">
        <f t="shared" ca="1" si="689"/>
        <v>4.2989304511495483E-4</v>
      </c>
      <c r="CV387" s="240">
        <f t="shared" ca="1" si="690"/>
        <v>6.0380414046000419E-4</v>
      </c>
      <c r="CW387" s="240">
        <f t="shared" ca="1" si="691"/>
        <v>5.4006702119839003E-4</v>
      </c>
      <c r="CX387" s="240">
        <f t="shared" ca="1" si="692"/>
        <v>2.637676574017224E-4</v>
      </c>
      <c r="CY387" s="240">
        <f t="shared" ca="1" si="693"/>
        <v>-1.1634668322625118E-4</v>
      </c>
      <c r="CZ387" s="240">
        <f t="shared" ca="1" si="694"/>
        <v>-4.5066872186195453E-4</v>
      </c>
      <c r="DA387" s="240">
        <f t="shared" ca="1" si="695"/>
        <v>-6.0761433997830714E-4</v>
      </c>
      <c r="DB387" s="240">
        <f t="shared" ca="1" si="696"/>
        <v>-5.2541210635048024E-4</v>
      </c>
      <c r="DC387" s="240">
        <f t="shared" ca="1" si="697"/>
        <v>-2.3641558192532587E-4</v>
      </c>
      <c r="DD387" s="240">
        <f t="shared" ca="1" si="698"/>
        <v>1.4563055442688515E-4</v>
      </c>
      <c r="DE387" s="240">
        <f t="shared" ca="1" si="699"/>
        <v>4.7035869818407082E-4</v>
      </c>
      <c r="DF387" s="240">
        <f t="shared" ca="1" si="700"/>
        <v>6.0996074333087146E-4</v>
      </c>
      <c r="DG387" s="240">
        <f t="shared" ca="1" si="701"/>
        <v>5.0949142771770429E-4</v>
      </c>
      <c r="DH387" s="240">
        <f t="shared" ca="1" si="702"/>
        <v>2.0849396060450395E-4</v>
      </c>
      <c r="DI387" s="240">
        <f t="shared" ca="1" si="703"/>
        <v>-1.7456358886617051E-4</v>
      </c>
      <c r="DJ387" s="240">
        <f t="shared" ca="1" si="704"/>
        <v>-4.8891553920370277E-4</v>
      </c>
      <c r="DK387" s="240">
        <f t="shared" ca="1" si="705"/>
        <v>-6.1083769782650104E-4</v>
      </c>
      <c r="DL387" s="240">
        <f t="shared" ca="1" si="706"/>
        <v>-4.9234333960938284E-4</v>
      </c>
      <c r="DM387" s="240">
        <f t="shared" ca="1" si="707"/>
        <v>-1.800700590706798E-4</v>
      </c>
      <c r="DN387" s="240">
        <f t="shared" ca="1" si="708"/>
        <v>2.0307608432992101E-4</v>
      </c>
      <c r="DO387" s="240">
        <f t="shared" ca="1" si="709"/>
        <v>5.0629453986545466E-4</v>
      </c>
      <c r="DP387" s="240">
        <f t="shared" ca="1" si="710"/>
        <v>6.1024309080500295E-4</v>
      </c>
      <c r="DQ387" s="240">
        <f t="shared" ca="1" si="711"/>
        <v>4.7400915327175922E-4</v>
      </c>
      <c r="DR387" s="240">
        <f t="shared" ca="1" si="712"/>
        <v>1.5121235299227166E-4</v>
      </c>
      <c r="DS387" s="240">
        <f t="shared" ca="1" si="713"/>
        <v>-2.3109935171914824E-4</v>
      </c>
      <c r="DT387" s="240">
        <f t="shared" ca="1" si="714"/>
        <v>-5.2245383263450147E-4</v>
      </c>
      <c r="DU387" s="240">
        <f t="shared" ca="1" si="715"/>
        <v>-6.0817835472677412E-4</v>
      </c>
      <c r="DV387" s="240">
        <f t="shared" ca="1" si="716"/>
        <v>-4.5453303736560011E-4</v>
      </c>
      <c r="DW387" s="240">
        <f t="shared" ca="1" si="717"/>
        <v>-1.2199036311087556E-4</v>
      </c>
      <c r="DX387" s="240">
        <f t="shared" ca="1" si="718"/>
        <v>2.5856588052817169E-4</v>
      </c>
      <c r="DY387" s="240">
        <f t="shared" ca="1" si="719"/>
        <v>5.373544883591851E-4</v>
      </c>
      <c r="DZ387" s="240">
        <f t="shared" ca="1" si="720"/>
        <v>6.0464846372187508E-4</v>
      </c>
      <c r="EA387" s="240">
        <f t="shared" ca="1" si="721"/>
        <v>4.3396191156004095E-4</v>
      </c>
      <c r="EB387" s="240">
        <f t="shared" ca="1" si="722"/>
        <v>9.2474487759651675E-5</v>
      </c>
      <c r="EC387" s="240">
        <f t="shared" ca="1" si="723"/>
        <v>-2.8540950148331422E-4</v>
      </c>
      <c r="ED387" s="240">
        <f t="shared" ca="1" si="724"/>
        <v>-5.509606100547131E-4</v>
      </c>
      <c r="EE387" s="240">
        <f t="shared" ca="1" si="725"/>
        <v>-5.9966192160692091E-4</v>
      </c>
      <c r="EF387" s="240">
        <f t="shared" ca="1" si="726"/>
        <v>-4.1234533349895322E-4</v>
      </c>
      <c r="EG387" s="240">
        <f t="shared" ca="1" si="727"/>
        <v>-6.2735833267597705E-5</v>
      </c>
      <c r="EH387" s="240">
        <f t="shared" ca="1" si="728"/>
        <v>3.1156554595045593E-4</v>
      </c>
      <c r="EI387" s="240">
        <f t="shared" ca="1" si="729"/>
        <v>5.6323941938216961E-4</v>
      </c>
      <c r="EJ387" s="240">
        <f t="shared" ca="1" si="730"/>
        <v>5.9323074139863285E-4</v>
      </c>
      <c r="EK387" s="240">
        <f t="shared" ca="1" si="731"/>
        <v>3.8973537941228728E-4</v>
      </c>
      <c r="EL387" s="240">
        <f t="shared" ca="1" si="732"/>
        <v>3.2846042658200679E-5</v>
      </c>
      <c r="EM387" s="240">
        <f t="shared" ca="1" si="733"/>
        <v>-3.3697100172749178E-4</v>
      </c>
      <c r="EN387" s="240">
        <f t="shared" ca="1" si="734"/>
        <v>-5.741613356143911E-4</v>
      </c>
      <c r="EO387" s="240">
        <f t="shared" ca="1" si="735"/>
        <v>-5.8537041637344136E-4</v>
      </c>
      <c r="EP387" s="240">
        <f t="shared" ca="1" si="736"/>
        <v>-3.6618651865982988E-4</v>
      </c>
      <c r="EQ387" s="240">
        <f t="shared" ca="1" si="737"/>
        <v>-2.8771230550578221E-6</v>
      </c>
      <c r="ER387" s="240">
        <f t="shared" ca="1" si="738"/>
        <v>3.6156466484618482E-4</v>
      </c>
      <c r="ES387" s="240">
        <f t="shared" ca="1" si="739"/>
        <v>5.8370004689852113E-4</v>
      </c>
      <c r="ET387" s="240">
        <f t="shared" ca="1" si="740"/>
        <v>5.7609988274281358E-4</v>
      </c>
      <c r="EU387" s="240">
        <f t="shared" ca="1" si="741"/>
        <v>3.4175548250976306E-4</v>
      </c>
      <c r="EV387" s="240">
        <f t="shared" ca="1" si="742"/>
        <v>-2.7098727789522201E-5</v>
      </c>
      <c r="EW387" s="240">
        <f t="shared" ca="1" si="743"/>
        <v>-3.8528728701793931E-4</v>
      </c>
      <c r="EX387" s="240">
        <f t="shared" ca="1" si="744"/>
        <v>-5.9183257364358926E-4</v>
      </c>
      <c r="EY387" s="240">
        <f t="shared" ca="1" si="745"/>
        <v>-5.6544147403426537E-4</v>
      </c>
      <c r="EZ387" s="240">
        <f t="shared" ca="1" si="746"/>
        <v>-3.1650112746809241E-4</v>
      </c>
      <c r="FA387" s="240">
        <f t="shared" ca="1" si="747"/>
        <v>5.7009295425289032E-5</v>
      </c>
      <c r="FB387" s="240">
        <f t="shared" ca="1" si="748"/>
        <v>4.0808171836809355E-4</v>
      </c>
      <c r="FC387" s="240">
        <f t="shared" ca="1" si="749"/>
        <v>5.9853932388033665E-4</v>
      </c>
      <c r="FD387" s="240">
        <f t="shared" ca="1" si="750"/>
        <v>5.5342086728794805E-4</v>
      </c>
      <c r="FE387" s="240">
        <f t="shared" ca="1" si="751"/>
        <v>2.9048429348811909E-4</v>
      </c>
      <c r="FF387" s="240">
        <f t="shared" ca="1" si="752"/>
        <v>-8.6782522674960533E-5</v>
      </c>
      <c r="FG387" s="240">
        <f t="shared" ca="1" si="753"/>
        <v>-4.298930451149557E-4</v>
      </c>
      <c r="FH387" s="240">
        <f t="shared" ca="1" si="754"/>
        <v>-6.0380414046000365E-4</v>
      </c>
      <c r="FI387" s="240">
        <f t="shared" ca="1" si="755"/>
        <v>-5.4006702119838742E-4</v>
      </c>
      <c r="FJ387" s="240">
        <f t="shared" ca="1" si="756"/>
        <v>-2.6376765740172131E-4</v>
      </c>
      <c r="FK387" s="240">
        <f t="shared" ca="1" si="757"/>
        <v>1.1634668322624809E-4</v>
      </c>
      <c r="FL387" s="240">
        <f t="shared" ca="1" si="758"/>
        <v>4.5066872186195833E-4</v>
      </c>
      <c r="FM387" s="240">
        <f t="shared" ca="1" si="759"/>
        <v>6.0761433997830725E-4</v>
      </c>
      <c r="FN387" s="240">
        <f t="shared" ca="1" si="760"/>
        <v>5.2541210635047959E-4</v>
      </c>
      <c r="FO387" s="240">
        <f t="shared" ca="1" si="761"/>
        <v>2.3641558192532481E-4</v>
      </c>
      <c r="FP387" s="240">
        <f t="shared" ca="1" si="762"/>
        <v>-1.4563055442688629E-4</v>
      </c>
      <c r="FQ387" s="240">
        <f t="shared" ca="1" si="763"/>
        <v>-4.7035869818407152E-4</v>
      </c>
      <c r="FR387" s="240">
        <f t="shared" ca="1" si="764"/>
        <v>-6.0996074333087157E-4</v>
      </c>
      <c r="FS387" s="240">
        <f t="shared" ca="1" si="765"/>
        <v>-5.0949142771770364E-4</v>
      </c>
      <c r="FT387" s="240">
        <f t="shared" ca="1" si="766"/>
        <v>-2.0849396060450287E-4</v>
      </c>
      <c r="FU387" s="240">
        <f t="shared" ca="1" si="767"/>
        <v>1.7456358886617167E-4</v>
      </c>
      <c r="FV387" s="240">
        <f t="shared" ca="1" si="768"/>
        <v>4.8891553920370353E-4</v>
      </c>
      <c r="FW387" s="240">
        <f t="shared" ca="1" si="769"/>
        <v>6.1083769782650104E-4</v>
      </c>
      <c r="FX387" s="240">
        <f t="shared" ca="1" si="770"/>
        <v>4.9234333960938219E-4</v>
      </c>
      <c r="FY387" s="240">
        <f t="shared" ca="1" si="771"/>
        <v>1.8007005907067869E-4</v>
      </c>
      <c r="FZ387" s="240">
        <f t="shared" ca="1" si="772"/>
        <v>-2.0307608432992207E-4</v>
      </c>
      <c r="GA387" s="240">
        <f t="shared" ca="1" si="773"/>
        <v>-5.062945398654552E-4</v>
      </c>
      <c r="GB387" s="240">
        <f t="shared" ca="1" si="774"/>
        <v>-6.1024309080500284E-4</v>
      </c>
      <c r="GC387" s="240">
        <f t="shared" ca="1" si="775"/>
        <v>-4.7400915327175841E-4</v>
      </c>
      <c r="GD387" s="240">
        <f t="shared" ca="1" si="776"/>
        <v>-1.5121235299227047E-4</v>
      </c>
      <c r="GE387" s="240">
        <f t="shared" ca="1" si="777"/>
        <v>2.3109935171914932E-4</v>
      </c>
      <c r="GF387" s="240">
        <f t="shared" ca="1" si="778"/>
        <v>5.2245383263450212E-4</v>
      </c>
      <c r="GG387" s="240">
        <f t="shared" ca="1" si="779"/>
        <v>6.0817835472677401E-4</v>
      </c>
      <c r="GH387" s="240">
        <f t="shared" ca="1" si="780"/>
        <v>4.545330373655993E-4</v>
      </c>
      <c r="GI387" s="240">
        <f t="shared" ca="1" si="781"/>
        <v>1.2199036311087442E-4</v>
      </c>
      <c r="GJ387" s="240">
        <f t="shared" ca="1" si="782"/>
        <v>-2.5856588052817272E-4</v>
      </c>
      <c r="GK387" s="240">
        <f t="shared" ca="1" si="783"/>
        <v>-5.3735448835918575E-4</v>
      </c>
      <c r="GL387" s="240">
        <f t="shared" ca="1" si="784"/>
        <v>-6.0464846372187487E-4</v>
      </c>
      <c r="GM387" s="240">
        <f t="shared" ca="1" si="785"/>
        <v>-4.3396191156004009E-4</v>
      </c>
      <c r="GN387" s="240">
        <f t="shared" ca="1" si="786"/>
        <v>-9.2474487759650482E-5</v>
      </c>
      <c r="GO387" s="240">
        <f t="shared" ca="1" si="787"/>
        <v>2.854095014833153E-4</v>
      </c>
      <c r="GP387" s="240">
        <f t="shared" ca="1" si="788"/>
        <v>5.5096061005471353E-4</v>
      </c>
      <c r="GQ387" s="240">
        <f t="shared" ca="1" si="789"/>
        <v>5.9966192160692058E-4</v>
      </c>
      <c r="GR387" s="240">
        <f t="shared" ca="1" si="790"/>
        <v>4.1234533349895235E-4</v>
      </c>
      <c r="GS387" s="240">
        <f t="shared" ca="1" si="791"/>
        <v>6.273583326759654E-5</v>
      </c>
      <c r="GT387" s="240">
        <f t="shared" ca="1" si="792"/>
        <v>-3.1156554595045702E-4</v>
      </c>
      <c r="GU387" s="240">
        <f t="shared" ca="1" si="793"/>
        <v>-5.6323941938217004E-4</v>
      </c>
      <c r="GV387" s="240">
        <f t="shared" ca="1" si="794"/>
        <v>-5.9323074139863252E-4</v>
      </c>
      <c r="GW387" s="240">
        <f t="shared" ca="1" si="795"/>
        <v>-3.8973537941228636E-4</v>
      </c>
      <c r="GX387" s="240">
        <f t="shared" ca="1" si="796"/>
        <v>-3.2846042658199459E-5</v>
      </c>
      <c r="GY387" s="240">
        <f t="shared" ca="1" si="797"/>
        <v>3.3697100172749275E-4</v>
      </c>
      <c r="GZ387" s="240">
        <f t="shared" ca="1" si="798"/>
        <v>5.741613356143885E-4</v>
      </c>
      <c r="HA387" s="240">
        <f t="shared" ca="1" si="799"/>
        <v>5.8537041637344103E-4</v>
      </c>
      <c r="HB387" s="240">
        <f t="shared" ca="1" si="800"/>
        <v>3.6618651865982197E-4</v>
      </c>
      <c r="HC387" s="240">
        <f t="shared" ca="1" si="801"/>
        <v>2.8771230550653031E-6</v>
      </c>
      <c r="HD387" s="240">
        <f t="shared" ca="1" si="802"/>
        <v>-3.6156466484618574E-4</v>
      </c>
      <c r="HE387" s="240">
        <f t="shared" ca="1" si="803"/>
        <v>-5.8370004689852406E-4</v>
      </c>
      <c r="HF387" s="240">
        <f t="shared" ca="1" si="804"/>
        <v>-5.7609988274281326E-4</v>
      </c>
      <c r="HG387" s="240">
        <f t="shared" ca="1" si="805"/>
        <v>-3.4175548250976203E-4</v>
      </c>
      <c r="HH387" s="240">
        <f t="shared" ca="1" si="806"/>
        <v>2.7098727789532067E-5</v>
      </c>
      <c r="HI387" s="240">
        <f t="shared" ca="1" si="807"/>
        <v>3.8528728701794023E-4</v>
      </c>
      <c r="HJ387" s="240">
        <f t="shared" ca="1" si="808"/>
        <v>5.9183257364358948E-4</v>
      </c>
      <c r="HK387" s="240">
        <f t="shared" ca="1" si="809"/>
        <v>5.654414740342683E-4</v>
      </c>
      <c r="HL387" s="240">
        <f t="shared" ca="1" si="810"/>
        <v>3.1650112746809138E-4</v>
      </c>
      <c r="HM387" s="240">
        <f t="shared" ca="1" si="811"/>
        <v>-5.7009295425298871E-5</v>
      </c>
      <c r="HN387" s="240">
        <f t="shared" ca="1" si="812"/>
        <v>-4.0808171836808802E-4</v>
      </c>
      <c r="HO387" s="240">
        <f t="shared" ca="1" si="813"/>
        <v>-5.9853932388033687E-4</v>
      </c>
      <c r="HP387" s="240">
        <f t="shared" ca="1" si="814"/>
        <v>-5.5342086728794393E-4</v>
      </c>
      <c r="HQ387" s="240">
        <f t="shared" ca="1" si="815"/>
        <v>-2.9048429348812565E-4</v>
      </c>
      <c r="HR387" s="240">
        <f t="shared" ca="1" si="816"/>
        <v>8.6782522674961617E-5</v>
      </c>
      <c r="HS387" s="240">
        <f t="shared" ca="1" si="817"/>
        <v>4.2989304511496264E-4</v>
      </c>
      <c r="HT387" s="240">
        <f t="shared" ca="1" si="818"/>
        <v>6.0380414046000376E-4</v>
      </c>
      <c r="HU387" s="240">
        <f t="shared" ca="1" si="819"/>
        <v>5.4006702119838688E-4</v>
      </c>
      <c r="HV387" s="240">
        <f t="shared" ca="1" si="820"/>
        <v>2.6376765740171242E-4</v>
      </c>
      <c r="HW387" s="240">
        <f t="shared" ca="1" si="821"/>
        <v>-1.1634668322624926E-4</v>
      </c>
      <c r="HX387" s="240">
        <f t="shared" ca="1" si="822"/>
        <v>-4.5066872186195914E-4</v>
      </c>
      <c r="HY387" s="240">
        <f t="shared" ca="1" si="823"/>
        <v>-6.0761433997830649E-4</v>
      </c>
      <c r="HZ387" s="240">
        <f t="shared" ca="1" si="824"/>
        <v>-5.2541210635047894E-4</v>
      </c>
      <c r="IA387" s="240">
        <f t="shared" ca="1" si="825"/>
        <v>-2.3641558192531568E-4</v>
      </c>
      <c r="IB387" s="240">
        <f t="shared" ca="1" si="826"/>
        <v>1.4563055442687903E-4</v>
      </c>
      <c r="IC387" s="240">
        <f t="shared" ca="1" si="827"/>
        <v>4.7035869818407234E-4</v>
      </c>
      <c r="ID387" s="240">
        <f t="shared" ca="1" si="828"/>
        <v>6.0996074333087211E-4</v>
      </c>
      <c r="IE387" s="240">
        <f t="shared" ca="1" si="829"/>
        <v>4.9511053055757215E-4</v>
      </c>
      <c r="IF387" s="240">
        <f t="shared" ca="1" si="830"/>
        <v>2.0849396060450173E-4</v>
      </c>
      <c r="IG387" s="240">
        <f t="shared" ca="1" si="831"/>
        <v>-1.7456358886618116E-4</v>
      </c>
      <c r="IH387" s="240">
        <f t="shared" ca="1" si="832"/>
        <v>-4.8891553920370418E-4</v>
      </c>
      <c r="II387" s="240">
        <f t="shared" ca="1" si="833"/>
        <v>-6.1083769782650094E-4</v>
      </c>
      <c r="IJ387" s="240">
        <f t="shared" ca="1" si="834"/>
        <v>-4.9234333960938652E-4</v>
      </c>
      <c r="IK387" s="240">
        <f t="shared" ca="1" si="835"/>
        <v>-1.800700590706775E-4</v>
      </c>
      <c r="IL387" s="240">
        <f t="shared" ca="1" si="836"/>
        <v>2.0307608432992326E-4</v>
      </c>
      <c r="IM387" s="240">
        <f t="shared" ca="1" si="837"/>
        <v>5.0629453986545108E-4</v>
      </c>
      <c r="IN387" s="240">
        <f t="shared" ca="1" si="838"/>
        <v>6.1024309080500284E-4</v>
      </c>
      <c r="IO387" s="240">
        <f t="shared" ca="1" si="839"/>
        <v>4.7400915327175223E-4</v>
      </c>
      <c r="IP387" s="240">
        <f t="shared" ca="1" si="840"/>
        <v>1.512123529922777E-4</v>
      </c>
      <c r="IQ387" s="240">
        <f t="shared" ca="1" si="841"/>
        <v>-2.310993517191504E-4</v>
      </c>
      <c r="IR387" s="240">
        <f t="shared" ca="1" si="842"/>
        <v>-5.2245383263450722E-4</v>
      </c>
      <c r="IS387" s="240">
        <f t="shared" ca="1" si="843"/>
        <v>-6.081783547267739E-4</v>
      </c>
      <c r="IT387" s="240">
        <f t="shared" ca="1" si="844"/>
        <v>-4.5453303736559848E-4</v>
      </c>
      <c r="IU387" s="240">
        <f t="shared" ca="1" si="845"/>
        <v>-1.2199036311086474E-4</v>
      </c>
      <c r="IV387" s="240">
        <f t="shared" ca="1" si="846"/>
        <v>2.585658805281738E-4</v>
      </c>
      <c r="IW387" s="240">
        <f t="shared" ca="1" si="847"/>
        <v>5.373544883591864E-4</v>
      </c>
      <c r="IX387" s="240">
        <f t="shared" ca="1" si="848"/>
        <v>6.0464846372187606E-4</v>
      </c>
      <c r="IY387" s="240">
        <f t="shared" ca="1" si="849"/>
        <v>4.3396191156003922E-4</v>
      </c>
      <c r="IZ387" s="240">
        <f t="shared" ca="1" si="850"/>
        <v>9.2474487759640697E-5</v>
      </c>
      <c r="JA387" s="240">
        <f t="shared" ca="1" si="851"/>
        <v>-2.8540950148330869E-4</v>
      </c>
      <c r="JB387" s="240">
        <f t="shared" ca="1" si="852"/>
        <v>-5.5096061005471407E-4</v>
      </c>
    </row>
    <row r="388" spans="2:262">
      <c r="B388" s="248">
        <v>27</v>
      </c>
      <c r="C388" s="247">
        <f t="shared" si="853"/>
        <v>5.2734375000000014E-4</v>
      </c>
      <c r="D388" s="244">
        <f t="shared" ca="1" si="597"/>
        <v>24.192157837697717</v>
      </c>
      <c r="E388" s="243">
        <f ca="1">AG361</f>
        <v>0.1921578376977171</v>
      </c>
      <c r="F388" s="242">
        <v>27</v>
      </c>
      <c r="G388" s="240">
        <f t="shared" ca="1" si="854"/>
        <v>-7.2979386903177842E-3</v>
      </c>
      <c r="H388" s="240">
        <f t="shared" ca="1" si="598"/>
        <v>-4.9729249401117177E-3</v>
      </c>
      <c r="I388" s="240">
        <f t="shared" ca="1" si="599"/>
        <v>-5.4283653246687104E-4</v>
      </c>
      <c r="J388" s="240">
        <f t="shared" ca="1" si="600"/>
        <v>4.1170384578007729E-3</v>
      </c>
      <c r="K388" s="240">
        <f t="shared" ca="1" si="601"/>
        <v>7.0341416536840555E-3</v>
      </c>
      <c r="L388" s="240">
        <f t="shared" ca="1" si="602"/>
        <v>6.9736424304018933E-3</v>
      </c>
      <c r="M388" s="240">
        <f t="shared" ca="1" si="603"/>
        <v>3.9611505414212638E-3</v>
      </c>
      <c r="N388" s="240">
        <f t="shared" ca="1" si="604"/>
        <v>-7.2812467316059771E-4</v>
      </c>
      <c r="O388" s="240">
        <f t="shared" ca="1" si="605"/>
        <v>-5.1091795113271578E-3</v>
      </c>
      <c r="P388" s="240">
        <f t="shared" ca="1" si="606"/>
        <v>-7.3274821585550282E-3</v>
      </c>
      <c r="Q388" s="240">
        <f t="shared" ca="1" si="607"/>
        <v>-6.4440092550619478E-3</v>
      </c>
      <c r="R388" s="240">
        <f t="shared" ca="1" si="608"/>
        <v>-2.8327411930867178E-3</v>
      </c>
      <c r="S388" s="240">
        <f t="shared" ca="1" si="609"/>
        <v>1.9776464551406591E-3</v>
      </c>
      <c r="T388" s="240">
        <f t="shared" ca="1" si="610"/>
        <v>5.9508822291238295E-3</v>
      </c>
      <c r="U388" s="241">
        <f t="shared" ca="1" si="611"/>
        <v>7.4050670379722031E-3</v>
      </c>
      <c r="V388" s="240">
        <f t="shared" ca="1" si="612"/>
        <v>5.7246340623180094E-3</v>
      </c>
      <c r="W388" s="240">
        <f t="shared" ca="1" si="613"/>
        <v>1.6209225870237732E-3</v>
      </c>
      <c r="X388" s="240">
        <f t="shared" ca="1" si="614"/>
        <v>-3.1689370004390738E-3</v>
      </c>
      <c r="Y388" s="240">
        <f t="shared" ca="1" si="615"/>
        <v>-6.6173629143636004E-3</v>
      </c>
      <c r="Z388" s="240">
        <f t="shared" ca="1" si="616"/>
        <v>-7.2646118272555989E-3</v>
      </c>
      <c r="AA388" s="240">
        <f t="shared" ca="1" si="617"/>
        <v>-4.8366986498582839E-3</v>
      </c>
      <c r="AB388" s="240">
        <f t="shared" ca="1" si="618"/>
        <v>-3.613763769888278E-4</v>
      </c>
      <c r="AC388" s="240">
        <f t="shared" ca="1" si="619"/>
        <v>4.2669190982027178E-3</v>
      </c>
      <c r="AD388" s="240">
        <f t="shared" ca="1" si="620"/>
        <v>7.0889972330685311E-3</v>
      </c>
      <c r="AE388" s="240">
        <f t="shared" ca="1" si="621"/>
        <v>6.9102521900862302E-3</v>
      </c>
      <c r="AF388" s="240">
        <f t="shared" ca="1" si="622"/>
        <v>3.8063480230382811E-3</v>
      </c>
      <c r="AG388" s="240">
        <f t="shared" ca="1" si="623"/>
        <v>-9.0881045755456663E-4</v>
      </c>
      <c r="AH388" s="240">
        <f t="shared" ca="1" si="624"/>
        <v>-5.2392629782439708E-3</v>
      </c>
      <c r="AI388" s="240">
        <f t="shared" ca="1" si="625"/>
        <v>-7.3518980470353816E-3</v>
      </c>
      <c r="AJ388" s="240">
        <f t="shared" ca="1" si="626"/>
        <v>-6.3524221450667554E-3</v>
      </c>
      <c r="AK388" s="240">
        <f t="shared" ca="1" si="627"/>
        <v>-2.663920562643645E-3</v>
      </c>
      <c r="AL388" s="240">
        <f t="shared" ca="1" si="628"/>
        <v>2.1522376269843845E-3</v>
      </c>
      <c r="AM388" s="240">
        <f t="shared" ca="1" si="629"/>
        <v>6.0573382519170564E-3</v>
      </c>
      <c r="AN388" s="240">
        <f t="shared" ca="1" si="630"/>
        <v>7.3983243166652309E-3</v>
      </c>
      <c r="AO388" s="240">
        <f t="shared" ca="1" si="631"/>
        <v>5.6075468390151175E-3</v>
      </c>
      <c r="AP388" s="240">
        <f t="shared" ca="1" si="632"/>
        <v>1.4430547199076242E-3</v>
      </c>
      <c r="AQ388" s="240">
        <f t="shared" ca="1" si="633"/>
        <v>-3.3322927723973207E-3</v>
      </c>
      <c r="AR388" s="240">
        <f t="shared" ca="1" si="634"/>
        <v>-6.6970569257584047E-3</v>
      </c>
      <c r="AS388" s="240">
        <f t="shared" ca="1" si="635"/>
        <v>-7.2269090336700061E-3</v>
      </c>
      <c r="AT388" s="240">
        <f t="shared" ca="1" si="636"/>
        <v>-4.6975589131939928E-3</v>
      </c>
      <c r="AU388" s="240">
        <f t="shared" ca="1" si="637"/>
        <v>-1.7969854189401691E-4</v>
      </c>
      <c r="AV388" s="240">
        <f t="shared" ca="1" si="638"/>
        <v>4.4142295060902977E-3</v>
      </c>
      <c r="AW388" s="240">
        <f t="shared" ca="1" si="639"/>
        <v>7.1395826655944869E-3</v>
      </c>
      <c r="AX388" s="240">
        <f t="shared" ca="1" si="640"/>
        <v>6.8426994722422287E-3</v>
      </c>
      <c r="AY388" s="240">
        <f t="shared" ca="1" si="641"/>
        <v>3.6492527029347516E-3</v>
      </c>
      <c r="AZ388" s="240">
        <f t="shared" ca="1" si="642"/>
        <v>-1.0889488085115157E-3</v>
      </c>
      <c r="BA388" s="240">
        <f t="shared" ca="1" si="643"/>
        <v>-5.3661905090513764E-3</v>
      </c>
      <c r="BB388" s="240">
        <f t="shared" ca="1" si="644"/>
        <v>-7.3718854270373724E-3</v>
      </c>
      <c r="BC388" s="240">
        <f t="shared" ca="1" si="645"/>
        <v>-6.257008573503739E-3</v>
      </c>
      <c r="BD388" s="240">
        <f t="shared" ca="1" si="646"/>
        <v>-2.4934952860640788E-3</v>
      </c>
      <c r="BE388" s="240">
        <f t="shared" ca="1" si="647"/>
        <v>2.3255323713589873E-3</v>
      </c>
      <c r="BF388" s="240">
        <f t="shared" ca="1" si="648"/>
        <v>6.1601455606458081E-3</v>
      </c>
      <c r="BG388" s="240">
        <f t="shared" ca="1" si="649"/>
        <v>7.3871251214310645E-3</v>
      </c>
      <c r="BH388" s="240">
        <f t="shared" ca="1" si="650"/>
        <v>5.4870818391760841E-3</v>
      </c>
      <c r="BI388" s="240">
        <f t="shared" ca="1" si="651"/>
        <v>1.2643176105875333E-3</v>
      </c>
      <c r="BJ388" s="240">
        <f t="shared" ca="1" si="652"/>
        <v>-3.4936412957919044E-3</v>
      </c>
      <c r="BK388" s="240">
        <f t="shared" ca="1" si="653"/>
        <v>-6.7727168804802319E-3</v>
      </c>
      <c r="BL388" s="240">
        <f t="shared" ca="1" si="654"/>
        <v>-7.1848530203140679E-3</v>
      </c>
      <c r="BM388" s="240">
        <f t="shared" ca="1" si="655"/>
        <v>-4.5555895426934358E-3</v>
      </c>
      <c r="BN388" s="240">
        <f t="shared" ca="1" si="656"/>
        <v>2.0875368830705621E-6</v>
      </c>
      <c r="BO388" s="240">
        <f t="shared" ca="1" si="657"/>
        <v>4.5588809471820502E-3</v>
      </c>
      <c r="BP388" s="240">
        <f t="shared" ca="1" si="658"/>
        <v>7.1858674804888877E-3</v>
      </c>
      <c r="BQ388" s="240">
        <f t="shared" ca="1" si="659"/>
        <v>6.7710249681011518E-3</v>
      </c>
      <c r="BR388" s="240">
        <f t="shared" ca="1" si="660"/>
        <v>3.4899592094573225E-3</v>
      </c>
      <c r="BS388" s="240">
        <f t="shared" ca="1" si="661"/>
        <v>-1.268431217424636E-3</v>
      </c>
      <c r="BT388" s="240">
        <f t="shared" ca="1" si="662"/>
        <v>-5.4898856473508829E-3</v>
      </c>
      <c r="BU388" s="240">
        <f t="shared" ca="1" si="663"/>
        <v>-7.3874322589106709E-3</v>
      </c>
      <c r="BV388" s="240">
        <f t="shared" ca="1" si="664"/>
        <v>-6.1578260139406506E-3</v>
      </c>
      <c r="BW388" s="240">
        <f t="shared" ca="1" si="665"/>
        <v>-2.3215680211619316E-3</v>
      </c>
      <c r="BX388" s="240">
        <f t="shared" ca="1" si="666"/>
        <v>2.4974263019902892E-3</v>
      </c>
      <c r="BY388" s="240">
        <f t="shared" ca="1" si="667"/>
        <v>6.2592422280314773E-3</v>
      </c>
      <c r="BZ388" s="240">
        <f t="shared" ca="1" si="668"/>
        <v>7.3714761982461461E-3</v>
      </c>
      <c r="CA388" s="240">
        <f t="shared" ca="1" si="669"/>
        <v>5.3633116264123187E-3</v>
      </c>
      <c r="CB388" s="240">
        <f t="shared" ca="1" si="670"/>
        <v>1.0848189236146526E-3</v>
      </c>
      <c r="CC388" s="240">
        <f t="shared" ca="1" si="671"/>
        <v>-3.6528853803056132E-3</v>
      </c>
      <c r="CD388" s="240">
        <f t="shared" ca="1" si="672"/>
        <v>-6.8442972038014324E-3</v>
      </c>
      <c r="CE388" s="240">
        <f t="shared" ca="1" si="673"/>
        <v>-7.1384691201576587E-3</v>
      </c>
      <c r="CF388" s="240">
        <f t="shared" ca="1" si="674"/>
        <v>-4.4108760553968037E-3</v>
      </c>
      <c r="CG388" s="240">
        <f t="shared" ca="1" si="675"/>
        <v>1.8387235820602286E-4</v>
      </c>
      <c r="CH388" s="240">
        <f t="shared" ca="1" si="676"/>
        <v>4.7007862888587999E-3</v>
      </c>
      <c r="CI388" s="240">
        <f t="shared" ca="1" si="677"/>
        <v>7.2278237975099205E-3</v>
      </c>
      <c r="CJ388" s="240">
        <f t="shared" ca="1" si="678"/>
        <v>6.6952718517042445E-3</v>
      </c>
      <c r="CK388" s="240">
        <f t="shared" ca="1" si="679"/>
        <v>3.3285634950500731E-3</v>
      </c>
      <c r="CL388" s="240">
        <f t="shared" ca="1" si="680"/>
        <v>-1.4471495708021039E-3</v>
      </c>
      <c r="CM388" s="240">
        <f t="shared" ca="1" si="681"/>
        <v>-5.6102738838165059E-3</v>
      </c>
      <c r="CN388" s="240">
        <f t="shared" ca="1" si="682"/>
        <v>-7.398529177825082E-3</v>
      </c>
      <c r="CO388" s="240">
        <f t="shared" ca="1" si="683"/>
        <v>-6.0549342102427378E-3</v>
      </c>
      <c r="CP388" s="240">
        <f t="shared" ca="1" si="684"/>
        <v>-2.1482423304929068E-3</v>
      </c>
      <c r="CQ388" s="240">
        <f t="shared" ca="1" si="685"/>
        <v>2.6678158764021076E-3</v>
      </c>
      <c r="CR388" s="240">
        <f t="shared" ca="1" si="686"/>
        <v>6.3545685619471517E-3</v>
      </c>
      <c r="CS388" s="240">
        <f t="shared" ca="1" si="687"/>
        <v>7.3513869734366574E-3</v>
      </c>
      <c r="CT388" s="240">
        <f t="shared" ca="1" si="688"/>
        <v>5.2363107552719779E-3</v>
      </c>
      <c r="CU388" s="240">
        <f t="shared" ca="1" si="689"/>
        <v>9.046667822862316E-4</v>
      </c>
      <c r="CV388" s="240">
        <f t="shared" ca="1" si="690"/>
        <v>-3.809929103256407E-3</v>
      </c>
      <c r="CW388" s="240">
        <f t="shared" ca="1" si="691"/>
        <v>-6.911754778411841E-3</v>
      </c>
      <c r="CX388" s="240">
        <f t="shared" ca="1" si="692"/>
        <v>-7.0877852731278061E-3</v>
      </c>
      <c r="CY388" s="240">
        <f t="shared" ca="1" si="693"/>
        <v>-4.2635056212977224E-3</v>
      </c>
      <c r="CZ388" s="240">
        <f t="shared" ca="1" si="694"/>
        <v>3.6554642169577076E-4</v>
      </c>
      <c r="DA388" s="240">
        <f t="shared" ca="1" si="695"/>
        <v>4.8398600526488224E-3</v>
      </c>
      <c r="DB388" s="240">
        <f t="shared" ca="1" si="696"/>
        <v>7.265426343741074E-3</v>
      </c>
      <c r="DC388" s="240">
        <f t="shared" ca="1" si="697"/>
        <v>6.6154857538962119E-3</v>
      </c>
      <c r="DD388" s="240">
        <f t="shared" ca="1" si="698"/>
        <v>3.1651627784564109E-3</v>
      </c>
      <c r="DE388" s="240">
        <f t="shared" ca="1" si="699"/>
        <v>-1.6249962153905284E-3</v>
      </c>
      <c r="DF388" s="240">
        <f t="shared" ca="1" si="700"/>
        <v>-5.7272827010761704E-3</v>
      </c>
      <c r="DG388" s="240">
        <f t="shared" ca="1" si="701"/>
        <v>-7.4051694994116003E-3</v>
      </c>
      <c r="DH388" s="240">
        <f t="shared" ca="1" si="702"/>
        <v>-5.9483951405851195E-3</v>
      </c>
      <c r="DI388" s="240">
        <f t="shared" ca="1" si="703"/>
        <v>-1.9736226189718976E-3</v>
      </c>
      <c r="DJ388" s="240">
        <f t="shared" ca="1" si="704"/>
        <v>2.8365984582859917E-3</v>
      </c>
      <c r="DK388" s="240">
        <f t="shared" ca="1" si="705"/>
        <v>6.4460671413737042E-3</v>
      </c>
      <c r="DL388" s="240">
        <f t="shared" ca="1" si="706"/>
        <v>7.3268695480004382E-3</v>
      </c>
      <c r="DM388" s="240">
        <f t="shared" ca="1" si="707"/>
        <v>5.1061557263309331E-3</v>
      </c>
      <c r="DN388" s="240">
        <f t="shared" ca="1" si="708"/>
        <v>7.2396970351583118E-4</v>
      </c>
      <c r="DO388" s="240">
        <f t="shared" ca="1" si="709"/>
        <v>-3.964677867377823E-3</v>
      </c>
      <c r="DP388" s="240">
        <f t="shared" ca="1" si="710"/>
        <v>-6.9750489703908911E-3</v>
      </c>
      <c r="DQ388" s="240">
        <f t="shared" ca="1" si="711"/>
        <v>-7.0328320092787819E-3</v>
      </c>
      <c r="DR388" s="240">
        <f t="shared" ca="1" si="712"/>
        <v>-4.1135670108350727E-3</v>
      </c>
      <c r="DS388" s="240">
        <f t="shared" ca="1" si="713"/>
        <v>5.4700029368980226E-4</v>
      </c>
      <c r="DT388" s="240">
        <f t="shared" ca="1" si="714"/>
        <v>4.9760184657171944E-3</v>
      </c>
      <c r="DU388" s="240">
        <f t="shared" ca="1" si="715"/>
        <v>7.2986524688145576E-3</v>
      </c>
      <c r="DV388" s="240">
        <f t="shared" ca="1" si="716"/>
        <v>6.5317147348389528E-3</v>
      </c>
      <c r="DW388" s="240">
        <f t="shared" ca="1" si="717"/>
        <v>2.999855486158162E-3</v>
      </c>
      <c r="DX388" s="240">
        <f t="shared" ca="1" si="718"/>
        <v>-1.8018640230212223E-3</v>
      </c>
      <c r="DY388" s="240">
        <f t="shared" ca="1" si="719"/>
        <v>-5.8408416173936E-3</v>
      </c>
      <c r="DZ388" s="240">
        <f t="shared" ca="1" si="720"/>
        <v>-7.4073492237887936E-3</v>
      </c>
      <c r="EA388" s="240">
        <f t="shared" ca="1" si="721"/>
        <v>-5.8382729801196333E-3</v>
      </c>
      <c r="EB388" s="240">
        <f t="shared" ca="1" si="722"/>
        <v>-1.7978140709837222E-3</v>
      </c>
      <c r="EC388" s="240">
        <f t="shared" ca="1" si="723"/>
        <v>3.0036723793259034E-3</v>
      </c>
      <c r="ED388" s="240">
        <f t="shared" ca="1" si="724"/>
        <v>6.5336828509882953E-3</v>
      </c>
      <c r="EE388" s="240">
        <f t="shared" ca="1" si="725"/>
        <v>7.2979386903177937E-3</v>
      </c>
      <c r="EF388" s="240">
        <f t="shared" ca="1" si="726"/>
        <v>4.9729249401117698E-3</v>
      </c>
      <c r="EG388" s="240">
        <f t="shared" ca="1" si="727"/>
        <v>5.4283653246695127E-4</v>
      </c>
      <c r="EH388" s="240">
        <f t="shared" ca="1" si="728"/>
        <v>-4.1170384578006975E-3</v>
      </c>
      <c r="EI388" s="240">
        <f t="shared" ca="1" si="729"/>
        <v>-7.0341416536840234E-3</v>
      </c>
      <c r="EJ388" s="240">
        <f t="shared" ca="1" si="730"/>
        <v>-6.9736424304018951E-3</v>
      </c>
      <c r="EK388" s="240">
        <f t="shared" ca="1" si="731"/>
        <v>-3.9611505414212734E-3</v>
      </c>
      <c r="EL388" s="240">
        <f t="shared" ca="1" si="732"/>
        <v>7.2812467316057342E-4</v>
      </c>
      <c r="EM388" s="240">
        <f t="shared" ca="1" si="733"/>
        <v>5.109179511327131E-3</v>
      </c>
      <c r="EN388" s="240">
        <f t="shared" ca="1" si="734"/>
        <v>7.3274821585550213E-3</v>
      </c>
      <c r="EO388" s="240">
        <f t="shared" ca="1" si="735"/>
        <v>6.444009255061973E-3</v>
      </c>
      <c r="EP388" s="240">
        <f t="shared" ca="1" si="736"/>
        <v>2.8327411930867772E-3</v>
      </c>
      <c r="EQ388" s="240">
        <f t="shared" ca="1" si="737"/>
        <v>-1.9776464551405845E-3</v>
      </c>
      <c r="ER388" s="240">
        <f t="shared" ca="1" si="738"/>
        <v>-5.9508822291237844E-3</v>
      </c>
      <c r="ES388" s="240">
        <f t="shared" ca="1" si="739"/>
        <v>-7.4050670379722065E-3</v>
      </c>
      <c r="ET388" s="240">
        <f t="shared" ca="1" si="740"/>
        <v>-5.7246340623180094E-3</v>
      </c>
      <c r="EU388" s="240">
        <f t="shared" ca="1" si="741"/>
        <v>-1.6209225870237839E-3</v>
      </c>
      <c r="EV388" s="240">
        <f t="shared" ca="1" si="742"/>
        <v>3.1689370004390526E-3</v>
      </c>
      <c r="EW388" s="240">
        <f t="shared" ca="1" si="743"/>
        <v>6.6173629143635882E-3</v>
      </c>
      <c r="EX388" s="240">
        <f t="shared" ca="1" si="744"/>
        <v>7.2646118272556058E-3</v>
      </c>
      <c r="EY388" s="240">
        <f t="shared" ca="1" si="745"/>
        <v>4.8366986498583229E-3</v>
      </c>
      <c r="EZ388" s="240">
        <f t="shared" ca="1" si="746"/>
        <v>3.6137637698887897E-4</v>
      </c>
      <c r="FA388" s="240">
        <f t="shared" ca="1" si="747"/>
        <v>-4.2669190982026657E-3</v>
      </c>
      <c r="FB388" s="240">
        <f t="shared" ca="1" si="748"/>
        <v>-7.0889972330685086E-3</v>
      </c>
      <c r="FC388" s="240">
        <f t="shared" ca="1" si="749"/>
        <v>-6.9102521900862579E-3</v>
      </c>
      <c r="FD388" s="240">
        <f t="shared" ca="1" si="750"/>
        <v>-3.8063480230383696E-3</v>
      </c>
      <c r="FE388" s="240">
        <f t="shared" ca="1" si="751"/>
        <v>9.088104575545688E-4</v>
      </c>
      <c r="FF388" s="240">
        <f t="shared" ca="1" si="752"/>
        <v>5.2392629782439717E-3</v>
      </c>
      <c r="FG388" s="240">
        <f t="shared" ca="1" si="753"/>
        <v>7.3518980470353781E-3</v>
      </c>
      <c r="FH388" s="240">
        <f t="shared" ca="1" si="754"/>
        <v>6.3524221450667676E-3</v>
      </c>
      <c r="FI388" s="240">
        <f t="shared" ca="1" si="755"/>
        <v>2.6639205626436927E-3</v>
      </c>
      <c r="FJ388" s="240">
        <f t="shared" ca="1" si="756"/>
        <v>-2.1522376269843355E-3</v>
      </c>
      <c r="FK388" s="240">
        <f t="shared" ca="1" si="757"/>
        <v>-6.0573382519170261E-3</v>
      </c>
      <c r="FL388" s="240">
        <f t="shared" ca="1" si="758"/>
        <v>-7.3983243166652352E-3</v>
      </c>
      <c r="FM388" s="240">
        <f t="shared" ca="1" si="759"/>
        <v>-5.6075468390151678E-3</v>
      </c>
      <c r="FN388" s="240">
        <f t="shared" ca="1" si="760"/>
        <v>-1.4430547199077255E-3</v>
      </c>
      <c r="FO388" s="240">
        <f t="shared" ca="1" si="761"/>
        <v>3.3322927723972279E-3</v>
      </c>
      <c r="FP388" s="240">
        <f t="shared" ca="1" si="762"/>
        <v>6.6970569257584055E-3</v>
      </c>
      <c r="FQ388" s="240">
        <f t="shared" ca="1" si="763"/>
        <v>7.2269090336700113E-3</v>
      </c>
      <c r="FR388" s="240">
        <f t="shared" ca="1" si="764"/>
        <v>4.6975589131940118E-3</v>
      </c>
      <c r="FS388" s="240">
        <f t="shared" ca="1" si="765"/>
        <v>1.796985418940412E-4</v>
      </c>
      <c r="FT388" s="240">
        <f t="shared" ca="1" si="766"/>
        <v>-4.4142295060902569E-3</v>
      </c>
      <c r="FU388" s="240">
        <f t="shared" ca="1" si="767"/>
        <v>-7.1395826655944739E-3</v>
      </c>
      <c r="FV388" s="240">
        <f t="shared" ca="1" si="768"/>
        <v>-6.8426994722422477E-3</v>
      </c>
      <c r="FW388" s="240">
        <f t="shared" ca="1" si="769"/>
        <v>-3.6492527029348188E-3</v>
      </c>
      <c r="FX388" s="240">
        <f t="shared" ca="1" si="770"/>
        <v>1.088948808511439E-3</v>
      </c>
      <c r="FY388" s="240">
        <f t="shared" ca="1" si="771"/>
        <v>5.3661905090513062E-3</v>
      </c>
      <c r="FZ388" s="240">
        <f t="shared" ca="1" si="772"/>
        <v>7.371885427037362E-3</v>
      </c>
      <c r="GA388" s="240">
        <f t="shared" ca="1" si="773"/>
        <v>6.2570085735037381E-3</v>
      </c>
      <c r="GB388" s="240">
        <f t="shared" ca="1" si="774"/>
        <v>2.4934952860640766E-3</v>
      </c>
      <c r="GC388" s="240">
        <f t="shared" ca="1" si="775"/>
        <v>-2.3255323713589388E-3</v>
      </c>
      <c r="GD388" s="240">
        <f t="shared" ca="1" si="776"/>
        <v>-6.1601455606457804E-3</v>
      </c>
      <c r="GE388" s="240">
        <f t="shared" ca="1" si="777"/>
        <v>-7.3871251214310679E-3</v>
      </c>
      <c r="GF388" s="240">
        <f t="shared" ca="1" si="778"/>
        <v>-5.4870818391761188E-3</v>
      </c>
      <c r="GG388" s="240">
        <f t="shared" ca="1" si="779"/>
        <v>-1.2643176105875831E-3</v>
      </c>
      <c r="GH388" s="240">
        <f t="shared" ca="1" si="780"/>
        <v>3.4936412957918593E-3</v>
      </c>
      <c r="GI388" s="240">
        <f t="shared" ca="1" si="781"/>
        <v>6.7727168804801903E-3</v>
      </c>
      <c r="GJ388" s="240">
        <f t="shared" ca="1" si="782"/>
        <v>7.1848530203140939E-3</v>
      </c>
      <c r="GK388" s="240">
        <f t="shared" ca="1" si="783"/>
        <v>4.5555895426934341E-3</v>
      </c>
      <c r="GL388" s="240">
        <f t="shared" ca="1" si="784"/>
        <v>-2.0875368830722968E-6</v>
      </c>
      <c r="GM388" s="240">
        <f t="shared" ca="1" si="785"/>
        <v>-4.5588809471820519E-3</v>
      </c>
      <c r="GN388" s="240">
        <f t="shared" ca="1" si="786"/>
        <v>-7.1858674804888747E-3</v>
      </c>
      <c r="GO388" s="240">
        <f t="shared" ca="1" si="787"/>
        <v>-6.7710249681011726E-3</v>
      </c>
      <c r="GP388" s="240">
        <f t="shared" ca="1" si="788"/>
        <v>-3.4899592094573672E-3</v>
      </c>
      <c r="GQ388" s="240">
        <f t="shared" ca="1" si="789"/>
        <v>1.2684312174245857E-3</v>
      </c>
      <c r="GR388" s="240">
        <f t="shared" ca="1" si="790"/>
        <v>5.489885647350849E-3</v>
      </c>
      <c r="GS388" s="240">
        <f t="shared" ca="1" si="791"/>
        <v>7.3874322589106631E-3</v>
      </c>
      <c r="GT388" s="240">
        <f t="shared" ca="1" si="792"/>
        <v>6.1578260139407079E-3</v>
      </c>
      <c r="GU388" s="240">
        <f t="shared" ca="1" si="793"/>
        <v>2.32156802116203E-3</v>
      </c>
      <c r="GV388" s="240">
        <f t="shared" ca="1" si="794"/>
        <v>-2.4974263019901916E-3</v>
      </c>
      <c r="GW388" s="240">
        <f t="shared" ca="1" si="795"/>
        <v>-6.2592422280314218E-3</v>
      </c>
      <c r="GX388" s="240">
        <f t="shared" ca="1" si="796"/>
        <v>-7.3714761982461609E-3</v>
      </c>
      <c r="GY388" s="240">
        <f t="shared" ca="1" si="797"/>
        <v>-5.3633116264124262E-3</v>
      </c>
      <c r="GZ388" s="240">
        <f t="shared" ca="1" si="798"/>
        <v>-1.0848189236148074E-3</v>
      </c>
      <c r="HA388" s="240">
        <f t="shared" ca="1" si="799"/>
        <v>3.6528853803056609E-3</v>
      </c>
      <c r="HB388" s="240">
        <f t="shared" ca="1" si="800"/>
        <v>6.8442972038014532E-3</v>
      </c>
      <c r="HC388" s="240">
        <f t="shared" ca="1" si="801"/>
        <v>7.1384691201576457E-3</v>
      </c>
      <c r="HD388" s="240">
        <f t="shared" ca="1" si="802"/>
        <v>4.4108760553968019E-3</v>
      </c>
      <c r="HE388" s="240">
        <f t="shared" ca="1" si="803"/>
        <v>-1.8387235820602503E-4</v>
      </c>
      <c r="HF388" s="240">
        <f t="shared" ca="1" si="804"/>
        <v>-4.7007862888588017E-3</v>
      </c>
      <c r="HG388" s="240">
        <f t="shared" ca="1" si="805"/>
        <v>-7.2278237975099205E-3</v>
      </c>
      <c r="HH388" s="240">
        <f t="shared" ca="1" si="806"/>
        <v>-6.6952718517042428E-3</v>
      </c>
      <c r="HI388" s="240">
        <f t="shared" ca="1" si="807"/>
        <v>-3.3285634950501186E-3</v>
      </c>
      <c r="HJ388" s="240">
        <f t="shared" ca="1" si="808"/>
        <v>1.4471495708020541E-3</v>
      </c>
      <c r="HK388" s="240">
        <f t="shared" ca="1" si="809"/>
        <v>5.610273883816473E-3</v>
      </c>
      <c r="HL388" s="240">
        <f t="shared" ca="1" si="810"/>
        <v>7.3985291778250802E-3</v>
      </c>
      <c r="HM388" s="240">
        <f t="shared" ca="1" si="811"/>
        <v>6.0549342102427673E-3</v>
      </c>
      <c r="HN388" s="240">
        <f t="shared" ca="1" si="812"/>
        <v>2.1482423304929558E-3</v>
      </c>
      <c r="HO388" s="240">
        <f t="shared" ca="1" si="813"/>
        <v>-2.6678158764020109E-3</v>
      </c>
      <c r="HP388" s="240">
        <f t="shared" ca="1" si="814"/>
        <v>-6.3545685619470979E-3</v>
      </c>
      <c r="HQ388" s="240">
        <f t="shared" ca="1" si="815"/>
        <v>-7.3513869734366704E-3</v>
      </c>
      <c r="HR388" s="240">
        <f t="shared" ca="1" si="816"/>
        <v>-5.2363107552720507E-3</v>
      </c>
      <c r="HS388" s="240">
        <f t="shared" ca="1" si="817"/>
        <v>-9.0466678228633439E-4</v>
      </c>
      <c r="HT388" s="240">
        <f t="shared" ca="1" si="818"/>
        <v>3.8099291032562725E-3</v>
      </c>
      <c r="HU388" s="240">
        <f t="shared" ca="1" si="819"/>
        <v>6.9117547784117855E-3</v>
      </c>
      <c r="HV388" s="240">
        <f t="shared" ca="1" si="820"/>
        <v>7.087785273127852E-3</v>
      </c>
      <c r="HW388" s="240">
        <f t="shared" ca="1" si="821"/>
        <v>4.2635056212976781E-3</v>
      </c>
      <c r="HX388" s="240">
        <f t="shared" ca="1" si="822"/>
        <v>-3.6554642169582497E-4</v>
      </c>
      <c r="HY388" s="240">
        <f t="shared" ca="1" si="823"/>
        <v>-4.8398600526488641E-3</v>
      </c>
      <c r="HZ388" s="240">
        <f t="shared" ca="1" si="824"/>
        <v>-7.2654263437410844E-3</v>
      </c>
      <c r="IA388" s="240">
        <f t="shared" ca="1" si="825"/>
        <v>-6.6154857538961859E-3</v>
      </c>
      <c r="IB388" s="240">
        <f t="shared" ca="1" si="826"/>
        <v>-3.1651627784564569E-3</v>
      </c>
      <c r="IC388" s="240">
        <f t="shared" ca="1" si="827"/>
        <v>1.6249962153904794E-3</v>
      </c>
      <c r="ID388" s="240">
        <f t="shared" ca="1" si="828"/>
        <v>5.7272827010761383E-3</v>
      </c>
      <c r="IE388" s="240">
        <f t="shared" ca="1" si="829"/>
        <v>6.2632525620544997E-3</v>
      </c>
      <c r="IF388" s="240">
        <f t="shared" ca="1" si="830"/>
        <v>5.9483951405851498E-3</v>
      </c>
      <c r="IG388" s="240">
        <f t="shared" ca="1" si="831"/>
        <v>1.9736226189719461E-3</v>
      </c>
      <c r="IH388" s="240">
        <f t="shared" ca="1" si="832"/>
        <v>-2.8365984582859453E-3</v>
      </c>
      <c r="II388" s="240">
        <f t="shared" ca="1" si="833"/>
        <v>-6.446067141373679E-3</v>
      </c>
      <c r="IJ388" s="240">
        <f t="shared" ca="1" si="834"/>
        <v>-7.3268695480004451E-3</v>
      </c>
      <c r="IK388" s="240">
        <f t="shared" ca="1" si="835"/>
        <v>-5.1061557263309704E-3</v>
      </c>
      <c r="IL388" s="240">
        <f t="shared" ca="1" si="836"/>
        <v>-7.2396970351588192E-4</v>
      </c>
      <c r="IM388" s="240">
        <f t="shared" ca="1" si="837"/>
        <v>3.964677867377692E-3</v>
      </c>
      <c r="IN388" s="240">
        <f t="shared" ca="1" si="838"/>
        <v>6.9750489703908382E-3</v>
      </c>
      <c r="IO388" s="240">
        <f t="shared" ca="1" si="839"/>
        <v>7.0328320092788313E-3</v>
      </c>
      <c r="IP388" s="240">
        <f t="shared" ca="1" si="840"/>
        <v>4.1135670108352019E-3</v>
      </c>
      <c r="IQ388" s="240">
        <f t="shared" ca="1" si="841"/>
        <v>-5.47000293689647E-4</v>
      </c>
      <c r="IR388" s="240">
        <f t="shared" ca="1" si="842"/>
        <v>-4.9760184657172335E-3</v>
      </c>
      <c r="IS388" s="240">
        <f t="shared" ca="1" si="843"/>
        <v>-7.298652468814568E-3</v>
      </c>
      <c r="IT388" s="240">
        <f t="shared" ca="1" si="844"/>
        <v>-6.5317147348389268E-3</v>
      </c>
      <c r="IU388" s="240">
        <f t="shared" ca="1" si="845"/>
        <v>-2.9998554861581121E-3</v>
      </c>
      <c r="IV388" s="240">
        <f t="shared" ca="1" si="846"/>
        <v>1.8018640230212752E-3</v>
      </c>
      <c r="IW388" s="240">
        <f t="shared" ca="1" si="847"/>
        <v>5.8408416173935697E-3</v>
      </c>
      <c r="IX388" s="240">
        <f t="shared" ca="1" si="848"/>
        <v>7.4073492237887936E-3</v>
      </c>
      <c r="IY388" s="240">
        <f t="shared" ca="1" si="849"/>
        <v>5.8382729801196645E-3</v>
      </c>
      <c r="IZ388" s="240">
        <f t="shared" ca="1" si="850"/>
        <v>1.7978140709837714E-3</v>
      </c>
      <c r="JA388" s="240">
        <f t="shared" ca="1" si="851"/>
        <v>-3.0036723793258565E-3</v>
      </c>
      <c r="JB388" s="240">
        <f t="shared" ca="1" si="852"/>
        <v>-6.5336828509882719E-3</v>
      </c>
    </row>
    <row r="389" spans="2:262">
      <c r="B389" s="248">
        <v>28</v>
      </c>
      <c r="C389" s="247">
        <f t="shared" si="853"/>
        <v>5.4687500000000016E-4</v>
      </c>
      <c r="D389" s="244">
        <f t="shared" ca="1" si="597"/>
        <v>24.193005084237218</v>
      </c>
      <c r="E389" s="243">
        <f ca="1">AH361</f>
        <v>0.19300508423721663</v>
      </c>
      <c r="F389" s="242">
        <v>28</v>
      </c>
      <c r="G389" s="240">
        <f t="shared" ca="1" si="854"/>
        <v>-1.6753838894061129E-3</v>
      </c>
      <c r="H389" s="240">
        <f t="shared" ca="1" si="598"/>
        <v>-1.1609783856826139E-3</v>
      </c>
      <c r="I389" s="240">
        <f t="shared" ca="1" si="599"/>
        <v>-1.1951296711559876E-4</v>
      </c>
      <c r="J389" s="240">
        <f t="shared" ca="1" si="600"/>
        <v>9.7620883989710402E-4</v>
      </c>
      <c r="K389" s="240">
        <f t="shared" ca="1" si="601"/>
        <v>1.6287522429267428E-3</v>
      </c>
      <c r="L389" s="240">
        <f t="shared" ca="1" si="602"/>
        <v>1.5418761795436479E-3</v>
      </c>
      <c r="M389" s="240">
        <f t="shared" ca="1" si="603"/>
        <v>7.5502056622973835E-4</v>
      </c>
      <c r="N389" s="240">
        <f t="shared" ca="1" si="604"/>
        <v>-3.7459859914476795E-4</v>
      </c>
      <c r="O389" s="240">
        <f t="shared" ca="1" si="605"/>
        <v>-1.334157832137625E-3</v>
      </c>
      <c r="P389" s="240">
        <f t="shared" ca="1" si="606"/>
        <v>-1.6880373022115347E-3</v>
      </c>
      <c r="Q389" s="240">
        <f t="shared" ca="1" si="607"/>
        <v>-1.2755831284138753E-3</v>
      </c>
      <c r="R389" s="240">
        <f t="shared" ca="1" si="608"/>
        <v>-2.8404088258260102E-4</v>
      </c>
      <c r="S389" s="240">
        <f t="shared" ca="1" si="609"/>
        <v>8.3644998557641775E-4</v>
      </c>
      <c r="T389" s="240">
        <f t="shared" ca="1" si="610"/>
        <v>1.5772100477139644E-3</v>
      </c>
      <c r="U389" s="241">
        <f t="shared" ca="1" si="611"/>
        <v>1.6019497224868536E-3</v>
      </c>
      <c r="V389" s="240">
        <f t="shared" ca="1" si="612"/>
        <v>8.994377147737827E-4</v>
      </c>
      <c r="W389" s="240">
        <f t="shared" ca="1" si="613"/>
        <v>-2.1140021114920146E-4</v>
      </c>
      <c r="X389" s="240">
        <f t="shared" ca="1" si="614"/>
        <v>-1.2262668608966298E-3</v>
      </c>
      <c r="Y389" s="240">
        <f t="shared" ca="1" si="615"/>
        <v>-1.6844339930216048E-3</v>
      </c>
      <c r="Z389" s="240">
        <f t="shared" ca="1" si="616"/>
        <v>-1.3779033083138434E-3</v>
      </c>
      <c r="AA389" s="240">
        <f t="shared" ca="1" si="617"/>
        <v>-4.458333290777919E-4</v>
      </c>
      <c r="AB389" s="240">
        <f t="shared" ca="1" si="618"/>
        <v>6.8863566064455691E-4</v>
      </c>
      <c r="AC389" s="240">
        <f t="shared" ca="1" si="619"/>
        <v>1.5104784575509862E-3</v>
      </c>
      <c r="AD389" s="240">
        <f t="shared" ca="1" si="620"/>
        <v>1.6465956138877144E-3</v>
      </c>
      <c r="AE389" s="240">
        <f t="shared" ca="1" si="621"/>
        <v>1.0351927864418885E-3</v>
      </c>
      <c r="AF389" s="240">
        <f t="shared" ca="1" si="622"/>
        <v>-4.6165923557158839E-5</v>
      </c>
      <c r="AG389" s="240">
        <f t="shared" ca="1" si="623"/>
        <v>-1.106566269439546E-3</v>
      </c>
      <c r="AH389" s="240">
        <f t="shared" ca="1" si="624"/>
        <v>-1.6646086636735906E-3</v>
      </c>
      <c r="AI389" s="240">
        <f t="shared" ca="1" si="625"/>
        <v>-1.4669535261161799E-3</v>
      </c>
      <c r="AJ389" s="240">
        <f t="shared" ca="1" si="626"/>
        <v>-6.0333215689667495E-4</v>
      </c>
      <c r="AK389" s="240">
        <f t="shared" ca="1" si="627"/>
        <v>5.3418939785414201E-4</v>
      </c>
      <c r="AL389" s="240">
        <f t="shared" ca="1" si="628"/>
        <v>1.4292001341302751E-3</v>
      </c>
      <c r="AM389" s="240">
        <f t="shared" ca="1" si="629"/>
        <v>1.6753838894061129E-3</v>
      </c>
      <c r="AN389" s="240">
        <f t="shared" ca="1" si="630"/>
        <v>1.1609783856826165E-3</v>
      </c>
      <c r="AO389" s="240">
        <f t="shared" ca="1" si="631"/>
        <v>1.1951296711560017E-4</v>
      </c>
      <c r="AP389" s="240">
        <f t="shared" ca="1" si="632"/>
        <v>-9.7620883989710467E-4</v>
      </c>
      <c r="AQ389" s="240">
        <f t="shared" ca="1" si="633"/>
        <v>-1.6287522429267419E-3</v>
      </c>
      <c r="AR389" s="240">
        <f t="shared" ca="1" si="634"/>
        <v>-1.5418761795436484E-3</v>
      </c>
      <c r="AS389" s="240">
        <f t="shared" ca="1" si="635"/>
        <v>-7.5502056622973694E-4</v>
      </c>
      <c r="AT389" s="240">
        <f t="shared" ca="1" si="636"/>
        <v>3.7459859914476513E-4</v>
      </c>
      <c r="AU389" s="240">
        <f t="shared" ca="1" si="637"/>
        <v>1.3341578321376239E-3</v>
      </c>
      <c r="AV389" s="240">
        <f t="shared" ca="1" si="638"/>
        <v>1.6880373022115347E-3</v>
      </c>
      <c r="AW389" s="240">
        <f t="shared" ca="1" si="639"/>
        <v>1.2755831284138775E-3</v>
      </c>
      <c r="AX389" s="240">
        <f t="shared" ca="1" si="640"/>
        <v>2.8404088258260243E-4</v>
      </c>
      <c r="AY389" s="240">
        <f t="shared" ca="1" si="641"/>
        <v>-8.3644998557641883E-4</v>
      </c>
      <c r="AZ389" s="240">
        <f t="shared" ca="1" si="642"/>
        <v>-1.5772100477139638E-3</v>
      </c>
      <c r="BA389" s="240">
        <f t="shared" ca="1" si="643"/>
        <v>-1.6019497224868543E-3</v>
      </c>
      <c r="BB389" s="240">
        <f t="shared" ca="1" si="644"/>
        <v>-8.994377147737814E-4</v>
      </c>
      <c r="BC389" s="240">
        <f t="shared" ca="1" si="645"/>
        <v>2.1140021114920591E-4</v>
      </c>
      <c r="BD389" s="240">
        <f t="shared" ca="1" si="646"/>
        <v>1.2262668608966248E-3</v>
      </c>
      <c r="BE389" s="240">
        <f t="shared" ca="1" si="647"/>
        <v>1.6844339930216046E-3</v>
      </c>
      <c r="BF389" s="240">
        <f t="shared" ca="1" si="648"/>
        <v>1.3779033083138443E-3</v>
      </c>
      <c r="BG389" s="240">
        <f t="shared" ca="1" si="649"/>
        <v>4.4583332907779325E-4</v>
      </c>
      <c r="BH389" s="240">
        <f t="shared" ca="1" si="650"/>
        <v>-6.8863566064455842E-4</v>
      </c>
      <c r="BI389" s="240">
        <f t="shared" ca="1" si="651"/>
        <v>-1.5104784575509882E-3</v>
      </c>
      <c r="BJ389" s="240">
        <f t="shared" ca="1" si="652"/>
        <v>-1.6465956138877159E-3</v>
      </c>
      <c r="BK389" s="240">
        <f t="shared" ca="1" si="653"/>
        <v>-1.0351927864418898E-3</v>
      </c>
      <c r="BL389" s="240">
        <f t="shared" ca="1" si="654"/>
        <v>4.6165923557157321E-5</v>
      </c>
      <c r="BM389" s="240">
        <f t="shared" ca="1" si="655"/>
        <v>1.1065662694395449E-3</v>
      </c>
      <c r="BN389" s="240">
        <f t="shared" ca="1" si="656"/>
        <v>1.6646086636735915E-3</v>
      </c>
      <c r="BO389" s="240">
        <f t="shared" ca="1" si="657"/>
        <v>1.4669535261161775E-3</v>
      </c>
      <c r="BP389" s="240">
        <f t="shared" ca="1" si="658"/>
        <v>6.0333215689668178E-4</v>
      </c>
      <c r="BQ389" s="240">
        <f t="shared" ca="1" si="659"/>
        <v>-5.3418939785414049E-4</v>
      </c>
      <c r="BR389" s="240">
        <f t="shared" ca="1" si="660"/>
        <v>-1.4292001341302744E-3</v>
      </c>
      <c r="BS389" s="240">
        <f t="shared" ca="1" si="661"/>
        <v>-1.6753838894061129E-3</v>
      </c>
      <c r="BT389" s="240">
        <f t="shared" ca="1" si="662"/>
        <v>-1.160978385682613E-3</v>
      </c>
      <c r="BU389" s="240">
        <f t="shared" ca="1" si="663"/>
        <v>-1.1951296711560754E-4</v>
      </c>
      <c r="BV389" s="240">
        <f t="shared" ca="1" si="664"/>
        <v>9.762088398970986E-4</v>
      </c>
      <c r="BW389" s="240">
        <f t="shared" ca="1" si="665"/>
        <v>1.6287522429267415E-3</v>
      </c>
      <c r="BX389" s="240">
        <f t="shared" ca="1" si="666"/>
        <v>1.5418761795436492E-3</v>
      </c>
      <c r="BY389" s="240">
        <f t="shared" ca="1" si="667"/>
        <v>7.5502056622973825E-4</v>
      </c>
      <c r="BZ389" s="240">
        <f t="shared" ca="1" si="668"/>
        <v>-3.7459859914476946E-4</v>
      </c>
      <c r="CA389" s="240">
        <f t="shared" ca="1" si="669"/>
        <v>-1.3341578321376193E-3</v>
      </c>
      <c r="CB389" s="240">
        <f t="shared" ca="1" si="670"/>
        <v>-1.6880373022115352E-3</v>
      </c>
      <c r="CC389" s="240">
        <f t="shared" ca="1" si="671"/>
        <v>-1.2755831284138783E-3</v>
      </c>
      <c r="CD389" s="240">
        <f t="shared" ca="1" si="672"/>
        <v>-2.8404088258260384E-4</v>
      </c>
      <c r="CE389" s="240">
        <f t="shared" ca="1" si="673"/>
        <v>8.3644998557641775E-4</v>
      </c>
      <c r="CF389" s="240">
        <f t="shared" ca="1" si="674"/>
        <v>1.5772100477139653E-3</v>
      </c>
      <c r="CG389" s="240">
        <f t="shared" ca="1" si="675"/>
        <v>1.6019497224868564E-3</v>
      </c>
      <c r="CH389" s="240">
        <f t="shared" ca="1" si="676"/>
        <v>8.9943771477378769E-4</v>
      </c>
      <c r="CI389" s="240">
        <f t="shared" ca="1" si="677"/>
        <v>-2.1140021114919854E-4</v>
      </c>
      <c r="CJ389" s="240">
        <f t="shared" ca="1" si="678"/>
        <v>-1.2262668608966278E-3</v>
      </c>
      <c r="CK389" s="240">
        <f t="shared" ca="1" si="679"/>
        <v>-1.6844339930216048E-3</v>
      </c>
      <c r="CL389" s="240">
        <f t="shared" ca="1" si="680"/>
        <v>-1.3779033083138417E-3</v>
      </c>
      <c r="CM389" s="240">
        <f t="shared" ca="1" si="681"/>
        <v>-4.4583332907780046E-4</v>
      </c>
      <c r="CN389" s="240">
        <f t="shared" ca="1" si="682"/>
        <v>6.886356606445517E-4</v>
      </c>
      <c r="CO389" s="240">
        <f t="shared" ca="1" si="683"/>
        <v>1.5104784575509849E-3</v>
      </c>
      <c r="CP389" s="240">
        <f t="shared" ca="1" si="684"/>
        <v>1.646595613887715E-3</v>
      </c>
      <c r="CQ389" s="240">
        <f t="shared" ca="1" si="685"/>
        <v>1.0351927864418861E-3</v>
      </c>
      <c r="CR389" s="240">
        <f t="shared" ca="1" si="686"/>
        <v>-4.6165923557161875E-5</v>
      </c>
      <c r="CS389" s="240">
        <f t="shared" ca="1" si="687"/>
        <v>-1.1065662694395391E-3</v>
      </c>
      <c r="CT389" s="240">
        <f t="shared" ca="1" si="688"/>
        <v>-1.66460866367359E-3</v>
      </c>
      <c r="CU389" s="240">
        <f t="shared" ca="1" si="689"/>
        <v>-1.4669535261161814E-3</v>
      </c>
      <c r="CV389" s="240">
        <f t="shared" ca="1" si="690"/>
        <v>-6.0333215689667777E-4</v>
      </c>
      <c r="CW389" s="240">
        <f t="shared" ca="1" si="691"/>
        <v>5.3418939785414472E-4</v>
      </c>
      <c r="CX389" s="240">
        <f t="shared" ca="1" si="692"/>
        <v>1.4292001341302768E-3</v>
      </c>
      <c r="CY389" s="240">
        <f t="shared" ca="1" si="693"/>
        <v>1.6753838894061125E-3</v>
      </c>
      <c r="CZ389" s="240">
        <f t="shared" ca="1" si="694"/>
        <v>1.1609783856826098E-3</v>
      </c>
      <c r="DA389" s="240">
        <f t="shared" ca="1" si="695"/>
        <v>1.1951296711561503E-4</v>
      </c>
      <c r="DB389" s="240">
        <f t="shared" ca="1" si="696"/>
        <v>-9.7620883989709252E-4</v>
      </c>
      <c r="DC389" s="240">
        <f t="shared" ca="1" si="697"/>
        <v>-1.6287522429267395E-3</v>
      </c>
      <c r="DD389" s="240">
        <f t="shared" ca="1" si="698"/>
        <v>-1.5418761795436523E-3</v>
      </c>
      <c r="DE389" s="240">
        <f t="shared" ca="1" si="699"/>
        <v>-7.5502056622974497E-4</v>
      </c>
      <c r="DF389" s="240">
        <f t="shared" ca="1" si="700"/>
        <v>3.7459859914476231E-4</v>
      </c>
      <c r="DG389" s="240">
        <f t="shared" ca="1" si="701"/>
        <v>1.3341578321376219E-3</v>
      </c>
      <c r="DH389" s="240">
        <f t="shared" ca="1" si="702"/>
        <v>1.6880373022115347E-3</v>
      </c>
      <c r="DI389" s="240">
        <f t="shared" ca="1" si="703"/>
        <v>1.2755831284138753E-3</v>
      </c>
      <c r="DJ389" s="240">
        <f t="shared" ca="1" si="704"/>
        <v>2.8404088258259929E-4</v>
      </c>
      <c r="DK389" s="240">
        <f t="shared" ca="1" si="705"/>
        <v>-8.3644998557642165E-4</v>
      </c>
      <c r="DL389" s="240">
        <f t="shared" ca="1" si="706"/>
        <v>-1.577210047713967E-3</v>
      </c>
      <c r="DM389" s="240">
        <f t="shared" ca="1" si="707"/>
        <v>-1.6019497224868586E-3</v>
      </c>
      <c r="DN389" s="240">
        <f t="shared" ca="1" si="708"/>
        <v>-8.9943771477379397E-4</v>
      </c>
      <c r="DO389" s="240">
        <f t="shared" ca="1" si="709"/>
        <v>2.1140021114919116E-4</v>
      </c>
      <c r="DP389" s="240">
        <f t="shared" ca="1" si="710"/>
        <v>1.2262668608966228E-3</v>
      </c>
      <c r="DQ389" s="240">
        <f t="shared" ca="1" si="711"/>
        <v>1.6844339930216043E-3</v>
      </c>
      <c r="DR389" s="240">
        <f t="shared" ca="1" si="712"/>
        <v>1.377903308313846E-3</v>
      </c>
      <c r="DS389" s="240">
        <f t="shared" ca="1" si="713"/>
        <v>4.4583332907779618E-4</v>
      </c>
      <c r="DT389" s="240">
        <f t="shared" ca="1" si="714"/>
        <v>-6.8863566064455582E-4</v>
      </c>
      <c r="DU389" s="240">
        <f t="shared" ca="1" si="715"/>
        <v>-1.5104784575509871E-3</v>
      </c>
      <c r="DV389" s="240">
        <f t="shared" ca="1" si="716"/>
        <v>-1.6465956138877139E-3</v>
      </c>
      <c r="DW389" s="240">
        <f t="shared" ca="1" si="717"/>
        <v>-1.0351927864418826E-3</v>
      </c>
      <c r="DX389" s="240">
        <f t="shared" ca="1" si="718"/>
        <v>4.616592355716632E-5</v>
      </c>
      <c r="DY389" s="240">
        <f t="shared" ca="1" si="719"/>
        <v>1.1065662694395336E-3</v>
      </c>
      <c r="DZ389" s="240">
        <f t="shared" ca="1" si="720"/>
        <v>1.6646086636735887E-3</v>
      </c>
      <c r="EA389" s="240">
        <f t="shared" ca="1" si="721"/>
        <v>1.4669535261161851E-3</v>
      </c>
      <c r="EB389" s="240">
        <f t="shared" ca="1" si="722"/>
        <v>6.0333215689668449E-4</v>
      </c>
      <c r="EC389" s="240">
        <f t="shared" ca="1" si="723"/>
        <v>-5.3418939785413778E-4</v>
      </c>
      <c r="ED389" s="240">
        <f t="shared" ca="1" si="724"/>
        <v>-1.4292001341302729E-3</v>
      </c>
      <c r="EE389" s="240">
        <f t="shared" ca="1" si="725"/>
        <v>-1.6753838894061133E-3</v>
      </c>
      <c r="EF389" s="240">
        <f t="shared" ca="1" si="726"/>
        <v>-1.1609783856826152E-3</v>
      </c>
      <c r="EG389" s="240">
        <f t="shared" ca="1" si="727"/>
        <v>-1.1951296711559844E-4</v>
      </c>
      <c r="EH389" s="240">
        <f t="shared" ca="1" si="728"/>
        <v>9.7620883989710618E-4</v>
      </c>
      <c r="EI389" s="240">
        <f t="shared" ca="1" si="729"/>
        <v>1.6287522429267441E-3</v>
      </c>
      <c r="EJ389" s="240">
        <f t="shared" ca="1" si="730"/>
        <v>1.5418761795436553E-3</v>
      </c>
      <c r="EK389" s="240">
        <f t="shared" ca="1" si="731"/>
        <v>7.5502056622975169E-4</v>
      </c>
      <c r="EL389" s="240">
        <f t="shared" ca="1" si="732"/>
        <v>-3.7459859914475493E-4</v>
      </c>
      <c r="EM389" s="240">
        <f t="shared" ca="1" si="733"/>
        <v>-1.3341578321376176E-3</v>
      </c>
      <c r="EN389" s="240">
        <f t="shared" ca="1" si="734"/>
        <v>-1.6880373022115352E-3</v>
      </c>
      <c r="EO389" s="240">
        <f t="shared" ca="1" si="735"/>
        <v>-1.2755831284138801E-3</v>
      </c>
      <c r="EP389" s="240">
        <f t="shared" ca="1" si="736"/>
        <v>-2.8404088258260666E-4</v>
      </c>
      <c r="EQ389" s="240">
        <f t="shared" ca="1" si="737"/>
        <v>8.3644998557641514E-4</v>
      </c>
      <c r="ER389" s="240">
        <f t="shared" ca="1" si="738"/>
        <v>1.5772100477139644E-3</v>
      </c>
      <c r="ES389" s="240">
        <f t="shared" ca="1" si="739"/>
        <v>1.6019497224868534E-3</v>
      </c>
      <c r="ET389" s="240">
        <f t="shared" ca="1" si="740"/>
        <v>8.9943771477377999E-4</v>
      </c>
      <c r="EU389" s="240">
        <f t="shared" ca="1" si="741"/>
        <v>-2.1140021114920764E-4</v>
      </c>
      <c r="EV389" s="240">
        <f t="shared" ca="1" si="742"/>
        <v>-1.2262668608966176E-3</v>
      </c>
      <c r="EW389" s="240">
        <f t="shared" ca="1" si="743"/>
        <v>-1.6844339930216039E-3</v>
      </c>
      <c r="EX389" s="240">
        <f t="shared" ca="1" si="744"/>
        <v>-1.3779033083138503E-3</v>
      </c>
      <c r="EY389" s="240">
        <f t="shared" ca="1" si="745"/>
        <v>-4.4583332907780328E-4</v>
      </c>
      <c r="EZ389" s="240">
        <f t="shared" ca="1" si="746"/>
        <v>6.8863566064454888E-4</v>
      </c>
      <c r="FA389" s="240">
        <f t="shared" ca="1" si="747"/>
        <v>1.5104784575509836E-3</v>
      </c>
      <c r="FB389" s="240">
        <f t="shared" ca="1" si="748"/>
        <v>1.6465956138877157E-3</v>
      </c>
      <c r="FC389" s="240">
        <f t="shared" ca="1" si="749"/>
        <v>1.0351927864418885E-3</v>
      </c>
      <c r="FD389" s="240">
        <f t="shared" ca="1" si="750"/>
        <v>-4.6165923557158948E-5</v>
      </c>
      <c r="FE389" s="240">
        <f t="shared" ca="1" si="751"/>
        <v>-1.1065662694395462E-3</v>
      </c>
      <c r="FF389" s="240">
        <f t="shared" ca="1" si="752"/>
        <v>-1.6646086636735915E-3</v>
      </c>
      <c r="FG389" s="240">
        <f t="shared" ca="1" si="753"/>
        <v>-1.4669535261161769E-3</v>
      </c>
      <c r="FH389" s="240">
        <f t="shared" ca="1" si="754"/>
        <v>-6.0333215689669143E-4</v>
      </c>
      <c r="FI389" s="240">
        <f t="shared" ca="1" si="755"/>
        <v>5.3418939785413084E-4</v>
      </c>
      <c r="FJ389" s="240">
        <f t="shared" ca="1" si="756"/>
        <v>1.4292001341302688E-3</v>
      </c>
      <c r="FK389" s="240">
        <f t="shared" ca="1" si="757"/>
        <v>1.6753838894061146E-3</v>
      </c>
      <c r="FL389" s="240">
        <f t="shared" ca="1" si="758"/>
        <v>1.1609783856826206E-3</v>
      </c>
      <c r="FM389" s="240">
        <f t="shared" ca="1" si="759"/>
        <v>1.1951296711560592E-4</v>
      </c>
      <c r="FN389" s="240">
        <f t="shared" ca="1" si="760"/>
        <v>-9.7620883989710011E-4</v>
      </c>
      <c r="FO389" s="240">
        <f t="shared" ca="1" si="761"/>
        <v>-1.6287522429267419E-3</v>
      </c>
      <c r="FP389" s="240">
        <f t="shared" ca="1" si="762"/>
        <v>-1.5418761795436484E-3</v>
      </c>
      <c r="FQ389" s="240">
        <f t="shared" ca="1" si="763"/>
        <v>-7.5502056622973673E-4</v>
      </c>
      <c r="FR389" s="240">
        <f t="shared" ca="1" si="764"/>
        <v>3.7459859914477109E-4</v>
      </c>
      <c r="FS389" s="240">
        <f t="shared" ca="1" si="765"/>
        <v>1.334157832137613E-3</v>
      </c>
      <c r="FT389" s="240">
        <f t="shared" ca="1" si="766"/>
        <v>1.6880373022115352E-3</v>
      </c>
      <c r="FU389" s="240">
        <f t="shared" ca="1" si="767"/>
        <v>1.275583128413885E-3</v>
      </c>
      <c r="FV389" s="240">
        <f t="shared" ca="1" si="768"/>
        <v>2.8404088258261403E-4</v>
      </c>
      <c r="FW389" s="240">
        <f t="shared" ca="1" si="769"/>
        <v>-8.3644998557640886E-4</v>
      </c>
      <c r="FX389" s="240">
        <f t="shared" ca="1" si="770"/>
        <v>-1.5772100477139618E-3</v>
      </c>
      <c r="FY389" s="240">
        <f t="shared" ca="1" si="771"/>
        <v>-1.601949722486856E-3</v>
      </c>
      <c r="FZ389" s="240">
        <f t="shared" ca="1" si="772"/>
        <v>-8.9943771477378628E-4</v>
      </c>
      <c r="GA389" s="240">
        <f t="shared" ca="1" si="773"/>
        <v>2.1140021114920006E-4</v>
      </c>
      <c r="GB389" s="240">
        <f t="shared" ca="1" si="774"/>
        <v>1.2262668608966289E-3</v>
      </c>
      <c r="GC389" s="240">
        <f t="shared" ca="1" si="775"/>
        <v>1.684433993021605E-3</v>
      </c>
      <c r="GD389" s="240">
        <f t="shared" ca="1" si="776"/>
        <v>1.3779033083138406E-3</v>
      </c>
      <c r="GE389" s="240">
        <f t="shared" ca="1" si="777"/>
        <v>4.4583332907781049E-4</v>
      </c>
      <c r="GF389" s="240">
        <f t="shared" ca="1" si="778"/>
        <v>-6.8863566064454216E-4</v>
      </c>
      <c r="GG389" s="240">
        <f t="shared" ca="1" si="779"/>
        <v>-1.5104784575509802E-3</v>
      </c>
      <c r="GH389" s="240">
        <f t="shared" ca="1" si="780"/>
        <v>-1.6465956138877174E-3</v>
      </c>
      <c r="GI389" s="240">
        <f t="shared" ca="1" si="781"/>
        <v>-1.0351927864418943E-3</v>
      </c>
      <c r="GJ389" s="240">
        <f t="shared" ca="1" si="782"/>
        <v>4.6165923557151467E-5</v>
      </c>
      <c r="GK389" s="240">
        <f t="shared" ca="1" si="783"/>
        <v>1.1065662694395226E-3</v>
      </c>
      <c r="GL389" s="240">
        <f t="shared" ca="1" si="784"/>
        <v>1.6646086636735904E-3</v>
      </c>
      <c r="GM389" s="240">
        <f t="shared" ca="1" si="785"/>
        <v>1.4669535261161925E-3</v>
      </c>
      <c r="GN389" s="240">
        <f t="shared" ca="1" si="786"/>
        <v>6.0333215689667603E-4</v>
      </c>
      <c r="GO389" s="240">
        <f t="shared" ca="1" si="787"/>
        <v>-5.3418939785412358E-4</v>
      </c>
      <c r="GP389" s="240">
        <f t="shared" ca="1" si="788"/>
        <v>-1.4292001341302777E-3</v>
      </c>
      <c r="GQ389" s="240">
        <f t="shared" ca="1" si="789"/>
        <v>-1.6753838894061153E-3</v>
      </c>
      <c r="GR389" s="240">
        <f t="shared" ca="1" si="790"/>
        <v>-1.1609783856826085E-3</v>
      </c>
      <c r="GS389" s="240">
        <f t="shared" ca="1" si="791"/>
        <v>-1.195129671156134E-4</v>
      </c>
      <c r="GT389" s="240">
        <f t="shared" ca="1" si="792"/>
        <v>9.7620883989711334E-4</v>
      </c>
      <c r="GU389" s="240">
        <f t="shared" ca="1" si="793"/>
        <v>1.6287522429267397E-3</v>
      </c>
      <c r="GV389" s="240">
        <f t="shared" ca="1" si="794"/>
        <v>1.5418761795436614E-3</v>
      </c>
      <c r="GW389" s="240">
        <f t="shared" ca="1" si="795"/>
        <v>7.5502056622974345E-4</v>
      </c>
      <c r="GX389" s="240">
        <f t="shared" ca="1" si="796"/>
        <v>-3.7459859914474051E-4</v>
      </c>
      <c r="GY389" s="240">
        <f t="shared" ca="1" si="797"/>
        <v>-1.334157832137623E-3</v>
      </c>
      <c r="GZ389" s="240">
        <f t="shared" ca="1" si="798"/>
        <v>-1.6880373022115356E-3</v>
      </c>
      <c r="HA389" s="240">
        <f t="shared" ca="1" si="799"/>
        <v>-1.2755831284138742E-3</v>
      </c>
      <c r="HB389" s="240">
        <f t="shared" ca="1" si="800"/>
        <v>-2.840408825826214E-4</v>
      </c>
      <c r="HC389" s="240">
        <f t="shared" ca="1" si="801"/>
        <v>8.3644998557642306E-4</v>
      </c>
      <c r="HD389" s="240">
        <f t="shared" ca="1" si="802"/>
        <v>1.577210047713959E-3</v>
      </c>
      <c r="HE389" s="240">
        <f t="shared" ca="1" si="803"/>
        <v>1.6019497224868508E-3</v>
      </c>
      <c r="HF389" s="240">
        <f t="shared" ca="1" si="804"/>
        <v>8.9943771477379256E-4</v>
      </c>
      <c r="HG389" s="240">
        <f t="shared" ca="1" si="805"/>
        <v>-2.1140021114921654E-4</v>
      </c>
      <c r="HH389" s="240">
        <f t="shared" ca="1" si="806"/>
        <v>-1.2262668608966239E-3</v>
      </c>
      <c r="HI389" s="240">
        <f t="shared" ca="1" si="807"/>
        <v>-1.6844339930216028E-3</v>
      </c>
      <c r="HJ389" s="240">
        <f t="shared" ca="1" si="808"/>
        <v>-1.3779033083138451E-3</v>
      </c>
      <c r="HK389" s="240">
        <f t="shared" ca="1" si="809"/>
        <v>-4.4583332907781759E-4</v>
      </c>
      <c r="HL389" s="240">
        <f t="shared" ca="1" si="810"/>
        <v>6.8863566064455723E-4</v>
      </c>
      <c r="HM389" s="240">
        <f t="shared" ca="1" si="811"/>
        <v>1.5104784575509769E-3</v>
      </c>
      <c r="HN389" s="240">
        <f t="shared" ca="1" si="812"/>
        <v>1.6465956138877137E-3</v>
      </c>
      <c r="HO389" s="240">
        <f t="shared" ca="1" si="813"/>
        <v>1.0351927864419002E-3</v>
      </c>
      <c r="HP389" s="240">
        <f t="shared" ca="1" si="814"/>
        <v>-4.6165923557168163E-5</v>
      </c>
      <c r="HQ389" s="240">
        <f t="shared" ca="1" si="815"/>
        <v>-1.1065662694395349E-3</v>
      </c>
      <c r="HR389" s="240">
        <f t="shared" ca="1" si="816"/>
        <v>-1.664608663673593E-3</v>
      </c>
      <c r="HS389" s="240">
        <f t="shared" ca="1" si="817"/>
        <v>-1.4669535261161843E-3</v>
      </c>
      <c r="HT389" s="240">
        <f t="shared" ca="1" si="818"/>
        <v>-6.0333215689670542E-4</v>
      </c>
      <c r="HU389" s="240">
        <f t="shared" ca="1" si="819"/>
        <v>5.3418939785413941E-4</v>
      </c>
      <c r="HV389" s="240">
        <f t="shared" ca="1" si="820"/>
        <v>1.429200134130261E-3</v>
      </c>
      <c r="HW389" s="240">
        <f t="shared" ca="1" si="821"/>
        <v>1.6753838894061133E-3</v>
      </c>
      <c r="HX389" s="240">
        <f t="shared" ca="1" si="822"/>
        <v>1.1609783856826315E-3</v>
      </c>
      <c r="HY389" s="240">
        <f t="shared" ca="1" si="823"/>
        <v>1.1951296711559681E-4</v>
      </c>
      <c r="HZ389" s="240">
        <f t="shared" ca="1" si="824"/>
        <v>-9.7620883989708775E-4</v>
      </c>
      <c r="IA389" s="240">
        <f t="shared" ca="1" si="825"/>
        <v>-1.6287522429267441E-3</v>
      </c>
      <c r="IB389" s="240">
        <f t="shared" ca="1" si="826"/>
        <v>-1.5418761795436547E-3</v>
      </c>
      <c r="IC389" s="240">
        <f t="shared" ca="1" si="827"/>
        <v>-7.550205662297286E-4</v>
      </c>
      <c r="ID389" s="240">
        <f t="shared" ca="1" si="828"/>
        <v>3.7459859914475667E-4</v>
      </c>
      <c r="IE389" s="240">
        <f t="shared" ca="1" si="829"/>
        <v>8.5172089906831658E-4</v>
      </c>
      <c r="IF389" s="240">
        <f t="shared" ca="1" si="830"/>
        <v>1.688037302211535E-3</v>
      </c>
      <c r="IG389" s="240">
        <f t="shared" ca="1" si="831"/>
        <v>1.2755831284138948E-3</v>
      </c>
      <c r="IH389" s="240">
        <f t="shared" ca="1" si="832"/>
        <v>2.8404088258260503E-4</v>
      </c>
      <c r="II389" s="240">
        <f t="shared" ca="1" si="833"/>
        <v>-8.3644998557639574E-4</v>
      </c>
      <c r="IJ389" s="240">
        <f t="shared" ca="1" si="834"/>
        <v>-1.5772100477139648E-3</v>
      </c>
      <c r="IK389" s="240">
        <f t="shared" ca="1" si="835"/>
        <v>-1.6019497224868608E-3</v>
      </c>
      <c r="IL389" s="240">
        <f t="shared" ca="1" si="836"/>
        <v>-8.9943771477377858E-4</v>
      </c>
      <c r="IM389" s="240">
        <f t="shared" ca="1" si="837"/>
        <v>2.1140021114918542E-4</v>
      </c>
      <c r="IN389" s="240">
        <f t="shared" ca="1" si="838"/>
        <v>1.2262668608966354E-3</v>
      </c>
      <c r="IO389" s="240">
        <f t="shared" ca="1" si="839"/>
        <v>1.6844339930216041E-3</v>
      </c>
      <c r="IP389" s="240">
        <f t="shared" ca="1" si="840"/>
        <v>1.3779033083138356E-3</v>
      </c>
      <c r="IQ389" s="240">
        <f t="shared" ca="1" si="841"/>
        <v>4.4583332907780171E-4</v>
      </c>
      <c r="IR389" s="240">
        <f t="shared" ca="1" si="842"/>
        <v>-6.8863566064452861E-4</v>
      </c>
      <c r="IS389" s="240">
        <f t="shared" ca="1" si="843"/>
        <v>-1.5104784575509845E-3</v>
      </c>
      <c r="IT389" s="240">
        <f t="shared" ca="1" si="844"/>
        <v>-1.6465956138877207E-3</v>
      </c>
      <c r="IU389" s="240">
        <f t="shared" ca="1" si="845"/>
        <v>-1.0351927864418872E-3</v>
      </c>
      <c r="IV389" s="240">
        <f t="shared" ca="1" si="846"/>
        <v>4.6165923557136613E-5</v>
      </c>
      <c r="IW389" s="240">
        <f t="shared" ca="1" si="847"/>
        <v>1.1065662694395475E-3</v>
      </c>
      <c r="IX389" s="240">
        <f t="shared" ca="1" si="848"/>
        <v>1.6646086636735878E-3</v>
      </c>
      <c r="IY389" s="240">
        <f t="shared" ca="1" si="849"/>
        <v>1.4669535261161762E-3</v>
      </c>
      <c r="IZ389" s="240">
        <f t="shared" ca="1" si="850"/>
        <v>6.0333215689668991E-4</v>
      </c>
      <c r="JA389" s="240">
        <f t="shared" ca="1" si="851"/>
        <v>-5.3418939785415502E-4</v>
      </c>
      <c r="JB389" s="240">
        <f t="shared" ca="1" si="852"/>
        <v>-1.4292001341302699E-3</v>
      </c>
    </row>
    <row r="390" spans="2:262">
      <c r="B390" s="248">
        <v>29</v>
      </c>
      <c r="C390" s="247">
        <f t="shared" si="853"/>
        <v>5.6640625000000018E-4</v>
      </c>
      <c r="D390" s="244">
        <f t="shared" ca="1" si="597"/>
        <v>24.196641885915732</v>
      </c>
      <c r="E390" s="243">
        <f ca="1">AI361</f>
        <v>0.19664188591573131</v>
      </c>
      <c r="F390" s="242">
        <v>29</v>
      </c>
      <c r="G390" s="240">
        <f t="shared" ca="1" si="854"/>
        <v>-1.6425459311451198E-3</v>
      </c>
      <c r="H390" s="240">
        <f t="shared" ca="1" si="598"/>
        <v>-1.0912155821181635E-3</v>
      </c>
      <c r="I390" s="240">
        <f t="shared" ca="1" si="599"/>
        <v>-1.0010253306073891E-5</v>
      </c>
      <c r="J390" s="240">
        <f t="shared" ca="1" si="600"/>
        <v>1.0760558773999043E-3</v>
      </c>
      <c r="K390" s="240">
        <f t="shared" ca="1" si="601"/>
        <v>1.6396083127110828E-3</v>
      </c>
      <c r="L390" s="240">
        <f t="shared" ca="1" si="602"/>
        <v>1.4069959609809011E-3</v>
      </c>
      <c r="M390" s="240">
        <f t="shared" ca="1" si="603"/>
        <v>4.911712645961784E-4</v>
      </c>
      <c r="N390" s="240">
        <f t="shared" ca="1" si="604"/>
        <v>-6.6315750757689376E-4</v>
      </c>
      <c r="O390" s="240">
        <f t="shared" ca="1" si="605"/>
        <v>-1.4954687273250084E-3</v>
      </c>
      <c r="P390" s="240">
        <f t="shared" ca="1" si="606"/>
        <v>-1.601606792431686E-3</v>
      </c>
      <c r="Q390" s="240">
        <f t="shared" ca="1" si="607"/>
        <v>-9.3003293638328755E-4</v>
      </c>
      <c r="R390" s="240">
        <f t="shared" ca="1" si="608"/>
        <v>1.9314845848802953E-4</v>
      </c>
      <c r="S390" s="240">
        <f t="shared" ca="1" si="609"/>
        <v>1.2225403792957416E-3</v>
      </c>
      <c r="T390" s="240">
        <f t="shared" ca="1" si="610"/>
        <v>1.6582883223402274E-3</v>
      </c>
      <c r="U390" s="241">
        <f t="shared" ca="1" si="611"/>
        <v>1.2888007961730917E-3</v>
      </c>
      <c r="V390" s="240">
        <f t="shared" ca="1" si="612"/>
        <v>2.9349440615350378E-4</v>
      </c>
      <c r="W390" s="240">
        <f t="shared" ca="1" si="613"/>
        <v>-8.4432767469389133E-4</v>
      </c>
      <c r="X390" s="240">
        <f t="shared" ca="1" si="614"/>
        <v>-1.5721591754104308E-3</v>
      </c>
      <c r="Y390" s="240">
        <f t="shared" ca="1" si="615"/>
        <v>-1.536577996780345E-3</v>
      </c>
      <c r="Z390" s="240">
        <f t="shared" ca="1" si="616"/>
        <v>-7.54861729608148E-4</v>
      </c>
      <c r="AA390" s="240">
        <f t="shared" ca="1" si="617"/>
        <v>3.9340203768339097E-4</v>
      </c>
      <c r="AB390" s="240">
        <f t="shared" ca="1" si="618"/>
        <v>1.3506367359432329E-3</v>
      </c>
      <c r="AC390" s="240">
        <f t="shared" ca="1" si="619"/>
        <v>1.6520261320623257E-3</v>
      </c>
      <c r="AD390" s="240">
        <f t="shared" ca="1" si="620"/>
        <v>1.151220867771735E-3</v>
      </c>
      <c r="AE390" s="240">
        <f t="shared" ca="1" si="621"/>
        <v>9.1403118656932796E-5</v>
      </c>
      <c r="AF390" s="240">
        <f t="shared" ca="1" si="622"/>
        <v>-1.0127983676811124E-3</v>
      </c>
      <c r="AG390" s="240">
        <f t="shared" ca="1" si="623"/>
        <v>-1.6252028861278634E-3</v>
      </c>
      <c r="AH390" s="240">
        <f t="shared" ca="1" si="624"/>
        <v>-1.448437637806665E-3</v>
      </c>
      <c r="AI390" s="240">
        <f t="shared" ca="1" si="625"/>
        <v>-5.6833669979246065E-4</v>
      </c>
      <c r="AJ390" s="240">
        <f t="shared" ca="1" si="626"/>
        <v>5.8773848405236273E-4</v>
      </c>
      <c r="AK390" s="240">
        <f t="shared" ca="1" si="627"/>
        <v>1.4584182589059791E-3</v>
      </c>
      <c r="AL390" s="240">
        <f t="shared" ca="1" si="628"/>
        <v>1.6209159310480211E-3</v>
      </c>
      <c r="AM390" s="240">
        <f t="shared" ca="1" si="629"/>
        <v>9.9632550595973326E-4</v>
      </c>
      <c r="AN390" s="240">
        <f t="shared" ca="1" si="630"/>
        <v>-1.1206295682250308E-4</v>
      </c>
      <c r="AO390" s="240">
        <f t="shared" ca="1" si="631"/>
        <v>-1.1660356305030802E-3</v>
      </c>
      <c r="AP390" s="240">
        <f t="shared" ca="1" si="632"/>
        <v>-1.6538020326948943E-3</v>
      </c>
      <c r="AQ390" s="240">
        <f t="shared" ca="1" si="633"/>
        <v>-1.3385114285508798E-3</v>
      </c>
      <c r="AR390" s="240">
        <f t="shared" ca="1" si="634"/>
        <v>-3.7326335700262259E-4</v>
      </c>
      <c r="AS390" s="240">
        <f t="shared" ca="1" si="635"/>
        <v>7.7323479655269211E-4</v>
      </c>
      <c r="AT390" s="240">
        <f t="shared" ca="1" si="636"/>
        <v>1.5442638137553027E-3</v>
      </c>
      <c r="AU390" s="240">
        <f t="shared" ca="1" si="637"/>
        <v>1.5654256456780246E-3</v>
      </c>
      <c r="AV390" s="240">
        <f t="shared" ca="1" si="638"/>
        <v>8.264444811557503E-4</v>
      </c>
      <c r="AW390" s="240">
        <f t="shared" ca="1" si="639"/>
        <v>-3.1384350112283318E-4</v>
      </c>
      <c r="AX390" s="240">
        <f t="shared" ca="1" si="640"/>
        <v>-1.3017346320933045E-3</v>
      </c>
      <c r="AY390" s="240">
        <f t="shared" ca="1" si="641"/>
        <v>-1.6575264573269943E-3</v>
      </c>
      <c r="AZ390" s="240">
        <f t="shared" ca="1" si="642"/>
        <v>-1.2084527615197978E-3</v>
      </c>
      <c r="BA390" s="240">
        <f t="shared" ca="1" si="643"/>
        <v>-1.7257578588897511E-4</v>
      </c>
      <c r="BB390" s="240">
        <f t="shared" ca="1" si="644"/>
        <v>9.4710093798391535E-4</v>
      </c>
      <c r="BC390" s="240">
        <f t="shared" ca="1" si="645"/>
        <v>1.6068822034410021E-3</v>
      </c>
      <c r="BD390" s="240">
        <f t="shared" ca="1" si="646"/>
        <v>1.486389901494801E-3</v>
      </c>
      <c r="BE390" s="240">
        <f t="shared" ca="1" si="647"/>
        <v>6.4413296209852439E-4</v>
      </c>
      <c r="BF390" s="240">
        <f t="shared" ca="1" si="648"/>
        <v>-5.1090354703993532E-4</v>
      </c>
      <c r="BG390" s="240">
        <f t="shared" ca="1" si="649"/>
        <v>-1.4178543331588946E-3</v>
      </c>
      <c r="BH390" s="240">
        <f t="shared" ca="1" si="650"/>
        <v>-1.6363201412109944E-3</v>
      </c>
      <c r="BI390" s="240">
        <f t="shared" ca="1" si="651"/>
        <v>-1.0602178401245136E-3</v>
      </c>
      <c r="BJ390" s="240">
        <f t="shared" ca="1" si="652"/>
        <v>3.0707485678429266E-5</v>
      </c>
      <c r="BK390" s="240">
        <f t="shared" ca="1" si="653"/>
        <v>1.1067217997438781E-3</v>
      </c>
      <c r="BL390" s="240">
        <f t="shared" ca="1" si="654"/>
        <v>1.6453315890968487E-3</v>
      </c>
      <c r="BM390" s="240">
        <f t="shared" ca="1" si="655"/>
        <v>1.3849974696575349E-3</v>
      </c>
      <c r="BN390" s="240">
        <f t="shared" ca="1" si="656"/>
        <v>4.5213308373071921E-4</v>
      </c>
      <c r="BO390" s="240">
        <f t="shared" ca="1" si="657"/>
        <v>-7.0027912805922831E-4</v>
      </c>
      <c r="BP390" s="240">
        <f t="shared" ca="1" si="658"/>
        <v>-1.5126481853113007E-3</v>
      </c>
      <c r="BQ390" s="240">
        <f t="shared" ca="1" si="659"/>
        <v>-1.5905020470801691E-3</v>
      </c>
      <c r="BR390" s="240">
        <f t="shared" ca="1" si="660"/>
        <v>-8.9603625556025602E-4</v>
      </c>
      <c r="BS390" s="240">
        <f t="shared" ca="1" si="661"/>
        <v>2.3352888807862322E-4</v>
      </c>
      <c r="BT390" s="240">
        <f t="shared" ca="1" si="662"/>
        <v>1.2496965354961771E-3</v>
      </c>
      <c r="BU390" s="240">
        <f t="shared" ca="1" si="663"/>
        <v>1.6590336561737914E-3</v>
      </c>
      <c r="BV390" s="240">
        <f t="shared" ca="1" si="664"/>
        <v>1.2627733867174068E-3</v>
      </c>
      <c r="BW390" s="240">
        <f t="shared" ca="1" si="665"/>
        <v>2.5333270293696308E-4</v>
      </c>
      <c r="BX390" s="240">
        <f t="shared" ca="1" si="666"/>
        <v>-8.7912185917088013E-4</v>
      </c>
      <c r="BY390" s="240">
        <f t="shared" ca="1" si="667"/>
        <v>-1.5846904007797919E-3</v>
      </c>
      <c r="BZ390" s="240">
        <f t="shared" ca="1" si="668"/>
        <v>-1.5207613217178518E-3</v>
      </c>
      <c r="CA390" s="240">
        <f t="shared" ca="1" si="669"/>
        <v>-7.1837745167951418E-4</v>
      </c>
      <c r="CB390" s="240">
        <f t="shared" ca="1" si="670"/>
        <v>4.328377986328345E-4</v>
      </c>
      <c r="CC390" s="240">
        <f t="shared" ca="1" si="671"/>
        <v>1.3738746721338548E-3</v>
      </c>
      <c r="CD390" s="240">
        <f t="shared" ca="1" si="672"/>
        <v>1.6477823128290719E-3</v>
      </c>
      <c r="CE390" s="240">
        <f t="shared" ca="1" si="673"/>
        <v>1.121556016648323E-3</v>
      </c>
      <c r="CF390" s="240">
        <f t="shared" ca="1" si="674"/>
        <v>5.0721962488290014E-5</v>
      </c>
      <c r="CG390" s="240">
        <f t="shared" ca="1" si="675"/>
        <v>-1.0447417792317077E-3</v>
      </c>
      <c r="CH390" s="240">
        <f t="shared" ca="1" si="676"/>
        <v>-1.6328973975866443E-3</v>
      </c>
      <c r="CI390" s="240">
        <f t="shared" ca="1" si="677"/>
        <v>-1.4281469305483369E-3</v>
      </c>
      <c r="CJ390" s="240">
        <f t="shared" ca="1" si="678"/>
        <v>-5.2991358225792733E-4</v>
      </c>
      <c r="CK390" s="240">
        <f t="shared" ca="1" si="679"/>
        <v>6.256364258090569E-4</v>
      </c>
      <c r="CL390" s="240">
        <f t="shared" ca="1" si="680"/>
        <v>1.4773884548965506E-3</v>
      </c>
      <c r="CM390" s="240">
        <f t="shared" ca="1" si="681"/>
        <v>1.6117467897393757E-3</v>
      </c>
      <c r="CN390" s="240">
        <f t="shared" ca="1" si="682"/>
        <v>9.6346940014161537E-4</v>
      </c>
      <c r="CO390" s="240">
        <f t="shared" ca="1" si="683"/>
        <v>-1.5265168348832872E-4</v>
      </c>
      <c r="CP390" s="240">
        <f t="shared" ca="1" si="684"/>
        <v>-1.1946478104845474E-3</v>
      </c>
      <c r="CQ390" s="240">
        <f t="shared" ca="1" si="685"/>
        <v>-1.6565440976286797E-3</v>
      </c>
      <c r="CR390" s="240">
        <f t="shared" ca="1" si="686"/>
        <v>-1.3140518802205279E-3</v>
      </c>
      <c r="CS390" s="240">
        <f t="shared" ca="1" si="687"/>
        <v>-3.3347931931424011E-4</v>
      </c>
      <c r="CT390" s="240">
        <f t="shared" ca="1" si="688"/>
        <v>8.0902489879712222E-4</v>
      </c>
      <c r="CU390" s="240">
        <f t="shared" ca="1" si="689"/>
        <v>1.5586809401406171E-3</v>
      </c>
      <c r="CV390" s="240">
        <f t="shared" ca="1" si="690"/>
        <v>1.5514690947139296E-3</v>
      </c>
      <c r="CW390" s="240">
        <f t="shared" ca="1" si="691"/>
        <v>7.9089130705696422E-4</v>
      </c>
      <c r="CX390" s="240">
        <f t="shared" ca="1" si="692"/>
        <v>-3.5372930605669095E-4</v>
      </c>
      <c r="CY390" s="240">
        <f t="shared" ca="1" si="693"/>
        <v>-1.3265852266864356E-3</v>
      </c>
      <c r="CZ390" s="240">
        <f t="shared" ca="1" si="694"/>
        <v>-1.6552748325268608E-3</v>
      </c>
      <c r="DA390" s="240">
        <f t="shared" ca="1" si="695"/>
        <v>-1.1801922664913137E-3</v>
      </c>
      <c r="DB390" s="240">
        <f t="shared" ca="1" si="696"/>
        <v>-1.3202921700467929E-4</v>
      </c>
      <c r="DC390" s="240">
        <f t="shared" ca="1" si="697"/>
        <v>9.8024488426479563E-4</v>
      </c>
      <c r="DD390" s="240">
        <f t="shared" ca="1" si="698"/>
        <v>1.6165294132207315E-3</v>
      </c>
      <c r="DE390" s="240">
        <f t="shared" ca="1" si="699"/>
        <v>1.4678558603925451E-3</v>
      </c>
      <c r="DF390" s="240">
        <f t="shared" ca="1" si="700"/>
        <v>6.0641747255052816E-4</v>
      </c>
      <c r="DG390" s="240">
        <f t="shared" ca="1" si="701"/>
        <v>-5.4948651060983292E-4</v>
      </c>
      <c r="DH390" s="240">
        <f t="shared" ca="1" si="702"/>
        <v>-1.4385695662900144E-3</v>
      </c>
      <c r="DI390" s="240">
        <f t="shared" ca="1" si="703"/>
        <v>-1.6291086932097515E-3</v>
      </c>
      <c r="DJ390" s="240">
        <f t="shared" ca="1" si="704"/>
        <v>-1.0285814625480808E-3</v>
      </c>
      <c r="DK390" s="240">
        <f t="shared" ca="1" si="705"/>
        <v>7.1406727621791148E-5</v>
      </c>
      <c r="DL390" s="240">
        <f t="shared" ca="1" si="706"/>
        <v>1.1367210742586787E-3</v>
      </c>
      <c r="DM390" s="240">
        <f t="shared" ca="1" si="707"/>
        <v>1.6500637792562552E-3</v>
      </c>
      <c r="DN390" s="240">
        <f t="shared" ca="1" si="708"/>
        <v>1.362164707646846E-3</v>
      </c>
      <c r="DO390" s="240">
        <f t="shared" ca="1" si="709"/>
        <v>4.1282255480196243E-4</v>
      </c>
      <c r="DP390" s="240">
        <f t="shared" ca="1" si="710"/>
        <v>-7.3697892657994006E-4</v>
      </c>
      <c r="DQ390" s="240">
        <f t="shared" ca="1" si="711"/>
        <v>-1.5289164805923168E-3</v>
      </c>
      <c r="DR390" s="240">
        <f t="shared" ca="1" si="712"/>
        <v>-1.578439242768198E-3</v>
      </c>
      <c r="DS390" s="240">
        <f t="shared" ca="1" si="713"/>
        <v>-8.614998360018275E-4</v>
      </c>
      <c r="DT390" s="240">
        <f t="shared" ca="1" si="714"/>
        <v>2.7376864859926335E-4</v>
      </c>
      <c r="DU390" s="240">
        <f t="shared" ca="1" si="715"/>
        <v>1.2760999212327857E-3</v>
      </c>
      <c r="DV390" s="240">
        <f t="shared" ca="1" si="716"/>
        <v>1.6587796501681407E-3</v>
      </c>
      <c r="DW390" s="240">
        <f t="shared" ca="1" si="717"/>
        <v>1.2359853297917015E-3</v>
      </c>
      <c r="DX390" s="240">
        <f t="shared" ca="1" si="718"/>
        <v>2.1301840157287569E-4</v>
      </c>
      <c r="DY390" s="240">
        <f t="shared" ca="1" si="719"/>
        <v>-9.1338649351237829E-4</v>
      </c>
      <c r="DZ390" s="240">
        <f t="shared" ca="1" si="720"/>
        <v>-1.5962670679071156E-3</v>
      </c>
      <c r="EA390" s="240">
        <f t="shared" ca="1" si="721"/>
        <v>-1.5040285969000846E-3</v>
      </c>
      <c r="EB390" s="240">
        <f t="shared" ca="1" si="722"/>
        <v>-6.8146045003583558E-4</v>
      </c>
      <c r="EC390" s="240">
        <f t="shared" ca="1" si="723"/>
        <v>4.720128342772153E-4</v>
      </c>
      <c r="ED390" s="240">
        <f t="shared" ca="1" si="724"/>
        <v>1.3962850375944681E-3</v>
      </c>
      <c r="EE390" s="240">
        <f t="shared" ca="1" si="725"/>
        <v>1.6425459311451189E-3</v>
      </c>
      <c r="EF390" s="240">
        <f t="shared" ca="1" si="726"/>
        <v>1.0912155821181718E-3</v>
      </c>
      <c r="EG390" s="240">
        <f t="shared" ca="1" si="727"/>
        <v>1.0010253306078228E-5</v>
      </c>
      <c r="EH390" s="240">
        <f t="shared" ca="1" si="728"/>
        <v>-1.0760558773999054E-3</v>
      </c>
      <c r="EI390" s="240">
        <f t="shared" ca="1" si="729"/>
        <v>-1.6396083127110841E-3</v>
      </c>
      <c r="EJ390" s="240">
        <f t="shared" ca="1" si="730"/>
        <v>-1.4069959609809058E-3</v>
      </c>
      <c r="EK390" s="240">
        <f t="shared" ca="1" si="731"/>
        <v>-4.9117126459618133E-4</v>
      </c>
      <c r="EL390" s="240">
        <f t="shared" ca="1" si="732"/>
        <v>6.6315750757689658E-4</v>
      </c>
      <c r="EM390" s="240">
        <f t="shared" ca="1" si="733"/>
        <v>1.4954687273250123E-3</v>
      </c>
      <c r="EN390" s="240">
        <f t="shared" ca="1" si="734"/>
        <v>1.6016067924316882E-3</v>
      </c>
      <c r="EO390" s="240">
        <f t="shared" ca="1" si="735"/>
        <v>9.3003293638328863E-4</v>
      </c>
      <c r="EP390" s="240">
        <f t="shared" ca="1" si="736"/>
        <v>-1.931484584880356E-4</v>
      </c>
      <c r="EQ390" s="240">
        <f t="shared" ca="1" si="737"/>
        <v>-1.2225403792957496E-3</v>
      </c>
      <c r="ER390" s="240">
        <f t="shared" ca="1" si="738"/>
        <v>-1.6582883223402269E-3</v>
      </c>
      <c r="ES390" s="240">
        <f t="shared" ca="1" si="739"/>
        <v>-1.2888007961730917E-3</v>
      </c>
      <c r="ET390" s="240">
        <f t="shared" ca="1" si="740"/>
        <v>-2.9349440615349792E-4</v>
      </c>
      <c r="EU390" s="240">
        <f t="shared" ca="1" si="741"/>
        <v>8.4432767469388114E-4</v>
      </c>
      <c r="EV390" s="240">
        <f t="shared" ca="1" si="742"/>
        <v>1.5721591754104291E-3</v>
      </c>
      <c r="EW390" s="240">
        <f t="shared" ca="1" si="743"/>
        <v>1.536577996780345E-3</v>
      </c>
      <c r="EX390" s="240">
        <f t="shared" ca="1" si="744"/>
        <v>7.548617296081429E-4</v>
      </c>
      <c r="EY390" s="240">
        <f t="shared" ca="1" si="745"/>
        <v>-3.9340203768338251E-4</v>
      </c>
      <c r="EZ390" s="240">
        <f t="shared" ca="1" si="746"/>
        <v>-1.3506367359432312E-3</v>
      </c>
      <c r="FA390" s="240">
        <f t="shared" ca="1" si="747"/>
        <v>-1.6520261320623257E-3</v>
      </c>
      <c r="FB390" s="240">
        <f t="shared" ca="1" si="748"/>
        <v>-1.1512208677717265E-3</v>
      </c>
      <c r="FC390" s="240">
        <f t="shared" ca="1" si="749"/>
        <v>-9.140311865693865E-5</v>
      </c>
      <c r="FD390" s="240">
        <f t="shared" ca="1" si="750"/>
        <v>1.0127983676811124E-3</v>
      </c>
      <c r="FE390" s="240">
        <f t="shared" ca="1" si="751"/>
        <v>1.6252028861278645E-3</v>
      </c>
      <c r="FF390" s="240">
        <f t="shared" ca="1" si="752"/>
        <v>1.4484376378066594E-3</v>
      </c>
      <c r="FG390" s="240">
        <f t="shared" ca="1" si="753"/>
        <v>5.6833669979246618E-4</v>
      </c>
      <c r="FH390" s="240">
        <f t="shared" ca="1" si="754"/>
        <v>-5.8773848405236273E-4</v>
      </c>
      <c r="FI390" s="240">
        <f t="shared" ca="1" si="755"/>
        <v>-1.4584182589059821E-3</v>
      </c>
      <c r="FJ390" s="240">
        <f t="shared" ca="1" si="756"/>
        <v>-1.6209159310480187E-3</v>
      </c>
      <c r="FK390" s="240">
        <f t="shared" ca="1" si="757"/>
        <v>-9.9632550595973803E-4</v>
      </c>
      <c r="FL390" s="240">
        <f t="shared" ca="1" si="758"/>
        <v>1.1206295682250308E-4</v>
      </c>
      <c r="FM390" s="240">
        <f t="shared" ca="1" si="759"/>
        <v>1.1660356305030844E-3</v>
      </c>
      <c r="FN390" s="240">
        <f t="shared" ca="1" si="760"/>
        <v>1.6538020326948932E-3</v>
      </c>
      <c r="FO390" s="240">
        <f t="shared" ca="1" si="761"/>
        <v>1.3385114285508833E-3</v>
      </c>
      <c r="FP390" s="240">
        <f t="shared" ca="1" si="762"/>
        <v>3.7326335700262259E-4</v>
      </c>
      <c r="FQ390" s="240">
        <f t="shared" ca="1" si="763"/>
        <v>-7.7323479655269731E-4</v>
      </c>
      <c r="FR390" s="240">
        <f t="shared" ca="1" si="764"/>
        <v>-1.5442638137552985E-3</v>
      </c>
      <c r="FS390" s="240">
        <f t="shared" ca="1" si="765"/>
        <v>-1.5654256456780246E-3</v>
      </c>
      <c r="FT390" s="240">
        <f t="shared" ca="1" si="766"/>
        <v>-8.264444811557452E-4</v>
      </c>
      <c r="FU390" s="240">
        <f t="shared" ca="1" si="767"/>
        <v>3.1384350112284467E-4</v>
      </c>
      <c r="FV390" s="240">
        <f t="shared" ca="1" si="768"/>
        <v>1.3017346320933006E-3</v>
      </c>
      <c r="FW390" s="240">
        <f t="shared" ca="1" si="769"/>
        <v>1.6575264573269943E-3</v>
      </c>
      <c r="FX390" s="240">
        <f t="shared" ca="1" si="770"/>
        <v>1.2084527615197978E-3</v>
      </c>
      <c r="FY390" s="240">
        <f t="shared" ca="1" si="771"/>
        <v>1.7257578588896329E-4</v>
      </c>
      <c r="FZ390" s="240">
        <f t="shared" ca="1" si="772"/>
        <v>-9.4710093798391535E-4</v>
      </c>
      <c r="GA390" s="240">
        <f t="shared" ca="1" si="773"/>
        <v>-1.6068822034410021E-3</v>
      </c>
      <c r="GB390" s="240">
        <f t="shared" ca="1" si="774"/>
        <v>-1.4863899014947958E-3</v>
      </c>
      <c r="GC390" s="240">
        <f t="shared" ca="1" si="775"/>
        <v>-6.4413296209853523E-4</v>
      </c>
      <c r="GD390" s="240">
        <f t="shared" ca="1" si="776"/>
        <v>5.1090354703993532E-4</v>
      </c>
      <c r="GE390" s="240">
        <f t="shared" ca="1" si="777"/>
        <v>1.4178543331588946E-3</v>
      </c>
      <c r="GF390" s="240">
        <f t="shared" ca="1" si="778"/>
        <v>1.6363201412109923E-3</v>
      </c>
      <c r="GG390" s="240">
        <f t="shared" ca="1" si="779"/>
        <v>1.0602178401245045E-3</v>
      </c>
      <c r="GH390" s="240">
        <f t="shared" ca="1" si="780"/>
        <v>-3.0707485678452902E-5</v>
      </c>
      <c r="GI390" s="240">
        <f t="shared" ca="1" si="781"/>
        <v>-1.1067217997438607E-3</v>
      </c>
      <c r="GJ390" s="240">
        <f t="shared" ca="1" si="782"/>
        <v>-1.6453315890968474E-3</v>
      </c>
      <c r="GK390" s="240">
        <f t="shared" ca="1" si="783"/>
        <v>-1.3849974696575412E-3</v>
      </c>
      <c r="GL390" s="240">
        <f t="shared" ca="1" si="784"/>
        <v>-4.5213308373071921E-4</v>
      </c>
      <c r="GM390" s="240">
        <f t="shared" ca="1" si="785"/>
        <v>7.0027912805922831E-4</v>
      </c>
      <c r="GN390" s="240">
        <f t="shared" ca="1" si="786"/>
        <v>1.5126481853113057E-3</v>
      </c>
      <c r="GO390" s="240">
        <f t="shared" ca="1" si="787"/>
        <v>1.5905020470801659E-3</v>
      </c>
      <c r="GP390" s="240">
        <f t="shared" ca="1" si="788"/>
        <v>8.9603625556027586E-4</v>
      </c>
      <c r="GQ390" s="240">
        <f t="shared" ca="1" si="789"/>
        <v>-2.3352888807861162E-4</v>
      </c>
      <c r="GR390" s="240">
        <f t="shared" ca="1" si="790"/>
        <v>-1.2496965354961696E-3</v>
      </c>
      <c r="GS390" s="240">
        <f t="shared" ca="1" si="791"/>
        <v>-1.6590336561737914E-3</v>
      </c>
      <c r="GT390" s="240">
        <f t="shared" ca="1" si="792"/>
        <v>-1.2627733867174068E-3</v>
      </c>
      <c r="GU390" s="240">
        <f t="shared" ca="1" si="793"/>
        <v>-2.5333270293695148E-4</v>
      </c>
      <c r="GV390" s="240">
        <f t="shared" ca="1" si="794"/>
        <v>8.791218591708901E-4</v>
      </c>
      <c r="GW390" s="240">
        <f t="shared" ca="1" si="795"/>
        <v>1.5846904007797988E-3</v>
      </c>
      <c r="GX390" s="240">
        <f t="shared" ca="1" si="796"/>
        <v>1.5207613217178614E-3</v>
      </c>
      <c r="GY390" s="240">
        <f t="shared" ca="1" si="797"/>
        <v>7.1837745167952481E-4</v>
      </c>
      <c r="GZ390" s="240">
        <f t="shared" ca="1" si="798"/>
        <v>-4.3283779863282311E-4</v>
      </c>
      <c r="HA390" s="240">
        <f t="shared" ca="1" si="799"/>
        <v>-1.3738746721338548E-3</v>
      </c>
      <c r="HB390" s="240">
        <f t="shared" ca="1" si="800"/>
        <v>-1.6477823128290719E-3</v>
      </c>
      <c r="HC390" s="240">
        <f t="shared" ca="1" si="801"/>
        <v>-1.1215560166483144E-3</v>
      </c>
      <c r="HD390" s="240">
        <f t="shared" ca="1" si="802"/>
        <v>-5.0721962488278196E-5</v>
      </c>
      <c r="HE390" s="240">
        <f t="shared" ca="1" si="803"/>
        <v>1.0447417792317261E-3</v>
      </c>
      <c r="HF390" s="240">
        <f t="shared" ca="1" si="804"/>
        <v>1.6328973975866402E-3</v>
      </c>
      <c r="HG390" s="240">
        <f t="shared" ca="1" si="805"/>
        <v>1.4281469305483427E-3</v>
      </c>
      <c r="HH390" s="240">
        <f t="shared" ca="1" si="806"/>
        <v>5.2991358225792733E-4</v>
      </c>
      <c r="HI390" s="240">
        <f t="shared" ca="1" si="807"/>
        <v>-6.256364258090569E-4</v>
      </c>
      <c r="HJ390" s="240">
        <f t="shared" ca="1" si="808"/>
        <v>-1.4773884548965558E-3</v>
      </c>
      <c r="HK390" s="240">
        <f t="shared" ca="1" si="809"/>
        <v>-1.6117467897393727E-3</v>
      </c>
      <c r="HL390" s="240">
        <f t="shared" ca="1" si="810"/>
        <v>-9.6346940014159607E-4</v>
      </c>
      <c r="HM390" s="240">
        <f t="shared" ca="1" si="811"/>
        <v>1.5265168348830541E-4</v>
      </c>
      <c r="HN390" s="240">
        <f t="shared" ca="1" si="812"/>
        <v>1.1946478104845391E-3</v>
      </c>
      <c r="HO390" s="240">
        <f t="shared" ca="1" si="813"/>
        <v>1.6565440976286793E-3</v>
      </c>
      <c r="HP390" s="240">
        <f t="shared" ca="1" si="814"/>
        <v>1.3140518802205279E-3</v>
      </c>
      <c r="HQ390" s="240">
        <f t="shared" ca="1" si="815"/>
        <v>3.3347931931424011E-4</v>
      </c>
      <c r="HR390" s="240">
        <f t="shared" ca="1" si="816"/>
        <v>-8.0902489879712222E-4</v>
      </c>
      <c r="HS390" s="240">
        <f t="shared" ca="1" si="817"/>
        <v>-1.5586809401406251E-3</v>
      </c>
      <c r="HT390" s="240">
        <f t="shared" ca="1" si="818"/>
        <v>-1.5514690947139211E-3</v>
      </c>
      <c r="HU390" s="240">
        <f t="shared" ca="1" si="819"/>
        <v>-7.9089130705698482E-4</v>
      </c>
      <c r="HV390" s="240">
        <f t="shared" ca="1" si="820"/>
        <v>3.5372930605669095E-4</v>
      </c>
      <c r="HW390" s="240">
        <f t="shared" ca="1" si="821"/>
        <v>1.3265852266864356E-3</v>
      </c>
      <c r="HX390" s="240">
        <f t="shared" ca="1" si="822"/>
        <v>1.6552748325268608E-3</v>
      </c>
      <c r="HY390" s="240">
        <f t="shared" ca="1" si="823"/>
        <v>1.1801922664913137E-3</v>
      </c>
      <c r="HZ390" s="240">
        <f t="shared" ca="1" si="824"/>
        <v>1.3202921700465587E-4</v>
      </c>
      <c r="IA390" s="240">
        <f t="shared" ca="1" si="825"/>
        <v>-9.8024488426481492E-4</v>
      </c>
      <c r="IB390" s="240">
        <f t="shared" ca="1" si="826"/>
        <v>-1.6165294132207261E-3</v>
      </c>
      <c r="IC390" s="240">
        <f t="shared" ca="1" si="827"/>
        <v>-1.4678558603925559E-3</v>
      </c>
      <c r="ID390" s="240">
        <f t="shared" ca="1" si="828"/>
        <v>-6.0641747255052816E-4</v>
      </c>
      <c r="IE390" s="240">
        <f t="shared" ca="1" si="829"/>
        <v>2.0714791482772733E-4</v>
      </c>
      <c r="IF390" s="240">
        <f t="shared" ca="1" si="830"/>
        <v>1.4385695662900144E-3</v>
      </c>
      <c r="IG390" s="240">
        <f t="shared" ca="1" si="831"/>
        <v>1.6291086932097515E-3</v>
      </c>
      <c r="IH390" s="240">
        <f t="shared" ca="1" si="832"/>
        <v>1.0285814625480621E-3</v>
      </c>
      <c r="II390" s="240">
        <f t="shared" ca="1" si="833"/>
        <v>-7.1406727621814458E-5</v>
      </c>
      <c r="IJ390" s="240">
        <f t="shared" ca="1" si="834"/>
        <v>-1.1367210742586615E-3</v>
      </c>
      <c r="IK390" s="240">
        <f t="shared" ca="1" si="835"/>
        <v>-1.6500637792562528E-3</v>
      </c>
      <c r="IL390" s="240">
        <f t="shared" ca="1" si="836"/>
        <v>-1.362164707646846E-3</v>
      </c>
      <c r="IM390" s="240">
        <f t="shared" ca="1" si="837"/>
        <v>-4.1282255480196243E-4</v>
      </c>
      <c r="IN390" s="240">
        <f t="shared" ca="1" si="838"/>
        <v>7.3697892657994006E-4</v>
      </c>
      <c r="IO390" s="240">
        <f t="shared" ca="1" si="839"/>
        <v>1.5289164805923259E-3</v>
      </c>
      <c r="IP390" s="240">
        <f t="shared" ca="1" si="840"/>
        <v>1.5784392427681908E-3</v>
      </c>
      <c r="IQ390" s="240">
        <f t="shared" ca="1" si="841"/>
        <v>8.6149983600184766E-4</v>
      </c>
      <c r="IR390" s="240">
        <f t="shared" ca="1" si="842"/>
        <v>-2.7376864859924004E-4</v>
      </c>
      <c r="IS390" s="240">
        <f t="shared" ca="1" si="843"/>
        <v>-1.2760999212327857E-3</v>
      </c>
      <c r="IT390" s="240">
        <f t="shared" ca="1" si="844"/>
        <v>-1.6587796501681407E-3</v>
      </c>
      <c r="IU390" s="240">
        <f t="shared" ca="1" si="845"/>
        <v>-1.2359853297917015E-3</v>
      </c>
      <c r="IV390" s="240">
        <f t="shared" ca="1" si="846"/>
        <v>-2.1301840157287569E-4</v>
      </c>
      <c r="IW390" s="240">
        <f t="shared" ca="1" si="847"/>
        <v>9.1338649351239802E-4</v>
      </c>
      <c r="IX390" s="240">
        <f t="shared" ca="1" si="848"/>
        <v>1.5962670679071222E-3</v>
      </c>
      <c r="IY390" s="240">
        <f t="shared" ca="1" si="849"/>
        <v>1.5040285969000944E-3</v>
      </c>
      <c r="IZ390" s="240">
        <f t="shared" ca="1" si="850"/>
        <v>6.8146045003585716E-4</v>
      </c>
      <c r="JA390" s="240">
        <f t="shared" ca="1" si="851"/>
        <v>-4.720128342772153E-4</v>
      </c>
      <c r="JB390" s="240">
        <f t="shared" ca="1" si="852"/>
        <v>-1.3962850375944681E-3</v>
      </c>
    </row>
    <row r="391" spans="2:262">
      <c r="B391" s="248">
        <v>30</v>
      </c>
      <c r="C391" s="247">
        <f t="shared" si="853"/>
        <v>5.859375000000002E-4</v>
      </c>
      <c r="D391" s="244">
        <f t="shared" ca="1" si="597"/>
        <v>24.20036512669418</v>
      </c>
      <c r="E391" s="243">
        <f ca="1">AJ361</f>
        <v>0.20036512669418133</v>
      </c>
      <c r="F391" s="242">
        <v>30</v>
      </c>
      <c r="G391" s="240">
        <f t="shared" ca="1" si="854"/>
        <v>-5.510371317805023E-4</v>
      </c>
      <c r="H391" s="240">
        <f t="shared" ca="1" si="598"/>
        <v>-3.1377240860645025E-4</v>
      </c>
      <c r="I391" s="240">
        <f t="shared" ca="1" si="599"/>
        <v>8.6057093255931439E-5</v>
      </c>
      <c r="J391" s="240">
        <f t="shared" ca="1" si="600"/>
        <v>4.4130060879196854E-4</v>
      </c>
      <c r="K391" s="240">
        <f t="shared" ca="1" si="601"/>
        <v>5.6790727215254376E-4</v>
      </c>
      <c r="L391" s="240">
        <f t="shared" ca="1" si="602"/>
        <v>4.0028245600541644E-4</v>
      </c>
      <c r="M391" s="240">
        <f t="shared" ca="1" si="603"/>
        <v>2.527220032157645E-5</v>
      </c>
      <c r="N391" s="240">
        <f t="shared" ca="1" si="604"/>
        <v>-3.6283152546848034E-4</v>
      </c>
      <c r="O391" s="240">
        <f t="shared" ca="1" si="605"/>
        <v>-5.629530545418304E-4</v>
      </c>
      <c r="P391" s="240">
        <f t="shared" ca="1" si="606"/>
        <v>-4.7140987310108134E-4</v>
      </c>
      <c r="Q391" s="240">
        <f t="shared" ca="1" si="607"/>
        <v>-1.3563029741353935E-4</v>
      </c>
      <c r="R391" s="240">
        <f t="shared" ca="1" si="608"/>
        <v>2.704190300995016E-4</v>
      </c>
      <c r="S391" s="240">
        <f t="shared" ca="1" si="609"/>
        <v>5.3636486675278446E-4</v>
      </c>
      <c r="T391" s="240">
        <f t="shared" ca="1" si="610"/>
        <v>5.244212731431747E-4</v>
      </c>
      <c r="U391" s="241">
        <f t="shared" ca="1" si="611"/>
        <v>2.4077619823824659E-4</v>
      </c>
      <c r="V391" s="240">
        <f t="shared" ca="1" si="612"/>
        <v>-1.6761448305653912E-4</v>
      </c>
      <c r="W391" s="240">
        <f t="shared" ca="1" si="613"/>
        <v>-4.8916447793131155E-4</v>
      </c>
      <c r="X391" s="240">
        <f t="shared" ca="1" si="614"/>
        <v>-5.572794577572138E-4</v>
      </c>
      <c r="Y391" s="240">
        <f t="shared" ca="1" si="615"/>
        <v>-3.3666920479350642E-4</v>
      </c>
      <c r="Z391" s="240">
        <f t="shared" ca="1" si="616"/>
        <v>5.8368605428998866E-5</v>
      </c>
      <c r="AA391" s="240">
        <f t="shared" ca="1" si="617"/>
        <v>4.2316577254953832E-4</v>
      </c>
      <c r="AB391" s="240">
        <f t="shared" ca="1" si="618"/>
        <v>5.6872170533556372E-4</v>
      </c>
      <c r="AC391" s="240">
        <f t="shared" ca="1" si="619"/>
        <v>4.1962420261481691E-4</v>
      </c>
      <c r="AD391" s="240">
        <f t="shared" ca="1" si="620"/>
        <v>5.3120344971688727E-5</v>
      </c>
      <c r="AE391" s="240">
        <f t="shared" ca="1" si="621"/>
        <v>-3.409050438427857E-4</v>
      </c>
      <c r="AF391" s="240">
        <f t="shared" ca="1" si="622"/>
        <v>-5.5830829672067449E-4</v>
      </c>
      <c r="AG391" s="240">
        <f t="shared" ca="1" si="623"/>
        <v>-4.8645327765760326E-4</v>
      </c>
      <c r="AH391" s="240">
        <f t="shared" ca="1" si="624"/>
        <v>-1.6256791030534501E-4</v>
      </c>
      <c r="AI391" s="240">
        <f t="shared" ca="1" si="625"/>
        <v>2.4554352548290418E-4</v>
      </c>
      <c r="AJ391" s="240">
        <f t="shared" ca="1" si="626"/>
        <v>5.2643941336571001E-4</v>
      </c>
      <c r="AK391" s="240">
        <f t="shared" ca="1" si="627"/>
        <v>5.3458822604614904E-4</v>
      </c>
      <c r="AL391" s="240">
        <f t="shared" ca="1" si="628"/>
        <v>2.6576808201510136E-4</v>
      </c>
      <c r="AM391" s="240">
        <f t="shared" ca="1" si="629"/>
        <v>-1.4074590714111199E-4</v>
      </c>
      <c r="AN391" s="240">
        <f t="shared" ca="1" si="630"/>
        <v>-4.7433975858572446E-4</v>
      </c>
      <c r="AO391" s="240">
        <f t="shared" ca="1" si="631"/>
        <v>-5.6217924870827251E-4</v>
      </c>
      <c r="AP391" s="240">
        <f t="shared" ca="1" si="632"/>
        <v>-3.5875493537747489E-4</v>
      </c>
      <c r="AQ391" s="240">
        <f t="shared" ca="1" si="633"/>
        <v>3.0539502519100821E-5</v>
      </c>
      <c r="AR391" s="240">
        <f t="shared" ca="1" si="634"/>
        <v>4.0401149289609169E-4</v>
      </c>
      <c r="AS391" s="240">
        <f t="shared" ca="1" si="635"/>
        <v>5.6816603811629196E-4</v>
      </c>
      <c r="AT391" s="240">
        <f t="shared" ca="1" si="636"/>
        <v>4.3795503776537781E-4</v>
      </c>
      <c r="AU391" s="240">
        <f t="shared" ca="1" si="637"/>
        <v>8.0840518057968992E-5</v>
      </c>
      <c r="AV391" s="240">
        <f t="shared" ca="1" si="638"/>
        <v>-3.1815729210671773E-4</v>
      </c>
      <c r="AW391" s="240">
        <f t="shared" ca="1" si="639"/>
        <v>-5.5231852531068719E-4</v>
      </c>
      <c r="AX391" s="240">
        <f t="shared" ca="1" si="640"/>
        <v>-5.0032477365997302E-4</v>
      </c>
      <c r="AY391" s="240">
        <f t="shared" ca="1" si="641"/>
        <v>-1.8911388286195786E-4</v>
      </c>
      <c r="AZ391" s="240">
        <f t="shared" ca="1" si="642"/>
        <v>2.200764850063457E-4</v>
      </c>
      <c r="BA391" s="240">
        <f t="shared" ca="1" si="643"/>
        <v>5.1524572132118931E-4</v>
      </c>
      <c r="BB391" s="240">
        <f t="shared" ca="1" si="644"/>
        <v>5.4346730908818057E-4</v>
      </c>
      <c r="BC391" s="240">
        <f t="shared" ca="1" si="645"/>
        <v>2.9011970720384527E-4</v>
      </c>
      <c r="BD391" s="240">
        <f t="shared" ca="1" si="646"/>
        <v>-1.1353826200749829E-4</v>
      </c>
      <c r="BE391" s="240">
        <f t="shared" ca="1" si="647"/>
        <v>-4.5837231321444957E-4</v>
      </c>
      <c r="BF391" s="240">
        <f t="shared" ca="1" si="648"/>
        <v>-5.6572470060810645E-4</v>
      </c>
      <c r="BG391" s="240">
        <f t="shared" ca="1" si="649"/>
        <v>-3.7997639389889871E-4</v>
      </c>
      <c r="BH391" s="240">
        <f t="shared" ca="1" si="650"/>
        <v>2.6368272726897573E-6</v>
      </c>
      <c r="BI391" s="240">
        <f t="shared" ca="1" si="651"/>
        <v>3.838839141690309E-4</v>
      </c>
      <c r="BJ391" s="240">
        <f t="shared" ca="1" si="652"/>
        <v>5.6624160914573059E-4</v>
      </c>
      <c r="BK391" s="240">
        <f t="shared" ca="1" si="653"/>
        <v>4.5523080086963357E-4</v>
      </c>
      <c r="BL391" s="240">
        <f t="shared" ca="1" si="654"/>
        <v>1.0836593925545848E-4</v>
      </c>
      <c r="BM391" s="240">
        <f t="shared" ca="1" si="655"/>
        <v>-2.9464307158667873E-4</v>
      </c>
      <c r="BN391" s="240">
        <f t="shared" ca="1" si="656"/>
        <v>-5.4499817019583756E-4</v>
      </c>
      <c r="BO391" s="240">
        <f t="shared" ca="1" si="657"/>
        <v>-5.129909434593206E-4</v>
      </c>
      <c r="BP391" s="240">
        <f t="shared" ca="1" si="658"/>
        <v>-2.1520426351033449E-4</v>
      </c>
      <c r="BQ391" s="240">
        <f t="shared" ca="1" si="659"/>
        <v>1.9407926100098536E-4</v>
      </c>
      <c r="BR391" s="240">
        <f t="shared" ca="1" si="660"/>
        <v>5.0281075720381258E-4</v>
      </c>
      <c r="BS391" s="240">
        <f t="shared" ca="1" si="661"/>
        <v>5.5103713178050317E-4</v>
      </c>
      <c r="BT391" s="240">
        <f t="shared" ca="1" si="662"/>
        <v>3.1377240860645345E-4</v>
      </c>
      <c r="BU391" s="240">
        <f t="shared" ca="1" si="663"/>
        <v>-8.6057093255927401E-5</v>
      </c>
      <c r="BV391" s="240">
        <f t="shared" ca="1" si="664"/>
        <v>-4.4130060879196573E-4</v>
      </c>
      <c r="BW391" s="240">
        <f t="shared" ca="1" si="665"/>
        <v>-5.6790727215254408E-4</v>
      </c>
      <c r="BX391" s="240">
        <f t="shared" ca="1" si="666"/>
        <v>-4.0028245600541714E-4</v>
      </c>
      <c r="BY391" s="240">
        <f t="shared" ca="1" si="667"/>
        <v>-2.5272200321577995E-5</v>
      </c>
      <c r="BZ391" s="240">
        <f t="shared" ca="1" si="668"/>
        <v>3.6283152546847872E-4</v>
      </c>
      <c r="CA391" s="240">
        <f t="shared" ca="1" si="669"/>
        <v>5.6295305454183008E-4</v>
      </c>
      <c r="CB391" s="240">
        <f t="shared" ca="1" si="670"/>
        <v>4.7140987310108308E-4</v>
      </c>
      <c r="CC391" s="240">
        <f t="shared" ca="1" si="671"/>
        <v>1.3563029741354231E-4</v>
      </c>
      <c r="CD391" s="240">
        <f t="shared" ca="1" si="672"/>
        <v>-2.7041903009949889E-4</v>
      </c>
      <c r="CE391" s="240">
        <f t="shared" ca="1" si="673"/>
        <v>-5.3636486675278316E-4</v>
      </c>
      <c r="CF391" s="240">
        <f t="shared" ca="1" si="674"/>
        <v>-5.2442127314317633E-4</v>
      </c>
      <c r="CG391" s="240">
        <f t="shared" ca="1" si="675"/>
        <v>-2.4077619823825117E-4</v>
      </c>
      <c r="CH391" s="240">
        <f t="shared" ca="1" si="676"/>
        <v>1.6761448305653806E-4</v>
      </c>
      <c r="CI391" s="240">
        <f t="shared" ca="1" si="677"/>
        <v>4.89164477931311E-4</v>
      </c>
      <c r="CJ391" s="240">
        <f t="shared" ca="1" si="678"/>
        <v>5.5727945775721423E-4</v>
      </c>
      <c r="CK391" s="240">
        <f t="shared" ca="1" si="679"/>
        <v>3.3666920479350805E-4</v>
      </c>
      <c r="CL391" s="240">
        <f t="shared" ca="1" si="680"/>
        <v>-5.8368605428995804E-5</v>
      </c>
      <c r="CM391" s="240">
        <f t="shared" ca="1" si="681"/>
        <v>-4.2316577254953626E-4</v>
      </c>
      <c r="CN391" s="240">
        <f t="shared" ca="1" si="682"/>
        <v>-5.6872170533556372E-4</v>
      </c>
      <c r="CO391" s="240">
        <f t="shared" ca="1" si="683"/>
        <v>-4.1962420261481626E-4</v>
      </c>
      <c r="CP391" s="240">
        <f t="shared" ca="1" si="684"/>
        <v>-5.3120344971691763E-5</v>
      </c>
      <c r="CQ391" s="240">
        <f t="shared" ca="1" si="685"/>
        <v>3.4090504384278489E-4</v>
      </c>
      <c r="CR391" s="240">
        <f t="shared" ca="1" si="686"/>
        <v>5.5830829672067351E-4</v>
      </c>
      <c r="CS391" s="240">
        <f t="shared" ca="1" si="687"/>
        <v>4.864532776576038E-4</v>
      </c>
      <c r="CT391" s="240">
        <f t="shared" ca="1" si="688"/>
        <v>1.6256791030534994E-4</v>
      </c>
      <c r="CU391" s="240">
        <f t="shared" ca="1" si="689"/>
        <v>-2.4554352548290326E-4</v>
      </c>
      <c r="CV391" s="240">
        <f t="shared" ca="1" si="690"/>
        <v>-5.264394133657073E-4</v>
      </c>
      <c r="CW391" s="240">
        <f t="shared" ca="1" si="691"/>
        <v>-5.3458822604615013E-4</v>
      </c>
      <c r="CX391" s="240">
        <f t="shared" ca="1" si="692"/>
        <v>-2.6576808201510764E-4</v>
      </c>
      <c r="CY391" s="240">
        <f t="shared" ca="1" si="693"/>
        <v>1.4074590714110898E-4</v>
      </c>
      <c r="CZ391" s="240">
        <f t="shared" ca="1" si="694"/>
        <v>4.74339758585725E-4</v>
      </c>
      <c r="DA391" s="240">
        <f t="shared" ca="1" si="695"/>
        <v>5.6217924870827327E-4</v>
      </c>
      <c r="DB391" s="240">
        <f t="shared" ca="1" si="696"/>
        <v>3.587549353774757E-4</v>
      </c>
      <c r="DC391" s="240">
        <f t="shared" ca="1" si="697"/>
        <v>-3.053950251909578E-5</v>
      </c>
      <c r="DD391" s="240">
        <f t="shared" ca="1" si="698"/>
        <v>-4.0401149289609093E-4</v>
      </c>
      <c r="DE391" s="240">
        <f t="shared" ca="1" si="699"/>
        <v>-5.6816603811629175E-4</v>
      </c>
      <c r="DF391" s="240">
        <f t="shared" ca="1" si="700"/>
        <v>-4.3795503776537976E-4</v>
      </c>
      <c r="DG391" s="240">
        <f t="shared" ca="1" si="701"/>
        <v>-8.0840518057976067E-5</v>
      </c>
      <c r="DH391" s="240">
        <f t="shared" ca="1" si="702"/>
        <v>3.1815729210671513E-4</v>
      </c>
      <c r="DI391" s="240">
        <f t="shared" ca="1" si="703"/>
        <v>5.5231852531068741E-4</v>
      </c>
      <c r="DJ391" s="240">
        <f t="shared" ca="1" si="704"/>
        <v>5.0032477365997453E-4</v>
      </c>
      <c r="DK391" s="240">
        <f t="shared" ca="1" si="705"/>
        <v>1.8911388286195691E-4</v>
      </c>
      <c r="DL391" s="240">
        <f t="shared" ca="1" si="706"/>
        <v>-2.2007648500634288E-4</v>
      </c>
      <c r="DM391" s="240">
        <f t="shared" ca="1" si="707"/>
        <v>-5.1524572132118985E-4</v>
      </c>
      <c r="DN391" s="240">
        <f t="shared" ca="1" si="708"/>
        <v>-5.4346730908818143E-4</v>
      </c>
      <c r="DO391" s="240">
        <f t="shared" ca="1" si="709"/>
        <v>-2.9011970720384792E-4</v>
      </c>
      <c r="DP391" s="240">
        <f t="shared" ca="1" si="710"/>
        <v>1.1353826200749138E-4</v>
      </c>
      <c r="DQ391" s="240">
        <f t="shared" ca="1" si="711"/>
        <v>4.5837231321444773E-4</v>
      </c>
      <c r="DR391" s="240">
        <f t="shared" ca="1" si="712"/>
        <v>5.6572470060810721E-4</v>
      </c>
      <c r="DS391" s="240">
        <f t="shared" ca="1" si="713"/>
        <v>3.7997639389890093E-4</v>
      </c>
      <c r="DT391" s="240">
        <f t="shared" ca="1" si="714"/>
        <v>-2.6368272726907331E-6</v>
      </c>
      <c r="DU391" s="240">
        <f t="shared" ca="1" si="715"/>
        <v>-3.8388391416902863E-4</v>
      </c>
      <c r="DV391" s="240">
        <f t="shared" ca="1" si="716"/>
        <v>-5.662416091457307E-4</v>
      </c>
      <c r="DW391" s="240">
        <f t="shared" ca="1" si="717"/>
        <v>-4.5523080086963541E-4</v>
      </c>
      <c r="DX391" s="240">
        <f t="shared" ca="1" si="718"/>
        <v>-1.0836593925545756E-4</v>
      </c>
      <c r="DY391" s="240">
        <f t="shared" ca="1" si="719"/>
        <v>2.9464307158667266E-4</v>
      </c>
      <c r="DZ391" s="240">
        <f t="shared" ca="1" si="720"/>
        <v>5.4499817019583669E-4</v>
      </c>
      <c r="EA391" s="240">
        <f t="shared" ca="1" si="721"/>
        <v>5.1299094345932364E-4</v>
      </c>
      <c r="EB391" s="240">
        <f t="shared" ca="1" si="722"/>
        <v>2.1520426351033737E-4</v>
      </c>
      <c r="EC391" s="240">
        <f t="shared" ca="1" si="723"/>
        <v>-1.9407926100097867E-4</v>
      </c>
      <c r="ED391" s="240">
        <f t="shared" ca="1" si="724"/>
        <v>-5.0281075720381117E-4</v>
      </c>
      <c r="EE391" s="240">
        <f t="shared" ca="1" si="725"/>
        <v>-5.5103713178050295E-4</v>
      </c>
      <c r="EF391" s="240">
        <f t="shared" ca="1" si="726"/>
        <v>-3.1377240860645599E-4</v>
      </c>
      <c r="EG391" s="240">
        <f t="shared" ca="1" si="727"/>
        <v>8.6057093255928376E-5</v>
      </c>
      <c r="EH391" s="240">
        <f t="shared" ca="1" si="728"/>
        <v>4.4130060879196377E-4</v>
      </c>
      <c r="EI391" s="240">
        <f t="shared" ca="1" si="729"/>
        <v>5.6790727215254408E-4</v>
      </c>
      <c r="EJ391" s="240">
        <f t="shared" ca="1" si="730"/>
        <v>4.0028245600542218E-4</v>
      </c>
      <c r="EK391" s="240">
        <f t="shared" ca="1" si="731"/>
        <v>2.5272200321581058E-5</v>
      </c>
      <c r="EL391" s="240">
        <f t="shared" ca="1" si="732"/>
        <v>-3.628315254684733E-4</v>
      </c>
      <c r="EM391" s="240">
        <f t="shared" ca="1" si="733"/>
        <v>-5.6295305454182954E-4</v>
      </c>
      <c r="EN391" s="240">
        <f t="shared" ca="1" si="734"/>
        <v>-4.7140987310108703E-4</v>
      </c>
      <c r="EO391" s="240">
        <f t="shared" ca="1" si="735"/>
        <v>-1.3563029741354532E-4</v>
      </c>
      <c r="EP391" s="240">
        <f t="shared" ca="1" si="736"/>
        <v>2.7041903009949976E-4</v>
      </c>
      <c r="EQ391" s="240">
        <f t="shared" ca="1" si="737"/>
        <v>5.3636486675278218E-4</v>
      </c>
      <c r="ER391" s="240">
        <f t="shared" ca="1" si="738"/>
        <v>5.24421273143176E-4</v>
      </c>
      <c r="ES391" s="240">
        <f t="shared" ca="1" si="739"/>
        <v>2.4077619823825394E-4</v>
      </c>
      <c r="ET391" s="240">
        <f t="shared" ca="1" si="740"/>
        <v>-1.6761448305653516E-4</v>
      </c>
      <c r="EU391" s="240">
        <f t="shared" ca="1" si="741"/>
        <v>-4.8916447793130743E-4</v>
      </c>
      <c r="EV391" s="240">
        <f t="shared" ca="1" si="742"/>
        <v>-5.5727945775721488E-4</v>
      </c>
      <c r="EW391" s="240">
        <f t="shared" ca="1" si="743"/>
        <v>-3.3666920479351385E-4</v>
      </c>
      <c r="EX391" s="240">
        <f t="shared" ca="1" si="744"/>
        <v>5.8368605428992795E-5</v>
      </c>
      <c r="EY391" s="240">
        <f t="shared" ca="1" si="745"/>
        <v>4.2316577254953149E-4</v>
      </c>
      <c r="EZ391" s="240">
        <f t="shared" ca="1" si="746"/>
        <v>5.6872170533556362E-4</v>
      </c>
      <c r="FA391" s="240">
        <f t="shared" ca="1" si="747"/>
        <v>4.1962420261481832E-4</v>
      </c>
      <c r="FB391" s="240">
        <f t="shared" ca="1" si="748"/>
        <v>5.3120344971694825E-5</v>
      </c>
      <c r="FC391" s="240">
        <f t="shared" ca="1" si="749"/>
        <v>-3.4090504384278239E-4</v>
      </c>
      <c r="FD391" s="240">
        <f t="shared" ca="1" si="750"/>
        <v>-5.5830829672067297E-4</v>
      </c>
      <c r="FE391" s="240">
        <f t="shared" ca="1" si="751"/>
        <v>-4.8645327765760543E-4</v>
      </c>
      <c r="FF391" s="240">
        <f t="shared" ca="1" si="752"/>
        <v>-1.6256791030535282E-4</v>
      </c>
      <c r="FG391" s="240">
        <f t="shared" ca="1" si="753"/>
        <v>2.455435254829005E-4</v>
      </c>
      <c r="FH391" s="240">
        <f t="shared" ca="1" si="754"/>
        <v>5.26439413365706E-4</v>
      </c>
      <c r="FI391" s="240">
        <f t="shared" ca="1" si="755"/>
        <v>5.3458822604615121E-4</v>
      </c>
      <c r="FJ391" s="240">
        <f t="shared" ca="1" si="756"/>
        <v>2.657680820151032E-4</v>
      </c>
      <c r="FK391" s="240">
        <f t="shared" ca="1" si="757"/>
        <v>-1.40745907141106E-4</v>
      </c>
      <c r="FL391" s="240">
        <f t="shared" ca="1" si="758"/>
        <v>-4.7433975858572326E-4</v>
      </c>
      <c r="FM391" s="240">
        <f t="shared" ca="1" si="759"/>
        <v>-5.621792487082737E-4</v>
      </c>
      <c r="FN391" s="240">
        <f t="shared" ca="1" si="760"/>
        <v>-3.5875493537747814E-4</v>
      </c>
      <c r="FO391" s="240">
        <f t="shared" ca="1" si="761"/>
        <v>3.0539502519092636E-5</v>
      </c>
      <c r="FP391" s="240">
        <f t="shared" ca="1" si="762"/>
        <v>4.0401149289608876E-4</v>
      </c>
      <c r="FQ391" s="240">
        <f t="shared" ca="1" si="763"/>
        <v>5.6816603811629153E-4</v>
      </c>
      <c r="FR391" s="240">
        <f t="shared" ca="1" si="764"/>
        <v>4.3795503776538171E-4</v>
      </c>
      <c r="FS391" s="240">
        <f t="shared" ca="1" si="765"/>
        <v>8.0840518057979021E-5</v>
      </c>
      <c r="FT391" s="240">
        <f t="shared" ca="1" si="766"/>
        <v>-3.1815729210671263E-4</v>
      </c>
      <c r="FU391" s="240">
        <f t="shared" ca="1" si="767"/>
        <v>-5.5231852531068665E-4</v>
      </c>
      <c r="FV391" s="240">
        <f t="shared" ca="1" si="768"/>
        <v>-5.0032477365997594E-4</v>
      </c>
      <c r="FW391" s="240">
        <f t="shared" ca="1" si="769"/>
        <v>-1.8911388286195978E-4</v>
      </c>
      <c r="FX391" s="240">
        <f t="shared" ca="1" si="770"/>
        <v>2.2007648500634751E-4</v>
      </c>
      <c r="FY391" s="240">
        <f t="shared" ca="1" si="771"/>
        <v>5.1524572132118844E-4</v>
      </c>
      <c r="FZ391" s="240">
        <f t="shared" ca="1" si="772"/>
        <v>5.4346730908818241E-4</v>
      </c>
      <c r="GA391" s="240">
        <f t="shared" ca="1" si="773"/>
        <v>2.9011970720385746E-4</v>
      </c>
      <c r="GB391" s="240">
        <f t="shared" ca="1" si="774"/>
        <v>-1.1353826200749626E-4</v>
      </c>
      <c r="GC391" s="240">
        <f t="shared" ca="1" si="775"/>
        <v>-4.5837231321444599E-4</v>
      </c>
      <c r="GD391" s="240">
        <f t="shared" ca="1" si="776"/>
        <v>-5.6572470060810753E-4</v>
      </c>
      <c r="GE391" s="240">
        <f t="shared" ca="1" si="777"/>
        <v>-3.7997639389890923E-4</v>
      </c>
      <c r="GF391" s="240">
        <f t="shared" ca="1" si="778"/>
        <v>2.6368272726876431E-6</v>
      </c>
      <c r="GG391" s="240">
        <f t="shared" ca="1" si="779"/>
        <v>3.838839141690264E-4</v>
      </c>
      <c r="GH391" s="240">
        <f t="shared" ca="1" si="780"/>
        <v>5.6624160914572961E-4</v>
      </c>
      <c r="GI391" s="240">
        <f t="shared" ca="1" si="781"/>
        <v>4.5523080086963237E-4</v>
      </c>
      <c r="GJ391" s="240">
        <f t="shared" ca="1" si="782"/>
        <v>1.083659392554606E-4</v>
      </c>
      <c r="GK391" s="240">
        <f t="shared" ca="1" si="783"/>
        <v>-2.9464307158667005E-4</v>
      </c>
      <c r="GL391" s="240">
        <f t="shared" ca="1" si="784"/>
        <v>-5.4499817019583354E-4</v>
      </c>
      <c r="GM391" s="240">
        <f t="shared" ca="1" si="785"/>
        <v>-5.1299094345932147E-4</v>
      </c>
      <c r="GN391" s="240">
        <f t="shared" ca="1" si="786"/>
        <v>-2.1520426351034016E-4</v>
      </c>
      <c r="GO391" s="240">
        <f t="shared" ca="1" si="787"/>
        <v>1.9407926100097582E-4</v>
      </c>
      <c r="GP391" s="240">
        <f t="shared" ca="1" si="788"/>
        <v>5.0281075720380597E-4</v>
      </c>
      <c r="GQ391" s="240">
        <f t="shared" ca="1" si="789"/>
        <v>5.5103713178050371E-4</v>
      </c>
      <c r="GR391" s="240">
        <f t="shared" ca="1" si="790"/>
        <v>3.137724086064586E-4</v>
      </c>
      <c r="GS391" s="240">
        <f t="shared" ca="1" si="791"/>
        <v>-8.6057093255917372E-5</v>
      </c>
      <c r="GT391" s="240">
        <f t="shared" ca="1" si="792"/>
        <v>-4.4130060879196692E-4</v>
      </c>
      <c r="GU391" s="240">
        <f t="shared" ca="1" si="793"/>
        <v>-5.6790727215254419E-4</v>
      </c>
      <c r="GV391" s="240">
        <f t="shared" ca="1" si="794"/>
        <v>-4.0028245600542435E-4</v>
      </c>
      <c r="GW391" s="240">
        <f t="shared" ca="1" si="795"/>
        <v>-2.5272200321592171E-5</v>
      </c>
      <c r="GX391" s="240">
        <f t="shared" ca="1" si="796"/>
        <v>3.628315254684772E-4</v>
      </c>
      <c r="GY391" s="240">
        <f t="shared" ca="1" si="797"/>
        <v>5.6295305454182921E-4</v>
      </c>
      <c r="GZ391" s="240">
        <f t="shared" ca="1" si="798"/>
        <v>4.7140987310108871E-4</v>
      </c>
      <c r="HA391" s="240">
        <f t="shared" ca="1" si="799"/>
        <v>1.3563029741354049E-4</v>
      </c>
      <c r="HB391" s="240">
        <f t="shared" ca="1" si="800"/>
        <v>-2.7041903009949705E-4</v>
      </c>
      <c r="HC391" s="240">
        <f t="shared" ca="1" si="801"/>
        <v>-5.363648667527812E-4</v>
      </c>
      <c r="HD391" s="240">
        <f t="shared" ca="1" si="802"/>
        <v>-5.2442127314318034E-4</v>
      </c>
      <c r="HE391" s="240">
        <f t="shared" ca="1" si="803"/>
        <v>-2.4077619823824946E-4</v>
      </c>
      <c r="HF391" s="240">
        <f t="shared" ca="1" si="804"/>
        <v>1.6761448305653223E-4</v>
      </c>
      <c r="HG391" s="240">
        <f t="shared" ca="1" si="805"/>
        <v>4.8916447793130569E-4</v>
      </c>
      <c r="HH391" s="240">
        <f t="shared" ca="1" si="806"/>
        <v>5.5727945775721705E-4</v>
      </c>
      <c r="HI391" s="240">
        <f t="shared" ca="1" si="807"/>
        <v>3.3666920479350979E-4</v>
      </c>
      <c r="HJ391" s="240">
        <f t="shared" ca="1" si="808"/>
        <v>-5.8368605428989705E-5</v>
      </c>
      <c r="HK391" s="240">
        <f t="shared" ca="1" si="809"/>
        <v>-4.2316577254952948E-4</v>
      </c>
      <c r="HL391" s="240">
        <f t="shared" ca="1" si="810"/>
        <v>-5.6872170533556372E-4</v>
      </c>
      <c r="HM391" s="240">
        <f t="shared" ca="1" si="811"/>
        <v>-4.1962420261482038E-4</v>
      </c>
      <c r="HN391" s="240">
        <f t="shared" ca="1" si="812"/>
        <v>-5.3120344971697888E-5</v>
      </c>
      <c r="HO391" s="240">
        <f t="shared" ca="1" si="813"/>
        <v>3.409050438427735E-4</v>
      </c>
      <c r="HP391" s="240">
        <f t="shared" ca="1" si="814"/>
        <v>5.5830829672067384E-4</v>
      </c>
      <c r="HQ391" s="240">
        <f t="shared" ca="1" si="815"/>
        <v>4.8645327765760695E-4</v>
      </c>
      <c r="HR391" s="240">
        <f t="shared" ca="1" si="816"/>
        <v>1.625679103053558E-4</v>
      </c>
      <c r="HS391" s="240">
        <f t="shared" ca="1" si="817"/>
        <v>-2.4554352548289047E-4</v>
      </c>
      <c r="HT391" s="240">
        <f t="shared" ca="1" si="818"/>
        <v>-5.2643941336570806E-4</v>
      </c>
      <c r="HU391" s="240">
        <f t="shared" ca="1" si="819"/>
        <v>-5.3458822604615219E-4</v>
      </c>
      <c r="HV391" s="240">
        <f t="shared" ca="1" si="820"/>
        <v>-2.6576808201511306E-4</v>
      </c>
      <c r="HW391" s="240">
        <f t="shared" ca="1" si="821"/>
        <v>1.4074590714111088E-4</v>
      </c>
      <c r="HX391" s="240">
        <f t="shared" ca="1" si="822"/>
        <v>4.7433975858572158E-4</v>
      </c>
      <c r="HY391" s="240">
        <f t="shared" ca="1" si="823"/>
        <v>5.6217924870827413E-4</v>
      </c>
      <c r="HZ391" s="240">
        <f t="shared" ca="1" si="824"/>
        <v>3.5875493537748676E-4</v>
      </c>
      <c r="IA391" s="240">
        <f t="shared" ca="1" si="825"/>
        <v>-3.0539502519097759E-5</v>
      </c>
      <c r="IB391" s="240">
        <f t="shared" ca="1" si="826"/>
        <v>-4.0401149289608665E-4</v>
      </c>
      <c r="IC391" s="240">
        <f t="shared" ca="1" si="827"/>
        <v>-5.6816603811629142E-4</v>
      </c>
      <c r="ID391" s="240">
        <f t="shared" ca="1" si="828"/>
        <v>-4.3795503776538887E-4</v>
      </c>
      <c r="IE391" s="240">
        <f t="shared" ca="1" si="829"/>
        <v>-2.7529317174095541E-5</v>
      </c>
      <c r="IF391" s="240">
        <f t="shared" ca="1" si="830"/>
        <v>3.1815729210671003E-4</v>
      </c>
      <c r="IG391" s="240">
        <f t="shared" ca="1" si="831"/>
        <v>5.5231852531068405E-4</v>
      </c>
      <c r="IH391" s="240">
        <f t="shared" ca="1" si="832"/>
        <v>5.0032477365997356E-4</v>
      </c>
      <c r="II391" s="240">
        <f t="shared" ca="1" si="833"/>
        <v>1.8911388286196269E-4</v>
      </c>
      <c r="IJ391" s="240">
        <f t="shared" ca="1" si="834"/>
        <v>-2.2007648500633727E-4</v>
      </c>
      <c r="IK391" s="240">
        <f t="shared" ca="1" si="835"/>
        <v>-5.1524572132118367E-4</v>
      </c>
      <c r="IL391" s="240">
        <f t="shared" ca="1" si="836"/>
        <v>-5.4346730908818089E-4</v>
      </c>
      <c r="IM391" s="240">
        <f t="shared" ca="1" si="837"/>
        <v>-2.9011970720385318E-4</v>
      </c>
      <c r="IN391" s="240">
        <f t="shared" ca="1" si="838"/>
        <v>1.1353826200748531E-4</v>
      </c>
      <c r="IO391" s="240">
        <f t="shared" ca="1" si="839"/>
        <v>4.5837231321443927E-4</v>
      </c>
      <c r="IP391" s="240">
        <f t="shared" ca="1" si="840"/>
        <v>5.6572470060810699E-4</v>
      </c>
      <c r="IQ391" s="240">
        <f t="shared" ca="1" si="841"/>
        <v>3.7997639389890549E-4</v>
      </c>
      <c r="IR391" s="240">
        <f t="shared" ca="1" si="842"/>
        <v>-2.6368272726765029E-6</v>
      </c>
      <c r="IS391" s="240">
        <f t="shared" ca="1" si="843"/>
        <v>-3.8388391416903009E-4</v>
      </c>
      <c r="IT391" s="240">
        <f t="shared" ca="1" si="844"/>
        <v>-5.6624160914573005E-4</v>
      </c>
      <c r="IU391" s="240">
        <f t="shared" ca="1" si="845"/>
        <v>-4.552308008696391E-4</v>
      </c>
      <c r="IV391" s="240">
        <f t="shared" ca="1" si="846"/>
        <v>-1.0836593925547146E-4</v>
      </c>
      <c r="IW391" s="240">
        <f t="shared" ca="1" si="847"/>
        <v>2.9464307158667434E-4</v>
      </c>
      <c r="IX391" s="240">
        <f t="shared" ca="1" si="848"/>
        <v>5.4499817019583495E-4</v>
      </c>
      <c r="IY391" s="240">
        <f t="shared" ca="1" si="849"/>
        <v>5.1299094345932635E-4</v>
      </c>
      <c r="IZ391" s="240">
        <f t="shared" ca="1" si="850"/>
        <v>2.1520426351035051E-4</v>
      </c>
      <c r="JA391" s="240">
        <f t="shared" ca="1" si="851"/>
        <v>-1.9407926100098054E-4</v>
      </c>
      <c r="JB391" s="240">
        <f t="shared" ca="1" si="852"/>
        <v>-5.0281075720380825E-4</v>
      </c>
    </row>
    <row r="392" spans="2:262">
      <c r="B392" s="248">
        <v>31</v>
      </c>
      <c r="C392" s="247">
        <f t="shared" si="853"/>
        <v>6.0546875000000021E-4</v>
      </c>
      <c r="D392" s="244">
        <f t="shared" ca="1" si="597"/>
        <v>24.204040906099529</v>
      </c>
      <c r="E392" s="243">
        <f ca="1">AK361</f>
        <v>0.20404090609952807</v>
      </c>
      <c r="F392" s="242">
        <v>31</v>
      </c>
      <c r="G392" s="240">
        <f t="shared" ca="1" si="854"/>
        <v>-5.868616890154648E-3</v>
      </c>
      <c r="H392" s="240">
        <f t="shared" ca="1" si="598"/>
        <v>-3.2522667576895662E-3</v>
      </c>
      <c r="I392" s="240">
        <f t="shared" ca="1" si="599"/>
        <v>1.1577274656812595E-3</v>
      </c>
      <c r="J392" s="240">
        <f t="shared" ca="1" si="600"/>
        <v>4.92922823743446E-3</v>
      </c>
      <c r="K392" s="240">
        <f t="shared" ca="1" si="601"/>
        <v>5.9822308786465573E-3</v>
      </c>
      <c r="L392" s="240">
        <f t="shared" ca="1" si="602"/>
        <v>3.7359982893694619E-3</v>
      </c>
      <c r="M392" s="240">
        <f t="shared" ca="1" si="603"/>
        <v>-5.7065915267155189E-4</v>
      </c>
      <c r="N392" s="240">
        <f t="shared" ca="1" si="604"/>
        <v>-4.5625947427333164E-3</v>
      </c>
      <c r="O392" s="240">
        <f t="shared" ca="1" si="605"/>
        <v>-6.0382327135570547E-3</v>
      </c>
      <c r="P392" s="240">
        <f t="shared" ca="1" si="606"/>
        <v>-4.1837501152183175E-3</v>
      </c>
      <c r="Q392" s="240">
        <f t="shared" ca="1" si="607"/>
        <v>-2.1904919932410304E-5</v>
      </c>
      <c r="R392" s="240">
        <f t="shared" ca="1" si="608"/>
        <v>4.1520209664916543E-3</v>
      </c>
      <c r="S392" s="240">
        <f t="shared" ca="1" si="609"/>
        <v>6.0360830666022309E-3</v>
      </c>
      <c r="T392" s="240">
        <f t="shared" ca="1" si="610"/>
        <v>4.5912101403871673E-3</v>
      </c>
      <c r="U392" s="241">
        <f t="shared" ca="1" si="611"/>
        <v>6.1425803618297059E-4</v>
      </c>
      <c r="V392" s="240">
        <f t="shared" ca="1" si="612"/>
        <v>-3.7014609586171416E-3</v>
      </c>
      <c r="W392" s="240">
        <f t="shared" ca="1" si="613"/>
        <v>-5.9758026400573809E-3</v>
      </c>
      <c r="X392" s="240">
        <f t="shared" ca="1" si="614"/>
        <v>-4.9544543020933231E-3</v>
      </c>
      <c r="Y392" s="240">
        <f t="shared" ca="1" si="615"/>
        <v>-1.2006955117574902E-3</v>
      </c>
      <c r="Z392" s="240">
        <f t="shared" ca="1" si="616"/>
        <v>3.2152538582867624E-3</v>
      </c>
      <c r="AA392" s="240">
        <f t="shared" ca="1" si="617"/>
        <v>5.8579719673827633E-3</v>
      </c>
      <c r="AB392" s="240">
        <f t="shared" ca="1" si="618"/>
        <v>5.2699843604901066E-3</v>
      </c>
      <c r="AC392" s="240">
        <f t="shared" ca="1" si="619"/>
        <v>1.7755696331868522E-3</v>
      </c>
      <c r="AD392" s="240">
        <f t="shared" ca="1" si="620"/>
        <v>-2.6980821056645241E-3</v>
      </c>
      <c r="AE392" s="240">
        <f t="shared" ca="1" si="621"/>
        <v>-5.6837258223690328E-3</v>
      </c>
      <c r="AF392" s="240">
        <f t="shared" ca="1" si="622"/>
        <v>-5.5347615886288688E-3</v>
      </c>
      <c r="AG392" s="240">
        <f t="shared" ca="1" si="623"/>
        <v>-2.3333440484235306E-3</v>
      </c>
      <c r="AH392" s="240">
        <f t="shared" ca="1" si="624"/>
        <v>2.1549263474430376E-3</v>
      </c>
      <c r="AI392" s="240">
        <f t="shared" ca="1" si="625"/>
        <v>5.4547422906453032E-3</v>
      </c>
      <c r="AJ392" s="240">
        <f t="shared" ca="1" si="626"/>
        <v>5.7462360370606827E-3</v>
      </c>
      <c r="AK392" s="240">
        <f t="shared" ca="1" si="627"/>
        <v>2.8686470849382849E-3</v>
      </c>
      <c r="AL392" s="240">
        <f t="shared" ca="1" si="628"/>
        <v>-1.5910174704931055E-3</v>
      </c>
      <c r="AM392" s="240">
        <f t="shared" ca="1" si="629"/>
        <v>-5.1732266087971953E-3</v>
      </c>
      <c r="AN392" s="240">
        <f t="shared" ca="1" si="630"/>
        <v>-5.9023710912434581E-3</v>
      </c>
      <c r="AO392" s="240">
        <f t="shared" ca="1" si="631"/>
        <v>-3.3763234818630907E-3</v>
      </c>
      <c r="AP392" s="240">
        <f t="shared" ca="1" si="632"/>
        <v>1.0117862255637051E-3</v>
      </c>
      <c r="AQ392" s="240">
        <f t="shared" ca="1" si="633"/>
        <v>4.8418899267330517E-3</v>
      </c>
      <c r="AR392" s="240">
        <f t="shared" ca="1" si="634"/>
        <v>6.0016630852533131E-3</v>
      </c>
      <c r="AS392" s="240">
        <f t="shared" ca="1" si="635"/>
        <v>3.8514840379713757E-3</v>
      </c>
      <c r="AT392" s="240">
        <f t="shared" ca="1" si="636"/>
        <v>-4.2281092618351316E-4</v>
      </c>
      <c r="AU392" s="240">
        <f t="shared" ca="1" si="637"/>
        <v>-4.4639231978281964E-3</v>
      </c>
      <c r="AV392" s="240">
        <f t="shared" ca="1" si="638"/>
        <v>-6.0431557829094063E-3</v>
      </c>
      <c r="AW392" s="240">
        <f t="shared" ca="1" si="639"/>
        <v>-4.2895526973586407E-3</v>
      </c>
      <c r="AX392" s="240">
        <f t="shared" ca="1" si="640"/>
        <v>-1.7023627354780966E-4</v>
      </c>
      <c r="AY392" s="240">
        <f t="shared" ca="1" si="641"/>
        <v>4.042966448299613E-3</v>
      </c>
      <c r="AZ392" s="240">
        <f t="shared" ca="1" si="642"/>
        <v>6.0264495868510935E-3</v>
      </c>
      <c r="BA392" s="240">
        <f t="shared" ca="1" si="643"/>
        <v>4.6863106193623279E-3</v>
      </c>
      <c r="BB392" s="240">
        <f t="shared" ca="1" si="644"/>
        <v>7.6164400490423339E-4</v>
      </c>
      <c r="BC392" s="240">
        <f t="shared" ca="1" si="645"/>
        <v>-3.5830737217636293E-3</v>
      </c>
      <c r="BD392" s="240">
        <f t="shared" ca="1" si="646"/>
        <v>-5.9517053868789532E-3</v>
      </c>
      <c r="BE392" s="240">
        <f t="shared" ca="1" si="647"/>
        <v>-5.037936808303607E-3</v>
      </c>
      <c r="BF392" s="240">
        <f t="shared" ca="1" si="648"/>
        <v>-1.3457166881364637E-3</v>
      </c>
      <c r="BG392" s="240">
        <f t="shared" ca="1" si="649"/>
        <v>3.0886740365797258E-3</v>
      </c>
      <c r="BH392" s="240">
        <f t="shared" ca="1" si="650"/>
        <v>5.8196430104980532E-3</v>
      </c>
      <c r="BI392" s="240">
        <f t="shared" ca="1" si="651"/>
        <v>5.341044911764496E-3</v>
      </c>
      <c r="BJ392" s="240">
        <f t="shared" ca="1" si="652"/>
        <v>1.9168293840183673E-3</v>
      </c>
      <c r="BK392" s="240">
        <f t="shared" ca="1" si="653"/>
        <v>-2.5645287319825804E-3</v>
      </c>
      <c r="BL392" s="240">
        <f t="shared" ca="1" si="654"/>
        <v>-5.6315342905855778E-3</v>
      </c>
      <c r="BM392" s="240">
        <f t="shared" ca="1" si="655"/>
        <v>-5.5927158330129484E-3</v>
      </c>
      <c r="BN392" s="240">
        <f t="shared" ca="1" si="656"/>
        <v>-2.4694819650866459E-3</v>
      </c>
      <c r="BO392" s="240">
        <f t="shared" ca="1" si="657"/>
        <v>2.0156856137824356E-3</v>
      </c>
      <c r="BP392" s="240">
        <f t="shared" ca="1" si="658"/>
        <v>5.3891908169449729E-3</v>
      </c>
      <c r="BQ392" s="240">
        <f t="shared" ca="1" si="659"/>
        <v>5.7905258435000228E-3</v>
      </c>
      <c r="BR392" s="240">
        <f t="shared" ca="1" si="660"/>
        <v>2.9983520848749791E-3</v>
      </c>
      <c r="BS392" s="240">
        <f t="shared" ca="1" si="661"/>
        <v>-1.4474303412357241E-3</v>
      </c>
      <c r="BT392" s="240">
        <f t="shared" ca="1" si="662"/>
        <v>-5.0949464897057919E-3</v>
      </c>
      <c r="BU392" s="240">
        <f t="shared" ca="1" si="663"/>
        <v>-5.9325699246907757E-3</v>
      </c>
      <c r="BV392" s="240">
        <f t="shared" ca="1" si="664"/>
        <v>-3.4983464350199904E-3</v>
      </c>
      <c r="BW392" s="240">
        <f t="shared" ca="1" si="665"/>
        <v>8.6523552325700219E-4</v>
      </c>
      <c r="BX392" s="240">
        <f t="shared" ca="1" si="666"/>
        <v>4.7516350425897014E-3</v>
      </c>
      <c r="BY392" s="240">
        <f t="shared" ca="1" si="667"/>
        <v>6.0174801144341492E-3</v>
      </c>
      <c r="BZ392" s="240">
        <f t="shared" ca="1" si="668"/>
        <v>3.9646497966050673E-3</v>
      </c>
      <c r="CA392" s="240">
        <f t="shared" ca="1" si="669"/>
        <v>-2.747080142034659E-4</v>
      </c>
      <c r="CB392" s="240">
        <f t="shared" ca="1" si="670"/>
        <v>-4.3625627525055374E-3</v>
      </c>
      <c r="CC392" s="240">
        <f t="shared" ca="1" si="671"/>
        <v>-6.0444386811862819E-3</v>
      </c>
      <c r="CD392" s="240">
        <f t="shared" ca="1" si="672"/>
        <v>-4.3927714133507999E-3</v>
      </c>
      <c r="CE392" s="240">
        <f t="shared" ca="1" si="673"/>
        <v>-3.1846508319752567E-4</v>
      </c>
      <c r="CF392" s="240">
        <f t="shared" ca="1" si="674"/>
        <v>3.9314765982953592E-3</v>
      </c>
      <c r="CG392" s="240">
        <f t="shared" ca="1" si="675"/>
        <v>6.0131859992122987E-3</v>
      </c>
      <c r="CH392" s="240">
        <f t="shared" ca="1" si="676"/>
        <v>4.7785882400528442E-3</v>
      </c>
      <c r="CI392" s="240">
        <f t="shared" ca="1" si="677"/>
        <v>9.0857118775664503E-4</v>
      </c>
      <c r="CJ392" s="240">
        <f t="shared" ca="1" si="678"/>
        <v>-3.4625281752798743E-3</v>
      </c>
      <c r="CK392" s="240">
        <f t="shared" ca="1" si="679"/>
        <v>-5.9240230489240641E-3</v>
      </c>
      <c r="CL392" s="240">
        <f t="shared" ca="1" si="680"/>
        <v>-5.1183846497611287E-3</v>
      </c>
      <c r="CM392" s="240">
        <f t="shared" ca="1" si="681"/>
        <v>-1.489927255102091E-3</v>
      </c>
      <c r="CN392" s="240">
        <f t="shared" ca="1" si="682"/>
        <v>2.9602337131260422E-3</v>
      </c>
      <c r="CO392" s="240">
        <f t="shared" ca="1" si="683"/>
        <v>5.7778085182742809E-3</v>
      </c>
      <c r="CP392" s="240">
        <f t="shared" ca="1" si="684"/>
        <v>5.4088882172985703E-3</v>
      </c>
      <c r="CQ392" s="240">
        <f t="shared" ca="1" si="685"/>
        <v>2.0569345085037771E-3</v>
      </c>
      <c r="CR392" s="240">
        <f t="shared" ca="1" si="686"/>
        <v>-2.4294305820863771E-3</v>
      </c>
      <c r="CS392" s="240">
        <f t="shared" ca="1" si="687"/>
        <v>-5.5759505331220809E-3</v>
      </c>
      <c r="CT392" s="240">
        <f t="shared" ca="1" si="688"/>
        <v>-5.64730123450432E-3</v>
      </c>
      <c r="CU392" s="240">
        <f t="shared" ca="1" si="689"/>
        <v>-2.604132358153871E-3</v>
      </c>
      <c r="CV392" s="240">
        <f t="shared" ca="1" si="690"/>
        <v>1.8752307064794508E-3</v>
      </c>
      <c r="CW392" s="240">
        <f t="shared" ca="1" si="691"/>
        <v>5.3203930962113294E-3</v>
      </c>
      <c r="CX392" s="240">
        <f t="shared" ca="1" si="692"/>
        <v>5.8313276536929443E-3</v>
      </c>
      <c r="CY392" s="240">
        <f t="shared" ca="1" si="693"/>
        <v>3.1262509896313137E-3</v>
      </c>
      <c r="CZ392" s="240">
        <f t="shared" ca="1" si="694"/>
        <v>-1.3029713340636682E-3</v>
      </c>
      <c r="DA392" s="240">
        <f t="shared" ca="1" si="695"/>
        <v>-5.0135973653613088E-3</v>
      </c>
      <c r="DB392" s="240">
        <f t="shared" ca="1" si="696"/>
        <v>-5.9591951998485297E-3</v>
      </c>
      <c r="DC392" s="240">
        <f t="shared" ca="1" si="697"/>
        <v>-3.61826211509605E-3</v>
      </c>
      <c r="DD392" s="240">
        <f t="shared" ca="1" si="698"/>
        <v>7.1816363542426525E-4</v>
      </c>
      <c r="DE392" s="240">
        <f t="shared" ca="1" si="699"/>
        <v>4.6585179511718002E-3</v>
      </c>
      <c r="DF392" s="240">
        <f t="shared" ca="1" si="700"/>
        <v>6.029672438602124E-3</v>
      </c>
      <c r="DG392" s="240">
        <f t="shared" ca="1" si="701"/>
        <v>4.0754273984490727E-3</v>
      </c>
      <c r="DH392" s="240">
        <f t="shared" ca="1" si="702"/>
        <v>-1.2643962838763479E-4</v>
      </c>
      <c r="DI392" s="240">
        <f t="shared" ca="1" si="703"/>
        <v>-4.2585744625074978E-3</v>
      </c>
      <c r="DJ392" s="240">
        <f t="shared" ca="1" si="704"/>
        <v>-6.0420806356177312E-3</v>
      </c>
      <c r="DK392" s="240">
        <f t="shared" ca="1" si="705"/>
        <v>-4.4933440880998588E-3</v>
      </c>
      <c r="DL392" s="240">
        <f t="shared" ca="1" si="706"/>
        <v>-4.6650206138938591E-4</v>
      </c>
      <c r="DM392" s="240">
        <f t="shared" ca="1" si="707"/>
        <v>3.8176185737957041E-3</v>
      </c>
      <c r="DN392" s="240">
        <f t="shared" ca="1" si="708"/>
        <v>5.9963002931750853E-3</v>
      </c>
      <c r="DO392" s="240">
        <f t="shared" ca="1" si="709"/>
        <v>4.8679874178705011E-3</v>
      </c>
      <c r="DP392" s="240">
        <f t="shared" ca="1" si="710"/>
        <v>1.0549510812991746E-3</v>
      </c>
      <c r="DQ392" s="240">
        <f t="shared" ca="1" si="711"/>
        <v>-3.3398969312955968E-3</v>
      </c>
      <c r="DR392" s="240">
        <f t="shared" ca="1" si="712"/>
        <v>-5.8927723009980027E-3</v>
      </c>
      <c r="DS392" s="240">
        <f t="shared" ca="1" si="713"/>
        <v>-5.1957493676943875E-3</v>
      </c>
      <c r="DT392" s="240">
        <f t="shared" ca="1" si="714"/>
        <v>-1.6332403456012134E-3</v>
      </c>
      <c r="DU392" s="240">
        <f t="shared" ca="1" si="715"/>
        <v>2.8300102555738026E-3</v>
      </c>
      <c r="DV392" s="240">
        <f t="shared" ca="1" si="716"/>
        <v>5.732493690245275E-3</v>
      </c>
      <c r="DW392" s="240">
        <f t="shared" ca="1" si="717"/>
        <v>5.4734734108219003E-3</v>
      </c>
      <c r="DX392" s="240">
        <f t="shared" ca="1" si="718"/>
        <v>2.1958006125550392E-3</v>
      </c>
      <c r="DY392" s="240">
        <f t="shared" ca="1" si="719"/>
        <v>-2.2928690340497846E-3</v>
      </c>
      <c r="DZ392" s="240">
        <f t="shared" ca="1" si="720"/>
        <v>-5.5170080315556994E-3</v>
      </c>
      <c r="EA392" s="240">
        <f t="shared" ca="1" si="721"/>
        <v>-5.6984849128982364E-3</v>
      </c>
      <c r="EB392" s="240">
        <f t="shared" ca="1" si="722"/>
        <v>-2.7372141192633249E-3</v>
      </c>
      <c r="EC392" s="240">
        <f t="shared" ca="1" si="723"/>
        <v>1.7336462303182351E-3</v>
      </c>
      <c r="ED392" s="240">
        <f t="shared" ca="1" si="724"/>
        <v>5.2483905696188386E-3</v>
      </c>
      <c r="EE392" s="240">
        <f t="shared" ca="1" si="725"/>
        <v>5.8686168901546654E-3</v>
      </c>
      <c r="EF392" s="240">
        <f t="shared" ca="1" si="726"/>
        <v>3.2522667576895844E-3</v>
      </c>
      <c r="EG392" s="240">
        <f t="shared" ca="1" si="727"/>
        <v>-1.1577274656812083E-3</v>
      </c>
      <c r="EH392" s="240">
        <f t="shared" ca="1" si="728"/>
        <v>-4.9292282374344114E-3</v>
      </c>
      <c r="EI392" s="240">
        <f t="shared" ca="1" si="729"/>
        <v>-5.9822308786465633E-3</v>
      </c>
      <c r="EJ392" s="240">
        <f t="shared" ca="1" si="730"/>
        <v>-3.73599828936951E-3</v>
      </c>
      <c r="EK392" s="240">
        <f t="shared" ca="1" si="731"/>
        <v>5.7065915267154581E-4</v>
      </c>
      <c r="EL392" s="240">
        <f t="shared" ca="1" si="732"/>
        <v>4.5625947427332912E-3</v>
      </c>
      <c r="EM392" s="240">
        <f t="shared" ca="1" si="733"/>
        <v>6.0382327135570582E-3</v>
      </c>
      <c r="EN392" s="240">
        <f t="shared" ca="1" si="734"/>
        <v>4.1837501152183296E-3</v>
      </c>
      <c r="EO392" s="240">
        <f t="shared" ca="1" si="735"/>
        <v>2.1904919932454973E-5</v>
      </c>
      <c r="EP392" s="240">
        <f t="shared" ca="1" si="736"/>
        <v>-4.1520209664915987E-3</v>
      </c>
      <c r="EQ392" s="240">
        <f t="shared" ca="1" si="737"/>
        <v>-6.0360830666022301E-3</v>
      </c>
      <c r="ER392" s="240">
        <f t="shared" ca="1" si="738"/>
        <v>-4.5912101403872037E-3</v>
      </c>
      <c r="ES392" s="240">
        <f t="shared" ca="1" si="739"/>
        <v>-6.1425803618297232E-4</v>
      </c>
      <c r="ET392" s="240">
        <f t="shared" ca="1" si="740"/>
        <v>3.7014609586171147E-3</v>
      </c>
      <c r="EU392" s="240">
        <f t="shared" ca="1" si="741"/>
        <v>5.9758026400573714E-3</v>
      </c>
      <c r="EV392" s="240">
        <f t="shared" ca="1" si="742"/>
        <v>4.95445430209333E-3</v>
      </c>
      <c r="EW392" s="240">
        <f t="shared" ca="1" si="743"/>
        <v>1.2006955117575336E-3</v>
      </c>
      <c r="EX392" s="240">
        <f t="shared" ca="1" si="744"/>
        <v>-3.2152538582866969E-3</v>
      </c>
      <c r="EY392" s="240">
        <f t="shared" ca="1" si="745"/>
        <v>-5.8579719673827572E-3</v>
      </c>
      <c r="EZ392" s="240">
        <f t="shared" ca="1" si="746"/>
        <v>-5.2699843604901283E-3</v>
      </c>
      <c r="FA392" s="240">
        <f t="shared" ca="1" si="747"/>
        <v>-1.7755696331869352E-3</v>
      </c>
      <c r="FB392" s="240">
        <f t="shared" ca="1" si="748"/>
        <v>2.6980821056645041E-3</v>
      </c>
      <c r="FC392" s="240">
        <f t="shared" ca="1" si="749"/>
        <v>5.6837258223690094E-3</v>
      </c>
      <c r="FD392" s="240">
        <f t="shared" ca="1" si="750"/>
        <v>5.5347615886288688E-3</v>
      </c>
      <c r="FE392" s="240">
        <f t="shared" ca="1" si="751"/>
        <v>2.3333440484235718E-3</v>
      </c>
      <c r="FF392" s="240">
        <f t="shared" ca="1" si="752"/>
        <v>-2.1549263474429764E-3</v>
      </c>
      <c r="FG392" s="240">
        <f t="shared" ca="1" si="753"/>
        <v>-5.4547422906452937E-3</v>
      </c>
      <c r="FH392" s="240">
        <f t="shared" ca="1" si="754"/>
        <v>-5.7462360370606966E-3</v>
      </c>
      <c r="FI392" s="240">
        <f t="shared" ca="1" si="755"/>
        <v>-2.8686470849383617E-3</v>
      </c>
      <c r="FJ392" s="240">
        <f t="shared" ca="1" si="756"/>
        <v>1.5910174704930834E-3</v>
      </c>
      <c r="FK392" s="240">
        <f t="shared" ca="1" si="757"/>
        <v>5.173226608797171E-3</v>
      </c>
      <c r="FL392" s="240">
        <f t="shared" ca="1" si="758"/>
        <v>5.9023710912434781E-3</v>
      </c>
      <c r="FM392" s="240">
        <f t="shared" ca="1" si="759"/>
        <v>3.3763234818631098E-3</v>
      </c>
      <c r="FN392" s="240">
        <f t="shared" ca="1" si="760"/>
        <v>-1.01178622556364E-3</v>
      </c>
      <c r="FO392" s="240">
        <f t="shared" ca="1" si="761"/>
        <v>-4.8418899267330508E-3</v>
      </c>
      <c r="FP392" s="240">
        <f t="shared" ca="1" si="762"/>
        <v>-6.0016630852533183E-3</v>
      </c>
      <c r="FQ392" s="240">
        <f t="shared" ca="1" si="763"/>
        <v>-3.8514840379714264E-3</v>
      </c>
      <c r="FR392" s="240">
        <f t="shared" ca="1" si="764"/>
        <v>4.2281092618349017E-4</v>
      </c>
      <c r="FS392" s="240">
        <f t="shared" ca="1" si="765"/>
        <v>4.4639231978282233E-3</v>
      </c>
      <c r="FT392" s="240">
        <f t="shared" ca="1" si="766"/>
        <v>6.043155782909408E-3</v>
      </c>
      <c r="FU392" s="240">
        <f t="shared" ca="1" si="767"/>
        <v>4.289552697358672E-3</v>
      </c>
      <c r="FV392" s="240">
        <f t="shared" ca="1" si="768"/>
        <v>1.7023627354776846E-4</v>
      </c>
      <c r="FW392" s="240">
        <f t="shared" ca="1" si="769"/>
        <v>-4.0429664482995471E-3</v>
      </c>
      <c r="FX392" s="240">
        <f t="shared" ca="1" si="770"/>
        <v>-6.02644958685109E-3</v>
      </c>
      <c r="FY392" s="240">
        <f t="shared" ca="1" si="771"/>
        <v>-4.6863106193623287E-3</v>
      </c>
      <c r="FZ392" s="240">
        <f t="shared" ca="1" si="772"/>
        <v>-7.6164400490432013E-4</v>
      </c>
      <c r="GA392" s="240">
        <f t="shared" ca="1" si="773"/>
        <v>3.5830737217635933E-3</v>
      </c>
      <c r="GB392" s="240">
        <f t="shared" ca="1" si="774"/>
        <v>5.9517053868789532E-3</v>
      </c>
      <c r="GC392" s="240">
        <f t="shared" ca="1" si="775"/>
        <v>5.0379368083036556E-3</v>
      </c>
      <c r="GD392" s="240">
        <f t="shared" ca="1" si="776"/>
        <v>1.3457166881365068E-3</v>
      </c>
      <c r="GE392" s="240">
        <f t="shared" ca="1" si="777"/>
        <v>-3.0886740365797236E-3</v>
      </c>
      <c r="GF392" s="240">
        <f t="shared" ca="1" si="778"/>
        <v>-5.8196430104980176E-3</v>
      </c>
      <c r="GG392" s="240">
        <f t="shared" ca="1" si="779"/>
        <v>-5.3410449117645168E-3</v>
      </c>
      <c r="GH392" s="240">
        <f t="shared" ca="1" si="780"/>
        <v>-1.9168293840183691E-3</v>
      </c>
      <c r="GI392" s="240">
        <f t="shared" ca="1" si="781"/>
        <v>2.5645287319824624E-3</v>
      </c>
      <c r="GJ392" s="240">
        <f t="shared" ca="1" si="782"/>
        <v>5.6315342905855457E-3</v>
      </c>
      <c r="GK392" s="240">
        <f t="shared" ca="1" si="783"/>
        <v>5.5927158330129493E-3</v>
      </c>
      <c r="GL392" s="240">
        <f t="shared" ca="1" si="784"/>
        <v>2.4694819650866082E-3</v>
      </c>
      <c r="GM392" s="240">
        <f t="shared" ca="1" si="785"/>
        <v>-2.0156856137823532E-3</v>
      </c>
      <c r="GN392" s="240">
        <f t="shared" ca="1" si="786"/>
        <v>-5.389190816944953E-3</v>
      </c>
      <c r="GO392" s="240">
        <f t="shared" ca="1" si="787"/>
        <v>-5.7905258435000106E-3</v>
      </c>
      <c r="GP392" s="240">
        <f t="shared" ca="1" si="788"/>
        <v>-2.998352084875055E-3</v>
      </c>
      <c r="GQ392" s="240">
        <f t="shared" ca="1" si="789"/>
        <v>1.4474303412356812E-3</v>
      </c>
      <c r="GR392" s="240">
        <f t="shared" ca="1" si="790"/>
        <v>5.0949464897058145E-3</v>
      </c>
      <c r="GS392" s="240">
        <f t="shared" ca="1" si="791"/>
        <v>5.9325699246907931E-3</v>
      </c>
      <c r="GT392" s="240">
        <f t="shared" ca="1" si="792"/>
        <v>3.4983464350200263E-3</v>
      </c>
      <c r="GU392" s="240">
        <f t="shared" ca="1" si="793"/>
        <v>-8.6523552325700089E-4</v>
      </c>
      <c r="GV392" s="240">
        <f t="shared" ca="1" si="794"/>
        <v>-4.7516350425896477E-3</v>
      </c>
      <c r="GW392" s="240">
        <f t="shared" ca="1" si="795"/>
        <v>-6.0174801144341527E-3</v>
      </c>
      <c r="GX392" s="240">
        <f t="shared" ca="1" si="796"/>
        <v>-3.9646497966050681E-3</v>
      </c>
      <c r="GY392" s="240">
        <f t="shared" ca="1" si="797"/>
        <v>2.747080142033358E-4</v>
      </c>
      <c r="GZ392" s="240">
        <f t="shared" ca="1" si="798"/>
        <v>4.3625627525055071E-3</v>
      </c>
      <c r="HA392" s="240">
        <f t="shared" ca="1" si="799"/>
        <v>6.0444386811862819E-3</v>
      </c>
      <c r="HB392" s="240">
        <f t="shared" ca="1" si="800"/>
        <v>4.3927714133508893E-3</v>
      </c>
      <c r="HC392" s="240">
        <f t="shared" ca="1" si="801"/>
        <v>3.1846508319761328E-4</v>
      </c>
      <c r="HD392" s="240">
        <f t="shared" ca="1" si="802"/>
        <v>-3.9314765982953574E-3</v>
      </c>
      <c r="HE392" s="240">
        <f t="shared" ca="1" si="803"/>
        <v>-6.0131859992123039E-3</v>
      </c>
      <c r="HF392" s="240">
        <f t="shared" ca="1" si="804"/>
        <v>-4.778588240052898E-3</v>
      </c>
      <c r="HG392" s="240">
        <f t="shared" ca="1" si="805"/>
        <v>-9.0857118775664611E-4</v>
      </c>
      <c r="HH392" s="240">
        <f t="shared" ca="1" si="806"/>
        <v>3.4625281752799081E-3</v>
      </c>
      <c r="HI392" s="240">
        <f t="shared" ca="1" si="807"/>
        <v>5.9240230489240476E-3</v>
      </c>
      <c r="HJ392" s="240">
        <f t="shared" ca="1" si="808"/>
        <v>5.118384649761153E-3</v>
      </c>
      <c r="HK392" s="240">
        <f t="shared" ca="1" si="809"/>
        <v>1.4899272551020511E-3</v>
      </c>
      <c r="HL392" s="240">
        <f t="shared" ca="1" si="810"/>
        <v>-2.9602337131259286E-3</v>
      </c>
      <c r="HM392" s="240">
        <f t="shared" ca="1" si="811"/>
        <v>-5.7778085182742678E-3</v>
      </c>
      <c r="HN392" s="240">
        <f t="shared" ca="1" si="812"/>
        <v>-5.4088882172985513E-3</v>
      </c>
      <c r="HO392" s="240">
        <f t="shared" ca="1" si="813"/>
        <v>-2.0569345085038994E-3</v>
      </c>
      <c r="HP392" s="240">
        <f t="shared" ca="1" si="814"/>
        <v>2.4294305820863364E-3</v>
      </c>
      <c r="HQ392" s="240">
        <f t="shared" ca="1" si="815"/>
        <v>5.5759505331220965E-3</v>
      </c>
      <c r="HR392" s="240">
        <f t="shared" ca="1" si="816"/>
        <v>5.647301234504366E-3</v>
      </c>
      <c r="HS392" s="240">
        <f t="shared" ca="1" si="817"/>
        <v>2.6041323581539114E-3</v>
      </c>
      <c r="HT392" s="240">
        <f t="shared" ca="1" si="818"/>
        <v>-1.8752307064794087E-3</v>
      </c>
      <c r="HU392" s="240">
        <f t="shared" ca="1" si="819"/>
        <v>-5.3203930962112669E-3</v>
      </c>
      <c r="HV392" s="240">
        <f t="shared" ca="1" si="820"/>
        <v>-5.8313276536929564E-3</v>
      </c>
      <c r="HW392" s="240">
        <f t="shared" ca="1" si="821"/>
        <v>-3.1262509896313518E-3</v>
      </c>
      <c r="HX392" s="240">
        <f t="shared" ca="1" si="822"/>
        <v>1.3029713340635411E-3</v>
      </c>
      <c r="HY392" s="240">
        <f t="shared" ca="1" si="823"/>
        <v>5.0135973653612836E-3</v>
      </c>
      <c r="HZ392" s="240">
        <f t="shared" ca="1" si="824"/>
        <v>5.9591951998485375E-3</v>
      </c>
      <c r="IA392" s="240">
        <f t="shared" ca="1" si="825"/>
        <v>3.6182621150960166E-3</v>
      </c>
      <c r="IB392" s="240">
        <f t="shared" ca="1" si="826"/>
        <v>-7.1816363542422145E-4</v>
      </c>
      <c r="IC392" s="240">
        <f t="shared" ca="1" si="827"/>
        <v>-4.6585179511717725E-3</v>
      </c>
      <c r="ID392" s="240">
        <f t="shared" ca="1" si="828"/>
        <v>-6.0296724386021206E-3</v>
      </c>
      <c r="IE392" s="240">
        <f t="shared" ca="1" si="829"/>
        <v>-1.2235121263382122E-3</v>
      </c>
      <c r="IF392" s="240">
        <f t="shared" ca="1" si="830"/>
        <v>1.2643962838758968E-4</v>
      </c>
      <c r="IG392" s="240">
        <f t="shared" ca="1" si="831"/>
        <v>4.2585744625075273E-3</v>
      </c>
      <c r="IH392" s="240">
        <f t="shared" ca="1" si="832"/>
        <v>6.0420806356177277E-3</v>
      </c>
      <c r="II392" s="240">
        <f t="shared" ca="1" si="833"/>
        <v>4.4933440880998892E-3</v>
      </c>
      <c r="IJ392" s="240">
        <f t="shared" ca="1" si="834"/>
        <v>4.6650206138934428E-4</v>
      </c>
      <c r="IK392" s="240">
        <f t="shared" ca="1" si="835"/>
        <v>-3.8176185737956031E-3</v>
      </c>
      <c r="IL392" s="240">
        <f t="shared" ca="1" si="836"/>
        <v>-5.9963002931750792E-3</v>
      </c>
      <c r="IM392" s="240">
        <f t="shared" ca="1" si="837"/>
        <v>-4.8679874178704768E-3</v>
      </c>
      <c r="IN392" s="240">
        <f t="shared" ca="1" si="838"/>
        <v>-1.0549510812993029E-3</v>
      </c>
      <c r="IO392" s="240">
        <f t="shared" ca="1" si="839"/>
        <v>3.33989693129556E-3</v>
      </c>
      <c r="IP392" s="240">
        <f t="shared" ca="1" si="840"/>
        <v>5.8927723009979914E-3</v>
      </c>
      <c r="IQ392" s="240">
        <f t="shared" ca="1" si="841"/>
        <v>5.1957493676944543E-3</v>
      </c>
      <c r="IR392" s="240">
        <f t="shared" ca="1" si="842"/>
        <v>1.6332403456012562E-3</v>
      </c>
      <c r="IS392" s="240">
        <f t="shared" ca="1" si="843"/>
        <v>-2.8300102555737627E-3</v>
      </c>
      <c r="IT392" s="240">
        <f t="shared" ca="1" si="844"/>
        <v>-5.732493690245288E-3</v>
      </c>
      <c r="IU392" s="240">
        <f t="shared" ca="1" si="845"/>
        <v>-5.4734734108219194E-3</v>
      </c>
      <c r="IV392" s="240">
        <f t="shared" ca="1" si="846"/>
        <v>-2.1958006125550808E-3</v>
      </c>
      <c r="IW392" s="240">
        <f t="shared" ca="1" si="847"/>
        <v>2.2928690340498228E-3</v>
      </c>
      <c r="IX392" s="240">
        <f t="shared" ca="1" si="848"/>
        <v>5.5170080315556464E-3</v>
      </c>
      <c r="IY392" s="240">
        <f t="shared" ca="1" si="849"/>
        <v>5.6984849128982502E-3</v>
      </c>
      <c r="IZ392" s="240">
        <f t="shared" ca="1" si="850"/>
        <v>2.737214119263288E-3</v>
      </c>
      <c r="JA392" s="240">
        <f t="shared" ca="1" si="851"/>
        <v>-1.7336462303181102E-3</v>
      </c>
      <c r="JB392" s="240">
        <f t="shared" ca="1" si="852"/>
        <v>-5.248390569618816E-3</v>
      </c>
    </row>
    <row r="393" spans="2:262">
      <c r="B393" s="248">
        <v>32</v>
      </c>
      <c r="C393" s="247">
        <f t="shared" si="853"/>
        <v>6.2500000000000023E-4</v>
      </c>
      <c r="D393" s="244">
        <f t="shared" ca="1" si="597"/>
        <v>24.203509458151903</v>
      </c>
      <c r="E393" s="243">
        <f ca="1">AL361</f>
        <v>0.20350945815190116</v>
      </c>
      <c r="F393" s="242">
        <v>32</v>
      </c>
      <c r="G393" s="240">
        <f t="shared" ca="1" si="854"/>
        <v>-1.5449865601788815E-3</v>
      </c>
      <c r="H393" s="240">
        <f t="shared" ca="1" si="598"/>
        <v>-8.7782107667235606E-4</v>
      </c>
      <c r="I393" s="240">
        <f t="shared" ca="1" si="599"/>
        <v>3.0356008821188292E-4</v>
      </c>
      <c r="J393" s="240">
        <f t="shared" ca="1" si="600"/>
        <v>1.3071198704167741E-3</v>
      </c>
      <c r="K393" s="240">
        <f t="shared" ca="1" si="601"/>
        <v>1.5449865601788815E-3</v>
      </c>
      <c r="L393" s="240">
        <f t="shared" ca="1" si="602"/>
        <v>8.7782107667235616E-4</v>
      </c>
      <c r="M393" s="240">
        <f t="shared" ca="1" si="603"/>
        <v>-3.035600882118827E-4</v>
      </c>
      <c r="N393" s="240">
        <f t="shared" ca="1" si="604"/>
        <v>-1.3071198704167738E-3</v>
      </c>
      <c r="O393" s="240">
        <f t="shared" ca="1" si="605"/>
        <v>-1.5449865601788815E-3</v>
      </c>
      <c r="P393" s="240">
        <f t="shared" ca="1" si="606"/>
        <v>-8.7782107667235638E-4</v>
      </c>
      <c r="Q393" s="240">
        <f t="shared" ca="1" si="607"/>
        <v>3.035600882118813E-4</v>
      </c>
      <c r="R393" s="240">
        <f t="shared" ca="1" si="608"/>
        <v>1.3071198704167738E-3</v>
      </c>
      <c r="S393" s="240">
        <f t="shared" ca="1" si="609"/>
        <v>1.5449865601788811E-3</v>
      </c>
      <c r="T393" s="240">
        <f t="shared" ca="1" si="610"/>
        <v>8.7782107667235649E-4</v>
      </c>
      <c r="U393" s="241">
        <f t="shared" ca="1" si="611"/>
        <v>-3.0356008821188108E-4</v>
      </c>
      <c r="V393" s="240">
        <f t="shared" ca="1" si="612"/>
        <v>-1.3071198704167736E-3</v>
      </c>
      <c r="W393" s="240">
        <f t="shared" ca="1" si="613"/>
        <v>-1.5449865601788813E-3</v>
      </c>
      <c r="X393" s="240">
        <f t="shared" ca="1" si="614"/>
        <v>-8.7782107667235671E-4</v>
      </c>
      <c r="Y393" s="240">
        <f t="shared" ca="1" si="615"/>
        <v>3.0356008821188075E-4</v>
      </c>
      <c r="Z393" s="240">
        <f t="shared" ca="1" si="616"/>
        <v>1.3071198704167736E-3</v>
      </c>
      <c r="AA393" s="240">
        <f t="shared" ca="1" si="617"/>
        <v>1.5449865601788813E-3</v>
      </c>
      <c r="AB393" s="240">
        <f t="shared" ca="1" si="618"/>
        <v>8.778210766723592E-4</v>
      </c>
      <c r="AC393" s="240">
        <f t="shared" ca="1" si="619"/>
        <v>-3.0356008821188054E-4</v>
      </c>
      <c r="AD393" s="240">
        <f t="shared" ca="1" si="620"/>
        <v>-1.3071198704167734E-3</v>
      </c>
      <c r="AE393" s="240">
        <f t="shared" ca="1" si="621"/>
        <v>-1.5449865601788813E-3</v>
      </c>
      <c r="AF393" s="240">
        <f t="shared" ca="1" si="622"/>
        <v>-8.7782107667235465E-4</v>
      </c>
      <c r="AG393" s="240">
        <f t="shared" ca="1" si="623"/>
        <v>3.0356008821188054E-4</v>
      </c>
      <c r="AH393" s="240">
        <f t="shared" ca="1" si="624"/>
        <v>1.3071198704167734E-3</v>
      </c>
      <c r="AI393" s="240">
        <f t="shared" ca="1" si="625"/>
        <v>1.5449865601788815E-3</v>
      </c>
      <c r="AJ393" s="240">
        <f t="shared" ca="1" si="626"/>
        <v>8.7782107667235942E-4</v>
      </c>
      <c r="AK393" s="240">
        <f t="shared" ca="1" si="627"/>
        <v>-3.0356008821188021E-4</v>
      </c>
      <c r="AL393" s="240">
        <f t="shared" ca="1" si="628"/>
        <v>-1.3071198704167732E-3</v>
      </c>
      <c r="AM393" s="240">
        <f t="shared" ca="1" si="629"/>
        <v>-1.5449865601788815E-3</v>
      </c>
      <c r="AN393" s="240">
        <f t="shared" ca="1" si="630"/>
        <v>-8.7782107667235497E-4</v>
      </c>
      <c r="AO393" s="240">
        <f t="shared" ca="1" si="631"/>
        <v>3.0356008821187999E-4</v>
      </c>
      <c r="AP393" s="240">
        <f t="shared" ca="1" si="632"/>
        <v>1.3071198704167732E-3</v>
      </c>
      <c r="AQ393" s="240">
        <f t="shared" ca="1" si="633"/>
        <v>1.5449865601788815E-3</v>
      </c>
      <c r="AR393" s="240">
        <f t="shared" ca="1" si="634"/>
        <v>8.7782107667235974E-4</v>
      </c>
      <c r="AS393" s="240">
        <f t="shared" ca="1" si="635"/>
        <v>-3.0356008821187978E-4</v>
      </c>
      <c r="AT393" s="240">
        <f t="shared" ca="1" si="636"/>
        <v>-1.307119870416773E-3</v>
      </c>
      <c r="AU393" s="240">
        <f t="shared" ca="1" si="637"/>
        <v>-1.5449865601788828E-3</v>
      </c>
      <c r="AV393" s="240">
        <f t="shared" ca="1" si="638"/>
        <v>-8.778210766723553E-4</v>
      </c>
      <c r="AW393" s="240">
        <f t="shared" ca="1" si="639"/>
        <v>3.0356008821187967E-4</v>
      </c>
      <c r="AX393" s="240">
        <f t="shared" ca="1" si="640"/>
        <v>1.3071198704167697E-3</v>
      </c>
      <c r="AY393" s="240">
        <f t="shared" ca="1" si="641"/>
        <v>1.5449865601788815E-3</v>
      </c>
      <c r="AZ393" s="240">
        <f t="shared" ca="1" si="642"/>
        <v>8.7782107667236007E-4</v>
      </c>
      <c r="BA393" s="240">
        <f t="shared" ca="1" si="643"/>
        <v>-3.0356008821188487E-4</v>
      </c>
      <c r="BB393" s="240">
        <f t="shared" ca="1" si="644"/>
        <v>-1.3071198704167728E-3</v>
      </c>
      <c r="BC393" s="240">
        <f t="shared" ca="1" si="645"/>
        <v>-1.5449865601788826E-3</v>
      </c>
      <c r="BD393" s="240">
        <f t="shared" ca="1" si="646"/>
        <v>-8.7782107667235562E-4</v>
      </c>
      <c r="BE393" s="240">
        <f t="shared" ca="1" si="647"/>
        <v>3.0356008821187924E-4</v>
      </c>
      <c r="BF393" s="240">
        <f t="shared" ca="1" si="648"/>
        <v>1.3071198704167758E-3</v>
      </c>
      <c r="BG393" s="240">
        <f t="shared" ca="1" si="649"/>
        <v>1.5449865601788815E-3</v>
      </c>
      <c r="BH393" s="240">
        <f t="shared" ca="1" si="650"/>
        <v>8.7782107667236039E-4</v>
      </c>
      <c r="BI393" s="240">
        <f t="shared" ca="1" si="651"/>
        <v>-3.0356008821188466E-4</v>
      </c>
      <c r="BJ393" s="240">
        <f t="shared" ca="1" si="652"/>
        <v>-1.3071198704167725E-3</v>
      </c>
      <c r="BK393" s="240">
        <f t="shared" ca="1" si="653"/>
        <v>-1.5449865601788828E-3</v>
      </c>
      <c r="BL393" s="240">
        <f t="shared" ca="1" si="654"/>
        <v>-8.7782107667235595E-4</v>
      </c>
      <c r="BM393" s="240">
        <f t="shared" ca="1" si="655"/>
        <v>3.035600882118788E-4</v>
      </c>
      <c r="BN393" s="240">
        <f t="shared" ca="1" si="656"/>
        <v>1.3071198704167693E-3</v>
      </c>
      <c r="BO393" s="240">
        <f t="shared" ca="1" si="657"/>
        <v>1.5449865601788817E-3</v>
      </c>
      <c r="BP393" s="240">
        <f t="shared" ca="1" si="658"/>
        <v>8.7782107667236072E-4</v>
      </c>
      <c r="BQ393" s="240">
        <f t="shared" ca="1" si="659"/>
        <v>-3.0356008821188411E-4</v>
      </c>
      <c r="BR393" s="240">
        <f t="shared" ca="1" si="660"/>
        <v>-1.3071198704167723E-3</v>
      </c>
      <c r="BS393" s="240">
        <f t="shared" ca="1" si="661"/>
        <v>-1.5449865601788828E-3</v>
      </c>
      <c r="BT393" s="240">
        <f t="shared" ca="1" si="662"/>
        <v>-8.7782107667235627E-4</v>
      </c>
      <c r="BU393" s="240">
        <f t="shared" ca="1" si="663"/>
        <v>3.0356008821187858E-4</v>
      </c>
      <c r="BV393" s="240">
        <f t="shared" ca="1" si="664"/>
        <v>1.3071198704167754E-3</v>
      </c>
      <c r="BW393" s="240">
        <f t="shared" ca="1" si="665"/>
        <v>1.5449865601788817E-3</v>
      </c>
      <c r="BX393" s="240">
        <f t="shared" ca="1" si="666"/>
        <v>8.7782107667236104E-4</v>
      </c>
      <c r="BY393" s="240">
        <f t="shared" ca="1" si="667"/>
        <v>-3.035600882118839E-4</v>
      </c>
      <c r="BZ393" s="240">
        <f t="shared" ca="1" si="668"/>
        <v>-1.3071198704167721E-3</v>
      </c>
      <c r="CA393" s="240">
        <f t="shared" ca="1" si="669"/>
        <v>-1.5449865601788828E-3</v>
      </c>
      <c r="CB393" s="240">
        <f t="shared" ca="1" si="670"/>
        <v>-8.778210766723566E-4</v>
      </c>
      <c r="CC393" s="240">
        <f t="shared" ca="1" si="671"/>
        <v>3.0356008821187804E-4</v>
      </c>
      <c r="CD393" s="240">
        <f t="shared" ca="1" si="672"/>
        <v>1.3071198704167689E-3</v>
      </c>
      <c r="CE393" s="240">
        <f t="shared" ca="1" si="673"/>
        <v>1.5449865601788819E-3</v>
      </c>
      <c r="CF393" s="240">
        <f t="shared" ca="1" si="674"/>
        <v>8.7782107667236137E-4</v>
      </c>
      <c r="CG393" s="240">
        <f t="shared" ca="1" si="675"/>
        <v>-3.0356008821188346E-4</v>
      </c>
      <c r="CH393" s="240">
        <f t="shared" ca="1" si="676"/>
        <v>-1.3071198704167719E-3</v>
      </c>
      <c r="CI393" s="240">
        <f t="shared" ca="1" si="677"/>
        <v>-1.5449865601788828E-3</v>
      </c>
      <c r="CJ393" s="240">
        <f t="shared" ca="1" si="678"/>
        <v>-8.7782107667236625E-4</v>
      </c>
      <c r="CK393" s="240">
        <f t="shared" ca="1" si="679"/>
        <v>3.0356008821188867E-4</v>
      </c>
      <c r="CL393" s="240">
        <f t="shared" ca="1" si="680"/>
        <v>1.3071198704167749E-3</v>
      </c>
      <c r="CM393" s="240">
        <f t="shared" ca="1" si="681"/>
        <v>1.5449865601788819E-3</v>
      </c>
      <c r="CN393" s="240">
        <f t="shared" ca="1" si="682"/>
        <v>8.7782107667236169E-4</v>
      </c>
      <c r="CO393" s="240">
        <f t="shared" ca="1" si="683"/>
        <v>-3.0356008821187197E-4</v>
      </c>
      <c r="CP393" s="240">
        <f t="shared" ca="1" si="684"/>
        <v>-1.3071198704167654E-3</v>
      </c>
      <c r="CQ393" s="240">
        <f t="shared" ca="1" si="685"/>
        <v>-1.5449865601788809E-3</v>
      </c>
      <c r="CR393" s="240">
        <f t="shared" ca="1" si="686"/>
        <v>-8.7782107667235725E-4</v>
      </c>
      <c r="CS393" s="240">
        <f t="shared" ca="1" si="687"/>
        <v>3.0356008821187728E-4</v>
      </c>
      <c r="CT393" s="240">
        <f t="shared" ca="1" si="688"/>
        <v>1.3071198704167684E-3</v>
      </c>
      <c r="CU393" s="240">
        <f t="shared" ca="1" si="689"/>
        <v>1.5449865601788841E-3</v>
      </c>
      <c r="CV393" s="240">
        <f t="shared" ca="1" si="690"/>
        <v>8.7782107667235269E-4</v>
      </c>
      <c r="CW393" s="240">
        <f t="shared" ca="1" si="691"/>
        <v>-3.035600882118827E-4</v>
      </c>
      <c r="CX393" s="240">
        <f t="shared" ca="1" si="692"/>
        <v>-1.3071198704167715E-3</v>
      </c>
      <c r="CY393" s="240">
        <f t="shared" ca="1" si="693"/>
        <v>-1.544986560178883E-3</v>
      </c>
      <c r="CZ393" s="240">
        <f t="shared" ca="1" si="694"/>
        <v>-8.7782107667236679E-4</v>
      </c>
      <c r="DA393" s="240">
        <f t="shared" ca="1" si="695"/>
        <v>3.0356008821188802E-4</v>
      </c>
      <c r="DB393" s="240">
        <f t="shared" ca="1" si="696"/>
        <v>1.3071198704167745E-3</v>
      </c>
      <c r="DC393" s="240">
        <f t="shared" ca="1" si="697"/>
        <v>1.5449865601788822E-3</v>
      </c>
      <c r="DD393" s="240">
        <f t="shared" ca="1" si="698"/>
        <v>8.7782107667236234E-4</v>
      </c>
      <c r="DE393" s="240">
        <f t="shared" ca="1" si="699"/>
        <v>-3.0356008821187132E-4</v>
      </c>
      <c r="DF393" s="240">
        <f t="shared" ca="1" si="700"/>
        <v>-1.3071198704167775E-3</v>
      </c>
      <c r="DG393" s="240">
        <f t="shared" ca="1" si="701"/>
        <v>-1.5449865601788811E-3</v>
      </c>
      <c r="DH393" s="240">
        <f t="shared" ca="1" si="702"/>
        <v>-8.778210766723579E-4</v>
      </c>
      <c r="DI393" s="240">
        <f t="shared" ca="1" si="703"/>
        <v>3.0356008821187663E-4</v>
      </c>
      <c r="DJ393" s="240">
        <f t="shared" ca="1" si="704"/>
        <v>1.307119870416768E-3</v>
      </c>
      <c r="DK393" s="240">
        <f t="shared" ca="1" si="705"/>
        <v>1.5449865601788841E-3</v>
      </c>
      <c r="DL393" s="240">
        <f t="shared" ca="1" si="706"/>
        <v>8.7782107667235335E-4</v>
      </c>
      <c r="DM393" s="240">
        <f t="shared" ca="1" si="707"/>
        <v>-3.0356008821188195E-4</v>
      </c>
      <c r="DN393" s="240">
        <f t="shared" ca="1" si="708"/>
        <v>-1.307119870416771E-3</v>
      </c>
      <c r="DO393" s="240">
        <f t="shared" ca="1" si="709"/>
        <v>-1.5449865601788832E-3</v>
      </c>
      <c r="DP393" s="240">
        <f t="shared" ca="1" si="710"/>
        <v>-8.7782107667236744E-4</v>
      </c>
      <c r="DQ393" s="240">
        <f t="shared" ca="1" si="711"/>
        <v>3.0356008821188726E-4</v>
      </c>
      <c r="DR393" s="240">
        <f t="shared" ca="1" si="712"/>
        <v>1.3071198704167741E-3</v>
      </c>
      <c r="DS393" s="240">
        <f t="shared" ca="1" si="713"/>
        <v>1.5449865601788822E-3</v>
      </c>
      <c r="DT393" s="240">
        <f t="shared" ca="1" si="714"/>
        <v>8.7782107667236299E-4</v>
      </c>
      <c r="DU393" s="240">
        <f t="shared" ca="1" si="715"/>
        <v>-3.0356008821187056E-4</v>
      </c>
      <c r="DV393" s="240">
        <f t="shared" ca="1" si="716"/>
        <v>-1.3071198704167645E-3</v>
      </c>
      <c r="DW393" s="240">
        <f t="shared" ca="1" si="717"/>
        <v>-1.5449865601788811E-3</v>
      </c>
      <c r="DX393" s="240">
        <f t="shared" ca="1" si="718"/>
        <v>-8.7782107667235855E-4</v>
      </c>
      <c r="DY393" s="240">
        <f t="shared" ca="1" si="719"/>
        <v>3.0356008821187587E-4</v>
      </c>
      <c r="DZ393" s="240">
        <f t="shared" ca="1" si="720"/>
        <v>1.3071198704167676E-3</v>
      </c>
      <c r="EA393" s="240">
        <f t="shared" ca="1" si="721"/>
        <v>1.5449865601788845E-3</v>
      </c>
      <c r="EB393" s="240">
        <f t="shared" ca="1" si="722"/>
        <v>8.77821076672354E-4</v>
      </c>
      <c r="EC393" s="240">
        <f t="shared" ca="1" si="723"/>
        <v>-3.035600882118813E-4</v>
      </c>
      <c r="ED393" s="240">
        <f t="shared" ca="1" si="724"/>
        <v>-1.3071198704167706E-3</v>
      </c>
      <c r="EE393" s="240">
        <f t="shared" ca="1" si="725"/>
        <v>-1.5449865601788832E-3</v>
      </c>
      <c r="EF393" s="240">
        <f t="shared" ca="1" si="726"/>
        <v>-8.7782107667236809E-4</v>
      </c>
      <c r="EG393" s="240">
        <f t="shared" ca="1" si="727"/>
        <v>3.0356008821188639E-4</v>
      </c>
      <c r="EH393" s="240">
        <f t="shared" ca="1" si="728"/>
        <v>1.3071198704167736E-3</v>
      </c>
      <c r="EI393" s="240">
        <f t="shared" ca="1" si="729"/>
        <v>1.5449865601788824E-3</v>
      </c>
      <c r="EJ393" s="240">
        <f t="shared" ca="1" si="730"/>
        <v>8.7782107667236365E-4</v>
      </c>
      <c r="EK393" s="240">
        <f t="shared" ca="1" si="731"/>
        <v>-3.035600882118698E-4</v>
      </c>
      <c r="EL393" s="240">
        <f t="shared" ca="1" si="732"/>
        <v>-1.3071198704167767E-3</v>
      </c>
      <c r="EM393" s="240">
        <f t="shared" ca="1" si="733"/>
        <v>-1.5449865601788813E-3</v>
      </c>
      <c r="EN393" s="240">
        <f t="shared" ca="1" si="734"/>
        <v>-8.778210766723592E-4</v>
      </c>
      <c r="EO393" s="240">
        <f t="shared" ca="1" si="735"/>
        <v>3.0356008821187512E-4</v>
      </c>
      <c r="EP393" s="240">
        <f t="shared" ca="1" si="736"/>
        <v>1.3071198704167671E-3</v>
      </c>
      <c r="EQ393" s="240">
        <f t="shared" ca="1" si="737"/>
        <v>1.5449865601788845E-3</v>
      </c>
      <c r="ER393" s="240">
        <f t="shared" ca="1" si="738"/>
        <v>8.7782107667235465E-4</v>
      </c>
      <c r="ES393" s="240">
        <f t="shared" ca="1" si="739"/>
        <v>-3.0356008821188054E-4</v>
      </c>
      <c r="ET393" s="240">
        <f t="shared" ca="1" si="740"/>
        <v>-1.3071198704167702E-3</v>
      </c>
      <c r="EU393" s="240">
        <f t="shared" ca="1" si="741"/>
        <v>-1.5449865601788837E-3</v>
      </c>
      <c r="EV393" s="240">
        <f t="shared" ca="1" si="742"/>
        <v>-8.7782107667236874E-4</v>
      </c>
      <c r="EW393" s="240">
        <f t="shared" ca="1" si="743"/>
        <v>3.0356008821188563E-4</v>
      </c>
      <c r="EX393" s="240">
        <f t="shared" ca="1" si="744"/>
        <v>1.3071198704167732E-3</v>
      </c>
      <c r="EY393" s="240">
        <f t="shared" ca="1" si="745"/>
        <v>1.5449865601788824E-3</v>
      </c>
      <c r="EZ393" s="240">
        <f t="shared" ca="1" si="746"/>
        <v>8.778210766723643E-4</v>
      </c>
      <c r="FA393" s="240">
        <f t="shared" ca="1" si="747"/>
        <v>-3.0356008821186915E-4</v>
      </c>
      <c r="FB393" s="240">
        <f t="shared" ca="1" si="748"/>
        <v>-1.3071198704167637E-3</v>
      </c>
      <c r="FC393" s="240">
        <f t="shared" ca="1" si="749"/>
        <v>-1.5449865601788815E-3</v>
      </c>
      <c r="FD393" s="240">
        <f t="shared" ca="1" si="750"/>
        <v>-8.7782107667235974E-4</v>
      </c>
      <c r="FE393" s="240">
        <f t="shared" ca="1" si="751"/>
        <v>3.0356008821187436E-4</v>
      </c>
      <c r="FF393" s="240">
        <f t="shared" ca="1" si="752"/>
        <v>1.3071198704167667E-3</v>
      </c>
      <c r="FG393" s="240">
        <f t="shared" ca="1" si="753"/>
        <v>1.5449865601788845E-3</v>
      </c>
      <c r="FH393" s="240">
        <f t="shared" ca="1" si="754"/>
        <v>8.778210766723553E-4</v>
      </c>
      <c r="FI393" s="240">
        <f t="shared" ca="1" si="755"/>
        <v>-3.0356008821187967E-4</v>
      </c>
      <c r="FJ393" s="240">
        <f t="shared" ca="1" si="756"/>
        <v>-1.3071198704167697E-3</v>
      </c>
      <c r="FK393" s="240">
        <f t="shared" ca="1" si="757"/>
        <v>-1.5449865601788837E-3</v>
      </c>
      <c r="FL393" s="240">
        <f t="shared" ca="1" si="758"/>
        <v>-8.7782107667236939E-4</v>
      </c>
      <c r="FM393" s="240">
        <f t="shared" ca="1" si="759"/>
        <v>3.0356008821186297E-4</v>
      </c>
      <c r="FN393" s="240">
        <f t="shared" ca="1" si="760"/>
        <v>1.3071198704167604E-3</v>
      </c>
      <c r="FO393" s="240">
        <f t="shared" ca="1" si="761"/>
        <v>1.5449865601788871E-3</v>
      </c>
      <c r="FP393" s="240">
        <f t="shared" ca="1" si="762"/>
        <v>8.778210766723463E-4</v>
      </c>
      <c r="FQ393" s="240">
        <f t="shared" ca="1" si="763"/>
        <v>-3.0356008821189019E-4</v>
      </c>
      <c r="FR393" s="240">
        <f t="shared" ca="1" si="764"/>
        <v>-1.3071198704167758E-3</v>
      </c>
      <c r="FS393" s="240">
        <f t="shared" ca="1" si="765"/>
        <v>-1.5449865601788815E-3</v>
      </c>
      <c r="FT393" s="240">
        <f t="shared" ca="1" si="766"/>
        <v>-8.7782107667236039E-4</v>
      </c>
      <c r="FU393" s="240">
        <f t="shared" ca="1" si="767"/>
        <v>3.035600882118736E-4</v>
      </c>
      <c r="FV393" s="240">
        <f t="shared" ca="1" si="768"/>
        <v>1.3071198704167663E-3</v>
      </c>
      <c r="FW393" s="240">
        <f t="shared" ca="1" si="769"/>
        <v>1.544986560178885E-3</v>
      </c>
      <c r="FX393" s="240">
        <f t="shared" ca="1" si="770"/>
        <v>8.7782107667237449E-4</v>
      </c>
      <c r="FY393" s="240">
        <f t="shared" ca="1" si="771"/>
        <v>-3.0356008821185701E-4</v>
      </c>
      <c r="FZ393" s="240">
        <f t="shared" ca="1" si="772"/>
        <v>-1.3071198704167569E-3</v>
      </c>
      <c r="GA393" s="240">
        <f t="shared" ca="1" si="773"/>
        <v>-1.5449865601788796E-3</v>
      </c>
      <c r="GB393" s="240">
        <f t="shared" ca="1" si="774"/>
        <v>-8.778210766723515E-4</v>
      </c>
      <c r="GC393" s="240">
        <f t="shared" ca="1" si="775"/>
        <v>3.0356008821188411E-4</v>
      </c>
      <c r="GD393" s="240">
        <f t="shared" ca="1" si="776"/>
        <v>1.3071198704167723E-3</v>
      </c>
      <c r="GE393" s="240">
        <f t="shared" ca="1" si="777"/>
        <v>1.5449865601788828E-3</v>
      </c>
      <c r="GF393" s="240">
        <f t="shared" ca="1" si="778"/>
        <v>8.778210766723656E-4</v>
      </c>
      <c r="GG393" s="240">
        <f t="shared" ca="1" si="779"/>
        <v>-3.0356008821186753E-4</v>
      </c>
      <c r="GH393" s="240">
        <f t="shared" ca="1" si="780"/>
        <v>-1.3071198704167628E-3</v>
      </c>
      <c r="GI393" s="240">
        <f t="shared" ca="1" si="781"/>
        <v>-1.5449865601788861E-3</v>
      </c>
      <c r="GJ393" s="240">
        <f t="shared" ca="1" si="782"/>
        <v>-8.7782107667237969E-4</v>
      </c>
      <c r="GK393" s="240">
        <f t="shared" ca="1" si="783"/>
        <v>3.0356008821189485E-4</v>
      </c>
      <c r="GL393" s="240">
        <f t="shared" ca="1" si="784"/>
        <v>1.3071198704167784E-3</v>
      </c>
      <c r="GM393" s="240">
        <f t="shared" ca="1" si="785"/>
        <v>1.5449865601788809E-3</v>
      </c>
      <c r="GN393" s="240">
        <f t="shared" ca="1" si="786"/>
        <v>8.778210766723566E-4</v>
      </c>
      <c r="GO393" s="240">
        <f t="shared" ca="1" si="787"/>
        <v>-3.0356008821187804E-4</v>
      </c>
      <c r="GP393" s="240">
        <f t="shared" ca="1" si="788"/>
        <v>-1.3071198704167689E-3</v>
      </c>
      <c r="GQ393" s="240">
        <f t="shared" ca="1" si="789"/>
        <v>-1.5449865601788841E-3</v>
      </c>
      <c r="GR393" s="240">
        <f t="shared" ca="1" si="790"/>
        <v>-8.7782107667237069E-4</v>
      </c>
      <c r="GS393" s="240">
        <f t="shared" ca="1" si="791"/>
        <v>3.0356008821186145E-4</v>
      </c>
      <c r="GT393" s="240">
        <f t="shared" ca="1" si="792"/>
        <v>1.3071198704167595E-3</v>
      </c>
      <c r="GU393" s="240">
        <f t="shared" ca="1" si="793"/>
        <v>1.5449865601788871E-3</v>
      </c>
      <c r="GV393" s="240">
        <f t="shared" ca="1" si="794"/>
        <v>8.778210766723476E-4</v>
      </c>
      <c r="GW393" s="240">
        <f t="shared" ca="1" si="795"/>
        <v>-3.0356008821188867E-4</v>
      </c>
      <c r="GX393" s="240">
        <f t="shared" ca="1" si="796"/>
        <v>-1.3071198704167749E-3</v>
      </c>
      <c r="GY393" s="240">
        <f t="shared" ca="1" si="797"/>
        <v>-1.5449865601788819E-3</v>
      </c>
      <c r="GZ393" s="240">
        <f t="shared" ca="1" si="798"/>
        <v>-8.7782107667236169E-4</v>
      </c>
      <c r="HA393" s="240">
        <f t="shared" ca="1" si="799"/>
        <v>3.0356008821187197E-4</v>
      </c>
      <c r="HB393" s="240">
        <f t="shared" ca="1" si="800"/>
        <v>1.3071198704167654E-3</v>
      </c>
      <c r="HC393" s="240">
        <f t="shared" ca="1" si="801"/>
        <v>1.544986560178885E-3</v>
      </c>
      <c r="HD393" s="240">
        <f t="shared" ca="1" si="802"/>
        <v>8.7782107667237579E-4</v>
      </c>
      <c r="HE393" s="240">
        <f t="shared" ca="1" si="803"/>
        <v>-3.0356008821185549E-4</v>
      </c>
      <c r="HF393" s="240">
        <f t="shared" ca="1" si="804"/>
        <v>-1.307119870416781E-3</v>
      </c>
      <c r="HG393" s="240">
        <f t="shared" ca="1" si="805"/>
        <v>-1.5449865601788798E-3</v>
      </c>
      <c r="HH393" s="240">
        <f t="shared" ca="1" si="806"/>
        <v>-8.7782107667235269E-4</v>
      </c>
      <c r="HI393" s="240">
        <f t="shared" ca="1" si="807"/>
        <v>3.035600882118827E-4</v>
      </c>
      <c r="HJ393" s="240">
        <f t="shared" ca="1" si="808"/>
        <v>1.3071198704167715E-3</v>
      </c>
      <c r="HK393" s="240">
        <f t="shared" ca="1" si="809"/>
        <v>1.544986560178883E-3</v>
      </c>
      <c r="HL393" s="240">
        <f t="shared" ca="1" si="810"/>
        <v>8.7782107667236679E-4</v>
      </c>
      <c r="HM393" s="240">
        <f t="shared" ca="1" si="811"/>
        <v>-3.0356008821186601E-4</v>
      </c>
      <c r="HN393" s="240">
        <f t="shared" ca="1" si="812"/>
        <v>-1.3071198704167619E-3</v>
      </c>
      <c r="HO393" s="240">
        <f t="shared" ca="1" si="813"/>
        <v>-1.5449865601788863E-3</v>
      </c>
      <c r="HP393" s="240">
        <f t="shared" ca="1" si="814"/>
        <v>-8.7782107667238088E-4</v>
      </c>
      <c r="HQ393" s="240">
        <f t="shared" ca="1" si="815"/>
        <v>3.0356008821189344E-4</v>
      </c>
      <c r="HR393" s="240">
        <f t="shared" ca="1" si="816"/>
        <v>1.3071198704167775E-3</v>
      </c>
      <c r="HS393" s="240">
        <f t="shared" ca="1" si="817"/>
        <v>1.5449865601788811E-3</v>
      </c>
      <c r="HT393" s="240">
        <f t="shared" ca="1" si="818"/>
        <v>8.778210766723579E-4</v>
      </c>
      <c r="HU393" s="240">
        <f t="shared" ca="1" si="819"/>
        <v>-3.0356008821187663E-4</v>
      </c>
      <c r="HV393" s="240">
        <f t="shared" ca="1" si="820"/>
        <v>-1.307119870416768E-3</v>
      </c>
      <c r="HW393" s="240">
        <f t="shared" ca="1" si="821"/>
        <v>-1.5449865601788841E-3</v>
      </c>
      <c r="HX393" s="240">
        <f t="shared" ca="1" si="822"/>
        <v>-8.7782107667237199E-4</v>
      </c>
      <c r="HY393" s="240">
        <f t="shared" ca="1" si="823"/>
        <v>3.0356008821185983E-4</v>
      </c>
      <c r="HZ393" s="240">
        <f t="shared" ca="1" si="824"/>
        <v>1.3071198704167587E-3</v>
      </c>
      <c r="IA393" s="240">
        <f t="shared" ca="1" si="825"/>
        <v>1.5449865601788876E-3</v>
      </c>
      <c r="IB393" s="240">
        <f t="shared" ca="1" si="826"/>
        <v>8.778210766723489E-4</v>
      </c>
      <c r="IC393" s="240">
        <f t="shared" ca="1" si="827"/>
        <v>-3.0356008821188726E-4</v>
      </c>
      <c r="ID393" s="240">
        <f t="shared" ca="1" si="828"/>
        <v>-1.3071198704167741E-3</v>
      </c>
      <c r="IE393" s="240">
        <f t="shared" ca="1" si="829"/>
        <v>-3.0356008821188303E-4</v>
      </c>
      <c r="IF393" s="240">
        <f t="shared" ca="1" si="830"/>
        <v>-8.7782107667236299E-4</v>
      </c>
      <c r="IG393" s="240">
        <f t="shared" ca="1" si="831"/>
        <v>3.0356008821187056E-4</v>
      </c>
      <c r="IH393" s="240">
        <f t="shared" ca="1" si="832"/>
        <v>1.3071198704167645E-3</v>
      </c>
      <c r="II393" s="240">
        <f t="shared" ca="1" si="833"/>
        <v>1.5449865601788854E-3</v>
      </c>
      <c r="IJ393" s="240">
        <f t="shared" ca="1" si="834"/>
        <v>8.7782107667237709E-4</v>
      </c>
      <c r="IK393" s="240">
        <f t="shared" ca="1" si="835"/>
        <v>-3.0356008821185386E-4</v>
      </c>
      <c r="IL393" s="240">
        <f t="shared" ca="1" si="836"/>
        <v>-1.3071198704167552E-3</v>
      </c>
      <c r="IM393" s="240">
        <f t="shared" ca="1" si="837"/>
        <v>-1.54498656017888E-3</v>
      </c>
      <c r="IN393" s="240">
        <f t="shared" ca="1" si="838"/>
        <v>-8.77821076672354E-4</v>
      </c>
      <c r="IO393" s="240">
        <f t="shared" ca="1" si="839"/>
        <v>3.035600882118813E-4</v>
      </c>
      <c r="IP393" s="240">
        <f t="shared" ca="1" si="840"/>
        <v>1.3071198704167706E-3</v>
      </c>
      <c r="IQ393" s="240">
        <f t="shared" ca="1" si="841"/>
        <v>1.5449865601788832E-3</v>
      </c>
      <c r="IR393" s="240">
        <f t="shared" ca="1" si="842"/>
        <v>8.7782107667236809E-4</v>
      </c>
      <c r="IS393" s="240">
        <f t="shared" ca="1" si="843"/>
        <v>-3.0356008821186449E-4</v>
      </c>
      <c r="IT393" s="240">
        <f t="shared" ca="1" si="844"/>
        <v>-1.3071198704167611E-3</v>
      </c>
      <c r="IU393" s="240">
        <f t="shared" ca="1" si="845"/>
        <v>-1.5449865601788867E-3</v>
      </c>
      <c r="IV393" s="240">
        <f t="shared" ca="1" si="846"/>
        <v>-8.7782107667238219E-4</v>
      </c>
      <c r="IW393" s="240">
        <f t="shared" ca="1" si="847"/>
        <v>3.035600882118916E-4</v>
      </c>
      <c r="IX393" s="240">
        <f t="shared" ca="1" si="848"/>
        <v>1.3071198704167767E-3</v>
      </c>
      <c r="IY393" s="240">
        <f t="shared" ca="1" si="849"/>
        <v>1.5449865601788813E-3</v>
      </c>
      <c r="IZ393" s="240">
        <f t="shared" ca="1" si="850"/>
        <v>8.778210766723592E-4</v>
      </c>
      <c r="JA393" s="240">
        <f t="shared" ca="1" si="851"/>
        <v>-3.0356008821187512E-4</v>
      </c>
      <c r="JB393" s="240">
        <f t="shared" ca="1" si="852"/>
        <v>-1.3071198704167671E-3</v>
      </c>
    </row>
    <row r="394" spans="2:262">
      <c r="B394" s="248">
        <v>33</v>
      </c>
      <c r="C394" s="247">
        <f t="shared" si="853"/>
        <v>6.4453125000000025E-4</v>
      </c>
      <c r="D394" s="244">
        <f t="shared" ca="1" si="597"/>
        <v>24.201926026758425</v>
      </c>
      <c r="E394" s="243">
        <f ca="1">AM361</f>
        <v>0.20192602675842444</v>
      </c>
      <c r="F394" s="242">
        <v>33</v>
      </c>
      <c r="G394" s="240">
        <f t="shared" ca="1" si="854"/>
        <v>3.254614469513503E-3</v>
      </c>
      <c r="H394" s="240">
        <f t="shared" ca="1" si="598"/>
        <v>1.4921735401215619E-3</v>
      </c>
      <c r="I394" s="240">
        <f t="shared" ca="1" si="599"/>
        <v>-1.1967861581181844E-3</v>
      </c>
      <c r="J394" s="240">
        <f t="shared" ca="1" si="600"/>
        <v>-3.1426386989267504E-3</v>
      </c>
      <c r="K394" s="240">
        <f t="shared" ca="1" si="601"/>
        <v>-3.1371674426212926E-3</v>
      </c>
      <c r="L394" s="240">
        <f t="shared" ca="1" si="602"/>
        <v>-1.1837695957062043E-3</v>
      </c>
      <c r="M394" s="240">
        <f t="shared" ca="1" si="603"/>
        <v>1.504653178888425E-3</v>
      </c>
      <c r="N394" s="240">
        <f t="shared" ca="1" si="604"/>
        <v>3.258808340928373E-3</v>
      </c>
      <c r="O394" s="240">
        <f t="shared" ca="1" si="605"/>
        <v>2.9895077783064707E-3</v>
      </c>
      <c r="P394" s="240">
        <f t="shared" ca="1" si="606"/>
        <v>8.6396530296990943E-4</v>
      </c>
      <c r="Q394" s="240">
        <f t="shared" ca="1" si="607"/>
        <v>-1.7980295670188763E-3</v>
      </c>
      <c r="R394" s="240">
        <f t="shared" ca="1" si="608"/>
        <v>-3.3435938771610063E-3</v>
      </c>
      <c r="S394" s="240">
        <f t="shared" ca="1" si="609"/>
        <v>-2.8130575198553687E-3</v>
      </c>
      <c r="T394" s="240">
        <f t="shared" ca="1" si="610"/>
        <v>-5.3584055207454048E-4</v>
      </c>
      <c r="U394" s="241">
        <f t="shared" ca="1" si="611"/>
        <v>2.0740899475159896E-3</v>
      </c>
      <c r="V394" s="240">
        <f t="shared" ca="1" si="612"/>
        <v>3.3961787765622413E-3</v>
      </c>
      <c r="W394" s="240">
        <f t="shared" ca="1" si="613"/>
        <v>2.6095159797143975E-3</v>
      </c>
      <c r="X394" s="240">
        <f t="shared" ca="1" si="614"/>
        <v>2.0255536374245205E-4</v>
      </c>
      <c r="Y394" s="240">
        <f t="shared" ca="1" si="615"/>
        <v>-2.3301757080056271E-3</v>
      </c>
      <c r="Z394" s="240">
        <f t="shared" ca="1" si="616"/>
        <v>-3.4160566178050135E-3</v>
      </c>
      <c r="AA394" s="240">
        <f t="shared" ca="1" si="617"/>
        <v>-2.3808433741822326E-3</v>
      </c>
      <c r="AB394" s="240">
        <f t="shared" ca="1" si="618"/>
        <v>1.3268054347050735E-4</v>
      </c>
      <c r="AC394" s="240">
        <f t="shared" ca="1" si="619"/>
        <v>2.5638206026235601E-3</v>
      </c>
      <c r="AD394" s="240">
        <f t="shared" ca="1" si="620"/>
        <v>3.4030359664118225E-3</v>
      </c>
      <c r="AE394" s="240">
        <f t="shared" ca="1" si="621"/>
        <v>2.1292419454553187E-3</v>
      </c>
      <c r="AF394" s="240">
        <f t="shared" ca="1" si="622"/>
        <v>-4.6663866451927675E-4</v>
      </c>
      <c r="AG394" s="240">
        <f t="shared" ca="1" si="623"/>
        <v>-2.772774503311318E-3</v>
      </c>
      <c r="AH394" s="240">
        <f t="shared" ca="1" si="624"/>
        <v>-3.3572422183733965E-3</v>
      </c>
      <c r="AI394" s="240">
        <f t="shared" ca="1" si="625"/>
        <v>-1.8571347528316239E-3</v>
      </c>
      <c r="AJ394" s="240">
        <f t="shared" ca="1" si="626"/>
        <v>7.9610280013808353E-4</v>
      </c>
      <c r="AK394" s="240">
        <f t="shared" ca="1" si="627"/>
        <v>2.9550250697794617E-3</v>
      </c>
      <c r="AL394" s="240">
        <f t="shared" ca="1" si="628"/>
        <v>3.2791163925167547E-3</v>
      </c>
      <c r="AM394" s="240">
        <f t="shared" ca="1" si="629"/>
        <v>1.5671423373250369E-3</v>
      </c>
      <c r="AN394" s="240">
        <f t="shared" ca="1" si="630"/>
        <v>-1.1179000305975024E-3</v>
      </c>
      <c r="AO394" s="240">
        <f t="shared" ca="1" si="631"/>
        <v>-3.1088171294446076E-3</v>
      </c>
      <c r="AP394" s="240">
        <f t="shared" ca="1" si="632"/>
        <v>-3.1694108832528173E-3</v>
      </c>
      <c r="AQ394" s="240">
        <f t="shared" ca="1" si="633"/>
        <v>-1.2620574844228651E-3</v>
      </c>
      <c r="AR394" s="240">
        <f t="shared" ca="1" si="634"/>
        <v>1.4289312726559473E-3</v>
      </c>
      <c r="AS394" s="240">
        <f t="shared" ca="1" si="635"/>
        <v>3.2326695807008902E-3</v>
      </c>
      <c r="AT394" s="240">
        <f t="shared" ca="1" si="636"/>
        <v>3.0291822146069226E-3</v>
      </c>
      <c r="AU394" s="240">
        <f t="shared" ca="1" si="637"/>
        <v>9.4481832803489042E-4</v>
      </c>
      <c r="AV394" s="240">
        <f t="shared" ca="1" si="638"/>
        <v>-1.726201125425436E-3</v>
      </c>
      <c r="AW394" s="240">
        <f t="shared" ca="1" si="639"/>
        <v>-3.3253896567380769E-3</v>
      </c>
      <c r="AX394" s="240">
        <f t="shared" ca="1" si="640"/>
        <v>-2.8597808653149279E-3</v>
      </c>
      <c r="AY394" s="240">
        <f t="shared" ca="1" si="641"/>
        <v>-6.1848005465771523E-4</v>
      </c>
      <c r="AZ394" s="240">
        <f t="shared" ca="1" si="642"/>
        <v>2.006846717719544E-3</v>
      </c>
      <c r="BA394" s="240">
        <f t="shared" ca="1" si="643"/>
        <v>3.386084412537974E-3</v>
      </c>
      <c r="BB394" s="240">
        <f t="shared" ca="1" si="644"/>
        <v>2.6628382629747078E-3</v>
      </c>
      <c r="BC394" s="240">
        <f t="shared" ca="1" si="645"/>
        <v>2.86185480258597E-4</v>
      </c>
      <c r="BD394" s="240">
        <f t="shared" ca="1" si="646"/>
        <v>-2.2681652790680039E-3</v>
      </c>
      <c r="BE394" s="240">
        <f t="shared" ca="1" si="647"/>
        <v>-3.4141693244231028E-3</v>
      </c>
      <c r="BF394" s="240">
        <f t="shared" ca="1" si="648"/>
        <v>-2.4402510725065772E-3</v>
      </c>
      <c r="BG394" s="240">
        <f t="shared" ca="1" si="649"/>
        <v>4.886521676030842E-5</v>
      </c>
      <c r="BH394" s="240">
        <f t="shared" ca="1" si="650"/>
        <v>2.5076401688737728E-3</v>
      </c>
      <c r="BI394" s="240">
        <f t="shared" ca="1" si="651"/>
        <v>3.4093739193392361E-3</v>
      </c>
      <c r="BJ394" s="240">
        <f t="shared" ca="1" si="652"/>
        <v>2.1941629302332788E-3</v>
      </c>
      <c r="BK394" s="240">
        <f t="shared" ca="1" si="653"/>
        <v>-3.8344531502936766E-4</v>
      </c>
      <c r="BL394" s="240">
        <f t="shared" ca="1" si="654"/>
        <v>-2.722965113037731E-3</v>
      </c>
      <c r="BM394" s="240">
        <f t="shared" ca="1" si="655"/>
        <v>-3.3717443796587652E-3</v>
      </c>
      <c r="BN394" s="240">
        <f t="shared" ca="1" si="656"/>
        <v>-1.9269437994903671E-3</v>
      </c>
      <c r="BO394" s="240">
        <f t="shared" ca="1" si="657"/>
        <v>7.1433262530216294E-4</v>
      </c>
      <c r="BP394" s="240">
        <f t="shared" ca="1" si="658"/>
        <v>2.912066414638992E-3</v>
      </c>
      <c r="BQ394" s="240">
        <f t="shared" ca="1" si="659"/>
        <v>3.3016430984192137E-3</v>
      </c>
      <c r="BR394" s="240">
        <f t="shared" ca="1" si="660"/>
        <v>1.6411671465837326E-3</v>
      </c>
      <c r="BS394" s="240">
        <f t="shared" ca="1" si="661"/>
        <v>-1.038340521899364E-3</v>
      </c>
      <c r="BT394" s="240">
        <f t="shared" ca="1" si="662"/>
        <v>-3.0731229247698486E-3</v>
      </c>
      <c r="BU394" s="240">
        <f t="shared" ca="1" si="663"/>
        <v>-3.1997451892801757E-3</v>
      </c>
      <c r="BV394" s="240">
        <f t="shared" ca="1" si="664"/>
        <v>-1.3395851569022756E-3</v>
      </c>
      <c r="BW394" s="240">
        <f t="shared" ca="1" si="665"/>
        <v>1.352348631656007E-3</v>
      </c>
      <c r="BX394" s="240">
        <f t="shared" ca="1" si="666"/>
        <v>3.2045835811952959E-3</v>
      </c>
      <c r="BY394" s="240">
        <f t="shared" ca="1" si="667"/>
        <v>3.0670319848097238E-3</v>
      </c>
      <c r="BZ394" s="240">
        <f t="shared" ca="1" si="668"/>
        <v>1.0251022298681137E-3</v>
      </c>
      <c r="CA394" s="240">
        <f t="shared" ca="1" si="669"/>
        <v>-1.6533328848208411E-3</v>
      </c>
      <c r="CB394" s="240">
        <f t="shared" ca="1" si="670"/>
        <v>-3.3051823459302526E-3</v>
      </c>
      <c r="CC394" s="240">
        <f t="shared" ca="1" si="671"/>
        <v>-2.9047815857153256E-3</v>
      </c>
      <c r="CD394" s="240">
        <f t="shared" ca="1" si="672"/>
        <v>-7.0074700798244114E-4</v>
      </c>
      <c r="CE394" s="240">
        <f t="shared" ca="1" si="673"/>
        <v>1.9383946385011612E-3</v>
      </c>
      <c r="CF394" s="240">
        <f t="shared" ca="1" si="674"/>
        <v>3.3739503978774421E-3</v>
      </c>
      <c r="CG394" s="240">
        <f t="shared" ca="1" si="675"/>
        <v>2.7145565520353496E-3</v>
      </c>
      <c r="CH394" s="240">
        <f t="shared" ca="1" si="676"/>
        <v>3.6964320934259297E-4</v>
      </c>
      <c r="CI394" s="240">
        <f t="shared" ca="1" si="677"/>
        <v>-2.204788592178437E-3</v>
      </c>
      <c r="CJ394" s="240">
        <f t="shared" ca="1" si="678"/>
        <v>-3.4102254631041737E-3</v>
      </c>
      <c r="CK394" s="240">
        <f t="shared" ca="1" si="679"/>
        <v>-2.4981888548317004E-3</v>
      </c>
      <c r="CL394" s="240">
        <f t="shared" ca="1" si="680"/>
        <v>-3.4979544529266599E-5</v>
      </c>
      <c r="CM394" s="240">
        <f t="shared" ca="1" si="681"/>
        <v>2.4499492264529704E-3</v>
      </c>
      <c r="CN394" s="240">
        <f t="shared" ca="1" si="682"/>
        <v>3.4136581929023403E-3</v>
      </c>
      <c r="CO394" s="240">
        <f t="shared" ca="1" si="683"/>
        <v>2.2577622333070932E-3</v>
      </c>
      <c r="CP394" s="240">
        <f t="shared" ca="1" si="684"/>
        <v>-3.0002099241964041E-4</v>
      </c>
      <c r="CQ394" s="240">
        <f t="shared" ca="1" si="685"/>
        <v>-2.6715155103982815E-3</v>
      </c>
      <c r="CR394" s="240">
        <f t="shared" ca="1" si="686"/>
        <v>-3.3842155282074694E-3</v>
      </c>
      <c r="CS394" s="240">
        <f t="shared" ca="1" si="687"/>
        <v>-1.995592127257357E-3</v>
      </c>
      <c r="CT394" s="240">
        <f t="shared" ca="1" si="688"/>
        <v>6.3213216320338883E-4</v>
      </c>
      <c r="CU394" s="240">
        <f t="shared" ca="1" si="689"/>
        <v>2.8673536395795278E-3</v>
      </c>
      <c r="CV394" s="240">
        <f t="shared" ca="1" si="690"/>
        <v>3.3221810179755694E-3</v>
      </c>
      <c r="CW394" s="240">
        <f t="shared" ca="1" si="691"/>
        <v>1.7142033781205081E-3</v>
      </c>
      <c r="CX394" s="240">
        <f t="shared" ca="1" si="692"/>
        <v>-9.5815555569689825E-4</v>
      </c>
      <c r="CY394" s="240">
        <f t="shared" ca="1" si="693"/>
        <v>-3.0355775857566808E-3</v>
      </c>
      <c r="CZ394" s="240">
        <f t="shared" ca="1" si="694"/>
        <v>-3.2281520884516867E-3</v>
      </c>
      <c r="DA394" s="240">
        <f t="shared" ca="1" si="695"/>
        <v>-1.4163059133734724E-3</v>
      </c>
      <c r="DB394" s="240">
        <f t="shared" ca="1" si="696"/>
        <v>1.27495138640794E-3</v>
      </c>
      <c r="DC394" s="240">
        <f t="shared" ca="1" si="697"/>
        <v>3.1745672603674916E-3</v>
      </c>
      <c r="DD394" s="240">
        <f t="shared" ca="1" si="698"/>
        <v>3.1030342896285774E-3</v>
      </c>
      <c r="DE394" s="240">
        <f t="shared" ca="1" si="699"/>
        <v>1.1047686484490825E-3</v>
      </c>
      <c r="DF394" s="240">
        <f t="shared" ca="1" si="700"/>
        <v>-1.5794687383085503E-3</v>
      </c>
      <c r="DG394" s="240">
        <f t="shared" ca="1" si="701"/>
        <v>-3.2829841168659744E-3</v>
      </c>
      <c r="DH394" s="240">
        <f t="shared" ca="1" si="702"/>
        <v>-2.9480325743052546E-3</v>
      </c>
      <c r="DI394" s="240">
        <f t="shared" ca="1" si="703"/>
        <v>-7.8259185751215266E-4</v>
      </c>
      <c r="DJ394" s="240">
        <f t="shared" ca="1" si="704"/>
        <v>1.8687749428338086E-3</v>
      </c>
      <c r="DK394" s="240">
        <f t="shared" ca="1" si="705"/>
        <v>3.3597840416573644E-3</v>
      </c>
      <c r="DL394" s="240">
        <f t="shared" ca="1" si="706"/>
        <v>2.7646396937328387E-3</v>
      </c>
      <c r="DM394" s="240">
        <f t="shared" ca="1" si="707"/>
        <v>4.5287827917915471E-4</v>
      </c>
      <c r="DN394" s="240">
        <f t="shared" ca="1" si="708"/>
        <v>-2.1400838230832791E-3</v>
      </c>
      <c r="DO394" s="240">
        <f t="shared" ca="1" si="709"/>
        <v>-3.4042274094828124E-3</v>
      </c>
      <c r="DP394" s="240">
        <f t="shared" ca="1" si="710"/>
        <v>-2.5546218216039871E-3</v>
      </c>
      <c r="DQ394" s="240">
        <f t="shared" ca="1" si="711"/>
        <v>-1.1880323544921092E-4</v>
      </c>
      <c r="DR394" s="240">
        <f t="shared" ca="1" si="712"/>
        <v>2.3907825262276376E-3</v>
      </c>
      <c r="DS394" s="240">
        <f t="shared" ca="1" si="713"/>
        <v>3.4158862064149432E-3</v>
      </c>
      <c r="DT394" s="240">
        <f t="shared" ca="1" si="714"/>
        <v>2.3200015448347497E-3</v>
      </c>
      <c r="DU394" s="240">
        <f t="shared" ca="1" si="715"/>
        <v>-2.1641594838256299E-4</v>
      </c>
      <c r="DV394" s="240">
        <f t="shared" ca="1" si="716"/>
        <v>-2.6184566867097523E-3</v>
      </c>
      <c r="DW394" s="240">
        <f t="shared" ca="1" si="717"/>
        <v>-3.394648151865954E-3</v>
      </c>
      <c r="DX394" s="240">
        <f t="shared" ca="1" si="718"/>
        <v>-2.0630383849469026E-3</v>
      </c>
      <c r="DY394" s="240">
        <f t="shared" ca="1" si="719"/>
        <v>5.4955092832642159E-4</v>
      </c>
      <c r="DZ394" s="240">
        <f t="shared" ca="1" si="720"/>
        <v>2.820913677904826E-3</v>
      </c>
      <c r="EA394" s="240">
        <f t="shared" ca="1" si="721"/>
        <v>3.340717779911052E-3</v>
      </c>
      <c r="EB394" s="240">
        <f t="shared" ca="1" si="722"/>
        <v>1.7862070376405178E-3</v>
      </c>
      <c r="EC394" s="240">
        <f t="shared" ca="1" si="723"/>
        <v>-8.7739343241540076E-4</v>
      </c>
      <c r="ED394" s="240">
        <f t="shared" ca="1" si="724"/>
        <v>-2.996203728313399E-3</v>
      </c>
      <c r="EE394" s="240">
        <f t="shared" ca="1" si="725"/>
        <v>-3.2546144695135039E-3</v>
      </c>
      <c r="EF394" s="240">
        <f t="shared" ca="1" si="726"/>
        <v>-1.4921735401215641E-3</v>
      </c>
      <c r="EG394" s="240">
        <f t="shared" ca="1" si="727"/>
        <v>1.1967861581181813E-3</v>
      </c>
      <c r="EH394" s="240">
        <f t="shared" ca="1" si="728"/>
        <v>3.1426386989267491E-3</v>
      </c>
      <c r="EI394" s="240">
        <f t="shared" ca="1" si="729"/>
        <v>3.1371674426212948E-3</v>
      </c>
      <c r="EJ394" s="240">
        <f t="shared" ca="1" si="730"/>
        <v>1.1837695957062089E-3</v>
      </c>
      <c r="EK394" s="240">
        <f t="shared" ca="1" si="731"/>
        <v>-1.5046531788884209E-3</v>
      </c>
      <c r="EL394" s="240">
        <f t="shared" ca="1" si="732"/>
        <v>-3.2588083409283717E-3</v>
      </c>
      <c r="EM394" s="240">
        <f t="shared" ca="1" si="733"/>
        <v>-2.9895077783064728E-3</v>
      </c>
      <c r="EN394" s="240">
        <f t="shared" ca="1" si="734"/>
        <v>-8.6396530296991691E-4</v>
      </c>
      <c r="EO394" s="240">
        <f t="shared" ca="1" si="735"/>
        <v>1.7980295670188696E-3</v>
      </c>
      <c r="EP394" s="240">
        <f t="shared" ca="1" si="736"/>
        <v>3.343593877161005E-3</v>
      </c>
      <c r="EQ394" s="240">
        <f t="shared" ca="1" si="737"/>
        <v>2.813057519855373E-3</v>
      </c>
      <c r="ER394" s="240">
        <f t="shared" ca="1" si="738"/>
        <v>5.3584055207454829E-4</v>
      </c>
      <c r="ES394" s="240">
        <f t="shared" ca="1" si="739"/>
        <v>-2.0740899475159835E-3</v>
      </c>
      <c r="ET394" s="240">
        <f t="shared" ca="1" si="740"/>
        <v>-3.3961787765622404E-3</v>
      </c>
      <c r="EU394" s="240">
        <f t="shared" ca="1" si="741"/>
        <v>-2.6095159797144022E-3</v>
      </c>
      <c r="EV394" s="240">
        <f t="shared" ca="1" si="742"/>
        <v>-2.0255536374245986E-4</v>
      </c>
      <c r="EW394" s="240">
        <f t="shared" ca="1" si="743"/>
        <v>2.330175708005621E-3</v>
      </c>
      <c r="EX394" s="240">
        <f t="shared" ca="1" si="744"/>
        <v>3.4160566178050135E-3</v>
      </c>
      <c r="EY394" s="240">
        <f t="shared" ca="1" si="745"/>
        <v>2.3808433741822422E-3</v>
      </c>
      <c r="EZ394" s="240">
        <f t="shared" ca="1" si="746"/>
        <v>-1.3268054347049347E-4</v>
      </c>
      <c r="FA394" s="240">
        <f t="shared" ca="1" si="747"/>
        <v>-2.563820602623551E-3</v>
      </c>
      <c r="FB394" s="240">
        <f t="shared" ca="1" si="748"/>
        <v>-3.4030359664118238E-3</v>
      </c>
      <c r="FC394" s="240">
        <f t="shared" ca="1" si="749"/>
        <v>-2.1292419454553299E-3</v>
      </c>
      <c r="FD394" s="240">
        <f t="shared" ca="1" si="750"/>
        <v>4.6663866451926352E-4</v>
      </c>
      <c r="FE394" s="240">
        <f t="shared" ca="1" si="751"/>
        <v>2.7727745033113097E-3</v>
      </c>
      <c r="FF394" s="240">
        <f t="shared" ca="1" si="752"/>
        <v>3.3572422183733991E-3</v>
      </c>
      <c r="FG394" s="240">
        <f t="shared" ca="1" si="753"/>
        <v>1.8571347528316359E-3</v>
      </c>
      <c r="FH394" s="240">
        <f t="shared" ca="1" si="754"/>
        <v>-7.9610280013806987E-4</v>
      </c>
      <c r="FI394" s="240">
        <f t="shared" ca="1" si="755"/>
        <v>-2.9550250697794544E-3</v>
      </c>
      <c r="FJ394" s="240">
        <f t="shared" ca="1" si="756"/>
        <v>-3.2791163925167451E-3</v>
      </c>
      <c r="FK394" s="240">
        <f t="shared" ca="1" si="757"/>
        <v>-1.5671423373250491E-3</v>
      </c>
      <c r="FL394" s="240">
        <f t="shared" ca="1" si="758"/>
        <v>1.1179000305975347E-3</v>
      </c>
      <c r="FM394" s="240">
        <f t="shared" ca="1" si="759"/>
        <v>3.108817129444602E-3</v>
      </c>
      <c r="FN394" s="240">
        <f t="shared" ca="1" si="760"/>
        <v>3.1694108832528043E-3</v>
      </c>
      <c r="FO394" s="240">
        <f t="shared" ca="1" si="761"/>
        <v>1.2620574844228781E-3</v>
      </c>
      <c r="FP394" s="240">
        <f t="shared" ca="1" si="762"/>
        <v>-1.4289312726559794E-3</v>
      </c>
      <c r="FQ394" s="240">
        <f t="shared" ca="1" si="763"/>
        <v>-3.2326695807008859E-3</v>
      </c>
      <c r="FR394" s="240">
        <f t="shared" ca="1" si="764"/>
        <v>-3.0291822146069122E-3</v>
      </c>
      <c r="FS394" s="240">
        <f t="shared" ca="1" si="765"/>
        <v>-9.4481832803491547E-4</v>
      </c>
      <c r="FT394" s="240">
        <f t="shared" ca="1" si="766"/>
        <v>1.7262011254254557E-3</v>
      </c>
      <c r="FU394" s="240">
        <f t="shared" ca="1" si="767"/>
        <v>3.3253896567380708E-3</v>
      </c>
      <c r="FV394" s="240">
        <f t="shared" ca="1" si="768"/>
        <v>2.8597808653149153E-3</v>
      </c>
      <c r="FW394" s="240">
        <f t="shared" ca="1" si="769"/>
        <v>6.1848005465774103E-4</v>
      </c>
      <c r="FX394" s="240">
        <f t="shared" ca="1" si="770"/>
        <v>-2.0068467177195622E-3</v>
      </c>
      <c r="FY394" s="240">
        <f t="shared" ca="1" si="771"/>
        <v>-3.3860844125379701E-3</v>
      </c>
      <c r="FZ394" s="240">
        <f t="shared" ca="1" si="772"/>
        <v>-2.6628382629746939E-3</v>
      </c>
      <c r="GA394" s="240">
        <f t="shared" ca="1" si="773"/>
        <v>-2.8618548025862323E-4</v>
      </c>
      <c r="GB394" s="240">
        <f t="shared" ca="1" si="774"/>
        <v>2.2681652790680204E-3</v>
      </c>
      <c r="GC394" s="240">
        <f t="shared" ca="1" si="775"/>
        <v>3.414169324423102E-3</v>
      </c>
      <c r="GD394" s="240">
        <f t="shared" ca="1" si="776"/>
        <v>2.4402510725065616E-3</v>
      </c>
      <c r="GE394" s="240">
        <f t="shared" ca="1" si="777"/>
        <v>-4.8865216760282399E-5</v>
      </c>
      <c r="GF394" s="240">
        <f t="shared" ca="1" si="778"/>
        <v>-2.5076401688737884E-3</v>
      </c>
      <c r="GG394" s="240">
        <f t="shared" ca="1" si="779"/>
        <v>-3.4093739193392369E-3</v>
      </c>
      <c r="GH394" s="240">
        <f t="shared" ca="1" si="780"/>
        <v>-2.1941629302332614E-3</v>
      </c>
      <c r="GI394" s="240">
        <f t="shared" ca="1" si="781"/>
        <v>3.8344531502934186E-4</v>
      </c>
      <c r="GJ394" s="240">
        <f t="shared" ca="1" si="782"/>
        <v>2.7229651130377449E-3</v>
      </c>
      <c r="GK394" s="240">
        <f t="shared" ca="1" si="783"/>
        <v>3.37174437965877E-3</v>
      </c>
      <c r="GL394" s="240">
        <f t="shared" ca="1" si="784"/>
        <v>1.9269437994903485E-3</v>
      </c>
      <c r="GM394" s="240">
        <f t="shared" ca="1" si="785"/>
        <v>-7.1433262530213757E-4</v>
      </c>
      <c r="GN394" s="240">
        <f t="shared" ca="1" si="786"/>
        <v>-2.9120664146390042E-3</v>
      </c>
      <c r="GO394" s="240">
        <f t="shared" ca="1" si="787"/>
        <v>-3.3016430984192202E-3</v>
      </c>
      <c r="GP394" s="240">
        <f t="shared" ca="1" si="788"/>
        <v>-1.6411671465837128E-3</v>
      </c>
      <c r="GQ394" s="240">
        <f t="shared" ca="1" si="789"/>
        <v>1.0383405218993393E-3</v>
      </c>
      <c r="GR394" s="240">
        <f t="shared" ca="1" si="790"/>
        <v>3.0731229247698581E-3</v>
      </c>
      <c r="GS394" s="240">
        <f t="shared" ca="1" si="791"/>
        <v>3.1997451892801848E-3</v>
      </c>
      <c r="GT394" s="240">
        <f t="shared" ca="1" si="792"/>
        <v>1.3395851569022548E-3</v>
      </c>
      <c r="GU394" s="240">
        <f t="shared" ca="1" si="793"/>
        <v>-1.3523486316559829E-3</v>
      </c>
      <c r="GV394" s="240">
        <f t="shared" ca="1" si="794"/>
        <v>-3.2045835811953037E-3</v>
      </c>
      <c r="GW394" s="240">
        <f t="shared" ca="1" si="795"/>
        <v>-3.0670319848097351E-3</v>
      </c>
      <c r="GX394" s="240">
        <f t="shared" ca="1" si="796"/>
        <v>-1.0251022298680922E-3</v>
      </c>
      <c r="GY394" s="240">
        <f t="shared" ca="1" si="797"/>
        <v>1.6533328848208188E-3</v>
      </c>
      <c r="GZ394" s="240">
        <f t="shared" ca="1" si="798"/>
        <v>3.3051823459302582E-3</v>
      </c>
      <c r="HA394" s="240">
        <f t="shared" ca="1" si="799"/>
        <v>2.904781585715339E-3</v>
      </c>
      <c r="HB394" s="240">
        <f t="shared" ca="1" si="800"/>
        <v>7.007470079824187E-4</v>
      </c>
      <c r="HC394" s="240">
        <f t="shared" ca="1" si="801"/>
        <v>-1.9383946385011395E-3</v>
      </c>
      <c r="HD394" s="240">
        <f t="shared" ca="1" si="802"/>
        <v>-3.3739503978774455E-3</v>
      </c>
      <c r="HE394" s="240">
        <f t="shared" ca="1" si="803"/>
        <v>-2.7145565520353661E-3</v>
      </c>
      <c r="HF394" s="240">
        <f t="shared" ca="1" si="804"/>
        <v>-3.696432093425947E-4</v>
      </c>
      <c r="HG394" s="240">
        <f t="shared" ca="1" si="805"/>
        <v>2.2047885921783988E-3</v>
      </c>
      <c r="HH394" s="240">
        <f t="shared" ca="1" si="806"/>
        <v>3.4102254631041733E-3</v>
      </c>
      <c r="HI394" s="240">
        <f t="shared" ca="1" si="807"/>
        <v>2.4981888548317346E-3</v>
      </c>
      <c r="HJ394" s="240">
        <f t="shared" ca="1" si="808"/>
        <v>3.4979544529268334E-5</v>
      </c>
      <c r="HK394" s="240">
        <f t="shared" ca="1" si="809"/>
        <v>-2.4499492264529353E-3</v>
      </c>
      <c r="HL394" s="240">
        <f t="shared" ca="1" si="810"/>
        <v>-3.4136581929023408E-3</v>
      </c>
      <c r="HM394" s="240">
        <f t="shared" ca="1" si="811"/>
        <v>-2.257762233307131E-3</v>
      </c>
      <c r="HN394" s="240">
        <f t="shared" ca="1" si="812"/>
        <v>3.0002099241963846E-4</v>
      </c>
      <c r="HO394" s="240">
        <f t="shared" ca="1" si="813"/>
        <v>2.6715155103982507E-3</v>
      </c>
      <c r="HP394" s="240">
        <f t="shared" ca="1" si="814"/>
        <v>3.3842155282074694E-3</v>
      </c>
      <c r="HQ394" s="240">
        <f t="shared" ca="1" si="815"/>
        <v>1.9955921272573974E-3</v>
      </c>
      <c r="HR394" s="240">
        <f t="shared" ca="1" si="816"/>
        <v>-6.321321632033871E-4</v>
      </c>
      <c r="HS394" s="240">
        <f t="shared" ca="1" si="817"/>
        <v>-2.8673536395795005E-3</v>
      </c>
      <c r="HT394" s="240">
        <f t="shared" ca="1" si="818"/>
        <v>-3.3221810179755694E-3</v>
      </c>
      <c r="HU394" s="240">
        <f t="shared" ca="1" si="819"/>
        <v>-1.7142033781205517E-3</v>
      </c>
      <c r="HV394" s="240">
        <f t="shared" ca="1" si="820"/>
        <v>9.5815555569689673E-4</v>
      </c>
      <c r="HW394" s="240">
        <f t="shared" ca="1" si="821"/>
        <v>3.0355775857566574E-3</v>
      </c>
      <c r="HX394" s="240">
        <f t="shared" ca="1" si="822"/>
        <v>3.2281520884516871E-3</v>
      </c>
      <c r="HY394" s="240">
        <f t="shared" ca="1" si="823"/>
        <v>1.416305913373518E-3</v>
      </c>
      <c r="HZ394" s="240">
        <f t="shared" ca="1" si="824"/>
        <v>-1.2749513864079381E-3</v>
      </c>
      <c r="IA394" s="240">
        <f t="shared" ca="1" si="825"/>
        <v>-3.1745672603674733E-3</v>
      </c>
      <c r="IB394" s="240">
        <f t="shared" ca="1" si="826"/>
        <v>-3.1030342896285782E-3</v>
      </c>
      <c r="IC394" s="240">
        <f t="shared" ca="1" si="827"/>
        <v>-1.1047686484491298E-3</v>
      </c>
      <c r="ID394" s="240">
        <f t="shared" ca="1" si="828"/>
        <v>1.5794687383085487E-3</v>
      </c>
      <c r="IE394" s="240">
        <f t="shared" ca="1" si="829"/>
        <v>1.2827295020219967E-3</v>
      </c>
      <c r="IF394" s="240">
        <f t="shared" ca="1" si="830"/>
        <v>2.9480325743052559E-3</v>
      </c>
      <c r="IG394" s="240">
        <f t="shared" ca="1" si="831"/>
        <v>7.8259185751220134E-4</v>
      </c>
      <c r="IH394" s="240">
        <f t="shared" ca="1" si="832"/>
        <v>-1.8687749428338077E-3</v>
      </c>
      <c r="II394" s="240">
        <f t="shared" ca="1" si="833"/>
        <v>-3.3597840416573557E-3</v>
      </c>
      <c r="IJ394" s="240">
        <f t="shared" ca="1" si="834"/>
        <v>-2.7646396937328396E-3</v>
      </c>
      <c r="IK394" s="240">
        <f t="shared" ca="1" si="835"/>
        <v>-4.5287827917920415E-4</v>
      </c>
      <c r="IL394" s="240">
        <f t="shared" ca="1" si="836"/>
        <v>2.1400838230832774E-3</v>
      </c>
      <c r="IM394" s="240">
        <f t="shared" ca="1" si="837"/>
        <v>3.4042274094828085E-3</v>
      </c>
      <c r="IN394" s="240">
        <f t="shared" ca="1" si="838"/>
        <v>2.5546218216039884E-3</v>
      </c>
      <c r="IO394" s="240">
        <f t="shared" ca="1" si="839"/>
        <v>1.1880323544926101E-4</v>
      </c>
      <c r="IP394" s="240">
        <f t="shared" ca="1" si="840"/>
        <v>-2.3907825262276363E-3</v>
      </c>
      <c r="IQ394" s="240">
        <f t="shared" ca="1" si="841"/>
        <v>-3.4158862064149441E-3</v>
      </c>
      <c r="IR394" s="240">
        <f t="shared" ca="1" si="842"/>
        <v>-2.320001544834751E-3</v>
      </c>
      <c r="IS394" s="240">
        <f t="shared" ca="1" si="843"/>
        <v>2.1641594838251311E-4</v>
      </c>
      <c r="IT394" s="240">
        <f t="shared" ca="1" si="844"/>
        <v>2.6184566867097515E-3</v>
      </c>
      <c r="IU394" s="240">
        <f t="shared" ca="1" si="845"/>
        <v>3.3946481518659592E-3</v>
      </c>
      <c r="IV394" s="240">
        <f t="shared" ca="1" si="846"/>
        <v>2.0630383849469039E-3</v>
      </c>
      <c r="IW394" s="240">
        <f t="shared" ca="1" si="847"/>
        <v>-5.4955092832637193E-4</v>
      </c>
      <c r="IX394" s="240">
        <f t="shared" ca="1" si="848"/>
        <v>-2.8209136779048247E-3</v>
      </c>
      <c r="IY394" s="240">
        <f t="shared" ca="1" si="849"/>
        <v>-3.3407177799110624E-3</v>
      </c>
      <c r="IZ394" s="240">
        <f t="shared" ca="1" si="850"/>
        <v>-1.7862070376405193E-3</v>
      </c>
      <c r="JA394" s="240">
        <f t="shared" ca="1" si="851"/>
        <v>8.7739343241535241E-4</v>
      </c>
      <c r="JB394" s="240">
        <f t="shared" ca="1" si="852"/>
        <v>2.9962037283133981E-3</v>
      </c>
    </row>
    <row r="395" spans="2:262">
      <c r="B395" s="248">
        <v>34</v>
      </c>
      <c r="C395" s="247">
        <f t="shared" si="853"/>
        <v>6.6406250000000026E-4</v>
      </c>
      <c r="D395" s="244">
        <f t="shared" ca="1" si="597"/>
        <v>24.196728096462191</v>
      </c>
      <c r="E395" s="243">
        <f ca="1">AN361</f>
        <v>0.19672809646219169</v>
      </c>
      <c r="F395" s="242">
        <v>34</v>
      </c>
      <c r="G395" s="240">
        <f t="shared" ca="1" si="854"/>
        <v>-5.0338889994474829E-4</v>
      </c>
      <c r="H395" s="240">
        <f t="shared" ca="1" si="598"/>
        <v>-2.14125459749149E-4</v>
      </c>
      <c r="I395" s="240">
        <f t="shared" ca="1" si="599"/>
        <v>2.1579316003419682E-4</v>
      </c>
      <c r="J395" s="240">
        <f t="shared" ca="1" si="600"/>
        <v>5.0396111778055E-4</v>
      </c>
      <c r="K395" s="240">
        <f t="shared" ca="1" si="601"/>
        <v>4.6108604304628597E-4</v>
      </c>
      <c r="L395" s="240">
        <f t="shared" ca="1" si="602"/>
        <v>1.153318045448719E-4</v>
      </c>
      <c r="M395" s="240">
        <f t="shared" ca="1" si="603"/>
        <v>-3.0618183080473614E-4</v>
      </c>
      <c r="N395" s="240">
        <f t="shared" ca="1" si="604"/>
        <v>-5.2657010512162253E-4</v>
      </c>
      <c r="O395" s="240">
        <f t="shared" ca="1" si="605"/>
        <v>-4.0106390809358677E-4</v>
      </c>
      <c r="P395" s="240">
        <f t="shared" ca="1" si="606"/>
        <v>-1.2106012770757253E-5</v>
      </c>
      <c r="Q395" s="240">
        <f t="shared" ca="1" si="607"/>
        <v>3.8480410552619833E-4</v>
      </c>
      <c r="R395" s="240">
        <f t="shared" ca="1" si="608"/>
        <v>5.2894329862678794E-4</v>
      </c>
      <c r="S395" s="240">
        <f t="shared" ca="1" si="609"/>
        <v>3.2562911207208194E-4</v>
      </c>
      <c r="T395" s="240">
        <f t="shared" ca="1" si="610"/>
        <v>-9.1585006285008387E-5</v>
      </c>
      <c r="U395" s="241">
        <f t="shared" ca="1" si="611"/>
        <v>-4.4863857427291704E-4</v>
      </c>
      <c r="V395" s="240">
        <f t="shared" ca="1" si="612"/>
        <v>-5.1098949780054525E-4</v>
      </c>
      <c r="W395" s="240">
        <f t="shared" ca="1" si="613"/>
        <v>-2.3768057188855641E-4</v>
      </c>
      <c r="X395" s="240">
        <f t="shared" ca="1" si="614"/>
        <v>1.9175646491070351E-4</v>
      </c>
      <c r="Y395" s="240">
        <f t="shared" ca="1" si="615"/>
        <v>4.9523211420973907E-4</v>
      </c>
      <c r="Z395" s="240">
        <f t="shared" ca="1" si="616"/>
        <v>4.7339865714003969E-4</v>
      </c>
      <c r="AA395" s="240">
        <f t="shared" ca="1" si="617"/>
        <v>1.40598100620154E-4</v>
      </c>
      <c r="AB395" s="240">
        <f t="shared" ca="1" si="618"/>
        <v>-2.845588301281455E-4</v>
      </c>
      <c r="AC395" s="240">
        <f t="shared" ca="1" si="619"/>
        <v>-5.2279416172684972E-4</v>
      </c>
      <c r="AD395" s="240">
        <f t="shared" ca="1" si="620"/>
        <v>-4.1761537157066679E-4</v>
      </c>
      <c r="AE395" s="240">
        <f t="shared" ca="1" si="621"/>
        <v>-3.81125231932431E-5</v>
      </c>
      <c r="AF395" s="240">
        <f t="shared" ca="1" si="622"/>
        <v>3.6642575908619253E-4</v>
      </c>
      <c r="AG395" s="240">
        <f t="shared" ca="1" si="623"/>
        <v>5.3026552279514141E-4</v>
      </c>
      <c r="AH395" s="240">
        <f t="shared" ca="1" si="624"/>
        <v>3.4578336147323275E-4</v>
      </c>
      <c r="AI395" s="240">
        <f t="shared" ca="1" si="625"/>
        <v>-6.5837697126234899E-5</v>
      </c>
      <c r="AJ395" s="240">
        <f t="shared" ca="1" si="626"/>
        <v>-4.3421115161649051E-4</v>
      </c>
      <c r="AK395" s="240">
        <f t="shared" ca="1" si="627"/>
        <v>-5.1735907719874664E-4</v>
      </c>
      <c r="AL395" s="240">
        <f t="shared" ca="1" si="628"/>
        <v>-2.6066309071192566E-4</v>
      </c>
      <c r="AM395" s="240">
        <f t="shared" ca="1" si="629"/>
        <v>1.6725781166735757E-4</v>
      </c>
      <c r="AN395" s="240">
        <f t="shared" ca="1" si="630"/>
        <v>4.8531005309858681E-4</v>
      </c>
      <c r="AO395" s="240">
        <f t="shared" ca="1" si="631"/>
        <v>4.8457081240391739E-4</v>
      </c>
      <c r="AP395" s="240">
        <f t="shared" ca="1" si="632"/>
        <v>1.655256835561047E-4</v>
      </c>
      <c r="AQ395" s="240">
        <f t="shared" ca="1" si="633"/>
        <v>-2.6225030230536683E-4</v>
      </c>
      <c r="AR395" s="240">
        <f t="shared" ca="1" si="634"/>
        <v>-5.177587614051168E-4</v>
      </c>
      <c r="AS395" s="240">
        <f t="shared" ca="1" si="635"/>
        <v>-4.3316076303884704E-4</v>
      </c>
      <c r="AT395" s="240">
        <f t="shared" ca="1" si="636"/>
        <v>-6.402721720909552E-5</v>
      </c>
      <c r="AU395" s="240">
        <f t="shared" ca="1" si="637"/>
        <v>3.4716466089744296E-4</v>
      </c>
      <c r="AV395" s="240">
        <f t="shared" ca="1" si="638"/>
        <v>5.3031029087330698E-4</v>
      </c>
      <c r="AW395" s="240">
        <f t="shared" ca="1" si="639"/>
        <v>3.6510458846955053E-4</v>
      </c>
      <c r="AX395" s="240">
        <f t="shared" ca="1" si="640"/>
        <v>-3.9931779188383975E-5</v>
      </c>
      <c r="AY395" s="240">
        <f t="shared" ca="1" si="641"/>
        <v>-4.1873767626341649E-4</v>
      </c>
      <c r="AZ395" s="240">
        <f t="shared" ca="1" si="642"/>
        <v>-5.224822932646734E-4</v>
      </c>
      <c r="BA395" s="240">
        <f t="shared" ca="1" si="643"/>
        <v>-2.8301764931837879E-4</v>
      </c>
      <c r="BB395" s="240">
        <f t="shared" ca="1" si="644"/>
        <v>1.423562197056536E-4</v>
      </c>
      <c r="BC395" s="240">
        <f t="shared" ca="1" si="645"/>
        <v>4.7421883756137913E-4</v>
      </c>
      <c r="BD395" s="240">
        <f t="shared" ca="1" si="646"/>
        <v>4.9457559413732379E-4</v>
      </c>
      <c r="BE395" s="240">
        <f t="shared" ca="1" si="647"/>
        <v>1.9005450062203124E-4</v>
      </c>
      <c r="BF395" s="240">
        <f t="shared" ca="1" si="648"/>
        <v>-2.3930999053391923E-4</v>
      </c>
      <c r="BG395" s="240">
        <f t="shared" ca="1" si="649"/>
        <v>-5.1147603487684769E-4</v>
      </c>
      <c r="BH395" s="240">
        <f t="shared" ca="1" si="650"/>
        <v>-4.4766263228846685E-4</v>
      </c>
      <c r="BI395" s="240">
        <f t="shared" ca="1" si="651"/>
        <v>-8.978766405056749E-5</v>
      </c>
      <c r="BJ395" s="240">
        <f t="shared" ca="1" si="652"/>
        <v>3.2706721263255854E-4</v>
      </c>
      <c r="BK395" s="240">
        <f t="shared" ca="1" si="653"/>
        <v>5.2907749501106315E-4</v>
      </c>
      <c r="BL395" s="240">
        <f t="shared" ca="1" si="654"/>
        <v>3.8354624653285881E-4</v>
      </c>
      <c r="BM395" s="240">
        <f t="shared" ca="1" si="655"/>
        <v>-1.3929662096857492E-5</v>
      </c>
      <c r="BN395" s="240">
        <f t="shared" ca="1" si="656"/>
        <v>-4.0225542517113183E-4</v>
      </c>
      <c r="BO395" s="240">
        <f t="shared" ca="1" si="657"/>
        <v>-5.2634680372208131E-4</v>
      </c>
      <c r="BP395" s="240">
        <f t="shared" ca="1" si="658"/>
        <v>-3.0469039361820567E-4</v>
      </c>
      <c r="BQ395" s="240">
        <f t="shared" ca="1" si="659"/>
        <v>1.1711167914174115E-4</v>
      </c>
      <c r="BR395" s="240">
        <f t="shared" ca="1" si="660"/>
        <v>4.619851873078224E-4</v>
      </c>
      <c r="BS395" s="240">
        <f t="shared" ca="1" si="661"/>
        <v>5.0338889994474764E-4</v>
      </c>
      <c r="BT395" s="240">
        <f t="shared" ca="1" si="662"/>
        <v>2.1412545974914936E-4</v>
      </c>
      <c r="BU395" s="240">
        <f t="shared" ca="1" si="663"/>
        <v>-2.1579316003419758E-4</v>
      </c>
      <c r="BV395" s="240">
        <f t="shared" ca="1" si="664"/>
        <v>-5.0396111778055076E-4</v>
      </c>
      <c r="BW395" s="240">
        <f t="shared" ca="1" si="665"/>
        <v>-4.6108604304628608E-4</v>
      </c>
      <c r="BX395" s="240">
        <f t="shared" ca="1" si="666"/>
        <v>-1.1533180454487117E-4</v>
      </c>
      <c r="BY395" s="240">
        <f t="shared" ca="1" si="667"/>
        <v>3.0618183080473793E-4</v>
      </c>
      <c r="BZ395" s="240">
        <f t="shared" ca="1" si="668"/>
        <v>5.2657010512162242E-4</v>
      </c>
      <c r="CA395" s="240">
        <f t="shared" ca="1" si="669"/>
        <v>4.0106390809358596E-4</v>
      </c>
      <c r="CB395" s="240">
        <f t="shared" ca="1" si="670"/>
        <v>1.2106012770754542E-5</v>
      </c>
      <c r="CC395" s="240">
        <f t="shared" ca="1" si="671"/>
        <v>-3.8480410552619828E-4</v>
      </c>
      <c r="CD395" s="240">
        <f t="shared" ca="1" si="672"/>
        <v>-5.2894329862678783E-4</v>
      </c>
      <c r="CE395" s="240">
        <f t="shared" ca="1" si="673"/>
        <v>-3.2562911207207983E-4</v>
      </c>
      <c r="CF395" s="240">
        <f t="shared" ca="1" si="674"/>
        <v>9.1585006285011965E-5</v>
      </c>
      <c r="CG395" s="240">
        <f t="shared" ca="1" si="675"/>
        <v>4.4863857427291596E-4</v>
      </c>
      <c r="CH395" s="240">
        <f t="shared" ca="1" si="676"/>
        <v>5.1098949780054557E-4</v>
      </c>
      <c r="CI395" s="240">
        <f t="shared" ca="1" si="677"/>
        <v>2.3768057188855657E-4</v>
      </c>
      <c r="CJ395" s="240">
        <f t="shared" ca="1" si="678"/>
        <v>-1.9175646491070505E-4</v>
      </c>
      <c r="CK395" s="240">
        <f t="shared" ca="1" si="679"/>
        <v>-4.9523211420973994E-4</v>
      </c>
      <c r="CL395" s="240">
        <f t="shared" ca="1" si="680"/>
        <v>-4.7339865714003757E-4</v>
      </c>
      <c r="CM395" s="240">
        <f t="shared" ca="1" si="681"/>
        <v>-1.4059810062015684E-4</v>
      </c>
      <c r="CN395" s="240">
        <f t="shared" ca="1" si="682"/>
        <v>2.8455883012814458E-4</v>
      </c>
      <c r="CO395" s="240">
        <f t="shared" ca="1" si="683"/>
        <v>5.2279416172684983E-4</v>
      </c>
      <c r="CP395" s="240">
        <f t="shared" ca="1" si="684"/>
        <v>4.1761537157066636E-4</v>
      </c>
      <c r="CQ395" s="240">
        <f t="shared" ca="1" si="685"/>
        <v>3.8112523193240444E-5</v>
      </c>
      <c r="CR395" s="240">
        <f t="shared" ca="1" si="686"/>
        <v>-3.6642575908619584E-4</v>
      </c>
      <c r="CS395" s="240">
        <f t="shared" ca="1" si="687"/>
        <v>-5.3026552279514141E-4</v>
      </c>
      <c r="CT395" s="240">
        <f t="shared" ca="1" si="688"/>
        <v>-3.4578336147323357E-4</v>
      </c>
      <c r="CU395" s="240">
        <f t="shared" ca="1" si="689"/>
        <v>6.5837697126235658E-5</v>
      </c>
      <c r="CV395" s="240">
        <f t="shared" ca="1" si="690"/>
        <v>4.3421115161649203E-4</v>
      </c>
      <c r="CW395" s="240">
        <f t="shared" ca="1" si="691"/>
        <v>5.1735907719874599E-4</v>
      </c>
      <c r="CX395" s="240">
        <f t="shared" ca="1" si="692"/>
        <v>2.6066309071192171E-4</v>
      </c>
      <c r="CY395" s="240">
        <f t="shared" ca="1" si="693"/>
        <v>-1.6725781166735651E-4</v>
      </c>
      <c r="CZ395" s="240">
        <f t="shared" ca="1" si="694"/>
        <v>-4.8531005309858637E-4</v>
      </c>
      <c r="DA395" s="240">
        <f t="shared" ca="1" si="695"/>
        <v>-4.8457081240391706E-4</v>
      </c>
      <c r="DB395" s="240">
        <f t="shared" ca="1" si="696"/>
        <v>-1.6552568355610218E-4</v>
      </c>
      <c r="DC395" s="240">
        <f t="shared" ca="1" si="697"/>
        <v>2.6225030230536911E-4</v>
      </c>
      <c r="DD395" s="240">
        <f t="shared" ca="1" si="698"/>
        <v>5.1775876140511626E-4</v>
      </c>
      <c r="DE395" s="240">
        <f t="shared" ca="1" si="699"/>
        <v>4.3316076303884872E-4</v>
      </c>
      <c r="DF395" s="240">
        <f t="shared" ca="1" si="700"/>
        <v>6.4027217209094761E-5</v>
      </c>
      <c r="DG395" s="240">
        <f t="shared" ca="1" si="701"/>
        <v>-3.4716466089744355E-4</v>
      </c>
      <c r="DH395" s="240">
        <f t="shared" ca="1" si="702"/>
        <v>-5.3031029087330698E-4</v>
      </c>
      <c r="DI395" s="240">
        <f t="shared" ca="1" si="703"/>
        <v>-3.6510458846954723E-4</v>
      </c>
      <c r="DJ395" s="240">
        <f t="shared" ca="1" si="704"/>
        <v>3.9931779188380939E-5</v>
      </c>
      <c r="DK395" s="240">
        <f t="shared" ca="1" si="705"/>
        <v>4.1873767626341471E-4</v>
      </c>
      <c r="DL395" s="240">
        <f t="shared" ca="1" si="706"/>
        <v>5.2248229326467329E-4</v>
      </c>
      <c r="DM395" s="240">
        <f t="shared" ca="1" si="707"/>
        <v>2.8301764931837819E-4</v>
      </c>
      <c r="DN395" s="240">
        <f t="shared" ca="1" si="708"/>
        <v>-1.4235621970565436E-4</v>
      </c>
      <c r="DO395" s="240">
        <f t="shared" ca="1" si="709"/>
        <v>-4.7421883756138119E-4</v>
      </c>
      <c r="DP395" s="240">
        <f t="shared" ca="1" si="710"/>
        <v>-4.9457559413732487E-4</v>
      </c>
      <c r="DQ395" s="240">
        <f t="shared" ca="1" si="711"/>
        <v>-1.9005450062203053E-4</v>
      </c>
      <c r="DR395" s="240">
        <f t="shared" ca="1" si="712"/>
        <v>2.3930999053391994E-4</v>
      </c>
      <c r="DS395" s="240">
        <f t="shared" ca="1" si="713"/>
        <v>5.114760348768479E-4</v>
      </c>
      <c r="DT395" s="240">
        <f t="shared" ca="1" si="714"/>
        <v>4.4766263228846446E-4</v>
      </c>
      <c r="DU395" s="240">
        <f t="shared" ca="1" si="715"/>
        <v>8.9787664050562991E-5</v>
      </c>
      <c r="DV395" s="240">
        <f t="shared" ca="1" si="716"/>
        <v>-3.2706721263255615E-4</v>
      </c>
      <c r="DW395" s="240">
        <f t="shared" ca="1" si="717"/>
        <v>-5.2907749501106315E-4</v>
      </c>
      <c r="DX395" s="240">
        <f t="shared" ca="1" si="718"/>
        <v>-3.8354624653285827E-4</v>
      </c>
      <c r="DY395" s="240">
        <f t="shared" ca="1" si="719"/>
        <v>1.3929662096858332E-5</v>
      </c>
      <c r="DZ395" s="240">
        <f t="shared" ca="1" si="720"/>
        <v>4.0225542517113481E-4</v>
      </c>
      <c r="EA395" s="240">
        <f t="shared" ca="1" si="721"/>
        <v>5.2634680372208077E-4</v>
      </c>
      <c r="EB395" s="240">
        <f t="shared" ca="1" si="722"/>
        <v>3.0469039361820816E-4</v>
      </c>
      <c r="EC395" s="240">
        <f t="shared" ca="1" si="723"/>
        <v>-1.1711167914174188E-4</v>
      </c>
      <c r="ED395" s="240">
        <f t="shared" ca="1" si="724"/>
        <v>-4.6198518730782278E-4</v>
      </c>
      <c r="EE395" s="240">
        <f t="shared" ca="1" si="725"/>
        <v>-5.0338889994474743E-4</v>
      </c>
      <c r="EF395" s="240">
        <f t="shared" ca="1" si="726"/>
        <v>-2.1412545974914521E-4</v>
      </c>
      <c r="EG395" s="240">
        <f t="shared" ca="1" si="727"/>
        <v>2.1579316003419481E-4</v>
      </c>
      <c r="EH395" s="240">
        <f t="shared" ca="1" si="728"/>
        <v>5.0396111778054978E-4</v>
      </c>
      <c r="EI395" s="240">
        <f t="shared" ca="1" si="729"/>
        <v>4.6108604304628565E-4</v>
      </c>
      <c r="EJ395" s="240">
        <f t="shared" ca="1" si="730"/>
        <v>1.1533180454487041E-4</v>
      </c>
      <c r="EK395" s="240">
        <f t="shared" ca="1" si="731"/>
        <v>-3.0618183080473858E-4</v>
      </c>
      <c r="EL395" s="240">
        <f t="shared" ca="1" si="732"/>
        <v>-5.2657010512162296E-4</v>
      </c>
      <c r="EM395" s="240">
        <f t="shared" ca="1" si="733"/>
        <v>-4.0106390809358796E-4</v>
      </c>
      <c r="EN395" s="240">
        <f t="shared" ca="1" si="734"/>
        <v>-1.2106012770757551E-5</v>
      </c>
      <c r="EO395" s="240">
        <f t="shared" ca="1" si="735"/>
        <v>3.8480410552619882E-4</v>
      </c>
      <c r="EP395" s="240">
        <f t="shared" ca="1" si="736"/>
        <v>5.2894329862678783E-4</v>
      </c>
      <c r="EQ395" s="240">
        <f t="shared" ca="1" si="737"/>
        <v>3.2562911207207918E-4</v>
      </c>
      <c r="ER395" s="240">
        <f t="shared" ca="1" si="738"/>
        <v>-9.1585006285012751E-5</v>
      </c>
      <c r="ES395" s="240">
        <f t="shared" ca="1" si="739"/>
        <v>-4.4863857427291639E-4</v>
      </c>
      <c r="ET395" s="240">
        <f t="shared" ca="1" si="740"/>
        <v>-5.1098949780054536E-4</v>
      </c>
      <c r="EU395" s="240">
        <f t="shared" ca="1" si="741"/>
        <v>-2.3768057188855589E-4</v>
      </c>
      <c r="EV395" s="240">
        <f t="shared" ca="1" si="742"/>
        <v>1.9175646491070581E-4</v>
      </c>
      <c r="EW395" s="240">
        <f t="shared" ca="1" si="743"/>
        <v>4.9523211420974026E-4</v>
      </c>
      <c r="EX395" s="240">
        <f t="shared" ca="1" si="744"/>
        <v>4.7339865714003725E-4</v>
      </c>
      <c r="EY395" s="240">
        <f t="shared" ca="1" si="745"/>
        <v>1.4059810062015609E-4</v>
      </c>
      <c r="EZ395" s="240">
        <f t="shared" ca="1" si="746"/>
        <v>-2.8455883012814523E-4</v>
      </c>
      <c r="FA395" s="240">
        <f t="shared" ca="1" si="747"/>
        <v>-5.2279416172684994E-4</v>
      </c>
      <c r="FB395" s="240">
        <f t="shared" ca="1" si="748"/>
        <v>-4.1761537157066582E-4</v>
      </c>
      <c r="FC395" s="240">
        <f t="shared" ca="1" si="749"/>
        <v>-3.8112523193239658E-5</v>
      </c>
      <c r="FD395" s="240">
        <f t="shared" ca="1" si="750"/>
        <v>3.6642575908619644E-4</v>
      </c>
      <c r="FE395" s="240">
        <f t="shared" ca="1" si="751"/>
        <v>5.302655227951412E-4</v>
      </c>
      <c r="FF395" s="240">
        <f t="shared" ca="1" si="752"/>
        <v>3.4578336147322728E-4</v>
      </c>
      <c r="FG395" s="240">
        <f t="shared" ca="1" si="753"/>
        <v>-6.5837697126243898E-5</v>
      </c>
      <c r="FH395" s="240">
        <f t="shared" ca="1" si="754"/>
        <v>-4.3421115161648818E-4</v>
      </c>
      <c r="FI395" s="240">
        <f t="shared" ca="1" si="755"/>
        <v>-5.1735907719874762E-4</v>
      </c>
      <c r="FJ395" s="240">
        <f t="shared" ca="1" si="756"/>
        <v>-2.6066309071192756E-4</v>
      </c>
      <c r="FK395" s="240">
        <f t="shared" ca="1" si="757"/>
        <v>1.6725781166735724E-4</v>
      </c>
      <c r="FL395" s="240">
        <f t="shared" ca="1" si="758"/>
        <v>4.8531005309858664E-4</v>
      </c>
      <c r="FM395" s="240">
        <f t="shared" ca="1" si="759"/>
        <v>4.8457081240391674E-4</v>
      </c>
      <c r="FN395" s="240">
        <f t="shared" ca="1" si="760"/>
        <v>1.6552568355610145E-4</v>
      </c>
      <c r="FO395" s="240">
        <f t="shared" ca="1" si="761"/>
        <v>-2.6225030230536976E-4</v>
      </c>
      <c r="FP395" s="240">
        <f t="shared" ca="1" si="762"/>
        <v>-5.1775876140511799E-4</v>
      </c>
      <c r="FQ395" s="240">
        <f t="shared" ca="1" si="763"/>
        <v>-4.3316076303884395E-4</v>
      </c>
      <c r="FR395" s="240">
        <f t="shared" ca="1" si="764"/>
        <v>-6.4027217209086494E-5</v>
      </c>
      <c r="FS395" s="240">
        <f t="shared" ca="1" si="765"/>
        <v>3.471646608974384E-4</v>
      </c>
      <c r="FT395" s="240">
        <f t="shared" ca="1" si="766"/>
        <v>5.3031029087330687E-4</v>
      </c>
      <c r="FU395" s="240">
        <f t="shared" ca="1" si="767"/>
        <v>3.6510458846955216E-4</v>
      </c>
      <c r="FV395" s="240">
        <f t="shared" ca="1" si="768"/>
        <v>-3.993177918838178E-5</v>
      </c>
      <c r="FW395" s="240">
        <f t="shared" ca="1" si="769"/>
        <v>-4.1873767626341519E-4</v>
      </c>
      <c r="FX395" s="240">
        <f t="shared" ca="1" si="770"/>
        <v>-5.2248229326467318E-4</v>
      </c>
      <c r="FY395" s="240">
        <f t="shared" ca="1" si="771"/>
        <v>-2.8301764931837749E-4</v>
      </c>
      <c r="FZ395" s="240">
        <f t="shared" ca="1" si="772"/>
        <v>1.4235621970565512E-4</v>
      </c>
      <c r="GA395" s="240">
        <f t="shared" ca="1" si="773"/>
        <v>4.7421883756138152E-4</v>
      </c>
      <c r="GB395" s="240">
        <f t="shared" ca="1" si="774"/>
        <v>4.9457559413732194E-4</v>
      </c>
      <c r="GC395" s="240">
        <f t="shared" ca="1" si="775"/>
        <v>1.9005450062202278E-4</v>
      </c>
      <c r="GD395" s="240">
        <f t="shared" ca="1" si="776"/>
        <v>-2.3930999053392734E-4</v>
      </c>
      <c r="GE395" s="240">
        <f t="shared" ca="1" si="777"/>
        <v>-5.1147603487684617E-4</v>
      </c>
      <c r="GF395" s="240">
        <f t="shared" ca="1" si="778"/>
        <v>-4.4766263228846804E-4</v>
      </c>
      <c r="GG395" s="240">
        <f t="shared" ca="1" si="779"/>
        <v>-8.9787664050569713E-5</v>
      </c>
      <c r="GH395" s="240">
        <f t="shared" ca="1" si="780"/>
        <v>3.270672126325568E-4</v>
      </c>
      <c r="GI395" s="240">
        <f t="shared" ca="1" si="781"/>
        <v>5.2907749501106326E-4</v>
      </c>
      <c r="GJ395" s="240">
        <f t="shared" ca="1" si="782"/>
        <v>3.8354624653285773E-4</v>
      </c>
      <c r="GK395" s="240">
        <f t="shared" ca="1" si="783"/>
        <v>-1.3929662096859064E-5</v>
      </c>
      <c r="GL395" s="240">
        <f t="shared" ca="1" si="784"/>
        <v>-4.0225542517113535E-4</v>
      </c>
      <c r="GM395" s="240">
        <f t="shared" ca="1" si="785"/>
        <v>-5.2634680372208066E-4</v>
      </c>
      <c r="GN395" s="240">
        <f t="shared" ca="1" si="786"/>
        <v>-3.0469039361820133E-4</v>
      </c>
      <c r="GO395" s="240">
        <f t="shared" ca="1" si="787"/>
        <v>1.1711167914174996E-4</v>
      </c>
      <c r="GP395" s="240">
        <f t="shared" ca="1" si="788"/>
        <v>4.619851873078269E-4</v>
      </c>
      <c r="GQ395" s="240">
        <f t="shared" ca="1" si="789"/>
        <v>5.0338889994474959E-4</v>
      </c>
      <c r="GR395" s="240">
        <f t="shared" ca="1" si="790"/>
        <v>2.1412545974915136E-4</v>
      </c>
      <c r="GS395" s="240">
        <f t="shared" ca="1" si="791"/>
        <v>-2.1579316003419557E-4</v>
      </c>
      <c r="GT395" s="240">
        <f t="shared" ca="1" si="792"/>
        <v>-5.0396111778055E-4</v>
      </c>
      <c r="GU395" s="240">
        <f t="shared" ca="1" si="793"/>
        <v>-4.6108604304628527E-4</v>
      </c>
      <c r="GV395" s="240">
        <f t="shared" ca="1" si="794"/>
        <v>-1.1533180454486962E-4</v>
      </c>
      <c r="GW395" s="240">
        <f t="shared" ca="1" si="795"/>
        <v>3.0618183080473923E-4</v>
      </c>
      <c r="GX395" s="240">
        <f t="shared" ca="1" si="796"/>
        <v>5.2657010512162307E-4</v>
      </c>
      <c r="GY395" s="240">
        <f t="shared" ca="1" si="797"/>
        <v>4.0106390809358243E-4</v>
      </c>
      <c r="GZ395" s="240">
        <f t="shared" ca="1" si="798"/>
        <v>1.210601277074923E-5</v>
      </c>
      <c r="HA395" s="240">
        <f t="shared" ca="1" si="799"/>
        <v>-3.8480410552620451E-4</v>
      </c>
      <c r="HB395" s="240">
        <f t="shared" ca="1" si="800"/>
        <v>-5.2894329862678826E-4</v>
      </c>
      <c r="HC395" s="240">
        <f t="shared" ca="1" si="801"/>
        <v>-3.2562911207208455E-4</v>
      </c>
      <c r="HD395" s="240">
        <f t="shared" ca="1" si="802"/>
        <v>9.1585006285006029E-5</v>
      </c>
      <c r="HE395" s="240">
        <f t="shared" ca="1" si="803"/>
        <v>4.4863857427291677E-4</v>
      </c>
      <c r="HF395" s="240">
        <f t="shared" ca="1" si="804"/>
        <v>5.1098949780054514E-4</v>
      </c>
      <c r="HG395" s="240">
        <f t="shared" ca="1" si="805"/>
        <v>2.3768057188855516E-4</v>
      </c>
      <c r="HH395" s="240">
        <f t="shared" ca="1" si="806"/>
        <v>-1.9175646491070654E-4</v>
      </c>
      <c r="HI395" s="240">
        <f t="shared" ca="1" si="807"/>
        <v>-4.9523211420974048E-4</v>
      </c>
      <c r="HJ395" s="240">
        <f t="shared" ca="1" si="808"/>
        <v>-4.7339865714003681E-4</v>
      </c>
      <c r="HK395" s="240">
        <f t="shared" ca="1" si="809"/>
        <v>-1.4059810062014809E-4</v>
      </c>
      <c r="HL395" s="240">
        <f t="shared" ca="1" si="810"/>
        <v>2.8455883012815228E-4</v>
      </c>
      <c r="HM395" s="240">
        <f t="shared" ca="1" si="811"/>
        <v>5.2279416172685146E-4</v>
      </c>
      <c r="HN395" s="240">
        <f t="shared" ca="1" si="812"/>
        <v>4.1761537157066999E-4</v>
      </c>
      <c r="HO395" s="240">
        <f t="shared" ca="1" si="813"/>
        <v>3.811252319324638E-5</v>
      </c>
      <c r="HP395" s="240">
        <f t="shared" ca="1" si="814"/>
        <v>-3.6642575908619156E-4</v>
      </c>
      <c r="HQ395" s="240">
        <f t="shared" ca="1" si="815"/>
        <v>-5.3026552279514141E-4</v>
      </c>
      <c r="HR395" s="240">
        <f t="shared" ca="1" si="816"/>
        <v>-3.4578336147323237E-4</v>
      </c>
      <c r="HS395" s="240">
        <f t="shared" ca="1" si="817"/>
        <v>6.5837697126237176E-5</v>
      </c>
      <c r="HT395" s="240">
        <f t="shared" ca="1" si="818"/>
        <v>4.3421115161649295E-4</v>
      </c>
      <c r="HU395" s="240">
        <f t="shared" ca="1" si="819"/>
        <v>5.1735907719874566E-4</v>
      </c>
      <c r="HV395" s="240">
        <f t="shared" ca="1" si="820"/>
        <v>2.6066309071192035E-4</v>
      </c>
      <c r="HW395" s="240">
        <f t="shared" ca="1" si="821"/>
        <v>-1.6725781166736516E-4</v>
      </c>
      <c r="HX395" s="240">
        <f t="shared" ca="1" si="822"/>
        <v>-4.8531005309859006E-4</v>
      </c>
      <c r="HY395" s="240">
        <f t="shared" ca="1" si="823"/>
        <v>-4.8457081240391945E-4</v>
      </c>
      <c r="HZ395" s="240">
        <f t="shared" ca="1" si="824"/>
        <v>-1.6552568355610787E-4</v>
      </c>
      <c r="IA395" s="240">
        <f t="shared" ca="1" si="825"/>
        <v>2.6225030230536391E-4</v>
      </c>
      <c r="IB395" s="240">
        <f t="shared" ca="1" si="826"/>
        <v>5.1775876140511647E-4</v>
      </c>
      <c r="IC395" s="240">
        <f t="shared" ca="1" si="827"/>
        <v>4.3316076303884785E-4</v>
      </c>
      <c r="ID395" s="240">
        <f t="shared" ca="1" si="828"/>
        <v>6.4027217209093216E-5</v>
      </c>
      <c r="IE395" s="240">
        <f t="shared" ca="1" si="829"/>
        <v>-2.5992877854645054E-4</v>
      </c>
      <c r="IF395" s="240">
        <f t="shared" ca="1" si="830"/>
        <v>-5.3031029087330709E-4</v>
      </c>
      <c r="IG395" s="240">
        <f t="shared" ca="1" si="831"/>
        <v>-3.6510458846954614E-4</v>
      </c>
      <c r="IH395" s="240">
        <f t="shared" ca="1" si="832"/>
        <v>3.9931779188390047E-5</v>
      </c>
      <c r="II395" s="240">
        <f t="shared" ca="1" si="833"/>
        <v>4.1873767626342034E-4</v>
      </c>
      <c r="IJ395" s="240">
        <f t="shared" ca="1" si="834"/>
        <v>5.2248229326467177E-4</v>
      </c>
      <c r="IK395" s="240">
        <f t="shared" ca="1" si="835"/>
        <v>2.8301764931838323E-4</v>
      </c>
      <c r="IL395" s="240">
        <f t="shared" ca="1" si="836"/>
        <v>-1.4235621970564862E-4</v>
      </c>
      <c r="IM395" s="240">
        <f t="shared" ca="1" si="837"/>
        <v>-4.7421883756137848E-4</v>
      </c>
      <c r="IN395" s="240">
        <f t="shared" ca="1" si="838"/>
        <v>-4.9457559413732433E-4</v>
      </c>
      <c r="IO395" s="240">
        <f t="shared" ca="1" si="839"/>
        <v>-1.9005450062202907E-4</v>
      </c>
      <c r="IP395" s="240">
        <f t="shared" ca="1" si="840"/>
        <v>2.3930999053392132E-4</v>
      </c>
      <c r="IQ395" s="240">
        <f t="shared" ca="1" si="841"/>
        <v>5.1147603487684834E-4</v>
      </c>
      <c r="IR395" s="240">
        <f t="shared" ca="1" si="842"/>
        <v>4.476626322884636E-4</v>
      </c>
      <c r="IS395" s="240">
        <f t="shared" ca="1" si="843"/>
        <v>8.9787664050561527E-5</v>
      </c>
      <c r="IT395" s="240">
        <f t="shared" ca="1" si="844"/>
        <v>-3.2706721263256331E-4</v>
      </c>
      <c r="IU395" s="240">
        <f t="shared" ca="1" si="845"/>
        <v>-5.290774950110638E-4</v>
      </c>
      <c r="IV395" s="240">
        <f t="shared" ca="1" si="846"/>
        <v>-3.8354624653285198E-4</v>
      </c>
      <c r="IW395" s="240">
        <f t="shared" ca="1" si="847"/>
        <v>1.3929662096852342E-5</v>
      </c>
      <c r="IX395" s="240">
        <f t="shared" ca="1" si="848"/>
        <v>4.022554251711309E-4</v>
      </c>
      <c r="IY395" s="240">
        <f t="shared" ca="1" si="849"/>
        <v>5.2634680372208153E-4</v>
      </c>
      <c r="IZ395" s="240">
        <f t="shared" ca="1" si="850"/>
        <v>3.0469039361820686E-4</v>
      </c>
      <c r="JA395" s="240">
        <f t="shared" ca="1" si="851"/>
        <v>-1.171116791417434E-4</v>
      </c>
      <c r="JB395" s="240">
        <f t="shared" ca="1" si="852"/>
        <v>-4.6198518730782354E-4</v>
      </c>
    </row>
    <row r="396" spans="2:262">
      <c r="B396" s="248">
        <v>35</v>
      </c>
      <c r="C396" s="247">
        <f t="shared" si="853"/>
        <v>6.8359375000000028E-4</v>
      </c>
      <c r="D396" s="244">
        <f t="shared" ca="1" si="597"/>
        <v>24.193990523864887</v>
      </c>
      <c r="E396" s="243">
        <f ca="1">AO361</f>
        <v>0.19399052386488569</v>
      </c>
      <c r="F396" s="242">
        <v>35</v>
      </c>
      <c r="G396" s="240">
        <f t="shared" ca="1" si="854"/>
        <v>-4.7635606017058033E-3</v>
      </c>
      <c r="H396" s="240">
        <f t="shared" ca="1" si="598"/>
        <v>-1.9028681585486265E-3</v>
      </c>
      <c r="I396" s="240">
        <f t="shared" ca="1" si="599"/>
        <v>2.2777569919349549E-3</v>
      </c>
      <c r="J396" s="240">
        <f t="shared" ca="1" si="600"/>
        <v>4.8784061785086203E-3</v>
      </c>
      <c r="K396" s="240">
        <f t="shared" ca="1" si="601"/>
        <v>4.0951278734645373E-3</v>
      </c>
      <c r="L396" s="240">
        <f t="shared" ca="1" si="602"/>
        <v>4.7124645223154977E-4</v>
      </c>
      <c r="M396" s="240">
        <f t="shared" ca="1" si="603"/>
        <v>-3.4795171035926103E-3</v>
      </c>
      <c r="N396" s="240">
        <f t="shared" ca="1" si="604"/>
        <v>-5.0166986095513035E-3</v>
      </c>
      <c r="O396" s="240">
        <f t="shared" ca="1" si="605"/>
        <v>-3.0740254824931593E-3</v>
      </c>
      <c r="P396" s="240">
        <f t="shared" ca="1" si="606"/>
        <v>1.0009586821264778E-3</v>
      </c>
      <c r="Q396" s="240">
        <f t="shared" ca="1" si="607"/>
        <v>4.3816235386607933E-3</v>
      </c>
      <c r="R396" s="240">
        <f t="shared" ca="1" si="608"/>
        <v>4.7229563248740378E-3</v>
      </c>
      <c r="S396" s="240">
        <f t="shared" ca="1" si="609"/>
        <v>1.7881900810681967E-3</v>
      </c>
      <c r="T396" s="240">
        <f t="shared" ca="1" si="610"/>
        <v>-2.3869619268879197E-3</v>
      </c>
      <c r="U396" s="241">
        <f t="shared" ca="1" si="611"/>
        <v>-4.9063874966838129E-3</v>
      </c>
      <c r="V396" s="240">
        <f t="shared" ca="1" si="612"/>
        <v>-4.0224762127957434E-3</v>
      </c>
      <c r="W396" s="240">
        <f t="shared" ca="1" si="613"/>
        <v>-3.4835695056766166E-4</v>
      </c>
      <c r="X396" s="240">
        <f t="shared" ca="1" si="614"/>
        <v>3.5674016132657672E-3</v>
      </c>
      <c r="Y396" s="240">
        <f t="shared" ca="1" si="615"/>
        <v>5.0086166579570435E-3</v>
      </c>
      <c r="Z396" s="240">
        <f t="shared" ca="1" si="616"/>
        <v>2.9755831502211289E-3</v>
      </c>
      <c r="AA396" s="240">
        <f t="shared" ca="1" si="617"/>
        <v>-1.1214764466064724E-3</v>
      </c>
      <c r="AB396" s="240">
        <f t="shared" ca="1" si="618"/>
        <v>-4.4406190680924161E-3</v>
      </c>
      <c r="AC396" s="240">
        <f t="shared" ca="1" si="619"/>
        <v>-4.6795071157548834E-3</v>
      </c>
      <c r="AD396" s="240">
        <f t="shared" ca="1" si="620"/>
        <v>-1.6724348647476641E-3</v>
      </c>
      <c r="AE396" s="240">
        <f t="shared" ca="1" si="621"/>
        <v>2.4947290452303783E-3</v>
      </c>
      <c r="AF396" s="240">
        <f t="shared" ca="1" si="622"/>
        <v>4.9314133904926503E-3</v>
      </c>
      <c r="AG396" s="240">
        <f t="shared" ca="1" si="623"/>
        <v>3.9474015628664363E-3</v>
      </c>
      <c r="AH396" s="240">
        <f t="shared" ca="1" si="624"/>
        <v>2.2525761170264814E-4</v>
      </c>
      <c r="AI396" s="240">
        <f t="shared" ca="1" si="625"/>
        <v>-3.6531372536008308E-3</v>
      </c>
      <c r="AJ396" s="240">
        <f t="shared" ca="1" si="626"/>
        <v>-4.9975177029722723E-3</v>
      </c>
      <c r="AK396" s="240">
        <f t="shared" ca="1" si="627"/>
        <v>-2.875348437923626E-3</v>
      </c>
      <c r="AL396" s="240">
        <f t="shared" ca="1" si="628"/>
        <v>1.241318675609728E-3</v>
      </c>
      <c r="AM396" s="240">
        <f t="shared" ca="1" si="629"/>
        <v>4.4969397346428701E-3</v>
      </c>
      <c r="AN396" s="240">
        <f t="shared" ca="1" si="630"/>
        <v>4.6332391465272391E-3</v>
      </c>
      <c r="AO396" s="240">
        <f t="shared" ca="1" si="631"/>
        <v>1.5556722362009827E-3</v>
      </c>
      <c r="AP396" s="240">
        <f t="shared" ca="1" si="632"/>
        <v>-2.6009934320799181E-3</v>
      </c>
      <c r="AQ396" s="240">
        <f t="shared" ca="1" si="633"/>
        <v>-4.9534687852724755E-3</v>
      </c>
      <c r="AR396" s="240">
        <f t="shared" ca="1" si="634"/>
        <v>-3.869949145838499E-3</v>
      </c>
      <c r="AS396" s="240">
        <f t="shared" ca="1" si="635"/>
        <v>-1.0202258607527838E-4</v>
      </c>
      <c r="AT396" s="240">
        <f t="shared" ca="1" si="636"/>
        <v>3.7366723806539267E-3</v>
      </c>
      <c r="AU396" s="240">
        <f t="shared" ca="1" si="637"/>
        <v>4.9834084301924502E-3</v>
      </c>
      <c r="AV396" s="240">
        <f t="shared" ca="1" si="638"/>
        <v>2.7733817232433065E-3</v>
      </c>
      <c r="AW396" s="240">
        <f t="shared" ca="1" si="639"/>
        <v>-1.360413180658692E-3</v>
      </c>
      <c r="AX396" s="240">
        <f t="shared" ca="1" si="640"/>
        <v>-4.5505516128485652E-3</v>
      </c>
      <c r="AY396" s="240">
        <f t="shared" ca="1" si="641"/>
        <v>-4.584180287285692E-3</v>
      </c>
      <c r="AZ396" s="240">
        <f t="shared" ca="1" si="642"/>
        <v>-1.4379725288695456E-3</v>
      </c>
      <c r="BA396" s="240">
        <f t="shared" ca="1" si="643"/>
        <v>2.7056910777433813E-3</v>
      </c>
      <c r="BB396" s="240">
        <f t="shared" ca="1" si="644"/>
        <v>4.9725403956781839E-3</v>
      </c>
      <c r="BC396" s="240">
        <f t="shared" ca="1" si="645"/>
        <v>3.7901656161518395E-3</v>
      </c>
      <c r="BD396" s="240">
        <f t="shared" ca="1" si="646"/>
        <v>-2.1273894143072122E-5</v>
      </c>
      <c r="BE396" s="240">
        <f t="shared" ca="1" si="647"/>
        <v>-3.8179566759880962E-3</v>
      </c>
      <c r="BF396" s="240">
        <f t="shared" ca="1" si="648"/>
        <v>-4.9662973385159268E-3</v>
      </c>
      <c r="BG396" s="240">
        <f t="shared" ca="1" si="649"/>
        <v>-2.6697444271163418E-3</v>
      </c>
      <c r="BH396" s="240">
        <f t="shared" ca="1" si="650"/>
        <v>1.478688223676752E-3</v>
      </c>
      <c r="BI396" s="240">
        <f t="shared" ca="1" si="651"/>
        <v>4.6014224089187756E-3</v>
      </c>
      <c r="BJ396" s="240">
        <f t="shared" ca="1" si="652"/>
        <v>4.5323600892526322E-3</v>
      </c>
      <c r="BK396" s="240">
        <f t="shared" ca="1" si="653"/>
        <v>1.319406640655974E-3</v>
      </c>
      <c r="BL396" s="240">
        <f t="shared" ca="1" si="654"/>
        <v>-2.808758916273918E-3</v>
      </c>
      <c r="BM396" s="240">
        <f t="shared" ca="1" si="655"/>
        <v>-4.9886167336847947E-3</v>
      </c>
      <c r="BN396" s="240">
        <f t="shared" ca="1" si="656"/>
        <v>-3.7080990324214313E-3</v>
      </c>
      <c r="BO396" s="240">
        <f t="shared" ca="1" si="657"/>
        <v>1.4455755976307402E-4</v>
      </c>
      <c r="BP396" s="240">
        <f t="shared" ca="1" si="658"/>
        <v>3.8969411769832463E-3</v>
      </c>
      <c r="BQ396" s="240">
        <f t="shared" ca="1" si="659"/>
        <v>4.9461947350244997E-3</v>
      </c>
      <c r="BR396" s="240">
        <f t="shared" ca="1" si="660"/>
        <v>2.5644989767746569E-3</v>
      </c>
      <c r="BS396" s="240">
        <f t="shared" ca="1" si="661"/>
        <v>-1.5960725602005832E-3</v>
      </c>
      <c r="BT396" s="240">
        <f t="shared" ca="1" si="662"/>
        <v>-4.6495214801881308E-3</v>
      </c>
      <c r="BU396" s="240">
        <f t="shared" ca="1" si="663"/>
        <v>-4.4778097669776647E-3</v>
      </c>
      <c r="BV396" s="240">
        <f t="shared" ca="1" si="664"/>
        <v>-1.2000459912178633E-3</v>
      </c>
      <c r="BW396" s="240">
        <f t="shared" ca="1" si="665"/>
        <v>2.9101348634595521E-3</v>
      </c>
      <c r="BX396" s="240">
        <f t="shared" ca="1" si="666"/>
        <v>5.0016881155074289E-3</v>
      </c>
      <c r="BY396" s="240">
        <f t="shared" ca="1" si="667"/>
        <v>3.6237988284886459E-3</v>
      </c>
      <c r="BZ396" s="240">
        <f t="shared" ca="1" si="668"/>
        <v>-2.677541493144287E-4</v>
      </c>
      <c r="CA396" s="240">
        <f t="shared" ca="1" si="669"/>
        <v>-3.9735783063294195E-3</v>
      </c>
      <c r="CB396" s="240">
        <f t="shared" ca="1" si="670"/>
        <v>-4.9231127287748281E-3</v>
      </c>
      <c r="CC396" s="240">
        <f t="shared" ca="1" si="671"/>
        <v>-2.4577087681421565E-3</v>
      </c>
      <c r="CD396" s="240">
        <f t="shared" ca="1" si="672"/>
        <v>1.71249548229518E-3</v>
      </c>
      <c r="CE396" s="240">
        <f t="shared" ca="1" si="673"/>
        <v>4.6948198535746027E-3</v>
      </c>
      <c r="CF396" s="240">
        <f t="shared" ca="1" si="674"/>
        <v>4.4205621795351639E-3</v>
      </c>
      <c r="CG396" s="240">
        <f t="shared" ca="1" si="675"/>
        <v>1.0799624789472181E-3</v>
      </c>
      <c r="CH396" s="240">
        <f t="shared" ca="1" si="676"/>
        <v>-3.0097578542203898E-3</v>
      </c>
      <c r="CI396" s="240">
        <f t="shared" ca="1" si="677"/>
        <v>-5.0117466674344463E-3</v>
      </c>
      <c r="CJ396" s="240">
        <f t="shared" ca="1" si="678"/>
        <v>-3.5373157836441193E-3</v>
      </c>
      <c r="CK396" s="240">
        <f t="shared" ca="1" si="679"/>
        <v>3.9078945377821021E-4</v>
      </c>
      <c r="CL396" s="240">
        <f t="shared" ca="1" si="680"/>
        <v>4.0478219006855002E-3</v>
      </c>
      <c r="CM396" s="240">
        <f t="shared" ca="1" si="681"/>
        <v>4.8970652235043929E-3</v>
      </c>
      <c r="CN396" s="240">
        <f t="shared" ca="1" si="682"/>
        <v>2.3494381276473767E-3</v>
      </c>
      <c r="CO396" s="240">
        <f t="shared" ca="1" si="683"/>
        <v>-1.8278868611455402E-3</v>
      </c>
      <c r="CP396" s="240">
        <f t="shared" ca="1" si="684"/>
        <v>-4.7372902430319148E-3</v>
      </c>
      <c r="CQ396" s="240">
        <f t="shared" ca="1" si="685"/>
        <v>-4.3606518107311776E-3</v>
      </c>
      <c r="CR396" s="240">
        <f t="shared" ca="1" si="686"/>
        <v>-9.5922843766168783E-4</v>
      </c>
      <c r="CS396" s="240">
        <f t="shared" ca="1" si="687"/>
        <v>3.1075678793919411E-3</v>
      </c>
      <c r="CT396" s="240">
        <f t="shared" ca="1" si="688"/>
        <v>5.0187863305702803E-3</v>
      </c>
      <c r="CU396" s="240">
        <f t="shared" ca="1" si="689"/>
        <v>3.4487019920403077E-3</v>
      </c>
      <c r="CV396" s="240">
        <f t="shared" ca="1" si="690"/>
        <v>-5.1358936128759409E-4</v>
      </c>
      <c r="CW396" s="240">
        <f t="shared" ca="1" si="691"/>
        <v>-4.1196272384864197E-3</v>
      </c>
      <c r="CX396" s="240">
        <f t="shared" ca="1" si="692"/>
        <v>-4.8680679092563571E-3</v>
      </c>
      <c r="CY396" s="240">
        <f t="shared" ca="1" si="693"/>
        <v>-2.2397522734756529E-3</v>
      </c>
      <c r="CZ396" s="240">
        <f t="shared" ca="1" si="694"/>
        <v>1.9421771892998373E-3</v>
      </c>
      <c r="DA396" s="240">
        <f t="shared" ca="1" si="695"/>
        <v>4.7769070659855169E-3</v>
      </c>
      <c r="DB396" s="240">
        <f t="shared" ca="1" si="696"/>
        <v>4.2981147483316809E-3</v>
      </c>
      <c r="DC396" s="240">
        <f t="shared" ca="1" si="697"/>
        <v>8.3791659303317158E-4</v>
      </c>
      <c r="DD396" s="240">
        <f t="shared" ca="1" si="698"/>
        <v>-3.2035060218723937E-3</v>
      </c>
      <c r="DE396" s="240">
        <f t="shared" ca="1" si="699"/>
        <v>-5.0228028644850875E-3</v>
      </c>
      <c r="DF396" s="240">
        <f t="shared" ca="1" si="700"/>
        <v>-3.358010831311764E-3</v>
      </c>
      <c r="DG396" s="240">
        <f t="shared" ca="1" si="701"/>
        <v>6.3607990177008125E-4</v>
      </c>
      <c r="DH396" s="240">
        <f t="shared" ca="1" si="702"/>
        <v>4.1889510668816589E-3</v>
      </c>
      <c r="DI396" s="240">
        <f t="shared" ca="1" si="703"/>
        <v>4.8361382529285854E-3</v>
      </c>
      <c r="DJ396" s="240">
        <f t="shared" ca="1" si="704"/>
        <v>2.1287172762841193E-3</v>
      </c>
      <c r="DK396" s="240">
        <f t="shared" ca="1" si="705"/>
        <v>-2.0552976225379836E-3</v>
      </c>
      <c r="DL396" s="240">
        <f t="shared" ca="1" si="706"/>
        <v>-4.8136464587426302E-3</v>
      </c>
      <c r="DM396" s="240">
        <f t="shared" ca="1" si="707"/>
        <v>-4.2329886623246517E-3</v>
      </c>
      <c r="DN396" s="240">
        <f t="shared" ca="1" si="708"/>
        <v>-7.1610001878073229E-4</v>
      </c>
      <c r="DO396" s="240">
        <f t="shared" ca="1" si="709"/>
        <v>3.2975144921120751E-3</v>
      </c>
      <c r="DP396" s="240">
        <f t="shared" ca="1" si="710"/>
        <v>5.0237938497690246E-3</v>
      </c>
      <c r="DQ396" s="240">
        <f t="shared" ca="1" si="711"/>
        <v>3.2652969304225515E-3</v>
      </c>
      <c r="DR396" s="240">
        <f t="shared" ca="1" si="712"/>
        <v>-7.5818729150430204E-4</v>
      </c>
      <c r="DS396" s="240">
        <f t="shared" ca="1" si="713"/>
        <v>-4.2557516277891769E-3</v>
      </c>
      <c r="DT396" s="240">
        <f t="shared" ca="1" si="714"/>
        <v>-4.8012954877521066E-3</v>
      </c>
      <c r="DU396" s="240">
        <f t="shared" ca="1" si="715"/>
        <v>-2.016400019403218E-3</v>
      </c>
      <c r="DV396" s="240">
        <f t="shared" ca="1" si="716"/>
        <v>2.1671800213408413E-3</v>
      </c>
      <c r="DW396" s="240">
        <f t="shared" ca="1" si="717"/>
        <v>4.8474862908668495E-3</v>
      </c>
      <c r="DX396" s="240">
        <f t="shared" ca="1" si="718"/>
        <v>4.1653127822290793E-3</v>
      </c>
      <c r="DY396" s="240">
        <f t="shared" ca="1" si="719"/>
        <v>5.9385209265368308E-4</v>
      </c>
      <c r="DZ396" s="240">
        <f t="shared" ca="1" si="720"/>
        <v>-3.3895366629237188E-3</v>
      </c>
      <c r="EA396" s="240">
        <f t="shared" ca="1" si="721"/>
        <v>-5.0217586894896141E-3</v>
      </c>
      <c r="EB396" s="240">
        <f t="shared" ca="1" si="722"/>
        <v>-3.1706161367597695E-3</v>
      </c>
      <c r="EC396" s="240">
        <f t="shared" ca="1" si="723"/>
        <v>8.7983797756456886E-4</v>
      </c>
      <c r="ED396" s="240">
        <f t="shared" ca="1" si="724"/>
        <v>4.3199886830489198E-3</v>
      </c>
      <c r="EE396" s="240">
        <f t="shared" ca="1" si="725"/>
        <v>4.7635606017058076E-3</v>
      </c>
      <c r="EF396" s="240">
        <f t="shared" ca="1" si="726"/>
        <v>1.9028681585486814E-3</v>
      </c>
      <c r="EG396" s="240">
        <f t="shared" ca="1" si="727"/>
        <v>-2.2777569919349241E-3</v>
      </c>
      <c r="EH396" s="240">
        <f t="shared" ca="1" si="728"/>
        <v>-4.8784061785086177E-3</v>
      </c>
      <c r="EI396" s="240">
        <f t="shared" ca="1" si="729"/>
        <v>-4.0951278734645685E-3</v>
      </c>
      <c r="EJ396" s="240">
        <f t="shared" ca="1" si="730"/>
        <v>-4.7124645223157969E-4</v>
      </c>
      <c r="EK396" s="240">
        <f t="shared" ca="1" si="731"/>
        <v>3.4795171035925561E-3</v>
      </c>
      <c r="EL396" s="240">
        <f t="shared" ca="1" si="732"/>
        <v>5.0166986095513061E-3</v>
      </c>
      <c r="EM396" s="240">
        <f t="shared" ca="1" si="733"/>
        <v>3.0740254824931762E-3</v>
      </c>
      <c r="EN396" s="240">
        <f t="shared" ca="1" si="734"/>
        <v>-1.000958682126413E-3</v>
      </c>
      <c r="EO396" s="240">
        <f t="shared" ca="1" si="735"/>
        <v>-4.3816235386607743E-3</v>
      </c>
      <c r="EP396" s="240">
        <f t="shared" ca="1" si="736"/>
        <v>-4.7229563248740447E-3</v>
      </c>
      <c r="EQ396" s="240">
        <f t="shared" ca="1" si="737"/>
        <v>-1.7881900810682591E-3</v>
      </c>
      <c r="ER396" s="240">
        <f t="shared" ca="1" si="738"/>
        <v>2.386961926887885E-3</v>
      </c>
      <c r="ES396" s="240">
        <f t="shared" ca="1" si="739"/>
        <v>4.9063874966838103E-3</v>
      </c>
      <c r="ET396" s="240">
        <f t="shared" ca="1" si="740"/>
        <v>4.0224762127957772E-3</v>
      </c>
      <c r="EU396" s="240">
        <f t="shared" ca="1" si="741"/>
        <v>3.4835695056769202E-4</v>
      </c>
      <c r="EV396" s="240">
        <f t="shared" ca="1" si="742"/>
        <v>-3.5674016132657646E-3</v>
      </c>
      <c r="EW396" s="240">
        <f t="shared" ca="1" si="743"/>
        <v>-5.0086166579570487E-3</v>
      </c>
      <c r="EX396" s="240">
        <f t="shared" ca="1" si="744"/>
        <v>-2.9755831502211462E-3</v>
      </c>
      <c r="EY396" s="240">
        <f t="shared" ca="1" si="745"/>
        <v>1.1214764466063992E-3</v>
      </c>
      <c r="EZ396" s="240">
        <f t="shared" ca="1" si="746"/>
        <v>4.4406190680923979E-3</v>
      </c>
      <c r="FA396" s="240">
        <f t="shared" ca="1" si="747"/>
        <v>4.6795071157549172E-3</v>
      </c>
      <c r="FB396" s="240">
        <f t="shared" ca="1" si="748"/>
        <v>1.6724348647476671E-3</v>
      </c>
      <c r="FC396" s="240">
        <f t="shared" ca="1" si="749"/>
        <v>-2.494729045230344E-3</v>
      </c>
      <c r="FD396" s="240">
        <f t="shared" ca="1" si="750"/>
        <v>-4.9314133904926321E-3</v>
      </c>
      <c r="FE396" s="240">
        <f t="shared" ca="1" si="751"/>
        <v>-3.9474015628664276E-3</v>
      </c>
      <c r="FF396" s="240">
        <f t="shared" ca="1" si="752"/>
        <v>-2.2525761170268761E-4</v>
      </c>
      <c r="FG396" s="240">
        <f t="shared" ca="1" si="753"/>
        <v>3.6531372536007796E-3</v>
      </c>
      <c r="FH396" s="240">
        <f t="shared" ca="1" si="754"/>
        <v>4.9975177029722706E-3</v>
      </c>
      <c r="FI396" s="240">
        <f t="shared" ca="1" si="755"/>
        <v>2.8753484379236438E-3</v>
      </c>
      <c r="FJ396" s="240">
        <f t="shared" ca="1" si="756"/>
        <v>-1.2413186756096554E-3</v>
      </c>
      <c r="FK396" s="240">
        <f t="shared" ca="1" si="757"/>
        <v>-4.4969397346428762E-3</v>
      </c>
      <c r="FL396" s="240">
        <f t="shared" ca="1" si="758"/>
        <v>-4.6332391465272477E-3</v>
      </c>
      <c r="FM396" s="240">
        <f t="shared" ca="1" si="759"/>
        <v>-1.5556722362010541E-3</v>
      </c>
      <c r="FN396" s="240">
        <f t="shared" ca="1" si="760"/>
        <v>2.600993432079945E-3</v>
      </c>
      <c r="FO396" s="240">
        <f t="shared" ca="1" si="761"/>
        <v>4.9534687852724711E-3</v>
      </c>
      <c r="FP396" s="240">
        <f t="shared" ca="1" si="762"/>
        <v>3.8699491458385471E-3</v>
      </c>
      <c r="FQ396" s="240">
        <f t="shared" ca="1" si="763"/>
        <v>1.0202258607538983E-4</v>
      </c>
      <c r="FR396" s="240">
        <f t="shared" ca="1" si="764"/>
        <v>-3.7366723806539241E-3</v>
      </c>
      <c r="FS396" s="240">
        <f t="shared" ca="1" si="765"/>
        <v>-4.9834084301924597E-3</v>
      </c>
      <c r="FT396" s="240">
        <f t="shared" ca="1" si="766"/>
        <v>-2.7733817232433989E-3</v>
      </c>
      <c r="FU396" s="240">
        <f t="shared" ca="1" si="767"/>
        <v>1.3604131806586883E-3</v>
      </c>
      <c r="FV396" s="240">
        <f t="shared" ca="1" si="768"/>
        <v>4.5505516128485487E-3</v>
      </c>
      <c r="FW396" s="240">
        <f t="shared" ca="1" si="769"/>
        <v>4.5841802872857371E-3</v>
      </c>
      <c r="FX396" s="240">
        <f t="shared" ca="1" si="770"/>
        <v>1.4379725288695495E-3</v>
      </c>
      <c r="FY396" s="240">
        <f t="shared" ca="1" si="771"/>
        <v>-2.7056910777433474E-3</v>
      </c>
      <c r="FZ396" s="240">
        <f t="shared" ca="1" si="772"/>
        <v>-4.9725403956781683E-3</v>
      </c>
      <c r="GA396" s="240">
        <f t="shared" ca="1" si="773"/>
        <v>-3.7901656161518421E-3</v>
      </c>
      <c r="GB396" s="240">
        <f t="shared" ca="1" si="774"/>
        <v>2.127389414303309E-5</v>
      </c>
      <c r="GC396" s="240">
        <f t="shared" ca="1" si="775"/>
        <v>3.8179566759880472E-3</v>
      </c>
      <c r="GD396" s="240">
        <f t="shared" ca="1" si="776"/>
        <v>4.9662973385159268E-3</v>
      </c>
      <c r="GE396" s="240">
        <f t="shared" ca="1" si="777"/>
        <v>2.6697444271163752E-3</v>
      </c>
      <c r="GF396" s="240">
        <f t="shared" ca="1" si="778"/>
        <v>-1.47868822367668E-3</v>
      </c>
      <c r="GG396" s="240">
        <f t="shared" ca="1" si="779"/>
        <v>-4.6014224089187886E-3</v>
      </c>
      <c r="GH396" s="240">
        <f t="shared" ca="1" si="780"/>
        <v>-4.5323600892526487E-3</v>
      </c>
      <c r="GI396" s="240">
        <f t="shared" ca="1" si="781"/>
        <v>-1.3194066406560466E-3</v>
      </c>
      <c r="GJ396" s="240">
        <f t="shared" ca="1" si="782"/>
        <v>2.808758916273944E-3</v>
      </c>
      <c r="GK396" s="240">
        <f t="shared" ca="1" si="783"/>
        <v>4.9886167336847913E-3</v>
      </c>
      <c r="GL396" s="240">
        <f t="shared" ca="1" si="784"/>
        <v>3.7080990324214816E-3</v>
      </c>
      <c r="GM396" s="240">
        <f t="shared" ca="1" si="785"/>
        <v>-1.4455755976310568E-4</v>
      </c>
      <c r="GN396" s="240">
        <f t="shared" ca="1" si="786"/>
        <v>-3.8969411769832437E-3</v>
      </c>
      <c r="GO396" s="240">
        <f t="shared" ca="1" si="787"/>
        <v>-4.9461947350245127E-3</v>
      </c>
      <c r="GP396" s="240">
        <f t="shared" ca="1" si="788"/>
        <v>-2.5644989767746296E-3</v>
      </c>
      <c r="GQ396" s="240">
        <f t="shared" ca="1" si="789"/>
        <v>1.5960725602005797E-3</v>
      </c>
      <c r="GR396" s="240">
        <f t="shared" ca="1" si="790"/>
        <v>4.649521480188103E-3</v>
      </c>
      <c r="GS396" s="240">
        <f t="shared" ca="1" si="791"/>
        <v>4.4778097669777158E-3</v>
      </c>
      <c r="GT396" s="240">
        <f t="shared" ca="1" si="792"/>
        <v>1.2000459912178672E-3</v>
      </c>
      <c r="GU396" s="240">
        <f t="shared" ca="1" si="793"/>
        <v>-2.91013486345952E-3</v>
      </c>
      <c r="GV396" s="240">
        <f t="shared" ca="1" si="794"/>
        <v>-5.0016881155074185E-3</v>
      </c>
      <c r="GW396" s="240">
        <f t="shared" ca="1" si="795"/>
        <v>-3.6237988284886485E-3</v>
      </c>
      <c r="GX396" s="240">
        <f t="shared" ca="1" si="796"/>
        <v>2.6775414931438967E-4</v>
      </c>
      <c r="GY396" s="240">
        <f t="shared" ca="1" si="797"/>
        <v>3.9735783063293527E-3</v>
      </c>
      <c r="GZ396" s="240">
        <f t="shared" ca="1" si="798"/>
        <v>4.923112728774829E-3</v>
      </c>
      <c r="HA396" s="240">
        <f t="shared" ca="1" si="799"/>
        <v>2.4577087681421908E-3</v>
      </c>
      <c r="HB396" s="240">
        <f t="shared" ca="1" si="800"/>
        <v>-1.7124954822950763E-3</v>
      </c>
      <c r="HC396" s="240">
        <f t="shared" ca="1" si="801"/>
        <v>-4.6948198535746131E-3</v>
      </c>
      <c r="HD396" s="240">
        <f t="shared" ca="1" si="802"/>
        <v>-4.420562179535183E-3</v>
      </c>
      <c r="HE396" s="240">
        <f t="shared" ca="1" si="803"/>
        <v>-1.0799624789473263E-3</v>
      </c>
      <c r="HF396" s="240">
        <f t="shared" ca="1" si="804"/>
        <v>3.0097578542204158E-3</v>
      </c>
      <c r="HG396" s="240">
        <f t="shared" ca="1" si="805"/>
        <v>5.0117466674344437E-3</v>
      </c>
      <c r="HH396" s="240">
        <f t="shared" ca="1" si="806"/>
        <v>3.5373157836441982E-3</v>
      </c>
      <c r="HI396" s="240">
        <f t="shared" ca="1" si="807"/>
        <v>-3.9078945377824187E-4</v>
      </c>
      <c r="HJ396" s="240">
        <f t="shared" ca="1" si="808"/>
        <v>-4.0478219006854776E-3</v>
      </c>
      <c r="HK396" s="240">
        <f t="shared" ca="1" si="809"/>
        <v>-4.8970652235044015E-3</v>
      </c>
      <c r="HL396" s="240">
        <f t="shared" ca="1" si="810"/>
        <v>-2.3494381276473486E-3</v>
      </c>
      <c r="HM396" s="240">
        <f t="shared" ca="1" si="811"/>
        <v>1.8278868611455031E-3</v>
      </c>
      <c r="HN396" s="240">
        <f t="shared" ca="1" si="812"/>
        <v>4.7372902430319018E-3</v>
      </c>
      <c r="HO396" s="240">
        <f t="shared" ca="1" si="813"/>
        <v>4.3606518107311611E-3</v>
      </c>
      <c r="HP396" s="240">
        <f t="shared" ca="1" si="814"/>
        <v>9.5922843766172664E-4</v>
      </c>
      <c r="HQ396" s="240">
        <f t="shared" ca="1" si="815"/>
        <v>-3.1075678793919094E-3</v>
      </c>
      <c r="HR396" s="240">
        <f t="shared" ca="1" si="816"/>
        <v>-5.0187863305702751E-3</v>
      </c>
      <c r="HS396" s="240">
        <f t="shared" ca="1" si="817"/>
        <v>-3.4487019920403364E-3</v>
      </c>
      <c r="HT396" s="240">
        <f t="shared" ca="1" si="818"/>
        <v>5.1358936128755505E-4</v>
      </c>
      <c r="HU396" s="240">
        <f t="shared" ca="1" si="819"/>
        <v>4.1196272384863564E-3</v>
      </c>
      <c r="HV396" s="240">
        <f t="shared" ca="1" si="820"/>
        <v>4.8680679092563666E-3</v>
      </c>
      <c r="HW396" s="240">
        <f t="shared" ca="1" si="821"/>
        <v>2.2397522734756885E-3</v>
      </c>
      <c r="HX396" s="240">
        <f t="shared" ca="1" si="822"/>
        <v>-1.9421771892997356E-3</v>
      </c>
      <c r="HY396" s="240">
        <f t="shared" ca="1" si="823"/>
        <v>-4.7769070659855273E-3</v>
      </c>
      <c r="HZ396" s="240">
        <f t="shared" ca="1" si="824"/>
        <v>-4.2981147483317009E-3</v>
      </c>
      <c r="IA396" s="240">
        <f t="shared" ca="1" si="825"/>
        <v>-8.3791659303328108E-4</v>
      </c>
      <c r="IB396" s="240">
        <f t="shared" ca="1" si="826"/>
        <v>3.2035060218724176E-3</v>
      </c>
      <c r="IC396" s="240">
        <f t="shared" ca="1" si="827"/>
        <v>5.0228028644850858E-3</v>
      </c>
      <c r="ID396" s="240">
        <f t="shared" ca="1" si="828"/>
        <v>3.3580108313118464E-3</v>
      </c>
      <c r="IE396" s="240">
        <f t="shared" ca="1" si="829"/>
        <v>-2.8464497568407797E-3</v>
      </c>
      <c r="IF396" s="240">
        <f t="shared" ca="1" si="830"/>
        <v>-4.1889510668816372E-3</v>
      </c>
      <c r="IG396" s="240">
        <f t="shared" ca="1" si="831"/>
        <v>-4.8361382529286149E-3</v>
      </c>
      <c r="IH396" s="240">
        <f t="shared" ca="1" si="832"/>
        <v>-2.1287172762840907E-3</v>
      </c>
      <c r="II396" s="240">
        <f t="shared" ca="1" si="833"/>
        <v>2.0552976225379476E-3</v>
      </c>
      <c r="IJ396" s="240">
        <f t="shared" ca="1" si="834"/>
        <v>4.813646458742619E-3</v>
      </c>
      <c r="IK396" s="240">
        <f t="shared" ca="1" si="835"/>
        <v>4.2329886623246344E-3</v>
      </c>
      <c r="IL396" s="240">
        <f t="shared" ca="1" si="836"/>
        <v>7.1610001878077089E-4</v>
      </c>
      <c r="IM396" s="240">
        <f t="shared" ca="1" si="837"/>
        <v>-3.2975144921120456E-3</v>
      </c>
      <c r="IN396" s="240">
        <f t="shared" ca="1" si="838"/>
        <v>-5.0237938497690246E-3</v>
      </c>
      <c r="IO396" s="240">
        <f t="shared" ca="1" si="839"/>
        <v>-3.2652969304225814E-3</v>
      </c>
      <c r="IP396" s="240">
        <f t="shared" ca="1" si="840"/>
        <v>7.5818729150426301E-4</v>
      </c>
      <c r="IQ396" s="240">
        <f t="shared" ca="1" si="841"/>
        <v>4.2557516277891179E-3</v>
      </c>
      <c r="IR396" s="240">
        <f t="shared" ca="1" si="842"/>
        <v>4.8012954877521179E-3</v>
      </c>
      <c r="IS396" s="240">
        <f t="shared" ca="1" si="843"/>
        <v>2.016400019403254E-3</v>
      </c>
      <c r="IT396" s="240">
        <f t="shared" ca="1" si="844"/>
        <v>-2.167180021340742E-3</v>
      </c>
      <c r="IU396" s="240">
        <f t="shared" ca="1" si="845"/>
        <v>-4.8474862908668391E-3</v>
      </c>
      <c r="IV396" s="240">
        <f t="shared" ca="1" si="846"/>
        <v>-4.1653127822291001E-3</v>
      </c>
      <c r="IW396" s="240">
        <f t="shared" ca="1" si="847"/>
        <v>-5.9385209265379324E-4</v>
      </c>
      <c r="IX396" s="240">
        <f t="shared" ca="1" si="848"/>
        <v>3.3895366629237422E-3</v>
      </c>
      <c r="IY396" s="240">
        <f t="shared" ca="1" si="849"/>
        <v>5.021758689489615E-3</v>
      </c>
      <c r="IZ396" s="240">
        <f t="shared" ca="1" si="850"/>
        <v>3.1706161367598554E-3</v>
      </c>
      <c r="JA396" s="240">
        <f t="shared" ca="1" si="851"/>
        <v>-8.7983797756460095E-4</v>
      </c>
      <c r="JB396" s="240">
        <f t="shared" ca="1" si="852"/>
        <v>-4.3199886830488999E-3</v>
      </c>
    </row>
    <row r="397" spans="2:262">
      <c r="B397" s="248">
        <v>36</v>
      </c>
      <c r="C397" s="247">
        <f t="shared" si="853"/>
        <v>7.031250000000003E-4</v>
      </c>
      <c r="D397" s="244">
        <f t="shared" ca="1" si="597"/>
        <v>24.191366007111956</v>
      </c>
      <c r="E397" s="243">
        <f ca="1">AP361</f>
        <v>0.19136600711195711</v>
      </c>
      <c r="F397" s="242">
        <v>36</v>
      </c>
      <c r="G397" s="240">
        <f t="shared" ca="1" si="854"/>
        <v>-1.4175226837488896E-3</v>
      </c>
      <c r="H397" s="240">
        <f t="shared" ca="1" si="598"/>
        <v>-5.915887899531954E-4</v>
      </c>
      <c r="I397" s="240">
        <f t="shared" ca="1" si="599"/>
        <v>6.6692277308328003E-4</v>
      </c>
      <c r="J397" s="240">
        <f t="shared" ca="1" si="600"/>
        <v>1.4377714465528511E-3</v>
      </c>
      <c r="K397" s="240">
        <f t="shared" ca="1" si="601"/>
        <v>1.1573023266274768E-3</v>
      </c>
      <c r="L397" s="240">
        <f t="shared" ca="1" si="602"/>
        <v>3.0598200966015484E-5</v>
      </c>
      <c r="M397" s="240">
        <f t="shared" ca="1" si="603"/>
        <v>-1.1184797402268181E-3</v>
      </c>
      <c r="N397" s="240">
        <f t="shared" ca="1" si="604"/>
        <v>-1.4497102723119992E-3</v>
      </c>
      <c r="O397" s="240">
        <f t="shared" ca="1" si="605"/>
        <v>-7.2089318124874671E-4</v>
      </c>
      <c r="P397" s="240">
        <f t="shared" ca="1" si="606"/>
        <v>5.3505068674485892E-4</v>
      </c>
      <c r="Q397" s="240">
        <f t="shared" ca="1" si="607"/>
        <v>1.3997583059649162E-3</v>
      </c>
      <c r="R397" s="240">
        <f t="shared" ca="1" si="608"/>
        <v>1.2409438507679897E-3</v>
      </c>
      <c r="S397" s="240">
        <f t="shared" ca="1" si="609"/>
        <v>1.7473458393785506E-4</v>
      </c>
      <c r="T397" s="240">
        <f t="shared" ca="1" si="610"/>
        <v>-1.0192429576453817E-3</v>
      </c>
      <c r="U397" s="241">
        <f t="shared" ca="1" si="611"/>
        <v>-1.4679363584604967E-3</v>
      </c>
      <c r="V397" s="240">
        <f t="shared" ca="1" si="612"/>
        <v>-8.432549771285727E-4</v>
      </c>
      <c r="W397" s="240">
        <f t="shared" ca="1" si="613"/>
        <v>3.9802576980462736E-4</v>
      </c>
      <c r="X397" s="240">
        <f t="shared" ca="1" si="614"/>
        <v>1.3482647277048127E-3</v>
      </c>
      <c r="Y397" s="240">
        <f t="shared" ca="1" si="615"/>
        <v>1.3126344072566928E-3</v>
      </c>
      <c r="Z397" s="240">
        <f t="shared" ca="1" si="616"/>
        <v>3.1718817734673326E-4</v>
      </c>
      <c r="AA397" s="240">
        <f t="shared" ca="1" si="617"/>
        <v>-9.1019030820694321E-4</v>
      </c>
      <c r="AB397" s="240">
        <f t="shared" ca="1" si="618"/>
        <v>-1.4720254150213793E-3</v>
      </c>
      <c r="AC397" s="240">
        <f t="shared" ca="1" si="619"/>
        <v>-9.5749576660859187E-4</v>
      </c>
      <c r="AD397" s="240">
        <f t="shared" ca="1" si="620"/>
        <v>2.5716764711815614E-4</v>
      </c>
      <c r="AE397" s="240">
        <f t="shared" ca="1" si="621"/>
        <v>1.2837866230804406E-3</v>
      </c>
      <c r="AF397" s="240">
        <f t="shared" ca="1" si="622"/>
        <v>1.3716835768445563E-3</v>
      </c>
      <c r="AG397" s="240">
        <f t="shared" ca="1" si="623"/>
        <v>4.5658707521506719E-4</v>
      </c>
      <c r="AH397" s="240">
        <f t="shared" ca="1" si="624"/>
        <v>-7.9237202853983712E-4</v>
      </c>
      <c r="AI397" s="240">
        <f t="shared" ca="1" si="625"/>
        <v>-1.4619380621446602E-3</v>
      </c>
      <c r="AJ397" s="240">
        <f t="shared" ca="1" si="626"/>
        <v>-1.0625153484357392E-3</v>
      </c>
      <c r="AK397" s="240">
        <f t="shared" ca="1" si="627"/>
        <v>1.1383285940780351E-4</v>
      </c>
      <c r="AL397" s="240">
        <f t="shared" ca="1" si="628"/>
        <v>1.2069449514866492E-3</v>
      </c>
      <c r="AM397" s="240">
        <f t="shared" ca="1" si="629"/>
        <v>1.4175226837488898E-3</v>
      </c>
      <c r="AN397" s="240">
        <f t="shared" ca="1" si="630"/>
        <v>5.915887899531954E-4</v>
      </c>
      <c r="AO397" s="240">
        <f t="shared" ca="1" si="631"/>
        <v>-6.669227730832809E-4</v>
      </c>
      <c r="AP397" s="240">
        <f t="shared" ca="1" si="632"/>
        <v>-1.4377714465528505E-3</v>
      </c>
      <c r="AQ397" s="240">
        <f t="shared" ca="1" si="633"/>
        <v>-1.1573023266274786E-3</v>
      </c>
      <c r="AR397" s="240">
        <f t="shared" ca="1" si="634"/>
        <v>-3.059820096601711E-5</v>
      </c>
      <c r="AS397" s="240">
        <f t="shared" ca="1" si="635"/>
        <v>1.1184797402268173E-3</v>
      </c>
      <c r="AT397" s="240">
        <f t="shared" ca="1" si="636"/>
        <v>1.4497102723119992E-3</v>
      </c>
      <c r="AU397" s="240">
        <f t="shared" ca="1" si="637"/>
        <v>7.2089318124874584E-4</v>
      </c>
      <c r="AV397" s="240">
        <f t="shared" ca="1" si="638"/>
        <v>-5.3505068674485979E-4</v>
      </c>
      <c r="AW397" s="240">
        <f t="shared" ca="1" si="639"/>
        <v>-1.3997583059649167E-3</v>
      </c>
      <c r="AX397" s="240">
        <f t="shared" ca="1" si="640"/>
        <v>-1.2409438507679877E-3</v>
      </c>
      <c r="AY397" s="240">
        <f t="shared" ca="1" si="641"/>
        <v>-1.7473458393786189E-4</v>
      </c>
      <c r="AZ397" s="240">
        <f t="shared" ca="1" si="642"/>
        <v>1.0192429576453767E-3</v>
      </c>
      <c r="BA397" s="240">
        <f t="shared" ca="1" si="643"/>
        <v>1.4679363584604969E-3</v>
      </c>
      <c r="BB397" s="240">
        <f t="shared" ca="1" si="644"/>
        <v>8.4325497712857617E-4</v>
      </c>
      <c r="BC397" s="240">
        <f t="shared" ca="1" si="645"/>
        <v>-3.9802576980462324E-4</v>
      </c>
      <c r="BD397" s="240">
        <f t="shared" ca="1" si="646"/>
        <v>-1.3482647277048121E-3</v>
      </c>
      <c r="BE397" s="240">
        <f t="shared" ca="1" si="647"/>
        <v>-1.3126344072566937E-3</v>
      </c>
      <c r="BF397" s="240">
        <f t="shared" ca="1" si="648"/>
        <v>-3.1718817734673494E-4</v>
      </c>
      <c r="BG397" s="240">
        <f t="shared" ca="1" si="649"/>
        <v>9.1019030820694191E-4</v>
      </c>
      <c r="BH397" s="240">
        <f t="shared" ca="1" si="650"/>
        <v>1.4720254150213793E-3</v>
      </c>
      <c r="BI397" s="240">
        <f t="shared" ca="1" si="651"/>
        <v>9.5749576660858905E-4</v>
      </c>
      <c r="BJ397" s="240">
        <f t="shared" ca="1" si="652"/>
        <v>-2.571676471181595E-4</v>
      </c>
      <c r="BK397" s="240">
        <f t="shared" ca="1" si="653"/>
        <v>-1.2837866230804424E-3</v>
      </c>
      <c r="BL397" s="240">
        <f t="shared" ca="1" si="654"/>
        <v>-1.3716835768445589E-3</v>
      </c>
      <c r="BM397" s="240">
        <f t="shared" ca="1" si="655"/>
        <v>-4.5658707521507364E-4</v>
      </c>
      <c r="BN397" s="240">
        <f t="shared" ca="1" si="656"/>
        <v>7.9237202853983148E-4</v>
      </c>
      <c r="BO397" s="240">
        <f t="shared" ca="1" si="657"/>
        <v>1.4619380621446599E-3</v>
      </c>
      <c r="BP397" s="240">
        <f t="shared" ca="1" si="658"/>
        <v>1.0625153484357403E-3</v>
      </c>
      <c r="BQ397" s="240">
        <f t="shared" ca="1" si="659"/>
        <v>-1.1383285940780188E-4</v>
      </c>
      <c r="BR397" s="240">
        <f t="shared" ca="1" si="660"/>
        <v>-1.2069449514866481E-3</v>
      </c>
      <c r="BS397" s="240">
        <f t="shared" ca="1" si="661"/>
        <v>-1.4175226837488902E-3</v>
      </c>
      <c r="BT397" s="240">
        <f t="shared" ca="1" si="662"/>
        <v>-5.9158878995319681E-4</v>
      </c>
      <c r="BU397" s="240">
        <f t="shared" ca="1" si="663"/>
        <v>6.6692277308327938E-4</v>
      </c>
      <c r="BV397" s="240">
        <f t="shared" ca="1" si="664"/>
        <v>1.4377714465528511E-3</v>
      </c>
      <c r="BW397" s="240">
        <f t="shared" ca="1" si="665"/>
        <v>1.1573023266274764E-3</v>
      </c>
      <c r="BX397" s="240">
        <f t="shared" ca="1" si="666"/>
        <v>3.0598200966013424E-5</v>
      </c>
      <c r="BY397" s="240">
        <f t="shared" ca="1" si="667"/>
        <v>-1.1184797402268127E-3</v>
      </c>
      <c r="BZ397" s="240">
        <f t="shared" ca="1" si="668"/>
        <v>-1.4497102723120005E-3</v>
      </c>
      <c r="CA397" s="240">
        <f t="shared" ca="1" si="669"/>
        <v>-7.208931812487427E-4</v>
      </c>
      <c r="CB397" s="240">
        <f t="shared" ca="1" si="670"/>
        <v>5.3505068674485328E-4</v>
      </c>
      <c r="CC397" s="240">
        <f t="shared" ca="1" si="671"/>
        <v>1.3997583059649175E-3</v>
      </c>
      <c r="CD397" s="240">
        <f t="shared" ca="1" si="672"/>
        <v>1.2409438507679914E-3</v>
      </c>
      <c r="CE397" s="240">
        <f t="shared" ca="1" si="673"/>
        <v>1.7473458393786872E-4</v>
      </c>
      <c r="CF397" s="240">
        <f t="shared" ca="1" si="674"/>
        <v>-1.0192429576453793E-3</v>
      </c>
      <c r="CG397" s="240">
        <f t="shared" ca="1" si="675"/>
        <v>-1.4679363584604974E-3</v>
      </c>
      <c r="CH397" s="240">
        <f t="shared" ca="1" si="676"/>
        <v>-8.4325497712857325E-4</v>
      </c>
      <c r="CI397" s="240">
        <f t="shared" ca="1" si="677"/>
        <v>3.9802576980461652E-4</v>
      </c>
      <c r="CJ397" s="240">
        <f t="shared" ca="1" si="678"/>
        <v>1.3482647277048136E-3</v>
      </c>
      <c r="CK397" s="240">
        <f t="shared" ca="1" si="679"/>
        <v>1.3126344072566967E-3</v>
      </c>
      <c r="CL397" s="240">
        <f t="shared" ca="1" si="680"/>
        <v>3.1718817734673136E-4</v>
      </c>
      <c r="CM397" s="240">
        <f t="shared" ca="1" si="681"/>
        <v>-9.1019030820693649E-4</v>
      </c>
      <c r="CN397" s="240">
        <f t="shared" ca="1" si="682"/>
        <v>-1.4720254150213793E-3</v>
      </c>
      <c r="CO397" s="240">
        <f t="shared" ca="1" si="683"/>
        <v>-9.5749576660859436E-4</v>
      </c>
      <c r="CP397" s="240">
        <f t="shared" ca="1" si="684"/>
        <v>2.5716764711816319E-4</v>
      </c>
      <c r="CQ397" s="240">
        <f t="shared" ca="1" si="685"/>
        <v>1.2837866230804389E-3</v>
      </c>
      <c r="CR397" s="240">
        <f t="shared" ca="1" si="686"/>
        <v>1.3716835768445615E-3</v>
      </c>
      <c r="CS397" s="240">
        <f t="shared" ca="1" si="687"/>
        <v>4.5658707521507028E-4</v>
      </c>
      <c r="CT397" s="240">
        <f t="shared" ca="1" si="688"/>
        <v>-7.9237202853982562E-4</v>
      </c>
      <c r="CU397" s="240">
        <f t="shared" ca="1" si="689"/>
        <v>-1.4619380621446602E-3</v>
      </c>
      <c r="CV397" s="240">
        <f t="shared" ca="1" si="690"/>
        <v>-1.0625153484357451E-3</v>
      </c>
      <c r="CW397" s="240">
        <f t="shared" ca="1" si="691"/>
        <v>1.1383285940780546E-4</v>
      </c>
      <c r="CX397" s="240">
        <f t="shared" ca="1" si="692"/>
        <v>1.2069449514866442E-3</v>
      </c>
      <c r="CY397" s="240">
        <f t="shared" ca="1" si="693"/>
        <v>1.4175226837488892E-3</v>
      </c>
      <c r="CZ397" s="240">
        <f t="shared" ca="1" si="694"/>
        <v>5.915887899532031E-4</v>
      </c>
      <c r="DA397" s="240">
        <f t="shared" ca="1" si="695"/>
        <v>-6.6692277308328253E-4</v>
      </c>
      <c r="DB397" s="240">
        <f t="shared" ca="1" si="696"/>
        <v>-1.4377714465528496E-3</v>
      </c>
      <c r="DC397" s="240">
        <f t="shared" ca="1" si="697"/>
        <v>-1.1573023266274742E-3</v>
      </c>
      <c r="DD397" s="240">
        <f t="shared" ca="1" si="698"/>
        <v>-3.0598200966020363E-5</v>
      </c>
      <c r="DE397" s="240">
        <f t="shared" ca="1" si="699"/>
        <v>1.1184797402268084E-3</v>
      </c>
      <c r="DF397" s="240">
        <f t="shared" ca="1" si="700"/>
        <v>1.4497102723120001E-3</v>
      </c>
      <c r="DG397" s="240">
        <f t="shared" ca="1" si="701"/>
        <v>7.2089318124875788E-4</v>
      </c>
      <c r="DH397" s="240">
        <f t="shared" ca="1" si="702"/>
        <v>-5.3505068674485675E-4</v>
      </c>
      <c r="DI397" s="240">
        <f t="shared" ca="1" si="703"/>
        <v>-1.3997583059649123E-3</v>
      </c>
      <c r="DJ397" s="240">
        <f t="shared" ca="1" si="704"/>
        <v>-1.2409438507679895E-3</v>
      </c>
      <c r="DK397" s="240">
        <f t="shared" ca="1" si="705"/>
        <v>-1.7473458393786514E-4</v>
      </c>
      <c r="DL397" s="240">
        <f t="shared" ca="1" si="706"/>
        <v>1.0192429576453819E-3</v>
      </c>
      <c r="DM397" s="240">
        <f t="shared" ca="1" si="707"/>
        <v>1.4679363584604972E-3</v>
      </c>
      <c r="DN397" s="240">
        <f t="shared" ca="1" si="708"/>
        <v>8.4325497712857032E-4</v>
      </c>
      <c r="DO397" s="240">
        <f t="shared" ca="1" si="709"/>
        <v>-3.9802576980461999E-4</v>
      </c>
      <c r="DP397" s="240">
        <f t="shared" ca="1" si="710"/>
        <v>-1.3482647277048149E-3</v>
      </c>
      <c r="DQ397" s="240">
        <f t="shared" ca="1" si="711"/>
        <v>-1.312634407256695E-3</v>
      </c>
      <c r="DR397" s="240">
        <f t="shared" ca="1" si="712"/>
        <v>-3.1718817734674838E-4</v>
      </c>
      <c r="DS397" s="240">
        <f t="shared" ca="1" si="713"/>
        <v>9.1019030820693931E-4</v>
      </c>
      <c r="DT397" s="240">
        <f t="shared" ca="1" si="714"/>
        <v>1.4720254150213789E-3</v>
      </c>
      <c r="DU397" s="240">
        <f t="shared" ca="1" si="715"/>
        <v>9.5749576660859154E-4</v>
      </c>
      <c r="DV397" s="240">
        <f t="shared" ca="1" si="716"/>
        <v>-2.5716764711814616E-4</v>
      </c>
      <c r="DW397" s="240">
        <f t="shared" ca="1" si="717"/>
        <v>-1.2837866230804406E-3</v>
      </c>
      <c r="DX397" s="240">
        <f t="shared" ca="1" si="718"/>
        <v>-1.3716835768445602E-3</v>
      </c>
      <c r="DY397" s="240">
        <f t="shared" ca="1" si="719"/>
        <v>-4.5658707521506681E-4</v>
      </c>
      <c r="DZ397" s="240">
        <f t="shared" ca="1" si="720"/>
        <v>7.9237202853982866E-4</v>
      </c>
      <c r="EA397" s="240">
        <f t="shared" ca="1" si="721"/>
        <v>1.4619380621446608E-3</v>
      </c>
      <c r="EB397" s="240">
        <f t="shared" ca="1" si="722"/>
        <v>1.0625153484357427E-3</v>
      </c>
      <c r="EC397" s="240">
        <f t="shared" ca="1" si="723"/>
        <v>-1.1383285940780904E-4</v>
      </c>
      <c r="ED397" s="240">
        <f t="shared" ca="1" si="724"/>
        <v>-1.2069449514866464E-3</v>
      </c>
      <c r="EE397" s="240">
        <f t="shared" ca="1" si="725"/>
        <v>-1.4175226837488939E-3</v>
      </c>
      <c r="EF397" s="240">
        <f t="shared" ca="1" si="726"/>
        <v>-5.9158878995319985E-4</v>
      </c>
      <c r="EG397" s="240">
        <f t="shared" ca="1" si="727"/>
        <v>6.6692277308326724E-4</v>
      </c>
      <c r="EH397" s="240">
        <f t="shared" ca="1" si="728"/>
        <v>1.4377714465528503E-3</v>
      </c>
      <c r="EI397" s="240">
        <f t="shared" ca="1" si="729"/>
        <v>1.1573023266274849E-3</v>
      </c>
      <c r="EJ397" s="240">
        <f t="shared" ca="1" si="730"/>
        <v>3.0598200966016568E-5</v>
      </c>
      <c r="EK397" s="240">
        <f t="shared" ca="1" si="731"/>
        <v>-1.1184797402268105E-3</v>
      </c>
      <c r="EL397" s="240">
        <f t="shared" ca="1" si="732"/>
        <v>-1.4497102723119992E-3</v>
      </c>
      <c r="EM397" s="240">
        <f t="shared" ca="1" si="733"/>
        <v>-7.2089318124875473E-4</v>
      </c>
      <c r="EN397" s="240">
        <f t="shared" ca="1" si="734"/>
        <v>5.3505068674486022E-4</v>
      </c>
      <c r="EO397" s="240">
        <f t="shared" ca="1" si="735"/>
        <v>1.3997583059649134E-3</v>
      </c>
      <c r="EP397" s="240">
        <f t="shared" ca="1" si="736"/>
        <v>1.2409438507679875E-3</v>
      </c>
      <c r="EQ397" s="240">
        <f t="shared" ca="1" si="737"/>
        <v>1.7473458393786145E-4</v>
      </c>
      <c r="ER397" s="240">
        <f t="shared" ca="1" si="738"/>
        <v>-1.0192429576453693E-3</v>
      </c>
      <c r="ES397" s="240">
        <f t="shared" ca="1" si="739"/>
        <v>-1.4679363584604969E-3</v>
      </c>
      <c r="ET397" s="240">
        <f t="shared" ca="1" si="740"/>
        <v>-8.4325497712858452E-4</v>
      </c>
      <c r="EU397" s="240">
        <f t="shared" ca="1" si="741"/>
        <v>3.9802576980462335E-4</v>
      </c>
      <c r="EV397" s="240">
        <f t="shared" ca="1" si="742"/>
        <v>1.3482647277048164E-3</v>
      </c>
      <c r="EW397" s="240">
        <f t="shared" ca="1" si="743"/>
        <v>1.312634407256703E-3</v>
      </c>
      <c r="EX397" s="240">
        <f t="shared" ca="1" si="744"/>
        <v>3.1718817734674475E-4</v>
      </c>
      <c r="EY397" s="240">
        <f t="shared" ca="1" si="745"/>
        <v>-9.1019030820694213E-4</v>
      </c>
      <c r="EZ397" s="240">
        <f t="shared" ca="1" si="746"/>
        <v>-1.4720254150213795E-3</v>
      </c>
      <c r="FA397" s="240">
        <f t="shared" ca="1" si="747"/>
        <v>-9.5749576660860466E-4</v>
      </c>
      <c r="FB397" s="240">
        <f t="shared" ca="1" si="748"/>
        <v>2.5716764711814963E-4</v>
      </c>
      <c r="FC397" s="240">
        <f t="shared" ca="1" si="749"/>
        <v>1.2837866230804424E-3</v>
      </c>
      <c r="FD397" s="240">
        <f t="shared" ca="1" si="750"/>
        <v>1.3716835768445663E-3</v>
      </c>
      <c r="FE397" s="240">
        <f t="shared" ca="1" si="751"/>
        <v>4.5658707521508324E-4</v>
      </c>
      <c r="FF397" s="240">
        <f t="shared" ca="1" si="752"/>
        <v>-7.9237202853983159E-4</v>
      </c>
      <c r="FG397" s="240">
        <f t="shared" ca="1" si="753"/>
        <v>-1.4619380621446612E-3</v>
      </c>
      <c r="FH397" s="240">
        <f t="shared" ca="1" si="754"/>
        <v>-1.0625153484357546E-3</v>
      </c>
      <c r="FI397" s="240">
        <f t="shared" ca="1" si="755"/>
        <v>1.138328594077918E-4</v>
      </c>
      <c r="FJ397" s="240">
        <f t="shared" ca="1" si="756"/>
        <v>1.2069449514866483E-3</v>
      </c>
      <c r="FK397" s="240">
        <f t="shared" ca="1" si="757"/>
        <v>1.4175226837488874E-3</v>
      </c>
      <c r="FL397" s="240">
        <f t="shared" ca="1" si="758"/>
        <v>5.9158878995321578E-4</v>
      </c>
      <c r="FM397" s="240">
        <f t="shared" ca="1" si="759"/>
        <v>-6.6692277308327038E-4</v>
      </c>
      <c r="FN397" s="240">
        <f t="shared" ca="1" si="760"/>
        <v>-1.4377714465528511E-3</v>
      </c>
      <c r="FO397" s="240">
        <f t="shared" ca="1" si="761"/>
        <v>-1.1573023266274697E-3</v>
      </c>
      <c r="FP397" s="240">
        <f t="shared" ca="1" si="762"/>
        <v>-3.0598200966033915E-5</v>
      </c>
      <c r="FQ397" s="240">
        <f t="shared" ca="1" si="763"/>
        <v>1.1184797402268129E-3</v>
      </c>
      <c r="FR397" s="240">
        <f t="shared" ca="1" si="764"/>
        <v>1.4497102723119988E-3</v>
      </c>
      <c r="FS397" s="240">
        <f t="shared" ca="1" si="765"/>
        <v>7.208931812487698E-4</v>
      </c>
      <c r="FT397" s="240">
        <f t="shared" ca="1" si="766"/>
        <v>-5.3505068674484396E-4</v>
      </c>
      <c r="FU397" s="240">
        <f t="shared" ca="1" si="767"/>
        <v>-1.3997583059649145E-3</v>
      </c>
      <c r="FV397" s="240">
        <f t="shared" ca="1" si="768"/>
        <v>-1.2409438507679856E-3</v>
      </c>
      <c r="FW397" s="240">
        <f t="shared" ca="1" si="769"/>
        <v>-1.7473458393787869E-4</v>
      </c>
      <c r="FX397" s="240">
        <f t="shared" ca="1" si="770"/>
        <v>1.0192429576453719E-3</v>
      </c>
      <c r="FY397" s="240">
        <f t="shared" ca="1" si="771"/>
        <v>1.4679363584604965E-3</v>
      </c>
      <c r="FZ397" s="240">
        <f t="shared" ca="1" si="772"/>
        <v>8.4325497712856435E-4</v>
      </c>
      <c r="GA397" s="240">
        <f t="shared" ca="1" si="773"/>
        <v>-3.9802576980460687E-4</v>
      </c>
      <c r="GB397" s="240">
        <f t="shared" ca="1" si="774"/>
        <v>-1.3482647277048094E-3</v>
      </c>
      <c r="GC397" s="240">
        <f t="shared" ca="1" si="775"/>
        <v>-1.3126344072566917E-3</v>
      </c>
      <c r="GD397" s="240">
        <f t="shared" ca="1" si="776"/>
        <v>-3.1718817734676167E-4</v>
      </c>
      <c r="GE397" s="240">
        <f t="shared" ca="1" si="777"/>
        <v>9.1019030820692847E-4</v>
      </c>
      <c r="GF397" s="240">
        <f t="shared" ca="1" si="778"/>
        <v>1.4720254150213791E-3</v>
      </c>
      <c r="GG397" s="240">
        <f t="shared" ca="1" si="779"/>
        <v>9.5749576660858601E-4</v>
      </c>
      <c r="GH397" s="240">
        <f t="shared" ca="1" si="780"/>
        <v>-2.5716764711813272E-4</v>
      </c>
      <c r="GI397" s="240">
        <f t="shared" ca="1" si="781"/>
        <v>-1.2837866230804341E-3</v>
      </c>
      <c r="GJ397" s="240">
        <f t="shared" ca="1" si="782"/>
        <v>-1.3716835768445576E-3</v>
      </c>
      <c r="GK397" s="240">
        <f t="shared" ca="1" si="783"/>
        <v>-4.5658707521505982E-4</v>
      </c>
      <c r="GL397" s="240">
        <f t="shared" ca="1" si="784"/>
        <v>7.9237202853981717E-4</v>
      </c>
      <c r="GM397" s="240">
        <f t="shared" ca="1" si="785"/>
        <v>1.4619380621446593E-3</v>
      </c>
      <c r="GN397" s="240">
        <f t="shared" ca="1" si="786"/>
        <v>1.0625153484357377E-3</v>
      </c>
      <c r="GO397" s="240">
        <f t="shared" ca="1" si="787"/>
        <v>-1.138328594078162E-4</v>
      </c>
      <c r="GP397" s="240">
        <f t="shared" ca="1" si="788"/>
        <v>-1.2069449514866386E-3</v>
      </c>
      <c r="GQ397" s="240">
        <f t="shared" ca="1" si="789"/>
        <v>-1.4175226837488922E-3</v>
      </c>
      <c r="GR397" s="240">
        <f t="shared" ca="1" si="790"/>
        <v>-5.9158878995319323E-4</v>
      </c>
      <c r="GS397" s="240">
        <f t="shared" ca="1" si="791"/>
        <v>6.6692277308325488E-4</v>
      </c>
      <c r="GT397" s="240">
        <f t="shared" ca="1" si="792"/>
        <v>1.4377714465528474E-3</v>
      </c>
      <c r="GU397" s="240">
        <f t="shared" ca="1" si="793"/>
        <v>1.1573023266274805E-3</v>
      </c>
      <c r="GV397" s="240">
        <f t="shared" ca="1" si="794"/>
        <v>3.0598200966009521E-5</v>
      </c>
      <c r="GW397" s="240">
        <f t="shared" ca="1" si="795"/>
        <v>-1.1184797402268016E-3</v>
      </c>
      <c r="GX397" s="240">
        <f t="shared" ca="1" si="796"/>
        <v>-1.4497102723120018E-3</v>
      </c>
      <c r="GY397" s="240">
        <f t="shared" ca="1" si="797"/>
        <v>-7.2089318124874833E-4</v>
      </c>
      <c r="GZ397" s="240">
        <f t="shared" ca="1" si="798"/>
        <v>5.3505068674486694E-4</v>
      </c>
      <c r="HA397" s="240">
        <f t="shared" ca="1" si="799"/>
        <v>1.3997583059649093E-3</v>
      </c>
      <c r="HB397" s="240">
        <f t="shared" ca="1" si="800"/>
        <v>1.2409438507679947E-3</v>
      </c>
      <c r="HC397" s="240">
        <f t="shared" ca="1" si="801"/>
        <v>1.747345839378543E-4</v>
      </c>
      <c r="HD397" s="240">
        <f t="shared" ca="1" si="802"/>
        <v>-1.0192429576453593E-3</v>
      </c>
      <c r="HE397" s="240">
        <f t="shared" ca="1" si="803"/>
        <v>-1.467936358460498E-3</v>
      </c>
      <c r="HF397" s="240">
        <f t="shared" ca="1" si="804"/>
        <v>-8.4325497712857856E-4</v>
      </c>
      <c r="HG397" s="240">
        <f t="shared" ca="1" si="805"/>
        <v>3.980257698046304E-4</v>
      </c>
      <c r="HH397" s="240">
        <f t="shared" ca="1" si="806"/>
        <v>1.3482647277048025E-3</v>
      </c>
      <c r="HI397" s="240">
        <f t="shared" ca="1" si="807"/>
        <v>1.3126344072566995E-3</v>
      </c>
      <c r="HJ397" s="240">
        <f t="shared" ca="1" si="808"/>
        <v>3.1718817734673776E-4</v>
      </c>
      <c r="HK397" s="240">
        <f t="shared" ca="1" si="809"/>
        <v>-9.1019030820694777E-4</v>
      </c>
      <c r="HL397" s="240">
        <f t="shared" ca="1" si="810"/>
        <v>-1.4720254150213787E-3</v>
      </c>
      <c r="HM397" s="240">
        <f t="shared" ca="1" si="811"/>
        <v>-9.5749576660859913E-4</v>
      </c>
      <c r="HN397" s="240">
        <f t="shared" ca="1" si="812"/>
        <v>2.571676471181569E-4</v>
      </c>
      <c r="HO397" s="240">
        <f t="shared" ca="1" si="813"/>
        <v>1.283786623080446E-3</v>
      </c>
      <c r="HP397" s="240">
        <f t="shared" ca="1" si="814"/>
        <v>1.3716835768445637E-3</v>
      </c>
      <c r="HQ397" s="240">
        <f t="shared" ca="1" si="815"/>
        <v>4.5658707521507635E-4</v>
      </c>
      <c r="HR397" s="240">
        <f t="shared" ca="1" si="816"/>
        <v>-7.9237202853983777E-4</v>
      </c>
      <c r="HS397" s="240">
        <f t="shared" ca="1" si="817"/>
        <v>-1.4619380621446569E-3</v>
      </c>
      <c r="HT397" s="240">
        <f t="shared" ca="1" si="818"/>
        <v>-1.0625153484357496E-3</v>
      </c>
      <c r="HU397" s="240">
        <f t="shared" ca="1" si="819"/>
        <v>1.1383285940779896E-4</v>
      </c>
      <c r="HV397" s="240">
        <f t="shared" ca="1" si="820"/>
        <v>1.2069449514866524E-3</v>
      </c>
      <c r="HW397" s="240">
        <f t="shared" ca="1" si="821"/>
        <v>1.4175226837488965E-3</v>
      </c>
      <c r="HX397" s="240">
        <f t="shared" ca="1" si="822"/>
        <v>5.9158878995320906E-4</v>
      </c>
      <c r="HY397" s="240">
        <f t="shared" ca="1" si="823"/>
        <v>-6.6692277308327678E-4</v>
      </c>
      <c r="HZ397" s="240">
        <f t="shared" ca="1" si="824"/>
        <v>-1.4377714465528527E-3</v>
      </c>
      <c r="IA397" s="240">
        <f t="shared" ca="1" si="825"/>
        <v>-1.1573023266274911E-3</v>
      </c>
      <c r="IB397" s="240">
        <f t="shared" ca="1" si="826"/>
        <v>-3.0598200966026868E-5</v>
      </c>
      <c r="IC397" s="240">
        <f t="shared" ca="1" si="827"/>
        <v>1.1184797402268177E-3</v>
      </c>
      <c r="ID397" s="240">
        <f t="shared" ca="1" si="828"/>
        <v>1.4497102723120046E-3</v>
      </c>
      <c r="IE397" s="240">
        <f t="shared" ca="1" si="829"/>
        <v>-7.7014620485044963E-4</v>
      </c>
      <c r="IF397" s="240">
        <f t="shared" ca="1" si="830"/>
        <v>-5.350506867448509E-4</v>
      </c>
      <c r="IG397" s="240">
        <f t="shared" ca="1" si="831"/>
        <v>-1.3997583059649167E-3</v>
      </c>
      <c r="IH397" s="240">
        <f t="shared" ca="1" si="832"/>
        <v>-1.2409438507680042E-3</v>
      </c>
      <c r="II397" s="240">
        <f t="shared" ca="1" si="833"/>
        <v>-1.7473458393787154E-4</v>
      </c>
      <c r="IJ397" s="240">
        <f t="shared" ca="1" si="834"/>
        <v>1.0192429576453771E-3</v>
      </c>
      <c r="IK397" s="240">
        <f t="shared" ca="1" si="835"/>
        <v>1.4679363584604961E-3</v>
      </c>
      <c r="IL397" s="240">
        <f t="shared" ca="1" si="836"/>
        <v>8.4325497712859276E-4</v>
      </c>
      <c r="IM397" s="240">
        <f t="shared" ca="1" si="837"/>
        <v>-3.9802576980461381E-4</v>
      </c>
      <c r="IN397" s="240">
        <f t="shared" ca="1" si="838"/>
        <v>-1.3482647277048123E-3</v>
      </c>
      <c r="IO397" s="240">
        <f t="shared" ca="1" si="839"/>
        <v>-1.3126344072566885E-3</v>
      </c>
      <c r="IP397" s="240">
        <f t="shared" ca="1" si="840"/>
        <v>-3.1718817734675456E-4</v>
      </c>
      <c r="IQ397" s="240">
        <f t="shared" ca="1" si="841"/>
        <v>9.1019030820693422E-4</v>
      </c>
      <c r="IR397" s="240">
        <f t="shared" ca="1" si="842"/>
        <v>1.4720254150213793E-3</v>
      </c>
      <c r="IS397" s="240">
        <f t="shared" ca="1" si="843"/>
        <v>9.5749576660861236E-4</v>
      </c>
      <c r="IT397" s="240">
        <f t="shared" ca="1" si="844"/>
        <v>-2.5716764711813977E-4</v>
      </c>
      <c r="IU397" s="240">
        <f t="shared" ca="1" si="845"/>
        <v>-1.2837866230804376E-3</v>
      </c>
      <c r="IV397" s="240">
        <f t="shared" ca="1" si="846"/>
        <v>-1.3716835768445548E-3</v>
      </c>
      <c r="IW397" s="240">
        <f t="shared" ca="1" si="847"/>
        <v>-4.5658707521509289E-4</v>
      </c>
      <c r="IX397" s="240">
        <f t="shared" ca="1" si="848"/>
        <v>7.9237202853982324E-4</v>
      </c>
      <c r="IY397" s="240">
        <f t="shared" ca="1" si="849"/>
        <v>1.4619380621446602E-3</v>
      </c>
      <c r="IZ397" s="240">
        <f t="shared" ca="1" si="850"/>
        <v>1.0625153484357327E-3</v>
      </c>
      <c r="JA397" s="240">
        <f t="shared" ca="1" si="851"/>
        <v>-1.1383285940778172E-4</v>
      </c>
      <c r="JB397" s="240">
        <f t="shared" ca="1" si="852"/>
        <v>-1.2069449514866427E-3</v>
      </c>
    </row>
    <row r="398" spans="2:262">
      <c r="B398" s="248">
        <v>37</v>
      </c>
      <c r="C398" s="247">
        <f t="shared" si="853"/>
        <v>7.2265625000000032E-4</v>
      </c>
      <c r="D398" s="244">
        <f t="shared" ca="1" si="597"/>
        <v>24.193724339203495</v>
      </c>
      <c r="E398" s="243">
        <f ca="1">AQ361</f>
        <v>0.19372433920349649</v>
      </c>
      <c r="F398" s="242">
        <v>37</v>
      </c>
      <c r="G398" s="240">
        <f t="shared" ca="1" si="854"/>
        <v>2.4461113893741336E-3</v>
      </c>
      <c r="H398" s="240">
        <f t="shared" ca="1" si="598"/>
        <v>6.7857546710327061E-4</v>
      </c>
      <c r="I398" s="240">
        <f t="shared" ca="1" si="599"/>
        <v>-1.6111492614642596E-3</v>
      </c>
      <c r="J398" s="240">
        <f t="shared" ca="1" si="600"/>
        <v>-2.6610353126901879E-3</v>
      </c>
      <c r="K398" s="240">
        <f t="shared" ca="1" si="601"/>
        <v>-1.6631567145709415E-3</v>
      </c>
      <c r="L398" s="240">
        <f t="shared" ca="1" si="602"/>
        <v>6.1458221090952923E-4</v>
      </c>
      <c r="M398" s="240">
        <f t="shared" ca="1" si="603"/>
        <v>2.4193774968917971E-3</v>
      </c>
      <c r="N398" s="240">
        <f t="shared" ca="1" si="604"/>
        <v>2.3623727203459016E-3</v>
      </c>
      <c r="O398" s="240">
        <f t="shared" ca="1" si="605"/>
        <v>4.8743515567358777E-4</v>
      </c>
      <c r="P398" s="240">
        <f t="shared" ca="1" si="606"/>
        <v>-1.7626017080859479E-3</v>
      </c>
      <c r="Q398" s="240">
        <f t="shared" ca="1" si="607"/>
        <v>-2.6562516605252834E-3</v>
      </c>
      <c r="R398" s="240">
        <f t="shared" ca="1" si="608"/>
        <v>-1.5058181600888535E-3</v>
      </c>
      <c r="S398" s="240">
        <f t="shared" ca="1" si="609"/>
        <v>8.0339785701196581E-4</v>
      </c>
      <c r="T398" s="240">
        <f t="shared" ca="1" si="610"/>
        <v>2.4943696429659333E-3</v>
      </c>
      <c r="U398" s="241">
        <f t="shared" ca="1" si="611"/>
        <v>2.2658321488639539E-3</v>
      </c>
      <c r="V398" s="240">
        <f t="shared" ca="1" si="612"/>
        <v>2.9365339090264896E-4</v>
      </c>
      <c r="W398" s="240">
        <f t="shared" ca="1" si="613"/>
        <v>-1.9045024633350918E-3</v>
      </c>
      <c r="X398" s="240">
        <f t="shared" ca="1" si="614"/>
        <v>-2.6370735504673906E-3</v>
      </c>
      <c r="Y398" s="240">
        <f t="shared" ca="1" si="615"/>
        <v>-1.3403194465292181E-3</v>
      </c>
      <c r="Z398" s="240">
        <f t="shared" ca="1" si="616"/>
        <v>9.8785982051875732E-4</v>
      </c>
      <c r="AA398" s="240">
        <f t="shared" ca="1" si="617"/>
        <v>2.5558445838261166E-3</v>
      </c>
      <c r="AB398" s="240">
        <f t="shared" ca="1" si="618"/>
        <v>2.1570128366496799E-3</v>
      </c>
      <c r="AC398" s="240">
        <f t="shared" ca="1" si="619"/>
        <v>9.8280292963509423E-5</v>
      </c>
      <c r="AD398" s="240">
        <f t="shared" ca="1" si="620"/>
        <v>-2.0360825547243401E-3</v>
      </c>
      <c r="AE398" s="240">
        <f t="shared" ca="1" si="621"/>
        <v>-2.6036049103565547E-3</v>
      </c>
      <c r="AF398" s="240">
        <f t="shared" ca="1" si="622"/>
        <v>-1.1675574257600488E-3</v>
      </c>
      <c r="AG398" s="240">
        <f t="shared" ca="1" si="623"/>
        <v>1.1669684860673999E-3</v>
      </c>
      <c r="AH398" s="240">
        <f t="shared" ca="1" si="624"/>
        <v>2.6034691814414766E-3</v>
      </c>
      <c r="AI398" s="240">
        <f t="shared" ca="1" si="625"/>
        <v>2.036504484984358E-3</v>
      </c>
      <c r="AJ398" s="240">
        <f t="shared" ca="1" si="626"/>
        <v>-9.7625394398461428E-5</v>
      </c>
      <c r="AK398" s="240">
        <f t="shared" ca="1" si="627"/>
        <v>-2.1566289383380109E-3</v>
      </c>
      <c r="AL398" s="240">
        <f t="shared" ca="1" si="628"/>
        <v>-2.5560271096533461E-3</v>
      </c>
      <c r="AM398" s="240">
        <f t="shared" ca="1" si="629"/>
        <v>-9.8846831014045211E-4</v>
      </c>
      <c r="AN398" s="240">
        <f t="shared" ca="1" si="630"/>
        <v>1.3397532482808364E-3</v>
      </c>
      <c r="AO398" s="240">
        <f t="shared" ca="1" si="631"/>
        <v>2.6369853539912136E-3</v>
      </c>
      <c r="AP398" s="240">
        <f t="shared" ca="1" si="632"/>
        <v>1.904960139066829E-3</v>
      </c>
      <c r="AQ398" s="240">
        <f t="shared" ca="1" si="633"/>
        <v>-2.930020412896671E-4</v>
      </c>
      <c r="AR398" s="240">
        <f t="shared" ca="1" si="634"/>
        <v>-2.2654883628788424E-3</v>
      </c>
      <c r="AS398" s="240">
        <f t="shared" ca="1" si="635"/>
        <v>-2.4945979765820417E-3</v>
      </c>
      <c r="AT398" s="240">
        <f t="shared" ca="1" si="636"/>
        <v>-8.040225991047292E-4</v>
      </c>
      <c r="AU398" s="240">
        <f t="shared" ca="1" si="637"/>
        <v>1.5052777715621078E-3</v>
      </c>
      <c r="AV398" s="240">
        <f t="shared" ca="1" si="638"/>
        <v>2.6562114744323557E-3</v>
      </c>
      <c r="AW398" s="240">
        <f t="shared" ca="1" si="639"/>
        <v>1.763092649104954E-3</v>
      </c>
      <c r="AX398" s="240">
        <f t="shared" ca="1" si="640"/>
        <v>-4.867908847326595E-4</v>
      </c>
      <c r="AY398" s="240">
        <f t="shared" ca="1" si="641"/>
        <v>-2.3620709096933922E-3</v>
      </c>
      <c r="AZ398" s="240">
        <f t="shared" ca="1" si="642"/>
        <v>-2.4196504009371357E-3</v>
      </c>
      <c r="BA398" s="240">
        <f t="shared" ca="1" si="643"/>
        <v>-6.1521981994182491E-4</v>
      </c>
      <c r="BB398" s="240">
        <f t="shared" ca="1" si="644"/>
        <v>1.6626450641780749E-3</v>
      </c>
      <c r="BC398" s="240">
        <f t="shared" ca="1" si="645"/>
        <v>2.6610433547524276E-3</v>
      </c>
      <c r="BD398" s="240">
        <f t="shared" ca="1" si="646"/>
        <v>1.6116708073186138E-3</v>
      </c>
      <c r="BE398" s="240">
        <f t="shared" ca="1" si="647"/>
        <v>-6.7794176619444832E-4</v>
      </c>
      <c r="BF398" s="240">
        <f t="shared" ca="1" si="648"/>
        <v>-2.4458531895923028E-3</v>
      </c>
      <c r="BG398" s="240">
        <f t="shared" ca="1" si="649"/>
        <v>-2.3315905301247017E-3</v>
      </c>
      <c r="BH398" s="240">
        <f t="shared" ca="1" si="650"/>
        <v>-4.2308311127039892E-4</v>
      </c>
      <c r="BI398" s="240">
        <f t="shared" ca="1" si="651"/>
        <v>1.8110023391353374E-3</v>
      </c>
      <c r="BJ398" s="240">
        <f t="shared" ca="1" si="652"/>
        <v>2.6514548105733286E-3</v>
      </c>
      <c r="BK398" s="240">
        <f t="shared" ca="1" si="653"/>
        <v>1.451515181788033E-3</v>
      </c>
      <c r="BL398" s="240">
        <f t="shared" ca="1" si="654"/>
        <v>-8.654188224865787E-4</v>
      </c>
      <c r="BM398" s="240">
        <f t="shared" ca="1" si="655"/>
        <v>-2.5163811791416844E-3</v>
      </c>
      <c r="BN398" s="240">
        <f t="shared" ca="1" si="656"/>
        <v>-2.2308955682144105E-3</v>
      </c>
      <c r="BO398" s="240">
        <f t="shared" ca="1" si="657"/>
        <v>-2.2865367856196952E-4</v>
      </c>
      <c r="BP398" s="240">
        <f t="shared" ca="1" si="658"/>
        <v>1.9495456355068381E-3</v>
      </c>
      <c r="BQ398" s="240">
        <f t="shared" ca="1" si="659"/>
        <v>2.6274978030467453E-3</v>
      </c>
      <c r="BR398" s="240">
        <f t="shared" ca="1" si="660"/>
        <v>1.2834936697242651E-3</v>
      </c>
      <c r="BS398" s="240">
        <f t="shared" ca="1" si="661"/>
        <v>-1.0482060991975008E-3</v>
      </c>
      <c r="BT398" s="240">
        <f t="shared" ca="1" si="662"/>
        <v>-2.5732726810554405E-3</v>
      </c>
      <c r="BU398" s="240">
        <f t="shared" ca="1" si="663"/>
        <v>-2.1181111899293294E-3</v>
      </c>
      <c r="BV398" s="240">
        <f t="shared" ca="1" si="664"/>
        <v>-3.298515175825952E-5</v>
      </c>
      <c r="BW398" s="240">
        <f t="shared" ca="1" si="665"/>
        <v>2.0775241751657867E-3</v>
      </c>
      <c r="BX398" s="240">
        <f t="shared" ca="1" si="666"/>
        <v>2.589302157272157E-3</v>
      </c>
      <c r="BY398" s="240">
        <f t="shared" ca="1" si="667"/>
        <v>1.1085167942590079E-3</v>
      </c>
      <c r="BZ398" s="240">
        <f t="shared" ca="1" si="668"/>
        <v>-1.225313056237532E-3</v>
      </c>
      <c r="CA398" s="240">
        <f t="shared" ca="1" si="669"/>
        <v>-2.6162193953554744E-3</v>
      </c>
      <c r="CB398" s="240">
        <f t="shared" ca="1" si="670"/>
        <v>-1.9938485835873194E-3</v>
      </c>
      <c r="CC398" s="240">
        <f t="shared" ca="1" si="671"/>
        <v>1.6286212444074888E-4</v>
      </c>
      <c r="CD398" s="240">
        <f t="shared" ca="1" si="672"/>
        <v>2.1942444313173643E-3</v>
      </c>
      <c r="CE398" s="240">
        <f t="shared" ca="1" si="673"/>
        <v>2.5370748587633836E-3</v>
      </c>
      <c r="CF398" s="240">
        <f t="shared" ca="1" si="674"/>
        <v>9.2753277024086177E-4</v>
      </c>
      <c r="CG398" s="240">
        <f t="shared" ca="1" si="675"/>
        <v>-1.3957799356614966E-3</v>
      </c>
      <c r="CH398" s="240">
        <f t="shared" ca="1" si="676"/>
        <v>-2.644988590075966E-3</v>
      </c>
      <c r="CI398" s="240">
        <f t="shared" ca="1" si="677"/>
        <v>-1.8587811390185852E-3</v>
      </c>
      <c r="CJ398" s="240">
        <f t="shared" ca="1" si="678"/>
        <v>3.5782683667661156E-4</v>
      </c>
      <c r="CK398" s="240">
        <f t="shared" ca="1" si="679"/>
        <v>2.2990738867805596E-3</v>
      </c>
      <c r="CL398" s="240">
        <f t="shared" ca="1" si="680"/>
        <v>2.4710989317761637E-3</v>
      </c>
      <c r="CM398" s="240">
        <f t="shared" ca="1" si="681"/>
        <v>7.4152236577691157E-4</v>
      </c>
      <c r="CN398" s="240">
        <f t="shared" ca="1" si="682"/>
        <v>-1.5586829626800815E-3</v>
      </c>
      <c r="CO398" s="240">
        <f t="shared" ca="1" si="683"/>
        <v>-2.6594243624581027E-3</v>
      </c>
      <c r="CP398" s="240">
        <f t="shared" ca="1" si="684"/>
        <v>-1.7136407984078418E-3</v>
      </c>
      <c r="CQ398" s="240">
        <f t="shared" ca="1" si="685"/>
        <v>5.5085245428146911E-4</v>
      </c>
      <c r="CR398" s="240">
        <f t="shared" ca="1" si="686"/>
        <v>2.3914444616535062E-3</v>
      </c>
      <c r="CS398" s="240">
        <f t="shared" ca="1" si="687"/>
        <v>2.3917319055751637E-3</v>
      </c>
      <c r="CT398" s="240">
        <f t="shared" ca="1" si="688"/>
        <v>5.5149358736537619E-4</v>
      </c>
      <c r="CU398" s="240">
        <f t="shared" ca="1" si="689"/>
        <v>-1.7131393516755281E-3</v>
      </c>
      <c r="CV398" s="240">
        <f t="shared" ca="1" si="690"/>
        <v>-2.6594484838005847E-3</v>
      </c>
      <c r="CW398" s="240">
        <f t="shared" ca="1" si="691"/>
        <v>-1.5592140898361988E-3</v>
      </c>
      <c r="CX398" s="240">
        <f t="shared" ca="1" si="692"/>
        <v>7.4089295470927609E-4</v>
      </c>
      <c r="CY398" s="240">
        <f t="shared" ca="1" si="693"/>
        <v>2.47085559178774E-3</v>
      </c>
      <c r="CZ398" s="240">
        <f t="shared" ca="1" si="694"/>
        <v>2.2994038769519349E-3</v>
      </c>
      <c r="DA398" s="240">
        <f t="shared" ca="1" si="695"/>
        <v>3.5847621742105852E-4</v>
      </c>
      <c r="DB398" s="240">
        <f t="shared" ca="1" si="696"/>
        <v>-1.858312090093364E-3</v>
      </c>
      <c r="DC398" s="240">
        <f t="shared" ca="1" si="697"/>
        <v>-2.6450608233877689E-3</v>
      </c>
      <c r="DD398" s="240">
        <f t="shared" ca="1" si="698"/>
        <v>-1.39633786501734E-3</v>
      </c>
      <c r="DE398" s="240">
        <f t="shared" ca="1" si="699"/>
        <v>9.2691849202260668E-4</v>
      </c>
      <c r="DF398" s="240">
        <f t="shared" ca="1" si="700"/>
        <v>2.5368769413886745E-3</v>
      </c>
      <c r="DG398" s="240">
        <f t="shared" ca="1" si="701"/>
        <v>2.1946151794931274E-3</v>
      </c>
      <c r="DH398" s="240">
        <f t="shared" ca="1" si="702"/>
        <v>1.6351623379521761E-4</v>
      </c>
      <c r="DI398" s="240">
        <f t="shared" ca="1" si="703"/>
        <v>-1.9934144742859558E-3</v>
      </c>
      <c r="DJ398" s="240">
        <f t="shared" ca="1" si="704"/>
        <v>-2.6163393491980156E-3</v>
      </c>
      <c r="DK398" s="240">
        <f t="shared" ca="1" si="705"/>
        <v>-1.2258947643255817E-3</v>
      </c>
      <c r="DL398" s="240">
        <f t="shared" ca="1" si="706"/>
        <v>1.1079209777170203E-3</v>
      </c>
      <c r="DM398" s="240">
        <f t="shared" ca="1" si="707"/>
        <v>2.5891507350425599E-3</v>
      </c>
      <c r="DN398" s="240">
        <f t="shared" ca="1" si="708"/>
        <v>2.0779336722294389E-3</v>
      </c>
      <c r="DO398" s="240">
        <f t="shared" ca="1" si="709"/>
        <v>-3.2329858469034353E-5</v>
      </c>
      <c r="DP398" s="240">
        <f t="shared" ca="1" si="710"/>
        <v>-2.1177143727277403E-3</v>
      </c>
      <c r="DQ398" s="240">
        <f t="shared" ca="1" si="711"/>
        <v>-2.5734397053884632E-3</v>
      </c>
      <c r="DR398" s="240">
        <f t="shared" ca="1" si="712"/>
        <v>-1.0488084336912093E-3</v>
      </c>
      <c r="DS398" s="240">
        <f t="shared" ca="1" si="713"/>
        <v>1.2829195436400102E-3</v>
      </c>
      <c r="DT398" s="240">
        <f t="shared" ca="1" si="714"/>
        <v>2.6273936965324476E-3</v>
      </c>
      <c r="DU398" s="240">
        <f t="shared" ca="1" si="715"/>
        <v>1.949991662358348E-3</v>
      </c>
      <c r="DV398" s="240">
        <f t="shared" ca="1" si="716"/>
        <v>-2.2800075242909897E-4</v>
      </c>
      <c r="DW398" s="240">
        <f t="shared" ca="1" si="717"/>
        <v>-2.2305381934993925E-3</v>
      </c>
      <c r="DX398" s="240">
        <f t="shared" ca="1" si="718"/>
        <v>-2.5165943688458532E-3</v>
      </c>
      <c r="DY398" s="240">
        <f t="shared" ca="1" si="719"/>
        <v>-8.6603851928315398E-4</v>
      </c>
      <c r="DZ398" s="240">
        <f t="shared" ca="1" si="720"/>
        <v>1.4509658574005041E-3</v>
      </c>
      <c r="EA398" s="240">
        <f t="shared" ca="1" si="721"/>
        <v>2.6513985839365533E-3</v>
      </c>
      <c r="EB398" s="240">
        <f t="shared" ca="1" si="722"/>
        <v>1.8114824787165272E-3</v>
      </c>
      <c r="EC398" s="240">
        <f t="shared" ca="1" si="723"/>
        <v>-4.2243609055716809E-4</v>
      </c>
      <c r="ED398" s="240">
        <f t="shared" ca="1" si="724"/>
        <v>-2.3312745345407987E-3</v>
      </c>
      <c r="EE398" s="240">
        <f t="shared" ca="1" si="725"/>
        <v>-2.4461113893741388E-3</v>
      </c>
      <c r="EF398" s="240">
        <f t="shared" ca="1" si="726"/>
        <v>-6.7857546710325728E-4</v>
      </c>
      <c r="EG398" s="240">
        <f t="shared" ca="1" si="727"/>
        <v>1.6111492614642624E-3</v>
      </c>
      <c r="EH398" s="240">
        <f t="shared" ca="1" si="728"/>
        <v>2.6610353126901879E-3</v>
      </c>
      <c r="EI398" s="240">
        <f t="shared" ca="1" si="729"/>
        <v>1.6631567145709548E-3</v>
      </c>
      <c r="EJ398" s="240">
        <f t="shared" ca="1" si="730"/>
        <v>-6.1458221090953801E-4</v>
      </c>
      <c r="EK398" s="240">
        <f t="shared" ca="1" si="731"/>
        <v>-2.4193774968917958E-3</v>
      </c>
      <c r="EL398" s="240">
        <f t="shared" ca="1" si="732"/>
        <v>-2.3623727203459077E-3</v>
      </c>
      <c r="EM398" s="240">
        <f t="shared" ca="1" si="733"/>
        <v>-4.8743515567357184E-4</v>
      </c>
      <c r="EN398" s="240">
        <f t="shared" ca="1" si="734"/>
        <v>1.7626017080859531E-3</v>
      </c>
      <c r="EO398" s="240">
        <f t="shared" ca="1" si="735"/>
        <v>2.6562516605252839E-3</v>
      </c>
      <c r="EP398" s="240">
        <f t="shared" ca="1" si="736"/>
        <v>1.5058181600888672E-3</v>
      </c>
      <c r="EQ398" s="240">
        <f t="shared" ca="1" si="737"/>
        <v>-8.0339785701197687E-4</v>
      </c>
      <c r="ER398" s="240">
        <f t="shared" ca="1" si="738"/>
        <v>-2.4943696429659324E-3</v>
      </c>
      <c r="ES398" s="240">
        <f t="shared" ca="1" si="739"/>
        <v>-2.2658321488639608E-3</v>
      </c>
      <c r="ET398" s="240">
        <f t="shared" ca="1" si="740"/>
        <v>-2.9365339090267032E-4</v>
      </c>
      <c r="EU398" s="240">
        <f t="shared" ca="1" si="741"/>
        <v>1.9045024633350699E-3</v>
      </c>
      <c r="EV398" s="240">
        <f t="shared" ca="1" si="742"/>
        <v>2.6370735504673863E-3</v>
      </c>
      <c r="EW398" s="240">
        <f t="shared" ca="1" si="743"/>
        <v>1.340319446529196E-3</v>
      </c>
      <c r="EX398" s="240">
        <f t="shared" ca="1" si="744"/>
        <v>-9.878598205187725E-4</v>
      </c>
      <c r="EY398" s="240">
        <f t="shared" ca="1" si="745"/>
        <v>-2.5558445838261157E-3</v>
      </c>
      <c r="EZ398" s="240">
        <f t="shared" ca="1" si="746"/>
        <v>-2.1570128366496868E-3</v>
      </c>
      <c r="FA398" s="240">
        <f t="shared" ca="1" si="747"/>
        <v>-9.828029296353089E-5</v>
      </c>
      <c r="FB398" s="240">
        <f t="shared" ca="1" si="748"/>
        <v>2.0360825547243197E-3</v>
      </c>
      <c r="FC398" s="240">
        <f t="shared" ca="1" si="749"/>
        <v>2.6036049103565473E-3</v>
      </c>
      <c r="FD398" s="240">
        <f t="shared" ca="1" si="750"/>
        <v>1.1675574257600256E-3</v>
      </c>
      <c r="FE398" s="240">
        <f t="shared" ca="1" si="751"/>
        <v>-1.1669684860674146E-3</v>
      </c>
      <c r="FF398" s="240">
        <f t="shared" ca="1" si="752"/>
        <v>-2.6034691814414762E-3</v>
      </c>
      <c r="FG398" s="240">
        <f t="shared" ca="1" si="753"/>
        <v>-2.0365044849843658E-3</v>
      </c>
      <c r="FH398" s="240">
        <f t="shared" ca="1" si="754"/>
        <v>9.7625394398439744E-5</v>
      </c>
      <c r="FI398" s="240">
        <f t="shared" ca="1" si="755"/>
        <v>2.1566289383379927E-3</v>
      </c>
      <c r="FJ398" s="240">
        <f t="shared" ca="1" si="756"/>
        <v>2.5560271096533574E-3</v>
      </c>
      <c r="FK398" s="240">
        <f t="shared" ca="1" si="757"/>
        <v>9.8846831014042782E-4</v>
      </c>
      <c r="FL398" s="240">
        <f t="shared" ca="1" si="758"/>
        <v>-1.3397532482808505E-3</v>
      </c>
      <c r="FM398" s="240">
        <f t="shared" ca="1" si="759"/>
        <v>-2.6369853539912145E-3</v>
      </c>
      <c r="FN398" s="240">
        <f t="shared" ca="1" si="760"/>
        <v>-1.9049601390668308E-3</v>
      </c>
      <c r="FO398" s="240">
        <f t="shared" ca="1" si="761"/>
        <v>2.9300204128964585E-4</v>
      </c>
      <c r="FP398" s="240">
        <f t="shared" ca="1" si="762"/>
        <v>2.2654883628788311E-3</v>
      </c>
      <c r="FQ398" s="240">
        <f t="shared" ca="1" si="763"/>
        <v>2.494597976582056E-3</v>
      </c>
      <c r="FR398" s="240">
        <f t="shared" ca="1" si="764"/>
        <v>8.040225991046957E-4</v>
      </c>
      <c r="FS398" s="240">
        <f t="shared" ca="1" si="765"/>
        <v>-1.5052777715621212E-3</v>
      </c>
      <c r="FT398" s="240">
        <f t="shared" ca="1" si="766"/>
        <v>-2.6562114744323557E-3</v>
      </c>
      <c r="FU398" s="240">
        <f t="shared" ca="1" si="767"/>
        <v>-1.7630926491049559E-3</v>
      </c>
      <c r="FV398" s="240">
        <f t="shared" ca="1" si="768"/>
        <v>4.8679088473263825E-4</v>
      </c>
      <c r="FW398" s="240">
        <f t="shared" ca="1" si="769"/>
        <v>2.3620709096933822E-3</v>
      </c>
      <c r="FX398" s="240">
        <f t="shared" ca="1" si="770"/>
        <v>2.4196504009371522E-3</v>
      </c>
      <c r="FY398" s="240">
        <f t="shared" ca="1" si="771"/>
        <v>6.1521981994179054E-4</v>
      </c>
      <c r="FZ398" s="240">
        <f t="shared" ca="1" si="772"/>
        <v>-1.6626450641780877E-3</v>
      </c>
      <c r="GA398" s="240">
        <f t="shared" ca="1" si="773"/>
        <v>-2.6610433547524276E-3</v>
      </c>
      <c r="GB398" s="240">
        <f t="shared" ca="1" si="774"/>
        <v>-1.6116708073186158E-3</v>
      </c>
      <c r="GC398" s="240">
        <f t="shared" ca="1" si="775"/>
        <v>6.7794176619442761E-4</v>
      </c>
      <c r="GD398" s="240">
        <f t="shared" ca="1" si="776"/>
        <v>2.4458531895922946E-3</v>
      </c>
      <c r="GE398" s="240">
        <f t="shared" ca="1" si="777"/>
        <v>2.3315905301247212E-3</v>
      </c>
      <c r="GF398" s="240">
        <f t="shared" ca="1" si="778"/>
        <v>4.2308311127036433E-4</v>
      </c>
      <c r="GG398" s="240">
        <f t="shared" ca="1" si="779"/>
        <v>-1.8110023391353491E-3</v>
      </c>
      <c r="GH398" s="240">
        <f t="shared" ca="1" si="780"/>
        <v>-2.6514548105733286E-3</v>
      </c>
      <c r="GI398" s="240">
        <f t="shared" ca="1" si="781"/>
        <v>-1.4515151817880352E-3</v>
      </c>
      <c r="GJ398" s="240">
        <f t="shared" ca="1" si="782"/>
        <v>8.6541882248655842E-4</v>
      </c>
      <c r="GK398" s="240">
        <f t="shared" ca="1" si="783"/>
        <v>2.5163811791416774E-3</v>
      </c>
      <c r="GL398" s="240">
        <f t="shared" ca="1" si="784"/>
        <v>2.2308955682144331E-3</v>
      </c>
      <c r="GM398" s="240">
        <f t="shared" ca="1" si="785"/>
        <v>2.286536785619345E-4</v>
      </c>
      <c r="GN398" s="240">
        <f t="shared" ca="1" si="786"/>
        <v>-1.9495456355068494E-3</v>
      </c>
      <c r="GO398" s="240">
        <f t="shared" ca="1" si="787"/>
        <v>-2.6274978030467423E-3</v>
      </c>
      <c r="GP398" s="240">
        <f t="shared" ca="1" si="788"/>
        <v>-1.2834936697242675E-3</v>
      </c>
      <c r="GQ398" s="240">
        <f t="shared" ca="1" si="789"/>
        <v>1.0482060991974808E-3</v>
      </c>
      <c r="GR398" s="240">
        <f t="shared" ca="1" si="790"/>
        <v>2.5732726810554353E-3</v>
      </c>
      <c r="GS398" s="240">
        <f t="shared" ca="1" si="791"/>
        <v>2.1181111899293541E-3</v>
      </c>
      <c r="GT398" s="240">
        <f t="shared" ca="1" si="792"/>
        <v>3.2985151758224175E-5</v>
      </c>
      <c r="GU398" s="240">
        <f t="shared" ca="1" si="793"/>
        <v>-2.0775241751657971E-3</v>
      </c>
      <c r="GV398" s="240">
        <f t="shared" ca="1" si="794"/>
        <v>-2.5893021572721536E-3</v>
      </c>
      <c r="GW398" s="240">
        <f t="shared" ca="1" si="795"/>
        <v>-1.1085167942590101E-3</v>
      </c>
      <c r="GX398" s="240">
        <f t="shared" ca="1" si="796"/>
        <v>1.2253130562375298E-3</v>
      </c>
      <c r="GY398" s="240">
        <f t="shared" ca="1" si="797"/>
        <v>2.616219395355467E-3</v>
      </c>
      <c r="GZ398" s="240">
        <f t="shared" ca="1" si="798"/>
        <v>1.9938485835873463E-3</v>
      </c>
      <c r="HA398" s="240">
        <f t="shared" ca="1" si="799"/>
        <v>-1.6286212444078401E-4</v>
      </c>
      <c r="HB398" s="240">
        <f t="shared" ca="1" si="800"/>
        <v>-2.1942444313173843E-3</v>
      </c>
      <c r="HC398" s="240">
        <f t="shared" ca="1" si="801"/>
        <v>-2.5370748587633845E-3</v>
      </c>
      <c r="HD398" s="240">
        <f t="shared" ca="1" si="802"/>
        <v>-9.2753277024086437E-4</v>
      </c>
      <c r="HE398" s="240">
        <f t="shared" ca="1" si="803"/>
        <v>1.3957799356614947E-3</v>
      </c>
      <c r="HF398" s="240">
        <f t="shared" ca="1" si="804"/>
        <v>2.6449885900759655E-3</v>
      </c>
      <c r="HG398" s="240">
        <f t="shared" ca="1" si="805"/>
        <v>1.8587811390186142E-3</v>
      </c>
      <c r="HH398" s="240">
        <f t="shared" ca="1" si="806"/>
        <v>-3.5782683667664648E-4</v>
      </c>
      <c r="HI398" s="240">
        <f t="shared" ca="1" si="807"/>
        <v>-2.2990738867805769E-3</v>
      </c>
      <c r="HJ398" s="240">
        <f t="shared" ca="1" si="808"/>
        <v>-2.4710989317761646E-3</v>
      </c>
      <c r="HK398" s="240">
        <f t="shared" ca="1" si="809"/>
        <v>-7.4152236577691418E-4</v>
      </c>
      <c r="HL398" s="240">
        <f t="shared" ca="1" si="810"/>
        <v>1.5586829626800798E-3</v>
      </c>
      <c r="HM398" s="240">
        <f t="shared" ca="1" si="811"/>
        <v>2.6594243624581022E-3</v>
      </c>
      <c r="HN398" s="240">
        <f t="shared" ca="1" si="812"/>
        <v>1.7136407984078728E-3</v>
      </c>
      <c r="HO398" s="240">
        <f t="shared" ca="1" si="813"/>
        <v>-5.508524542815038E-4</v>
      </c>
      <c r="HP398" s="240">
        <f t="shared" ca="1" si="814"/>
        <v>-2.3914444616535213E-3</v>
      </c>
      <c r="HQ398" s="240">
        <f t="shared" ca="1" si="815"/>
        <v>-2.3917319055751654E-3</v>
      </c>
      <c r="HR398" s="240">
        <f t="shared" ca="1" si="816"/>
        <v>-5.5149358736537868E-4</v>
      </c>
      <c r="HS398" s="240">
        <f t="shared" ca="1" si="817"/>
        <v>1.7131393516755262E-3</v>
      </c>
      <c r="HT398" s="240">
        <f t="shared" ca="1" si="818"/>
        <v>2.6594484838005851E-3</v>
      </c>
      <c r="HU398" s="240">
        <f t="shared" ca="1" si="819"/>
        <v>1.5592140898362313E-3</v>
      </c>
      <c r="HV398" s="240">
        <f t="shared" ca="1" si="820"/>
        <v>-7.4089295470930981E-4</v>
      </c>
      <c r="HW398" s="240">
        <f t="shared" ca="1" si="821"/>
        <v>-2.4708555917877526E-3</v>
      </c>
      <c r="HX398" s="240">
        <f t="shared" ca="1" si="822"/>
        <v>-2.2994038769519362E-3</v>
      </c>
      <c r="HY398" s="240">
        <f t="shared" ca="1" si="823"/>
        <v>-3.5847621742106101E-4</v>
      </c>
      <c r="HZ398" s="240">
        <f t="shared" ca="1" si="824"/>
        <v>1.858312090093362E-3</v>
      </c>
      <c r="IA398" s="240">
        <f t="shared" ca="1" si="825"/>
        <v>2.6450608233877693E-3</v>
      </c>
      <c r="IB398" s="240">
        <f t="shared" ca="1" si="826"/>
        <v>1.3963378650173745E-3</v>
      </c>
      <c r="IC398" s="240">
        <f t="shared" ca="1" si="827"/>
        <v>-9.2691849202256873E-4</v>
      </c>
      <c r="ID398" s="240">
        <f t="shared" ca="1" si="828"/>
        <v>-2.5368769413886853E-3</v>
      </c>
      <c r="IE398" s="240">
        <f t="shared" ca="1" si="829"/>
        <v>2.2567375672352284E-4</v>
      </c>
      <c r="IF398" s="240">
        <f t="shared" ca="1" si="830"/>
        <v>-1.6351623379522021E-4</v>
      </c>
      <c r="IG398" s="240">
        <f t="shared" ca="1" si="831"/>
        <v>1.993414474285954E-3</v>
      </c>
      <c r="IH398" s="240">
        <f t="shared" ca="1" si="832"/>
        <v>2.6163393491980156E-3</v>
      </c>
      <c r="II398" s="240">
        <f t="shared" ca="1" si="833"/>
        <v>1.2258947643256175E-3</v>
      </c>
      <c r="IJ398" s="240">
        <f t="shared" ca="1" si="834"/>
        <v>-1.1079209777169836E-3</v>
      </c>
      <c r="IK398" s="240">
        <f t="shared" ca="1" si="835"/>
        <v>-2.5891507350425682E-3</v>
      </c>
      <c r="IL398" s="240">
        <f t="shared" ca="1" si="836"/>
        <v>-2.0779336722294406E-3</v>
      </c>
      <c r="IM398" s="240">
        <f t="shared" ca="1" si="837"/>
        <v>3.232985846903175E-5</v>
      </c>
      <c r="IN398" s="240">
        <f t="shared" ca="1" si="838"/>
        <v>2.1177143727277386E-3</v>
      </c>
      <c r="IO398" s="240">
        <f t="shared" ca="1" si="839"/>
        <v>2.5734397053884641E-3</v>
      </c>
      <c r="IP398" s="240">
        <f t="shared" ca="1" si="840"/>
        <v>1.0488084336912461E-3</v>
      </c>
      <c r="IQ398" s="240">
        <f t="shared" ca="1" si="841"/>
        <v>-1.2829195436399746E-3</v>
      </c>
      <c r="IR398" s="240">
        <f t="shared" ca="1" si="842"/>
        <v>-2.6273936965324532E-3</v>
      </c>
      <c r="IS398" s="240">
        <f t="shared" ca="1" si="843"/>
        <v>-1.9499916623583239E-3</v>
      </c>
      <c r="IT398" s="240">
        <f t="shared" ca="1" si="844"/>
        <v>2.2800075242909658E-4</v>
      </c>
      <c r="IU398" s="240">
        <f t="shared" ca="1" si="845"/>
        <v>2.2305381934993912E-3</v>
      </c>
      <c r="IV398" s="240">
        <f t="shared" ca="1" si="846"/>
        <v>2.5165943688458541E-3</v>
      </c>
      <c r="IW398" s="240">
        <f t="shared" ca="1" si="847"/>
        <v>8.6603851928319204E-4</v>
      </c>
      <c r="IX398" s="240">
        <f t="shared" ca="1" si="848"/>
        <v>-1.4509658574004705E-3</v>
      </c>
      <c r="IY398" s="240">
        <f t="shared" ca="1" si="849"/>
        <v>-2.6513985839365563E-3</v>
      </c>
      <c r="IZ398" s="240">
        <f t="shared" ca="1" si="850"/>
        <v>-1.8114824787165014E-3</v>
      </c>
      <c r="JA398" s="240">
        <f t="shared" ca="1" si="851"/>
        <v>4.2243609055716549E-4</v>
      </c>
      <c r="JB398" s="240">
        <f t="shared" ca="1" si="852"/>
        <v>2.3312745345407974E-3</v>
      </c>
    </row>
    <row r="399" spans="2:262">
      <c r="B399" s="248">
        <v>38</v>
      </c>
      <c r="C399" s="247">
        <f t="shared" si="853"/>
        <v>7.4218750000000033E-4</v>
      </c>
      <c r="D399" s="244">
        <f t="shared" ca="1" si="597"/>
        <v>24.196463360092363</v>
      </c>
      <c r="E399" s="243">
        <f ca="1">AR361</f>
        <v>0.19646336009236162</v>
      </c>
      <c r="F399" s="242">
        <v>38</v>
      </c>
      <c r="G399" s="240">
        <f t="shared" ca="1" si="854"/>
        <v>-4.571168969963886E-4</v>
      </c>
      <c r="H399" s="240">
        <f t="shared" ca="1" si="598"/>
        <v>-1.1636867582508206E-4</v>
      </c>
      <c r="I399" s="240">
        <f t="shared" ca="1" si="599"/>
        <v>3.18475418488975E-4</v>
      </c>
      <c r="J399" s="240">
        <f t="shared" ca="1" si="600"/>
        <v>4.9579984640872013E-4</v>
      </c>
      <c r="K399" s="240">
        <f t="shared" ca="1" si="601"/>
        <v>2.722198288572847E-4</v>
      </c>
      <c r="L399" s="240">
        <f t="shared" ca="1" si="602"/>
        <v>-1.7147752097005251E-4</v>
      </c>
      <c r="M399" s="240">
        <f t="shared" ca="1" si="603"/>
        <v>-4.7651790881317866E-4</v>
      </c>
      <c r="N399" s="240">
        <f t="shared" ca="1" si="604"/>
        <v>-3.9624525274634624E-4</v>
      </c>
      <c r="O399" s="240">
        <f t="shared" ca="1" si="605"/>
        <v>4.4318658743250383E-6</v>
      </c>
      <c r="P399" s="240">
        <f t="shared" ca="1" si="606"/>
        <v>4.0152537158422461E-4</v>
      </c>
      <c r="Q399" s="240">
        <f t="shared" ca="1" si="607"/>
        <v>4.7394490330325187E-4</v>
      </c>
      <c r="R399" s="240">
        <f t="shared" ca="1" si="608"/>
        <v>1.6313192694673712E-4</v>
      </c>
      <c r="S399" s="240">
        <f t="shared" ca="1" si="609"/>
        <v>-2.7958975245788854E-4</v>
      </c>
      <c r="T399" s="240">
        <f t="shared" ca="1" si="610"/>
        <v>-4.9623476911148849E-4</v>
      </c>
      <c r="U399" s="241">
        <f t="shared" ca="1" si="611"/>
        <v>-3.116236611914658E-4</v>
      </c>
      <c r="V399" s="240">
        <f t="shared" ca="1" si="612"/>
        <v>1.2496677264120488E-4</v>
      </c>
      <c r="W399" s="240">
        <f t="shared" ca="1" si="613"/>
        <v>4.6050890028552537E-4</v>
      </c>
      <c r="X399" s="240">
        <f t="shared" ca="1" si="614"/>
        <v>4.2368289058412043E-4</v>
      </c>
      <c r="Y399" s="240">
        <f t="shared" ca="1" si="615"/>
        <v>4.4266306207083831E-5</v>
      </c>
      <c r="Z399" s="240">
        <f t="shared" ca="1" si="616"/>
        <v>-3.7094407494410361E-4</v>
      </c>
      <c r="AA399" s="240">
        <f t="shared" ca="1" si="617"/>
        <v>-4.8620856110666619E-4</v>
      </c>
      <c r="AB399" s="240">
        <f t="shared" ca="1" si="618"/>
        <v>-2.0832412843491309E-4</v>
      </c>
      <c r="AC399" s="240">
        <f t="shared" ca="1" si="619"/>
        <v>2.3801148427132705E-4</v>
      </c>
      <c r="AD399" s="240">
        <f t="shared" ca="1" si="620"/>
        <v>4.9189067971819453E-4</v>
      </c>
      <c r="AE399" s="240">
        <f t="shared" ca="1" si="621"/>
        <v>3.4802638731755165E-4</v>
      </c>
      <c r="AF399" s="240">
        <f t="shared" ca="1" si="622"/>
        <v>-7.7252525978036094E-5</v>
      </c>
      <c r="AG399" s="240">
        <f t="shared" ca="1" si="623"/>
        <v>-4.4006493930835001E-4</v>
      </c>
      <c r="AH399" s="240">
        <f t="shared" ca="1" si="624"/>
        <v>-4.470402305769429E-4</v>
      </c>
      <c r="AI399" s="240">
        <f t="shared" ca="1" si="625"/>
        <v>-9.2538169561293175E-5</v>
      </c>
      <c r="AJ399" s="240">
        <f t="shared" ca="1" si="626"/>
        <v>3.3679038408361149E-4</v>
      </c>
      <c r="AK399" s="240">
        <f t="shared" ca="1" si="627"/>
        <v>4.937897646779875E-4</v>
      </c>
      <c r="AL399" s="240">
        <f t="shared" ca="1" si="628"/>
        <v>2.5151005468470727E-4</v>
      </c>
      <c r="AM399" s="240">
        <f t="shared" ca="1" si="629"/>
        <v>-1.9414103538091892E-4</v>
      </c>
      <c r="AN399" s="240">
        <f t="shared" ca="1" si="630"/>
        <v>-4.8280941418441675E-4</v>
      </c>
      <c r="AO399" s="240">
        <f t="shared" ca="1" si="631"/>
        <v>-3.8107742908319189E-4</v>
      </c>
      <c r="AP399" s="240">
        <f t="shared" ca="1" si="632"/>
        <v>2.8794295259172264E-5</v>
      </c>
      <c r="AQ399" s="240">
        <f t="shared" ca="1" si="633"/>
        <v>4.1538291240166936E-4</v>
      </c>
      <c r="AR399" s="240">
        <f t="shared" ca="1" si="634"/>
        <v>4.6609232877226027E-4</v>
      </c>
      <c r="AS399" s="240">
        <f t="shared" ca="1" si="635"/>
        <v>1.3991883975611976E-4</v>
      </c>
      <c r="AT399" s="240">
        <f t="shared" ca="1" si="636"/>
        <v>-2.9939321771604518E-4</v>
      </c>
      <c r="AU399" s="240">
        <f t="shared" ca="1" si="637"/>
        <v>-4.9661550288251661E-4</v>
      </c>
      <c r="AV399" s="240">
        <f t="shared" ca="1" si="638"/>
        <v>-2.9227380161850634E-4</v>
      </c>
      <c r="AW399" s="240">
        <f t="shared" ca="1" si="639"/>
        <v>1.4840090219150865E-4</v>
      </c>
      <c r="AX399" s="240">
        <f t="shared" ca="1" si="640"/>
        <v>4.6907843006156936E-4</v>
      </c>
      <c r="AY399" s="240">
        <f t="shared" ca="1" si="641"/>
        <v>4.1045848688865119E-4</v>
      </c>
      <c r="AZ399" s="240">
        <f t="shared" ca="1" si="642"/>
        <v>1.9941240263600212E-5</v>
      </c>
      <c r="BA399" s="240">
        <f t="shared" ca="1" si="643"/>
        <v>-3.867005209771628E-4</v>
      </c>
      <c r="BB399" s="240">
        <f t="shared" ca="1" si="644"/>
        <v>-4.8065570304951614E-4</v>
      </c>
      <c r="BC399" s="240">
        <f t="shared" ca="1" si="645"/>
        <v>-1.8595201503667497E-4</v>
      </c>
      <c r="BD399" s="240">
        <f t="shared" ca="1" si="646"/>
        <v>2.5911273099688817E-4</v>
      </c>
      <c r="BE399" s="240">
        <f t="shared" ca="1" si="647"/>
        <v>4.9465856231663838E-4</v>
      </c>
      <c r="BF399" s="240">
        <f t="shared" ca="1" si="648"/>
        <v>3.3022279206960692E-4</v>
      </c>
      <c r="BG399" s="240">
        <f t="shared" ca="1" si="649"/>
        <v>-1.0123158718980906E-4</v>
      </c>
      <c r="BH399" s="240">
        <f t="shared" ca="1" si="650"/>
        <v>-4.5082996423287597E-4</v>
      </c>
      <c r="BI399" s="240">
        <f t="shared" ca="1" si="651"/>
        <v>-4.3588660508593759E-4</v>
      </c>
      <c r="BJ399" s="240">
        <f t="shared" ca="1" si="652"/>
        <v>-6.8484730741646992E-5</v>
      </c>
      <c r="BK399" s="240">
        <f t="shared" ca="1" si="653"/>
        <v>3.5429399214363856E-4</v>
      </c>
      <c r="BL399" s="240">
        <f t="shared" ca="1" si="654"/>
        <v>4.905901001532705E-4</v>
      </c>
      <c r="BM399" s="240">
        <f t="shared" ca="1" si="655"/>
        <v>2.3019437076071556E-4</v>
      </c>
      <c r="BN399" s="240">
        <f t="shared" ca="1" si="656"/>
        <v>-2.1633684703280685E-4</v>
      </c>
      <c r="BO399" s="240">
        <f t="shared" ca="1" si="657"/>
        <v>-4.8793778938777398E-4</v>
      </c>
      <c r="BP399" s="240">
        <f t="shared" ca="1" si="658"/>
        <v>-3.6499155651493662E-4</v>
      </c>
      <c r="BQ399" s="240">
        <f t="shared" ca="1" si="659"/>
        <v>5.3087356664656903E-5</v>
      </c>
      <c r="BR399" s="240">
        <f t="shared" ca="1" si="660"/>
        <v>4.2823975939989254E-4</v>
      </c>
      <c r="BS399" s="240">
        <f t="shared" ca="1" si="661"/>
        <v>4.5711689699639007E-4</v>
      </c>
      <c r="BT399" s="240">
        <f t="shared" ca="1" si="662"/>
        <v>1.1636867582508616E-4</v>
      </c>
      <c r="BU399" s="240">
        <f t="shared" ca="1" si="663"/>
        <v>-3.1847541848897397E-4</v>
      </c>
      <c r="BV399" s="240">
        <f t="shared" ca="1" si="664"/>
        <v>-4.9579984640872024E-4</v>
      </c>
      <c r="BW399" s="240">
        <f t="shared" ca="1" si="665"/>
        <v>-2.7221982885729002E-4</v>
      </c>
      <c r="BX399" s="240">
        <f t="shared" ca="1" si="666"/>
        <v>1.7147752097005259E-4</v>
      </c>
      <c r="BY399" s="240">
        <f t="shared" ca="1" si="667"/>
        <v>4.7651790881317855E-4</v>
      </c>
      <c r="BZ399" s="240">
        <f t="shared" ca="1" si="668"/>
        <v>3.9624525274634695E-4</v>
      </c>
      <c r="CA399" s="240">
        <f t="shared" ca="1" si="669"/>
        <v>-4.4318658743230054E-6</v>
      </c>
      <c r="CB399" s="240">
        <f t="shared" ca="1" si="670"/>
        <v>-4.0152537158422283E-4</v>
      </c>
      <c r="CC399" s="240">
        <f t="shared" ca="1" si="671"/>
        <v>-4.7394490330325274E-4</v>
      </c>
      <c r="CD399" s="240">
        <f t="shared" ca="1" si="672"/>
        <v>-1.6313192694674073E-4</v>
      </c>
      <c r="CE399" s="240">
        <f t="shared" ca="1" si="673"/>
        <v>2.7958975245788464E-4</v>
      </c>
      <c r="CF399" s="240">
        <f t="shared" ca="1" si="674"/>
        <v>4.9623476911148828E-4</v>
      </c>
      <c r="CG399" s="240">
        <f t="shared" ca="1" si="675"/>
        <v>3.1162366119147014E-4</v>
      </c>
      <c r="CH399" s="240">
        <f t="shared" ca="1" si="676"/>
        <v>-1.2496677264120547E-4</v>
      </c>
      <c r="CI399" s="240">
        <f t="shared" ca="1" si="677"/>
        <v>-4.6050890028552526E-4</v>
      </c>
      <c r="CJ399" s="240">
        <f t="shared" ca="1" si="678"/>
        <v>-4.2368289058412108E-4</v>
      </c>
      <c r="CK399" s="240">
        <f t="shared" ca="1" si="679"/>
        <v>-4.4266306207084997E-5</v>
      </c>
      <c r="CL399" s="240">
        <f t="shared" ca="1" si="680"/>
        <v>3.7094407494410171E-4</v>
      </c>
      <c r="CM399" s="240">
        <f t="shared" ca="1" si="681"/>
        <v>4.8620856110666668E-4</v>
      </c>
      <c r="CN399" s="240">
        <f t="shared" ca="1" si="682"/>
        <v>2.0832412843491572E-4</v>
      </c>
      <c r="CO399" s="240">
        <f t="shared" ca="1" si="683"/>
        <v>-2.3801148427132291E-4</v>
      </c>
      <c r="CP399" s="240">
        <f t="shared" ca="1" si="684"/>
        <v>-4.9189067971819387E-4</v>
      </c>
      <c r="CQ399" s="240">
        <f t="shared" ca="1" si="685"/>
        <v>-3.4802638731755496E-4</v>
      </c>
      <c r="CR399" s="240">
        <f t="shared" ca="1" si="686"/>
        <v>7.725252597802967E-5</v>
      </c>
      <c r="CS399" s="240">
        <f t="shared" ca="1" si="687"/>
        <v>4.4006493930835028E-4</v>
      </c>
      <c r="CT399" s="240">
        <f t="shared" ca="1" si="688"/>
        <v>4.4704023057694263E-4</v>
      </c>
      <c r="CU399" s="240">
        <f t="shared" ca="1" si="689"/>
        <v>9.2538169561294314E-5</v>
      </c>
      <c r="CV399" s="240">
        <f t="shared" ca="1" si="690"/>
        <v>-3.3679038408361068E-4</v>
      </c>
      <c r="CW399" s="240">
        <f t="shared" ca="1" si="691"/>
        <v>-4.9378976467798772E-4</v>
      </c>
      <c r="CX399" s="240">
        <f t="shared" ca="1" si="692"/>
        <v>-2.5151005468470981E-4</v>
      </c>
      <c r="CY399" s="240">
        <f t="shared" ca="1" si="693"/>
        <v>1.9414103538091624E-4</v>
      </c>
      <c r="CZ399" s="240">
        <f t="shared" ca="1" si="694"/>
        <v>4.8280941418441567E-4</v>
      </c>
      <c r="DA399" s="240">
        <f t="shared" ca="1" si="695"/>
        <v>3.8107742908319601E-4</v>
      </c>
      <c r="DB399" s="240">
        <f t="shared" ca="1" si="696"/>
        <v>-2.879429525916584E-5</v>
      </c>
      <c r="DC399" s="240">
        <f t="shared" ca="1" si="697"/>
        <v>-4.1538291240166583E-4</v>
      </c>
      <c r="DD399" s="240">
        <f t="shared" ca="1" si="698"/>
        <v>-4.6609232877226005E-4</v>
      </c>
      <c r="DE399" s="240">
        <f t="shared" ca="1" si="699"/>
        <v>-1.3991883975611916E-4</v>
      </c>
      <c r="DF399" s="240">
        <f t="shared" ca="1" si="700"/>
        <v>2.9939321771604285E-4</v>
      </c>
      <c r="DG399" s="240">
        <f t="shared" ca="1" si="701"/>
        <v>4.9661550288251672E-4</v>
      </c>
      <c r="DH399" s="240">
        <f t="shared" ca="1" si="702"/>
        <v>2.9227380161850873E-4</v>
      </c>
      <c r="DI399" s="240">
        <f t="shared" ca="1" si="703"/>
        <v>-1.4840090219150589E-4</v>
      </c>
      <c r="DJ399" s="240">
        <f t="shared" ca="1" si="704"/>
        <v>-4.6907843006156844E-4</v>
      </c>
      <c r="DK399" s="240">
        <f t="shared" ca="1" si="705"/>
        <v>-4.1045848688865281E-4</v>
      </c>
      <c r="DL399" s="240">
        <f t="shared" ca="1" si="706"/>
        <v>-1.994124026360669E-5</v>
      </c>
      <c r="DM399" s="240">
        <f t="shared" ca="1" si="707"/>
        <v>3.8670052097715879E-4</v>
      </c>
      <c r="DN399" s="240">
        <f t="shared" ca="1" si="708"/>
        <v>4.8065570304951777E-4</v>
      </c>
      <c r="DO399" s="240">
        <f t="shared" ca="1" si="709"/>
        <v>1.8595201503667446E-4</v>
      </c>
      <c r="DP399" s="240">
        <f t="shared" ca="1" si="710"/>
        <v>-2.5911273099688871E-4</v>
      </c>
      <c r="DQ399" s="240">
        <f t="shared" ca="1" si="711"/>
        <v>-4.9465856231663816E-4</v>
      </c>
      <c r="DR399" s="240">
        <f t="shared" ca="1" si="712"/>
        <v>-3.3022279206960914E-4</v>
      </c>
      <c r="DS399" s="240">
        <f t="shared" ca="1" si="713"/>
        <v>1.0123158718980624E-4</v>
      </c>
      <c r="DT399" s="240">
        <f t="shared" ca="1" si="714"/>
        <v>4.5082996423287473E-4</v>
      </c>
      <c r="DU399" s="240">
        <f t="shared" ca="1" si="715"/>
        <v>4.3588660508593895E-4</v>
      </c>
      <c r="DV399" s="240">
        <f t="shared" ca="1" si="716"/>
        <v>6.8484730741649865E-5</v>
      </c>
      <c r="DW399" s="240">
        <f t="shared" ca="1" si="717"/>
        <v>-3.54293992143634E-4</v>
      </c>
      <c r="DX399" s="240">
        <f t="shared" ca="1" si="718"/>
        <v>-4.9059010015327148E-4</v>
      </c>
      <c r="DY399" s="240">
        <f t="shared" ca="1" si="719"/>
        <v>-2.3019437076071502E-4</v>
      </c>
      <c r="DZ399" s="240">
        <f t="shared" ca="1" si="720"/>
        <v>2.1633684703280742E-4</v>
      </c>
      <c r="EA399" s="240">
        <f t="shared" ca="1" si="721"/>
        <v>4.8793778938777409E-4</v>
      </c>
      <c r="EB399" s="240">
        <f t="shared" ca="1" si="722"/>
        <v>3.6499155651493863E-4</v>
      </c>
      <c r="EC399" s="240">
        <f t="shared" ca="1" si="723"/>
        <v>-5.308735666465403E-5</v>
      </c>
      <c r="ED399" s="240">
        <f t="shared" ca="1" si="724"/>
        <v>-4.2823975939989102E-4</v>
      </c>
      <c r="EE399" s="240">
        <f t="shared" ca="1" si="725"/>
        <v>-4.5711689699639115E-4</v>
      </c>
      <c r="EF399" s="240">
        <f t="shared" ca="1" si="726"/>
        <v>-1.16368675825089E-4</v>
      </c>
      <c r="EG399" s="240">
        <f t="shared" ca="1" si="727"/>
        <v>3.1847541848896893E-4</v>
      </c>
      <c r="EH399" s="240">
        <f t="shared" ca="1" si="728"/>
        <v>4.9579984640872056E-4</v>
      </c>
      <c r="EI399" s="240">
        <f t="shared" ca="1" si="729"/>
        <v>2.7221982885729246E-4</v>
      </c>
      <c r="EJ399" s="240">
        <f t="shared" ca="1" si="730"/>
        <v>-1.7147752097004991E-4</v>
      </c>
      <c r="EK399" s="240">
        <f t="shared" ca="1" si="731"/>
        <v>-4.7651790881317779E-4</v>
      </c>
      <c r="EL399" s="240">
        <f t="shared" ca="1" si="732"/>
        <v>-3.9624525274634874E-4</v>
      </c>
      <c r="EM399" s="240">
        <f t="shared" ca="1" si="733"/>
        <v>4.4318658743200509E-6</v>
      </c>
      <c r="EN399" s="240">
        <f t="shared" ca="1" si="734"/>
        <v>4.0152537158421697E-4</v>
      </c>
      <c r="EO399" s="240">
        <f t="shared" ca="1" si="735"/>
        <v>4.7394490330325366E-4</v>
      </c>
      <c r="EP399" s="240">
        <f t="shared" ca="1" si="736"/>
        <v>1.6313192694673677E-4</v>
      </c>
      <c r="EQ399" s="240">
        <f t="shared" ca="1" si="737"/>
        <v>-2.795897524578822E-4</v>
      </c>
      <c r="ER399" s="240">
        <f t="shared" ca="1" si="738"/>
        <v>-4.9623476911148849E-4</v>
      </c>
      <c r="ES399" s="240">
        <f t="shared" ca="1" si="739"/>
        <v>-3.1162366119147247E-4</v>
      </c>
      <c r="ET399" s="240">
        <f t="shared" ca="1" si="740"/>
        <v>1.2496677264120263E-4</v>
      </c>
      <c r="EU399" s="240">
        <f t="shared" ca="1" si="741"/>
        <v>4.6050890028552147E-4</v>
      </c>
      <c r="EV399" s="240">
        <f t="shared" ca="1" si="742"/>
        <v>4.236828905841226E-4</v>
      </c>
      <c r="EW399" s="240">
        <f t="shared" ca="1" si="743"/>
        <v>4.4266306207094944E-5</v>
      </c>
      <c r="EX399" s="240">
        <f t="shared" ca="1" si="744"/>
        <v>-3.7094407494409976E-4</v>
      </c>
      <c r="EY399" s="240">
        <f t="shared" ca="1" si="745"/>
        <v>-4.8620856110666874E-4</v>
      </c>
      <c r="EZ399" s="240">
        <f t="shared" ca="1" si="746"/>
        <v>-2.0832412843491837E-4</v>
      </c>
      <c r="FA399" s="240">
        <f t="shared" ca="1" si="747"/>
        <v>2.3801148427132657E-4</v>
      </c>
      <c r="FB399" s="240">
        <f t="shared" ca="1" si="748"/>
        <v>4.9189067971819355E-4</v>
      </c>
      <c r="FC399" s="240">
        <f t="shared" ca="1" si="749"/>
        <v>3.4802638731755203E-4</v>
      </c>
      <c r="FD399" s="240">
        <f t="shared" ca="1" si="750"/>
        <v>-7.725252597802677E-5</v>
      </c>
      <c r="FE399" s="240">
        <f t="shared" ca="1" si="751"/>
        <v>-4.4006493930834887E-4</v>
      </c>
      <c r="FF399" s="240">
        <f t="shared" ca="1" si="752"/>
        <v>-4.4704023057694697E-4</v>
      </c>
      <c r="FG399" s="240">
        <f t="shared" ca="1" si="753"/>
        <v>-9.2538169561297187E-5</v>
      </c>
      <c r="FH399" s="240">
        <f t="shared" ca="1" si="754"/>
        <v>3.3679038408360336E-4</v>
      </c>
      <c r="FI399" s="240">
        <f t="shared" ca="1" si="755"/>
        <v>4.9378976467798815E-4</v>
      </c>
      <c r="FJ399" s="240">
        <f t="shared" ca="1" si="756"/>
        <v>2.5151005468470624E-4</v>
      </c>
      <c r="FK399" s="240">
        <f t="shared" ca="1" si="757"/>
        <v>-1.9414103538091353E-4</v>
      </c>
      <c r="FL399" s="240">
        <f t="shared" ca="1" si="758"/>
        <v>-4.8280941418441659E-4</v>
      </c>
      <c r="FM399" s="240">
        <f t="shared" ca="1" si="759"/>
        <v>-3.8107742908319786E-4</v>
      </c>
      <c r="FN399" s="240">
        <f t="shared" ca="1" si="760"/>
        <v>2.8794295259169987E-5</v>
      </c>
      <c r="FO399" s="240">
        <f t="shared" ca="1" si="761"/>
        <v>4.1538291240166421E-4</v>
      </c>
      <c r="FP399" s="240">
        <f t="shared" ca="1" si="762"/>
        <v>4.6609232877226108E-4</v>
      </c>
      <c r="FQ399" s="240">
        <f t="shared" ca="1" si="763"/>
        <v>1.3991883975612873E-4</v>
      </c>
      <c r="FR399" s="240">
        <f t="shared" ca="1" si="764"/>
        <v>-2.9939321771604052E-4</v>
      </c>
      <c r="FS399" s="240">
        <f t="shared" ca="1" si="765"/>
        <v>-4.9661550288251683E-4</v>
      </c>
      <c r="FT399" s="240">
        <f t="shared" ca="1" si="766"/>
        <v>-2.9227380161851106E-4</v>
      </c>
      <c r="FU399" s="240">
        <f t="shared" ca="1" si="767"/>
        <v>1.4840090219150982E-4</v>
      </c>
      <c r="FV399" s="240">
        <f t="shared" ca="1" si="768"/>
        <v>4.6907843006156741E-4</v>
      </c>
      <c r="FW399" s="240">
        <f t="shared" ca="1" si="769"/>
        <v>4.1045848688865054E-4</v>
      </c>
      <c r="FX399" s="240">
        <f t="shared" ca="1" si="770"/>
        <v>1.9941240263609617E-5</v>
      </c>
      <c r="FY399" s="240">
        <f t="shared" ca="1" si="771"/>
        <v>-3.8670052097716139E-4</v>
      </c>
      <c r="FZ399" s="240">
        <f t="shared" ca="1" si="772"/>
        <v>-4.8065570304951853E-4</v>
      </c>
      <c r="GA399" s="240">
        <f t="shared" ca="1" si="773"/>
        <v>-1.8595201503667711E-4</v>
      </c>
      <c r="GB399" s="240">
        <f t="shared" ca="1" si="774"/>
        <v>2.5911273099688014E-4</v>
      </c>
      <c r="GC399" s="240">
        <f t="shared" ca="1" si="775"/>
        <v>4.9465856231663784E-4</v>
      </c>
      <c r="GD399" s="240">
        <f t="shared" ca="1" si="776"/>
        <v>3.3022279206961663E-4</v>
      </c>
      <c r="GE399" s="240">
        <f t="shared" ca="1" si="777"/>
        <v>-1.0123158718980339E-4</v>
      </c>
      <c r="GF399" s="240">
        <f t="shared" ca="1" si="778"/>
        <v>-4.5082996423287646E-4</v>
      </c>
      <c r="GG399" s="240">
        <f t="shared" ca="1" si="779"/>
        <v>-4.3588660508594036E-4</v>
      </c>
      <c r="GH399" s="240">
        <f t="shared" ca="1" si="780"/>
        <v>-6.8484730741645773E-5</v>
      </c>
      <c r="GI399" s="240">
        <f t="shared" ca="1" si="781"/>
        <v>3.5429399214363194E-4</v>
      </c>
      <c r="GJ399" s="240">
        <f t="shared" ca="1" si="782"/>
        <v>4.9059010015327093E-4</v>
      </c>
      <c r="GK399" s="240">
        <f t="shared" ca="1" si="783"/>
        <v>2.3019437076072382E-4</v>
      </c>
      <c r="GL399" s="240">
        <f t="shared" ca="1" si="784"/>
        <v>-2.1633684703280473E-4</v>
      </c>
      <c r="GM399" s="240">
        <f t="shared" ca="1" si="785"/>
        <v>-4.8793778938777219E-4</v>
      </c>
      <c r="GN399" s="240">
        <f t="shared" ca="1" si="786"/>
        <v>-3.6499155651494063E-4</v>
      </c>
      <c r="GO399" s="240">
        <f t="shared" ca="1" si="787"/>
        <v>5.3087356664644083E-5</v>
      </c>
      <c r="GP399" s="240">
        <f t="shared" ca="1" si="788"/>
        <v>4.2823975939988956E-4</v>
      </c>
      <c r="GQ399" s="240">
        <f t="shared" ca="1" si="789"/>
        <v>4.5711689699638952E-4</v>
      </c>
      <c r="GR399" s="240">
        <f t="shared" ca="1" si="790"/>
        <v>1.1636867582509185E-4</v>
      </c>
      <c r="GS399" s="240">
        <f t="shared" ca="1" si="791"/>
        <v>-3.1847541848897213E-4</v>
      </c>
      <c r="GT399" s="240">
        <f t="shared" ca="1" si="792"/>
        <v>-4.9579984640872078E-4</v>
      </c>
      <c r="GU399" s="240">
        <f t="shared" ca="1" si="793"/>
        <v>-2.7221982885728904E-4</v>
      </c>
      <c r="GV399" s="240">
        <f t="shared" ca="1" si="794"/>
        <v>1.7147752097004056E-4</v>
      </c>
      <c r="GW399" s="240">
        <f t="shared" ca="1" si="795"/>
        <v>4.7651790881317687E-4</v>
      </c>
      <c r="GX399" s="240">
        <f t="shared" ca="1" si="796"/>
        <v>3.962452527463547E-4</v>
      </c>
      <c r="GY399" s="240">
        <f t="shared" ca="1" si="797"/>
        <v>-4.4318658743171507E-6</v>
      </c>
      <c r="GZ399" s="240">
        <f t="shared" ca="1" si="798"/>
        <v>-4.0152537158421524E-4</v>
      </c>
      <c r="HA399" s="240">
        <f t="shared" ca="1" si="799"/>
        <v>-4.7394490330325448E-4</v>
      </c>
      <c r="HB399" s="240">
        <f t="shared" ca="1" si="800"/>
        <v>-1.6313192694673953E-4</v>
      </c>
      <c r="HC399" s="240">
        <f t="shared" ca="1" si="801"/>
        <v>2.7958975245787976E-4</v>
      </c>
      <c r="HD399" s="240">
        <f t="shared" ca="1" si="802"/>
        <v>4.9623476911148838E-4</v>
      </c>
      <c r="HE399" s="240">
        <f t="shared" ca="1" si="803"/>
        <v>3.1162366119147469E-4</v>
      </c>
      <c r="HF399" s="240">
        <f t="shared" ca="1" si="804"/>
        <v>-1.2496677264119981E-4</v>
      </c>
      <c r="HG399" s="240">
        <f t="shared" ca="1" si="805"/>
        <v>-4.6050890028552038E-4</v>
      </c>
      <c r="HH399" s="240">
        <f t="shared" ca="1" si="806"/>
        <v>-4.2368289058412412E-4</v>
      </c>
      <c r="HI399" s="240">
        <f t="shared" ca="1" si="807"/>
        <v>-4.4266306207097844E-5</v>
      </c>
      <c r="HJ399" s="240">
        <f t="shared" ca="1" si="808"/>
        <v>3.7094407494409781E-4</v>
      </c>
      <c r="HK399" s="240">
        <f t="shared" ca="1" si="809"/>
        <v>4.8620856110666939E-4</v>
      </c>
      <c r="HL399" s="240">
        <f t="shared" ca="1" si="810"/>
        <v>2.0832412843492106E-4</v>
      </c>
      <c r="HM399" s="240">
        <f t="shared" ca="1" si="811"/>
        <v>-2.3801148427132405E-4</v>
      </c>
      <c r="HN399" s="240">
        <f t="shared" ca="1" si="812"/>
        <v>-4.9189067971819312E-4</v>
      </c>
      <c r="HO399" s="240">
        <f t="shared" ca="1" si="813"/>
        <v>-3.4802638731755415E-4</v>
      </c>
      <c r="HP399" s="240">
        <f t="shared" ca="1" si="814"/>
        <v>7.725252597802387E-5</v>
      </c>
      <c r="HQ399" s="240">
        <f t="shared" ca="1" si="815"/>
        <v>4.4006493930834757E-4</v>
      </c>
      <c r="HR399" s="240">
        <f t="shared" ca="1" si="816"/>
        <v>4.4704023057694827E-4</v>
      </c>
      <c r="HS399" s="240">
        <f t="shared" ca="1" si="817"/>
        <v>9.2538169561300033E-5</v>
      </c>
      <c r="HT399" s="240">
        <f t="shared" ca="1" si="818"/>
        <v>-3.3679038408360119E-4</v>
      </c>
      <c r="HU399" s="240">
        <f t="shared" ca="1" si="819"/>
        <v>-4.9378976467798837E-4</v>
      </c>
      <c r="HV399" s="240">
        <f t="shared" ca="1" si="820"/>
        <v>-2.5151005468472093E-4</v>
      </c>
      <c r="HW399" s="240">
        <f t="shared" ca="1" si="821"/>
        <v>1.941410353809109E-4</v>
      </c>
      <c r="HX399" s="240">
        <f t="shared" ca="1" si="822"/>
        <v>4.8280941418441588E-4</v>
      </c>
      <c r="HY399" s="240">
        <f t="shared" ca="1" si="823"/>
        <v>3.8107742908319975E-4</v>
      </c>
      <c r="HZ399" s="240">
        <f t="shared" ca="1" si="824"/>
        <v>-2.879429525916706E-5</v>
      </c>
      <c r="IA399" s="240">
        <f t="shared" ca="1" si="825"/>
        <v>-4.1538291240166263E-4</v>
      </c>
      <c r="IB399" s="240">
        <f t="shared" ca="1" si="826"/>
        <v>-4.6609232877226211E-4</v>
      </c>
      <c r="IC399" s="240">
        <f t="shared" ca="1" si="827"/>
        <v>-1.3991883975613155E-4</v>
      </c>
      <c r="ID399" s="240">
        <f t="shared" ca="1" si="828"/>
        <v>2.9939321771603824E-4</v>
      </c>
      <c r="IE399" s="240">
        <f t="shared" ca="1" si="829"/>
        <v>2.1748912892839998E-4</v>
      </c>
      <c r="IF399" s="240">
        <f t="shared" ca="1" si="830"/>
        <v>2.9227380161851339E-4</v>
      </c>
      <c r="IG399" s="240">
        <f t="shared" ca="1" si="831"/>
        <v>-1.484009021915071E-4</v>
      </c>
      <c r="IH399" s="240">
        <f t="shared" ca="1" si="832"/>
        <v>-4.6907843006156649E-4</v>
      </c>
      <c r="II399" s="240">
        <f t="shared" ca="1" si="833"/>
        <v>-4.1045848688865216E-4</v>
      </c>
      <c r="IJ399" s="240">
        <f t="shared" ca="1" si="834"/>
        <v>-1.9941240263612517E-5</v>
      </c>
      <c r="IK399" s="240">
        <f t="shared" ca="1" si="835"/>
        <v>3.8670052097715955E-4</v>
      </c>
      <c r="IL399" s="240">
        <f t="shared" ca="1" si="836"/>
        <v>4.8065570304951929E-4</v>
      </c>
      <c r="IM399" s="240">
        <f t="shared" ca="1" si="837"/>
        <v>1.8595201503667983E-4</v>
      </c>
      <c r="IN399" s="240">
        <f t="shared" ca="1" si="838"/>
        <v>-2.5911273099687765E-4</v>
      </c>
      <c r="IO399" s="240">
        <f t="shared" ca="1" si="839"/>
        <v>-4.9465856231663762E-4</v>
      </c>
      <c r="IP399" s="240">
        <f t="shared" ca="1" si="840"/>
        <v>-3.3022279206961874E-4</v>
      </c>
      <c r="IQ399" s="240">
        <f t="shared" ca="1" si="841"/>
        <v>1.0123158718980049E-4</v>
      </c>
      <c r="IR399" s="240">
        <f t="shared" ca="1" si="842"/>
        <v>4.5082996423287527E-4</v>
      </c>
      <c r="IS399" s="240">
        <f t="shared" ca="1" si="843"/>
        <v>4.3588660508594177E-4</v>
      </c>
      <c r="IT399" s="240">
        <f t="shared" ca="1" si="844"/>
        <v>6.8484730741648673E-5</v>
      </c>
      <c r="IU399" s="240">
        <f t="shared" ca="1" si="845"/>
        <v>-3.5429399214362988E-4</v>
      </c>
      <c r="IV399" s="240">
        <f t="shared" ca="1" si="846"/>
        <v>-4.9059010015327137E-4</v>
      </c>
      <c r="IW399" s="240">
        <f t="shared" ca="1" si="847"/>
        <v>-2.301943707607264E-4</v>
      </c>
      <c r="IX399" s="240">
        <f t="shared" ca="1" si="848"/>
        <v>2.1633684703280216E-4</v>
      </c>
      <c r="IY399" s="240">
        <f t="shared" ca="1" si="849"/>
        <v>4.8793778938777165E-4</v>
      </c>
      <c r="IZ399" s="240">
        <f t="shared" ca="1" si="850"/>
        <v>3.6499155651494258E-4</v>
      </c>
      <c r="JA399" s="240">
        <f t="shared" ca="1" si="851"/>
        <v>-5.3087356664641182E-5</v>
      </c>
      <c r="JB399" s="240">
        <f t="shared" ca="1" si="852"/>
        <v>-4.282397593998881E-4</v>
      </c>
    </row>
    <row r="400" spans="2:262">
      <c r="B400" s="248">
        <v>39</v>
      </c>
      <c r="C400" s="247">
        <f t="shared" si="853"/>
        <v>7.6171875000000035E-4</v>
      </c>
      <c r="D400" s="244">
        <f t="shared" ca="1" si="597"/>
        <v>24.201406987597291</v>
      </c>
      <c r="E400" s="243">
        <f ca="1">AS361</f>
        <v>0.20140698759729223</v>
      </c>
      <c r="F400" s="242">
        <v>39</v>
      </c>
      <c r="G400" s="240">
        <f t="shared" ca="1" si="854"/>
        <v>-3.8857364947001913E-3</v>
      </c>
      <c r="H400" s="240">
        <f t="shared" ca="1" si="598"/>
        <v>-8.4012224108885049E-4</v>
      </c>
      <c r="I400" s="240">
        <f t="shared" ca="1" si="599"/>
        <v>2.9182379582776358E-3</v>
      </c>
      <c r="J400" s="240">
        <f t="shared" ca="1" si="600"/>
        <v>4.2008128828543521E-3</v>
      </c>
      <c r="K400" s="240">
        <f t="shared" ca="1" si="601"/>
        <v>1.9194869788446644E-3</v>
      </c>
      <c r="L400" s="240">
        <f t="shared" ca="1" si="602"/>
        <v>-1.9903002313770533E-3</v>
      </c>
      <c r="M400" s="240">
        <f t="shared" ca="1" si="603"/>
        <v>-4.2115493320601435E-3</v>
      </c>
      <c r="N400" s="240">
        <f t="shared" ca="1" si="604"/>
        <v>-2.8597889765441193E-3</v>
      </c>
      <c r="O400" s="240">
        <f t="shared" ca="1" si="605"/>
        <v>9.1816949521902392E-4</v>
      </c>
      <c r="P400" s="240">
        <f t="shared" ca="1" si="606"/>
        <v>3.9171680094583217E-3</v>
      </c>
      <c r="Q400" s="240">
        <f t="shared" ca="1" si="607"/>
        <v>3.5929053587930547E-3</v>
      </c>
      <c r="R400" s="240">
        <f t="shared" ca="1" si="608"/>
        <v>2.204806637059009E-4</v>
      </c>
      <c r="S400" s="240">
        <f t="shared" ca="1" si="609"/>
        <v>-3.3389962143708487E-3</v>
      </c>
      <c r="T400" s="240">
        <f t="shared" ca="1" si="610"/>
        <v>-4.065723406401725E-3</v>
      </c>
      <c r="U400" s="241">
        <f t="shared" ca="1" si="611"/>
        <v>-1.3431574685199058E-3</v>
      </c>
      <c r="V400" s="240">
        <f t="shared" ca="1" si="612"/>
        <v>2.5189212609260849E-3</v>
      </c>
      <c r="W400" s="240">
        <f t="shared" ca="1" si="613"/>
        <v>4.2439884596755231E-3</v>
      </c>
      <c r="X400" s="240">
        <f t="shared" ca="1" si="614"/>
        <v>2.368525377801853E-3</v>
      </c>
      <c r="Y400" s="240">
        <f t="shared" ca="1" si="615"/>
        <v>-1.5163558314368055E-3</v>
      </c>
      <c r="Z400" s="240">
        <f t="shared" ca="1" si="616"/>
        <v>-4.1147855954929233E-3</v>
      </c>
      <c r="AA400" s="240">
        <f t="shared" ca="1" si="617"/>
        <v>-3.2222986721891496E-3</v>
      </c>
      <c r="AB400" s="240">
        <f t="shared" ca="1" si="618"/>
        <v>4.0393365421019685E-4</v>
      </c>
      <c r="AC400" s="240">
        <f t="shared" ca="1" si="619"/>
        <v>3.6874752859563081E-3</v>
      </c>
      <c r="AD400" s="240">
        <f t="shared" ca="1" si="620"/>
        <v>3.8426232963988034E-3</v>
      </c>
      <c r="AE400" s="240">
        <f t="shared" ca="1" si="621"/>
        <v>7.3775265524264741E-4</v>
      </c>
      <c r="AF400" s="240">
        <f t="shared" ca="1" si="622"/>
        <v>-2.9930152521408476E-3</v>
      </c>
      <c r="AG400" s="240">
        <f t="shared" ca="1" si="623"/>
        <v>-4.1845580536851376E-3</v>
      </c>
      <c r="AH400" s="240">
        <f t="shared" ca="1" si="624"/>
        <v>-1.8259903574099931E-3</v>
      </c>
      <c r="AI400" s="240">
        <f t="shared" ca="1" si="625"/>
        <v>2.081717643191797E-3</v>
      </c>
      <c r="AJ400" s="240">
        <f t="shared" ca="1" si="626"/>
        <v>4.2233304997477648E-3</v>
      </c>
      <c r="AK400" s="240">
        <f t="shared" ca="1" si="627"/>
        <v>2.7819389504473773E-3</v>
      </c>
      <c r="AL400" s="240">
        <f t="shared" ca="1" si="628"/>
        <v>-1.0196040283638424E-3</v>
      </c>
      <c r="AM400" s="240">
        <f t="shared" ca="1" si="629"/>
        <v>-3.9561316535164431E-3</v>
      </c>
      <c r="AN400" s="240">
        <f t="shared" ca="1" si="630"/>
        <v>-3.5363419964805436E-3</v>
      </c>
      <c r="AO400" s="240">
        <f t="shared" ca="1" si="631"/>
        <v>-1.1637772494042429E-4</v>
      </c>
      <c r="AP400" s="240">
        <f t="shared" ca="1" si="632"/>
        <v>3.4023195018420055E-3</v>
      </c>
      <c r="AQ400" s="240">
        <f t="shared" ca="1" si="633"/>
        <v>4.0345446029030375E-3</v>
      </c>
      <c r="AR400" s="240">
        <f t="shared" ca="1" si="634"/>
        <v>1.243928160142469E-3</v>
      </c>
      <c r="AS400" s="240">
        <f t="shared" ca="1" si="635"/>
        <v>-2.602016554612323E-3</v>
      </c>
      <c r="AT400" s="240">
        <f t="shared" ca="1" si="636"/>
        <v>-4.2404530528436929E-3</v>
      </c>
      <c r="AU400" s="240">
        <f t="shared" ca="1" si="637"/>
        <v>-2.2813586516880853E-3</v>
      </c>
      <c r="AV400" s="240">
        <f t="shared" ca="1" si="638"/>
        <v>1.6132030544357575E-3</v>
      </c>
      <c r="AW400" s="240">
        <f t="shared" ca="1" si="639"/>
        <v>4.1391497180168759E-3</v>
      </c>
      <c r="AX400" s="240">
        <f t="shared" ca="1" si="640"/>
        <v>3.1535095718422191E-3</v>
      </c>
      <c r="AY400" s="240">
        <f t="shared" ca="1" si="641"/>
        <v>-5.0751643165421211E-4</v>
      </c>
      <c r="AZ400" s="240">
        <f t="shared" ca="1" si="642"/>
        <v>-3.7379738090935191E-3</v>
      </c>
      <c r="BA400" s="240">
        <f t="shared" ca="1" si="643"/>
        <v>-3.7971954455086076E-3</v>
      </c>
      <c r="BB400" s="240">
        <f t="shared" ca="1" si="644"/>
        <v>-6.3493867478325492E-4</v>
      </c>
      <c r="BC400" s="240">
        <f t="shared" ca="1" si="645"/>
        <v>3.0659896655322295E-3</v>
      </c>
      <c r="BD400" s="240">
        <f t="shared" ca="1" si="646"/>
        <v>4.1657826032150897E-3</v>
      </c>
      <c r="BE400" s="240">
        <f t="shared" ca="1" si="647"/>
        <v>1.7313938276621924E-3</v>
      </c>
      <c r="BF400" s="240">
        <f t="shared" ca="1" si="648"/>
        <v>-2.1718811061387181E-3</v>
      </c>
      <c r="BG400" s="240">
        <f t="shared" ca="1" si="649"/>
        <v>-4.2325676910628376E-3</v>
      </c>
      <c r="BH400" s="240">
        <f t="shared" ca="1" si="650"/>
        <v>-2.7024131883502693E-3</v>
      </c>
      <c r="BI400" s="240">
        <f t="shared" ca="1" si="651"/>
        <v>1.1204243901674392E-3</v>
      </c>
      <c r="BJ400" s="240">
        <f t="shared" ca="1" si="652"/>
        <v>3.992712271795768E-3</v>
      </c>
      <c r="BK400" s="240">
        <f t="shared" ca="1" si="653"/>
        <v>3.4776484739816975E-3</v>
      </c>
      <c r="BL400" s="240">
        <f t="shared" ca="1" si="654"/>
        <v>1.2204684585087004E-5</v>
      </c>
      <c r="BM400" s="240">
        <f t="shared" ca="1" si="655"/>
        <v>-3.463593359266169E-3</v>
      </c>
      <c r="BN400" s="240">
        <f t="shared" ca="1" si="656"/>
        <v>-4.0009355405969046E-3</v>
      </c>
      <c r="BO400" s="240">
        <f t="shared" ca="1" si="657"/>
        <v>-1.1439495559547892E-3</v>
      </c>
      <c r="BP400" s="240">
        <f t="shared" ca="1" si="658"/>
        <v>2.6835444908217348E-3</v>
      </c>
      <c r="BQ400" s="240">
        <f t="shared" ca="1" si="659"/>
        <v>4.2343633556535844E-3</v>
      </c>
      <c r="BR400" s="240">
        <f t="shared" ca="1" si="660"/>
        <v>2.1928177204280351E-3</v>
      </c>
      <c r="BS400" s="240">
        <f t="shared" ca="1" si="661"/>
        <v>-1.70907854423625E-3</v>
      </c>
      <c r="BT400" s="240">
        <f t="shared" ca="1" si="662"/>
        <v>-4.1610205715234697E-3</v>
      </c>
      <c r="BU400" s="240">
        <f t="shared" ca="1" si="663"/>
        <v>-3.0828209152465192E-3</v>
      </c>
      <c r="BV400" s="240">
        <f t="shared" ca="1" si="664"/>
        <v>6.1079350017706003E-4</v>
      </c>
      <c r="BW400" s="240">
        <f t="shared" ca="1" si="665"/>
        <v>3.7862207165799749E-3</v>
      </c>
      <c r="BX400" s="240">
        <f t="shared" ca="1" si="666"/>
        <v>3.7494803060683195E-3</v>
      </c>
      <c r="BY400" s="240">
        <f t="shared" ca="1" si="667"/>
        <v>5.3174223100807419E-4</v>
      </c>
      <c r="BZ400" s="240">
        <f t="shared" ca="1" si="668"/>
        <v>-3.1371172413938225E-3</v>
      </c>
      <c r="CA400" s="240">
        <f t="shared" ca="1" si="669"/>
        <v>-4.1444978410735021E-3</v>
      </c>
      <c r="CB400" s="240">
        <f t="shared" ca="1" si="670"/>
        <v>-1.6357543710135655E-3</v>
      </c>
      <c r="CC400" s="240">
        <f t="shared" ca="1" si="671"/>
        <v>2.2607363091191927E-3</v>
      </c>
      <c r="CD400" s="240">
        <f t="shared" ca="1" si="672"/>
        <v>4.239255341866712E-3</v>
      </c>
      <c r="CE400" s="240">
        <f t="shared" ca="1" si="673"/>
        <v>2.6212595935982724E-3</v>
      </c>
      <c r="CF400" s="240">
        <f t="shared" ca="1" si="674"/>
        <v>-1.2205698502137225E-3</v>
      </c>
      <c r="CG400" s="240">
        <f t="shared" ca="1" si="675"/>
        <v>-4.0268878294996979E-3</v>
      </c>
      <c r="CH400" s="240">
        <f t="shared" ca="1" si="676"/>
        <v>-3.416860146079777E-3</v>
      </c>
      <c r="CI400" s="240">
        <f t="shared" ca="1" si="677"/>
        <v>9.1975707415881732E-5</v>
      </c>
      <c r="CJ400" s="240">
        <f t="shared" ca="1" si="678"/>
        <v>3.5227808775628085E-3</v>
      </c>
      <c r="CK400" s="240">
        <f t="shared" ca="1" si="679"/>
        <v>3.964916464325733E-3</v>
      </c>
      <c r="CL400" s="240">
        <f t="shared" ca="1" si="680"/>
        <v>1.0432818793296604E-3</v>
      </c>
      <c r="CM400" s="240">
        <f t="shared" ca="1" si="681"/>
        <v>-2.7634559601740906E-3</v>
      </c>
      <c r="CN400" s="240">
        <f t="shared" ca="1" si="682"/>
        <v>-4.2257230363110711E-3</v>
      </c>
      <c r="CO400" s="240">
        <f t="shared" ca="1" si="683"/>
        <v>-2.1029559177679091E-3</v>
      </c>
      <c r="CP400" s="240">
        <f t="shared" ca="1" si="684"/>
        <v>1.8039245490282308E-3</v>
      </c>
      <c r="CQ400" s="240">
        <f t="shared" ca="1" si="685"/>
        <v>4.1803849818283535E-3</v>
      </c>
      <c r="CR400" s="240">
        <f t="shared" ca="1" si="686"/>
        <v>3.0102752826055741E-3</v>
      </c>
      <c r="CS400" s="240">
        <f t="shared" ca="1" si="687"/>
        <v>-7.1370264953444194E-4</v>
      </c>
      <c r="CT400" s="240">
        <f t="shared" ca="1" si="688"/>
        <v>-3.8321869462826755E-3</v>
      </c>
      <c r="CU400" s="240">
        <f t="shared" ca="1" si="689"/>
        <v>-3.6995066198937565E-3</v>
      </c>
      <c r="CV400" s="240">
        <f t="shared" ca="1" si="690"/>
        <v>-4.2822548559605725E-4</v>
      </c>
      <c r="CW400" s="240">
        <f t="shared" ca="1" si="691"/>
        <v>3.2063551351335685E-3</v>
      </c>
      <c r="CX400" s="240">
        <f t="shared" ca="1" si="692"/>
        <v>4.1207165884052134E-3</v>
      </c>
      <c r="CY400" s="240">
        <f t="shared" ca="1" si="693"/>
        <v>1.5391295970966627E-3</v>
      </c>
      <c r="CZ400" s="240">
        <f t="shared" ca="1" si="694"/>
        <v>-2.3482297290814036E-3</v>
      </c>
      <c r="DA400" s="240">
        <f t="shared" ca="1" si="695"/>
        <v>-4.2433894237686159E-3</v>
      </c>
      <c r="DB400" s="240">
        <f t="shared" ca="1" si="696"/>
        <v>-2.5385270500822782E-3</v>
      </c>
      <c r="DC400" s="240">
        <f t="shared" ca="1" si="697"/>
        <v>1.3199800846223117E-3</v>
      </c>
      <c r="DD400" s="240">
        <f t="shared" ca="1" si="698"/>
        <v>4.058637740550171E-3</v>
      </c>
      <c r="DE400" s="240">
        <f t="shared" ca="1" si="699"/>
        <v>3.3540136293904888E-3</v>
      </c>
      <c r="DF400" s="240">
        <f t="shared" ca="1" si="700"/>
        <v>-1.9610069668989658E-4</v>
      </c>
      <c r="DG400" s="240">
        <f t="shared" ca="1" si="701"/>
        <v>-3.579846404384066E-3</v>
      </c>
      <c r="DH400" s="240">
        <f t="shared" ca="1" si="702"/>
        <v>-3.9265090706342275E-3</v>
      </c>
      <c r="DI400" s="240">
        <f t="shared" ca="1" si="703"/>
        <v>-9.4198576871124483E-4</v>
      </c>
      <c r="DJ400" s="240">
        <f t="shared" ca="1" si="704"/>
        <v>2.8417028269882875E-3</v>
      </c>
      <c r="DK400" s="240">
        <f t="shared" ca="1" si="705"/>
        <v>4.2145372994214485E-3</v>
      </c>
      <c r="DL400" s="240">
        <f t="shared" ca="1" si="706"/>
        <v>2.0118273730975319E-3</v>
      </c>
      <c r="DM400" s="240">
        <f t="shared" ca="1" si="707"/>
        <v>-1.8976839371249888E-3</v>
      </c>
      <c r="DN400" s="240">
        <f t="shared" ca="1" si="708"/>
        <v>-4.1972312845348532E-3</v>
      </c>
      <c r="DO400" s="240">
        <f t="shared" ca="1" si="709"/>
        <v>-2.9359163726958301E-3</v>
      </c>
      <c r="DP400" s="240">
        <f t="shared" ca="1" si="710"/>
        <v>8.1618189110280528E-4</v>
      </c>
      <c r="DQ400" s="240">
        <f t="shared" ca="1" si="711"/>
        <v>3.8758448098636352E-3</v>
      </c>
      <c r="DR400" s="240">
        <f t="shared" ca="1" si="712"/>
        <v>3.6473044892648319E-3</v>
      </c>
      <c r="DS400" s="240">
        <f t="shared" ca="1" si="713"/>
        <v>3.2445079316389936E-4</v>
      </c>
      <c r="DT400" s="240">
        <f t="shared" ca="1" si="714"/>
        <v>-3.2736616404332518E-3</v>
      </c>
      <c r="DU400" s="240">
        <f t="shared" ca="1" si="715"/>
        <v>-4.0944531701475875E-3</v>
      </c>
      <c r="DV400" s="240">
        <f t="shared" ca="1" si="716"/>
        <v>-1.441577709062232E-3</v>
      </c>
      <c r="DW400" s="240">
        <f t="shared" ca="1" si="717"/>
        <v>2.4343086632607814E-3</v>
      </c>
      <c r="DX400" s="240">
        <f t="shared" ca="1" si="718"/>
        <v>4.2449674465521933E-3</v>
      </c>
      <c r="DY400" s="240">
        <f t="shared" ca="1" si="719"/>
        <v>2.454265392792955E-3</v>
      </c>
      <c r="DZ400" s="240">
        <f t="shared" ca="1" si="720"/>
        <v>-1.4185952123851599E-3</v>
      </c>
      <c r="EA400" s="240">
        <f t="shared" ca="1" si="721"/>
        <v>-4.087942879987979E-3</v>
      </c>
      <c r="EB400" s="240">
        <f t="shared" ca="1" si="722"/>
        <v>-3.289146780305504E-3</v>
      </c>
      <c r="EC400" s="240">
        <f t="shared" ca="1" si="723"/>
        <v>3.0010756223690263E-4</v>
      </c>
      <c r="ED400" s="240">
        <f t="shared" ca="1" si="724"/>
        <v>3.6347555655904017E-3</v>
      </c>
      <c r="EE400" s="240">
        <f t="shared" ca="1" si="725"/>
        <v>3.8857364947002034E-3</v>
      </c>
      <c r="EF400" s="240">
        <f t="shared" ca="1" si="726"/>
        <v>8.40122241088875E-4</v>
      </c>
      <c r="EG400" s="240">
        <f t="shared" ca="1" si="727"/>
        <v>-2.9182379582776211E-3</v>
      </c>
      <c r="EH400" s="240">
        <f t="shared" ca="1" si="728"/>
        <v>-4.2008128828543547E-3</v>
      </c>
      <c r="EI400" s="240">
        <f t="shared" ca="1" si="729"/>
        <v>-1.9194869788446724E-3</v>
      </c>
      <c r="EJ400" s="240">
        <f t="shared" ca="1" si="730"/>
        <v>1.9903002313769952E-3</v>
      </c>
      <c r="EK400" s="240">
        <f t="shared" ca="1" si="731"/>
        <v>4.2115493320601357E-3</v>
      </c>
      <c r="EL400" s="240">
        <f t="shared" ca="1" si="732"/>
        <v>2.8597889765441592E-3</v>
      </c>
      <c r="EM400" s="240">
        <f t="shared" ca="1" si="733"/>
        <v>-9.1816949521897513E-4</v>
      </c>
      <c r="EN400" s="240">
        <f t="shared" ca="1" si="734"/>
        <v>-3.9171680094583052E-3</v>
      </c>
      <c r="EO400" s="240">
        <f t="shared" ca="1" si="735"/>
        <v>-3.5929053587930733E-3</v>
      </c>
      <c r="EP400" s="240">
        <f t="shared" ca="1" si="736"/>
        <v>-2.2048066370593646E-4</v>
      </c>
      <c r="EQ400" s="240">
        <f t="shared" ca="1" si="737"/>
        <v>3.3389962143708313E-3</v>
      </c>
      <c r="ER400" s="240">
        <f t="shared" ca="1" si="738"/>
        <v>4.0657234064017311E-3</v>
      </c>
      <c r="ES400" s="240">
        <f t="shared" ca="1" si="739"/>
        <v>1.3431574685199249E-3</v>
      </c>
      <c r="ET400" s="240">
        <f t="shared" ca="1" si="740"/>
        <v>-2.5189212609260745E-3</v>
      </c>
      <c r="EU400" s="240">
        <f t="shared" ca="1" si="741"/>
        <v>-4.2439884596755231E-3</v>
      </c>
      <c r="EV400" s="240">
        <f t="shared" ca="1" si="742"/>
        <v>-2.3685253778018573E-3</v>
      </c>
      <c r="EW400" s="240">
        <f t="shared" ca="1" si="743"/>
        <v>1.5163558314368148E-3</v>
      </c>
      <c r="EX400" s="240">
        <f t="shared" ca="1" si="744"/>
        <v>4.1147855954929251E-3</v>
      </c>
      <c r="EY400" s="240">
        <f t="shared" ca="1" si="745"/>
        <v>3.2222986721891435E-3</v>
      </c>
      <c r="EZ400" s="240">
        <f t="shared" ca="1" si="746"/>
        <v>-4.03933654210222E-4</v>
      </c>
      <c r="FA400" s="240">
        <f t="shared" ca="1" si="747"/>
        <v>-3.6874752859563206E-3</v>
      </c>
      <c r="FB400" s="240">
        <f t="shared" ca="1" si="748"/>
        <v>-3.8426232963988446E-3</v>
      </c>
      <c r="FC400" s="240">
        <f t="shared" ca="1" si="749"/>
        <v>-7.3775265524272699E-4</v>
      </c>
      <c r="FD400" s="240">
        <f t="shared" ca="1" si="750"/>
        <v>2.9930152521407904E-3</v>
      </c>
      <c r="FE400" s="240">
        <f t="shared" ca="1" si="751"/>
        <v>4.1845580536851506E-3</v>
      </c>
      <c r="FF400" s="240">
        <f t="shared" ca="1" si="752"/>
        <v>1.8259903574100525E-3</v>
      </c>
      <c r="FG400" s="240">
        <f t="shared" ca="1" si="753"/>
        <v>-2.0817176431917393E-3</v>
      </c>
      <c r="FH400" s="240">
        <f t="shared" ca="1" si="754"/>
        <v>-4.2233304997477588E-3</v>
      </c>
      <c r="FI400" s="240">
        <f t="shared" ca="1" si="755"/>
        <v>-2.7819389504474155E-3</v>
      </c>
      <c r="FJ400" s="240">
        <f t="shared" ca="1" si="756"/>
        <v>1.0196040283637936E-3</v>
      </c>
      <c r="FK400" s="240">
        <f t="shared" ca="1" si="757"/>
        <v>3.9561316535164249E-3</v>
      </c>
      <c r="FL400" s="240">
        <f t="shared" ca="1" si="758"/>
        <v>3.5363419964805631E-3</v>
      </c>
      <c r="FM400" s="240">
        <f t="shared" ca="1" si="759"/>
        <v>1.1637772494045985E-4</v>
      </c>
      <c r="FN400" s="240">
        <f t="shared" ca="1" si="760"/>
        <v>-3.4023195018419842E-3</v>
      </c>
      <c r="FO400" s="240">
        <f t="shared" ca="1" si="761"/>
        <v>-4.0345446029030479E-3</v>
      </c>
      <c r="FP400" s="240">
        <f t="shared" ca="1" si="762"/>
        <v>-1.2439281601424742E-3</v>
      </c>
      <c r="FQ400" s="240">
        <f t="shared" ca="1" si="763"/>
        <v>2.6020165546123187E-3</v>
      </c>
      <c r="FR400" s="240">
        <f t="shared" ca="1" si="764"/>
        <v>4.2404530528436938E-3</v>
      </c>
      <c r="FS400" s="240">
        <f t="shared" ca="1" si="765"/>
        <v>2.2813586516880896E-3</v>
      </c>
      <c r="FT400" s="240">
        <f t="shared" ca="1" si="766"/>
        <v>-1.6132030544357527E-3</v>
      </c>
      <c r="FU400" s="240">
        <f t="shared" ca="1" si="767"/>
        <v>-4.1391497180168751E-3</v>
      </c>
      <c r="FV400" s="240">
        <f t="shared" ca="1" si="768"/>
        <v>-3.1535095718422026E-3</v>
      </c>
      <c r="FW400" s="240">
        <f t="shared" ca="1" si="769"/>
        <v>5.0751643165423705E-4</v>
      </c>
      <c r="FX400" s="240">
        <f t="shared" ca="1" si="770"/>
        <v>3.7379738090935308E-3</v>
      </c>
      <c r="FY400" s="240">
        <f t="shared" ca="1" si="771"/>
        <v>3.7971954455086501E-3</v>
      </c>
      <c r="FZ400" s="240">
        <f t="shared" ca="1" si="772"/>
        <v>6.3493867478334968E-4</v>
      </c>
      <c r="GA400" s="240">
        <f t="shared" ca="1" si="773"/>
        <v>-3.0659896655321631E-3</v>
      </c>
      <c r="GB400" s="240">
        <f t="shared" ca="1" si="774"/>
        <v>-4.1657826032151027E-3</v>
      </c>
      <c r="GC400" s="240">
        <f t="shared" ca="1" si="775"/>
        <v>-1.7313938276622524E-3</v>
      </c>
      <c r="GD400" s="240">
        <f t="shared" ca="1" si="776"/>
        <v>2.1718811061386617E-3</v>
      </c>
      <c r="GE400" s="240">
        <f t="shared" ca="1" si="777"/>
        <v>4.2325676910628324E-3</v>
      </c>
      <c r="GF400" s="240">
        <f t="shared" ca="1" si="778"/>
        <v>2.7024131883503196E-3</v>
      </c>
      <c r="GG400" s="240">
        <f t="shared" ca="1" si="779"/>
        <v>-1.1204243901673759E-3</v>
      </c>
      <c r="GH400" s="240">
        <f t="shared" ca="1" si="780"/>
        <v>-3.9927122717957559E-3</v>
      </c>
      <c r="GI400" s="240">
        <f t="shared" ca="1" si="781"/>
        <v>-3.4776484739817174E-3</v>
      </c>
      <c r="GJ400" s="240">
        <f t="shared" ca="1" si="782"/>
        <v>-1.2204684585122782E-5</v>
      </c>
      <c r="GK400" s="240">
        <f t="shared" ca="1" si="783"/>
        <v>3.4635933592661486E-3</v>
      </c>
      <c r="GL400" s="240">
        <f t="shared" ca="1" si="784"/>
        <v>4.0009355405969168E-3</v>
      </c>
      <c r="GM400" s="240">
        <f t="shared" ca="1" si="785"/>
        <v>1.1439495559548234E-3</v>
      </c>
      <c r="GN400" s="240">
        <f t="shared" ca="1" si="786"/>
        <v>-2.6835444908217304E-3</v>
      </c>
      <c r="GO400" s="240">
        <f t="shared" ca="1" si="787"/>
        <v>-4.2343633556535844E-3</v>
      </c>
      <c r="GP400" s="240">
        <f t="shared" ca="1" si="788"/>
        <v>-2.1928177204280394E-3</v>
      </c>
      <c r="GQ400" s="240">
        <f t="shared" ca="1" si="789"/>
        <v>1.7090785442362456E-3</v>
      </c>
      <c r="GR400" s="240">
        <f t="shared" ca="1" si="790"/>
        <v>4.1610205715234688E-3</v>
      </c>
      <c r="GS400" s="240">
        <f t="shared" ca="1" si="791"/>
        <v>3.0828209152465023E-3</v>
      </c>
      <c r="GT400" s="240">
        <f t="shared" ca="1" si="792"/>
        <v>-6.107935001770854E-4</v>
      </c>
      <c r="GU400" s="240">
        <f t="shared" ca="1" si="793"/>
        <v>-3.7862207165799862E-3</v>
      </c>
      <c r="GV400" s="240">
        <f t="shared" ca="1" si="794"/>
        <v>-3.7494803060683646E-3</v>
      </c>
      <c r="GW400" s="240">
        <f t="shared" ca="1" si="795"/>
        <v>-5.317422310081696E-4</v>
      </c>
      <c r="GX400" s="240">
        <f t="shared" ca="1" si="796"/>
        <v>3.1371172413937579E-3</v>
      </c>
      <c r="GY400" s="240">
        <f t="shared" ca="1" si="797"/>
        <v>4.1444978410735221E-3</v>
      </c>
      <c r="GZ400" s="240">
        <f t="shared" ca="1" si="798"/>
        <v>1.6357543710136537E-3</v>
      </c>
      <c r="HA400" s="240">
        <f t="shared" ca="1" si="799"/>
        <v>-2.2607363091191116E-3</v>
      </c>
      <c r="HB400" s="240">
        <f t="shared" ca="1" si="800"/>
        <v>-4.2392553418667102E-3</v>
      </c>
      <c r="HC400" s="240">
        <f t="shared" ca="1" si="801"/>
        <v>-2.6212595935983002E-3</v>
      </c>
      <c r="HD400" s="240">
        <f t="shared" ca="1" si="802"/>
        <v>1.2205698502136882E-3</v>
      </c>
      <c r="HE400" s="240">
        <f t="shared" ca="1" si="803"/>
        <v>4.0268878294996858E-3</v>
      </c>
      <c r="HF400" s="240">
        <f t="shared" ca="1" si="804"/>
        <v>3.4168601460797983E-3</v>
      </c>
      <c r="HG400" s="240">
        <f t="shared" ca="1" si="805"/>
        <v>-9.1975707415846387E-5</v>
      </c>
      <c r="HH400" s="240">
        <f t="shared" ca="1" si="806"/>
        <v>-3.5227808775627886E-3</v>
      </c>
      <c r="HI400" s="240">
        <f t="shared" ca="1" si="807"/>
        <v>-3.9649164643257451E-3</v>
      </c>
      <c r="HJ400" s="240">
        <f t="shared" ca="1" si="808"/>
        <v>-1.0432818793296942E-3</v>
      </c>
      <c r="HK400" s="240">
        <f t="shared" ca="1" si="809"/>
        <v>2.7634559601740633E-3</v>
      </c>
      <c r="HL400" s="240">
        <f t="shared" ca="1" si="810"/>
        <v>4.2257230363110746E-3</v>
      </c>
      <c r="HM400" s="240">
        <f t="shared" ca="1" si="811"/>
        <v>2.1029559177679399E-3</v>
      </c>
      <c r="HN400" s="240">
        <f t="shared" ca="1" si="812"/>
        <v>-1.8039245490282538E-3</v>
      </c>
      <c r="HO400" s="240">
        <f t="shared" ca="1" si="813"/>
        <v>-4.1803849818283587E-3</v>
      </c>
      <c r="HP400" s="240">
        <f t="shared" ca="1" si="814"/>
        <v>-3.0102752826055563E-3</v>
      </c>
      <c r="HQ400" s="240">
        <f t="shared" ca="1" si="815"/>
        <v>7.1370264953446666E-4</v>
      </c>
      <c r="HR400" s="240">
        <f t="shared" ca="1" si="816"/>
        <v>3.8321869462826863E-3</v>
      </c>
      <c r="HS400" s="240">
        <f t="shared" ca="1" si="817"/>
        <v>3.699506619893744E-3</v>
      </c>
      <c r="HT400" s="240">
        <f t="shared" ca="1" si="818"/>
        <v>4.2822548559615244E-4</v>
      </c>
      <c r="HU400" s="240">
        <f t="shared" ca="1" si="819"/>
        <v>-3.2063551351335061E-3</v>
      </c>
      <c r="HV400" s="240">
        <f t="shared" ca="1" si="820"/>
        <v>-4.120716588405236E-3</v>
      </c>
      <c r="HW400" s="240">
        <f t="shared" ca="1" si="821"/>
        <v>-1.5391295970967518E-3</v>
      </c>
      <c r="HX400" s="240">
        <f t="shared" ca="1" si="822"/>
        <v>2.3482297290813242E-3</v>
      </c>
      <c r="HY400" s="240">
        <f t="shared" ca="1" si="823"/>
        <v>4.243389423768615E-3</v>
      </c>
      <c r="HZ400" s="240">
        <f t="shared" ca="1" si="824"/>
        <v>2.5385270500823064E-3</v>
      </c>
      <c r="IA400" s="240">
        <f t="shared" ca="1" si="825"/>
        <v>-1.3199800846222783E-3</v>
      </c>
      <c r="IB400" s="240">
        <f t="shared" ca="1" si="826"/>
        <v>-4.0586377405501615E-3</v>
      </c>
      <c r="IC400" s="240">
        <f t="shared" ca="1" si="827"/>
        <v>-3.3540136293905105E-3</v>
      </c>
      <c r="ID400" s="240">
        <f t="shared" ca="1" si="828"/>
        <v>1.9610069668986123E-4</v>
      </c>
      <c r="IE400" s="240">
        <f t="shared" ca="1" si="829"/>
        <v>4.0085491043616844E-3</v>
      </c>
      <c r="IF400" s="240">
        <f t="shared" ca="1" si="830"/>
        <v>3.9265090706342414E-3</v>
      </c>
      <c r="IG400" s="240">
        <f t="shared" ca="1" si="831"/>
        <v>9.4198576871127931E-4</v>
      </c>
      <c r="IH400" s="240">
        <f t="shared" ca="1" si="832"/>
        <v>-2.8417028269882619E-3</v>
      </c>
      <c r="II400" s="240">
        <f t="shared" ca="1" si="833"/>
        <v>-4.214537299421452E-3</v>
      </c>
      <c r="IJ400" s="240">
        <f t="shared" ca="1" si="834"/>
        <v>-2.0118273730975631E-3</v>
      </c>
      <c r="IK400" s="240">
        <f t="shared" ca="1" si="835"/>
        <v>1.8976839371250111E-3</v>
      </c>
      <c r="IL400" s="240">
        <f t="shared" ca="1" si="836"/>
        <v>4.1972312845348567E-3</v>
      </c>
      <c r="IM400" s="240">
        <f t="shared" ca="1" si="837"/>
        <v>2.9359163726958124E-3</v>
      </c>
      <c r="IN400" s="240">
        <f t="shared" ca="1" si="838"/>
        <v>-8.1618189110282979E-4</v>
      </c>
      <c r="IO400" s="240">
        <f t="shared" ca="1" si="839"/>
        <v>-3.8758448098636451E-3</v>
      </c>
      <c r="IP400" s="240">
        <f t="shared" ca="1" si="840"/>
        <v>-3.6473044892648193E-3</v>
      </c>
      <c r="IQ400" s="240">
        <f t="shared" ca="1" si="841"/>
        <v>-3.2445079316399477E-4</v>
      </c>
      <c r="IR400" s="240">
        <f t="shared" ca="1" si="842"/>
        <v>3.2736616404331906E-3</v>
      </c>
      <c r="IS400" s="240">
        <f t="shared" ca="1" si="843"/>
        <v>4.0944531701476126E-3</v>
      </c>
      <c r="IT400" s="240">
        <f t="shared" ca="1" si="844"/>
        <v>1.441577709062322E-3</v>
      </c>
      <c r="IU400" s="240">
        <f t="shared" ca="1" si="845"/>
        <v>-2.4343086632607029E-3</v>
      </c>
      <c r="IV400" s="240">
        <f t="shared" ca="1" si="846"/>
        <v>-4.2449674465521933E-3</v>
      </c>
      <c r="IW400" s="240">
        <f t="shared" ca="1" si="847"/>
        <v>-2.4542653927929836E-3</v>
      </c>
      <c r="IX400" s="240">
        <f t="shared" ca="1" si="848"/>
        <v>1.4185952123851268E-3</v>
      </c>
      <c r="IY400" s="240">
        <f t="shared" ca="1" si="849"/>
        <v>4.0879428799879686E-3</v>
      </c>
      <c r="IZ400" s="240">
        <f t="shared" ca="1" si="850"/>
        <v>3.2891467803055261E-3</v>
      </c>
      <c r="JA400" s="240">
        <f t="shared" ca="1" si="851"/>
        <v>-3.0010756223686728E-4</v>
      </c>
      <c r="JB400" s="240">
        <f t="shared" ca="1" si="852"/>
        <v>-3.6347555655903835E-3</v>
      </c>
    </row>
    <row r="401" spans="2:262">
      <c r="B401" s="248">
        <v>40</v>
      </c>
      <c r="C401" s="247">
        <f t="shared" si="853"/>
        <v>7.8125000000000037E-4</v>
      </c>
      <c r="D401" s="244">
        <f t="shared" ca="1" si="597"/>
        <v>24.203295277162365</v>
      </c>
      <c r="E401" s="243">
        <f ca="1">AT361</f>
        <v>0.20329527716236373</v>
      </c>
      <c r="F401" s="242">
        <v>40</v>
      </c>
      <c r="G401" s="240">
        <f t="shared" ca="1" si="854"/>
        <v>-1.2930297555758317E-3</v>
      </c>
      <c r="H401" s="240">
        <f t="shared" ca="1" si="598"/>
        <v>-3.1062796599822217E-4</v>
      </c>
      <c r="I401" s="240">
        <f t="shared" ca="1" si="599"/>
        <v>9.4787845267175661E-4</v>
      </c>
      <c r="J401" s="240">
        <f t="shared" ca="1" si="600"/>
        <v>1.3638540716484383E-3</v>
      </c>
      <c r="K401" s="240">
        <f t="shared" ca="1" si="601"/>
        <v>5.6755499610915507E-4</v>
      </c>
      <c r="L401" s="240">
        <f t="shared" ca="1" si="602"/>
        <v>-7.332207487688318E-4</v>
      </c>
      <c r="M401" s="240">
        <f t="shared" ca="1" si="603"/>
        <v>-1.3822662406057702E-3</v>
      </c>
      <c r="N401" s="240">
        <f t="shared" ca="1" si="604"/>
        <v>-8.0267120600812237E-4</v>
      </c>
      <c r="O401" s="240">
        <f t="shared" ca="1" si="605"/>
        <v>4.9038578268565498E-4</v>
      </c>
      <c r="P401" s="240">
        <f t="shared" ca="1" si="606"/>
        <v>1.347558693120461E-3</v>
      </c>
      <c r="Q401" s="240">
        <f t="shared" ca="1" si="607"/>
        <v>1.0069412116033949E-3</v>
      </c>
      <c r="R401" s="240">
        <f t="shared" ca="1" si="608"/>
        <v>-2.2870556598538155E-4</v>
      </c>
      <c r="S401" s="240">
        <f t="shared" ca="1" si="609"/>
        <v>-1.2610652207781534E-3</v>
      </c>
      <c r="T401" s="240">
        <f t="shared" ca="1" si="610"/>
        <v>-1.1725150311358878E-3</v>
      </c>
      <c r="U401" s="241">
        <f t="shared" ca="1" si="611"/>
        <v>-4.1763677356148926E-5</v>
      </c>
      <c r="V401" s="240">
        <f t="shared" ca="1" si="612"/>
        <v>1.1261097192148655E-3</v>
      </c>
      <c r="W401" s="240">
        <f t="shared" ca="1" si="613"/>
        <v>1.2930297555758317E-3</v>
      </c>
      <c r="X401" s="240">
        <f t="shared" ca="1" si="614"/>
        <v>3.1062796599822245E-4</v>
      </c>
      <c r="Y401" s="240">
        <f t="shared" ca="1" si="615"/>
        <v>-9.4787845267175683E-4</v>
      </c>
      <c r="Z401" s="240">
        <f t="shared" ca="1" si="616"/>
        <v>-1.3638540716484379E-3</v>
      </c>
      <c r="AA401" s="240">
        <f t="shared" ca="1" si="617"/>
        <v>-5.6755499610915475E-4</v>
      </c>
      <c r="AB401" s="240">
        <f t="shared" ca="1" si="618"/>
        <v>7.332207487688331E-4</v>
      </c>
      <c r="AC401" s="240">
        <f t="shared" ca="1" si="619"/>
        <v>1.3822662406057702E-3</v>
      </c>
      <c r="AD401" s="240">
        <f t="shared" ca="1" si="620"/>
        <v>8.0267120600812508E-4</v>
      </c>
      <c r="AE401" s="240">
        <f t="shared" ca="1" si="621"/>
        <v>-4.9038578268565194E-4</v>
      </c>
      <c r="AF401" s="240">
        <f t="shared" ca="1" si="622"/>
        <v>-1.3475586931204603E-3</v>
      </c>
      <c r="AG401" s="240">
        <f t="shared" ca="1" si="623"/>
        <v>-1.006941211603397E-3</v>
      </c>
      <c r="AH401" s="240">
        <f t="shared" ca="1" si="624"/>
        <v>2.2870556598538069E-4</v>
      </c>
      <c r="AI401" s="240">
        <f t="shared" ca="1" si="625"/>
        <v>1.2610652207781529E-3</v>
      </c>
      <c r="AJ401" s="240">
        <f t="shared" ca="1" si="626"/>
        <v>1.172515031135888E-3</v>
      </c>
      <c r="AK401" s="240">
        <f t="shared" ca="1" si="627"/>
        <v>4.1763677356149685E-5</v>
      </c>
      <c r="AL401" s="240">
        <f t="shared" ca="1" si="628"/>
        <v>-1.1261097192148649E-3</v>
      </c>
      <c r="AM401" s="240">
        <f t="shared" ca="1" si="629"/>
        <v>-1.2930297555758339E-3</v>
      </c>
      <c r="AN401" s="240">
        <f t="shared" ca="1" si="630"/>
        <v>-3.1062796599822331E-4</v>
      </c>
      <c r="AO401" s="240">
        <f t="shared" ca="1" si="631"/>
        <v>9.4787845267175271E-4</v>
      </c>
      <c r="AP401" s="240">
        <f t="shared" ca="1" si="632"/>
        <v>1.3638540716484381E-3</v>
      </c>
      <c r="AQ401" s="240">
        <f t="shared" ca="1" si="633"/>
        <v>5.6755499610916006E-4</v>
      </c>
      <c r="AR401" s="240">
        <f t="shared" ca="1" si="634"/>
        <v>-7.3322074876883245E-4</v>
      </c>
      <c r="AS401" s="240">
        <f t="shared" ca="1" si="635"/>
        <v>-1.38226624060577E-3</v>
      </c>
      <c r="AT401" s="240">
        <f t="shared" ca="1" si="636"/>
        <v>-8.0267120600812172E-4</v>
      </c>
      <c r="AU401" s="240">
        <f t="shared" ca="1" si="637"/>
        <v>4.9038578268565107E-4</v>
      </c>
      <c r="AV401" s="240">
        <f t="shared" ca="1" si="638"/>
        <v>1.3475586931204612E-3</v>
      </c>
      <c r="AW401" s="240">
        <f t="shared" ca="1" si="639"/>
        <v>1.0069412116033977E-3</v>
      </c>
      <c r="AX401" s="240">
        <f t="shared" ca="1" si="640"/>
        <v>-2.287055659853847E-4</v>
      </c>
      <c r="AY401" s="240">
        <f t="shared" ca="1" si="641"/>
        <v>-1.2610652207781525E-3</v>
      </c>
      <c r="AZ401" s="240">
        <f t="shared" ca="1" si="642"/>
        <v>-1.1725150311358858E-3</v>
      </c>
      <c r="BA401" s="240">
        <f t="shared" ca="1" si="643"/>
        <v>-4.1763677356150661E-5</v>
      </c>
      <c r="BB401" s="240">
        <f t="shared" ca="1" si="644"/>
        <v>1.1261097192148616E-3</v>
      </c>
      <c r="BC401" s="240">
        <f t="shared" ca="1" si="645"/>
        <v>1.2930297555758326E-3</v>
      </c>
      <c r="BD401" s="240">
        <f t="shared" ca="1" si="646"/>
        <v>3.106279659982289E-4</v>
      </c>
      <c r="BE401" s="240">
        <f t="shared" ca="1" si="647"/>
        <v>-9.4787845267175564E-4</v>
      </c>
      <c r="BF401" s="240">
        <f t="shared" ca="1" si="648"/>
        <v>-1.3638540716484392E-3</v>
      </c>
      <c r="BG401" s="240">
        <f t="shared" ca="1" si="649"/>
        <v>-5.6755499610915638E-4</v>
      </c>
      <c r="BH401" s="240">
        <f t="shared" ca="1" si="650"/>
        <v>7.3322074876882746E-4</v>
      </c>
      <c r="BI401" s="240">
        <f t="shared" ca="1" si="651"/>
        <v>1.3822662406057702E-3</v>
      </c>
      <c r="BJ401" s="240">
        <f t="shared" ca="1" si="652"/>
        <v>8.0267120600812649E-4</v>
      </c>
      <c r="BK401" s="240">
        <f t="shared" ca="1" si="653"/>
        <v>-4.9038578268565487E-4</v>
      </c>
      <c r="BL401" s="240">
        <f t="shared" ca="1" si="654"/>
        <v>-1.3475586931204599E-3</v>
      </c>
      <c r="BM401" s="240">
        <f t="shared" ca="1" si="655"/>
        <v>-1.0069412116033949E-3</v>
      </c>
      <c r="BN401" s="240">
        <f t="shared" ca="1" si="656"/>
        <v>2.2870556598537895E-4</v>
      </c>
      <c r="BO401" s="240">
        <f t="shared" ca="1" si="657"/>
        <v>1.2610652207781542E-3</v>
      </c>
      <c r="BP401" s="240">
        <f t="shared" ca="1" si="658"/>
        <v>1.1725150311358891E-3</v>
      </c>
      <c r="BQ401" s="240">
        <f t="shared" ca="1" si="659"/>
        <v>4.1763677356146433E-5</v>
      </c>
      <c r="BR401" s="240">
        <f t="shared" ca="1" si="660"/>
        <v>-1.126109719214864E-3</v>
      </c>
      <c r="BS401" s="240">
        <f t="shared" ca="1" si="661"/>
        <v>-1.2930297555758343E-3</v>
      </c>
      <c r="BT401" s="240">
        <f t="shared" ca="1" si="662"/>
        <v>-3.1062796599823448E-4</v>
      </c>
      <c r="BU401" s="240">
        <f t="shared" ca="1" si="663"/>
        <v>9.478784526717513E-4</v>
      </c>
      <c r="BV401" s="240">
        <f t="shared" ca="1" si="664"/>
        <v>1.3638540716484383E-3</v>
      </c>
      <c r="BW401" s="240">
        <f t="shared" ca="1" si="665"/>
        <v>5.6755499610915269E-4</v>
      </c>
      <c r="BX401" s="240">
        <f t="shared" ca="1" si="666"/>
        <v>-7.3322074876882247E-4</v>
      </c>
      <c r="BY401" s="240">
        <f t="shared" ca="1" si="667"/>
        <v>-1.38226624060577E-3</v>
      </c>
      <c r="BZ401" s="240">
        <f t="shared" ca="1" si="668"/>
        <v>-8.0267120600812313E-4</v>
      </c>
      <c r="CA401" s="240">
        <f t="shared" ca="1" si="669"/>
        <v>4.9038578268565877E-4</v>
      </c>
      <c r="CB401" s="240">
        <f t="shared" ca="1" si="670"/>
        <v>1.3475586931204586E-3</v>
      </c>
      <c r="CC401" s="240">
        <f t="shared" ca="1" si="671"/>
        <v>1.006941211603399E-3</v>
      </c>
      <c r="CD401" s="240">
        <f t="shared" ca="1" si="672"/>
        <v>-2.2870556598538307E-4</v>
      </c>
      <c r="CE401" s="240">
        <f t="shared" ca="1" si="673"/>
        <v>-1.261065220778156E-3</v>
      </c>
      <c r="CF401" s="240">
        <f t="shared" ca="1" si="674"/>
        <v>-1.1725150311358919E-3</v>
      </c>
      <c r="CG401" s="240">
        <f t="shared" ca="1" si="675"/>
        <v>-4.1763677356152179E-5</v>
      </c>
      <c r="CH401" s="240">
        <f t="shared" ca="1" si="676"/>
        <v>1.1261097192148664E-3</v>
      </c>
      <c r="CI401" s="240">
        <f t="shared" ca="1" si="677"/>
        <v>1.2930297555758365E-3</v>
      </c>
      <c r="CJ401" s="240">
        <f t="shared" ca="1" si="678"/>
        <v>3.1062796599823058E-4</v>
      </c>
      <c r="CK401" s="240">
        <f t="shared" ca="1" si="679"/>
        <v>-9.4787845267175434E-4</v>
      </c>
      <c r="CL401" s="240">
        <f t="shared" ca="1" si="680"/>
        <v>-1.3638540716484379E-3</v>
      </c>
      <c r="CM401" s="240">
        <f t="shared" ca="1" si="681"/>
        <v>-5.6755499610916668E-4</v>
      </c>
      <c r="CN401" s="240">
        <f t="shared" ca="1" si="682"/>
        <v>7.3322074876882594E-4</v>
      </c>
      <c r="CO401" s="240">
        <f t="shared" ca="1" si="683"/>
        <v>1.3822662406057702E-3</v>
      </c>
      <c r="CP401" s="240">
        <f t="shared" ca="1" si="684"/>
        <v>8.0267120600811988E-4</v>
      </c>
      <c r="CQ401" s="240">
        <f t="shared" ca="1" si="685"/>
        <v>-4.9038578268564414E-4</v>
      </c>
      <c r="CR401" s="240">
        <f t="shared" ca="1" si="686"/>
        <v>-1.3475586931204595E-3</v>
      </c>
      <c r="CS401" s="240">
        <f t="shared" ca="1" si="687"/>
        <v>-1.0069412116033962E-3</v>
      </c>
      <c r="CT401" s="240">
        <f t="shared" ca="1" si="688"/>
        <v>2.2870556598538708E-4</v>
      </c>
      <c r="CU401" s="240">
        <f t="shared" ca="1" si="689"/>
        <v>1.2610652207781497E-3</v>
      </c>
      <c r="CV401" s="240">
        <f t="shared" ca="1" si="690"/>
        <v>1.1725150311358899E-3</v>
      </c>
      <c r="CW401" s="240">
        <f t="shared" ca="1" si="691"/>
        <v>4.1763677356148276E-5</v>
      </c>
      <c r="CX401" s="240">
        <f t="shared" ca="1" si="692"/>
        <v>-1.1261097192148573E-3</v>
      </c>
      <c r="CY401" s="240">
        <f t="shared" ca="1" si="693"/>
        <v>-1.2930297555758352E-3</v>
      </c>
      <c r="CZ401" s="240">
        <f t="shared" ca="1" si="694"/>
        <v>-3.1062796599822662E-4</v>
      </c>
      <c r="DA401" s="240">
        <f t="shared" ca="1" si="695"/>
        <v>9.4787845267175726E-4</v>
      </c>
      <c r="DB401" s="240">
        <f t="shared" ca="1" si="696"/>
        <v>1.3638540716484405E-3</v>
      </c>
      <c r="DC401" s="240">
        <f t="shared" ca="1" si="697"/>
        <v>5.675549961091631E-4</v>
      </c>
      <c r="DD401" s="240">
        <f t="shared" ca="1" si="698"/>
        <v>-7.3322074876882952E-4</v>
      </c>
      <c r="DE401" s="240">
        <f t="shared" ca="1" si="699"/>
        <v>-1.3822662406057702E-3</v>
      </c>
      <c r="DF401" s="240">
        <f t="shared" ca="1" si="700"/>
        <v>-8.0267120600813256E-4</v>
      </c>
      <c r="DG401" s="240">
        <f t="shared" ca="1" si="701"/>
        <v>4.9038578268564793E-4</v>
      </c>
      <c r="DH401" s="240">
        <f t="shared" ca="1" si="702"/>
        <v>1.3475586931204603E-3</v>
      </c>
      <c r="DI401" s="240">
        <f t="shared" ca="1" si="703"/>
        <v>1.0069412116033934E-3</v>
      </c>
      <c r="DJ401" s="240">
        <f t="shared" ca="1" si="704"/>
        <v>-2.2870556598537169E-4</v>
      </c>
      <c r="DK401" s="240">
        <f t="shared" ca="1" si="705"/>
        <v>-1.2610652207781514E-3</v>
      </c>
      <c r="DL401" s="240">
        <f t="shared" ca="1" si="706"/>
        <v>-1.1725150311358878E-3</v>
      </c>
      <c r="DM401" s="240">
        <f t="shared" ca="1" si="707"/>
        <v>-4.1763677356144156E-5</v>
      </c>
      <c r="DN401" s="240">
        <f t="shared" ca="1" si="708"/>
        <v>1.1261097192148597E-3</v>
      </c>
      <c r="DO401" s="240">
        <f t="shared" ca="1" si="709"/>
        <v>1.2930297555758335E-3</v>
      </c>
      <c r="DP401" s="240">
        <f t="shared" ca="1" si="710"/>
        <v>3.1062796599822261E-4</v>
      </c>
      <c r="DQ401" s="240">
        <f t="shared" ca="1" si="711"/>
        <v>-9.4787845267174599E-4</v>
      </c>
      <c r="DR401" s="240">
        <f t="shared" ca="1" si="712"/>
        <v>-1.3638540716484396E-3</v>
      </c>
      <c r="DS401" s="240">
        <f t="shared" ca="1" si="713"/>
        <v>-5.6755499610915941E-4</v>
      </c>
      <c r="DT401" s="240">
        <f t="shared" ca="1" si="714"/>
        <v>7.3322074876883299E-4</v>
      </c>
      <c r="DU401" s="240">
        <f t="shared" ca="1" si="715"/>
        <v>1.3822662406057697E-3</v>
      </c>
      <c r="DV401" s="240">
        <f t="shared" ca="1" si="716"/>
        <v>8.026712060081292E-4</v>
      </c>
      <c r="DW401" s="240">
        <f t="shared" ca="1" si="717"/>
        <v>-4.9038578268565183E-4</v>
      </c>
      <c r="DX401" s="240">
        <f t="shared" ca="1" si="718"/>
        <v>-1.3475586931204612E-3</v>
      </c>
      <c r="DY401" s="240">
        <f t="shared" ca="1" si="719"/>
        <v>-1.006941211603404E-3</v>
      </c>
      <c r="DZ401" s="240">
        <f t="shared" ca="1" si="720"/>
        <v>2.287055659853757E-4</v>
      </c>
      <c r="EA401" s="240">
        <f t="shared" ca="1" si="721"/>
        <v>1.2610652207781529E-3</v>
      </c>
      <c r="EB401" s="240">
        <f t="shared" ca="1" si="722"/>
        <v>1.1725150311358856E-3</v>
      </c>
      <c r="EC401" s="240">
        <f t="shared" ca="1" si="723"/>
        <v>4.176367735615966E-5</v>
      </c>
      <c r="ED401" s="240">
        <f t="shared" ca="1" si="724"/>
        <v>-1.1261097192148621E-3</v>
      </c>
      <c r="EE401" s="240">
        <f t="shared" ca="1" si="725"/>
        <v>-1.2930297555758322E-3</v>
      </c>
      <c r="EF401" s="240">
        <f t="shared" ca="1" si="726"/>
        <v>-3.1062796599823779E-4</v>
      </c>
      <c r="EG401" s="240">
        <f t="shared" ca="1" si="727"/>
        <v>9.4787845267174891E-4</v>
      </c>
      <c r="EH401" s="240">
        <f t="shared" ca="1" si="728"/>
        <v>1.3638540716484422E-3</v>
      </c>
      <c r="EI401" s="240">
        <f t="shared" ca="1" si="729"/>
        <v>5.6755499610915573E-4</v>
      </c>
      <c r="EJ401" s="240">
        <f t="shared" ca="1" si="730"/>
        <v>-7.3322074876881987E-4</v>
      </c>
      <c r="EK401" s="240">
        <f t="shared" ca="1" si="731"/>
        <v>-1.3822662406057706E-3</v>
      </c>
      <c r="EL401" s="240">
        <f t="shared" ca="1" si="732"/>
        <v>-8.0267120600812595E-4</v>
      </c>
      <c r="EM401" s="240">
        <f t="shared" ca="1" si="733"/>
        <v>4.9038578268563709E-4</v>
      </c>
      <c r="EN401" s="240">
        <f t="shared" ca="1" si="734"/>
        <v>1.3475586931204621E-3</v>
      </c>
      <c r="EO401" s="240">
        <f t="shared" ca="1" si="735"/>
        <v>1.0069412116034012E-3</v>
      </c>
      <c r="EP401" s="240">
        <f t="shared" ca="1" si="736"/>
        <v>-2.287055659853603E-4</v>
      </c>
      <c r="EQ401" s="240">
        <f t="shared" ca="1" si="737"/>
        <v>-1.2610652207781547E-3</v>
      </c>
      <c r="ER401" s="240">
        <f t="shared" ca="1" si="738"/>
        <v>-1.1725150311358938E-3</v>
      </c>
      <c r="ES401" s="240">
        <f t="shared" ca="1" si="739"/>
        <v>-4.1763677356135916E-5</v>
      </c>
      <c r="ET401" s="240">
        <f t="shared" ca="1" si="740"/>
        <v>1.1261097192148645E-3</v>
      </c>
      <c r="EU401" s="240">
        <f t="shared" ca="1" si="741"/>
        <v>1.2930297555758378E-3</v>
      </c>
      <c r="EV401" s="240">
        <f t="shared" ca="1" si="742"/>
        <v>3.1062796599821475E-4</v>
      </c>
      <c r="EW401" s="240">
        <f t="shared" ca="1" si="743"/>
        <v>-9.4787845267175173E-4</v>
      </c>
      <c r="EX401" s="240">
        <f t="shared" ca="1" si="744"/>
        <v>-1.3638540716484416E-3</v>
      </c>
      <c r="EY401" s="240">
        <f t="shared" ca="1" si="745"/>
        <v>-5.6755499610915204E-4</v>
      </c>
      <c r="EZ401" s="240">
        <f t="shared" ca="1" si="746"/>
        <v>7.3322074876882334E-4</v>
      </c>
      <c r="FA401" s="240">
        <f t="shared" ca="1" si="747"/>
        <v>1.3822662406057693E-3</v>
      </c>
      <c r="FB401" s="240">
        <f t="shared" ca="1" si="748"/>
        <v>8.0267120600812259E-4</v>
      </c>
      <c r="FC401" s="240">
        <f t="shared" ca="1" si="749"/>
        <v>-4.9038578268564099E-4</v>
      </c>
      <c r="FD401" s="240">
        <f t="shared" ca="1" si="750"/>
        <v>-1.3475586931204629E-3</v>
      </c>
      <c r="FE401" s="240">
        <f t="shared" ca="1" si="751"/>
        <v>-1.0069412116033983E-3</v>
      </c>
      <c r="FF401" s="240">
        <f t="shared" ca="1" si="752"/>
        <v>2.2870556598536421E-4</v>
      </c>
      <c r="FG401" s="240">
        <f t="shared" ca="1" si="753"/>
        <v>1.2610652207781562E-3</v>
      </c>
      <c r="FH401" s="240">
        <f t="shared" ca="1" si="754"/>
        <v>1.1725150311358917E-3</v>
      </c>
      <c r="FI401" s="240">
        <f t="shared" ca="1" si="755"/>
        <v>4.1763677356171261E-5</v>
      </c>
      <c r="FJ401" s="240">
        <f t="shared" ca="1" si="756"/>
        <v>-1.1261097192148668E-3</v>
      </c>
      <c r="FK401" s="240">
        <f t="shared" ca="1" si="757"/>
        <v>-1.2930297555758365E-3</v>
      </c>
      <c r="FL401" s="240">
        <f t="shared" ca="1" si="758"/>
        <v>-3.1062796599824912E-4</v>
      </c>
      <c r="FM401" s="240">
        <f t="shared" ca="1" si="759"/>
        <v>9.4787845267175488E-4</v>
      </c>
      <c r="FN401" s="240">
        <f t="shared" ca="1" si="760"/>
        <v>1.3638540716484409E-3</v>
      </c>
      <c r="FO401" s="240">
        <f t="shared" ca="1" si="761"/>
        <v>5.6755499610914835E-4</v>
      </c>
      <c r="FP401" s="240">
        <f t="shared" ca="1" si="762"/>
        <v>-7.3322074876882659E-4</v>
      </c>
      <c r="FQ401" s="240">
        <f t="shared" ca="1" si="763"/>
        <v>-1.3822662406057695E-3</v>
      </c>
      <c r="FR401" s="240">
        <f t="shared" ca="1" si="764"/>
        <v>-8.0267120600811934E-4</v>
      </c>
      <c r="FS401" s="240">
        <f t="shared" ca="1" si="765"/>
        <v>4.9038578268564468E-4</v>
      </c>
      <c r="FT401" s="240">
        <f t="shared" ca="1" si="766"/>
        <v>1.3475586931204551E-3</v>
      </c>
      <c r="FU401" s="240">
        <f t="shared" ca="1" si="767"/>
        <v>1.0069412116033957E-3</v>
      </c>
      <c r="FV401" s="240">
        <f t="shared" ca="1" si="768"/>
        <v>-2.2870556598536822E-4</v>
      </c>
      <c r="FW401" s="240">
        <f t="shared" ca="1" si="769"/>
        <v>-1.2610652207781579E-3</v>
      </c>
      <c r="FX401" s="240">
        <f t="shared" ca="1" si="770"/>
        <v>-1.1725150311358895E-3</v>
      </c>
      <c r="FY401" s="240">
        <f t="shared" ca="1" si="771"/>
        <v>-4.1763677356167141E-5</v>
      </c>
      <c r="FZ401" s="240">
        <f t="shared" ca="1" si="772"/>
        <v>1.1261097192148692E-3</v>
      </c>
      <c r="GA401" s="240">
        <f t="shared" ca="1" si="773"/>
        <v>1.2930297555758348E-3</v>
      </c>
      <c r="GB401" s="240">
        <f t="shared" ca="1" si="774"/>
        <v>3.1062796599824516E-4</v>
      </c>
      <c r="GC401" s="240">
        <f t="shared" ca="1" si="775"/>
        <v>-9.4787845267175781E-4</v>
      </c>
      <c r="GD401" s="240">
        <f t="shared" ca="1" si="776"/>
        <v>-1.3638540716484401E-3</v>
      </c>
      <c r="GE401" s="240">
        <f t="shared" ca="1" si="777"/>
        <v>-5.6755499610918034E-4</v>
      </c>
      <c r="GF401" s="240">
        <f t="shared" ca="1" si="778"/>
        <v>7.3322074876883006E-4</v>
      </c>
      <c r="GG401" s="240">
        <f t="shared" ca="1" si="779"/>
        <v>1.3822662406057697E-3</v>
      </c>
      <c r="GH401" s="240">
        <f t="shared" ca="1" si="780"/>
        <v>8.0267120600811597E-4</v>
      </c>
      <c r="GI401" s="240">
        <f t="shared" ca="1" si="781"/>
        <v>-4.9038578268564858E-4</v>
      </c>
      <c r="GJ401" s="240">
        <f t="shared" ca="1" si="782"/>
        <v>-1.347558693120456E-3</v>
      </c>
      <c r="GK401" s="240">
        <f t="shared" ca="1" si="783"/>
        <v>-1.0069412116033929E-3</v>
      </c>
      <c r="GL401" s="240">
        <f t="shared" ca="1" si="784"/>
        <v>2.2870556598537234E-4</v>
      </c>
      <c r="GM401" s="240">
        <f t="shared" ca="1" si="785"/>
        <v>1.2610652207781436E-3</v>
      </c>
      <c r="GN401" s="240">
        <f t="shared" ca="1" si="786"/>
        <v>1.1725150311358875E-3</v>
      </c>
      <c r="GO401" s="240">
        <f t="shared" ca="1" si="787"/>
        <v>4.1763677356163129E-5</v>
      </c>
      <c r="GP401" s="240">
        <f t="shared" ca="1" si="788"/>
        <v>-1.1261097192148486E-3</v>
      </c>
      <c r="GQ401" s="240">
        <f t="shared" ca="1" si="789"/>
        <v>-1.2930297555758335E-3</v>
      </c>
      <c r="GR401" s="240">
        <f t="shared" ca="1" si="790"/>
        <v>-3.1062796599824115E-4</v>
      </c>
      <c r="GS401" s="240">
        <f t="shared" ca="1" si="791"/>
        <v>9.4787845267176084E-4</v>
      </c>
      <c r="GT401" s="240">
        <f t="shared" ca="1" si="792"/>
        <v>1.3638540716484396E-3</v>
      </c>
      <c r="GU401" s="240">
        <f t="shared" ca="1" si="793"/>
        <v>5.6755499610917665E-4</v>
      </c>
      <c r="GV401" s="240">
        <f t="shared" ca="1" si="794"/>
        <v>-7.3322074876883353E-4</v>
      </c>
      <c r="GW401" s="240">
        <f t="shared" ca="1" si="795"/>
        <v>-1.3822662406057697E-3</v>
      </c>
      <c r="GX401" s="240">
        <f t="shared" ca="1" si="796"/>
        <v>-8.0267120600814471E-4</v>
      </c>
      <c r="GY401" s="240">
        <f t="shared" ca="1" si="797"/>
        <v>4.9038578268565248E-4</v>
      </c>
      <c r="GZ401" s="240">
        <f t="shared" ca="1" si="798"/>
        <v>1.3475586931204571E-3</v>
      </c>
      <c r="HA401" s="240">
        <f t="shared" ca="1" si="799"/>
        <v>1.0069412116033901E-3</v>
      </c>
      <c r="HB401" s="240">
        <f t="shared" ca="1" si="800"/>
        <v>-2.2870556598537635E-4</v>
      </c>
      <c r="HC401" s="240">
        <f t="shared" ca="1" si="801"/>
        <v>-1.2610652207781451E-3</v>
      </c>
      <c r="HD401" s="240">
        <f t="shared" ca="1" si="802"/>
        <v>-1.1725150311358852E-3</v>
      </c>
      <c r="HE401" s="240">
        <f t="shared" ca="1" si="803"/>
        <v>-4.1763677356159118E-5</v>
      </c>
      <c r="HF401" s="240">
        <f t="shared" ca="1" si="804"/>
        <v>1.126109719214851E-3</v>
      </c>
      <c r="HG401" s="240">
        <f t="shared" ca="1" si="805"/>
        <v>1.2930297555758319E-3</v>
      </c>
      <c r="HH401" s="240">
        <f t="shared" ca="1" si="806"/>
        <v>3.1062796599823719E-4</v>
      </c>
      <c r="HI401" s="240">
        <f t="shared" ca="1" si="807"/>
        <v>-9.4787845267173515E-4</v>
      </c>
      <c r="HJ401" s="240">
        <f t="shared" ca="1" si="808"/>
        <v>-1.363854071648439E-3</v>
      </c>
      <c r="HK401" s="240">
        <f t="shared" ca="1" si="809"/>
        <v>-5.6755499610917296E-4</v>
      </c>
      <c r="HL401" s="240">
        <f t="shared" ca="1" si="810"/>
        <v>7.33220748768837E-4</v>
      </c>
      <c r="HM401" s="240">
        <f t="shared" ca="1" si="811"/>
        <v>1.3822662406057697E-3</v>
      </c>
      <c r="HN401" s="240">
        <f t="shared" ca="1" si="812"/>
        <v>8.0267120600814135E-4</v>
      </c>
      <c r="HO401" s="240">
        <f t="shared" ca="1" si="813"/>
        <v>-4.9038578268565617E-4</v>
      </c>
      <c r="HP401" s="240">
        <f t="shared" ca="1" si="814"/>
        <v>-1.3475586931204582E-3</v>
      </c>
      <c r="HQ401" s="240">
        <f t="shared" ca="1" si="815"/>
        <v>-1.0069412116034144E-3</v>
      </c>
      <c r="HR401" s="240">
        <f t="shared" ca="1" si="816"/>
        <v>2.2870556598538036E-4</v>
      </c>
      <c r="HS401" s="240">
        <f t="shared" ca="1" si="817"/>
        <v>1.2610652207781466E-3</v>
      </c>
      <c r="HT401" s="240">
        <f t="shared" ca="1" si="818"/>
        <v>1.172515031135883E-3</v>
      </c>
      <c r="HU401" s="240">
        <f t="shared" ca="1" si="819"/>
        <v>4.1763677356154998E-5</v>
      </c>
      <c r="HV401" s="240">
        <f t="shared" ca="1" si="820"/>
        <v>-1.1261097192148534E-3</v>
      </c>
      <c r="HW401" s="240">
        <f t="shared" ca="1" si="821"/>
        <v>-1.2930297555758304E-3</v>
      </c>
      <c r="HX401" s="240">
        <f t="shared" ca="1" si="822"/>
        <v>-3.1062796599823318E-4</v>
      </c>
      <c r="HY401" s="240">
        <f t="shared" ca="1" si="823"/>
        <v>9.4787845267173807E-4</v>
      </c>
      <c r="HZ401" s="240">
        <f t="shared" ca="1" si="824"/>
        <v>1.3638540716484383E-3</v>
      </c>
      <c r="IA401" s="240">
        <f t="shared" ca="1" si="825"/>
        <v>5.6755499610916928E-4</v>
      </c>
      <c r="IB401" s="240">
        <f t="shared" ca="1" si="826"/>
        <v>-7.3322074876880708E-4</v>
      </c>
      <c r="IC401" s="240">
        <f t="shared" ca="1" si="827"/>
        <v>-1.38226624060577E-3</v>
      </c>
      <c r="ID401" s="240">
        <f t="shared" ca="1" si="828"/>
        <v>-8.0267120600813809E-4</v>
      </c>
      <c r="IE401" s="240">
        <f t="shared" ca="1" si="829"/>
        <v>1.6037227281117069E-3</v>
      </c>
      <c r="IF401" s="240">
        <f t="shared" ca="1" si="830"/>
        <v>1.3475586931204588E-3</v>
      </c>
      <c r="IG401" s="240">
        <f t="shared" ca="1" si="831"/>
        <v>1.0069412116034116E-3</v>
      </c>
      <c r="IH401" s="240">
        <f t="shared" ca="1" si="832"/>
        <v>-2.2870556598538437E-4</v>
      </c>
      <c r="II401" s="240">
        <f t="shared" ca="1" si="833"/>
        <v>-1.2610652207781484E-3</v>
      </c>
      <c r="IJ401" s="240">
        <f t="shared" ca="1" si="834"/>
        <v>-1.1725150311359019E-3</v>
      </c>
      <c r="IK401" s="240">
        <f t="shared" ca="1" si="835"/>
        <v>-4.1763677356150878E-5</v>
      </c>
      <c r="IL401" s="240">
        <f t="shared" ca="1" si="836"/>
        <v>1.1261097192148558E-3</v>
      </c>
      <c r="IM401" s="240">
        <f t="shared" ca="1" si="837"/>
        <v>1.293029755575843E-3</v>
      </c>
      <c r="IN401" s="240">
        <f t="shared" ca="1" si="838"/>
        <v>3.1062796599822922E-4</v>
      </c>
      <c r="IO401" s="240">
        <f t="shared" ca="1" si="839"/>
        <v>-9.4787845267174111E-4</v>
      </c>
      <c r="IP401" s="240">
        <f t="shared" ca="1" si="840"/>
        <v>-1.3638540716484377E-3</v>
      </c>
      <c r="IQ401" s="240">
        <f t="shared" ca="1" si="841"/>
        <v>-5.675549961091657E-4</v>
      </c>
      <c r="IR401" s="240">
        <f t="shared" ca="1" si="842"/>
        <v>7.3322074876881055E-4</v>
      </c>
      <c r="IS401" s="240">
        <f t="shared" ca="1" si="843"/>
        <v>1.3822662406057702E-3</v>
      </c>
      <c r="IT401" s="240">
        <f t="shared" ca="1" si="844"/>
        <v>8.0267120600813473E-4</v>
      </c>
      <c r="IU401" s="240">
        <f t="shared" ca="1" si="845"/>
        <v>-4.9038578268562711E-4</v>
      </c>
      <c r="IV401" s="240">
        <f t="shared" ca="1" si="846"/>
        <v>-1.3475586931204599E-3</v>
      </c>
      <c r="IW401" s="240">
        <f t="shared" ca="1" si="847"/>
        <v>-1.0069412116034088E-3</v>
      </c>
      <c r="IX401" s="240">
        <f t="shared" ca="1" si="848"/>
        <v>2.2870556598538839E-4</v>
      </c>
      <c r="IY401" s="240">
        <f t="shared" ca="1" si="849"/>
        <v>1.2610652207781501E-3</v>
      </c>
      <c r="IZ401" s="240">
        <f t="shared" ca="1" si="850"/>
        <v>1.1725150311358997E-3</v>
      </c>
      <c r="JA401" s="240">
        <f t="shared" ca="1" si="851"/>
        <v>4.1763677356146866E-5</v>
      </c>
      <c r="JB401" s="240">
        <f t="shared" ca="1" si="852"/>
        <v>-1.1261097192148582E-3</v>
      </c>
    </row>
    <row r="402" spans="2:262">
      <c r="B402" s="248">
        <v>41</v>
      </c>
      <c r="C402" s="247">
        <f t="shared" si="853"/>
        <v>8.0078125000000039E-4</v>
      </c>
      <c r="D402" s="244">
        <f t="shared" ca="1" si="597"/>
        <v>24.203671781044068</v>
      </c>
      <c r="E402" s="243">
        <f ca="1">AU361</f>
        <v>0.20367178104406936</v>
      </c>
      <c r="F402" s="242">
        <v>41</v>
      </c>
      <c r="G402" s="240">
        <f t="shared" ca="1" si="854"/>
        <v>1.8257365446172923E-3</v>
      </c>
      <c r="H402" s="240">
        <f t="shared" ca="1" si="598"/>
        <v>1.1032465861584976E-4</v>
      </c>
      <c r="I402" s="240">
        <f t="shared" ca="1" si="599"/>
        <v>-1.7076896850686202E-3</v>
      </c>
      <c r="J402" s="240">
        <f t="shared" ca="1" si="600"/>
        <v>-1.9375444926507672E-3</v>
      </c>
      <c r="K402" s="240">
        <f t="shared" ca="1" si="601"/>
        <v>-3.6547369891840693E-4</v>
      </c>
      <c r="L402" s="240">
        <f t="shared" ca="1" si="602"/>
        <v>1.5464893745454034E-3</v>
      </c>
      <c r="M402" s="240">
        <f t="shared" ca="1" si="603"/>
        <v>2.020209968043361E-3</v>
      </c>
      <c r="N402" s="240">
        <f t="shared" ca="1" si="604"/>
        <v>6.1512567460537048E-4</v>
      </c>
      <c r="O402" s="240">
        <f t="shared" ca="1" si="605"/>
        <v>-1.3620284243527237E-3</v>
      </c>
      <c r="P402" s="240">
        <f t="shared" ca="1" si="606"/>
        <v>-2.0724896050999322E-3</v>
      </c>
      <c r="Q402" s="240">
        <f t="shared" ca="1" si="607"/>
        <v>-8.5552558758570393E-4</v>
      </c>
      <c r="R402" s="240">
        <f t="shared" ca="1" si="608"/>
        <v>1.1570812988782075E-3</v>
      </c>
      <c r="S402" s="240">
        <f t="shared" ca="1" si="609"/>
        <v>2.0935970694171292E-3</v>
      </c>
      <c r="T402" s="240">
        <f t="shared" ca="1" si="610"/>
        <v>1.0830575994033242E-3</v>
      </c>
      <c r="U402" s="241">
        <f t="shared" ca="1" si="611"/>
        <v>-9.3473059365430772E-4</v>
      </c>
      <c r="V402" s="240">
        <f t="shared" ca="1" si="612"/>
        <v>-2.0832148850847385E-3</v>
      </c>
      <c r="W402" s="240">
        <f t="shared" ca="1" si="613"/>
        <v>-1.2942994168131106E-3</v>
      </c>
      <c r="X402" s="240">
        <f t="shared" ca="1" si="614"/>
        <v>6.9832067025219239E-4</v>
      </c>
      <c r="Y402" s="240">
        <f t="shared" ca="1" si="615"/>
        <v>2.0414992098188841E-3</v>
      </c>
      <c r="Z402" s="240">
        <f t="shared" ca="1" si="616"/>
        <v>1.4860737662567886E-3</v>
      </c>
      <c r="AA402" s="240">
        <f t="shared" ca="1" si="617"/>
        <v>-4.5140735397080939E-4</v>
      </c>
      <c r="AB402" s="240">
        <f t="shared" ca="1" si="618"/>
        <v>-1.96907748620462E-3</v>
      </c>
      <c r="AC402" s="240">
        <f t="shared" ca="1" si="619"/>
        <v>-1.6554961830146735E-3</v>
      </c>
      <c r="AD402" s="240">
        <f t="shared" ca="1" si="620"/>
        <v>1.9770445091456842E-4</v>
      </c>
      <c r="AE402" s="240">
        <f t="shared" ca="1" si="621"/>
        <v>1.8670390043754362E-3</v>
      </c>
      <c r="AF402" s="240">
        <f t="shared" ca="1" si="622"/>
        <v>1.8000183962398949E-3</v>
      </c>
      <c r="AG402" s="240">
        <f t="shared" ca="1" si="623"/>
        <v>5.897211110723324E-5</v>
      </c>
      <c r="AH402" s="240">
        <f t="shared" ca="1" si="624"/>
        <v>-1.7369185180757204E-3</v>
      </c>
      <c r="AI402" s="240">
        <f t="shared" ca="1" si="625"/>
        <v>-1.9174666573239046E-3</v>
      </c>
      <c r="AJ402" s="240">
        <f t="shared" ca="1" si="626"/>
        <v>-3.1476167768658913E-4</v>
      </c>
      <c r="AK402" s="240">
        <f t="shared" ca="1" si="627"/>
        <v>1.5806731605359115E-3</v>
      </c>
      <c r="AL402" s="240">
        <f t="shared" ca="1" si="628"/>
        <v>2.0060744350988476E-3</v>
      </c>
      <c r="AM402" s="240">
        <f t="shared" ca="1" si="629"/>
        <v>5.6581693565256413E-4</v>
      </c>
      <c r="AN402" s="240">
        <f t="shared" ca="1" si="630"/>
        <v>-1.4006530073669813E-3</v>
      </c>
      <c r="AO402" s="240">
        <f t="shared" ca="1" si="631"/>
        <v>-2.0645089861106459E-3</v>
      </c>
      <c r="AP402" s="240">
        <f t="shared" ca="1" si="632"/>
        <v>-8.0836178024246076E-4</v>
      </c>
      <c r="AQ402" s="240">
        <f t="shared" ca="1" si="633"/>
        <v>1.1995657292358181E-3</v>
      </c>
      <c r="AR402" s="240">
        <f t="shared" ca="1" si="634"/>
        <v>2.0918914003210474E-3</v>
      </c>
      <c r="AS402" s="240">
        <f t="shared" ca="1" si="635"/>
        <v>1.0387481112322666E-3</v>
      </c>
      <c r="AT402" s="240">
        <f t="shared" ca="1" si="636"/>
        <v>-9.804358659780848E-4</v>
      </c>
      <c r="AU402" s="240">
        <f t="shared" ca="1" si="637"/>
        <v>-2.0878098207327092E-3</v>
      </c>
      <c r="AV402" s="240">
        <f t="shared" ca="1" si="638"/>
        <v>-1.2535107037597306E-3</v>
      </c>
      <c r="AW402" s="240">
        <f t="shared" ca="1" si="639"/>
        <v>7.4655933470379522E-4</v>
      </c>
      <c r="AX402" s="240">
        <f t="shared" ca="1" si="640"/>
        <v>2.0523256381017822E-3</v>
      </c>
      <c r="AY402" s="240">
        <f t="shared" ca="1" si="641"/>
        <v>1.4494193285316504E-3</v>
      </c>
      <c r="AZ402" s="240">
        <f t="shared" ca="1" si="642"/>
        <v>-5.0145385613620502E-4</v>
      </c>
      <c r="BA402" s="240">
        <f t="shared" ca="1" si="643"/>
        <v>-1.9859725675638045E-3</v>
      </c>
      <c r="BB402" s="240">
        <f t="shared" ca="1" si="644"/>
        <v>-1.623527337479203E-3</v>
      </c>
      <c r="BC402" s="240">
        <f t="shared" ca="1" si="645"/>
        <v>2.4880604481779776E-4</v>
      </c>
      <c r="BD402" s="240">
        <f t="shared" ca="1" si="646"/>
        <v>1.8897486210612822E-3</v>
      </c>
      <c r="BE402" s="240">
        <f t="shared" ca="1" si="647"/>
        <v>1.7732159840876248E-3</v>
      </c>
      <c r="BF402" s="240">
        <f t="shared" ca="1" si="648"/>
        <v>7.5840410039923435E-6</v>
      </c>
      <c r="BG402" s="240">
        <f t="shared" ca="1" si="649"/>
        <v>-1.7651010963151005E-3</v>
      </c>
      <c r="BH402" s="240">
        <f t="shared" ca="1" si="650"/>
        <v>-1.8962338117813641E-3</v>
      </c>
      <c r="BI402" s="240">
        <f t="shared" ca="1" si="651"/>
        <v>-2.6386005578983736E-4</v>
      </c>
      <c r="BJ402" s="240">
        <f t="shared" ca="1" si="652"/>
        <v>1.6139048081196844E-3</v>
      </c>
      <c r="BK402" s="240">
        <f t="shared" ca="1" si="653"/>
        <v>1.9907305179265866E-3</v>
      </c>
      <c r="BL402" s="240">
        <f t="shared" ca="1" si="654"/>
        <v>5.1616736973498242E-4</v>
      </c>
      <c r="BM402" s="240">
        <f t="shared" ca="1" si="655"/>
        <v>-1.438433889383399E-3</v>
      </c>
      <c r="BN402" s="240">
        <f t="shared" ca="1" si="656"/>
        <v>-2.0552847841050865E-3</v>
      </c>
      <c r="BO402" s="240">
        <f t="shared" ca="1" si="657"/>
        <v>-7.6071104598937947E-4</v>
      </c>
      <c r="BP402" s="240">
        <f t="shared" ca="1" si="658"/>
        <v>1.2413275860528013E-3</v>
      </c>
      <c r="BQ402" s="240">
        <f t="shared" ca="1" si="659"/>
        <v>2.0889256540662709E-3</v>
      </c>
      <c r="BR402" s="240">
        <f t="shared" ca="1" si="660"/>
        <v>9.9381292004030648E-4</v>
      </c>
      <c r="BS402" s="240">
        <f t="shared" ca="1" si="661"/>
        <v>-1.0255505603970622E-3</v>
      </c>
      <c r="BT402" s="240">
        <f t="shared" ca="1" si="662"/>
        <v>-2.091147137812908E-3</v>
      </c>
      <c r="BU402" s="240">
        <f t="shared" ca="1" si="663"/>
        <v>-1.2119669227301842E-3</v>
      </c>
      <c r="BV402" s="240">
        <f t="shared" ca="1" si="664"/>
        <v>7.9434829972781728E-4</v>
      </c>
      <c r="BW402" s="240">
        <f t="shared" ca="1" si="665"/>
        <v>2.0619158221616895E-3</v>
      </c>
      <c r="BX402" s="240">
        <f t="shared" ca="1" si="666"/>
        <v>1.4118918148002849E-3</v>
      </c>
      <c r="BY402" s="240">
        <f t="shared" ca="1" si="667"/>
        <v>-5.5119830124924607E-4</v>
      </c>
      <c r="BZ402" s="240">
        <f t="shared" ca="1" si="668"/>
        <v>-2.0016713733085859E-3</v>
      </c>
      <c r="CA402" s="240">
        <f t="shared" ca="1" si="669"/>
        <v>-1.5905805397832228E-3</v>
      </c>
      <c r="CB402" s="240">
        <f t="shared" ca="1" si="670"/>
        <v>2.9975776726305658E-4</v>
      </c>
      <c r="CC402" s="240">
        <f t="shared" ca="1" si="671"/>
        <v>1.9113199238400501E-3</v>
      </c>
      <c r="CD402" s="240">
        <f t="shared" ca="1" si="672"/>
        <v>1.7453454529313527E-3</v>
      </c>
      <c r="CE402" s="240">
        <f t="shared" ca="1" si="673"/>
        <v>-4.3808597441956473E-5</v>
      </c>
      <c r="CF402" s="240">
        <f t="shared" ca="1" si="674"/>
        <v>-1.7922204436554461E-3</v>
      </c>
      <c r="CG402" s="240">
        <f t="shared" ca="1" si="675"/>
        <v>-1.8738587458953597E-3</v>
      </c>
      <c r="CH402" s="240">
        <f t="shared" ca="1" si="676"/>
        <v>-2.1279949446182615E-4</v>
      </c>
      <c r="CI402" s="240">
        <f t="shared" ca="1" si="677"/>
        <v>1.6461642997948347E-3</v>
      </c>
      <c r="CJ402" s="240">
        <f t="shared" ca="1" si="678"/>
        <v>1.9741874591285313E-3</v>
      </c>
      <c r="CK402" s="240">
        <f t="shared" ca="1" si="679"/>
        <v>4.6620688389461358E-4</v>
      </c>
      <c r="CL402" s="240">
        <f t="shared" ca="1" si="680"/>
        <v>-1.4753483126113487E-3</v>
      </c>
      <c r="CM402" s="240">
        <f t="shared" ca="1" si="681"/>
        <v>-2.0448225553976376E-3</v>
      </c>
      <c r="CN402" s="240">
        <f t="shared" ca="1" si="682"/>
        <v>-7.1260208784702664E-4</v>
      </c>
      <c r="CO402" s="240">
        <f t="shared" ca="1" si="683"/>
        <v>1.2823417135481745E-3</v>
      </c>
      <c r="CP402" s="240">
        <f t="shared" ca="1" si="684"/>
        <v>2.0847016171074459E-3</v>
      </c>
      <c r="CQ402" s="240">
        <f t="shared" ca="1" si="685"/>
        <v>9.4827909310635933E-4</v>
      </c>
      <c r="CR402" s="240">
        <f t="shared" ca="1" si="686"/>
        <v>-1.0700475015062358E-3</v>
      </c>
      <c r="CS402" s="240">
        <f t="shared" ca="1" si="687"/>
        <v>-2.093224826050317E-3</v>
      </c>
      <c r="CT402" s="240">
        <f t="shared" ca="1" si="688"/>
        <v>-1.1696930981447717E-3</v>
      </c>
      <c r="CU402" s="240">
        <f t="shared" ca="1" si="689"/>
        <v>8.4165877903869305E-4</v>
      </c>
      <c r="CV402" s="240">
        <f t="shared" ca="1" si="690"/>
        <v>2.0702639852303206E-3</v>
      </c>
      <c r="CW402" s="240">
        <f t="shared" ca="1" si="691"/>
        <v>1.3735138302337082E-3</v>
      </c>
      <c r="CX402" s="240">
        <f t="shared" ca="1" si="692"/>
        <v>-6.0061072511621784E-4</v>
      </c>
      <c r="CY402" s="240">
        <f t="shared" ca="1" si="693"/>
        <v>-2.0161644470654046E-3</v>
      </c>
      <c r="CZ402" s="240">
        <f t="shared" ca="1" si="694"/>
        <v>-1.5566756358457142E-3</v>
      </c>
      <c r="DA402" s="240">
        <f t="shared" ca="1" si="695"/>
        <v>3.5052892683801033E-4</v>
      </c>
      <c r="DB402" s="240">
        <f t="shared" ca="1" si="696"/>
        <v>1.9317399189655584E-3</v>
      </c>
      <c r="DC402" s="240">
        <f t="shared" ca="1" si="697"/>
        <v>1.7164235909369217E-3</v>
      </c>
      <c r="DD402" s="240">
        <f t="shared" ca="1" si="698"/>
        <v>-9.5174847226930058E-5</v>
      </c>
      <c r="DE402" s="240">
        <f t="shared" ca="1" si="699"/>
        <v>-1.8182602244159571E-3</v>
      </c>
      <c r="DF402" s="240">
        <f t="shared" ca="1" si="700"/>
        <v>-1.8503549375689129E-3</v>
      </c>
      <c r="DG402" s="240">
        <f t="shared" ca="1" si="701"/>
        <v>-1.6161075067546641E-4</v>
      </c>
      <c r="DH402" s="240">
        <f t="shared" ca="1" si="702"/>
        <v>1.6774322036498454E-3</v>
      </c>
      <c r="DI402" s="240">
        <f t="shared" ca="1" si="703"/>
        <v>1.95645522362472E-3</v>
      </c>
      <c r="DJ402" s="240">
        <f t="shared" ca="1" si="704"/>
        <v>4.159655724599704E-4</v>
      </c>
      <c r="DK402" s="240">
        <f t="shared" ca="1" si="705"/>
        <v>-1.511374041182619E-3</v>
      </c>
      <c r="DL402" s="240">
        <f t="shared" ca="1" si="706"/>
        <v>-2.0331286020436514E-3</v>
      </c>
      <c r="DM402" s="240">
        <f t="shared" ca="1" si="707"/>
        <v>-6.6406388485284909E-4</v>
      </c>
      <c r="DN402" s="240">
        <f t="shared" ca="1" si="708"/>
        <v>1.3225834063451279E-3</v>
      </c>
      <c r="DO402" s="240">
        <f t="shared" ca="1" si="709"/>
        <v>2.0792218338464893E-3</v>
      </c>
      <c r="DP402" s="240">
        <f t="shared" ca="1" si="710"/>
        <v>9.0217405830519102E-4</v>
      </c>
      <c r="DQ402" s="240">
        <f t="shared" ca="1" si="711"/>
        <v>-1.1138998860121812E-3</v>
      </c>
      <c r="DR402" s="240">
        <f t="shared" ca="1" si="712"/>
        <v>-2.0940416339232308E-3</v>
      </c>
      <c r="DS402" s="240">
        <f t="shared" ca="1" si="713"/>
        <v>-1.1267146941746548E-3</v>
      </c>
      <c r="DT402" s="240">
        <f t="shared" ca="1" si="714"/>
        <v>8.8846227457272504E-4</v>
      </c>
      <c r="DU402" s="240">
        <f t="shared" ca="1" si="715"/>
        <v>2.0773650986864105E-3</v>
      </c>
      <c r="DV402" s="240">
        <f t="shared" ca="1" si="716"/>
        <v>1.3343084922947887E-3</v>
      </c>
      <c r="DW402" s="240">
        <f t="shared" ca="1" si="717"/>
        <v>-6.4966136354069023E-4</v>
      </c>
      <c r="DX402" s="240">
        <f t="shared" ca="1" si="718"/>
        <v>-2.0294430587485556E-3</v>
      </c>
      <c r="DY402" s="240">
        <f t="shared" ca="1" si="719"/>
        <v>-1.521833048713044E-3</v>
      </c>
      <c r="DZ402" s="240">
        <f t="shared" ca="1" si="720"/>
        <v>4.0108894089455776E-4</v>
      </c>
      <c r="EA402" s="240">
        <f t="shared" ca="1" si="721"/>
        <v>1.9509963061962788E-3</v>
      </c>
      <c r="EB402" s="240">
        <f t="shared" ca="1" si="722"/>
        <v>1.6864678195525058E-3</v>
      </c>
      <c r="EC402" s="240">
        <f t="shared" ca="1" si="723"/>
        <v>-1.4648376724272095E-4</v>
      </c>
      <c r="ED402" s="240">
        <f t="shared" ca="1" si="724"/>
        <v>-1.8432047532064243E-3</v>
      </c>
      <c r="EE402" s="240">
        <f t="shared" ca="1" si="725"/>
        <v>-1.8257365446173021E-3</v>
      </c>
      <c r="EF402" s="240">
        <f t="shared" ca="1" si="726"/>
        <v>-1.1032465861585551E-4</v>
      </c>
      <c r="EG402" s="240">
        <f t="shared" ca="1" si="727"/>
        <v>1.7076896850685905E-3</v>
      </c>
      <c r="EH402" s="240">
        <f t="shared" ca="1" si="728"/>
        <v>1.9375444926507815E-3</v>
      </c>
      <c r="EI402" s="240">
        <f t="shared" ca="1" si="729"/>
        <v>3.6547369891843187E-4</v>
      </c>
      <c r="EJ402" s="240">
        <f t="shared" ca="1" si="730"/>
        <v>-1.5464893745453963E-3</v>
      </c>
      <c r="EK402" s="240">
        <f t="shared" ca="1" si="731"/>
        <v>-2.0202099680433762E-3</v>
      </c>
      <c r="EL402" s="240">
        <f t="shared" ca="1" si="732"/>
        <v>-6.1512567460541233E-4</v>
      </c>
      <c r="EM402" s="240">
        <f t="shared" ca="1" si="733"/>
        <v>1.3620284243527016E-3</v>
      </c>
      <c r="EN402" s="240">
        <f t="shared" ca="1" si="734"/>
        <v>2.0724896050999348E-3</v>
      </c>
      <c r="EO402" s="240">
        <f t="shared" ca="1" si="735"/>
        <v>8.5552558758570686E-4</v>
      </c>
      <c r="EP402" s="240">
        <f t="shared" ca="1" si="736"/>
        <v>-1.1570812988781673E-3</v>
      </c>
      <c r="EQ402" s="240">
        <f t="shared" ca="1" si="737"/>
        <v>-2.09359706941713E-3</v>
      </c>
      <c r="ER402" s="240">
        <f t="shared" ca="1" si="738"/>
        <v>-1.0830575994033428E-3</v>
      </c>
      <c r="ES402" s="240">
        <f t="shared" ca="1" si="739"/>
        <v>9.347305936542984E-4</v>
      </c>
      <c r="ET402" s="240">
        <f t="shared" ca="1" si="740"/>
        <v>2.0832148850847328E-3</v>
      </c>
      <c r="EU402" s="240">
        <f t="shared" ca="1" si="741"/>
        <v>1.2942994168131422E-3</v>
      </c>
      <c r="EV402" s="240">
        <f t="shared" ca="1" si="742"/>
        <v>-6.9832067025216854E-4</v>
      </c>
      <c r="EW402" s="240">
        <f t="shared" ca="1" si="743"/>
        <v>-2.0414992098188802E-3</v>
      </c>
      <c r="EX402" s="240">
        <f t="shared" ca="1" si="744"/>
        <v>-1.4860737662568326E-3</v>
      </c>
      <c r="EY402" s="240">
        <f t="shared" ca="1" si="745"/>
        <v>4.5140735397076277E-4</v>
      </c>
      <c r="EZ402" s="240">
        <f t="shared" ca="1" si="746"/>
        <v>1.9690774862046088E-3</v>
      </c>
      <c r="FA402" s="240">
        <f t="shared" ca="1" si="747"/>
        <v>1.6554961830146846E-3</v>
      </c>
      <c r="FB402" s="240">
        <f t="shared" ca="1" si="748"/>
        <v>-1.977044509145655E-4</v>
      </c>
      <c r="FC402" s="240">
        <f t="shared" ca="1" si="749"/>
        <v>-1.8670390043754113E-3</v>
      </c>
      <c r="FD402" s="240">
        <f t="shared" ca="1" si="750"/>
        <v>-1.8000183962399155E-3</v>
      </c>
      <c r="FE402" s="240">
        <f t="shared" ca="1" si="751"/>
        <v>-5.8972111107258611E-5</v>
      </c>
      <c r="FF402" s="240">
        <f t="shared" ca="1" si="752"/>
        <v>1.7369185180757143E-3</v>
      </c>
      <c r="FG402" s="240">
        <f t="shared" ca="1" si="753"/>
        <v>1.9174666573239267E-3</v>
      </c>
      <c r="FH402" s="240">
        <f t="shared" ca="1" si="754"/>
        <v>3.1476167768663618E-4</v>
      </c>
      <c r="FI402" s="240">
        <f t="shared" ca="1" si="755"/>
        <v>-1.58067316053589E-3</v>
      </c>
      <c r="FJ402" s="240">
        <f t="shared" ca="1" si="756"/>
        <v>-2.0060744350988524E-3</v>
      </c>
      <c r="FK402" s="240">
        <f t="shared" ca="1" si="757"/>
        <v>-5.6581693565256694E-4</v>
      </c>
      <c r="FL402" s="240">
        <f t="shared" ca="1" si="758"/>
        <v>1.400653007366946E-3</v>
      </c>
      <c r="FM402" s="240">
        <f t="shared" ca="1" si="759"/>
        <v>2.0645089861106511E-3</v>
      </c>
      <c r="FN402" s="240">
        <f t="shared" ca="1" si="760"/>
        <v>8.0836178024247724E-4</v>
      </c>
      <c r="FO402" s="240">
        <f t="shared" ca="1" si="761"/>
        <v>-1.1995657292358157E-3</v>
      </c>
      <c r="FP402" s="240">
        <f t="shared" ca="1" si="762"/>
        <v>-2.09189140032105E-3</v>
      </c>
      <c r="FQ402" s="240">
        <f t="shared" ca="1" si="763"/>
        <v>-1.0387481112323082E-3</v>
      </c>
      <c r="FR402" s="240">
        <f t="shared" ca="1" si="764"/>
        <v>9.8043586597805618E-4</v>
      </c>
      <c r="FS402" s="240">
        <f t="shared" ca="1" si="765"/>
        <v>2.0878098207327079E-3</v>
      </c>
      <c r="FT402" s="240">
        <f t="shared" ca="1" si="766"/>
        <v>1.2535107037597807E-3</v>
      </c>
      <c r="FU402" s="240">
        <f t="shared" ca="1" si="767"/>
        <v>-7.4655933470375055E-4</v>
      </c>
      <c r="FV402" s="240">
        <f t="shared" ca="1" si="768"/>
        <v>-2.0523256381017757E-3</v>
      </c>
      <c r="FW402" s="240">
        <f t="shared" ca="1" si="769"/>
        <v>-1.4494193285316634E-3</v>
      </c>
      <c r="FX402" s="240">
        <f t="shared" ca="1" si="770"/>
        <v>5.0145385613620187E-4</v>
      </c>
      <c r="FY402" s="240">
        <f t="shared" ca="1" si="771"/>
        <v>1.9859725675637893E-3</v>
      </c>
      <c r="FZ402" s="240">
        <f t="shared" ca="1" si="772"/>
        <v>1.6235273374792236E-3</v>
      </c>
      <c r="GA402" s="240">
        <f t="shared" ca="1" si="773"/>
        <v>-2.4880604481776513E-4</v>
      </c>
      <c r="GB402" s="240">
        <f t="shared" ca="1" si="774"/>
        <v>-1.8897486210612744E-3</v>
      </c>
      <c r="GC402" s="240">
        <f t="shared" ca="1" si="775"/>
        <v>-1.773215984087658E-3</v>
      </c>
      <c r="GD402" s="240">
        <f t="shared" ca="1" si="776"/>
        <v>-7.5840410040400484E-6</v>
      </c>
      <c r="GE402" s="240">
        <f t="shared" ca="1" si="777"/>
        <v>1.7651010963150831E-3</v>
      </c>
      <c r="GF402" s="240">
        <f t="shared" ca="1" si="778"/>
        <v>1.8962338117813719E-3</v>
      </c>
      <c r="GG402" s="240">
        <f t="shared" ca="1" si="779"/>
        <v>2.638600557898404E-4</v>
      </c>
      <c r="GH402" s="240">
        <f t="shared" ca="1" si="780"/>
        <v>-1.6139048081196541E-3</v>
      </c>
      <c r="GI402" s="240">
        <f t="shared" ca="1" si="781"/>
        <v>-1.990730517926597E-3</v>
      </c>
      <c r="GJ402" s="240">
        <f t="shared" ca="1" si="782"/>
        <v>-5.1616736973499966E-4</v>
      </c>
      <c r="GK402" s="240">
        <f t="shared" ca="1" si="783"/>
        <v>1.438433889383386E-3</v>
      </c>
      <c r="GL402" s="240">
        <f t="shared" ca="1" si="784"/>
        <v>2.0552847841050987E-3</v>
      </c>
      <c r="GM402" s="240">
        <f t="shared" ca="1" si="785"/>
        <v>7.6071104598942404E-4</v>
      </c>
      <c r="GN402" s="240">
        <f t="shared" ca="1" si="786"/>
        <v>-1.2413275860527749E-3</v>
      </c>
      <c r="GO402" s="240">
        <f t="shared" ca="1" si="787"/>
        <v>-2.0889256540662718E-3</v>
      </c>
      <c r="GP402" s="240">
        <f t="shared" ca="1" si="788"/>
        <v>-9.9381292004036156E-4</v>
      </c>
      <c r="GQ402" s="240">
        <f t="shared" ca="1" si="789"/>
        <v>1.0255505603970075E-3</v>
      </c>
      <c r="GR402" s="240">
        <f t="shared" ca="1" si="790"/>
        <v>2.0911471378129063E-3</v>
      </c>
      <c r="GS402" s="240">
        <f t="shared" ca="1" si="791"/>
        <v>1.2119669227302109E-3</v>
      </c>
      <c r="GT402" s="240">
        <f t="shared" ca="1" si="792"/>
        <v>-7.9434829972781446E-4</v>
      </c>
      <c r="GU402" s="240">
        <f t="shared" ca="1" si="793"/>
        <v>-2.0619158221616787E-3</v>
      </c>
      <c r="GV402" s="240">
        <f t="shared" ca="1" si="794"/>
        <v>-1.411891814800309E-3</v>
      </c>
      <c r="GW402" s="240">
        <f t="shared" ca="1" si="795"/>
        <v>5.5119830124921441E-4</v>
      </c>
      <c r="GX402" s="240">
        <f t="shared" ca="1" si="796"/>
        <v>2.001671373308585E-3</v>
      </c>
      <c r="GY402" s="240">
        <f t="shared" ca="1" si="797"/>
        <v>1.5905805397832635E-3</v>
      </c>
      <c r="GZ402" s="240">
        <f t="shared" ca="1" si="798"/>
        <v>-2.9975776726302405E-4</v>
      </c>
      <c r="HA402" s="240">
        <f t="shared" ca="1" si="799"/>
        <v>-1.9113199238400367E-3</v>
      </c>
      <c r="HB402" s="240">
        <f t="shared" ca="1" si="800"/>
        <v>-1.7453454529313707E-3</v>
      </c>
      <c r="HC402" s="240">
        <f t="shared" ca="1" si="801"/>
        <v>4.3808597441953438E-5</v>
      </c>
      <c r="HD402" s="240">
        <f t="shared" ca="1" si="802"/>
        <v>1.7922204436554136E-3</v>
      </c>
      <c r="HE402" s="240">
        <f t="shared" ca="1" si="803"/>
        <v>1.8738587458953745E-3</v>
      </c>
      <c r="HF402" s="240">
        <f t="shared" ca="1" si="804"/>
        <v>2.1279949446185889E-4</v>
      </c>
      <c r="HG402" s="240">
        <f t="shared" ca="1" si="805"/>
        <v>-1.6461642997948327E-3</v>
      </c>
      <c r="HH402" s="240">
        <f t="shared" ca="1" si="806"/>
        <v>-1.9741874591285521E-3</v>
      </c>
      <c r="HI402" s="240">
        <f t="shared" ca="1" si="807"/>
        <v>-4.6620688389464567E-4</v>
      </c>
      <c r="HJ402" s="240">
        <f t="shared" ca="1" si="808"/>
        <v>1.4753483126113257E-3</v>
      </c>
      <c r="HK402" s="240">
        <f t="shared" ca="1" si="809"/>
        <v>2.044822555397638E-3</v>
      </c>
      <c r="HL402" s="240">
        <f t="shared" ca="1" si="810"/>
        <v>7.1260208784702957E-4</v>
      </c>
      <c r="HM402" s="240">
        <f t="shared" ca="1" si="811"/>
        <v>-1.2823417135481251E-3</v>
      </c>
      <c r="HN402" s="240">
        <f t="shared" ca="1" si="812"/>
        <v>-2.0847016171074489E-3</v>
      </c>
      <c r="HO402" s="240">
        <f t="shared" ca="1" si="813"/>
        <v>-9.4827909310638871E-4</v>
      </c>
      <c r="HP402" s="240">
        <f t="shared" ca="1" si="814"/>
        <v>1.070047501506233E-3</v>
      </c>
      <c r="HQ402" s="240">
        <f t="shared" ca="1" si="815"/>
        <v>2.0932248260503153E-3</v>
      </c>
      <c r="HR402" s="240">
        <f t="shared" ca="1" si="816"/>
        <v>1.169693098144799E-3</v>
      </c>
      <c r="HS402" s="240">
        <f t="shared" ca="1" si="817"/>
        <v>-8.4165877903866302E-4</v>
      </c>
      <c r="HT402" s="240">
        <f t="shared" ca="1" si="818"/>
        <v>-2.0702639852303202E-3</v>
      </c>
      <c r="HU402" s="240">
        <f t="shared" ca="1" si="819"/>
        <v>-1.3735138302337555E-3</v>
      </c>
      <c r="HV402" s="240">
        <f t="shared" ca="1" si="820"/>
        <v>6.0061072511618662E-4</v>
      </c>
      <c r="HW402" s="240">
        <f t="shared" ca="1" si="821"/>
        <v>2.016164447065396E-3</v>
      </c>
      <c r="HX402" s="240">
        <f t="shared" ca="1" si="822"/>
        <v>1.5566756358457363E-3</v>
      </c>
      <c r="HY402" s="240">
        <f t="shared" ca="1" si="823"/>
        <v>-3.5052892683800707E-4</v>
      </c>
      <c r="HZ402" s="240">
        <f t="shared" ca="1" si="824"/>
        <v>-1.9317399189655343E-3</v>
      </c>
      <c r="IA402" s="240">
        <f t="shared" ca="1" si="825"/>
        <v>-1.7164235909369403E-3</v>
      </c>
      <c r="IB402" s="240">
        <f t="shared" ca="1" si="826"/>
        <v>9.5174847226897098E-5</v>
      </c>
      <c r="IC402" s="240">
        <f t="shared" ca="1" si="827"/>
        <v>1.8182602244159556E-3</v>
      </c>
      <c r="ID402" s="240">
        <f t="shared" ca="1" si="828"/>
        <v>1.8503549375689422E-3</v>
      </c>
      <c r="IE402" s="240">
        <f t="shared" ca="1" si="829"/>
        <v>-1.7166080991126765E-3</v>
      </c>
      <c r="IF402" s="240">
        <f t="shared" ca="1" si="830"/>
        <v>-1.6774322036498257E-3</v>
      </c>
      <c r="IG402" s="240">
        <f t="shared" ca="1" si="831"/>
        <v>-1.9564552236247318E-3</v>
      </c>
      <c r="IH402" s="240">
        <f t="shared" ca="1" si="832"/>
        <v>-4.1596557245997343E-4</v>
      </c>
      <c r="II402" s="240">
        <f t="shared" ca="1" si="833"/>
        <v>1.5113740411825758E-3</v>
      </c>
      <c r="IJ402" s="240">
        <f t="shared" ca="1" si="834"/>
        <v>2.0331286020436592E-3</v>
      </c>
      <c r="IK402" s="240">
        <f t="shared" ca="1" si="835"/>
        <v>6.640638848528802E-4</v>
      </c>
      <c r="IL402" s="240">
        <f t="shared" ca="1" si="836"/>
        <v>-1.3225834063451255E-3</v>
      </c>
      <c r="IM402" s="240">
        <f t="shared" ca="1" si="837"/>
        <v>-2.0792218338464966E-3</v>
      </c>
      <c r="IN402" s="240">
        <f t="shared" ca="1" si="838"/>
        <v>-9.0217405830522073E-4</v>
      </c>
      <c r="IO402" s="240">
        <f t="shared" ca="1" si="839"/>
        <v>1.1138998860121532E-3</v>
      </c>
      <c r="IP402" s="240">
        <f t="shared" ca="1" si="840"/>
        <v>2.0940416339232308E-3</v>
      </c>
      <c r="IQ402" s="240">
        <f t="shared" ca="1" si="841"/>
        <v>1.1267146941747075E-3</v>
      </c>
      <c r="IR402" s="240">
        <f t="shared" ca="1" si="842"/>
        <v>-8.8846227457266811E-4</v>
      </c>
      <c r="IS402" s="240">
        <f t="shared" ca="1" si="843"/>
        <v>-2.0773650986864061E-3</v>
      </c>
      <c r="IT402" s="240">
        <f t="shared" ca="1" si="844"/>
        <v>-1.3343084922948141E-3</v>
      </c>
      <c r="IU402" s="240">
        <f t="shared" ca="1" si="845"/>
        <v>6.4966136354068719E-4</v>
      </c>
      <c r="IV402" s="240">
        <f t="shared" ca="1" si="846"/>
        <v>2.0294430587485405E-3</v>
      </c>
      <c r="IW402" s="240">
        <f t="shared" ca="1" si="847"/>
        <v>1.5218330487130663E-3</v>
      </c>
      <c r="IX402" s="240">
        <f t="shared" ca="1" si="848"/>
        <v>-4.0108894089452578E-4</v>
      </c>
      <c r="IY402" s="240">
        <f t="shared" ca="1" si="849"/>
        <v>-1.9509963061962775E-3</v>
      </c>
      <c r="IZ402" s="240">
        <f t="shared" ca="1" si="850"/>
        <v>-1.6864678195525429E-3</v>
      </c>
      <c r="JA402" s="240">
        <f t="shared" ca="1" si="851"/>
        <v>1.4648376724268831E-4</v>
      </c>
      <c r="JB402" s="240">
        <f t="shared" ca="1" si="852"/>
        <v>1.8432047532064087E-3</v>
      </c>
    </row>
    <row r="403" spans="2:262">
      <c r="B403" s="248">
        <v>42</v>
      </c>
      <c r="C403" s="247">
        <f t="shared" si="853"/>
        <v>8.203125000000004E-4</v>
      </c>
      <c r="D403" s="244">
        <f t="shared" ca="1" si="597"/>
        <v>24.200206968424649</v>
      </c>
      <c r="E403" s="243">
        <f ca="1">AV361</f>
        <v>0.20020696842464991</v>
      </c>
      <c r="F403" s="242">
        <v>42</v>
      </c>
      <c r="G403" s="240">
        <f t="shared" ca="1" si="854"/>
        <v>-4.1219186037662608E-4</v>
      </c>
      <c r="H403" s="240">
        <f t="shared" ca="1" si="598"/>
        <v>-2.3147792595693559E-5</v>
      </c>
      <c r="I403" s="240">
        <f t="shared" ca="1" si="599"/>
        <v>3.8839117298570289E-4</v>
      </c>
      <c r="J403" s="240">
        <f t="shared" ca="1" si="600"/>
        <v>4.2249372830044184E-4</v>
      </c>
      <c r="K403" s="240">
        <f t="shared" ca="1" si="601"/>
        <v>4.6019197261662253E-5</v>
      </c>
      <c r="L403" s="240">
        <f t="shared" ca="1" si="602"/>
        <v>-3.7517653710486239E-4</v>
      </c>
      <c r="M403" s="240">
        <f t="shared" ca="1" si="603"/>
        <v>-4.3177777182670183E-4</v>
      </c>
      <c r="N403" s="240">
        <f t="shared" ca="1" si="604"/>
        <v>-6.8779737650621968E-5</v>
      </c>
      <c r="O403" s="240">
        <f t="shared" ca="1" si="605"/>
        <v>3.6105806808455263E-4</v>
      </c>
      <c r="P403" s="240">
        <f t="shared" ca="1" si="606"/>
        <v>4.4002162488136515E-4</v>
      </c>
      <c r="Q403" s="240">
        <f t="shared" ca="1" si="607"/>
        <v>9.1374581627187815E-5</v>
      </c>
      <c r="R403" s="240">
        <f t="shared" ca="1" si="608"/>
        <v>-3.4606977855327557E-4</v>
      </c>
      <c r="S403" s="240">
        <f t="shared" ca="1" si="609"/>
        <v>-4.472054273003468E-4</v>
      </c>
      <c r="T403" s="240">
        <f t="shared" ca="1" si="610"/>
        <v>-1.137492962331457E-4</v>
      </c>
      <c r="U403" s="241">
        <f t="shared" ca="1" si="611"/>
        <v>3.3024777661333103E-4</v>
      </c>
      <c r="V403" s="240">
        <f t="shared" ca="1" si="612"/>
        <v>4.5331187267439279E-4</v>
      </c>
      <c r="W403" s="240">
        <f t="shared" ca="1" si="613"/>
        <v>1.3584997882121547E-4</v>
      </c>
      <c r="X403" s="240">
        <f t="shared" ca="1" si="614"/>
        <v>-3.1363017885323611E-4</v>
      </c>
      <c r="Y403" s="240">
        <f t="shared" ca="1" si="615"/>
        <v>-4.5832625004173569E-4</v>
      </c>
      <c r="Z403" s="240">
        <f t="shared" ca="1" si="616"/>
        <v>-1.5762338691125373E-4</v>
      </c>
      <c r="AA403" s="240">
        <f t="shared" ca="1" si="617"/>
        <v>2.9625701852152521E-4</v>
      </c>
      <c r="AB403" s="240">
        <f t="shared" ca="1" si="618"/>
        <v>4.6223647932808952E-4</v>
      </c>
      <c r="AC403" s="240">
        <f t="shared" ca="1" si="619"/>
        <v>1.7901706645604467E-4</v>
      </c>
      <c r="AD403" s="240">
        <f t="shared" ca="1" si="620"/>
        <v>-2.7817014908314449E-4</v>
      </c>
      <c r="AE403" s="240">
        <f t="shared" ca="1" si="621"/>
        <v>-4.6503314044860815E-4</v>
      </c>
      <c r="AF403" s="240">
        <f t="shared" ca="1" si="622"/>
        <v>-1.9997947820769827E-4</v>
      </c>
      <c r="AG403" s="240">
        <f t="shared" ca="1" si="623"/>
        <v>2.5941314339079506E-4</v>
      </c>
      <c r="AH403" s="240">
        <f t="shared" ca="1" si="624"/>
        <v>4.6670949600169387E-4</v>
      </c>
      <c r="AI403" s="240">
        <f t="shared" ca="1" si="625"/>
        <v>2.2046012188021606E-4</v>
      </c>
      <c r="AJ403" s="240">
        <f t="shared" ca="1" si="626"/>
        <v>-2.4003118871411075E-4</v>
      </c>
      <c r="AK403" s="240">
        <f t="shared" ca="1" si="627"/>
        <v>-4.6726150749998763E-4</v>
      </c>
      <c r="AL403" s="240">
        <f t="shared" ca="1" si="628"/>
        <v>-2.404096578090998E-4</v>
      </c>
      <c r="AM403" s="240">
        <f t="shared" ca="1" si="629"/>
        <v>2.2007097787956508E-4</v>
      </c>
      <c r="AN403" s="240">
        <f t="shared" ca="1" si="630"/>
        <v>4.6668784509943956E-4</v>
      </c>
      <c r="AO403" s="240">
        <f t="shared" ca="1" si="631"/>
        <v>2.5978002581492234E-4</v>
      </c>
      <c r="AP403" s="240">
        <f t="shared" ca="1" si="632"/>
        <v>-1.9958059678336509E-4</v>
      </c>
      <c r="AQ403" s="240">
        <f t="shared" ca="1" si="633"/>
        <v>-4.6498989080301942E-4</v>
      </c>
      <c r="AR403" s="240">
        <f t="shared" ca="1" si="634"/>
        <v>-2.7852456098451377E-4</v>
      </c>
      <c r="AS403" s="240">
        <f t="shared" ca="1" si="635"/>
        <v>1.7860940854831823E-4</v>
      </c>
      <c r="AT403" s="240">
        <f t="shared" ca="1" si="636"/>
        <v>4.6217173513135059E-4</v>
      </c>
      <c r="AU403" s="240">
        <f t="shared" ca="1" si="637"/>
        <v>2.9659810609082067E-4</v>
      </c>
      <c r="AV403" s="240">
        <f t="shared" ca="1" si="638"/>
        <v>-1.5720793460374509E-4</v>
      </c>
      <c r="AW403" s="240">
        <f t="shared" ca="1" si="639"/>
        <v>-4.5824016726828733E-4</v>
      </c>
      <c r="AX403" s="240">
        <f t="shared" ca="1" si="640"/>
        <v>-3.1395712038063153E-4</v>
      </c>
      <c r="AY403" s="240">
        <f t="shared" ca="1" si="641"/>
        <v>1.3542773297491961E-4</v>
      </c>
      <c r="AZ403" s="240">
        <f t="shared" ca="1" si="642"/>
        <v>4.5320465870517642E-4</v>
      </c>
      <c r="BA403" s="240">
        <f t="shared" ca="1" si="643"/>
        <v>3.3055978446804946E-4</v>
      </c>
      <c r="BB403" s="240">
        <f t="shared" ca="1" si="644"/>
        <v>-1.1332127407528907E-4</v>
      </c>
      <c r="BC403" s="240">
        <f t="shared" ca="1" si="645"/>
        <v>-4.4707734042320578E-4</v>
      </c>
      <c r="BD403" s="240">
        <f t="shared" ca="1" si="646"/>
        <v>-3.4636610108106406E-4</v>
      </c>
      <c r="BE403" s="240">
        <f t="shared" ca="1" si="647"/>
        <v>9.0941814300639866E-5</v>
      </c>
      <c r="BF403" s="240">
        <f t="shared" ca="1" si="648"/>
        <v>4.3987297366880471E-4</v>
      </c>
      <c r="BG403" s="240">
        <f t="shared" ca="1" si="649"/>
        <v>3.6133799141848928E-4</v>
      </c>
      <c r="BH403" s="240">
        <f t="shared" ca="1" si="650"/>
        <v>-6.8343267729778241E-5</v>
      </c>
      <c r="BI403" s="240">
        <f t="shared" ca="1" si="651"/>
        <v>-4.3160891439251325E-4</v>
      </c>
      <c r="BJ403" s="240">
        <f t="shared" ca="1" si="652"/>
        <v>-3.7543938688511724E-4</v>
      </c>
      <c r="BK403" s="240">
        <f t="shared" ca="1" si="653"/>
        <v>4.5580076240795612E-5</v>
      </c>
      <c r="BL403" s="240">
        <f t="shared" ca="1" si="654"/>
        <v>4.2230507143697557E-4</v>
      </c>
      <c r="BM403" s="240">
        <f t="shared" ca="1" si="655"/>
        <v>3.8863631598413234E-4</v>
      </c>
      <c r="BN403" s="240">
        <f t="shared" ca="1" si="656"/>
        <v>-2.2707078355802408E-5</v>
      </c>
      <c r="BO403" s="240">
        <f t="shared" ca="1" si="657"/>
        <v>-4.1198385857478932E-4</v>
      </c>
      <c r="BP403" s="240">
        <f t="shared" ca="1" si="658"/>
        <v>-4.0089698615742073E-4</v>
      </c>
      <c r="BQ403" s="240">
        <f t="shared" ca="1" si="659"/>
        <v>-2.2062286985174658E-7</v>
      </c>
      <c r="BR403" s="240">
        <f t="shared" ca="1" si="660"/>
        <v>4.0067014051177219E-4</v>
      </c>
      <c r="BS403" s="240">
        <f t="shared" ca="1" si="661"/>
        <v>4.1219186037662705E-4</v>
      </c>
      <c r="BT403" s="240">
        <f t="shared" ca="1" si="662"/>
        <v>2.3147792595691445E-5</v>
      </c>
      <c r="BU403" s="240">
        <f t="shared" ca="1" si="663"/>
        <v>-3.8839117298570272E-4</v>
      </c>
      <c r="BV403" s="240">
        <f t="shared" ca="1" si="664"/>
        <v>-4.2249372830044021E-4</v>
      </c>
      <c r="BW403" s="240">
        <f t="shared" ca="1" si="665"/>
        <v>-4.601919726166098E-5</v>
      </c>
      <c r="BX403" s="240">
        <f t="shared" ca="1" si="666"/>
        <v>3.7517653710486158E-4</v>
      </c>
      <c r="BY403" s="240">
        <f t="shared" ca="1" si="667"/>
        <v>4.3177777182670069E-4</v>
      </c>
      <c r="BZ403" s="240">
        <f t="shared" ca="1" si="668"/>
        <v>6.8779737650621507E-5</v>
      </c>
      <c r="CA403" s="240">
        <f t="shared" ca="1" si="669"/>
        <v>-3.6105806808455138E-4</v>
      </c>
      <c r="CB403" s="240">
        <f t="shared" ca="1" si="670"/>
        <v>-4.4002162488136439E-4</v>
      </c>
      <c r="CC403" s="240">
        <f t="shared" ca="1" si="671"/>
        <v>-9.1374581627188194E-5</v>
      </c>
      <c r="CD403" s="240">
        <f t="shared" ca="1" si="672"/>
        <v>3.4606977855327362E-4</v>
      </c>
      <c r="CE403" s="240">
        <f t="shared" ca="1" si="673"/>
        <v>4.4720542730034647E-4</v>
      </c>
      <c r="CF403" s="240">
        <f t="shared" ca="1" si="674"/>
        <v>1.1374929623314687E-4</v>
      </c>
      <c r="CG403" s="240">
        <f t="shared" ca="1" si="675"/>
        <v>-3.3024777661333309E-4</v>
      </c>
      <c r="CH403" s="240">
        <f t="shared" ca="1" si="676"/>
        <v>-4.5331187267439268E-4</v>
      </c>
      <c r="CI403" s="240">
        <f t="shared" ca="1" si="677"/>
        <v>-1.358499788212182E-4</v>
      </c>
      <c r="CJ403" s="240">
        <f t="shared" ca="1" si="678"/>
        <v>3.1363017885323774E-4</v>
      </c>
      <c r="CK403" s="240">
        <f t="shared" ca="1" si="679"/>
        <v>4.5832625004173558E-4</v>
      </c>
      <c r="CL403" s="240">
        <f t="shared" ca="1" si="680"/>
        <v>1.5762338691125015E-4</v>
      </c>
      <c r="CM403" s="240">
        <f t="shared" ca="1" si="681"/>
        <v>-2.9625701852152553E-4</v>
      </c>
      <c r="CN403" s="240">
        <f t="shared" ca="1" si="682"/>
        <v>-4.6223647932808968E-4</v>
      </c>
      <c r="CO403" s="240">
        <f t="shared" ca="1" si="683"/>
        <v>-1.7901706645604115E-4</v>
      </c>
      <c r="CP403" s="240">
        <f t="shared" ca="1" si="684"/>
        <v>2.7817014908314492E-4</v>
      </c>
      <c r="CQ403" s="240">
        <f t="shared" ca="1" si="685"/>
        <v>4.6503314044860848E-4</v>
      </c>
      <c r="CR403" s="240">
        <f t="shared" ca="1" si="686"/>
        <v>1.9997947820769635E-4</v>
      </c>
      <c r="CS403" s="240">
        <f t="shared" ca="1" si="687"/>
        <v>-2.5941314339079539E-4</v>
      </c>
      <c r="CT403" s="240">
        <f t="shared" ca="1" si="688"/>
        <v>-4.6670949600169408E-4</v>
      </c>
      <c r="CU403" s="240">
        <f t="shared" ca="1" si="689"/>
        <v>-2.2046012188021562E-4</v>
      </c>
      <c r="CV403" s="240">
        <f t="shared" ca="1" si="690"/>
        <v>2.4003118871410972E-4</v>
      </c>
      <c r="CW403" s="240">
        <f t="shared" ca="1" si="691"/>
        <v>4.6726150749998757E-4</v>
      </c>
      <c r="CX403" s="240">
        <f t="shared" ca="1" si="692"/>
        <v>2.404096578090994E-4</v>
      </c>
      <c r="CY403" s="240">
        <f t="shared" ca="1" si="693"/>
        <v>-2.2007097787956259E-4</v>
      </c>
      <c r="CZ403" s="240">
        <f t="shared" ca="1" si="694"/>
        <v>-4.6668784509943956E-4</v>
      </c>
      <c r="DA403" s="240">
        <f t="shared" ca="1" si="695"/>
        <v>-2.5978002581492196E-4</v>
      </c>
      <c r="DB403" s="240">
        <f t="shared" ca="1" si="696"/>
        <v>1.9958059678336847E-4</v>
      </c>
      <c r="DC403" s="240">
        <f t="shared" ca="1" si="697"/>
        <v>4.6498989080301953E-4</v>
      </c>
      <c r="DD403" s="240">
        <f t="shared" ca="1" si="698"/>
        <v>2.7852456098451345E-4</v>
      </c>
      <c r="DE403" s="240">
        <f t="shared" ca="1" si="699"/>
        <v>-1.7860940854832173E-4</v>
      </c>
      <c r="DF403" s="240">
        <f t="shared" ca="1" si="700"/>
        <v>-4.6217173513135069E-4</v>
      </c>
      <c r="DG403" s="240">
        <f t="shared" ca="1" si="701"/>
        <v>-2.9659810609082289E-4</v>
      </c>
      <c r="DH403" s="240">
        <f t="shared" ca="1" si="702"/>
        <v>1.572079346037455E-4</v>
      </c>
      <c r="DI403" s="240">
        <f t="shared" ca="1" si="703"/>
        <v>4.5824016726828739E-4</v>
      </c>
      <c r="DJ403" s="240">
        <f t="shared" ca="1" si="704"/>
        <v>3.1395712038063365E-4</v>
      </c>
      <c r="DK403" s="240">
        <f t="shared" ca="1" si="705"/>
        <v>-1.3542773297492005E-4</v>
      </c>
      <c r="DL403" s="240">
        <f t="shared" ca="1" si="706"/>
        <v>-4.5320465870517647E-4</v>
      </c>
      <c r="DM403" s="240">
        <f t="shared" ca="1" si="707"/>
        <v>-3.3055978446804685E-4</v>
      </c>
      <c r="DN403" s="240">
        <f t="shared" ca="1" si="708"/>
        <v>1.1332127407528948E-4</v>
      </c>
      <c r="DO403" s="240">
        <f t="shared" ca="1" si="709"/>
        <v>4.4707734042320491E-4</v>
      </c>
      <c r="DP403" s="240">
        <f t="shared" ca="1" si="710"/>
        <v>3.4636610108106374E-4</v>
      </c>
      <c r="DQ403" s="240">
        <f t="shared" ca="1" si="711"/>
        <v>-9.0941814300640354E-5</v>
      </c>
      <c r="DR403" s="240">
        <f t="shared" ca="1" si="712"/>
        <v>-4.3987297366880596E-4</v>
      </c>
      <c r="DS403" s="240">
        <f t="shared" ca="1" si="713"/>
        <v>-3.6133799141848896E-4</v>
      </c>
      <c r="DT403" s="240">
        <f t="shared" ca="1" si="714"/>
        <v>6.8343267729778701E-5</v>
      </c>
      <c r="DU403" s="240">
        <f t="shared" ca="1" si="715"/>
        <v>4.3160891439251466E-4</v>
      </c>
      <c r="DV403" s="240">
        <f t="shared" ca="1" si="716"/>
        <v>3.7543938688511691E-4</v>
      </c>
      <c r="DW403" s="240">
        <f t="shared" ca="1" si="717"/>
        <v>-4.5580076240792739E-5</v>
      </c>
      <c r="DX403" s="240">
        <f t="shared" ca="1" si="718"/>
        <v>-4.2230507143697584E-4</v>
      </c>
      <c r="DY403" s="240">
        <f t="shared" ca="1" si="719"/>
        <v>-3.8863631598413207E-4</v>
      </c>
      <c r="DZ403" s="240">
        <f t="shared" ca="1" si="720"/>
        <v>2.2707078355799535E-5</v>
      </c>
      <c r="EA403" s="240">
        <f t="shared" ca="1" si="721"/>
        <v>4.1198385857478645E-4</v>
      </c>
      <c r="EB403" s="240">
        <f t="shared" ca="1" si="722"/>
        <v>4.008969861574171E-4</v>
      </c>
      <c r="EC403" s="240">
        <f t="shared" ca="1" si="723"/>
        <v>2.2062286985125869E-7</v>
      </c>
      <c r="ED403" s="240">
        <f t="shared" ca="1" si="724"/>
        <v>-4.0067014051177246E-4</v>
      </c>
      <c r="EE403" s="240">
        <f t="shared" ca="1" si="725"/>
        <v>-4.1219186037662683E-4</v>
      </c>
      <c r="EF403" s="240">
        <f t="shared" ca="1" si="726"/>
        <v>-2.3147792595697652E-5</v>
      </c>
      <c r="EG403" s="240">
        <f t="shared" ca="1" si="727"/>
        <v>3.8839117298570663E-4</v>
      </c>
      <c r="EH403" s="240">
        <f t="shared" ca="1" si="728"/>
        <v>4.2249372830044005E-4</v>
      </c>
      <c r="EI403" s="240">
        <f t="shared" ca="1" si="729"/>
        <v>4.6019197261660519E-5</v>
      </c>
      <c r="EJ403" s="240">
        <f t="shared" ca="1" si="730"/>
        <v>-3.751765371048619E-4</v>
      </c>
      <c r="EK403" s="240">
        <f t="shared" ca="1" si="731"/>
        <v>-4.3177777182670308E-4</v>
      </c>
      <c r="EL403" s="240">
        <f t="shared" ca="1" si="732"/>
        <v>-6.877973765061446E-5</v>
      </c>
      <c r="EM403" s="240">
        <f t="shared" ca="1" si="733"/>
        <v>3.6105806808455583E-4</v>
      </c>
      <c r="EN403" s="240">
        <f t="shared" ca="1" si="734"/>
        <v>4.4002162488136428E-4</v>
      </c>
      <c r="EO403" s="240">
        <f t="shared" ca="1" si="735"/>
        <v>9.1374581627187733E-5</v>
      </c>
      <c r="EP403" s="240">
        <f t="shared" ca="1" si="736"/>
        <v>-3.4606977855327389E-4</v>
      </c>
      <c r="EQ403" s="240">
        <f t="shared" ca="1" si="737"/>
        <v>-4.4720542730034821E-4</v>
      </c>
      <c r="ER403" s="240">
        <f t="shared" ca="1" si="738"/>
        <v>-1.1374929623313996E-4</v>
      </c>
      <c r="ES403" s="240">
        <f t="shared" ca="1" si="739"/>
        <v>3.3024777661333352E-4</v>
      </c>
      <c r="ET403" s="240">
        <f t="shared" ca="1" si="740"/>
        <v>4.5331187267439263E-4</v>
      </c>
      <c r="EU403" s="240">
        <f t="shared" ca="1" si="741"/>
        <v>1.3584997882121777E-4</v>
      </c>
      <c r="EV403" s="240">
        <f t="shared" ca="1" si="742"/>
        <v>-3.1363017885323308E-4</v>
      </c>
      <c r="EW403" s="240">
        <f t="shared" ca="1" si="743"/>
        <v>-4.5832625004173428E-4</v>
      </c>
      <c r="EX403" s="240">
        <f t="shared" ca="1" si="744"/>
        <v>-1.5762338691124975E-4</v>
      </c>
      <c r="EY403" s="240">
        <f t="shared" ca="1" si="745"/>
        <v>2.9625701852152591E-4</v>
      </c>
      <c r="EZ403" s="240">
        <f t="shared" ca="1" si="746"/>
        <v>4.6223647932808957E-4</v>
      </c>
      <c r="FA403" s="240">
        <f t="shared" ca="1" si="747"/>
        <v>1.7901706645604684E-4</v>
      </c>
      <c r="FB403" s="240">
        <f t="shared" ca="1" si="748"/>
        <v>-2.7817014908313993E-4</v>
      </c>
      <c r="FC403" s="240">
        <f t="shared" ca="1" si="749"/>
        <v>-4.6503314044860772E-4</v>
      </c>
      <c r="FD403" s="240">
        <f t="shared" ca="1" si="750"/>
        <v>-1.9997947820769594E-4</v>
      </c>
      <c r="FE403" s="240">
        <f t="shared" ca="1" si="751"/>
        <v>2.5941314339079577E-4</v>
      </c>
      <c r="FF403" s="240">
        <f t="shared" ca="1" si="752"/>
        <v>4.6670949600169397E-4</v>
      </c>
      <c r="FG403" s="240">
        <f t="shared" ca="1" si="753"/>
        <v>2.204601218802211E-4</v>
      </c>
      <c r="FH403" s="240">
        <f t="shared" ca="1" si="754"/>
        <v>-2.4003118871411577E-4</v>
      </c>
      <c r="FI403" s="240">
        <f t="shared" ca="1" si="755"/>
        <v>-4.6726150749998757E-4</v>
      </c>
      <c r="FJ403" s="240">
        <f t="shared" ca="1" si="756"/>
        <v>-2.4040965780909902E-4</v>
      </c>
      <c r="FK403" s="240">
        <f t="shared" ca="1" si="757"/>
        <v>2.2007097787956294E-4</v>
      </c>
      <c r="FL403" s="240">
        <f t="shared" ca="1" si="758"/>
        <v>4.6668784509943929E-4</v>
      </c>
      <c r="FM403" s="240">
        <f t="shared" ca="1" si="759"/>
        <v>2.5978002581491605E-4</v>
      </c>
      <c r="FN403" s="240">
        <f t="shared" ca="1" si="760"/>
        <v>-1.9958059678336891E-4</v>
      </c>
      <c r="FO403" s="240">
        <f t="shared" ca="1" si="761"/>
        <v>-4.6498989080301953E-4</v>
      </c>
      <c r="FP403" s="240">
        <f t="shared" ca="1" si="762"/>
        <v>-2.7852456098451307E-4</v>
      </c>
      <c r="FQ403" s="240">
        <f t="shared" ca="1" si="763"/>
        <v>1.7860940854831601E-4</v>
      </c>
      <c r="FR403" s="240">
        <f t="shared" ca="1" si="764"/>
        <v>4.6217173513135167E-4</v>
      </c>
      <c r="FS403" s="240">
        <f t="shared" ca="1" si="765"/>
        <v>2.9659810609081741E-4</v>
      </c>
      <c r="FT403" s="240">
        <f t="shared" ca="1" si="766"/>
        <v>-1.5720793460374596E-4</v>
      </c>
      <c r="FU403" s="240">
        <f t="shared" ca="1" si="767"/>
        <v>-4.5824016726828749E-4</v>
      </c>
      <c r="FV403" s="240">
        <f t="shared" ca="1" si="768"/>
        <v>-3.1395712038063332E-4</v>
      </c>
      <c r="FW403" s="240">
        <f t="shared" ca="1" si="769"/>
        <v>1.3542773297491414E-4</v>
      </c>
      <c r="FX403" s="240">
        <f t="shared" ca="1" si="770"/>
        <v>4.532046587051782E-4</v>
      </c>
      <c r="FY403" s="240">
        <f t="shared" ca="1" si="771"/>
        <v>3.3055978446804653E-4</v>
      </c>
      <c r="FZ403" s="240">
        <f t="shared" ca="1" si="772"/>
        <v>-1.1332127407528999E-4</v>
      </c>
      <c r="GA403" s="240">
        <f t="shared" ca="1" si="773"/>
        <v>-4.4707734042320508E-4</v>
      </c>
      <c r="GB403" s="240">
        <f t="shared" ca="1" si="774"/>
        <v>-3.4636610108106791E-4</v>
      </c>
      <c r="GC403" s="240">
        <f t="shared" ca="1" si="775"/>
        <v>9.094181430064732E-5</v>
      </c>
      <c r="GD403" s="240">
        <f t="shared" ca="1" si="776"/>
        <v>4.3987297366880612E-4</v>
      </c>
      <c r="GE403" s="240">
        <f t="shared" ca="1" si="777"/>
        <v>3.6133799141848874E-4</v>
      </c>
      <c r="GF403" s="240">
        <f t="shared" ca="1" si="778"/>
        <v>-6.8343267729779108E-5</v>
      </c>
      <c r="GG403" s="240">
        <f t="shared" ca="1" si="779"/>
        <v>-4.3160891439251233E-4</v>
      </c>
      <c r="GH403" s="240">
        <f t="shared" ca="1" si="780"/>
        <v>-3.754393868851206E-4</v>
      </c>
      <c r="GI403" s="240">
        <f t="shared" ca="1" si="781"/>
        <v>4.5580076240799814E-5</v>
      </c>
      <c r="GJ403" s="240">
        <f t="shared" ca="1" si="782"/>
        <v>4.2230507143697601E-4</v>
      </c>
      <c r="GK403" s="240">
        <f t="shared" ca="1" si="783"/>
        <v>3.886363159841318E-4</v>
      </c>
      <c r="GL403" s="240">
        <f t="shared" ca="1" si="784"/>
        <v>-2.2707078355800023E-5</v>
      </c>
      <c r="GM403" s="240">
        <f t="shared" ca="1" si="785"/>
        <v>-4.1198385857478667E-4</v>
      </c>
      <c r="GN403" s="240">
        <f t="shared" ca="1" si="786"/>
        <v>-4.0089698615741688E-4</v>
      </c>
      <c r="GO403" s="240">
        <f t="shared" ca="1" si="787"/>
        <v>-2.2062286985082501E-7</v>
      </c>
      <c r="GP403" s="240">
        <f t="shared" ca="1" si="788"/>
        <v>4.0067014051177268E-4</v>
      </c>
      <c r="GQ403" s="240">
        <f t="shared" ca="1" si="789"/>
        <v>4.1219186037662662E-4</v>
      </c>
      <c r="GR403" s="240">
        <f t="shared" ca="1" si="790"/>
        <v>2.3147792595697164E-5</v>
      </c>
      <c r="GS403" s="240">
        <f t="shared" ca="1" si="791"/>
        <v>-3.883911729857069E-4</v>
      </c>
      <c r="GT403" s="240">
        <f t="shared" ca="1" si="792"/>
        <v>-4.2249372830043984E-4</v>
      </c>
      <c r="GU403" s="240">
        <f t="shared" ca="1" si="793"/>
        <v>-4.6019197261660058E-5</v>
      </c>
      <c r="GV403" s="240">
        <f t="shared" ca="1" si="794"/>
        <v>3.7517653710486217E-4</v>
      </c>
      <c r="GW403" s="240">
        <f t="shared" ca="1" si="795"/>
        <v>4.3177777182670286E-4</v>
      </c>
      <c r="GX403" s="240">
        <f t="shared" ca="1" si="796"/>
        <v>6.8779737650614053E-5</v>
      </c>
      <c r="GY403" s="240">
        <f t="shared" ca="1" si="797"/>
        <v>-3.6105806808455615E-4</v>
      </c>
      <c r="GZ403" s="240">
        <f t="shared" ca="1" si="798"/>
        <v>-4.4002162488136418E-4</v>
      </c>
      <c r="HA403" s="240">
        <f t="shared" ca="1" si="799"/>
        <v>-9.1374581627187273E-5</v>
      </c>
      <c r="HB403" s="240">
        <f t="shared" ca="1" si="800"/>
        <v>3.4606977855327427E-4</v>
      </c>
      <c r="HC403" s="240">
        <f t="shared" ca="1" si="801"/>
        <v>4.4720542730034821E-4</v>
      </c>
      <c r="HD403" s="240">
        <f t="shared" ca="1" si="802"/>
        <v>1.137492962331395E-4</v>
      </c>
      <c r="HE403" s="240">
        <f t="shared" ca="1" si="803"/>
        <v>-3.3024777661333379E-4</v>
      </c>
      <c r="HF403" s="240">
        <f t="shared" ca="1" si="804"/>
        <v>-4.5331187267439246E-4</v>
      </c>
      <c r="HG403" s="240">
        <f t="shared" ca="1" si="805"/>
        <v>-1.3584997882121734E-4</v>
      </c>
      <c r="HH403" s="240">
        <f t="shared" ca="1" si="806"/>
        <v>3.1363017885323351E-4</v>
      </c>
      <c r="HI403" s="240">
        <f t="shared" ca="1" si="807"/>
        <v>4.5832625004173417E-4</v>
      </c>
      <c r="HJ403" s="240">
        <f t="shared" ca="1" si="808"/>
        <v>1.5762338691124931E-4</v>
      </c>
      <c r="HK403" s="240">
        <f t="shared" ca="1" si="809"/>
        <v>-2.9625701852152629E-4</v>
      </c>
      <c r="HL403" s="240">
        <f t="shared" ca="1" si="810"/>
        <v>-4.6223647932808952E-4</v>
      </c>
      <c r="HM403" s="240">
        <f t="shared" ca="1" si="811"/>
        <v>-1.7901706645604641E-4</v>
      </c>
      <c r="HN403" s="240">
        <f t="shared" ca="1" si="812"/>
        <v>2.7817014908314026E-4</v>
      </c>
      <c r="HO403" s="240">
        <f t="shared" ca="1" si="813"/>
        <v>4.6503314044860772E-4</v>
      </c>
      <c r="HP403" s="240">
        <f t="shared" ca="1" si="814"/>
        <v>1.9997947820769553E-4</v>
      </c>
      <c r="HQ403" s="240">
        <f t="shared" ca="1" si="815"/>
        <v>-2.594131433907962E-4</v>
      </c>
      <c r="HR403" s="240">
        <f t="shared" ca="1" si="816"/>
        <v>-4.6670949600169397E-4</v>
      </c>
      <c r="HS403" s="240">
        <f t="shared" ca="1" si="817"/>
        <v>-2.2046012188022069E-4</v>
      </c>
      <c r="HT403" s="240">
        <f t="shared" ca="1" si="818"/>
        <v>2.400311887141162E-4</v>
      </c>
      <c r="HU403" s="240">
        <f t="shared" ca="1" si="819"/>
        <v>4.6726150749998752E-4</v>
      </c>
      <c r="HV403" s="240">
        <f t="shared" ca="1" si="820"/>
        <v>2.4040965780909861E-4</v>
      </c>
      <c r="HW403" s="240">
        <f t="shared" ca="1" si="821"/>
        <v>-2.2007097787956343E-4</v>
      </c>
      <c r="HX403" s="240">
        <f t="shared" ca="1" si="822"/>
        <v>-4.6668784509943929E-4</v>
      </c>
      <c r="HY403" s="240">
        <f t="shared" ca="1" si="823"/>
        <v>-2.5978002581491567E-4</v>
      </c>
      <c r="HZ403" s="240">
        <f t="shared" ca="1" si="824"/>
        <v>1.9958059678336931E-4</v>
      </c>
      <c r="IA403" s="240">
        <f t="shared" ca="1" si="825"/>
        <v>4.6498989080301964E-4</v>
      </c>
      <c r="IB403" s="240">
        <f t="shared" ca="1" si="826"/>
        <v>2.7852456098451269E-4</v>
      </c>
      <c r="IC403" s="240">
        <f t="shared" ca="1" si="827"/>
        <v>-1.7860940854831642E-4</v>
      </c>
      <c r="ID403" s="240">
        <f t="shared" ca="1" si="828"/>
        <v>-4.6217173513135178E-4</v>
      </c>
      <c r="IE403" s="240">
        <f t="shared" ca="1" si="829"/>
        <v>6.4804744992829672E-5</v>
      </c>
      <c r="IF403" s="240">
        <f t="shared" ca="1" si="830"/>
        <v>1.5720793460374634E-4</v>
      </c>
      <c r="IG403" s="240">
        <f t="shared" ca="1" si="831"/>
        <v>4.5824016726828755E-4</v>
      </c>
      <c r="IH403" s="240">
        <f t="shared" ca="1" si="832"/>
        <v>3.13957120380633E-4</v>
      </c>
      <c r="II403" s="240">
        <f t="shared" ca="1" si="833"/>
        <v>-1.354277329749146E-4</v>
      </c>
      <c r="IJ403" s="240">
        <f t="shared" ca="1" si="834"/>
        <v>-4.5320465870517831E-4</v>
      </c>
      <c r="IK403" s="240">
        <f t="shared" ca="1" si="835"/>
        <v>-3.305597844680462E-4</v>
      </c>
      <c r="IL403" s="240">
        <f t="shared" ca="1" si="836"/>
        <v>1.1332127407529043E-4</v>
      </c>
      <c r="IM403" s="240">
        <f t="shared" ca="1" si="837"/>
        <v>4.4707734042320524E-4</v>
      </c>
      <c r="IN403" s="240">
        <f t="shared" ca="1" si="838"/>
        <v>3.4636610108106759E-4</v>
      </c>
      <c r="IO403" s="240">
        <f t="shared" ca="1" si="839"/>
        <v>-9.0941814300647699E-5</v>
      </c>
      <c r="IP403" s="240">
        <f t="shared" ca="1" si="840"/>
        <v>-4.3987297366880623E-4</v>
      </c>
      <c r="IQ403" s="240">
        <f t="shared" ca="1" si="841"/>
        <v>-3.6133799141848842E-4</v>
      </c>
      <c r="IR403" s="240">
        <f t="shared" ca="1" si="842"/>
        <v>6.8343267729779596E-5</v>
      </c>
      <c r="IS403" s="240">
        <f t="shared" ca="1" si="843"/>
        <v>4.3160891439251244E-4</v>
      </c>
      <c r="IT403" s="240">
        <f t="shared" ca="1" si="844"/>
        <v>3.7543938688512028E-4</v>
      </c>
      <c r="IU403" s="240">
        <f t="shared" ca="1" si="845"/>
        <v>-4.5580076240800247E-5</v>
      </c>
      <c r="IV403" s="240">
        <f t="shared" ca="1" si="846"/>
        <v>-4.2230507143697048E-4</v>
      </c>
      <c r="IW403" s="240">
        <f t="shared" ca="1" si="847"/>
        <v>-3.8863631598413158E-4</v>
      </c>
      <c r="IX403" s="240">
        <f t="shared" ca="1" si="848"/>
        <v>2.2707078355813711E-5</v>
      </c>
      <c r="IY403" s="240">
        <f t="shared" ca="1" si="849"/>
        <v>4.1198385857478688E-4</v>
      </c>
      <c r="IZ403" s="240">
        <f t="shared" ca="1" si="850"/>
        <v>4.0089698615741666E-4</v>
      </c>
      <c r="JA403" s="240">
        <f t="shared" ca="1" si="851"/>
        <v>2.206228698636457E-7</v>
      </c>
      <c r="JB403" s="240">
        <f t="shared" ca="1" si="852"/>
        <v>-4.006701405117729E-4</v>
      </c>
    </row>
    <row r="404" spans="2:262">
      <c r="B404" s="248">
        <v>43</v>
      </c>
      <c r="C404" s="247">
        <f t="shared" si="853"/>
        <v>8.3984375000000042E-4</v>
      </c>
      <c r="D404" s="244">
        <f t="shared" ca="1" si="597"/>
        <v>24.196369916467081</v>
      </c>
      <c r="E404" s="243">
        <f ca="1">AW361</f>
        <v>0.19636991646708146</v>
      </c>
      <c r="F404" s="242">
        <v>43</v>
      </c>
      <c r="G404" s="240">
        <f t="shared" ca="1" si="854"/>
        <v>-3.1718960888415864E-3</v>
      </c>
      <c r="H404" s="240">
        <f t="shared" ca="1" si="598"/>
        <v>-9.2035527078011305E-6</v>
      </c>
      <c r="I404" s="240">
        <f t="shared" ca="1" si="599"/>
        <v>3.162823259858053E-3</v>
      </c>
      <c r="J404" s="240">
        <f t="shared" ca="1" si="600"/>
        <v>3.1271032869604953E-3</v>
      </c>
      <c r="K404" s="240">
        <f t="shared" ca="1" si="601"/>
        <v>-8.0136145740765125E-5</v>
      </c>
      <c r="L404" s="240">
        <f t="shared" ca="1" si="602"/>
        <v>-3.2061012096962663E-3</v>
      </c>
      <c r="M404" s="240">
        <f t="shared" ca="1" si="603"/>
        <v>-3.0804268349892625E-3</v>
      </c>
      <c r="N404" s="240">
        <f t="shared" ca="1" si="604"/>
        <v>1.6942757317162062E-4</v>
      </c>
      <c r="O404" s="240">
        <f t="shared" ca="1" si="605"/>
        <v>3.2474479240496065E-3</v>
      </c>
      <c r="P404" s="240">
        <f t="shared" ca="1" si="606"/>
        <v>3.0318948490772098E-3</v>
      </c>
      <c r="Q404" s="240">
        <f t="shared" ca="1" si="607"/>
        <v>-2.586169437677002E-4</v>
      </c>
      <c r="R404" s="240">
        <f t="shared" ca="1" si="608"/>
        <v>-3.286838497203395E-3</v>
      </c>
      <c r="S404" s="240">
        <f t="shared" ca="1" si="609"/>
        <v>-2.9815365630779227E-3</v>
      </c>
      <c r="T404" s="240">
        <f t="shared" ca="1" si="610"/>
        <v>3.4765053318717011E-4</v>
      </c>
      <c r="U404" s="241">
        <f t="shared" ca="1" si="611"/>
        <v>3.3242492017492762E-3</v>
      </c>
      <c r="V404" s="240">
        <f t="shared" ca="1" si="612"/>
        <v>2.9293823109398736E-3</v>
      </c>
      <c r="W404" s="240">
        <f t="shared" ca="1" si="613"/>
        <v>-4.3647471092493877E-4</v>
      </c>
      <c r="X404" s="240">
        <f t="shared" ca="1" si="614"/>
        <v>-3.3596575028777133E-3</v>
      </c>
      <c r="Y404" s="240">
        <f t="shared" ca="1" si="615"/>
        <v>-2.8754635084343744E-3</v>
      </c>
      <c r="Z404" s="240">
        <f t="shared" ca="1" si="616"/>
        <v>5.2503597261768049E-4</v>
      </c>
      <c r="AA404" s="240">
        <f t="shared" ca="1" si="617"/>
        <v>3.3930420719520968E-3</v>
      </c>
      <c r="AB404" s="240">
        <f t="shared" ca="1" si="618"/>
        <v>2.819812634231901E-3</v>
      </c>
      <c r="AC404" s="240">
        <f t="shared" ca="1" si="619"/>
        <v>-6.1328097227287734E-4</v>
      </c>
      <c r="AD404" s="240">
        <f t="shared" ca="1" si="620"/>
        <v>-3.4243827993563512E-3</v>
      </c>
      <c r="AE404" s="240">
        <f t="shared" ca="1" si="621"/>
        <v>-2.7624632103381433E-3</v>
      </c>
      <c r="AF404" s="240">
        <f t="shared" ca="1" si="622"/>
        <v>7.0115655440244245E-4</v>
      </c>
      <c r="AG404" s="240">
        <f t="shared" ca="1" si="623"/>
        <v>3.4536608066081938E-3</v>
      </c>
      <c r="AH404" s="240">
        <f t="shared" ca="1" si="624"/>
        <v>2.7034497819016386E-3</v>
      </c>
      <c r="AI404" s="240">
        <f t="shared" ca="1" si="625"/>
        <v>-7.8860978604155499E-4</v>
      </c>
      <c r="AJ404" s="240">
        <f t="shared" ca="1" si="626"/>
        <v>-3.4808584577308323E-3</v>
      </c>
      <c r="AK404" s="240">
        <f t="shared" ca="1" si="627"/>
        <v>-2.6428078964050067E-3</v>
      </c>
      <c r="AL404" s="240">
        <f t="shared" ca="1" si="628"/>
        <v>8.755879886335749E-4</v>
      </c>
      <c r="AM404" s="240">
        <f t="shared" ca="1" si="629"/>
        <v>3.5059593698762142E-3</v>
      </c>
      <c r="AN404" s="240">
        <f t="shared" ca="1" si="630"/>
        <v>2.5805740822525411E-3</v>
      </c>
      <c r="AO404" s="240">
        <f t="shared" ca="1" si="631"/>
        <v>-9.6203876976158577E-4</v>
      </c>
      <c r="AP404" s="240">
        <f t="shared" ca="1" si="632"/>
        <v>-3.5289484231934543E-3</v>
      </c>
      <c r="AQ404" s="240">
        <f t="shared" ca="1" si="633"/>
        <v>-2.5167858267668066E-3</v>
      </c>
      <c r="AR404" s="240">
        <f t="shared" ca="1" si="634"/>
        <v>1.0479100547076392E-3</v>
      </c>
      <c r="AS404" s="240">
        <f t="shared" ca="1" si="635"/>
        <v>3.5498117699364366E-3</v>
      </c>
      <c r="AT404" s="240">
        <f t="shared" ca="1" si="636"/>
        <v>2.4514815536077119E-3</v>
      </c>
      <c r="AU404" s="240">
        <f t="shared" ca="1" si="637"/>
        <v>-1.1331501178206173E-3</v>
      </c>
      <c r="AV404" s="240">
        <f t="shared" ca="1" si="638"/>
        <v>-3.5685368428052208E-3</v>
      </c>
      <c r="AW404" s="240">
        <f t="shared" ca="1" si="639"/>
        <v>-2.3847005996275239E-3</v>
      </c>
      <c r="AX404" s="240">
        <f t="shared" ca="1" si="640"/>
        <v>1.2177076136738324E-3</v>
      </c>
      <c r="AY404" s="240">
        <f t="shared" ca="1" si="641"/>
        <v>3.5851123625160867E-3</v>
      </c>
      <c r="AZ404" s="240">
        <f t="shared" ca="1" si="642"/>
        <v>2.3164831911758185E-3</v>
      </c>
      <c r="BA404" s="240">
        <f t="shared" ca="1" si="643"/>
        <v>-1.3015316079936152E-3</v>
      </c>
      <c r="BB404" s="240">
        <f t="shared" ca="1" si="644"/>
        <v>-3.5995283445957589E-3</v>
      </c>
      <c r="BC404" s="240">
        <f t="shared" ca="1" si="645"/>
        <v>-2.2468704198686353E-3</v>
      </c>
      <c r="BD404" s="240">
        <f t="shared" ca="1" si="646"/>
        <v>1.3845716083401198E-3</v>
      </c>
      <c r="BE404" s="240">
        <f t="shared" ca="1" si="647"/>
        <v>3.611776105395681E-3</v>
      </c>
      <c r="BF404" s="240">
        <f t="shared" ca="1" si="648"/>
        <v>2.1759042178363984E-3</v>
      </c>
      <c r="BG404" s="240">
        <f t="shared" ca="1" si="649"/>
        <v>-1.4667775945222277E-3</v>
      </c>
      <c r="BH404" s="240">
        <f t="shared" ca="1" si="650"/>
        <v>-3.6218482673227199E-3</v>
      </c>
      <c r="BI404" s="240">
        <f t="shared" ca="1" si="651"/>
        <v>-2.1036273324656568E-3</v>
      </c>
      <c r="BJ404" s="240">
        <f t="shared" ca="1" si="652"/>
        <v>1.5481000487277421E-3</v>
      </c>
      <c r="BK404" s="240">
        <f t="shared" ca="1" si="653"/>
        <v>3.6297387632831537E-3</v>
      </c>
      <c r="BL404" s="240">
        <f t="shared" ca="1" si="654"/>
        <v>2.0300833006495307E-3</v>
      </c>
      <c r="BM404" s="240">
        <f t="shared" ca="1" si="655"/>
        <v>-1.6284899853510927E-3</v>
      </c>
      <c r="BN404" s="240">
        <f t="shared" ca="1" si="656"/>
        <v>-3.6354428403372599E-3</v>
      </c>
      <c r="BO404" s="240">
        <f t="shared" ca="1" si="657"/>
        <v>-1.9553164225628184E-3</v>
      </c>
      <c r="BP404" s="240">
        <f t="shared" ca="1" si="658"/>
        <v>1.7078989805004525E-3</v>
      </c>
      <c r="BQ404" s="240">
        <f t="shared" ca="1" si="659"/>
        <v>3.6389570625623116E-3</v>
      </c>
      <c r="BR404" s="240">
        <f t="shared" ca="1" si="660"/>
        <v>1.8793717349771017E-3</v>
      </c>
      <c r="BS404" s="240">
        <f t="shared" ca="1" si="661"/>
        <v>-1.7862792011663704E-3</v>
      </c>
      <c r="BT404" s="240">
        <f t="shared" ca="1" si="662"/>
        <v>-3.6402793131222436E-3</v>
      </c>
      <c r="BU404" s="240">
        <f t="shared" ca="1" si="663"/>
        <v>-1.8022949841324696E-3</v>
      </c>
      <c r="BV404" s="240">
        <f t="shared" ca="1" si="664"/>
        <v>1.8635834340348318E-3</v>
      </c>
      <c r="BW404" s="240">
        <f t="shared" ca="1" si="665"/>
        <v>3.6394087955427617E-3</v>
      </c>
      <c r="BX404" s="240">
        <f t="shared" ca="1" si="666"/>
        <v>1.7241325981815912E-3</v>
      </c>
      <c r="BY404" s="240">
        <f t="shared" ca="1" si="667"/>
        <v>-1.9397651139264596E-3</v>
      </c>
      <c r="BZ404" s="240">
        <f t="shared" ca="1" si="668"/>
        <v>-3.6363460341911043E-3</v>
      </c>
      <c r="CA404" s="240">
        <f t="shared" ca="1" si="669"/>
        <v>-1.6449316592229933E-3</v>
      </c>
      <c r="CB404" s="240">
        <f t="shared" ca="1" si="670"/>
        <v>2.0147783518459912E-3</v>
      </c>
      <c r="CC404" s="240">
        <f t="shared" ca="1" si="671"/>
        <v>3.6310928739601888E-3</v>
      </c>
      <c r="CD404" s="240">
        <f t="shared" ca="1" si="672"/>
        <v>1.564739874940882E-3</v>
      </c>
      <c r="CE404" s="240">
        <f t="shared" ca="1" si="673"/>
        <v>-2.0885779626237428E-3</v>
      </c>
      <c r="CF404" s="240">
        <f t="shared" ca="1" si="674"/>
        <v>-3.6236524791573039E-3</v>
      </c>
      <c r="CG404" s="240">
        <f t="shared" ca="1" si="675"/>
        <v>-1.4836055498674522E-3</v>
      </c>
      <c r="CH404" s="240">
        <f t="shared" ca="1" si="676"/>
        <v>2.1611194921338124E-3</v>
      </c>
      <c r="CI404" s="240">
        <f t="shared" ca="1" si="677"/>
        <v>3.6140293315980732E-3</v>
      </c>
      <c r="CJ404" s="240">
        <f t="shared" ca="1" si="678"/>
        <v>1.4015775562864145E-3</v>
      </c>
      <c r="CK404" s="240">
        <f t="shared" ca="1" si="679"/>
        <v>-2.2323592440712833E-3</v>
      </c>
      <c r="CL404" s="240">
        <f t="shared" ca="1" si="680"/>
        <v>-3.6022292279067427E-3</v>
      </c>
      <c r="CM404" s="240">
        <f t="shared" ca="1" si="681"/>
        <v>-1.3187053047937825E-3</v>
      </c>
      <c r="CN404" s="240">
        <f t="shared" ca="1" si="682"/>
        <v>2.3022543062733731E-3</v>
      </c>
      <c r="CO404" s="240">
        <f t="shared" ca="1" si="683"/>
        <v>3.5882592760245555E-3</v>
      </c>
      <c r="CP404" s="240">
        <f t="shared" ca="1" si="684"/>
        <v>1.2350387145351582E-3</v>
      </c>
      <c r="CQ404" s="240">
        <f t="shared" ca="1" si="685"/>
        <v>-2.3707625765682374E-3</v>
      </c>
      <c r="CR404" s="240">
        <f t="shared" ca="1" si="686"/>
        <v>-3.5721278909281395E-3</v>
      </c>
      <c r="CS404" s="240">
        <f t="shared" ca="1" si="687"/>
        <v>-1.1506281831359217E-3</v>
      </c>
      <c r="CT404" s="240">
        <f t="shared" ca="1" si="688"/>
        <v>2.4378427881354605E-3</v>
      </c>
      <c r="CU404" s="240">
        <f t="shared" ca="1" si="689"/>
        <v>3.5538447895607029E-3</v>
      </c>
      <c r="CV404" s="240">
        <f t="shared" ca="1" si="690"/>
        <v>1.0655245563439227E-3</v>
      </c>
      <c r="CW404" s="240">
        <f t="shared" ca="1" si="691"/>
        <v>-2.5034545343639624E-3</v>
      </c>
      <c r="CX404" s="240">
        <f t="shared" ca="1" si="692"/>
        <v>-3.5334209849788405E-3</v>
      </c>
      <c r="CY404" s="240">
        <f t="shared" ca="1" si="693"/>
        <v>-9.7977909740176077E-4</v>
      </c>
      <c r="CZ404" s="240">
        <f t="shared" ca="1" si="694"/>
        <v>2.5675582931911213E-3</v>
      </c>
      <c r="DA404" s="240">
        <f t="shared" ca="1" si="695"/>
        <v>3.5108687797187456E-3</v>
      </c>
      <c r="DB404" s="240">
        <f t="shared" ca="1" si="696"/>
        <v>8.9344345616757458E-4</v>
      </c>
      <c r="DC404" s="240">
        <f t="shared" ca="1" si="697"/>
        <v>-2.630115450909686E-3</v>
      </c>
      <c r="DD404" s="240">
        <f t="shared" ca="1" si="698"/>
        <v>-3.4862017583856021E-3</v>
      </c>
      <c r="DE404" s="240">
        <f t="shared" ca="1" si="699"/>
        <v>-8.065696380034459E-4</v>
      </c>
      <c r="DF404" s="240">
        <f t="shared" ca="1" si="700"/>
        <v>2.6910883254269735E-3</v>
      </c>
      <c r="DG404" s="240">
        <f t="shared" ca="1" si="701"/>
        <v>3.459434779470672E-3</v>
      </c>
      <c r="DH404" s="240">
        <f t="shared" ca="1" si="702"/>
        <v>7.1920997244891496E-4</v>
      </c>
      <c r="DI404" s="240">
        <f t="shared" ca="1" si="703"/>
        <v>-2.7504401889632633E-3</v>
      </c>
      <c r="DJ404" s="240">
        <f t="shared" ca="1" si="704"/>
        <v>-3.4305839664012039E-3</v>
      </c>
      <c r="DK404" s="240">
        <f t="shared" ca="1" si="705"/>
        <v>-6.3141708170002435E-4</v>
      </c>
      <c r="DL404" s="240">
        <f t="shared" ca="1" si="706"/>
        <v>2.8081352901753384E-3</v>
      </c>
      <c r="DM404" s="240">
        <f t="shared" ca="1" si="707"/>
        <v>3.3996666978281555E-3</v>
      </c>
      <c r="DN404" s="240">
        <f t="shared" ca="1" si="708"/>
        <v>5.4324384891127234E-4</v>
      </c>
      <c r="DO404" s="240">
        <f t="shared" ca="1" si="709"/>
        <v>-2.8641388756915206E-3</v>
      </c>
      <c r="DP404" s="240">
        <f t="shared" ca="1" si="710"/>
        <v>-3.3667015971580788E-3</v>
      </c>
      <c r="DQ404" s="240">
        <f t="shared" ca="1" si="711"/>
        <v>-4.547433863411319E-4</v>
      </c>
      <c r="DR404" s="240">
        <f t="shared" ca="1" si="712"/>
        <v>2.918417211046069E-3</v>
      </c>
      <c r="DS404" s="240">
        <f t="shared" ca="1" si="713"/>
        <v>3.3317085213349367E-3</v>
      </c>
      <c r="DT404" s="240">
        <f t="shared" ca="1" si="714"/>
        <v>3.6596900335906135E-4</v>
      </c>
      <c r="DU404" s="240">
        <f t="shared" ca="1" si="715"/>
        <v>-2.970937600999301E-3</v>
      </c>
      <c r="DV404" s="240">
        <f t="shared" ca="1" si="716"/>
        <v>-3.294708548879169E-3</v>
      </c>
      <c r="DW404" s="240">
        <f t="shared" ca="1" si="717"/>
        <v>-2.7697417433377824E-4</v>
      </c>
      <c r="DX404" s="240">
        <f t="shared" ca="1" si="718"/>
        <v>3.0216684092322045E-3</v>
      </c>
      <c r="DY404" s="240">
        <f t="shared" ca="1" si="719"/>
        <v>3.2557239671906226E-3</v>
      </c>
      <c r="DZ404" s="240">
        <f t="shared" ca="1" si="720"/>
        <v>1.8781250642260772E-4</v>
      </c>
      <c r="EA404" s="240">
        <f t="shared" ca="1" si="721"/>
        <v>-3.0705790774028744E-3</v>
      </c>
      <c r="EB404" s="240">
        <f t="shared" ca="1" si="722"/>
        <v>-3.2147782591235999E-3</v>
      </c>
      <c r="EC404" s="240">
        <f t="shared" ca="1" si="723"/>
        <v>-9.853770728043376E-5</v>
      </c>
      <c r="ED404" s="240">
        <f t="shared" ca="1" si="724"/>
        <v>3.1176401435536634E-3</v>
      </c>
      <c r="EE404" s="240">
        <f t="shared" ca="1" si="725"/>
        <v>3.1718960888415812E-3</v>
      </c>
      <c r="EF404" s="240">
        <f t="shared" ca="1" si="726"/>
        <v>9.2035527078529553E-6</v>
      </c>
      <c r="EG404" s="240">
        <f t="shared" ca="1" si="727"/>
        <v>-3.1628232598580482E-3</v>
      </c>
      <c r="EH404" s="240">
        <f t="shared" ca="1" si="728"/>
        <v>-3.1271032869605317E-3</v>
      </c>
      <c r="EI404" s="240">
        <f t="shared" ca="1" si="729"/>
        <v>8.0136145740736719E-5</v>
      </c>
      <c r="EJ404" s="240">
        <f t="shared" ca="1" si="730"/>
        <v>3.2061012096962728E-3</v>
      </c>
      <c r="EK404" s="240">
        <f t="shared" ca="1" si="731"/>
        <v>3.0804268349892876E-3</v>
      </c>
      <c r="EL404" s="240">
        <f t="shared" ca="1" si="732"/>
        <v>-1.6942757317161476E-4</v>
      </c>
      <c r="EM404" s="240">
        <f t="shared" ca="1" si="733"/>
        <v>-3.2474479240495744E-3</v>
      </c>
      <c r="EN404" s="240">
        <f t="shared" ca="1" si="734"/>
        <v>-3.0318948490772242E-3</v>
      </c>
      <c r="EO404" s="240">
        <f t="shared" ca="1" si="735"/>
        <v>2.586169437677195E-4</v>
      </c>
      <c r="EP404" s="240">
        <f t="shared" ca="1" si="736"/>
        <v>3.286838497203376E-3</v>
      </c>
      <c r="EQ404" s="240">
        <f t="shared" ca="1" si="737"/>
        <v>2.9815365630779262E-3</v>
      </c>
      <c r="ER404" s="240">
        <f t="shared" ca="1" si="738"/>
        <v>-3.4765053318710592E-4</v>
      </c>
      <c r="ES404" s="240">
        <f t="shared" ca="1" si="739"/>
        <v>-3.3242492017492684E-3</v>
      </c>
      <c r="ET404" s="240">
        <f t="shared" ca="1" si="740"/>
        <v>-2.9293823109398619E-3</v>
      </c>
      <c r="EU404" s="240">
        <f t="shared" ca="1" si="741"/>
        <v>4.364747109248941E-4</v>
      </c>
      <c r="EV404" s="240">
        <f t="shared" ca="1" si="742"/>
        <v>3.3596575028777107E-3</v>
      </c>
      <c r="EW404" s="240">
        <f t="shared" ca="1" si="743"/>
        <v>2.8754635084344104E-3</v>
      </c>
      <c r="EX404" s="240">
        <f t="shared" ca="1" si="744"/>
        <v>-5.2503597261766163E-4</v>
      </c>
      <c r="EY404" s="240">
        <f t="shared" ca="1" si="745"/>
        <v>-3.393042071952066E-3</v>
      </c>
      <c r="EZ404" s="240">
        <f t="shared" ca="1" si="746"/>
        <v>-2.819812634231921E-3</v>
      </c>
      <c r="FA404" s="240">
        <f t="shared" ca="1" si="747"/>
        <v>6.1328097227288428E-4</v>
      </c>
      <c r="FB404" s="240">
        <f t="shared" ca="1" si="748"/>
        <v>3.4243827993563317E-3</v>
      </c>
      <c r="FC404" s="240">
        <f t="shared" ca="1" si="749"/>
        <v>2.7624632103381559E-3</v>
      </c>
      <c r="FD404" s="240">
        <f t="shared" ca="1" si="750"/>
        <v>-7.0115655440236005E-4</v>
      </c>
      <c r="FE404" s="240">
        <f t="shared" ca="1" si="751"/>
        <v>-3.4536608066081842E-3</v>
      </c>
      <c r="FF404" s="240">
        <f t="shared" ca="1" si="752"/>
        <v>-2.7034497819016343E-3</v>
      </c>
      <c r="FG404" s="240">
        <f t="shared" ca="1" si="753"/>
        <v>7.886097860414984E-4</v>
      </c>
      <c r="FH404" s="240">
        <f t="shared" ca="1" si="754"/>
        <v>3.4808584577308301E-3</v>
      </c>
      <c r="FI404" s="240">
        <f t="shared" ca="1" si="755"/>
        <v>2.6428078964050644E-3</v>
      </c>
      <c r="FJ404" s="240">
        <f t="shared" ca="1" si="756"/>
        <v>-8.7558798863354367E-4</v>
      </c>
      <c r="FK404" s="240">
        <f t="shared" ca="1" si="757"/>
        <v>-3.5059593698762194E-3</v>
      </c>
      <c r="FL404" s="240">
        <f t="shared" ca="1" si="758"/>
        <v>-2.5805740822525819E-3</v>
      </c>
      <c r="FM404" s="240">
        <f t="shared" ca="1" si="759"/>
        <v>9.6203876976157991E-4</v>
      </c>
      <c r="FN404" s="240">
        <f t="shared" ca="1" si="760"/>
        <v>3.5289484231934335E-3</v>
      </c>
      <c r="FO404" s="240">
        <f t="shared" ca="1" si="761"/>
        <v>2.51678582676683E-3</v>
      </c>
      <c r="FP404" s="240">
        <f t="shared" ca="1" si="762"/>
        <v>-1.0479100547076581E-3</v>
      </c>
      <c r="FQ404" s="240">
        <f t="shared" ca="1" si="763"/>
        <v>-3.5498117699364236E-3</v>
      </c>
      <c r="FR404" s="240">
        <f t="shared" ca="1" si="764"/>
        <v>-2.4514815536077167E-3</v>
      </c>
      <c r="FS404" s="240">
        <f t="shared" ca="1" si="765"/>
        <v>1.1331501178205622E-3</v>
      </c>
      <c r="FT404" s="240">
        <f t="shared" ca="1" si="766"/>
        <v>3.5685368428052147E-3</v>
      </c>
      <c r="FU404" s="240">
        <f t="shared" ca="1" si="767"/>
        <v>2.3847005996275091E-3</v>
      </c>
      <c r="FV404" s="240">
        <f t="shared" ca="1" si="768"/>
        <v>-1.2177076136738027E-3</v>
      </c>
      <c r="FW404" s="240">
        <f t="shared" ca="1" si="769"/>
        <v>-3.5851123625160854E-3</v>
      </c>
      <c r="FX404" s="240">
        <f t="shared" ca="1" si="770"/>
        <v>-2.3164831911758632E-3</v>
      </c>
      <c r="FY404" s="240">
        <f t="shared" ca="1" si="771"/>
        <v>1.301531607993585E-3</v>
      </c>
      <c r="FZ404" s="240">
        <f t="shared" ca="1" si="772"/>
        <v>3.5995283445957463E-3</v>
      </c>
      <c r="GA404" s="240">
        <f t="shared" ca="1" si="773"/>
        <v>2.2468704198686604E-3</v>
      </c>
      <c r="GB404" s="240">
        <f t="shared" ca="1" si="774"/>
        <v>-1.3845716083401142E-3</v>
      </c>
      <c r="GC404" s="240">
        <f t="shared" ca="1" si="775"/>
        <v>-3.6117761053956737E-3</v>
      </c>
      <c r="GD404" s="240">
        <f t="shared" ca="1" si="776"/>
        <v>-2.1759042178364245E-3</v>
      </c>
      <c r="GE404" s="240">
        <f t="shared" ca="1" si="777"/>
        <v>1.4667775945221507E-3</v>
      </c>
      <c r="GF404" s="240">
        <f t="shared" ca="1" si="778"/>
        <v>3.6218482673227165E-3</v>
      </c>
      <c r="GG404" s="240">
        <f t="shared" ca="1" si="779"/>
        <v>2.1036273324656616E-3</v>
      </c>
      <c r="GH404" s="240">
        <f t="shared" ca="1" si="780"/>
        <v>-1.5481000487276894E-3</v>
      </c>
      <c r="GI404" s="240">
        <f t="shared" ca="1" si="781"/>
        <v>-3.6297387632831528E-3</v>
      </c>
      <c r="GJ404" s="240">
        <f t="shared" ca="1" si="782"/>
        <v>-2.0300833006496001E-3</v>
      </c>
      <c r="GK404" s="240">
        <f t="shared" ca="1" si="783"/>
        <v>1.6284899853510634E-3</v>
      </c>
      <c r="GL404" s="240">
        <f t="shared" ca="1" si="784"/>
        <v>3.6354428403372612E-3</v>
      </c>
      <c r="GM404" s="240">
        <f t="shared" ca="1" si="785"/>
        <v>1.9553164225628453E-3</v>
      </c>
      <c r="GN404" s="240">
        <f t="shared" ca="1" si="786"/>
        <v>-1.7078989805004244E-3</v>
      </c>
      <c r="GO404" s="240">
        <f t="shared" ca="1" si="787"/>
        <v>-3.6389570625623095E-3</v>
      </c>
      <c r="GP404" s="240">
        <f t="shared" ca="1" si="788"/>
        <v>-1.8793717349771292E-3</v>
      </c>
      <c r="GQ404" s="240">
        <f t="shared" ca="1" si="789"/>
        <v>1.7862792011663874E-3</v>
      </c>
      <c r="GR404" s="240">
        <f t="shared" ca="1" si="790"/>
        <v>3.6402793131222436E-3</v>
      </c>
      <c r="GS404" s="240">
        <f t="shared" ca="1" si="791"/>
        <v>1.8022949841324976E-3</v>
      </c>
      <c r="GT404" s="240">
        <f t="shared" ca="1" si="792"/>
        <v>-1.8635834340347598E-3</v>
      </c>
      <c r="GU404" s="240">
        <f t="shared" ca="1" si="793"/>
        <v>-3.639408795542763E-3</v>
      </c>
      <c r="GV404" s="240">
        <f t="shared" ca="1" si="794"/>
        <v>-1.7241325981815739E-3</v>
      </c>
      <c r="GW404" s="240">
        <f t="shared" ca="1" si="795"/>
        <v>1.9397651139264321E-3</v>
      </c>
      <c r="GX404" s="240">
        <f t="shared" ca="1" si="796"/>
        <v>3.6363460341911056E-3</v>
      </c>
      <c r="GY404" s="240">
        <f t="shared" ca="1" si="797"/>
        <v>1.6449316592230684E-3</v>
      </c>
      <c r="GZ404" s="240">
        <f t="shared" ca="1" si="798"/>
        <v>-2.0147783518459647E-3</v>
      </c>
      <c r="HA404" s="240">
        <f t="shared" ca="1" si="799"/>
        <v>-3.6310928739601875E-3</v>
      </c>
      <c r="HB404" s="240">
        <f t="shared" ca="1" si="800"/>
        <v>-1.5647398749409113E-3</v>
      </c>
      <c r="HC404" s="240">
        <f t="shared" ca="1" si="801"/>
        <v>2.0885779626237588E-3</v>
      </c>
      <c r="HD404" s="240">
        <f t="shared" ca="1" si="802"/>
        <v>3.6236524791573121E-3</v>
      </c>
      <c r="HE404" s="240">
        <f t="shared" ca="1" si="803"/>
        <v>1.4836055498674817E-3</v>
      </c>
      <c r="HF404" s="240">
        <f t="shared" ca="1" si="804"/>
        <v>-2.1611194921338285E-3</v>
      </c>
      <c r="HG404" s="240">
        <f t="shared" ca="1" si="805"/>
        <v>-3.6140293315980775E-3</v>
      </c>
      <c r="HH404" s="240">
        <f t="shared" ca="1" si="806"/>
        <v>-1.4015775562863965E-3</v>
      </c>
      <c r="HI404" s="240">
        <f t="shared" ca="1" si="807"/>
        <v>2.232359244071217E-3</v>
      </c>
      <c r="HJ404" s="240">
        <f t="shared" ca="1" si="808"/>
        <v>3.6022292279067475E-3</v>
      </c>
      <c r="HK404" s="240">
        <f t="shared" ca="1" si="809"/>
        <v>1.3187053047938606E-3</v>
      </c>
      <c r="HL404" s="240">
        <f t="shared" ca="1" si="810"/>
        <v>-2.3022543062733484E-3</v>
      </c>
      <c r="HM404" s="240">
        <f t="shared" ca="1" si="811"/>
        <v>-3.5882592760245529E-3</v>
      </c>
      <c r="HN404" s="240">
        <f t="shared" ca="1" si="812"/>
        <v>-1.2350387145351885E-3</v>
      </c>
      <c r="HO404" s="240">
        <f t="shared" ca="1" si="813"/>
        <v>2.3707625765682131E-3</v>
      </c>
      <c r="HP404" s="240">
        <f t="shared" ca="1" si="814"/>
        <v>3.5721278909281555E-3</v>
      </c>
      <c r="HQ404" s="240">
        <f t="shared" ca="1" si="815"/>
        <v>1.150628183135952E-3</v>
      </c>
      <c r="HR404" s="240">
        <f t="shared" ca="1" si="816"/>
        <v>-2.4378427881354752E-3</v>
      </c>
      <c r="HS404" s="240">
        <f t="shared" ca="1" si="817"/>
        <v>-3.5538447895607098E-3</v>
      </c>
      <c r="HT404" s="240">
        <f t="shared" ca="1" si="818"/>
        <v>-1.0655245563439531E-3</v>
      </c>
      <c r="HU404" s="240">
        <f t="shared" ca="1" si="819"/>
        <v>2.5034545343639017E-3</v>
      </c>
      <c r="HV404" s="240">
        <f t="shared" ca="1" si="820"/>
        <v>3.5334209849788483E-3</v>
      </c>
      <c r="HW404" s="240">
        <f t="shared" ca="1" si="821"/>
        <v>9.797790974017419E-4</v>
      </c>
      <c r="HX404" s="240">
        <f t="shared" ca="1" si="822"/>
        <v>-2.5675582931910983E-3</v>
      </c>
      <c r="HY404" s="240">
        <f t="shared" ca="1" si="823"/>
        <v>-3.5108687797187543E-3</v>
      </c>
      <c r="HZ404" s="240">
        <f t="shared" ca="1" si="824"/>
        <v>-8.9344345616765579E-4</v>
      </c>
      <c r="IA404" s="240">
        <f t="shared" ca="1" si="825"/>
        <v>2.6301154509096639E-3</v>
      </c>
      <c r="IB404" s="240">
        <f t="shared" ca="1" si="826"/>
        <v>3.4862017583855965E-3</v>
      </c>
      <c r="IC404" s="240">
        <f t="shared" ca="1" si="827"/>
        <v>8.0656963800347713E-4</v>
      </c>
      <c r="ID404" s="240">
        <f t="shared" ca="1" si="828"/>
        <v>-2.6910883254269522E-3</v>
      </c>
      <c r="IE404" s="240">
        <f t="shared" ca="1" si="829"/>
        <v>-2.5376102936280104E-3</v>
      </c>
      <c r="IF404" s="240">
        <f t="shared" ca="1" si="830"/>
        <v>-7.1920997244894619E-4</v>
      </c>
      <c r="IG404" s="240">
        <f t="shared" ca="1" si="831"/>
        <v>2.7504401889632763E-3</v>
      </c>
      <c r="IH404" s="240">
        <f t="shared" ca="1" si="832"/>
        <v>3.4305839664012143E-3</v>
      </c>
      <c r="II404" s="240">
        <f t="shared" ca="1" si="833"/>
        <v>6.3141708170000484E-4</v>
      </c>
      <c r="IJ404" s="240">
        <f t="shared" ca="1" si="834"/>
        <v>-2.8081352901752846E-3</v>
      </c>
      <c r="IK404" s="240">
        <f t="shared" ca="1" si="835"/>
        <v>-3.3996666978281668E-3</v>
      </c>
      <c r="IL404" s="240">
        <f t="shared" ca="1" si="836"/>
        <v>-5.4324384891135517E-4</v>
      </c>
      <c r="IM404" s="240">
        <f t="shared" ca="1" si="837"/>
        <v>2.8641388756915007E-3</v>
      </c>
      <c r="IN404" s="240">
        <f t="shared" ca="1" si="838"/>
        <v>3.3667015971580714E-3</v>
      </c>
      <c r="IO404" s="240">
        <f t="shared" ca="1" si="839"/>
        <v>4.5474338634121495E-4</v>
      </c>
      <c r="IP404" s="240">
        <f t="shared" ca="1" si="840"/>
        <v>-2.918417211045988E-3</v>
      </c>
      <c r="IQ404" s="240">
        <f t="shared" ca="1" si="841"/>
        <v>-3.3317085213349293E-3</v>
      </c>
      <c r="IR404" s="240">
        <f t="shared" ca="1" si="842"/>
        <v>-3.6596900335909323E-4</v>
      </c>
      <c r="IS404" s="240">
        <f t="shared" ca="1" si="843"/>
        <v>2.970937600999252E-3</v>
      </c>
      <c r="IT404" s="240">
        <f t="shared" ca="1" si="844"/>
        <v>3.2947085488791387E-3</v>
      </c>
      <c r="IU404" s="240">
        <f t="shared" ca="1" si="845"/>
        <v>2.7697417433381012E-4</v>
      </c>
      <c r="IV404" s="240">
        <f t="shared" ca="1" si="846"/>
        <v>-3.0216684092321867E-3</v>
      </c>
      <c r="IW404" s="240">
        <f t="shared" ca="1" si="847"/>
        <v>-3.2557239671905909E-3</v>
      </c>
      <c r="IX404" s="240">
        <f t="shared" ca="1" si="848"/>
        <v>-1.8781250642263959E-4</v>
      </c>
      <c r="IY404" s="240">
        <f t="shared" ca="1" si="849"/>
        <v>3.0705790774028575E-3</v>
      </c>
      <c r="IZ404" s="240">
        <f t="shared" ca="1" si="850"/>
        <v>3.2147782591236632E-3</v>
      </c>
      <c r="JA404" s="240">
        <f t="shared" ca="1" si="851"/>
        <v>9.8537707280362419E-5</v>
      </c>
      <c r="JB404" s="240">
        <f t="shared" ca="1" si="852"/>
        <v>-3.1176401435536469E-3</v>
      </c>
    </row>
    <row r="405" spans="2:262">
      <c r="B405" s="248">
        <v>44</v>
      </c>
      <c r="C405" s="247">
        <f t="shared" si="853"/>
        <v>8.5937500000000044E-4</v>
      </c>
      <c r="D405" s="244">
        <f t="shared" ca="1" si="597"/>
        <v>24.192443597403603</v>
      </c>
      <c r="E405" s="243">
        <f ca="1">AX361</f>
        <v>0.19244359740360306</v>
      </c>
      <c r="F405" s="242">
        <v>44</v>
      </c>
      <c r="G405" s="240">
        <f t="shared" ca="1" si="854"/>
        <v>-1.1709026644465791E-3</v>
      </c>
      <c r="H405" s="240">
        <f t="shared" ca="1" si="598"/>
        <v>-4.2656267896863187E-5</v>
      </c>
      <c r="I405" s="240">
        <f t="shared" ca="1" si="599"/>
        <v>1.1306866134630652E-3</v>
      </c>
      <c r="J405" s="240">
        <f t="shared" ca="1" si="600"/>
        <v>1.1086602278155178E-3</v>
      </c>
      <c r="K405" s="240">
        <f t="shared" ca="1" si="601"/>
        <v>-8.5448986181060546E-5</v>
      </c>
      <c r="L405" s="240">
        <f t="shared" ca="1" si="602"/>
        <v>-1.1892209743172011E-3</v>
      </c>
      <c r="M405" s="240">
        <f t="shared" ca="1" si="603"/>
        <v>-1.0357407871352639E-3</v>
      </c>
      <c r="N405" s="240">
        <f t="shared" ca="1" si="604"/>
        <v>2.1273131981089334E-4</v>
      </c>
      <c r="O405" s="240">
        <f t="shared" ca="1" si="605"/>
        <v>1.23630248709435E-3</v>
      </c>
      <c r="P405" s="240">
        <f t="shared" ca="1" si="606"/>
        <v>9.5284659648139003E-4</v>
      </c>
      <c r="Q405" s="240">
        <f t="shared" ca="1" si="607"/>
        <v>-3.3796493454017865E-4</v>
      </c>
      <c r="R405" s="240">
        <f t="shared" ca="1" si="608"/>
        <v>-1.2714777310890945E-3</v>
      </c>
      <c r="S405" s="240">
        <f t="shared" ca="1" si="609"/>
        <v>-8.6077597222446666E-4</v>
      </c>
      <c r="T405" s="240">
        <f t="shared" ca="1" si="610"/>
        <v>4.5994376219941593E-4</v>
      </c>
      <c r="U405" s="241">
        <f t="shared" ca="1" si="611"/>
        <v>1.2944079494730215E-3</v>
      </c>
      <c r="V405" s="240">
        <f t="shared" ca="1" si="612"/>
        <v>7.6041560480701064E-4</v>
      </c>
      <c r="W405" s="240">
        <f t="shared" ca="1" si="613"/>
        <v>-5.774930799978368E-4</v>
      </c>
      <c r="X405" s="240">
        <f t="shared" ca="1" si="614"/>
        <v>-1.3048723117081609E-3</v>
      </c>
      <c r="Y405" s="240">
        <f t="shared" ca="1" si="615"/>
        <v>-6.5273201942980981E-4</v>
      </c>
      <c r="Z405" s="240">
        <f t="shared" ca="1" si="616"/>
        <v>6.8948082374604861E-4</v>
      </c>
      <c r="AA405" s="240">
        <f t="shared" ca="1" si="617"/>
        <v>1.3027700402657863E-3</v>
      </c>
      <c r="AB405" s="240">
        <f t="shared" ca="1" si="618"/>
        <v>5.3876226788588213E-4</v>
      </c>
      <c r="AC405" s="240">
        <f t="shared" ca="1" si="619"/>
        <v>-7.9482849025302831E-4</v>
      </c>
      <c r="AD405" s="240">
        <f t="shared" ca="1" si="620"/>
        <v>-1.2881213811691062E-3</v>
      </c>
      <c r="AE405" s="240">
        <f t="shared" ca="1" si="621"/>
        <v>-4.1960394118479937E-4</v>
      </c>
      <c r="AF405" s="240">
        <f t="shared" ca="1" si="622"/>
        <v>8.9252152390142156E-4</v>
      </c>
      <c r="AG405" s="240">
        <f t="shared" ca="1" si="623"/>
        <v>1.261067409012993E-3</v>
      </c>
      <c r="AH405" s="240">
        <f t="shared" ca="1" si="624"/>
        <v>2.9640459915126024E-4</v>
      </c>
      <c r="AI405" s="240">
        <f t="shared" ca="1" si="625"/>
        <v>-9.8161908737274942E-4</v>
      </c>
      <c r="AJ405" s="240">
        <f t="shared" ca="1" si="626"/>
        <v>-1.2218686683385161E-3</v>
      </c>
      <c r="AK405" s="240">
        <f t="shared" ca="1" si="627"/>
        <v>-1.7035071879665847E-4</v>
      </c>
      <c r="AL405" s="240">
        <f t="shared" ca="1" si="628"/>
        <v>1.0612631224251002E-3</v>
      </c>
      <c r="AM405" s="240">
        <f t="shared" ca="1" si="629"/>
        <v>1.1709026644465817E-3</v>
      </c>
      <c r="AN405" s="240">
        <f t="shared" ca="1" si="630"/>
        <v>4.2656267896869693E-5</v>
      </c>
      <c r="AO405" s="240">
        <f t="shared" ca="1" si="631"/>
        <v>-1.1306866134630619E-3</v>
      </c>
      <c r="AP405" s="240">
        <f t="shared" ca="1" si="632"/>
        <v>-1.108660227815521E-3</v>
      </c>
      <c r="AQ405" s="240">
        <f t="shared" ca="1" si="633"/>
        <v>8.5448986181054149E-5</v>
      </c>
      <c r="AR405" s="240">
        <f t="shared" ca="1" si="634"/>
        <v>1.1892209743171985E-3</v>
      </c>
      <c r="AS405" s="240">
        <f t="shared" ca="1" si="635"/>
        <v>1.035740787135268E-3</v>
      </c>
      <c r="AT405" s="240">
        <f t="shared" ca="1" si="636"/>
        <v>-2.1273131981088705E-4</v>
      </c>
      <c r="AU405" s="240">
        <f t="shared" ca="1" si="637"/>
        <v>-1.2363024870943478E-3</v>
      </c>
      <c r="AV405" s="240">
        <f t="shared" ca="1" si="638"/>
        <v>-9.5284659648139447E-4</v>
      </c>
      <c r="AW405" s="240">
        <f t="shared" ca="1" si="639"/>
        <v>3.3796493454017252E-4</v>
      </c>
      <c r="AX405" s="240">
        <f t="shared" ca="1" si="640"/>
        <v>1.2714777310890929E-3</v>
      </c>
      <c r="AY405" s="240">
        <f t="shared" ca="1" si="641"/>
        <v>8.6077597222447154E-4</v>
      </c>
      <c r="AZ405" s="240">
        <f t="shared" ca="1" si="642"/>
        <v>-4.5994376219940996E-4</v>
      </c>
      <c r="BA405" s="240">
        <f t="shared" ca="1" si="643"/>
        <v>-1.2944079494730204E-3</v>
      </c>
      <c r="BB405" s="240">
        <f t="shared" ca="1" si="644"/>
        <v>-7.6041560480701585E-4</v>
      </c>
      <c r="BC405" s="240">
        <f t="shared" ca="1" si="645"/>
        <v>5.7749307999783095E-4</v>
      </c>
      <c r="BD405" s="240">
        <f t="shared" ca="1" si="646"/>
        <v>1.3048723117081605E-3</v>
      </c>
      <c r="BE405" s="240">
        <f t="shared" ca="1" si="647"/>
        <v>6.5273201942981545E-4</v>
      </c>
      <c r="BF405" s="240">
        <f t="shared" ca="1" si="648"/>
        <v>-6.8948082374604318E-4</v>
      </c>
      <c r="BG405" s="240">
        <f t="shared" ca="1" si="649"/>
        <v>-1.3027700402657868E-3</v>
      </c>
      <c r="BH405" s="240">
        <f t="shared" ca="1" si="650"/>
        <v>-5.3876226788588798E-4</v>
      </c>
      <c r="BI405" s="240">
        <f t="shared" ca="1" si="651"/>
        <v>7.9482849025302321E-4</v>
      </c>
      <c r="BJ405" s="240">
        <f t="shared" ca="1" si="652"/>
        <v>1.2881213811691073E-3</v>
      </c>
      <c r="BK405" s="240">
        <f t="shared" ca="1" si="653"/>
        <v>4.1960394118480544E-4</v>
      </c>
      <c r="BL405" s="240">
        <f t="shared" ca="1" si="654"/>
        <v>-8.9252152390141678E-4</v>
      </c>
      <c r="BM405" s="240">
        <f t="shared" ca="1" si="655"/>
        <v>-1.2610674090129947E-3</v>
      </c>
      <c r="BN405" s="240">
        <f t="shared" ca="1" si="656"/>
        <v>-2.9640459915126642E-4</v>
      </c>
      <c r="BO405" s="240">
        <f t="shared" ca="1" si="657"/>
        <v>9.8161908737274509E-4</v>
      </c>
      <c r="BP405" s="240">
        <f t="shared" ca="1" si="658"/>
        <v>1.2218686683385185E-3</v>
      </c>
      <c r="BQ405" s="240">
        <f t="shared" ca="1" si="659"/>
        <v>1.7035071879666487E-4</v>
      </c>
      <c r="BR405" s="240">
        <f t="shared" ca="1" si="660"/>
        <v>-1.0612631224250965E-3</v>
      </c>
      <c r="BS405" s="240">
        <f t="shared" ca="1" si="661"/>
        <v>-1.1709026644465847E-3</v>
      </c>
      <c r="BT405" s="240">
        <f t="shared" ca="1" si="662"/>
        <v>-4.2656267896875981E-5</v>
      </c>
      <c r="BU405" s="240">
        <f t="shared" ca="1" si="663"/>
        <v>1.1306866134630589E-3</v>
      </c>
      <c r="BV405" s="240">
        <f t="shared" ca="1" si="664"/>
        <v>1.1086602278155243E-3</v>
      </c>
      <c r="BW405" s="240">
        <f t="shared" ca="1" si="665"/>
        <v>-8.5448986181047753E-5</v>
      </c>
      <c r="BX405" s="240">
        <f t="shared" ca="1" si="666"/>
        <v>-1.1892209743171959E-3</v>
      </c>
      <c r="BY405" s="240">
        <f t="shared" ca="1" si="667"/>
        <v>-1.0357407871352717E-3</v>
      </c>
      <c r="BZ405" s="240">
        <f t="shared" ca="1" si="668"/>
        <v>2.1273131981088065E-4</v>
      </c>
      <c r="CA405" s="240">
        <f t="shared" ca="1" si="669"/>
        <v>1.2363024870943459E-3</v>
      </c>
      <c r="CB405" s="240">
        <f t="shared" ca="1" si="670"/>
        <v>9.5284659648139881E-4</v>
      </c>
      <c r="CC405" s="240">
        <f t="shared" ca="1" si="671"/>
        <v>-3.3796493454016629E-4</v>
      </c>
      <c r="CD405" s="240">
        <f t="shared" ca="1" si="672"/>
        <v>-1.2714777310890914E-3</v>
      </c>
      <c r="CE405" s="240">
        <f t="shared" ca="1" si="673"/>
        <v>-8.607759722244762E-4</v>
      </c>
      <c r="CF405" s="240">
        <f t="shared" ca="1" si="674"/>
        <v>4.5994376219940394E-4</v>
      </c>
      <c r="CG405" s="240">
        <f t="shared" ca="1" si="675"/>
        <v>1.2944079494730198E-3</v>
      </c>
      <c r="CH405" s="240">
        <f t="shared" ca="1" si="676"/>
        <v>7.6041560480702105E-4</v>
      </c>
      <c r="CI405" s="240">
        <f t="shared" ca="1" si="677"/>
        <v>-5.774930799978252E-4</v>
      </c>
      <c r="CJ405" s="240">
        <f t="shared" ca="1" si="678"/>
        <v>-1.3048723117081605E-3</v>
      </c>
      <c r="CK405" s="240">
        <f t="shared" ca="1" si="679"/>
        <v>-6.5273201942982087E-4</v>
      </c>
      <c r="CL405" s="240">
        <f t="shared" ca="1" si="680"/>
        <v>6.8948082374603787E-4</v>
      </c>
      <c r="CM405" s="240">
        <f t="shared" ca="1" si="681"/>
        <v>1.302770040265787E-3</v>
      </c>
      <c r="CN405" s="240">
        <f t="shared" ca="1" si="682"/>
        <v>5.3876226788589384E-4</v>
      </c>
      <c r="CO405" s="240">
        <f t="shared" ca="1" si="683"/>
        <v>-7.9482849025301833E-4</v>
      </c>
      <c r="CP405" s="240">
        <f t="shared" ca="1" si="684"/>
        <v>-1.2881213811691081E-3</v>
      </c>
      <c r="CQ405" s="240">
        <f t="shared" ca="1" si="685"/>
        <v>-4.1960394118481151E-4</v>
      </c>
      <c r="CR405" s="240">
        <f t="shared" ca="1" si="686"/>
        <v>8.9252152390141212E-4</v>
      </c>
      <c r="CS405" s="240">
        <f t="shared" ca="1" si="687"/>
        <v>1.2610674090129965E-3</v>
      </c>
      <c r="CT405" s="240">
        <f t="shared" ca="1" si="688"/>
        <v>2.9640459915127265E-4</v>
      </c>
      <c r="CU405" s="240">
        <f t="shared" ca="1" si="689"/>
        <v>-9.8161908737274097E-4</v>
      </c>
      <c r="CV405" s="240">
        <f t="shared" ca="1" si="690"/>
        <v>-1.2218686683385207E-3</v>
      </c>
      <c r="CW405" s="240">
        <f t="shared" ca="1" si="691"/>
        <v>-1.7035071879667127E-4</v>
      </c>
      <c r="CX405" s="240">
        <f t="shared" ca="1" si="692"/>
        <v>1.0612631224250926E-3</v>
      </c>
      <c r="CY405" s="240">
        <f t="shared" ca="1" si="693"/>
        <v>1.1709026644465873E-3</v>
      </c>
      <c r="CZ405" s="240">
        <f t="shared" ca="1" si="694"/>
        <v>4.2656267896882378E-5</v>
      </c>
      <c r="DA405" s="240">
        <f t="shared" ca="1" si="695"/>
        <v>-1.1306866134630556E-3</v>
      </c>
      <c r="DB405" s="240">
        <f t="shared" ca="1" si="696"/>
        <v>-1.1086602278155278E-3</v>
      </c>
      <c r="DC405" s="240">
        <f t="shared" ca="1" si="697"/>
        <v>8.5448986181041356E-5</v>
      </c>
      <c r="DD405" s="240">
        <f t="shared" ca="1" si="698"/>
        <v>1.1892209743171933E-3</v>
      </c>
      <c r="DE405" s="240">
        <f t="shared" ca="1" si="699"/>
        <v>1.0357407871352756E-3</v>
      </c>
      <c r="DF405" s="240">
        <f t="shared" ca="1" si="700"/>
        <v>-2.1273131981087436E-4</v>
      </c>
      <c r="DG405" s="240">
        <f t="shared" ca="1" si="701"/>
        <v>-1.2363024870943435E-3</v>
      </c>
      <c r="DH405" s="240">
        <f t="shared" ca="1" si="702"/>
        <v>-9.5284659648140326E-4</v>
      </c>
      <c r="DI405" s="240">
        <f t="shared" ca="1" si="703"/>
        <v>3.3796493454016016E-4</v>
      </c>
      <c r="DJ405" s="240">
        <f t="shared" ca="1" si="704"/>
        <v>1.2714777310890901E-3</v>
      </c>
      <c r="DK405" s="240">
        <f t="shared" ca="1" si="705"/>
        <v>8.6077597222448108E-4</v>
      </c>
      <c r="DL405" s="240">
        <f t="shared" ca="1" si="706"/>
        <v>-4.5994376219939798E-4</v>
      </c>
      <c r="DM405" s="240">
        <f t="shared" ca="1" si="707"/>
        <v>-1.2944079494730189E-3</v>
      </c>
      <c r="DN405" s="240">
        <f t="shared" ca="1" si="708"/>
        <v>-7.6041560480702626E-4</v>
      </c>
      <c r="DO405" s="240">
        <f t="shared" ca="1" si="709"/>
        <v>5.7749307999781945E-4</v>
      </c>
      <c r="DP405" s="240">
        <f t="shared" ca="1" si="710"/>
        <v>1.3048723117081603E-3</v>
      </c>
      <c r="DQ405" s="240">
        <f t="shared" ca="1" si="711"/>
        <v>6.527320194298264E-4</v>
      </c>
      <c r="DR405" s="240">
        <f t="shared" ca="1" si="712"/>
        <v>-6.8948082374603245E-4</v>
      </c>
      <c r="DS405" s="240">
        <f t="shared" ca="1" si="713"/>
        <v>-1.3027700402657876E-3</v>
      </c>
      <c r="DT405" s="240">
        <f t="shared" ca="1" si="714"/>
        <v>-5.3876226788589969E-4</v>
      </c>
      <c r="DU405" s="240">
        <f t="shared" ca="1" si="715"/>
        <v>7.9482849025301323E-4</v>
      </c>
      <c r="DV405" s="240">
        <f t="shared" ca="1" si="716"/>
        <v>1.2881213811691094E-3</v>
      </c>
      <c r="DW405" s="240">
        <f t="shared" ca="1" si="717"/>
        <v>4.1960394118481758E-4</v>
      </c>
      <c r="DX405" s="240">
        <f t="shared" ca="1" si="718"/>
        <v>-8.9252152390140735E-4</v>
      </c>
      <c r="DY405" s="240">
        <f t="shared" ca="1" si="719"/>
        <v>-1.2610674090129982E-3</v>
      </c>
      <c r="DZ405" s="240">
        <f t="shared" ca="1" si="720"/>
        <v>-2.9640459915127883E-4</v>
      </c>
      <c r="EA405" s="240">
        <f t="shared" ca="1" si="721"/>
        <v>9.8161908737273663E-4</v>
      </c>
      <c r="EB405" s="240">
        <f t="shared" ca="1" si="722"/>
        <v>1.2218686683385228E-3</v>
      </c>
      <c r="EC405" s="240">
        <f t="shared" ca="1" si="723"/>
        <v>1.7035071879667745E-4</v>
      </c>
      <c r="ED405" s="240">
        <f t="shared" ca="1" si="724"/>
        <v>-1.061263122425089E-3</v>
      </c>
      <c r="EE405" s="240">
        <f t="shared" ca="1" si="725"/>
        <v>-1.1709026644465903E-3</v>
      </c>
      <c r="EF405" s="240">
        <f t="shared" ca="1" si="726"/>
        <v>-4.2656267896888883E-5</v>
      </c>
      <c r="EG405" s="240">
        <f t="shared" ca="1" si="727"/>
        <v>1.1306866134630524E-3</v>
      </c>
      <c r="EH405" s="240">
        <f t="shared" ca="1" si="728"/>
        <v>1.1086602278155312E-3</v>
      </c>
      <c r="EI405" s="240">
        <f t="shared" ca="1" si="729"/>
        <v>-8.5448986181034959E-5</v>
      </c>
      <c r="EJ405" s="240">
        <f t="shared" ca="1" si="730"/>
        <v>-1.1892209743171905E-3</v>
      </c>
      <c r="EK405" s="240">
        <f t="shared" ca="1" si="731"/>
        <v>-1.0357407871352795E-3</v>
      </c>
      <c r="EL405" s="240">
        <f t="shared" ca="1" si="732"/>
        <v>2.1273131981086818E-4</v>
      </c>
      <c r="EM405" s="240">
        <f t="shared" ca="1" si="733"/>
        <v>1.2363024870943415E-3</v>
      </c>
      <c r="EN405" s="240">
        <f t="shared" ca="1" si="734"/>
        <v>9.5284659648140759E-4</v>
      </c>
      <c r="EO405" s="240">
        <f t="shared" ca="1" si="735"/>
        <v>-3.3796493454015393E-4</v>
      </c>
      <c r="EP405" s="240">
        <f t="shared" ca="1" si="736"/>
        <v>-1.2714777310890886E-3</v>
      </c>
      <c r="EQ405" s="240">
        <f t="shared" ca="1" si="737"/>
        <v>-8.6077597222448596E-4</v>
      </c>
      <c r="ER405" s="240">
        <f t="shared" ca="1" si="738"/>
        <v>4.5994376219939202E-4</v>
      </c>
      <c r="ES405" s="240">
        <f t="shared" ca="1" si="739"/>
        <v>1.294407949473018E-3</v>
      </c>
      <c r="ET405" s="240">
        <f t="shared" ca="1" si="740"/>
        <v>7.6041560480703146E-4</v>
      </c>
      <c r="EU405" s="240">
        <f t="shared" ca="1" si="741"/>
        <v>-5.7749307999781382E-4</v>
      </c>
      <c r="EV405" s="240">
        <f t="shared" ca="1" si="742"/>
        <v>-1.30487231170816E-3</v>
      </c>
      <c r="EW405" s="240">
        <f t="shared" ca="1" si="743"/>
        <v>-6.5273201942983193E-4</v>
      </c>
      <c r="EX405" s="240">
        <f t="shared" ca="1" si="744"/>
        <v>6.8948082374602681E-4</v>
      </c>
      <c r="EY405" s="240">
        <f t="shared" ca="1" si="745"/>
        <v>1.3027700402657879E-3</v>
      </c>
      <c r="EZ405" s="240">
        <f t="shared" ca="1" si="746"/>
        <v>5.3876226788590555E-4</v>
      </c>
      <c r="FA405" s="240">
        <f t="shared" ca="1" si="747"/>
        <v>-7.9482849025300825E-4</v>
      </c>
      <c r="FB405" s="240">
        <f t="shared" ca="1" si="748"/>
        <v>-1.2881213811691103E-3</v>
      </c>
      <c r="FC405" s="240">
        <f t="shared" ca="1" si="749"/>
        <v>-4.196039411848236E-4</v>
      </c>
      <c r="FD405" s="240">
        <f t="shared" ca="1" si="750"/>
        <v>8.925215239014028E-4</v>
      </c>
      <c r="FE405" s="240">
        <f t="shared" ca="1" si="751"/>
        <v>1.2610674090129997E-3</v>
      </c>
      <c r="FF405" s="240">
        <f t="shared" ca="1" si="752"/>
        <v>2.9640459915128518E-4</v>
      </c>
      <c r="FG405" s="240">
        <f t="shared" ca="1" si="753"/>
        <v>-9.8161908737273229E-4</v>
      </c>
      <c r="FH405" s="240">
        <f t="shared" ca="1" si="754"/>
        <v>-1.2218686683385252E-3</v>
      </c>
      <c r="FI405" s="240">
        <f t="shared" ca="1" si="755"/>
        <v>-1.7035071879668395E-4</v>
      </c>
      <c r="FJ405" s="240">
        <f t="shared" ca="1" si="756"/>
        <v>1.0612631224250853E-3</v>
      </c>
      <c r="FK405" s="240">
        <f t="shared" ca="1" si="757"/>
        <v>1.1709026644465932E-3</v>
      </c>
      <c r="FL405" s="240">
        <f t="shared" ca="1" si="758"/>
        <v>4.2656267896895063E-5</v>
      </c>
      <c r="FM405" s="240">
        <f t="shared" ca="1" si="759"/>
        <v>-1.1306866134630493E-3</v>
      </c>
      <c r="FN405" s="240">
        <f t="shared" ca="1" si="760"/>
        <v>-1.1086602278155347E-3</v>
      </c>
      <c r="FO405" s="240">
        <f t="shared" ca="1" si="761"/>
        <v>8.5448986181028562E-5</v>
      </c>
      <c r="FP405" s="240">
        <f t="shared" ca="1" si="762"/>
        <v>1.1892209743171879E-3</v>
      </c>
      <c r="FQ405" s="240">
        <f t="shared" ca="1" si="763"/>
        <v>1.0357407871352834E-3</v>
      </c>
      <c r="FR405" s="240">
        <f t="shared" ca="1" si="764"/>
        <v>-2.127313198108619E-4</v>
      </c>
      <c r="FS405" s="240">
        <f t="shared" ca="1" si="765"/>
        <v>-1.2363024870943394E-3</v>
      </c>
      <c r="FT405" s="240">
        <f t="shared" ca="1" si="766"/>
        <v>-9.5284659648141193E-4</v>
      </c>
      <c r="FU405" s="240">
        <f t="shared" ca="1" si="767"/>
        <v>3.379649345401478E-4</v>
      </c>
      <c r="FV405" s="240">
        <f t="shared" ca="1" si="768"/>
        <v>1.2714777310890871E-3</v>
      </c>
      <c r="FW405" s="240">
        <f t="shared" ca="1" si="769"/>
        <v>8.6077597222449062E-4</v>
      </c>
      <c r="FX405" s="240">
        <f t="shared" ca="1" si="770"/>
        <v>-4.5994376219938606E-4</v>
      </c>
      <c r="FY405" s="240">
        <f t="shared" ca="1" si="771"/>
        <v>-1.2944079494730172E-3</v>
      </c>
      <c r="FZ405" s="240">
        <f t="shared" ca="1" si="772"/>
        <v>-7.6041560480703666E-4</v>
      </c>
      <c r="GA405" s="240">
        <f t="shared" ca="1" si="773"/>
        <v>5.7749307999780796E-4</v>
      </c>
      <c r="GB405" s="240">
        <f t="shared" ca="1" si="774"/>
        <v>1.3048723117081598E-3</v>
      </c>
      <c r="GC405" s="240">
        <f t="shared" ca="1" si="775"/>
        <v>6.5273201942983756E-4</v>
      </c>
      <c r="GD405" s="240">
        <f t="shared" ca="1" si="776"/>
        <v>-6.8948082374602139E-4</v>
      </c>
      <c r="GE405" s="240">
        <f t="shared" ca="1" si="777"/>
        <v>-1.3027700402657885E-3</v>
      </c>
      <c r="GF405" s="240">
        <f t="shared" ca="1" si="778"/>
        <v>-5.3876226788591129E-4</v>
      </c>
      <c r="GG405" s="240">
        <f t="shared" ca="1" si="779"/>
        <v>7.9482849025300315E-4</v>
      </c>
      <c r="GH405" s="240">
        <f t="shared" ca="1" si="780"/>
        <v>1.2881213811691114E-3</v>
      </c>
      <c r="GI405" s="240">
        <f t="shared" ca="1" si="781"/>
        <v>4.1960394118482973E-4</v>
      </c>
      <c r="GJ405" s="240">
        <f t="shared" ca="1" si="782"/>
        <v>-8.9252152390139814E-4</v>
      </c>
      <c r="GK405" s="240">
        <f t="shared" ca="1" si="783"/>
        <v>-1.2610674090130012E-3</v>
      </c>
      <c r="GL405" s="240">
        <f t="shared" ca="1" si="784"/>
        <v>-2.9640459915129125E-4</v>
      </c>
      <c r="GM405" s="240">
        <f t="shared" ca="1" si="785"/>
        <v>9.8161908737272817E-4</v>
      </c>
      <c r="GN405" s="240">
        <f t="shared" ca="1" si="786"/>
        <v>1.2218686683385274E-3</v>
      </c>
      <c r="GO405" s="240">
        <f t="shared" ca="1" si="787"/>
        <v>1.7035071879669024E-4</v>
      </c>
      <c r="GP405" s="240">
        <f t="shared" ca="1" si="788"/>
        <v>-1.0612631224250816E-3</v>
      </c>
      <c r="GQ405" s="240">
        <f t="shared" ca="1" si="789"/>
        <v>-1.170902664446596E-3</v>
      </c>
      <c r="GR405" s="240">
        <f t="shared" ca="1" si="790"/>
        <v>-4.2656267896901677E-5</v>
      </c>
      <c r="GS405" s="240">
        <f t="shared" ca="1" si="791"/>
        <v>1.1306866134630461E-3</v>
      </c>
      <c r="GT405" s="240">
        <f t="shared" ca="1" si="792"/>
        <v>1.1086602278155379E-3</v>
      </c>
      <c r="GU405" s="240">
        <f t="shared" ca="1" si="793"/>
        <v>-8.5448986181022165E-5</v>
      </c>
      <c r="GV405" s="240">
        <f t="shared" ca="1" si="794"/>
        <v>-1.189220974317185E-3</v>
      </c>
      <c r="GW405" s="240">
        <f t="shared" ca="1" si="795"/>
        <v>-1.0357407871352873E-3</v>
      </c>
      <c r="GX405" s="240">
        <f t="shared" ca="1" si="796"/>
        <v>2.1273131981085539E-4</v>
      </c>
      <c r="GY405" s="240">
        <f t="shared" ca="1" si="797"/>
        <v>1.2363024870943374E-3</v>
      </c>
      <c r="GZ405" s="240">
        <f t="shared" ca="1" si="798"/>
        <v>9.5284659648141637E-4</v>
      </c>
      <c r="HA405" s="240">
        <f t="shared" ca="1" si="799"/>
        <v>-3.3796493454014151E-4</v>
      </c>
      <c r="HB405" s="240">
        <f t="shared" ca="1" si="800"/>
        <v>-1.2714777310890856E-3</v>
      </c>
      <c r="HC405" s="240">
        <f t="shared" ca="1" si="801"/>
        <v>-8.607759722244955E-4</v>
      </c>
      <c r="HD405" s="240">
        <f t="shared" ca="1" si="802"/>
        <v>4.5994376219937993E-4</v>
      </c>
      <c r="HE405" s="240">
        <f t="shared" ca="1" si="803"/>
        <v>1.2944079494730163E-3</v>
      </c>
      <c r="HF405" s="240">
        <f t="shared" ca="1" si="804"/>
        <v>7.6041560480704187E-4</v>
      </c>
      <c r="HG405" s="240">
        <f t="shared" ca="1" si="805"/>
        <v>-5.7749307999780232E-4</v>
      </c>
      <c r="HH405" s="240">
        <f t="shared" ca="1" si="806"/>
        <v>-1.3048723117081596E-3</v>
      </c>
      <c r="HI405" s="240">
        <f t="shared" ca="1" si="807"/>
        <v>-6.5273201942984299E-4</v>
      </c>
      <c r="HJ405" s="240">
        <f t="shared" ca="1" si="808"/>
        <v>6.8948082374601597E-4</v>
      </c>
      <c r="HK405" s="240">
        <f t="shared" ca="1" si="809"/>
        <v>1.3027700402657887E-3</v>
      </c>
      <c r="HL405" s="240">
        <f t="shared" ca="1" si="810"/>
        <v>5.3876226788591715E-4</v>
      </c>
      <c r="HM405" s="240">
        <f t="shared" ca="1" si="811"/>
        <v>-7.9482849025299806E-4</v>
      </c>
      <c r="HN405" s="240">
        <f t="shared" ca="1" si="812"/>
        <v>-1.2881213811691125E-3</v>
      </c>
      <c r="HO405" s="240">
        <f t="shared" ca="1" si="813"/>
        <v>-4.1960394118483574E-4</v>
      </c>
      <c r="HP405" s="240">
        <f t="shared" ca="1" si="814"/>
        <v>8.9252152390139358E-4</v>
      </c>
      <c r="HQ405" s="240">
        <f t="shared" ca="1" si="815"/>
        <v>1.261067409013003E-3</v>
      </c>
      <c r="HR405" s="240">
        <f t="shared" ca="1" si="816"/>
        <v>2.9640459915129748E-4</v>
      </c>
      <c r="HS405" s="240">
        <f t="shared" ca="1" si="817"/>
        <v>-9.8161908737272384E-4</v>
      </c>
      <c r="HT405" s="240">
        <f t="shared" ca="1" si="818"/>
        <v>-1.2218686683385296E-3</v>
      </c>
      <c r="HU405" s="240">
        <f t="shared" ca="1" si="819"/>
        <v>-1.7035071879669653E-4</v>
      </c>
      <c r="HV405" s="240">
        <f t="shared" ca="1" si="820"/>
        <v>1.0612631224250779E-3</v>
      </c>
      <c r="HW405" s="240">
        <f t="shared" ca="1" si="821"/>
        <v>1.1709026644465988E-3</v>
      </c>
      <c r="HX405" s="240">
        <f t="shared" ca="1" si="822"/>
        <v>4.2656267896907965E-5</v>
      </c>
      <c r="HY405" s="240">
        <f t="shared" ca="1" si="823"/>
        <v>-1.1306866134630426E-3</v>
      </c>
      <c r="HZ405" s="240">
        <f t="shared" ca="1" si="824"/>
        <v>-1.1086602278155414E-3</v>
      </c>
      <c r="IA405" s="240">
        <f t="shared" ca="1" si="825"/>
        <v>8.5448986181015877E-5</v>
      </c>
      <c r="IB405" s="240">
        <f t="shared" ca="1" si="826"/>
        <v>1.1892209743171827E-3</v>
      </c>
      <c r="IC405" s="240">
        <f t="shared" ca="1" si="827"/>
        <v>1.0357407871352912E-3</v>
      </c>
      <c r="ID405" s="240">
        <f t="shared" ca="1" si="828"/>
        <v>-2.127313198108491E-4</v>
      </c>
      <c r="IE405" s="240">
        <f t="shared" ca="1" si="829"/>
        <v>-1.6861921802953299E-3</v>
      </c>
      <c r="IF405" s="240">
        <f t="shared" ca="1" si="830"/>
        <v>-9.5284659648142071E-4</v>
      </c>
      <c r="IG405" s="240">
        <f t="shared" ca="1" si="831"/>
        <v>3.3796493454013539E-4</v>
      </c>
      <c r="IH405" s="240">
        <f t="shared" ca="1" si="832"/>
        <v>1.2714777310890843E-3</v>
      </c>
      <c r="II405" s="240">
        <f t="shared" ca="1" si="833"/>
        <v>8.6077597222450027E-4</v>
      </c>
      <c r="IJ405" s="240">
        <f t="shared" ca="1" si="834"/>
        <v>-4.5994376219937407E-4</v>
      </c>
      <c r="IK405" s="240">
        <f t="shared" ca="1" si="835"/>
        <v>-1.2944079494730154E-3</v>
      </c>
      <c r="IL405" s="240">
        <f t="shared" ca="1" si="836"/>
        <v>-7.6041560480704707E-4</v>
      </c>
      <c r="IM405" s="240">
        <f t="shared" ca="1" si="837"/>
        <v>5.7749307999779647E-4</v>
      </c>
      <c r="IN405" s="240">
        <f t="shared" ca="1" si="838"/>
        <v>1.3048723117081594E-3</v>
      </c>
      <c r="IO405" s="240">
        <f t="shared" ca="1" si="839"/>
        <v>6.5273201942984852E-4</v>
      </c>
      <c r="IP405" s="240">
        <f t="shared" ca="1" si="840"/>
        <v>-6.8948082374601055E-4</v>
      </c>
      <c r="IQ405" s="240">
        <f t="shared" ca="1" si="841"/>
        <v>-1.3027700402657892E-3</v>
      </c>
      <c r="IR405" s="240">
        <f t="shared" ca="1" si="842"/>
        <v>-5.3876226788592289E-4</v>
      </c>
      <c r="IS405" s="240">
        <f t="shared" ca="1" si="843"/>
        <v>7.9482849025299296E-4</v>
      </c>
      <c r="IT405" s="240">
        <f t="shared" ca="1" si="844"/>
        <v>1.2881213811691133E-3</v>
      </c>
      <c r="IU405" s="240">
        <f t="shared" ca="1" si="845"/>
        <v>4.1960394118484181E-4</v>
      </c>
      <c r="IV405" s="240">
        <f t="shared" ca="1" si="846"/>
        <v>-8.9252152390138881E-4</v>
      </c>
      <c r="IW405" s="240">
        <f t="shared" ca="1" si="847"/>
        <v>-1.2610674090130047E-3</v>
      </c>
      <c r="IX405" s="240">
        <f t="shared" ca="1" si="848"/>
        <v>-2.9640459915130377E-4</v>
      </c>
      <c r="IY405" s="240">
        <f t="shared" ca="1" si="849"/>
        <v>9.8161908737271972E-4</v>
      </c>
      <c r="IZ405" s="240">
        <f t="shared" ca="1" si="850"/>
        <v>1.221868668338532E-3</v>
      </c>
      <c r="JA405" s="240">
        <f t="shared" ca="1" si="851"/>
        <v>1.7035071879670292E-4</v>
      </c>
      <c r="JB405" s="240">
        <f t="shared" ca="1" si="852"/>
        <v>-1.0612631224250742E-3</v>
      </c>
    </row>
    <row r="406" spans="2:262">
      <c r="B406" s="248">
        <v>45</v>
      </c>
      <c r="C406" s="247">
        <f t="shared" si="853"/>
        <v>8.7890625000000046E-4</v>
      </c>
      <c r="D406" s="244">
        <f t="shared" ca="1" si="597"/>
        <v>24.191698753466305</v>
      </c>
      <c r="E406" s="243">
        <f ca="1">AY361</f>
        <v>0.1916987534663068</v>
      </c>
      <c r="F406" s="242">
        <v>45</v>
      </c>
      <c r="G406" s="240">
        <f t="shared" ca="1" si="854"/>
        <v>1.342736366115319E-3</v>
      </c>
      <c r="H406" s="240">
        <f t="shared" ca="1" si="598"/>
        <v>-2.6778407890086541E-4</v>
      </c>
      <c r="I406" s="240">
        <f t="shared" ca="1" si="599"/>
        <v>-1.5835338776652235E-3</v>
      </c>
      <c r="J406" s="240">
        <f t="shared" ca="1" si="600"/>
        <v>-1.1561654656794872E-3</v>
      </c>
      <c r="K406" s="240">
        <f t="shared" ca="1" si="601"/>
        <v>5.4388369301543974E-4</v>
      </c>
      <c r="L406" s="240">
        <f t="shared" ca="1" si="602"/>
        <v>1.6452380064677472E-3</v>
      </c>
      <c r="M406" s="240">
        <f t="shared" ca="1" si="603"/>
        <v>9.3555160235707553E-4</v>
      </c>
      <c r="N406" s="240">
        <f t="shared" ca="1" si="604"/>
        <v>-8.0396880667522159E-4</v>
      </c>
      <c r="O406" s="240">
        <f t="shared" ca="1" si="605"/>
        <v>-1.6584985706972232E-3</v>
      </c>
      <c r="P406" s="240">
        <f t="shared" ca="1" si="606"/>
        <v>-6.8739068852766551E-4</v>
      </c>
      <c r="Q406" s="240">
        <f t="shared" ca="1" si="607"/>
        <v>1.0403812877749859E-3</v>
      </c>
      <c r="R406" s="240">
        <f t="shared" ca="1" si="608"/>
        <v>1.6229251168162311E-3</v>
      </c>
      <c r="S406" s="240">
        <f t="shared" ca="1" si="609"/>
        <v>4.1898975162822178E-4</v>
      </c>
      <c r="T406" s="240">
        <f t="shared" ca="1" si="610"/>
        <v>-1.2461600381337959E-3</v>
      </c>
      <c r="U406" s="241">
        <f t="shared" ca="1" si="611"/>
        <v>-1.5395650950437625E-3</v>
      </c>
      <c r="V406" s="240">
        <f t="shared" ca="1" si="612"/>
        <v>-1.382517808110992E-4</v>
      </c>
      <c r="W406" s="240">
        <f t="shared" ca="1" si="613"/>
        <v>1.4152459610485713E-3</v>
      </c>
      <c r="X406" s="240">
        <f t="shared" ca="1" si="614"/>
        <v>1.4108730174818183E-3</v>
      </c>
      <c r="Y406" s="240">
        <f t="shared" ca="1" si="615"/>
        <v>-1.4655697432095676E-4</v>
      </c>
      <c r="Z406" s="240">
        <f t="shared" ca="1" si="616"/>
        <v>-1.5426603696710214E-3</v>
      </c>
      <c r="AA406" s="240">
        <f t="shared" ca="1" si="617"/>
        <v>-1.2406381857055521E-3</v>
      </c>
      <c r="AB406" s="240">
        <f t="shared" ca="1" si="618"/>
        <v>4.2705040108031696E-4</v>
      </c>
      <c r="AC406" s="240">
        <f t="shared" ca="1" si="619"/>
        <v>1.6246515830240619E-3</v>
      </c>
      <c r="AD406" s="240">
        <f t="shared" ca="1" si="620"/>
        <v>1.0338731158575016E-3</v>
      </c>
      <c r="AE406" s="240">
        <f t="shared" ca="1" si="621"/>
        <v>-6.9496945039437602E-4</v>
      </c>
      <c r="AF406" s="240">
        <f t="shared" ca="1" si="622"/>
        <v>-1.6588053931797962E-3</v>
      </c>
      <c r="AG406" s="240">
        <f t="shared" ca="1" si="623"/>
        <v>-7.9666594653722848E-4</v>
      </c>
      <c r="AH406" s="240">
        <f t="shared" ca="1" si="624"/>
        <v>9.4242532215350135E-4</v>
      </c>
      <c r="AI406" s="240">
        <f t="shared" ca="1" si="625"/>
        <v>1.6441161509244385E-3</v>
      </c>
      <c r="AJ406" s="240">
        <f t="shared" ca="1" si="626"/>
        <v>5.3600117529399778E-4</v>
      </c>
      <c r="AK406" s="240">
        <f t="shared" ca="1" si="627"/>
        <v>-1.1621317486836999E-3</v>
      </c>
      <c r="AL406" s="240">
        <f t="shared" ca="1" si="628"/>
        <v>-1.5810163768130269E-3</v>
      </c>
      <c r="AM406" s="240">
        <f t="shared" ca="1" si="629"/>
        <v>-2.5955400208552018E-4</v>
      </c>
      <c r="AN406" s="240">
        <f t="shared" ca="1" si="630"/>
        <v>1.3476195368233306E-3</v>
      </c>
      <c r="AO406" s="240">
        <f t="shared" ca="1" si="631"/>
        <v>1.4713640257248515E-3</v>
      </c>
      <c r="AP406" s="240">
        <f t="shared" ca="1" si="632"/>
        <v>-2.4535664799126347E-5</v>
      </c>
      <c r="AQ406" s="240">
        <f t="shared" ca="1" si="633"/>
        <v>-1.4934270514734361E-3</v>
      </c>
      <c r="AR406" s="240">
        <f t="shared" ca="1" si="634"/>
        <v>-1.3183877799111394E-3</v>
      </c>
      <c r="AS406" s="240">
        <f t="shared" ca="1" si="635"/>
        <v>3.0790288602097727E-4</v>
      </c>
      <c r="AT406" s="240">
        <f t="shared" ca="1" si="636"/>
        <v>1.5952610318878996E-3</v>
      </c>
      <c r="AU406" s="240">
        <f t="shared" ca="1" si="637"/>
        <v>1.1265919813656239E-3</v>
      </c>
      <c r="AV406" s="240">
        <f t="shared" ca="1" si="638"/>
        <v>-5.8220399444787268E-4</v>
      </c>
      <c r="AW406" s="240">
        <f t="shared" ca="1" si="639"/>
        <v>-1.6501230055134826E-3</v>
      </c>
      <c r="AX406" s="240">
        <f t="shared" ca="1" si="640"/>
        <v>-9.0162400275727657E-4</v>
      </c>
      <c r="AY406" s="240">
        <f t="shared" ca="1" si="641"/>
        <v>8.3936227205707085E-4</v>
      </c>
      <c r="AZ406" s="240">
        <f t="shared" ca="1" si="642"/>
        <v>1.6563975771602562E-3</v>
      </c>
      <c r="BA406" s="240">
        <f t="shared" ca="1" si="643"/>
        <v>6.501079621503155E-4</v>
      </c>
      <c r="BB406" s="240">
        <f t="shared" ca="1" si="644"/>
        <v>-1.0718057665973591E-3</v>
      </c>
      <c r="BC406" s="240">
        <f t="shared" ca="1" si="645"/>
        <v>-1.6138999938529407E-3</v>
      </c>
      <c r="BD406" s="240">
        <f t="shared" ca="1" si="646"/>
        <v>-3.7944967773420704E-4</v>
      </c>
      <c r="BE406" s="240">
        <f t="shared" ca="1" si="647"/>
        <v>1.2726902455667572E-3</v>
      </c>
      <c r="BF406" s="240">
        <f t="shared" ca="1" si="648"/>
        <v>1.523881584829648E-3</v>
      </c>
      <c r="BG406" s="240">
        <f t="shared" ca="1" si="649"/>
        <v>9.7618605616090642E-5</v>
      </c>
      <c r="BH406" s="240">
        <f t="shared" ca="1" si="650"/>
        <v>-1.4361007226894843E-3</v>
      </c>
      <c r="BI406" s="240">
        <f t="shared" ca="1" si="651"/>
        <v>-1.3889929165088171E-3</v>
      </c>
      <c r="BJ406" s="240">
        <f t="shared" ca="1" si="652"/>
        <v>1.8708681854477183E-4</v>
      </c>
      <c r="BK406" s="240">
        <f t="shared" ca="1" si="653"/>
        <v>1.557225623002342E-3</v>
      </c>
      <c r="BL406" s="240">
        <f t="shared" ca="1" si="654"/>
        <v>1.2132057473158457E-3</v>
      </c>
      <c r="BM406" s="240">
        <f t="shared" ca="1" si="655"/>
        <v>-4.662835246117713E-4</v>
      </c>
      <c r="BN406" s="240">
        <f t="shared" ca="1" si="656"/>
        <v>-1.6324984583093135E-3</v>
      </c>
      <c r="BO406" s="240">
        <f t="shared" ca="1" si="657"/>
        <v>-1.0016960803873132E-3</v>
      </c>
      <c r="BP406" s="240">
        <f t="shared" ca="1" si="658"/>
        <v>7.3175064508380146E-4</v>
      </c>
      <c r="BQ406" s="240">
        <f t="shared" ca="1" si="659"/>
        <v>1.6597028414108172E-3</v>
      </c>
      <c r="BR406" s="240">
        <f t="shared" ca="1" si="660"/>
        <v>7.6069175763268345E-4</v>
      </c>
      <c r="BS406" s="240">
        <f t="shared" ca="1" si="661"/>
        <v>-9.7567157619775921E-4</v>
      </c>
      <c r="BT406" s="240">
        <f t="shared" ca="1" si="662"/>
        <v>-1.6380377469936401E-3</v>
      </c>
      <c r="BU406" s="240">
        <f t="shared" ca="1" si="663"/>
        <v>-4.972890827027491E-4</v>
      </c>
      <c r="BV406" s="240">
        <f t="shared" ca="1" si="664"/>
        <v>1.1908641356002405E-3</v>
      </c>
      <c r="BW406" s="240">
        <f t="shared" ca="1" si="665"/>
        <v>1.5681410975931596E-3</v>
      </c>
      <c r="BX406" s="240">
        <f t="shared" ca="1" si="666"/>
        <v>2.1924387234954236E-4</v>
      </c>
      <c r="BY406" s="240">
        <f t="shared" ca="1" si="667"/>
        <v>-1.3709920396617556E-3</v>
      </c>
      <c r="BZ406" s="240">
        <f t="shared" ca="1" si="668"/>
        <v>-1.4520709801459425E-3</v>
      </c>
      <c r="CA406" s="240">
        <f t="shared" ca="1" si="669"/>
        <v>6.5256911389168209E-5</v>
      </c>
      <c r="CB406" s="240">
        <f t="shared" ca="1" si="670"/>
        <v>1.5107514735436271E-3</v>
      </c>
      <c r="CC406" s="240">
        <f t="shared" ca="1" si="671"/>
        <v>1.2932450462060383E-3</v>
      </c>
      <c r="CD406" s="240">
        <f t="shared" ca="1" si="672"/>
        <v>-3.4783622395577289E-4</v>
      </c>
      <c r="CE406" s="240">
        <f t="shared" ca="1" si="673"/>
        <v>-1.6060272605156218E-3</v>
      </c>
      <c r="CF406" s="240">
        <f t="shared" ca="1" si="674"/>
        <v>-1.0963398801681682E-3</v>
      </c>
      <c r="CG406" s="240">
        <f t="shared" ca="1" si="675"/>
        <v>6.2017359796404038E-4</v>
      </c>
      <c r="CH406" s="240">
        <f t="shared" ca="1" si="676"/>
        <v>1.6540140321627704E-3</v>
      </c>
      <c r="CI406" s="240">
        <f t="shared" ca="1" si="677"/>
        <v>8.6715329857211339E-4</v>
      </c>
      <c r="CJ406" s="240">
        <f t="shared" ca="1" si="678"/>
        <v>-8.7425013699200219E-4</v>
      </c>
      <c r="CK406" s="240">
        <f t="shared" ca="1" si="679"/>
        <v>-1.6532988316595018E-3</v>
      </c>
      <c r="CL406" s="240">
        <f t="shared" ca="1" si="680"/>
        <v>-6.1243363504566288E-4</v>
      </c>
      <c r="CM406" s="240">
        <f t="shared" ca="1" si="681"/>
        <v>1.1025846297033175E-3</v>
      </c>
      <c r="CN406" s="240">
        <f t="shared" ca="1" si="682"/>
        <v>1.6039027178809614E-3</v>
      </c>
      <c r="CO406" s="240">
        <f t="shared" ca="1" si="683"/>
        <v>3.3968103754286833E-4</v>
      </c>
      <c r="CP406" s="240">
        <f t="shared" ca="1" si="684"/>
        <v>-1.2984538319847521E-3</v>
      </c>
      <c r="CQ406" s="240">
        <f t="shared" ca="1" si="685"/>
        <v>-1.5072801453304297E-3</v>
      </c>
      <c r="CR406" s="240">
        <f t="shared" ca="1" si="686"/>
        <v>-5.6926628623247752E-5</v>
      </c>
      <c r="CS406" s="240">
        <f t="shared" ca="1" si="687"/>
        <v>1.4560904309543138E-3</v>
      </c>
      <c r="CT406" s="240">
        <f t="shared" ca="1" si="688"/>
        <v>1.3662761381407016E-3</v>
      </c>
      <c r="CU406" s="240">
        <f t="shared" ca="1" si="689"/>
        <v>-2.2750396866471647E-4</v>
      </c>
      <c r="CV406" s="240">
        <f t="shared" ca="1" si="690"/>
        <v>-1.5708528618467866E-3</v>
      </c>
      <c r="CW406" s="240">
        <f t="shared" ca="1" si="691"/>
        <v>-1.1850425191486324E-3</v>
      </c>
      <c r="CX406" s="240">
        <f t="shared" ca="1" si="692"/>
        <v>5.0523577638346916E-4</v>
      </c>
      <c r="CY406" s="240">
        <f t="shared" ca="1" si="693"/>
        <v>1.6393619775663248E-3</v>
      </c>
      <c r="CZ406" s="240">
        <f t="shared" ca="1" si="694"/>
        <v>9.6891566065414737E-4</v>
      </c>
      <c r="DA406" s="240">
        <f t="shared" ca="1" si="695"/>
        <v>-7.6809106054656347E-4</v>
      </c>
      <c r="DB406" s="240">
        <f t="shared" ca="1" si="696"/>
        <v>-1.6596005467104586E-3</v>
      </c>
      <c r="DC406" s="240">
        <f t="shared" ca="1" si="697"/>
        <v>-7.2425935645743214E-4</v>
      </c>
      <c r="DD406" s="240">
        <f t="shared" ca="1" si="698"/>
        <v>1.0083301221672117E-3</v>
      </c>
      <c r="DE406" s="240">
        <f t="shared" ca="1" si="699"/>
        <v>1.6309726503742328E-3</v>
      </c>
      <c r="DF406" s="240">
        <f t="shared" ca="1" si="700"/>
        <v>4.5827744176289454E-4</v>
      </c>
      <c r="DG406" s="240">
        <f t="shared" ca="1" si="701"/>
        <v>-1.2188791904907815E-3</v>
      </c>
      <c r="DH406" s="240">
        <f t="shared" ca="1" si="702"/>
        <v>-1.5543212288126711E-3</v>
      </c>
      <c r="DI406" s="240">
        <f t="shared" ca="1" si="703"/>
        <v>-1.7880167830290584E-4</v>
      </c>
      <c r="DJ406" s="240">
        <f t="shared" ca="1" si="704"/>
        <v>1.3935387081601698E-3</v>
      </c>
      <c r="DK406" s="240">
        <f t="shared" ca="1" si="705"/>
        <v>1.4319032613050364E-3</v>
      </c>
      <c r="DL406" s="240">
        <f t="shared" ca="1" si="706"/>
        <v>-1.0593884965592578E-4</v>
      </c>
      <c r="DM406" s="240">
        <f t="shared" ca="1" si="707"/>
        <v>-1.5271658754167966E-3</v>
      </c>
      <c r="DN406" s="240">
        <f t="shared" ca="1" si="708"/>
        <v>-1.2673233100426418E-3</v>
      </c>
      <c r="DO406" s="240">
        <f t="shared" ca="1" si="709"/>
        <v>3.8756003835570306E-4</v>
      </c>
      <c r="DP406" s="240">
        <f t="shared" ca="1" si="710"/>
        <v>1.6158260783748308E-3</v>
      </c>
      <c r="DQ406" s="240">
        <f t="shared" ca="1" si="711"/>
        <v>1.0654273848217054E-3</v>
      </c>
      <c r="DR406" s="240">
        <f t="shared" ca="1" si="712"/>
        <v>-6.5776963209460094E-4</v>
      </c>
      <c r="DS406" s="240">
        <f t="shared" ca="1" si="713"/>
        <v>-1.656908742606651E-3</v>
      </c>
      <c r="DT406" s="240">
        <f t="shared" ca="1" si="714"/>
        <v>-8.3216025366483054E-4</v>
      </c>
      <c r="DU406" s="240">
        <f t="shared" ca="1" si="715"/>
        <v>9.0861138633471805E-4</v>
      </c>
      <c r="DV406" s="240">
        <f t="shared" ca="1" si="716"/>
        <v>1.6492042007633803E-3</v>
      </c>
      <c r="DW406" s="240">
        <f t="shared" ca="1" si="717"/>
        <v>5.7439040081964964E-4</v>
      </c>
      <c r="DX406" s="240">
        <f t="shared" ca="1" si="718"/>
        <v>-1.1326993370566725E-3</v>
      </c>
      <c r="DY406" s="240">
        <f t="shared" ca="1" si="719"/>
        <v>-1.5929393108855133E-3</v>
      </c>
      <c r="DZ406" s="240">
        <f t="shared" ca="1" si="720"/>
        <v>-2.9970778619601765E-4</v>
      </c>
      <c r="EA406" s="240">
        <f t="shared" ca="1" si="721"/>
        <v>1.3234352783666752E-3</v>
      </c>
      <c r="EB406" s="240">
        <f t="shared" ca="1" si="722"/>
        <v>1.4897707766325095E-3</v>
      </c>
      <c r="EC406" s="240">
        <f t="shared" ca="1" si="723"/>
        <v>1.6200361157946066E-5</v>
      </c>
      <c r="ED406" s="240">
        <f t="shared" ca="1" si="724"/>
        <v>-1.4752030447902705E-3</v>
      </c>
      <c r="EE406" s="240">
        <f t="shared" ca="1" si="725"/>
        <v>-1.3427363661153325E-3</v>
      </c>
      <c r="EF406" s="240">
        <f t="shared" ca="1" si="726"/>
        <v>2.6778407890087018E-4</v>
      </c>
      <c r="EG406" s="240">
        <f t="shared" ca="1" si="727"/>
        <v>1.5835338776652192E-3</v>
      </c>
      <c r="EH406" s="240">
        <f t="shared" ca="1" si="728"/>
        <v>1.1561654656794778E-3</v>
      </c>
      <c r="EI406" s="240">
        <f t="shared" ca="1" si="729"/>
        <v>-5.4388369301543388E-4</v>
      </c>
      <c r="EJ406" s="240">
        <f t="shared" ca="1" si="730"/>
        <v>-1.6452380064677437E-3</v>
      </c>
      <c r="EK406" s="240">
        <f t="shared" ca="1" si="731"/>
        <v>-9.3555160235707455E-4</v>
      </c>
      <c r="EL406" s="240">
        <f t="shared" ca="1" si="732"/>
        <v>8.0396880667520576E-4</v>
      </c>
      <c r="EM406" s="240">
        <f t="shared" ca="1" si="733"/>
        <v>1.658498570697223E-3</v>
      </c>
      <c r="EN406" s="240">
        <f t="shared" ca="1" si="734"/>
        <v>6.8739068852767386E-4</v>
      </c>
      <c r="EO406" s="240">
        <f t="shared" ca="1" si="735"/>
        <v>-1.0403812877749995E-3</v>
      </c>
      <c r="EP406" s="240">
        <f t="shared" ca="1" si="736"/>
        <v>-1.6229251168162315E-3</v>
      </c>
      <c r="EQ406" s="240">
        <f t="shared" ca="1" si="737"/>
        <v>-4.18989751628242E-4</v>
      </c>
      <c r="ER406" s="240">
        <f t="shared" ca="1" si="738"/>
        <v>1.2461600381337993E-3</v>
      </c>
      <c r="ES406" s="240">
        <f t="shared" ca="1" si="739"/>
        <v>1.5395650950437683E-3</v>
      </c>
      <c r="ET406" s="240">
        <f t="shared" ca="1" si="740"/>
        <v>1.3825178081108488E-4</v>
      </c>
      <c r="EU406" s="240">
        <f t="shared" ca="1" si="741"/>
        <v>-1.4152459610485696E-3</v>
      </c>
      <c r="EV406" s="240">
        <f t="shared" ca="1" si="742"/>
        <v>-1.4108730174818324E-3</v>
      </c>
      <c r="EW406" s="240">
        <f t="shared" ca="1" si="743"/>
        <v>1.4655697432095936E-4</v>
      </c>
      <c r="EX406" s="240">
        <f t="shared" ca="1" si="744"/>
        <v>1.542660369671016E-3</v>
      </c>
      <c r="EY406" s="240">
        <f t="shared" ca="1" si="745"/>
        <v>1.2406381857055465E-3</v>
      </c>
      <c r="EZ406" s="240">
        <f t="shared" ca="1" si="746"/>
        <v>-4.2705040108030829E-4</v>
      </c>
      <c r="FA406" s="240">
        <f t="shared" ca="1" si="747"/>
        <v>-1.6246515830240658E-3</v>
      </c>
      <c r="FB406" s="240">
        <f t="shared" ca="1" si="748"/>
        <v>-1.033873115857504E-3</v>
      </c>
      <c r="FC406" s="240">
        <f t="shared" ca="1" si="749"/>
        <v>6.9496945039435694E-4</v>
      </c>
      <c r="FD406" s="240">
        <f t="shared" ca="1" si="750"/>
        <v>1.6588053931797964E-3</v>
      </c>
      <c r="FE406" s="240">
        <f t="shared" ca="1" si="751"/>
        <v>7.9666594653723651E-4</v>
      </c>
      <c r="FF406" s="240">
        <f t="shared" ca="1" si="752"/>
        <v>-9.4242532215351317E-4</v>
      </c>
      <c r="FG406" s="240">
        <f t="shared" ca="1" si="753"/>
        <v>-1.6441161509244389E-3</v>
      </c>
      <c r="FH406" s="240">
        <f t="shared" ca="1" si="754"/>
        <v>-5.3600117529402325E-4</v>
      </c>
      <c r="FI406" s="240">
        <f t="shared" ca="1" si="755"/>
        <v>1.162131748683706E-3</v>
      </c>
      <c r="FJ406" s="240">
        <f t="shared" ca="1" si="756"/>
        <v>1.5810163768130315E-3</v>
      </c>
      <c r="FK406" s="240">
        <f t="shared" ca="1" si="757"/>
        <v>2.5955400208551178E-4</v>
      </c>
      <c r="FL406" s="240">
        <f t="shared" ca="1" si="758"/>
        <v>-1.3476195368233286E-3</v>
      </c>
      <c r="FM406" s="240">
        <f t="shared" ca="1" si="759"/>
        <v>-1.4713640257248638E-3</v>
      </c>
      <c r="FN406" s="240">
        <f t="shared" ca="1" si="760"/>
        <v>2.4535664799123203E-5</v>
      </c>
      <c r="FO406" s="240">
        <f t="shared" ca="1" si="761"/>
        <v>1.4934270514734295E-3</v>
      </c>
      <c r="FP406" s="240">
        <f t="shared" ca="1" si="762"/>
        <v>1.3183877799111342E-3</v>
      </c>
      <c r="FQ406" s="240">
        <f t="shared" ca="1" si="763"/>
        <v>-3.0790288602096263E-4</v>
      </c>
      <c r="FR406" s="240">
        <f t="shared" ca="1" si="764"/>
        <v>-1.5952610318879055E-3</v>
      </c>
      <c r="FS406" s="240">
        <f t="shared" ca="1" si="765"/>
        <v>-1.1265919813656265E-3</v>
      </c>
      <c r="FT406" s="240">
        <f t="shared" ca="1" si="766"/>
        <v>5.8220399444784752E-4</v>
      </c>
      <c r="FU406" s="240">
        <f t="shared" ca="1" si="767"/>
        <v>1.6501230055134834E-3</v>
      </c>
      <c r="FV406" s="240">
        <f t="shared" ca="1" si="768"/>
        <v>9.0162400275728926E-4</v>
      </c>
      <c r="FW406" s="240">
        <f t="shared" ca="1" si="769"/>
        <v>-8.3936227205707822E-4</v>
      </c>
      <c r="FX406" s="240">
        <f t="shared" ca="1" si="770"/>
        <v>-1.6563975771602564E-3</v>
      </c>
      <c r="FY406" s="240">
        <f t="shared" ca="1" si="771"/>
        <v>-6.5010796215034011E-4</v>
      </c>
      <c r="FZ406" s="240">
        <f t="shared" ca="1" si="772"/>
        <v>1.0718057665973567E-3</v>
      </c>
      <c r="GA406" s="240">
        <f t="shared" ca="1" si="773"/>
        <v>1.6138999938529442E-3</v>
      </c>
      <c r="GB406" s="240">
        <f t="shared" ca="1" si="774"/>
        <v>3.794496777341988E-4</v>
      </c>
      <c r="GC406" s="240">
        <f t="shared" ca="1" si="775"/>
        <v>-1.272690245566755E-3</v>
      </c>
      <c r="GD406" s="240">
        <f t="shared" ca="1" si="776"/>
        <v>-1.5238815848296399E-3</v>
      </c>
      <c r="GE406" s="240">
        <f t="shared" ca="1" si="777"/>
        <v>-9.7618605616093894E-5</v>
      </c>
      <c r="GF406" s="240">
        <f t="shared" ca="1" si="778"/>
        <v>1.4361007226894767E-3</v>
      </c>
      <c r="GG406" s="240">
        <f t="shared" ca="1" si="779"/>
        <v>1.3889929165088123E-3</v>
      </c>
      <c r="GH406" s="240">
        <f t="shared" ca="1" si="780"/>
        <v>-1.8708681854475676E-4</v>
      </c>
      <c r="GI406" s="240">
        <f t="shared" ca="1" si="781"/>
        <v>-1.5572256230023489E-3</v>
      </c>
      <c r="GJ406" s="240">
        <f t="shared" ca="1" si="782"/>
        <v>-1.2132057473158478E-3</v>
      </c>
      <c r="GK406" s="240">
        <f t="shared" ca="1" si="783"/>
        <v>4.6628352461174571E-4</v>
      </c>
      <c r="GL406" s="240">
        <f t="shared" ca="1" si="784"/>
        <v>1.6324984583093128E-3</v>
      </c>
      <c r="GM406" s="240">
        <f t="shared" ca="1" si="785"/>
        <v>1.0016960803873344E-3</v>
      </c>
      <c r="GN406" s="240">
        <f t="shared" ca="1" si="786"/>
        <v>-7.3175064508381978E-4</v>
      </c>
      <c r="GO406" s="240">
        <f t="shared" ca="1" si="787"/>
        <v>-1.6597028414108172E-3</v>
      </c>
      <c r="GP406" s="240">
        <f t="shared" ca="1" si="788"/>
        <v>-7.6069175763266545E-4</v>
      </c>
      <c r="GQ406" s="240">
        <f t="shared" ca="1" si="789"/>
        <v>9.7567157619775661E-4</v>
      </c>
      <c r="GR406" s="240">
        <f t="shared" ca="1" si="790"/>
        <v>1.6380377469936442E-3</v>
      </c>
      <c r="GS406" s="240">
        <f t="shared" ca="1" si="791"/>
        <v>4.9728908270272991E-4</v>
      </c>
      <c r="GT406" s="240">
        <f t="shared" ca="1" si="792"/>
        <v>-1.1908641356002383E-3</v>
      </c>
      <c r="GU406" s="240">
        <f t="shared" ca="1" si="793"/>
        <v>-1.5681410975931531E-3</v>
      </c>
      <c r="GV406" s="240">
        <f t="shared" ca="1" si="794"/>
        <v>-2.1924387234954551E-4</v>
      </c>
      <c r="GW406" s="240">
        <f t="shared" ca="1" si="795"/>
        <v>1.3709920396617404E-3</v>
      </c>
      <c r="GX406" s="240">
        <f t="shared" ca="1" si="796"/>
        <v>1.4520709801459442E-3</v>
      </c>
      <c r="GY406" s="240">
        <f t="shared" ca="1" si="797"/>
        <v>-6.5256911389164956E-5</v>
      </c>
      <c r="GZ406" s="240">
        <f t="shared" ca="1" si="798"/>
        <v>-1.5107514735436356E-3</v>
      </c>
      <c r="HA406" s="240">
        <f t="shared" ca="1" si="799"/>
        <v>-1.2932450462060402E-3</v>
      </c>
      <c r="HB406" s="240">
        <f t="shared" ca="1" si="800"/>
        <v>3.4783622395574666E-4</v>
      </c>
      <c r="HC406" s="240">
        <f t="shared" ca="1" si="801"/>
        <v>1.6060272605156207E-3</v>
      </c>
      <c r="HD406" s="240">
        <f t="shared" ca="1" si="802"/>
        <v>1.0963398801681883E-3</v>
      </c>
      <c r="HE406" s="240">
        <f t="shared" ca="1" si="803"/>
        <v>-6.2017359796405925E-4</v>
      </c>
      <c r="HF406" s="240">
        <f t="shared" ca="1" si="804"/>
        <v>-1.6540140321627699E-3</v>
      </c>
      <c r="HG406" s="240">
        <f t="shared" ca="1" si="805"/>
        <v>-8.6715329857209604E-4</v>
      </c>
      <c r="HH406" s="240">
        <f t="shared" ca="1" si="806"/>
        <v>8.7425013699199959E-4</v>
      </c>
      <c r="HI406" s="240">
        <f t="shared" ca="1" si="807"/>
        <v>1.6532988316595039E-3</v>
      </c>
      <c r="HJ406" s="240">
        <f t="shared" ca="1" si="808"/>
        <v>6.1243363504566602E-4</v>
      </c>
      <c r="HK406" s="240">
        <f t="shared" ca="1" si="809"/>
        <v>-1.1025846297033153E-3</v>
      </c>
      <c r="HL406" s="240">
        <f t="shared" ca="1" si="810"/>
        <v>-1.6039027178809562E-3</v>
      </c>
      <c r="HM406" s="240">
        <f t="shared" ca="1" si="811"/>
        <v>-3.3968103754287152E-4</v>
      </c>
      <c r="HN406" s="240">
        <f t="shared" ca="1" si="812"/>
        <v>1.2984538319847354E-3</v>
      </c>
      <c r="HO406" s="240">
        <f t="shared" ca="1" si="813"/>
        <v>1.5072801453304312E-3</v>
      </c>
      <c r="HP406" s="240">
        <f t="shared" ca="1" si="814"/>
        <v>5.692662862327464E-5</v>
      </c>
      <c r="HQ406" s="240">
        <f t="shared" ca="1" si="815"/>
        <v>-1.4560904309543236E-3</v>
      </c>
      <c r="HR406" s="240">
        <f t="shared" ca="1" si="816"/>
        <v>-1.3662761381407033E-3</v>
      </c>
      <c r="HS406" s="240">
        <f t="shared" ca="1" si="817"/>
        <v>2.2750396866473652E-4</v>
      </c>
      <c r="HT406" s="240">
        <f t="shared" ca="1" si="818"/>
        <v>1.5708528618467855E-3</v>
      </c>
      <c r="HU406" s="240">
        <f t="shared" ca="1" si="819"/>
        <v>1.1850425191486512E-3</v>
      </c>
      <c r="HV406" s="240">
        <f t="shared" ca="1" si="820"/>
        <v>-5.0523577638346623E-4</v>
      </c>
      <c r="HW406" s="240">
        <f t="shared" ca="1" si="821"/>
        <v>-1.6393619775663243E-3</v>
      </c>
      <c r="HX406" s="240">
        <f t="shared" ca="1" si="822"/>
        <v>-9.6891566065413089E-4</v>
      </c>
      <c r="HY406" s="240">
        <f t="shared" ca="1" si="823"/>
        <v>7.6809106054656043E-4</v>
      </c>
      <c r="HZ406" s="240">
        <f t="shared" ca="1" si="824"/>
        <v>1.659600546710459E-3</v>
      </c>
      <c r="IA406" s="240">
        <f t="shared" ca="1" si="825"/>
        <v>7.2425935645743507E-4</v>
      </c>
      <c r="IB406" s="240">
        <f t="shared" ca="1" si="826"/>
        <v>-1.0083301221672091E-3</v>
      </c>
      <c r="IC406" s="240">
        <f t="shared" ca="1" si="827"/>
        <v>-1.6309726503742289E-3</v>
      </c>
      <c r="ID406" s="240">
        <f t="shared" ca="1" si="828"/>
        <v>-4.5827744176289774E-4</v>
      </c>
      <c r="IE406" s="240">
        <f t="shared" ca="1" si="829"/>
        <v>2.1440636473745037E-3</v>
      </c>
      <c r="IF406" s="240">
        <f t="shared" ca="1" si="830"/>
        <v>1.5543212288126886E-3</v>
      </c>
      <c r="IG406" s="240">
        <f t="shared" ca="1" si="831"/>
        <v>1.7880167830293229E-4</v>
      </c>
      <c r="IH406" s="240">
        <f t="shared" ca="1" si="832"/>
        <v>-1.3935387081601806E-3</v>
      </c>
      <c r="II406" s="240">
        <f t="shared" ca="1" si="833"/>
        <v>-1.4319032613050143E-3</v>
      </c>
      <c r="IJ406" s="240">
        <f t="shared" ca="1" si="834"/>
        <v>1.05938849655899E-4</v>
      </c>
      <c r="IK406" s="240">
        <f t="shared" ca="1" si="835"/>
        <v>1.5271658754167953E-3</v>
      </c>
      <c r="IL406" s="240">
        <f t="shared" ca="1" si="836"/>
        <v>1.2673233100426288E-3</v>
      </c>
      <c r="IM406" s="240">
        <f t="shared" ca="1" si="837"/>
        <v>-3.8756003835565406E-4</v>
      </c>
      <c r="IN406" s="240">
        <f t="shared" ca="1" si="838"/>
        <v>-1.6158260783748302E-3</v>
      </c>
      <c r="IO406" s="240">
        <f t="shared" ca="1" si="839"/>
        <v>-1.0654273848216898E-3</v>
      </c>
      <c r="IP406" s="240">
        <f t="shared" ca="1" si="840"/>
        <v>6.5776963209464149E-4</v>
      </c>
      <c r="IQ406" s="240">
        <f t="shared" ca="1" si="841"/>
        <v>1.656908742606651E-3</v>
      </c>
      <c r="IR406" s="240">
        <f t="shared" ca="1" si="842"/>
        <v>8.3216025366483325E-4</v>
      </c>
      <c r="IS406" s="240">
        <f t="shared" ca="1" si="843"/>
        <v>-9.0861138633475491E-4</v>
      </c>
      <c r="IT406" s="240">
        <f t="shared" ca="1" si="844"/>
        <v>-1.649204200763386E-3</v>
      </c>
      <c r="IU406" s="240">
        <f t="shared" ca="1" si="845"/>
        <v>-5.7439040081965268E-4</v>
      </c>
      <c r="IV406" s="240">
        <f t="shared" ca="1" si="846"/>
        <v>1.1326993370566702E-3</v>
      </c>
      <c r="IW406" s="240">
        <f t="shared" ca="1" si="847"/>
        <v>1.5929393108855272E-3</v>
      </c>
      <c r="IX406" s="240">
        <f t="shared" ca="1" si="848"/>
        <v>2.997077861960208E-4</v>
      </c>
      <c r="IY406" s="240">
        <f t="shared" ca="1" si="849"/>
        <v>-1.3234352783666734E-3</v>
      </c>
      <c r="IZ406" s="240">
        <f t="shared" ca="1" si="850"/>
        <v>-1.4897707766324902E-3</v>
      </c>
      <c r="JA406" s="240">
        <f t="shared" ca="1" si="851"/>
        <v>-1.6200361157996481E-5</v>
      </c>
      <c r="JB406" s="240">
        <f t="shared" ca="1" si="852"/>
        <v>1.475203044790269E-3</v>
      </c>
    </row>
    <row r="407" spans="2:262">
      <c r="B407" s="248">
        <v>46</v>
      </c>
      <c r="C407" s="247">
        <f t="shared" si="853"/>
        <v>8.9843750000000047E-4</v>
      </c>
      <c r="D407" s="244">
        <f t="shared" ca="1" si="597"/>
        <v>24.193150380482638</v>
      </c>
      <c r="E407" s="243">
        <f ca="1">AZ361</f>
        <v>0.19315038048263938</v>
      </c>
      <c r="F407" s="242">
        <v>46</v>
      </c>
      <c r="G407" s="240">
        <f t="shared" ca="1" si="854"/>
        <v>-3.6842124131721151E-4</v>
      </c>
      <c r="H407" s="240">
        <f t="shared" ca="1" si="598"/>
        <v>6.3163742454668199E-5</v>
      </c>
      <c r="I407" s="240">
        <f t="shared" ca="1" si="599"/>
        <v>4.2243320093043538E-4</v>
      </c>
      <c r="J407" s="240">
        <f t="shared" ca="1" si="600"/>
        <v>2.9806319092906276E-4</v>
      </c>
      <c r="K407" s="240">
        <f t="shared" ca="1" si="601"/>
        <v>-1.6755633003882837E-4</v>
      </c>
      <c r="L407" s="240">
        <f t="shared" ca="1" si="602"/>
        <v>-4.4134231561823571E-4</v>
      </c>
      <c r="M407" s="240">
        <f t="shared" ca="1" si="603"/>
        <v>-2.0983997993895523E-4</v>
      </c>
      <c r="N407" s="240">
        <f t="shared" ca="1" si="604"/>
        <v>2.619060111618186E-4</v>
      </c>
      <c r="O407" s="240">
        <f t="shared" ca="1" si="605"/>
        <v>4.3379847808344311E-4</v>
      </c>
      <c r="P407" s="240">
        <f t="shared" ca="1" si="606"/>
        <v>1.0903948649194301E-4</v>
      </c>
      <c r="Q407" s="240">
        <f t="shared" ca="1" si="607"/>
        <v>-3.4055770241413761E-4</v>
      </c>
      <c r="R407" s="240">
        <f t="shared" ca="1" si="608"/>
        <v>-4.0025384704010054E-4</v>
      </c>
      <c r="S407" s="240">
        <f t="shared" ca="1" si="609"/>
        <v>-1.7034395199821029E-6</v>
      </c>
      <c r="T407" s="240">
        <f t="shared" ca="1" si="610"/>
        <v>3.9879721855386294E-4</v>
      </c>
      <c r="U407" s="241">
        <f t="shared" ca="1" si="611"/>
        <v>3.4271900359704986E-4</v>
      </c>
      <c r="V407" s="240">
        <f t="shared" ca="1" si="612"/>
        <v>-1.0573470734732347E-4</v>
      </c>
      <c r="W407" s="240">
        <f t="shared" ca="1" si="613"/>
        <v>-4.3313382895446642E-4</v>
      </c>
      <c r="X407" s="240">
        <f t="shared" ca="1" si="614"/>
        <v>-2.646424420655621E-4</v>
      </c>
      <c r="Y407" s="240">
        <f t="shared" ca="1" si="615"/>
        <v>2.0683538086854801E-4</v>
      </c>
      <c r="Z407" s="240">
        <f t="shared" ca="1" si="616"/>
        <v>4.4150948324944163E-4</v>
      </c>
      <c r="AA407" s="240">
        <f t="shared" ca="1" si="617"/>
        <v>1.7070387585359345E-4</v>
      </c>
      <c r="AB407" s="240">
        <f t="shared" ca="1" si="618"/>
        <v>-2.9553886007045217E-4</v>
      </c>
      <c r="AC407" s="240">
        <f t="shared" ca="1" si="619"/>
        <v>-4.2342216571299651E-4</v>
      </c>
      <c r="AD407" s="240">
        <f t="shared" ca="1" si="620"/>
        <v>-6.6533747173291982E-5</v>
      </c>
      <c r="AE407" s="240">
        <f t="shared" ca="1" si="621"/>
        <v>3.6652848073510865E-4</v>
      </c>
      <c r="AF407" s="240">
        <f t="shared" ca="1" si="622"/>
        <v>3.7995598482441003E-4</v>
      </c>
      <c r="AG407" s="240">
        <f t="shared" ca="1" si="623"/>
        <v>-4.1624247553117118E-5</v>
      </c>
      <c r="AH407" s="240">
        <f t="shared" ca="1" si="624"/>
        <v>-4.1554930292748711E-4</v>
      </c>
      <c r="AI407" s="240">
        <f t="shared" ca="1" si="625"/>
        <v>-3.1371619452298351E-4</v>
      </c>
      <c r="AJ407" s="240">
        <f t="shared" ca="1" si="626"/>
        <v>1.4728738920775225E-4</v>
      </c>
      <c r="AK407" s="240">
        <f t="shared" ca="1" si="627"/>
        <v>4.3966314143063009E-4</v>
      </c>
      <c r="AL407" s="240">
        <f t="shared" ca="1" si="628"/>
        <v>2.2867304181669519E-4</v>
      </c>
      <c r="AM407" s="240">
        <f t="shared" ca="1" si="629"/>
        <v>-2.4412249391278143E-4</v>
      </c>
      <c r="AN407" s="240">
        <f t="shared" ca="1" si="630"/>
        <v>-4.3742467320332111E-4</v>
      </c>
      <c r="AO407" s="240">
        <f t="shared" ca="1" si="631"/>
        <v>-1.299238001275308E-4</v>
      </c>
      <c r="AP407" s="240">
        <f t="shared" ca="1" si="632"/>
        <v>3.2632550819863316E-4</v>
      </c>
      <c r="AQ407" s="240">
        <f t="shared" ca="1" si="633"/>
        <v>4.0896806642063381E-4</v>
      </c>
      <c r="AR407" s="240">
        <f t="shared" ca="1" si="634"/>
        <v>2.338725149831703E-5</v>
      </c>
      <c r="AS407" s="240">
        <f t="shared" ca="1" si="635"/>
        <v>-3.889693894217517E-4</v>
      </c>
      <c r="AT407" s="240">
        <f t="shared" ca="1" si="636"/>
        <v>-3.5599893876979216E-4</v>
      </c>
      <c r="AU407" s="240">
        <f t="shared" ca="1" si="637"/>
        <v>8.4551070368153887E-5</v>
      </c>
      <c r="AV407" s="240">
        <f t="shared" ca="1" si="638"/>
        <v>4.2829942035156339E-4</v>
      </c>
      <c r="AW407" s="240">
        <f t="shared" ca="1" si="639"/>
        <v>2.8169212700094443E-4</v>
      </c>
      <c r="AX407" s="240">
        <f t="shared" ca="1" si="640"/>
        <v>-1.8742161299463493E-4</v>
      </c>
      <c r="AY407" s="240">
        <f t="shared" ca="1" si="641"/>
        <v>-4.4195825751049578E-4</v>
      </c>
      <c r="AZ407" s="240">
        <f t="shared" ca="1" si="642"/>
        <v>-1.9050139516973329E-4</v>
      </c>
      <c r="BA407" s="240">
        <f t="shared" ca="1" si="643"/>
        <v>2.7905857388970626E-4</v>
      </c>
      <c r="BB407" s="240">
        <f t="shared" ca="1" si="644"/>
        <v>4.2912722443360285E-4</v>
      </c>
      <c r="BC407" s="240">
        <f t="shared" ca="1" si="645"/>
        <v>8.7892487182666338E-5</v>
      </c>
      <c r="BD407" s="240">
        <f t="shared" ca="1" si="646"/>
        <v>-3.5396946329519294E-4</v>
      </c>
      <c r="BE407" s="240">
        <f t="shared" ca="1" si="647"/>
        <v>-3.9057538108395377E-4</v>
      </c>
      <c r="BF407" s="240">
        <f t="shared" ca="1" si="648"/>
        <v>1.9984476193358851E-5</v>
      </c>
      <c r="BG407" s="240">
        <f t="shared" ca="1" si="649"/>
        <v>4.0766431025596596E-4</v>
      </c>
      <c r="BH407" s="240">
        <f t="shared" ca="1" si="650"/>
        <v>3.2861342832600472E-4</v>
      </c>
      <c r="BI407" s="240">
        <f t="shared" ca="1" si="651"/>
        <v>-1.2666362015522416E-4</v>
      </c>
      <c r="BJ407" s="240">
        <f t="shared" ca="1" si="652"/>
        <v>-4.3692478022537497E-4</v>
      </c>
      <c r="BK407" s="240">
        <f t="shared" ca="1" si="653"/>
        <v>-2.4695521030730318E-4</v>
      </c>
      <c r="BL407" s="240">
        <f t="shared" ca="1" si="654"/>
        <v>2.2575086419330382E-4</v>
      </c>
      <c r="BM407" s="240">
        <f t="shared" ca="1" si="655"/>
        <v>4.3999707397157628E-4</v>
      </c>
      <c r="BN407" s="240">
        <f t="shared" ca="1" si="656"/>
        <v>1.5049511594863416E-4</v>
      </c>
      <c r="BO407" s="240">
        <f t="shared" ca="1" si="657"/>
        <v>-3.1130716725113935E-4</v>
      </c>
      <c r="BP407" s="240">
        <f t="shared" ca="1" si="658"/>
        <v>-4.1669704590778598E-4</v>
      </c>
      <c r="BQ407" s="240">
        <f t="shared" ca="1" si="659"/>
        <v>-4.5014721539315126E-5</v>
      </c>
      <c r="BR407" s="240">
        <f t="shared" ca="1" si="660"/>
        <v>3.7820449896082853E-4</v>
      </c>
      <c r="BS407" s="240">
        <f t="shared" ca="1" si="661"/>
        <v>3.6842124131721183E-4</v>
      </c>
      <c r="BT407" s="240">
        <f t="shared" ca="1" si="662"/>
        <v>-6.3163742454663645E-5</v>
      </c>
      <c r="BU407" s="240">
        <f t="shared" ca="1" si="663"/>
        <v>-4.2243320093043472E-4</v>
      </c>
      <c r="BV407" s="240">
        <f t="shared" ca="1" si="664"/>
        <v>-2.9806319092906281E-4</v>
      </c>
      <c r="BW407" s="240">
        <f t="shared" ca="1" si="665"/>
        <v>1.6755633003882466E-4</v>
      </c>
      <c r="BX407" s="240">
        <f t="shared" ca="1" si="666"/>
        <v>4.4134231561823571E-4</v>
      </c>
      <c r="BY407" s="240">
        <f t="shared" ca="1" si="667"/>
        <v>2.0983997993896046E-4</v>
      </c>
      <c r="BZ407" s="240">
        <f t="shared" ca="1" si="668"/>
        <v>-2.6190601116181568E-4</v>
      </c>
      <c r="CA407" s="240">
        <f t="shared" ca="1" si="669"/>
        <v>-4.3379847808344333E-4</v>
      </c>
      <c r="CB407" s="240">
        <f t="shared" ca="1" si="670"/>
        <v>-1.0903948649194804E-4</v>
      </c>
      <c r="CC407" s="240">
        <f t="shared" ca="1" si="671"/>
        <v>3.4055770241413587E-4</v>
      </c>
      <c r="CD407" s="240">
        <f t="shared" ca="1" si="672"/>
        <v>4.0025384704010108E-4</v>
      </c>
      <c r="CE407" s="240">
        <f t="shared" ca="1" si="673"/>
        <v>1.7034395199873342E-6</v>
      </c>
      <c r="CF407" s="240">
        <f t="shared" ca="1" si="674"/>
        <v>-3.9879721855386175E-4</v>
      </c>
      <c r="CG407" s="240">
        <f t="shared" ca="1" si="675"/>
        <v>-3.4271900359704964E-4</v>
      </c>
      <c r="CH407" s="240">
        <f t="shared" ca="1" si="676"/>
        <v>1.0573470734731921E-4</v>
      </c>
      <c r="CI407" s="240">
        <f t="shared" ca="1" si="677"/>
        <v>4.3313382895446588E-4</v>
      </c>
      <c r="CJ407" s="240">
        <f t="shared" ca="1" si="678"/>
        <v>2.6464244206556183E-4</v>
      </c>
      <c r="CK407" s="240">
        <f t="shared" ca="1" si="679"/>
        <v>-2.0683538086854416E-4</v>
      </c>
      <c r="CL407" s="240">
        <f t="shared" ca="1" si="680"/>
        <v>-4.4150948324944174E-4</v>
      </c>
      <c r="CM407" s="240">
        <f t="shared" ca="1" si="681"/>
        <v>-1.707038758535989E-4</v>
      </c>
      <c r="CN407" s="240">
        <f t="shared" ca="1" si="682"/>
        <v>2.9553886007045006E-4</v>
      </c>
      <c r="CO407" s="240">
        <f t="shared" ca="1" si="683"/>
        <v>4.2342216571299689E-4</v>
      </c>
      <c r="CP407" s="240">
        <f t="shared" ca="1" si="684"/>
        <v>6.6533747173297891E-5</v>
      </c>
      <c r="CQ407" s="240">
        <f t="shared" ca="1" si="685"/>
        <v>-3.6652848073510702E-4</v>
      </c>
      <c r="CR407" s="240">
        <f t="shared" ca="1" si="686"/>
        <v>-3.7995598482441062E-4</v>
      </c>
      <c r="CS407" s="240">
        <f t="shared" ca="1" si="687"/>
        <v>4.1624247553112754E-5</v>
      </c>
      <c r="CT407" s="240">
        <f t="shared" ca="1" si="688"/>
        <v>4.1554930292748608E-4</v>
      </c>
      <c r="CU407" s="240">
        <f t="shared" ca="1" si="689"/>
        <v>3.137161945229833E-4</v>
      </c>
      <c r="CV407" s="240">
        <f t="shared" ca="1" si="690"/>
        <v>-1.4728738920774962E-4</v>
      </c>
      <c r="CW407" s="240">
        <f t="shared" ca="1" si="691"/>
        <v>-4.3966314143062987E-4</v>
      </c>
      <c r="CX407" s="240">
        <f t="shared" ca="1" si="692"/>
        <v>-2.2867304181669492E-4</v>
      </c>
      <c r="CY407" s="240">
        <f t="shared" ca="1" si="693"/>
        <v>2.4412249391277905E-4</v>
      </c>
      <c r="CZ407" s="240">
        <f t="shared" ca="1" si="694"/>
        <v>4.3742467320332154E-4</v>
      </c>
      <c r="DA407" s="240">
        <f t="shared" ca="1" si="695"/>
        <v>1.2992380012753649E-4</v>
      </c>
      <c r="DB407" s="240">
        <f t="shared" ca="1" si="696"/>
        <v>-3.2632550819863132E-4</v>
      </c>
      <c r="DC407" s="240">
        <f t="shared" ca="1" si="697"/>
        <v>-4.089680664206337E-4</v>
      </c>
      <c r="DD407" s="240">
        <f t="shared" ca="1" si="698"/>
        <v>-2.3387251498322993E-5</v>
      </c>
      <c r="DE407" s="240">
        <f t="shared" ca="1" si="699"/>
        <v>3.8896938942175035E-4</v>
      </c>
      <c r="DF407" s="240">
        <f t="shared" ca="1" si="700"/>
        <v>3.5599893876979194E-4</v>
      </c>
      <c r="DG407" s="240">
        <f t="shared" ca="1" si="701"/>
        <v>-8.455107036814806E-5</v>
      </c>
      <c r="DH407" s="240">
        <f t="shared" ca="1" si="702"/>
        <v>-4.2829942035156268E-4</v>
      </c>
      <c r="DI407" s="240">
        <f t="shared" ca="1" si="703"/>
        <v>-2.8169212700094416E-4</v>
      </c>
      <c r="DJ407" s="240">
        <f t="shared" ca="1" si="704"/>
        <v>1.8742161299463241E-4</v>
      </c>
      <c r="DK407" s="240">
        <f t="shared" ca="1" si="705"/>
        <v>4.4195825751049578E-4</v>
      </c>
      <c r="DL407" s="240">
        <f t="shared" ca="1" si="706"/>
        <v>1.9050139516973866E-4</v>
      </c>
      <c r="DM407" s="240">
        <f t="shared" ca="1" si="707"/>
        <v>-2.7905857388970409E-4</v>
      </c>
      <c r="DN407" s="240">
        <f t="shared" ca="1" si="708"/>
        <v>-4.2912722443360355E-4</v>
      </c>
      <c r="DO407" s="240">
        <f t="shared" ca="1" si="709"/>
        <v>-8.7892487182672193E-5</v>
      </c>
      <c r="DP407" s="240">
        <f t="shared" ca="1" si="710"/>
        <v>3.5396946329519505E-4</v>
      </c>
      <c r="DQ407" s="240">
        <f t="shared" ca="1" si="711"/>
        <v>3.9057538108395659E-4</v>
      </c>
      <c r="DR407" s="240">
        <f t="shared" ca="1" si="712"/>
        <v>-1.9984476193352915E-5</v>
      </c>
      <c r="DS407" s="240">
        <f t="shared" ca="1" si="713"/>
        <v>-4.0766431025596482E-4</v>
      </c>
      <c r="DT407" s="240">
        <f t="shared" ca="1" si="714"/>
        <v>-3.2861342832600455E-4</v>
      </c>
      <c r="DU407" s="240">
        <f t="shared" ca="1" si="715"/>
        <v>1.2666362015522749E-4</v>
      </c>
      <c r="DV407" s="240">
        <f t="shared" ca="1" si="716"/>
        <v>4.3692478022537356E-4</v>
      </c>
      <c r="DW407" s="240">
        <f t="shared" ca="1" si="717"/>
        <v>2.4695521030731072E-4</v>
      </c>
      <c r="DX407" s="240">
        <f t="shared" ca="1" si="718"/>
        <v>-2.257508641933014E-4</v>
      </c>
      <c r="DY407" s="240">
        <f t="shared" ca="1" si="719"/>
        <v>-4.3999707397157655E-4</v>
      </c>
      <c r="DZ407" s="240">
        <f t="shared" ca="1" si="720"/>
        <v>-1.5049511594863091E-4</v>
      </c>
      <c r="EA407" s="240">
        <f t="shared" ca="1" si="721"/>
        <v>3.1130716725114184E-4</v>
      </c>
      <c r="EB407" s="240">
        <f t="shared" ca="1" si="722"/>
        <v>4.1669704590778912E-4</v>
      </c>
      <c r="EC407" s="240">
        <f t="shared" ca="1" si="723"/>
        <v>4.5014721539317918E-5</v>
      </c>
      <c r="ED407" s="240">
        <f t="shared" ca="1" si="724"/>
        <v>-3.7820449896082707E-4</v>
      </c>
      <c r="EE407" s="240">
        <f t="shared" ca="1" si="725"/>
        <v>-3.6842124131721335E-4</v>
      </c>
      <c r="EF407" s="240">
        <f t="shared" ca="1" si="726"/>
        <v>6.316374245466706E-5</v>
      </c>
      <c r="EG407" s="240">
        <f t="shared" ca="1" si="727"/>
        <v>4.2243320093043201E-4</v>
      </c>
      <c r="EH407" s="240">
        <f t="shared" ca="1" si="728"/>
        <v>2.9806319092906953E-4</v>
      </c>
      <c r="EI407" s="240">
        <f t="shared" ca="1" si="729"/>
        <v>-1.6755633003882206E-4</v>
      </c>
      <c r="EJ407" s="240">
        <f t="shared" ca="1" si="730"/>
        <v>-4.4134231561823549E-4</v>
      </c>
      <c r="EK407" s="240">
        <f t="shared" ca="1" si="731"/>
        <v>-2.0983997993895742E-4</v>
      </c>
      <c r="EL407" s="240">
        <f t="shared" ca="1" si="732"/>
        <v>2.6190601116181844E-4</v>
      </c>
      <c r="EM407" s="240">
        <f t="shared" ca="1" si="733"/>
        <v>4.3379847808344506E-4</v>
      </c>
      <c r="EN407" s="240">
        <f t="shared" ca="1" si="734"/>
        <v>1.0903948649195077E-4</v>
      </c>
      <c r="EO407" s="240">
        <f t="shared" ca="1" si="735"/>
        <v>-3.4055770241413403E-4</v>
      </c>
      <c r="EP407" s="240">
        <f t="shared" ca="1" si="736"/>
        <v>-4.0025384704010233E-4</v>
      </c>
      <c r="EQ407" s="240">
        <f t="shared" ca="1" si="737"/>
        <v>-1.7034395199838105E-6</v>
      </c>
      <c r="ER407" s="240">
        <f t="shared" ca="1" si="738"/>
        <v>3.9879721855385784E-4</v>
      </c>
      <c r="ES407" s="240">
        <f t="shared" ca="1" si="739"/>
        <v>3.4271900359705539E-4</v>
      </c>
      <c r="ET407" s="240">
        <f t="shared" ca="1" si="740"/>
        <v>-1.0573470734731653E-4</v>
      </c>
      <c r="EU407" s="240">
        <f t="shared" ca="1" si="741"/>
        <v>-4.3313382895446539E-4</v>
      </c>
      <c r="EV407" s="240">
        <f t="shared" ca="1" si="742"/>
        <v>-2.646424420655641E-4</v>
      </c>
      <c r="EW407" s="240">
        <f t="shared" ca="1" si="743"/>
        <v>2.0683538086854717E-4</v>
      </c>
      <c r="EX407" s="240">
        <f t="shared" ca="1" si="744"/>
        <v>4.4150948324944218E-4</v>
      </c>
      <c r="EY407" s="240">
        <f t="shared" ca="1" si="745"/>
        <v>1.707038758536015E-4</v>
      </c>
      <c r="EZ407" s="240">
        <f t="shared" ca="1" si="746"/>
        <v>-2.9553886007044794E-4</v>
      </c>
      <c r="FA407" s="240">
        <f t="shared" ca="1" si="747"/>
        <v>-4.234221657129977E-4</v>
      </c>
      <c r="FB407" s="240">
        <f t="shared" ca="1" si="748"/>
        <v>-6.6533747173294449E-5</v>
      </c>
      <c r="FC407" s="240">
        <f t="shared" ca="1" si="749"/>
        <v>3.6652848073510897E-4</v>
      </c>
      <c r="FD407" s="240">
        <f t="shared" ca="1" si="750"/>
        <v>3.7995598482441529E-4</v>
      </c>
      <c r="FE407" s="240">
        <f t="shared" ca="1" si="751"/>
        <v>-4.1624247553109962E-5</v>
      </c>
      <c r="FF407" s="240">
        <f t="shared" ca="1" si="752"/>
        <v>-4.1554930292748515E-4</v>
      </c>
      <c r="FG407" s="240">
        <f t="shared" ca="1" si="753"/>
        <v>-3.137161945229853E-4</v>
      </c>
      <c r="FH407" s="240">
        <f t="shared" ca="1" si="754"/>
        <v>1.472873892077529E-4</v>
      </c>
      <c r="FI407" s="240">
        <f t="shared" ca="1" si="755"/>
        <v>4.3966314143062895E-4</v>
      </c>
      <c r="FJ407" s="240">
        <f t="shared" ca="1" si="756"/>
        <v>2.286730418167027E-4</v>
      </c>
      <c r="FK407" s="240">
        <f t="shared" ca="1" si="757"/>
        <v>-2.4412249391277677E-4</v>
      </c>
      <c r="FL407" s="240">
        <f t="shared" ca="1" si="758"/>
        <v>-4.3742467320332192E-4</v>
      </c>
      <c r="FM407" s="240">
        <f t="shared" ca="1" si="759"/>
        <v>-1.2992380012753318E-4</v>
      </c>
      <c r="FN407" s="240">
        <f t="shared" ca="1" si="760"/>
        <v>3.2632550819863365E-4</v>
      </c>
      <c r="FO407" s="240">
        <f t="shared" ca="1" si="761"/>
        <v>4.0896806642063717E-4</v>
      </c>
      <c r="FP407" s="240">
        <f t="shared" ca="1" si="762"/>
        <v>2.3387251498325812E-5</v>
      </c>
      <c r="FQ407" s="240">
        <f t="shared" ca="1" si="763"/>
        <v>-3.8896938942174899E-4</v>
      </c>
      <c r="FR407" s="240">
        <f t="shared" ca="1" si="764"/>
        <v>-3.5599893876979362E-4</v>
      </c>
      <c r="FS407" s="240">
        <f t="shared" ca="1" si="765"/>
        <v>8.4551070368151448E-5</v>
      </c>
      <c r="FT407" s="240">
        <f t="shared" ca="1" si="766"/>
        <v>4.282994203515604E-4</v>
      </c>
      <c r="FU407" s="240">
        <f t="shared" ca="1" si="767"/>
        <v>2.816921270009512E-4</v>
      </c>
      <c r="FV407" s="240">
        <f t="shared" ca="1" si="768"/>
        <v>-1.8742161299462984E-4</v>
      </c>
      <c r="FW407" s="240">
        <f t="shared" ca="1" si="769"/>
        <v>-4.4195825751049578E-4</v>
      </c>
      <c r="FX407" s="240">
        <f t="shared" ca="1" si="770"/>
        <v>-1.9050139516973551E-4</v>
      </c>
      <c r="FY407" s="240">
        <f t="shared" ca="1" si="771"/>
        <v>2.7905857388970675E-4</v>
      </c>
      <c r="FZ407" s="240">
        <f t="shared" ca="1" si="772"/>
        <v>4.2912722443360572E-4</v>
      </c>
      <c r="GA407" s="240">
        <f t="shared" ca="1" si="773"/>
        <v>8.7892487182674931E-5</v>
      </c>
      <c r="GB407" s="240">
        <f t="shared" ca="1" si="774"/>
        <v>-3.5396946329518963E-4</v>
      </c>
      <c r="GC407" s="240">
        <f t="shared" ca="1" si="775"/>
        <v>-3.9057538108395491E-4</v>
      </c>
      <c r="GD407" s="240">
        <f t="shared" ca="1" si="776"/>
        <v>1.9984476193356357E-5</v>
      </c>
      <c r="GE407" s="240">
        <f t="shared" ca="1" si="777"/>
        <v>4.0766431025596129E-4</v>
      </c>
      <c r="GF407" s="240">
        <f t="shared" ca="1" si="778"/>
        <v>3.2861342832601063E-4</v>
      </c>
      <c r="GG407" s="240">
        <f t="shared" ca="1" si="779"/>
        <v>-1.2666362015521882E-4</v>
      </c>
      <c r="GH407" s="240">
        <f t="shared" ca="1" si="780"/>
        <v>-4.369247802253741E-4</v>
      </c>
      <c r="GI407" s="240">
        <f t="shared" ca="1" si="781"/>
        <v>-2.469552103073079E-4</v>
      </c>
      <c r="GJ407" s="240">
        <f t="shared" ca="1" si="782"/>
        <v>2.2575086419330441E-4</v>
      </c>
      <c r="GK407" s="240">
        <f t="shared" ca="1" si="783"/>
        <v>4.3999707397157737E-4</v>
      </c>
      <c r="GL407" s="240">
        <f t="shared" ca="1" si="784"/>
        <v>1.5049511594863944E-4</v>
      </c>
      <c r="GM407" s="240">
        <f t="shared" ca="1" si="785"/>
        <v>-3.1130716725113539E-4</v>
      </c>
      <c r="GN407" s="240">
        <f t="shared" ca="1" si="786"/>
        <v>-4.1669704590778793E-4</v>
      </c>
      <c r="GO407" s="240">
        <f t="shared" ca="1" si="787"/>
        <v>-4.5014721539314448E-5</v>
      </c>
      <c r="GP407" s="240">
        <f t="shared" ca="1" si="788"/>
        <v>3.7820449896082886E-4</v>
      </c>
      <c r="GQ407" s="240">
        <f t="shared" ca="1" si="789"/>
        <v>3.6842124131721839E-4</v>
      </c>
      <c r="GR407" s="240">
        <f t="shared" ca="1" si="790"/>
        <v>-6.3163742454658061E-5</v>
      </c>
      <c r="GS407" s="240">
        <f t="shared" ca="1" si="791"/>
        <v>-4.2243320093043304E-4</v>
      </c>
      <c r="GT407" s="240">
        <f t="shared" ca="1" si="792"/>
        <v>-2.9806319092906699E-4</v>
      </c>
      <c r="GU407" s="240">
        <f t="shared" ca="1" si="793"/>
        <v>1.6755633003882526E-4</v>
      </c>
      <c r="GV407" s="240">
        <f t="shared" ca="1" si="794"/>
        <v>4.41342315618235E-4</v>
      </c>
      <c r="GW407" s="240">
        <f t="shared" ca="1" si="795"/>
        <v>2.0983997993896542E-4</v>
      </c>
      <c r="GX407" s="240">
        <f t="shared" ca="1" si="796"/>
        <v>-2.6190601116181112E-4</v>
      </c>
      <c r="GY407" s="240">
        <f t="shared" ca="1" si="797"/>
        <v>-4.3379847808344447E-4</v>
      </c>
      <c r="GZ407" s="240">
        <f t="shared" ca="1" si="798"/>
        <v>-1.0903948649194742E-4</v>
      </c>
      <c r="HA407" s="240">
        <f t="shared" ca="1" si="799"/>
        <v>3.4055770241413631E-4</v>
      </c>
      <c r="HB407" s="240">
        <f t="shared" ca="1" si="800"/>
        <v>4.0025384704010618E-4</v>
      </c>
      <c r="HC407" s="240">
        <f t="shared" ca="1" si="801"/>
        <v>1.7034395199929449E-6</v>
      </c>
      <c r="HD407" s="240">
        <f t="shared" ca="1" si="802"/>
        <v>-3.9879721855385931E-4</v>
      </c>
      <c r="HE407" s="240">
        <f t="shared" ca="1" si="803"/>
        <v>-3.4271900359705322E-4</v>
      </c>
      <c r="HF407" s="240">
        <f t="shared" ca="1" si="804"/>
        <v>1.0573470734731989E-4</v>
      </c>
      <c r="HG407" s="240">
        <f t="shared" ca="1" si="805"/>
        <v>4.3313382895446355E-4</v>
      </c>
      <c r="HH407" s="240">
        <f t="shared" ca="1" si="806"/>
        <v>2.6464244206557137E-4</v>
      </c>
      <c r="HI407" s="240">
        <f t="shared" ca="1" si="807"/>
        <v>-2.0683538086853918E-4</v>
      </c>
      <c r="HJ407" s="240">
        <f t="shared" ca="1" si="808"/>
        <v>-4.4150948324944196E-4</v>
      </c>
      <c r="HK407" s="240">
        <f t="shared" ca="1" si="809"/>
        <v>-1.707038758535983E-4</v>
      </c>
      <c r="HL407" s="240">
        <f t="shared" ca="1" si="810"/>
        <v>2.9553886007045054E-4</v>
      </c>
      <c r="HM407" s="240">
        <f t="shared" ca="1" si="811"/>
        <v>4.234221657130003E-4</v>
      </c>
      <c r="HN407" s="240">
        <f t="shared" ca="1" si="812"/>
        <v>6.6533747173303475E-5</v>
      </c>
      <c r="HO407" s="240">
        <f t="shared" ca="1" si="813"/>
        <v>-3.6652848073510388E-4</v>
      </c>
      <c r="HP407" s="240">
        <f t="shared" ca="1" si="814"/>
        <v>-3.799559848244135E-4</v>
      </c>
      <c r="HQ407" s="240">
        <f t="shared" ca="1" si="815"/>
        <v>4.1624247553113377E-5</v>
      </c>
      <c r="HR407" s="240">
        <f t="shared" ca="1" si="816"/>
        <v>4.1554930292748206E-4</v>
      </c>
      <c r="HS407" s="240">
        <f t="shared" ca="1" si="817"/>
        <v>3.137161945229917E-4</v>
      </c>
      <c r="HT407" s="240">
        <f t="shared" ca="1" si="818"/>
        <v>-1.4728738920774434E-4</v>
      </c>
      <c r="HU407" s="240">
        <f t="shared" ca="1" si="819"/>
        <v>-4.3966314143062933E-4</v>
      </c>
      <c r="HV407" s="240">
        <f t="shared" ca="1" si="820"/>
        <v>-2.2867304181669975E-4</v>
      </c>
      <c r="HW407" s="240">
        <f t="shared" ca="1" si="821"/>
        <v>2.4412249391277964E-4</v>
      </c>
      <c r="HX407" s="240">
        <f t="shared" ca="1" si="822"/>
        <v>4.3742467320332322E-4</v>
      </c>
      <c r="HY407" s="240">
        <f t="shared" ca="1" si="823"/>
        <v>1.2992380012754188E-4</v>
      </c>
      <c r="HZ407" s="240">
        <f t="shared" ca="1" si="824"/>
        <v>-3.2632550819863598E-4</v>
      </c>
      <c r="IA407" s="240">
        <f t="shared" ca="1" si="825"/>
        <v>-4.0896806642063582E-4</v>
      </c>
      <c r="IB407" s="240">
        <f t="shared" ca="1" si="826"/>
        <v>-2.3387251498334892E-5</v>
      </c>
      <c r="IC407" s="240">
        <f t="shared" ca="1" si="827"/>
        <v>3.8896938942175067E-4</v>
      </c>
      <c r="ID407" s="240">
        <f t="shared" ca="1" si="828"/>
        <v>3.5599893876979899E-4</v>
      </c>
      <c r="IE407" s="240">
        <f t="shared" ca="1" si="829"/>
        <v>-3.5175694179949489E-4</v>
      </c>
      <c r="IF407" s="240">
        <f t="shared" ca="1" si="830"/>
        <v>-4.2829942035156133E-4</v>
      </c>
      <c r="IG407" s="240">
        <f t="shared" ca="1" si="831"/>
        <v>-2.816921270009582E-4</v>
      </c>
      <c r="IH407" s="240">
        <f t="shared" ca="1" si="832"/>
        <v>1.8742161299463298E-4</v>
      </c>
      <c r="II407" s="240">
        <f t="shared" ca="1" si="833"/>
        <v>4.4195825751049573E-4</v>
      </c>
      <c r="IJ407" s="240">
        <f t="shared" ca="1" si="834"/>
        <v>1.905013951697324E-4</v>
      </c>
      <c r="IK407" s="240">
        <f t="shared" ca="1" si="835"/>
        <v>-2.790585738896997E-4</v>
      </c>
      <c r="IL407" s="240">
        <f t="shared" ca="1" si="836"/>
        <v>-4.2912722443360783E-4</v>
      </c>
      <c r="IM407" s="240">
        <f t="shared" ca="1" si="837"/>
        <v>-8.7892487182671542E-5</v>
      </c>
      <c r="IN407" s="240">
        <f t="shared" ca="1" si="838"/>
        <v>3.539694632951841E-4</v>
      </c>
      <c r="IO407" s="240">
        <f t="shared" ca="1" si="839"/>
        <v>3.9057538108395334E-4</v>
      </c>
      <c r="IP407" s="240">
        <f t="shared" ca="1" si="840"/>
        <v>-1.998447619334725E-5</v>
      </c>
      <c r="IQ407" s="240">
        <f t="shared" ca="1" si="841"/>
        <v>-4.0766431025595783E-4</v>
      </c>
      <c r="IR407" s="240">
        <f t="shared" ca="1" si="842"/>
        <v>-3.2861342832600829E-4</v>
      </c>
      <c r="IS407" s="240">
        <f t="shared" ca="1" si="843"/>
        <v>1.2666362015521004E-4</v>
      </c>
      <c r="IT407" s="240">
        <f t="shared" ca="1" si="844"/>
        <v>4.3692478022537464E-4</v>
      </c>
      <c r="IU407" s="240">
        <f t="shared" ca="1" si="845"/>
        <v>2.4695521030731544E-4</v>
      </c>
      <c r="IV407" s="240">
        <f t="shared" ca="1" si="846"/>
        <v>-2.2575086419330734E-4</v>
      </c>
      <c r="IW407" s="240">
        <f t="shared" ca="1" si="847"/>
        <v>-4.3999707397157704E-4</v>
      </c>
      <c r="IX407" s="240">
        <f t="shared" ca="1" si="848"/>
        <v>-1.5049511594864801E-4</v>
      </c>
      <c r="IY407" s="240">
        <f t="shared" ca="1" si="849"/>
        <v>3.1130716725113783E-4</v>
      </c>
      <c r="IZ407" s="240">
        <f t="shared" ca="1" si="850"/>
        <v>4.1669704590779097E-4</v>
      </c>
      <c r="JA407" s="240">
        <f t="shared" ca="1" si="851"/>
        <v>4.5014721539311033E-5</v>
      </c>
      <c r="JB407" s="240">
        <f t="shared" ca="1" si="852"/>
        <v>-3.782044989608242E-4</v>
      </c>
    </row>
    <row r="408" spans="2:262">
      <c r="B408" s="248">
        <v>47</v>
      </c>
      <c r="C408" s="247">
        <f t="shared" si="853"/>
        <v>9.1796875000000049E-4</v>
      </c>
      <c r="D408" s="244">
        <f t="shared" ca="1" si="597"/>
        <v>24.197414030846637</v>
      </c>
      <c r="E408" s="243">
        <f ca="1">BA361</f>
        <v>0.19741403084663628</v>
      </c>
      <c r="F408" s="242">
        <v>47</v>
      </c>
      <c r="G408" s="240">
        <f t="shared" ca="1" si="854"/>
        <v>-2.5797378165561841E-3</v>
      </c>
      <c r="H408" s="240">
        <f t="shared" ca="1" si="598"/>
        <v>6.2774469003467714E-4</v>
      </c>
      <c r="I408" s="240">
        <f t="shared" ca="1" si="599"/>
        <v>3.0885139826547993E-3</v>
      </c>
      <c r="J408" s="240">
        <f t="shared" ca="1" si="600"/>
        <v>1.8754422392729536E-3</v>
      </c>
      <c r="K408" s="240">
        <f t="shared" ca="1" si="601"/>
        <v>-1.5685006278879361E-3</v>
      </c>
      <c r="L408" s="240">
        <f t="shared" ca="1" si="602"/>
        <v>-3.1466847501988703E-3</v>
      </c>
      <c r="M408" s="240">
        <f t="shared" ca="1" si="603"/>
        <v>-9.8183269797217287E-4</v>
      </c>
      <c r="N408" s="240">
        <f t="shared" ca="1" si="604"/>
        <v>2.3509264048802562E-3</v>
      </c>
      <c r="O408" s="240">
        <f t="shared" ca="1" si="605"/>
        <v>2.8872177088575743E-3</v>
      </c>
      <c r="P408" s="240">
        <f t="shared" ca="1" si="606"/>
        <v>-1.0886608568418847E-5</v>
      </c>
      <c r="Q408" s="240">
        <f t="shared" ca="1" si="607"/>
        <v>-2.89604111598022E-3</v>
      </c>
      <c r="R408" s="240">
        <f t="shared" ca="1" si="608"/>
        <v>-2.3363044059361874E-3</v>
      </c>
      <c r="S408" s="240">
        <f t="shared" ca="1" si="609"/>
        <v>1.0025069812257665E-3</v>
      </c>
      <c r="T408" s="240">
        <f t="shared" ca="1" si="610"/>
        <v>3.1488188986783967E-3</v>
      </c>
      <c r="U408" s="241">
        <f t="shared" ca="1" si="611"/>
        <v>1.5495560349025931E-3</v>
      </c>
      <c r="V408" s="240">
        <f t="shared" ca="1" si="612"/>
        <v>-1.8929306512618202E-3</v>
      </c>
      <c r="W408" s="240">
        <f t="shared" ca="1" si="613"/>
        <v>-3.0837434437779145E-3</v>
      </c>
      <c r="X408" s="240">
        <f t="shared" ca="1" si="614"/>
        <v>-6.0638983915984592E-4</v>
      </c>
      <c r="Y408" s="240">
        <f t="shared" ca="1" si="615"/>
        <v>2.5922750133370938E-3</v>
      </c>
      <c r="Z408" s="240">
        <f t="shared" ca="1" si="616"/>
        <v>2.7073837044938971E-3</v>
      </c>
      <c r="AA408" s="240">
        <f t="shared" ca="1" si="617"/>
        <v>-3.9798755348747724E-4</v>
      </c>
      <c r="AB408" s="240">
        <f t="shared" ca="1" si="618"/>
        <v>-3.0299457027596951E-3</v>
      </c>
      <c r="AC408" s="240">
        <f t="shared" ca="1" si="619"/>
        <v>-2.0577308024127428E-3</v>
      </c>
      <c r="AD408" s="240">
        <f t="shared" ca="1" si="620"/>
        <v>1.3621906342831331E-3</v>
      </c>
      <c r="AE408" s="240">
        <f t="shared" ca="1" si="621"/>
        <v>3.1617626475371166E-3</v>
      </c>
      <c r="AF408" s="240">
        <f t="shared" ca="1" si="622"/>
        <v>1.2003630654365376E-3</v>
      </c>
      <c r="AG408" s="240">
        <f t="shared" ca="1" si="623"/>
        <v>-2.1888892356959973E-3</v>
      </c>
      <c r="AH408" s="240">
        <f t="shared" ca="1" si="624"/>
        <v>-2.9744197656061872E-3</v>
      </c>
      <c r="AI408" s="240">
        <f t="shared" ca="1" si="625"/>
        <v>-2.218263127373389E-4</v>
      </c>
      <c r="AJ408" s="240">
        <f t="shared" ca="1" si="626"/>
        <v>2.7946333926970653E-3</v>
      </c>
      <c r="AK408" s="240">
        <f t="shared" ca="1" si="627"/>
        <v>2.4868281291748999E-3</v>
      </c>
      <c r="AL408" s="240">
        <f t="shared" ca="1" si="628"/>
        <v>-7.7910239515425312E-4</v>
      </c>
      <c r="AM408" s="240">
        <f t="shared" ca="1" si="629"/>
        <v>-3.118277085888388E-3</v>
      </c>
      <c r="AN408" s="240">
        <f t="shared" ca="1" si="630"/>
        <v>-1.7482070122798658E-3</v>
      </c>
      <c r="AO408" s="240">
        <f t="shared" ca="1" si="631"/>
        <v>1.701385672270329E-3</v>
      </c>
      <c r="AP408" s="240">
        <f t="shared" ca="1" si="632"/>
        <v>3.1271505432000466E-3</v>
      </c>
      <c r="AQ408" s="240">
        <f t="shared" ca="1" si="633"/>
        <v>8.3311551816527799E-4</v>
      </c>
      <c r="AR408" s="240">
        <f t="shared" ca="1" si="634"/>
        <v>-2.4519248886015572E-3</v>
      </c>
      <c r="AS408" s="240">
        <f t="shared" ca="1" si="635"/>
        <v>-2.8203580455621424E-3</v>
      </c>
      <c r="AT408" s="240">
        <f t="shared" ca="1" si="636"/>
        <v>1.6607368790526387E-4</v>
      </c>
      <c r="AU408" s="240">
        <f t="shared" ca="1" si="637"/>
        <v>2.9549578845789021E-3</v>
      </c>
      <c r="AV408" s="240">
        <f t="shared" ca="1" si="638"/>
        <v>2.2288683440470744E-3</v>
      </c>
      <c r="AW408" s="240">
        <f t="shared" ca="1" si="639"/>
        <v>-1.1484988116073791E-3</v>
      </c>
      <c r="AX408" s="240">
        <f t="shared" ca="1" si="640"/>
        <v>-3.1597066791449607E-3</v>
      </c>
      <c r="AY408" s="240">
        <f t="shared" ca="1" si="641"/>
        <v>-1.4123885614467117E-3</v>
      </c>
      <c r="AZ408" s="240">
        <f t="shared" ca="1" si="642"/>
        <v>2.0149902860923967E-3</v>
      </c>
      <c r="BA408" s="240">
        <f t="shared" ca="1" si="643"/>
        <v>3.0455031839334568E-3</v>
      </c>
      <c r="BB408" s="240">
        <f t="shared" ca="1" si="644"/>
        <v>4.5333713803474948E-4</v>
      </c>
      <c r="BC408" s="240">
        <f t="shared" ca="1" si="645"/>
        <v>-2.6780813089245302E-3</v>
      </c>
      <c r="BD408" s="240">
        <f t="shared" ca="1" si="646"/>
        <v>-2.6238755153163065E-3</v>
      </c>
      <c r="BE408" s="240">
        <f t="shared" ca="1" si="647"/>
        <v>5.5147578569993247E-4</v>
      </c>
      <c r="BF408" s="240">
        <f t="shared" ca="1" si="648"/>
        <v>3.0708370593942559E-3</v>
      </c>
      <c r="BG408" s="240">
        <f t="shared" ca="1" si="649"/>
        <v>1.9373843043883595E-3</v>
      </c>
      <c r="BH408" s="240">
        <f t="shared" ca="1" si="650"/>
        <v>-1.5006207369082933E-3</v>
      </c>
      <c r="BI408" s="240">
        <f t="shared" ca="1" si="651"/>
        <v>-3.1536113428840642E-3</v>
      </c>
      <c r="BJ408" s="240">
        <f t="shared" ca="1" si="652"/>
        <v>-1.0553264719944827E-3</v>
      </c>
      <c r="BK408" s="240">
        <f t="shared" ca="1" si="653"/>
        <v>2.2982875704534939E-3</v>
      </c>
      <c r="BL408" s="240">
        <f t="shared" ca="1" si="654"/>
        <v>2.918048622018287E-3</v>
      </c>
      <c r="BM408" s="240">
        <f t="shared" ca="1" si="655"/>
        <v>6.6740145380777974E-5</v>
      </c>
      <c r="BN408" s="240">
        <f t="shared" ca="1" si="656"/>
        <v>-2.8639568935962876E-3</v>
      </c>
      <c r="BO408" s="240">
        <f t="shared" ca="1" si="657"/>
        <v>-2.3879274550100008E-3</v>
      </c>
      <c r="BP408" s="240">
        <f t="shared" ca="1" si="658"/>
        <v>9.2858317436259009E-4</v>
      </c>
      <c r="BQ408" s="240">
        <f t="shared" ca="1" si="659"/>
        <v>3.1405279864932588E-3</v>
      </c>
      <c r="BR408" s="240">
        <f t="shared" ca="1" si="660"/>
        <v>1.6167602014693513E-3</v>
      </c>
      <c r="BS408" s="240">
        <f t="shared" ca="1" si="661"/>
        <v>-1.8301719295444148E-3</v>
      </c>
      <c r="BT408" s="240">
        <f t="shared" ca="1" si="662"/>
        <v>-3.1000827566366172E-3</v>
      </c>
      <c r="BU408" s="240">
        <f t="shared" ca="1" si="663"/>
        <v>-6.8239129010285425E-4</v>
      </c>
      <c r="BV408" s="240">
        <f t="shared" ca="1" si="664"/>
        <v>2.5470164705029535E-3</v>
      </c>
      <c r="BW408" s="240">
        <f t="shared" ca="1" si="665"/>
        <v>2.7467038927007784E-3</v>
      </c>
      <c r="BX408" s="240">
        <f t="shared" ca="1" si="666"/>
        <v>-3.2086068118159731E-4</v>
      </c>
      <c r="BY408" s="240">
        <f t="shared" ca="1" si="667"/>
        <v>-3.0067559008098931E-3</v>
      </c>
      <c r="BZ408" s="240">
        <f t="shared" ca="1" si="668"/>
        <v>-2.1160627430913217E-3</v>
      </c>
      <c r="CA408" s="240">
        <f t="shared" ca="1" si="669"/>
        <v>1.2917238077552202E-3</v>
      </c>
      <c r="CB408" s="240">
        <f t="shared" ca="1" si="670"/>
        <v>3.1629824494638459E-3</v>
      </c>
      <c r="CC408" s="240">
        <f t="shared" ca="1" si="671"/>
        <v>1.2718185202356782E-3</v>
      </c>
      <c r="CD408" s="240">
        <f t="shared" ca="1" si="672"/>
        <v>-2.1321956328314881E-3</v>
      </c>
      <c r="CE408" s="240">
        <f t="shared" ca="1" si="673"/>
        <v>-2.9999260401643284E-3</v>
      </c>
      <c r="CF408" s="240">
        <f t="shared" ca="1" si="674"/>
        <v>-2.991923080364607E-4</v>
      </c>
      <c r="CG408" s="240">
        <f t="shared" ca="1" si="675"/>
        <v>2.7574358720665487E-3</v>
      </c>
      <c r="CH408" s="240">
        <f t="shared" ca="1" si="676"/>
        <v>2.5340461801979545E-3</v>
      </c>
      <c r="CI408" s="240">
        <f t="shared" ca="1" si="677"/>
        <v>-7.0363546444105157E-4</v>
      </c>
      <c r="CJ408" s="240">
        <f t="shared" ca="1" si="678"/>
        <v>-3.104330500579169E-3</v>
      </c>
      <c r="CK408" s="240">
        <f t="shared" ca="1" si="679"/>
        <v>-1.81237047787989E-3</v>
      </c>
      <c r="CL408" s="240">
        <f t="shared" ca="1" si="680"/>
        <v>1.6354357127393595E-3</v>
      </c>
      <c r="CM408" s="240">
        <f t="shared" ca="1" si="681"/>
        <v>3.1378627122822743E-3</v>
      </c>
      <c r="CN408" s="240">
        <f t="shared" ca="1" si="682"/>
        <v>9.0774750464570086E-4</v>
      </c>
      <c r="CO408" s="240">
        <f t="shared" ca="1" si="683"/>
        <v>-2.4021491291475435E-3</v>
      </c>
      <c r="CP408" s="240">
        <f t="shared" ca="1" si="684"/>
        <v>-2.8546476437090722E-3</v>
      </c>
      <c r="CQ408" s="240">
        <f t="shared" ca="1" si="685"/>
        <v>8.8506804831728954E-5</v>
      </c>
      <c r="CR408" s="240">
        <f t="shared" ca="1" si="686"/>
        <v>2.9263808714858402E-3</v>
      </c>
      <c r="CS408" s="240">
        <f t="shared" ca="1" si="687"/>
        <v>2.2832740544482537E-3</v>
      </c>
      <c r="CT408" s="240">
        <f t="shared" ca="1" si="688"/>
        <v>-1.0758269153696071E-3</v>
      </c>
      <c r="CU408" s="240">
        <f t="shared" ca="1" si="689"/>
        <v>-3.155213080100899E-3</v>
      </c>
      <c r="CV408" s="240">
        <f t="shared" ca="1" si="690"/>
        <v>-1.4814184737220286E-3</v>
      </c>
      <c r="CW408" s="240">
        <f t="shared" ca="1" si="691"/>
        <v>1.954549142336154E-3</v>
      </c>
      <c r="CX408" s="240">
        <f t="shared" ca="1" si="692"/>
        <v>3.06554659917727E-3</v>
      </c>
      <c r="CY408" s="240">
        <f t="shared" ca="1" si="693"/>
        <v>5.3002312165213315E-4</v>
      </c>
      <c r="CZ408" s="240">
        <f t="shared" ca="1" si="694"/>
        <v>-2.6359720666346144E-3</v>
      </c>
      <c r="DA408" s="240">
        <f t="shared" ca="1" si="695"/>
        <v>-2.6664326895790408E-3</v>
      </c>
      <c r="DB408" s="240">
        <f t="shared" ca="1" si="696"/>
        <v>4.748746929728871E-4</v>
      </c>
      <c r="DC408" s="240">
        <f t="shared" ca="1" si="697"/>
        <v>3.0513103787151202E-3</v>
      </c>
      <c r="DD408" s="240">
        <f t="shared" ca="1" si="698"/>
        <v>1.9981593616422719E-3</v>
      </c>
      <c r="DE408" s="240">
        <f t="shared" ca="1" si="699"/>
        <v>-1.4318369281085357E-3</v>
      </c>
      <c r="DF408" s="240">
        <f t="shared" ca="1" si="700"/>
        <v>-3.1586383180174293E-3</v>
      </c>
      <c r="DG408" s="240">
        <f t="shared" ca="1" si="701"/>
        <v>-1.1281845568112509E-3</v>
      </c>
      <c r="DH408" s="240">
        <f t="shared" ca="1" si="702"/>
        <v>2.2442643335327905E-3</v>
      </c>
      <c r="DI408" s="240">
        <f t="shared" ca="1" si="703"/>
        <v>2.9471218118019577E-3</v>
      </c>
      <c r="DJ408" s="240">
        <f t="shared" ca="1" si="704"/>
        <v>1.4432669756198405E-4</v>
      </c>
      <c r="DK408" s="240">
        <f t="shared" ca="1" si="705"/>
        <v>-2.8301475306699016E-3</v>
      </c>
      <c r="DL408" s="240">
        <f t="shared" ca="1" si="706"/>
        <v>-2.4381121058752861E-3</v>
      </c>
      <c r="DM408" s="240">
        <f t="shared" ca="1" si="707"/>
        <v>8.5410002371714413E-4</v>
      </c>
      <c r="DN408" s="240">
        <f t="shared" ca="1" si="708"/>
        <v>3.1303453376809536E-3</v>
      </c>
      <c r="DO408" s="240">
        <f t="shared" ca="1" si="709"/>
        <v>1.6829904921453404E-3</v>
      </c>
      <c r="DP408" s="240">
        <f t="shared" ca="1" si="710"/>
        <v>-1.7663107806912435E-3</v>
      </c>
      <c r="DQ408" s="240">
        <f t="shared" ca="1" si="711"/>
        <v>-3.1145546955622834E-3</v>
      </c>
      <c r="DR408" s="240">
        <f t="shared" ca="1" si="712"/>
        <v>-7.579816940489364E-4</v>
      </c>
      <c r="DS408" s="240">
        <f t="shared" ca="1" si="713"/>
        <v>2.5002237001860357E-3</v>
      </c>
      <c r="DT408" s="240">
        <f t="shared" ca="1" si="714"/>
        <v>2.784369569188538E-3</v>
      </c>
      <c r="DU408" s="240">
        <f t="shared" ca="1" si="715"/>
        <v>-2.4354053439911566E-4</v>
      </c>
      <c r="DV408" s="240">
        <f t="shared" ca="1" si="716"/>
        <v>-2.9817549415352908E-3</v>
      </c>
      <c r="DW408" s="240">
        <f t="shared" ca="1" si="717"/>
        <v>-2.1731200466981867E-3</v>
      </c>
      <c r="DX408" s="240">
        <f t="shared" ca="1" si="718"/>
        <v>1.2204788951062319E-3</v>
      </c>
      <c r="DY408" s="240">
        <f t="shared" ca="1" si="719"/>
        <v>3.1622969890345511E-3</v>
      </c>
      <c r="DZ408" s="240">
        <f t="shared" ca="1" si="720"/>
        <v>1.3425078791145756E-3</v>
      </c>
      <c r="EA408" s="240">
        <f t="shared" ca="1" si="721"/>
        <v>-2.0742176750456493E-3</v>
      </c>
      <c r="EB408" s="240">
        <f t="shared" ca="1" si="722"/>
        <v>-3.0236252714503226E-3</v>
      </c>
      <c r="EC408" s="240">
        <f t="shared" ca="1" si="723"/>
        <v>-3.7637808107676522E-4</v>
      </c>
      <c r="ED408" s="240">
        <f t="shared" ca="1" si="724"/>
        <v>2.7185773751738679E-3</v>
      </c>
      <c r="EE408" s="240">
        <f t="shared" ca="1" si="725"/>
        <v>2.5797378165561876E-3</v>
      </c>
      <c r="EF408" s="240">
        <f t="shared" ca="1" si="726"/>
        <v>-6.2774469003465112E-4</v>
      </c>
      <c r="EG408" s="240">
        <f t="shared" ca="1" si="727"/>
        <v>-3.0885139826548084E-3</v>
      </c>
      <c r="EH408" s="240">
        <f t="shared" ca="1" si="728"/>
        <v>-1.8754422392729365E-3</v>
      </c>
      <c r="EI408" s="240">
        <f t="shared" ca="1" si="729"/>
        <v>1.568500627887935E-3</v>
      </c>
      <c r="EJ408" s="240">
        <f t="shared" ca="1" si="730"/>
        <v>3.1466847501988721E-3</v>
      </c>
      <c r="EK408" s="240">
        <f t="shared" ca="1" si="731"/>
        <v>9.8183269797212603E-4</v>
      </c>
      <c r="EL408" s="240">
        <f t="shared" ca="1" si="732"/>
        <v>-2.350926404880274E-3</v>
      </c>
      <c r="EM408" s="240">
        <f t="shared" ca="1" si="733"/>
        <v>-2.8872177088575725E-3</v>
      </c>
      <c r="EN408" s="240">
        <f t="shared" ca="1" si="734"/>
        <v>1.088660856840085E-5</v>
      </c>
      <c r="EO408" s="240">
        <f t="shared" ca="1" si="735"/>
        <v>2.8960411159802421E-3</v>
      </c>
      <c r="EP408" s="240">
        <f t="shared" ca="1" si="736"/>
        <v>2.3363044059361657E-3</v>
      </c>
      <c r="EQ408" s="240">
        <f t="shared" ca="1" si="737"/>
        <v>-1.002506981225776E-3</v>
      </c>
      <c r="ER408" s="240">
        <f t="shared" ca="1" si="738"/>
        <v>-3.1488188986783959E-3</v>
      </c>
      <c r="ES408" s="240">
        <f t="shared" ca="1" si="739"/>
        <v>-1.5495560349025404E-3</v>
      </c>
      <c r="ET408" s="240">
        <f t="shared" ca="1" si="740"/>
        <v>1.8929306512618508E-3</v>
      </c>
      <c r="EU408" s="240">
        <f t="shared" ca="1" si="741"/>
        <v>3.083743443777911E-3</v>
      </c>
      <c r="EV408" s="240">
        <f t="shared" ca="1" si="742"/>
        <v>6.0638983915985297E-4</v>
      </c>
      <c r="EW408" s="240">
        <f t="shared" ca="1" si="743"/>
        <v>-2.5922750133370769E-3</v>
      </c>
      <c r="EX408" s="240">
        <f t="shared" ca="1" si="744"/>
        <v>-2.7073837044938771E-3</v>
      </c>
      <c r="EY408" s="240">
        <f t="shared" ca="1" si="745"/>
        <v>3.9798755348750413E-4</v>
      </c>
      <c r="EZ408" s="240">
        <f t="shared" ca="1" si="746"/>
        <v>3.0299457027596964E-3</v>
      </c>
      <c r="FA408" s="240">
        <f t="shared" ca="1" si="747"/>
        <v>2.0577308024127567E-3</v>
      </c>
      <c r="FB408" s="240">
        <f t="shared" ca="1" si="748"/>
        <v>-1.3621906342831773E-3</v>
      </c>
      <c r="FC408" s="240">
        <f t="shared" ca="1" si="749"/>
        <v>-3.1617626475371153E-3</v>
      </c>
      <c r="FD408" s="240">
        <f t="shared" ca="1" si="750"/>
        <v>-1.2003630654365337E-3</v>
      </c>
      <c r="FE408" s="240">
        <f t="shared" ca="1" si="751"/>
        <v>2.1888892356959838E-3</v>
      </c>
      <c r="FF408" s="240">
        <f t="shared" ca="1" si="752"/>
        <v>2.9744197656061669E-3</v>
      </c>
      <c r="FG408" s="240">
        <f t="shared" ca="1" si="753"/>
        <v>2.2182631273730095E-4</v>
      </c>
      <c r="FH408" s="240">
        <f t="shared" ca="1" si="754"/>
        <v>-2.7946333926970727E-3</v>
      </c>
      <c r="FI408" s="240">
        <f t="shared" ca="1" si="755"/>
        <v>-2.4868281291749042E-3</v>
      </c>
      <c r="FJ408" s="240">
        <f t="shared" ca="1" si="756"/>
        <v>7.7910239515431188E-4</v>
      </c>
      <c r="FK408" s="240">
        <f t="shared" ca="1" si="757"/>
        <v>3.1182770858883945E-3</v>
      </c>
      <c r="FL408" s="240">
        <f t="shared" ca="1" si="758"/>
        <v>1.748207012279853E-3</v>
      </c>
      <c r="FM408" s="240">
        <f t="shared" ca="1" si="759"/>
        <v>-1.7013856722703229E-3</v>
      </c>
      <c r="FN408" s="240">
        <f t="shared" ca="1" si="760"/>
        <v>-3.1271505432000509E-3</v>
      </c>
      <c r="FO408" s="240">
        <f t="shared" ca="1" si="761"/>
        <v>-8.3311551816524134E-4</v>
      </c>
      <c r="FP408" s="240">
        <f t="shared" ca="1" si="762"/>
        <v>2.4519248886015672E-3</v>
      </c>
      <c r="FQ408" s="240">
        <f t="shared" ca="1" si="763"/>
        <v>2.8203580455621454E-3</v>
      </c>
      <c r="FR408" s="240">
        <f t="shared" ca="1" si="764"/>
        <v>-1.6607368790523482E-4</v>
      </c>
      <c r="FS408" s="240">
        <f t="shared" ca="1" si="765"/>
        <v>-2.9549578845789234E-3</v>
      </c>
      <c r="FT408" s="240">
        <f t="shared" ca="1" si="766"/>
        <v>-2.2288683440470475E-3</v>
      </c>
      <c r="FU408" s="240">
        <f t="shared" ca="1" si="767"/>
        <v>1.1484988116073935E-3</v>
      </c>
      <c r="FV408" s="240">
        <f t="shared" ca="1" si="768"/>
        <v>3.1597066791449607E-3</v>
      </c>
      <c r="FW408" s="240">
        <f t="shared" ca="1" si="769"/>
        <v>1.4123885614466577E-3</v>
      </c>
      <c r="FX408" s="240">
        <f t="shared" ca="1" si="770"/>
        <v>-2.0149902860924253E-3</v>
      </c>
      <c r="FY408" s="240">
        <f t="shared" ca="1" si="771"/>
        <v>-3.0455031839334524E-3</v>
      </c>
      <c r="FZ408" s="240">
        <f t="shared" ca="1" si="772"/>
        <v>-4.5333713803475621E-4</v>
      </c>
      <c r="GA408" s="240">
        <f t="shared" ca="1" si="773"/>
        <v>2.6780813089245146E-3</v>
      </c>
      <c r="GB408" s="240">
        <f t="shared" ca="1" si="774"/>
        <v>2.6238755153162852E-3</v>
      </c>
      <c r="GC408" s="240">
        <f t="shared" ca="1" si="775"/>
        <v>-5.5147578569994787E-4</v>
      </c>
      <c r="GD408" s="240">
        <f t="shared" ca="1" si="776"/>
        <v>-3.0708370593942541E-3</v>
      </c>
      <c r="GE408" s="240">
        <f t="shared" ca="1" si="777"/>
        <v>-1.9373843043883829E-3</v>
      </c>
      <c r="GF408" s="240">
        <f t="shared" ca="1" si="778"/>
        <v>1.5006207369083271E-3</v>
      </c>
      <c r="GG408" s="240">
        <f t="shared" ca="1" si="779"/>
        <v>3.1536113428840629E-3</v>
      </c>
      <c r="GH408" s="240">
        <f t="shared" ca="1" si="780"/>
        <v>1.0553264719944681E-3</v>
      </c>
      <c r="GI408" s="240">
        <f t="shared" ca="1" si="781"/>
        <v>-2.2982875704534735E-3</v>
      </c>
      <c r="GJ408" s="240">
        <f t="shared" ca="1" si="782"/>
        <v>-2.9180486220182636E-3</v>
      </c>
      <c r="GK408" s="240">
        <f t="shared" ca="1" si="783"/>
        <v>-6.6740145380762578E-5</v>
      </c>
      <c r="GL408" s="240">
        <f t="shared" ca="1" si="784"/>
        <v>2.8639568935962946E-3</v>
      </c>
      <c r="GM408" s="240">
        <f t="shared" ca="1" si="785"/>
        <v>2.3879274550100199E-3</v>
      </c>
      <c r="GN408" s="240">
        <f t="shared" ca="1" si="786"/>
        <v>-9.2858317436264777E-4</v>
      </c>
      <c r="GO408" s="240">
        <f t="shared" ca="1" si="787"/>
        <v>-3.1405279864932601E-3</v>
      </c>
      <c r="GP408" s="240">
        <f t="shared" ca="1" si="788"/>
        <v>-1.616760201469338E-3</v>
      </c>
      <c r="GQ408" s="240">
        <f t="shared" ca="1" si="789"/>
        <v>1.8301719295444273E-3</v>
      </c>
      <c r="GR408" s="240">
        <f t="shared" ca="1" si="790"/>
        <v>3.1000827566366228E-3</v>
      </c>
      <c r="GS408" s="240">
        <f t="shared" ca="1" si="791"/>
        <v>6.8239129010279538E-4</v>
      </c>
      <c r="GT408" s="240">
        <f t="shared" ca="1" si="792"/>
        <v>-2.5470164705029634E-3</v>
      </c>
      <c r="GU408" s="240">
        <f t="shared" ca="1" si="793"/>
        <v>-2.7467038927007706E-3</v>
      </c>
      <c r="GV408" s="240">
        <f t="shared" ca="1" si="794"/>
        <v>3.2086068118156782E-4</v>
      </c>
      <c r="GW408" s="240">
        <f t="shared" ca="1" si="795"/>
        <v>3.0067559008099118E-3</v>
      </c>
      <c r="GX408" s="240">
        <f t="shared" ca="1" si="796"/>
        <v>2.1160627430913104E-3</v>
      </c>
      <c r="GY408" s="240">
        <f t="shared" ca="1" si="797"/>
        <v>-1.2917238077552345E-3</v>
      </c>
      <c r="GZ408" s="240">
        <f t="shared" ca="1" si="798"/>
        <v>-3.1629824494638463E-3</v>
      </c>
      <c r="HA408" s="240">
        <f t="shared" ca="1" si="799"/>
        <v>-1.2718185202356227E-3</v>
      </c>
      <c r="HB408" s="240">
        <f t="shared" ca="1" si="800"/>
        <v>2.1321956328314994E-3</v>
      </c>
      <c r="HC408" s="240">
        <f t="shared" ca="1" si="801"/>
        <v>2.9999260401643241E-3</v>
      </c>
      <c r="HD408" s="240">
        <f t="shared" ca="1" si="802"/>
        <v>2.9919230803649019E-4</v>
      </c>
      <c r="HE408" s="240">
        <f t="shared" ca="1" si="803"/>
        <v>-2.7574358720665786E-3</v>
      </c>
      <c r="HF408" s="240">
        <f t="shared" ca="1" si="804"/>
        <v>-2.534046180197945E-3</v>
      </c>
      <c r="HG408" s="240">
        <f t="shared" ca="1" si="805"/>
        <v>7.0363546444106675E-4</v>
      </c>
      <c r="HH408" s="240">
        <f t="shared" ca="1" si="806"/>
        <v>3.1043305005791716E-3</v>
      </c>
      <c r="HI408" s="240">
        <f t="shared" ca="1" si="807"/>
        <v>1.812370477879914E-3</v>
      </c>
      <c r="HJ408" s="240">
        <f t="shared" ca="1" si="808"/>
        <v>-1.6354357127394111E-3</v>
      </c>
      <c r="HK408" s="240">
        <f t="shared" ca="1" si="809"/>
        <v>-3.1378627122822722E-3</v>
      </c>
      <c r="HL408" s="240">
        <f t="shared" ca="1" si="810"/>
        <v>-9.0774750464568579E-4</v>
      </c>
      <c r="HM408" s="240">
        <f t="shared" ca="1" si="811"/>
        <v>2.4021491291475244E-3</v>
      </c>
      <c r="HN408" s="240">
        <f t="shared" ca="1" si="812"/>
        <v>2.8546476437090462E-3</v>
      </c>
      <c r="HO408" s="240">
        <f t="shared" ca="1" si="813"/>
        <v>-8.850680483174435E-5</v>
      </c>
      <c r="HP408" s="240">
        <f t="shared" ca="1" si="814"/>
        <v>-2.9263808714858459E-3</v>
      </c>
      <c r="HQ408" s="240">
        <f t="shared" ca="1" si="815"/>
        <v>-2.2832740544482745E-3</v>
      </c>
      <c r="HR408" s="240">
        <f t="shared" ca="1" si="816"/>
        <v>1.075826915369664E-3</v>
      </c>
      <c r="HS408" s="240">
        <f t="shared" ca="1" si="817"/>
        <v>3.1552130801009003E-3</v>
      </c>
      <c r="HT408" s="240">
        <f t="shared" ca="1" si="818"/>
        <v>1.4814184737220147E-3</v>
      </c>
      <c r="HU408" s="240">
        <f t="shared" ca="1" si="819"/>
        <v>-1.9545491423361306E-3</v>
      </c>
      <c r="HV408" s="240">
        <f t="shared" ca="1" si="820"/>
        <v>-3.0655465991772778E-3</v>
      </c>
      <c r="HW408" s="240">
        <f t="shared" ca="1" si="821"/>
        <v>-5.3002312165216221E-4</v>
      </c>
      <c r="HX408" s="240">
        <f t="shared" ca="1" si="822"/>
        <v>2.6359720666345736E-3</v>
      </c>
      <c r="HY408" s="240">
        <f t="shared" ca="1" si="823"/>
        <v>2.666432689578984E-3</v>
      </c>
      <c r="HZ408" s="240">
        <f t="shared" ca="1" si="824"/>
        <v>-4.7487469297294717E-4</v>
      </c>
      <c r="IA408" s="240">
        <f t="shared" ca="1" si="825"/>
        <v>-3.0513103787151359E-3</v>
      </c>
      <c r="IB408" s="240">
        <f t="shared" ca="1" si="826"/>
        <v>-1.9981593616422598E-3</v>
      </c>
      <c r="IC408" s="240">
        <f t="shared" ca="1" si="827"/>
        <v>1.4318369281085498E-3</v>
      </c>
      <c r="ID408" s="240">
        <f t="shared" ca="1" si="828"/>
        <v>3.158638318017431E-3</v>
      </c>
      <c r="IE408" s="240">
        <f t="shared" ca="1" si="829"/>
        <v>1.1709084897540531E-4</v>
      </c>
      <c r="IF408" s="240">
        <f t="shared" ca="1" si="830"/>
        <v>-2.244264333532738E-3</v>
      </c>
      <c r="IG408" s="240">
        <f t="shared" ca="1" si="831"/>
        <v>-2.9471218118019196E-3</v>
      </c>
      <c r="IH408" s="240">
        <f t="shared" ca="1" si="832"/>
        <v>-1.4432669756192355E-4</v>
      </c>
      <c r="II408" s="240">
        <f t="shared" ca="1" si="833"/>
        <v>2.8301475306699284E-3</v>
      </c>
      <c r="IJ408" s="240">
        <f t="shared" ca="1" si="834"/>
        <v>2.4381121058752761E-3</v>
      </c>
      <c r="IK408" s="240">
        <f t="shared" ca="1" si="835"/>
        <v>-8.5410002371715888E-4</v>
      </c>
      <c r="IL408" s="240">
        <f t="shared" ca="1" si="836"/>
        <v>-3.1303453376809558E-3</v>
      </c>
      <c r="IM408" s="240">
        <f t="shared" ca="1" si="837"/>
        <v>-1.6829904921453274E-3</v>
      </c>
      <c r="IN408" s="240">
        <f t="shared" ca="1" si="838"/>
        <v>1.7663107806911813E-3</v>
      </c>
      <c r="IO408" s="240">
        <f t="shared" ca="1" si="839"/>
        <v>3.1145546955622964E-3</v>
      </c>
      <c r="IP408" s="240">
        <f t="shared" ca="1" si="840"/>
        <v>7.5798169404883405E-4</v>
      </c>
      <c r="IQ408" s="240">
        <f t="shared" ca="1" si="841"/>
        <v>-2.5002237001861003E-3</v>
      </c>
      <c r="IR408" s="240">
        <f t="shared" ca="1" si="842"/>
        <v>-2.7843695691885306E-3</v>
      </c>
      <c r="IS408" s="240">
        <f t="shared" ca="1" si="843"/>
        <v>2.4354053439913106E-4</v>
      </c>
      <c r="IT408" s="240">
        <f t="shared" ca="1" si="844"/>
        <v>2.9817549415352964E-3</v>
      </c>
      <c r="IU408" s="240">
        <f t="shared" ca="1" si="845"/>
        <v>2.1731200466981754E-3</v>
      </c>
      <c r="IV408" s="240">
        <f t="shared" ca="1" si="846"/>
        <v>-1.2204788951061629E-3</v>
      </c>
      <c r="IW408" s="240">
        <f t="shared" ca="1" si="847"/>
        <v>-3.1622969890345493E-3</v>
      </c>
      <c r="IX408" s="240">
        <f t="shared" ca="1" si="848"/>
        <v>-1.3425078791144804E-3</v>
      </c>
      <c r="IY408" s="240">
        <f t="shared" ca="1" si="849"/>
        <v>2.0742176750457291E-3</v>
      </c>
      <c r="IZ408" s="240">
        <f t="shared" ca="1" si="850"/>
        <v>3.0236252714503182E-3</v>
      </c>
      <c r="JA408" s="240">
        <f t="shared" ca="1" si="851"/>
        <v>3.7637808107674983E-4</v>
      </c>
      <c r="JB408" s="240">
        <f t="shared" ca="1" si="852"/>
        <v>-2.7185773751738761E-3</v>
      </c>
    </row>
    <row r="409" spans="2:262">
      <c r="B409" s="248">
        <v>48</v>
      </c>
      <c r="C409" s="247">
        <f t="shared" si="853"/>
        <v>9.3750000000000051E-4</v>
      </c>
      <c r="D409" s="244">
        <f t="shared" ca="1" si="597"/>
        <v>24.200913554519417</v>
      </c>
      <c r="E409" s="243">
        <f ca="1">BB361</f>
        <v>0.20091355451941606</v>
      </c>
      <c r="F409" s="242">
        <v>48</v>
      </c>
      <c r="G409" s="240">
        <f t="shared" ca="1" si="854"/>
        <v>-1.0504393669161284E-3</v>
      </c>
      <c r="H409" s="240">
        <f t="shared" ca="1" si="598"/>
        <v>2.0521405862818011E-4</v>
      </c>
      <c r="I409" s="240">
        <f t="shared" ca="1" si="599"/>
        <v>1.2075034075669337E-3</v>
      </c>
      <c r="J409" s="240">
        <f t="shared" ca="1" si="600"/>
        <v>7.1896903857233225E-4</v>
      </c>
      <c r="K409" s="240">
        <f t="shared" ca="1" si="601"/>
        <v>-6.5722832867675589E-4</v>
      </c>
      <c r="L409" s="240">
        <f t="shared" ca="1" si="602"/>
        <v>-1.2219898239035172E-3</v>
      </c>
      <c r="M409" s="240">
        <f t="shared" ca="1" si="603"/>
        <v>-2.7804219157646248E-4</v>
      </c>
      <c r="N409" s="240">
        <f t="shared" ca="1" si="604"/>
        <v>1.0091855434739318E-3</v>
      </c>
      <c r="O409" s="240">
        <f t="shared" ca="1" si="605"/>
        <v>1.0504393669161288E-3</v>
      </c>
      <c r="P409" s="240">
        <f t="shared" ca="1" si="606"/>
        <v>-2.052140586281786E-4</v>
      </c>
      <c r="Q409" s="240">
        <f t="shared" ca="1" si="607"/>
        <v>-1.2075034075669337E-3</v>
      </c>
      <c r="R409" s="240">
        <f t="shared" ca="1" si="608"/>
        <v>-7.1896903857233258E-4</v>
      </c>
      <c r="S409" s="240">
        <f t="shared" ca="1" si="609"/>
        <v>6.5722832867675545E-4</v>
      </c>
      <c r="T409" s="240">
        <f t="shared" ca="1" si="610"/>
        <v>1.2219898239035172E-3</v>
      </c>
      <c r="U409" s="241">
        <f t="shared" ca="1" si="611"/>
        <v>2.7804219157646291E-4</v>
      </c>
      <c r="V409" s="240">
        <f t="shared" ca="1" si="612"/>
        <v>-1.0091855434739316E-3</v>
      </c>
      <c r="W409" s="240">
        <f t="shared" ca="1" si="613"/>
        <v>-1.050439366916129E-3</v>
      </c>
      <c r="X409" s="240">
        <f t="shared" ca="1" si="614"/>
        <v>2.0521405862817827E-4</v>
      </c>
      <c r="Y409" s="240">
        <f t="shared" ca="1" si="615"/>
        <v>1.2075034075669333E-3</v>
      </c>
      <c r="Z409" s="240">
        <f t="shared" ca="1" si="616"/>
        <v>7.1896903857233475E-4</v>
      </c>
      <c r="AA409" s="240">
        <f t="shared" ca="1" si="617"/>
        <v>-6.5722832867675675E-4</v>
      </c>
      <c r="AB409" s="240">
        <f t="shared" ca="1" si="618"/>
        <v>-1.2219898239035172E-3</v>
      </c>
      <c r="AC409" s="240">
        <f t="shared" ca="1" si="619"/>
        <v>-2.7804219157646334E-4</v>
      </c>
      <c r="AD409" s="240">
        <f t="shared" ca="1" si="620"/>
        <v>1.0091855434739311E-3</v>
      </c>
      <c r="AE409" s="240">
        <f t="shared" ca="1" si="621"/>
        <v>1.0504393669161292E-3</v>
      </c>
      <c r="AF409" s="240">
        <f t="shared" ca="1" si="622"/>
        <v>-2.0521405862817762E-4</v>
      </c>
      <c r="AG409" s="240">
        <f t="shared" ca="1" si="623"/>
        <v>-1.2075034075669331E-3</v>
      </c>
      <c r="AH409" s="240">
        <f t="shared" ca="1" si="624"/>
        <v>-7.1896903857233149E-4</v>
      </c>
      <c r="AI409" s="240">
        <f t="shared" ca="1" si="625"/>
        <v>6.5722832867675285E-4</v>
      </c>
      <c r="AJ409" s="240">
        <f t="shared" ca="1" si="626"/>
        <v>1.2219898239035172E-3</v>
      </c>
      <c r="AK409" s="240">
        <f t="shared" ca="1" si="627"/>
        <v>2.7804219157646811E-4</v>
      </c>
      <c r="AL409" s="240">
        <f t="shared" ca="1" si="628"/>
        <v>-1.0091855434739309E-3</v>
      </c>
      <c r="AM409" s="240">
        <f t="shared" ca="1" si="629"/>
        <v>-1.0504393669161273E-3</v>
      </c>
      <c r="AN409" s="240">
        <f t="shared" ca="1" si="630"/>
        <v>2.052140586281773E-4</v>
      </c>
      <c r="AO409" s="240">
        <f t="shared" ca="1" si="631"/>
        <v>1.2075034075669339E-3</v>
      </c>
      <c r="AP409" s="240">
        <f t="shared" ca="1" si="632"/>
        <v>7.189690385723355E-4</v>
      </c>
      <c r="AQ409" s="240">
        <f t="shared" ca="1" si="633"/>
        <v>-6.572283286767561E-4</v>
      </c>
      <c r="AR409" s="240">
        <f t="shared" ca="1" si="634"/>
        <v>-1.221989823903518E-3</v>
      </c>
      <c r="AS409" s="240">
        <f t="shared" ca="1" si="635"/>
        <v>-2.7804219157646427E-4</v>
      </c>
      <c r="AT409" s="240">
        <f t="shared" ca="1" si="636"/>
        <v>1.0091855434739281E-3</v>
      </c>
      <c r="AU409" s="240">
        <f t="shared" ca="1" si="637"/>
        <v>1.0504393669161297E-3</v>
      </c>
      <c r="AV409" s="240">
        <f t="shared" ca="1" si="638"/>
        <v>-2.0521405862818109E-4</v>
      </c>
      <c r="AW409" s="240">
        <f t="shared" ca="1" si="639"/>
        <v>-1.2075034075669329E-3</v>
      </c>
      <c r="AX409" s="240">
        <f t="shared" ca="1" si="640"/>
        <v>-7.1896903857233225E-4</v>
      </c>
      <c r="AY409" s="240">
        <f t="shared" ca="1" si="641"/>
        <v>6.5722832867675198E-4</v>
      </c>
      <c r="AZ409" s="240">
        <f t="shared" ca="1" si="642"/>
        <v>1.2219898239035172E-3</v>
      </c>
      <c r="BA409" s="240">
        <f t="shared" ca="1" si="643"/>
        <v>2.7804219157646893E-4</v>
      </c>
      <c r="BB409" s="240">
        <f t="shared" ca="1" si="644"/>
        <v>-1.0091855434739305E-3</v>
      </c>
      <c r="BC409" s="240">
        <f t="shared" ca="1" si="645"/>
        <v>-1.0504393669161277E-3</v>
      </c>
      <c r="BD409" s="240">
        <f t="shared" ca="1" si="646"/>
        <v>2.0521405862817632E-4</v>
      </c>
      <c r="BE409" s="240">
        <f t="shared" ca="1" si="647"/>
        <v>1.2075034075669337E-3</v>
      </c>
      <c r="BF409" s="240">
        <f t="shared" ca="1" si="648"/>
        <v>7.1896903857233626E-4</v>
      </c>
      <c r="BG409" s="240">
        <f t="shared" ca="1" si="649"/>
        <v>-6.5722832867675534E-4</v>
      </c>
      <c r="BH409" s="240">
        <f t="shared" ca="1" si="650"/>
        <v>-1.221989823903518E-3</v>
      </c>
      <c r="BI409" s="240">
        <f t="shared" ca="1" si="651"/>
        <v>-2.7804219157647375E-4</v>
      </c>
      <c r="BJ409" s="240">
        <f t="shared" ca="1" si="652"/>
        <v>1.0091855434739326E-3</v>
      </c>
      <c r="BK409" s="240">
        <f t="shared" ca="1" si="653"/>
        <v>1.0504393669161303E-3</v>
      </c>
      <c r="BL409" s="240">
        <f t="shared" ca="1" si="654"/>
        <v>-2.0521405862817155E-4</v>
      </c>
      <c r="BM409" s="240">
        <f t="shared" ca="1" si="655"/>
        <v>-1.2075034075669348E-3</v>
      </c>
      <c r="BN409" s="240">
        <f t="shared" ca="1" si="656"/>
        <v>-7.1896903857233301E-4</v>
      </c>
      <c r="BO409" s="240">
        <f t="shared" ca="1" si="657"/>
        <v>6.5722832867675122E-4</v>
      </c>
      <c r="BP409" s="240">
        <f t="shared" ca="1" si="658"/>
        <v>1.2219898239035189E-3</v>
      </c>
      <c r="BQ409" s="240">
        <f t="shared" ca="1" si="659"/>
        <v>2.7804219157646123E-4</v>
      </c>
      <c r="BR409" s="240">
        <f t="shared" ca="1" si="660"/>
        <v>-1.0091855434739298E-3</v>
      </c>
      <c r="BS409" s="240">
        <f t="shared" ca="1" si="661"/>
        <v>-1.0504393669161327E-3</v>
      </c>
      <c r="BT409" s="240">
        <f t="shared" ca="1" si="662"/>
        <v>2.0521405862818423E-4</v>
      </c>
      <c r="BU409" s="240">
        <f t="shared" ca="1" si="663"/>
        <v>1.2075034075669335E-3</v>
      </c>
      <c r="BV409" s="240">
        <f t="shared" ca="1" si="664"/>
        <v>7.1896903857233702E-4</v>
      </c>
      <c r="BW409" s="240">
        <f t="shared" ca="1" si="665"/>
        <v>-6.57228328676747E-4</v>
      </c>
      <c r="BX409" s="240">
        <f t="shared" ca="1" si="666"/>
        <v>-1.2219898239035167E-3</v>
      </c>
      <c r="BY409" s="240">
        <f t="shared" ca="1" si="667"/>
        <v>-2.7804219157646595E-4</v>
      </c>
      <c r="BZ409" s="240">
        <f t="shared" ca="1" si="668"/>
        <v>1.009185543473927E-3</v>
      </c>
      <c r="CA409" s="240">
        <f t="shared" ca="1" si="669"/>
        <v>1.0504393669161262E-3</v>
      </c>
      <c r="CB409" s="240">
        <f t="shared" ca="1" si="670"/>
        <v>-2.0521405862817936E-4</v>
      </c>
      <c r="CC409" s="240">
        <f t="shared" ca="1" si="671"/>
        <v>-1.2075034075669324E-3</v>
      </c>
      <c r="CD409" s="240">
        <f t="shared" ca="1" si="672"/>
        <v>-7.1896903857234093E-4</v>
      </c>
      <c r="CE409" s="240">
        <f t="shared" ca="1" si="673"/>
        <v>6.5722832867675795E-4</v>
      </c>
      <c r="CF409" s="240">
        <f t="shared" ca="1" si="674"/>
        <v>1.2219898239035176E-3</v>
      </c>
      <c r="CG409" s="240">
        <f t="shared" ca="1" si="675"/>
        <v>2.7804219157647066E-4</v>
      </c>
      <c r="CH409" s="240">
        <f t="shared" ca="1" si="676"/>
        <v>-1.0091855434739242E-3</v>
      </c>
      <c r="CI409" s="240">
        <f t="shared" ca="1" si="677"/>
        <v>-1.0504393669161288E-3</v>
      </c>
      <c r="CJ409" s="240">
        <f t="shared" ca="1" si="678"/>
        <v>2.0521405862817458E-4</v>
      </c>
      <c r="CK409" s="240">
        <f t="shared" ca="1" si="679"/>
        <v>1.2075034075669313E-3</v>
      </c>
      <c r="CL409" s="240">
        <f t="shared" ca="1" si="680"/>
        <v>7.1896903857233052E-4</v>
      </c>
      <c r="CM409" s="240">
        <f t="shared" ca="1" si="681"/>
        <v>-6.5722832867675372E-4</v>
      </c>
      <c r="CN409" s="240">
        <f t="shared" ca="1" si="682"/>
        <v>-1.2219898239035185E-3</v>
      </c>
      <c r="CO409" s="240">
        <f t="shared" ca="1" si="683"/>
        <v>-2.7804219157647549E-4</v>
      </c>
      <c r="CP409" s="240">
        <f t="shared" ca="1" si="684"/>
        <v>1.0091855434739316E-3</v>
      </c>
      <c r="CQ409" s="240">
        <f t="shared" ca="1" si="685"/>
        <v>1.0504393669161312E-3</v>
      </c>
      <c r="CR409" s="240">
        <f t="shared" ca="1" si="686"/>
        <v>-2.0521405862816971E-4</v>
      </c>
      <c r="CS409" s="240">
        <f t="shared" ca="1" si="687"/>
        <v>-1.2075034075669342E-3</v>
      </c>
      <c r="CT409" s="240">
        <f t="shared" ca="1" si="688"/>
        <v>-7.1896903857233453E-4</v>
      </c>
      <c r="CU409" s="240">
        <f t="shared" ca="1" si="689"/>
        <v>6.572283286767496E-4</v>
      </c>
      <c r="CV409" s="240">
        <f t="shared" ca="1" si="690"/>
        <v>1.2219898239035193E-3</v>
      </c>
      <c r="CW409" s="240">
        <f t="shared" ca="1" si="691"/>
        <v>2.7804219157646302E-4</v>
      </c>
      <c r="CX409" s="240">
        <f t="shared" ca="1" si="692"/>
        <v>-1.0091855434739287E-3</v>
      </c>
      <c r="CY409" s="240">
        <f t="shared" ca="1" si="693"/>
        <v>-1.0504393669161338E-3</v>
      </c>
      <c r="CZ409" s="240">
        <f t="shared" ca="1" si="694"/>
        <v>2.0521405862818228E-4</v>
      </c>
      <c r="DA409" s="240">
        <f t="shared" ca="1" si="695"/>
        <v>1.2075034075669331E-3</v>
      </c>
      <c r="DB409" s="240">
        <f t="shared" ca="1" si="696"/>
        <v>7.1896903857233843E-4</v>
      </c>
      <c r="DC409" s="240">
        <f t="shared" ca="1" si="697"/>
        <v>-6.5722832867674559E-4</v>
      </c>
      <c r="DD409" s="240">
        <f t="shared" ca="1" si="698"/>
        <v>-1.2219898239035172E-3</v>
      </c>
      <c r="DE409" s="240">
        <f t="shared" ca="1" si="699"/>
        <v>-2.7804219157646779E-4</v>
      </c>
      <c r="DF409" s="240">
        <f t="shared" ca="1" si="700"/>
        <v>1.0091855434739259E-3</v>
      </c>
      <c r="DG409" s="240">
        <f t="shared" ca="1" si="701"/>
        <v>1.0504393669161271E-3</v>
      </c>
      <c r="DH409" s="240">
        <f t="shared" ca="1" si="702"/>
        <v>-2.0521405862817762E-4</v>
      </c>
      <c r="DI409" s="240">
        <f t="shared" ca="1" si="703"/>
        <v>-1.2075034075669322E-3</v>
      </c>
      <c r="DJ409" s="240">
        <f t="shared" ca="1" si="704"/>
        <v>-7.1896903857234244E-4</v>
      </c>
      <c r="DK409" s="240">
        <f t="shared" ca="1" si="705"/>
        <v>6.5722832867675632E-4</v>
      </c>
      <c r="DL409" s="240">
        <f t="shared" ca="1" si="706"/>
        <v>1.2219898239035211E-3</v>
      </c>
      <c r="DM409" s="240">
        <f t="shared" ca="1" si="707"/>
        <v>2.7804219157647251E-4</v>
      </c>
      <c r="DN409" s="240">
        <f t="shared" ca="1" si="708"/>
        <v>-1.0091855434739333E-3</v>
      </c>
      <c r="DO409" s="240">
        <f t="shared" ca="1" si="709"/>
        <v>-1.050439366916139E-3</v>
      </c>
      <c r="DP409" s="240">
        <f t="shared" ca="1" si="710"/>
        <v>2.0521405862817274E-4</v>
      </c>
      <c r="DQ409" s="240">
        <f t="shared" ca="1" si="711"/>
        <v>1.2075034075669348E-3</v>
      </c>
      <c r="DR409" s="240">
        <f t="shared" ca="1" si="712"/>
        <v>7.1896903857234635E-4</v>
      </c>
      <c r="DS409" s="240">
        <f t="shared" ca="1" si="713"/>
        <v>-6.572283286767522E-4</v>
      </c>
      <c r="DT409" s="240">
        <f t="shared" ca="1" si="714"/>
        <v>-1.2219898239035159E-3</v>
      </c>
      <c r="DU409" s="240">
        <f t="shared" ca="1" si="715"/>
        <v>-2.7804219157647722E-4</v>
      </c>
      <c r="DV409" s="240">
        <f t="shared" ca="1" si="716"/>
        <v>1.0091855434739305E-3</v>
      </c>
      <c r="DW409" s="240">
        <f t="shared" ca="1" si="717"/>
        <v>1.0504393669161227E-3</v>
      </c>
      <c r="DX409" s="240">
        <f t="shared" ca="1" si="718"/>
        <v>-2.0521405862816797E-4</v>
      </c>
      <c r="DY409" s="240">
        <f t="shared" ca="1" si="719"/>
        <v>-1.2075034075669339E-3</v>
      </c>
      <c r="DZ409" s="240">
        <f t="shared" ca="1" si="720"/>
        <v>-7.1896903857235036E-4</v>
      </c>
      <c r="EA409" s="240">
        <f t="shared" ca="1" si="721"/>
        <v>6.5722832867674819E-4</v>
      </c>
      <c r="EB409" s="240">
        <f t="shared" ca="1" si="722"/>
        <v>1.2219898239035167E-3</v>
      </c>
      <c r="EC409" s="240">
        <f t="shared" ca="1" si="723"/>
        <v>2.7804219157648199E-4</v>
      </c>
      <c r="ED409" s="240">
        <f t="shared" ca="1" si="724"/>
        <v>-1.0091855434739279E-3</v>
      </c>
      <c r="EE409" s="240">
        <f t="shared" ca="1" si="725"/>
        <v>-1.0504393669161253E-3</v>
      </c>
      <c r="EF409" s="240">
        <f t="shared" ca="1" si="726"/>
        <v>2.052140586281632E-4</v>
      </c>
      <c r="EG409" s="240">
        <f t="shared" ca="1" si="727"/>
        <v>1.2075034075669326E-3</v>
      </c>
      <c r="EH409" s="240">
        <f t="shared" ca="1" si="728"/>
        <v>7.1896903857232564E-4</v>
      </c>
      <c r="EI409" s="240">
        <f t="shared" ca="1" si="729"/>
        <v>-6.5722832867674396E-4</v>
      </c>
      <c r="EJ409" s="240">
        <f t="shared" ca="1" si="730"/>
        <v>-1.2219898239035176E-3</v>
      </c>
      <c r="EK409" s="240">
        <f t="shared" ca="1" si="731"/>
        <v>-2.7804219157648676E-4</v>
      </c>
      <c r="EL409" s="240">
        <f t="shared" ca="1" si="732"/>
        <v>1.0091855434739251E-3</v>
      </c>
      <c r="EM409" s="240">
        <f t="shared" ca="1" si="733"/>
        <v>1.0504393669161279E-3</v>
      </c>
      <c r="EN409" s="240">
        <f t="shared" ca="1" si="734"/>
        <v>-2.0521405862815843E-4</v>
      </c>
      <c r="EO409" s="240">
        <f t="shared" ca="1" si="735"/>
        <v>-1.2075034075669316E-3</v>
      </c>
      <c r="EP409" s="240">
        <f t="shared" ca="1" si="736"/>
        <v>-7.1896903857232954E-4</v>
      </c>
      <c r="EQ409" s="240">
        <f t="shared" ca="1" si="737"/>
        <v>6.5722832867673984E-4</v>
      </c>
      <c r="ER409" s="240">
        <f t="shared" ca="1" si="738"/>
        <v>1.221989823903518E-3</v>
      </c>
      <c r="ES409" s="240">
        <f t="shared" ca="1" si="739"/>
        <v>2.7804219157645716E-4</v>
      </c>
      <c r="ET409" s="240">
        <f t="shared" ca="1" si="740"/>
        <v>-1.0091855434739222E-3</v>
      </c>
      <c r="EU409" s="240">
        <f t="shared" ca="1" si="741"/>
        <v>-1.0504393669161305E-3</v>
      </c>
      <c r="EV409" s="240">
        <f t="shared" ca="1" si="742"/>
        <v>2.0521405862818846E-4</v>
      </c>
      <c r="EW409" s="240">
        <f t="shared" ca="1" si="743"/>
        <v>1.2075034075669305E-3</v>
      </c>
      <c r="EX409" s="240">
        <f t="shared" ca="1" si="744"/>
        <v>7.1896903857233355E-4</v>
      </c>
      <c r="EY409" s="240">
        <f t="shared" ca="1" si="745"/>
        <v>-6.5722832867673572E-4</v>
      </c>
      <c r="EZ409" s="240">
        <f t="shared" ca="1" si="746"/>
        <v>-1.2219898239035189E-3</v>
      </c>
      <c r="FA409" s="240">
        <f t="shared" ca="1" si="747"/>
        <v>-2.7804219157646188E-4</v>
      </c>
      <c r="FB409" s="240">
        <f t="shared" ca="1" si="748"/>
        <v>1.0091855434739194E-3</v>
      </c>
      <c r="FC409" s="240">
        <f t="shared" ca="1" si="749"/>
        <v>1.0504393669161331E-3</v>
      </c>
      <c r="FD409" s="240">
        <f t="shared" ca="1" si="750"/>
        <v>-2.0521405862818358E-4</v>
      </c>
      <c r="FE409" s="240">
        <f t="shared" ca="1" si="751"/>
        <v>-1.2075034075669294E-3</v>
      </c>
      <c r="FF409" s="240">
        <f t="shared" ca="1" si="752"/>
        <v>-7.1896903857233746E-4</v>
      </c>
      <c r="FG409" s="240">
        <f t="shared" ca="1" si="753"/>
        <v>6.5722832867676163E-4</v>
      </c>
      <c r="FH409" s="240">
        <f t="shared" ca="1" si="754"/>
        <v>1.2219898239035198E-3</v>
      </c>
      <c r="FI409" s="240">
        <f t="shared" ca="1" si="755"/>
        <v>2.780421915764666E-4</v>
      </c>
      <c r="FJ409" s="240">
        <f t="shared" ca="1" si="756"/>
        <v>-1.0091855434739166E-3</v>
      </c>
      <c r="FK409" s="240">
        <f t="shared" ca="1" si="757"/>
        <v>-1.0504393669161357E-3</v>
      </c>
      <c r="FL409" s="240">
        <f t="shared" ca="1" si="758"/>
        <v>2.0521405862817881E-4</v>
      </c>
      <c r="FM409" s="240">
        <f t="shared" ca="1" si="759"/>
        <v>1.2075034075669283E-3</v>
      </c>
      <c r="FN409" s="240">
        <f t="shared" ca="1" si="760"/>
        <v>7.1896903857234147E-4</v>
      </c>
      <c r="FO409" s="240">
        <f t="shared" ca="1" si="761"/>
        <v>-6.572283286767574E-4</v>
      </c>
      <c r="FP409" s="240">
        <f t="shared" ca="1" si="762"/>
        <v>-1.2219898239035206E-3</v>
      </c>
      <c r="FQ409" s="240">
        <f t="shared" ca="1" si="763"/>
        <v>-2.7804219157647137E-4</v>
      </c>
      <c r="FR409" s="240">
        <f t="shared" ca="1" si="764"/>
        <v>1.0091855434739342E-3</v>
      </c>
      <c r="FS409" s="240">
        <f t="shared" ca="1" si="765"/>
        <v>1.0504393669161383E-3</v>
      </c>
      <c r="FT409" s="240">
        <f t="shared" ca="1" si="766"/>
        <v>-2.0521405862817393E-4</v>
      </c>
      <c r="FU409" s="240">
        <f t="shared" ca="1" si="767"/>
        <v>-1.207503407566935E-3</v>
      </c>
      <c r="FV409" s="240">
        <f t="shared" ca="1" si="768"/>
        <v>-7.1896903857234537E-4</v>
      </c>
      <c r="FW409" s="240">
        <f t="shared" ca="1" si="769"/>
        <v>6.5722832867675328E-4</v>
      </c>
      <c r="FX409" s="240">
        <f t="shared" ca="1" si="770"/>
        <v>1.2219898239035215E-3</v>
      </c>
      <c r="FY409" s="240">
        <f t="shared" ca="1" si="771"/>
        <v>2.7804219157647614E-4</v>
      </c>
      <c r="FZ409" s="240">
        <f t="shared" ca="1" si="772"/>
        <v>-1.0091855434739313E-3</v>
      </c>
      <c r="GA409" s="240">
        <f t="shared" ca="1" si="773"/>
        <v>-1.0504393669161409E-3</v>
      </c>
      <c r="GB409" s="240">
        <f t="shared" ca="1" si="774"/>
        <v>2.0521405862816916E-4</v>
      </c>
      <c r="GC409" s="240">
        <f t="shared" ca="1" si="775"/>
        <v>1.2075034075669342E-3</v>
      </c>
      <c r="GD409" s="240">
        <f t="shared" ca="1" si="776"/>
        <v>7.1896903857234938E-4</v>
      </c>
      <c r="GE409" s="240">
        <f t="shared" ca="1" si="777"/>
        <v>-6.5722832867674916E-4</v>
      </c>
      <c r="GF409" s="240">
        <f t="shared" ca="1" si="778"/>
        <v>-1.2219898239035165E-3</v>
      </c>
      <c r="GG409" s="240">
        <f t="shared" ca="1" si="779"/>
        <v>-2.7804219157648075E-4</v>
      </c>
      <c r="GH409" s="240">
        <f t="shared" ca="1" si="780"/>
        <v>1.0091855434739285E-3</v>
      </c>
      <c r="GI409" s="240">
        <f t="shared" ca="1" si="781"/>
        <v>1.0504393669161247E-3</v>
      </c>
      <c r="GJ409" s="240">
        <f t="shared" ca="1" si="782"/>
        <v>-2.0521405862816439E-4</v>
      </c>
      <c r="GK409" s="240">
        <f t="shared" ca="1" si="783"/>
        <v>-1.2075034075669331E-3</v>
      </c>
      <c r="GL409" s="240">
        <f t="shared" ca="1" si="784"/>
        <v>-7.1896903857235329E-4</v>
      </c>
      <c r="GM409" s="240">
        <f t="shared" ca="1" si="785"/>
        <v>6.5722832867674515E-4</v>
      </c>
      <c r="GN409" s="240">
        <f t="shared" ca="1" si="786"/>
        <v>1.2219898239035172E-3</v>
      </c>
      <c r="GO409" s="240">
        <f t="shared" ca="1" si="787"/>
        <v>2.7804219157648557E-4</v>
      </c>
      <c r="GP409" s="240">
        <f t="shared" ca="1" si="788"/>
        <v>-1.0091855434739257E-3</v>
      </c>
      <c r="GQ409" s="240">
        <f t="shared" ca="1" si="789"/>
        <v>-1.0504393669161275E-3</v>
      </c>
      <c r="GR409" s="240">
        <f t="shared" ca="1" si="790"/>
        <v>2.0521405862815962E-4</v>
      </c>
      <c r="GS409" s="240">
        <f t="shared" ca="1" si="791"/>
        <v>1.207503407566932E-3</v>
      </c>
      <c r="GT409" s="240">
        <f t="shared" ca="1" si="792"/>
        <v>7.1896903857232857E-4</v>
      </c>
      <c r="GU409" s="240">
        <f t="shared" ca="1" si="793"/>
        <v>-6.5722832867674092E-4</v>
      </c>
      <c r="GV409" s="240">
        <f t="shared" ca="1" si="794"/>
        <v>-1.221989823903518E-3</v>
      </c>
      <c r="GW409" s="240">
        <f t="shared" ca="1" si="795"/>
        <v>-2.7804219157649018E-4</v>
      </c>
      <c r="GX409" s="240">
        <f t="shared" ca="1" si="796"/>
        <v>1.0091855434739229E-3</v>
      </c>
      <c r="GY409" s="240">
        <f t="shared" ca="1" si="797"/>
        <v>1.0504393669161301E-3</v>
      </c>
      <c r="GZ409" s="240">
        <f t="shared" ca="1" si="798"/>
        <v>-2.0521405862815485E-4</v>
      </c>
      <c r="HA409" s="240">
        <f t="shared" ca="1" si="799"/>
        <v>-1.2075034075669307E-3</v>
      </c>
      <c r="HB409" s="240">
        <f t="shared" ca="1" si="800"/>
        <v>-7.1896903857233258E-4</v>
      </c>
      <c r="HC409" s="240">
        <f t="shared" ca="1" si="801"/>
        <v>6.572283286767368E-4</v>
      </c>
      <c r="HD409" s="240">
        <f t="shared" ca="1" si="802"/>
        <v>1.2219898239035189E-3</v>
      </c>
      <c r="HE409" s="240">
        <f t="shared" ca="1" si="803"/>
        <v>2.7804219157646069E-4</v>
      </c>
      <c r="HF409" s="240">
        <f t="shared" ca="1" si="804"/>
        <v>-1.0091855434739201E-3</v>
      </c>
      <c r="HG409" s="240">
        <f t="shared" ca="1" si="805"/>
        <v>-1.0504393669161325E-3</v>
      </c>
      <c r="HH409" s="240">
        <f t="shared" ca="1" si="806"/>
        <v>2.0521405862818478E-4</v>
      </c>
      <c r="HI409" s="240">
        <f t="shared" ca="1" si="807"/>
        <v>1.2075034075669298E-3</v>
      </c>
      <c r="HJ409" s="240">
        <f t="shared" ca="1" si="808"/>
        <v>7.1896903857233648E-4</v>
      </c>
      <c r="HK409" s="240">
        <f t="shared" ca="1" si="809"/>
        <v>-6.5722832867673268E-4</v>
      </c>
      <c r="HL409" s="240">
        <f t="shared" ca="1" si="810"/>
        <v>-1.2219898239035198E-3</v>
      </c>
      <c r="HM409" s="240">
        <f t="shared" ca="1" si="811"/>
        <v>-2.780421915764654E-4</v>
      </c>
      <c r="HN409" s="240">
        <f t="shared" ca="1" si="812"/>
        <v>1.0091855434739172E-3</v>
      </c>
      <c r="HO409" s="240">
        <f t="shared" ca="1" si="813"/>
        <v>1.0504393669161351E-3</v>
      </c>
      <c r="HP409" s="240">
        <f t="shared" ca="1" si="814"/>
        <v>-2.052140586281799E-4</v>
      </c>
      <c r="HQ409" s="240">
        <f t="shared" ca="1" si="815"/>
        <v>-1.2075034075669365E-3</v>
      </c>
      <c r="HR409" s="240">
        <f t="shared" ca="1" si="816"/>
        <v>-7.1896903857236912E-4</v>
      </c>
      <c r="HS409" s="240">
        <f t="shared" ca="1" si="817"/>
        <v>6.5722832867672856E-4</v>
      </c>
      <c r="HT409" s="240">
        <f t="shared" ca="1" si="818"/>
        <v>1.2219898239035206E-3</v>
      </c>
      <c r="HU409" s="240">
        <f t="shared" ca="1" si="819"/>
        <v>2.7804219157647012E-4</v>
      </c>
      <c r="HV409" s="240">
        <f t="shared" ca="1" si="820"/>
        <v>-1.0091855434739348E-3</v>
      </c>
      <c r="HW409" s="240">
        <f t="shared" ca="1" si="821"/>
        <v>-1.050439366916119E-3</v>
      </c>
      <c r="HX409" s="240">
        <f t="shared" ca="1" si="822"/>
        <v>2.0521405862814043E-4</v>
      </c>
      <c r="HY409" s="240">
        <f t="shared" ca="1" si="823"/>
        <v>1.2075034075669277E-3</v>
      </c>
      <c r="HZ409" s="240">
        <f t="shared" ca="1" si="824"/>
        <v>7.189690385723444E-4</v>
      </c>
      <c r="IA409" s="240">
        <f t="shared" ca="1" si="825"/>
        <v>-6.5722832867675437E-4</v>
      </c>
      <c r="IB409" s="240">
        <f t="shared" ca="1" si="826"/>
        <v>-1.2219898239035154E-3</v>
      </c>
      <c r="IC409" s="240">
        <f t="shared" ca="1" si="827"/>
        <v>-2.7804219157650915E-4</v>
      </c>
      <c r="ID409" s="240">
        <f t="shared" ca="1" si="828"/>
        <v>1.0091855434739116E-3</v>
      </c>
      <c r="IE409" s="240">
        <f t="shared" ca="1" si="829"/>
        <v>1.050439366916147E-3</v>
      </c>
      <c r="IF409" s="240">
        <f t="shared" ca="1" si="830"/>
        <v>-2.0521405862817036E-4</v>
      </c>
      <c r="IG409" s="240">
        <f t="shared" ca="1" si="831"/>
        <v>-1.2075034075669344E-3</v>
      </c>
      <c r="IH409" s="240">
        <f t="shared" ca="1" si="832"/>
        <v>-7.1896903857231968E-4</v>
      </c>
      <c r="II409" s="240">
        <f t="shared" ca="1" si="833"/>
        <v>6.5722832867672032E-4</v>
      </c>
      <c r="IJ409" s="240">
        <f t="shared" ca="1" si="834"/>
        <v>1.2219898239035219E-3</v>
      </c>
      <c r="IK409" s="240">
        <f t="shared" ca="1" si="835"/>
        <v>2.7804219157647961E-4</v>
      </c>
      <c r="IL409" s="240">
        <f t="shared" ca="1" si="836"/>
        <v>-1.0091855434739292E-3</v>
      </c>
      <c r="IM409" s="240">
        <f t="shared" ca="1" si="837"/>
        <v>-1.050439366916124E-3</v>
      </c>
      <c r="IN409" s="240">
        <f t="shared" ca="1" si="838"/>
        <v>2.0521405862820028E-4</v>
      </c>
      <c r="IO409" s="240">
        <f t="shared" ca="1" si="839"/>
        <v>1.2075034075669253E-3</v>
      </c>
      <c r="IP409" s="240">
        <f t="shared" ca="1" si="840"/>
        <v>7.1896903857235231E-4</v>
      </c>
      <c r="IQ409" s="240">
        <f t="shared" ca="1" si="841"/>
        <v>-6.5722832867674613E-4</v>
      </c>
      <c r="IR409" s="240">
        <f t="shared" ca="1" si="842"/>
        <v>-1.2219898239035172E-3</v>
      </c>
      <c r="IS409" s="240">
        <f t="shared" ca="1" si="843"/>
        <v>-2.7804219157645006E-4</v>
      </c>
      <c r="IT409" s="240">
        <f t="shared" ca="1" si="844"/>
        <v>1.009185543473906E-3</v>
      </c>
      <c r="IU409" s="240">
        <f t="shared" ca="1" si="845"/>
        <v>1.0504393669161453E-3</v>
      </c>
      <c r="IV409" s="240">
        <f t="shared" ca="1" si="846"/>
        <v>-2.0521405862816082E-4</v>
      </c>
      <c r="IW409" s="240">
        <f t="shared" ca="1" si="847"/>
        <v>-1.2075034075669322E-3</v>
      </c>
      <c r="IX409" s="240">
        <f t="shared" ca="1" si="848"/>
        <v>-7.1896903857232759E-4</v>
      </c>
      <c r="IY409" s="240">
        <f t="shared" ca="1" si="849"/>
        <v>6.5722832867677182E-4</v>
      </c>
      <c r="IZ409" s="240">
        <f t="shared" ca="1" si="850"/>
        <v>1.2219898239035237E-3</v>
      </c>
      <c r="JA409" s="240">
        <f t="shared" ca="1" si="851"/>
        <v>2.7804219157648909E-4</v>
      </c>
      <c r="JB409" s="240">
        <f t="shared" ca="1" si="852"/>
        <v>-1.0091855434739235E-3</v>
      </c>
    </row>
    <row r="410" spans="2:262">
      <c r="B410" s="248">
        <v>49</v>
      </c>
      <c r="C410" s="247">
        <f t="shared" si="853"/>
        <v>9.5703125000000052E-4</v>
      </c>
      <c r="D410" s="244">
        <f t="shared" ca="1" si="597"/>
        <v>24.203590493608207</v>
      </c>
      <c r="E410" s="243">
        <f ca="1">BC361</f>
        <v>0.20359049360820861</v>
      </c>
      <c r="F410" s="242">
        <v>49</v>
      </c>
      <c r="G410" s="240">
        <f t="shared" ca="1" si="854"/>
        <v>9.6315472199693633E-4</v>
      </c>
      <c r="H410" s="240">
        <f t="shared" ca="1" si="598"/>
        <v>-4.9711289699439225E-4</v>
      </c>
      <c r="I410" s="240">
        <f t="shared" ca="1" si="599"/>
        <v>-1.3209716504485576E-3</v>
      </c>
      <c r="J410" s="240">
        <f t="shared" ca="1" si="600"/>
        <v>-4.5370938380534254E-4</v>
      </c>
      <c r="K410" s="240">
        <f t="shared" ca="1" si="601"/>
        <v>9.9439613992677637E-4</v>
      </c>
      <c r="L410" s="240">
        <f t="shared" ca="1" si="602"/>
        <v>1.1694658540237395E-3</v>
      </c>
      <c r="M410" s="240">
        <f t="shared" ca="1" si="603"/>
        <v>-1.5262622740618562E-4</v>
      </c>
      <c r="N410" s="240">
        <f t="shared" ca="1" si="604"/>
        <v>-1.2793246974008329E-3</v>
      </c>
      <c r="O410" s="240">
        <f t="shared" ca="1" si="605"/>
        <v>-7.6821899001618447E-4</v>
      </c>
      <c r="P410" s="240">
        <f t="shared" ca="1" si="606"/>
        <v>7.2636829444334061E-4</v>
      </c>
      <c r="Q410" s="240">
        <f t="shared" ca="1" si="607"/>
        <v>1.2910516777492706E-3</v>
      </c>
      <c r="R410" s="240">
        <f t="shared" ca="1" si="608"/>
        <v>2.0291788702092367E-4</v>
      </c>
      <c r="S410" s="240">
        <f t="shared" ca="1" si="609"/>
        <v>-1.1449933970232749E-3</v>
      </c>
      <c r="T410" s="240">
        <f t="shared" ca="1" si="610"/>
        <v>-1.0270727679289478E-3</v>
      </c>
      <c r="U410" s="241">
        <f t="shared" ca="1" si="611"/>
        <v>4.0571661434751636E-4</v>
      </c>
      <c r="V410" s="240">
        <f t="shared" ca="1" si="612"/>
        <v>1.3191035594158481E-3</v>
      </c>
      <c r="W410" s="240">
        <f t="shared" ca="1" si="613"/>
        <v>5.4376103307128662E-4</v>
      </c>
      <c r="X410" s="240">
        <f t="shared" ca="1" si="614"/>
        <v>-9.2770976568886299E-4</v>
      </c>
      <c r="Y410" s="240">
        <f t="shared" ca="1" si="615"/>
        <v>-1.2115173131042021E-3</v>
      </c>
      <c r="Z410" s="240">
        <f t="shared" ca="1" si="616"/>
        <v>5.5671630364049454E-5</v>
      </c>
      <c r="AA410" s="240">
        <f t="shared" ca="1" si="617"/>
        <v>1.2515891999918642E-3</v>
      </c>
      <c r="AB410" s="240">
        <f t="shared" ca="1" si="618"/>
        <v>8.4520985135169105E-4</v>
      </c>
      <c r="AC410" s="240">
        <f t="shared" ca="1" si="619"/>
        <v>-6.4321553932796839E-4</v>
      </c>
      <c r="AD410" s="240">
        <f t="shared" ca="1" si="620"/>
        <v>-1.308190011404312E-3</v>
      </c>
      <c r="AE410" s="240">
        <f t="shared" ca="1" si="621"/>
        <v>-2.9840664457015786E-4</v>
      </c>
      <c r="AF410" s="240">
        <f t="shared" ca="1" si="622"/>
        <v>1.0933998709045933E-3</v>
      </c>
      <c r="AG410" s="240">
        <f t="shared" ca="1" si="623"/>
        <v>1.0854250175432762E-3</v>
      </c>
      <c r="AH410" s="240">
        <f t="shared" ca="1" si="624"/>
        <v>-3.1212171821513521E-4</v>
      </c>
      <c r="AI410" s="240">
        <f t="shared" ca="1" si="625"/>
        <v>-1.3100871319040759E-3</v>
      </c>
      <c r="AJ410" s="240">
        <f t="shared" ca="1" si="626"/>
        <v>-6.3086599418613043E-4</v>
      </c>
      <c r="AK410" s="240">
        <f t="shared" ca="1" si="627"/>
        <v>8.5599605185147725E-4</v>
      </c>
      <c r="AL410" s="240">
        <f t="shared" ca="1" si="628"/>
        <v>1.2470034548959187E-3</v>
      </c>
      <c r="AM410" s="240">
        <f t="shared" ca="1" si="629"/>
        <v>4.1584656066572488E-5</v>
      </c>
      <c r="AN410" s="240">
        <f t="shared" ca="1" si="630"/>
        <v>-1.2170712322671707E-3</v>
      </c>
      <c r="AO410" s="240">
        <f t="shared" ca="1" si="631"/>
        <v>-9.1762044727152186E-4</v>
      </c>
      <c r="AP410" s="240">
        <f t="shared" ca="1" si="632"/>
        <v>5.5657714347509871E-4</v>
      </c>
      <c r="AQ410" s="240">
        <f t="shared" ca="1" si="633"/>
        <v>1.3182391500425434E-3</v>
      </c>
      <c r="AR410" s="240">
        <f t="shared" ca="1" si="634"/>
        <v>3.9227831065773063E-4</v>
      </c>
      <c r="AS410" s="240">
        <f t="shared" ca="1" si="635"/>
        <v>-1.0358811161504475E-3</v>
      </c>
      <c r="AT410" s="240">
        <f t="shared" ca="1" si="636"/>
        <v>-1.1378952549434681E-3</v>
      </c>
      <c r="AU410" s="240">
        <f t="shared" ca="1" si="637"/>
        <v>2.1683540744871221E-4</v>
      </c>
      <c r="AV410" s="240">
        <f t="shared" ca="1" si="638"/>
        <v>1.293971228715135E-3</v>
      </c>
      <c r="AW410" s="240">
        <f t="shared" ca="1" si="639"/>
        <v>7.1455223781860555E-4</v>
      </c>
      <c r="AX410" s="240">
        <f t="shared" ca="1" si="640"/>
        <v>-7.7964362124336405E-4</v>
      </c>
      <c r="AY410" s="240">
        <f t="shared" ca="1" si="641"/>
        <v>-1.2757319769219097E-3</v>
      </c>
      <c r="AZ410" s="240">
        <f t="shared" ca="1" si="642"/>
        <v>-1.3861559164295671E-4</v>
      </c>
      <c r="BA410" s="240">
        <f t="shared" ca="1" si="643"/>
        <v>1.175957850084585E-3</v>
      </c>
      <c r="BB410" s="240">
        <f t="shared" ca="1" si="644"/>
        <v>9.8505837848255565E-4</v>
      </c>
      <c r="BC410" s="240">
        <f t="shared" ca="1" si="645"/>
        <v>-4.6692260785843127E-4</v>
      </c>
      <c r="BD410" s="240">
        <f t="shared" ca="1" si="646"/>
        <v>-1.3211446365110008E-3</v>
      </c>
      <c r="BE410" s="240">
        <f t="shared" ca="1" si="647"/>
        <v>-4.8402418659182424E-4</v>
      </c>
      <c r="BF410" s="240">
        <f t="shared" ca="1" si="648"/>
        <v>9.7274883187643477E-4</v>
      </c>
      <c r="BG410" s="240">
        <f t="shared" ca="1" si="649"/>
        <v>1.1841991393668999E-3</v>
      </c>
      <c r="BH410" s="240">
        <f t="shared" ca="1" si="650"/>
        <v>-1.2037404682212758E-4</v>
      </c>
      <c r="BI410" s="240">
        <f t="shared" ca="1" si="651"/>
        <v>-1.270843183324728E-3</v>
      </c>
      <c r="BJ410" s="240">
        <f t="shared" ca="1" si="652"/>
        <v>-7.9436626096366335E-4</v>
      </c>
      <c r="BK410" s="240">
        <f t="shared" ca="1" si="653"/>
        <v>6.9906623430136686E-4</v>
      </c>
      <c r="BL410" s="240">
        <f t="shared" ca="1" si="654"/>
        <v>1.2975471968321992E-3</v>
      </c>
      <c r="BM410" s="240">
        <f t="shared" ca="1" si="655"/>
        <v>2.3489535731820974E-4</v>
      </c>
      <c r="BN410" s="240">
        <f t="shared" ca="1" si="656"/>
        <v>-1.1284718504243228E-3</v>
      </c>
      <c r="BO410" s="240">
        <f t="shared" ca="1" si="657"/>
        <v>-1.0471581929925476E-3</v>
      </c>
      <c r="BP410" s="240">
        <f t="shared" ca="1" si="658"/>
        <v>3.7473777817438982E-4</v>
      </c>
      <c r="BQ410" s="240">
        <f t="shared" ca="1" si="659"/>
        <v>1.3168907257267732E-3</v>
      </c>
      <c r="BR410" s="240">
        <f t="shared" ca="1" si="660"/>
        <v>5.7314709352166186E-4</v>
      </c>
      <c r="BS410" s="240">
        <f t="shared" ca="1" si="661"/>
        <v>-9.0434513740096992E-4</v>
      </c>
      <c r="BT410" s="240">
        <f t="shared" ca="1" si="662"/>
        <v>-1.2240857460519862E-3</v>
      </c>
      <c r="BU410" s="240">
        <f t="shared" ca="1" si="663"/>
        <v>2.3260368806290945E-5</v>
      </c>
      <c r="BV410" s="240">
        <f t="shared" ca="1" si="664"/>
        <v>1.240828328614701E-3</v>
      </c>
      <c r="BW410" s="240">
        <f t="shared" ca="1" si="665"/>
        <v>8.6987554451458467E-4</v>
      </c>
      <c r="BX410" s="240">
        <f t="shared" ca="1" si="666"/>
        <v>-6.1470054686677705E-4</v>
      </c>
      <c r="BY410" s="240">
        <f t="shared" ca="1" si="667"/>
        <v>-1.3123308960599641E-3</v>
      </c>
      <c r="BZ410" s="240">
        <f t="shared" ca="1" si="668"/>
        <v>-3.2990220470021563E-4</v>
      </c>
      <c r="CA410" s="240">
        <f t="shared" ca="1" si="669"/>
        <v>1.0748705640328485E-3</v>
      </c>
      <c r="CB410" s="240">
        <f t="shared" ca="1" si="670"/>
        <v>1.1035833665261892E-3</v>
      </c>
      <c r="CC410" s="240">
        <f t="shared" ca="1" si="671"/>
        <v>-2.8052221200214941E-4</v>
      </c>
      <c r="CD410" s="240">
        <f t="shared" ca="1" si="672"/>
        <v>-1.3055004700009685E-3</v>
      </c>
      <c r="CE410" s="240">
        <f t="shared" ca="1" si="673"/>
        <v>-6.5916406669273972E-4</v>
      </c>
      <c r="CF410" s="240">
        <f t="shared" ca="1" si="674"/>
        <v>8.3104071827109702E-4</v>
      </c>
      <c r="CG410" s="240">
        <f t="shared" ca="1" si="675"/>
        <v>1.2573389260212204E-3</v>
      </c>
      <c r="CH410" s="240">
        <f t="shared" ca="1" si="676"/>
        <v>7.3979359163427573E-5</v>
      </c>
      <c r="CI410" s="240">
        <f t="shared" ca="1" si="677"/>
        <v>-1.2040893176833009E-3</v>
      </c>
      <c r="CJ410" s="240">
        <f t="shared" ca="1" si="678"/>
        <v>-9.4067089712147195E-4</v>
      </c>
      <c r="CK410" s="240">
        <f t="shared" ca="1" si="679"/>
        <v>5.2700374390943401E-4</v>
      </c>
      <c r="CL410" s="240">
        <f t="shared" ca="1" si="680"/>
        <v>1.3200029604581959E-3</v>
      </c>
      <c r="CM410" s="240">
        <f t="shared" ca="1" si="681"/>
        <v>4.2312128345135954E-4</v>
      </c>
      <c r="CN410" s="240">
        <f t="shared" ca="1" si="682"/>
        <v>-1.0154444609252785E-3</v>
      </c>
      <c r="CO410" s="240">
        <f t="shared" ca="1" si="683"/>
        <v>-1.1540281261792711E-3</v>
      </c>
      <c r="CP410" s="240">
        <f t="shared" ca="1" si="684"/>
        <v>1.8478647165788993E-4</v>
      </c>
      <c r="CQ410" s="240">
        <f t="shared" ca="1" si="685"/>
        <v>1.2870355941162473E-3</v>
      </c>
      <c r="CR410" s="240">
        <f t="shared" ca="1" si="686"/>
        <v>7.4160897267470764E-4</v>
      </c>
      <c r="CS410" s="240">
        <f t="shared" ca="1" si="687"/>
        <v>-7.5323281748538294E-4</v>
      </c>
      <c r="CT410" s="240">
        <f t="shared" ca="1" si="688"/>
        <v>-1.2837784774112021E-3</v>
      </c>
      <c r="CU410" s="240">
        <f t="shared" ca="1" si="689"/>
        <v>-1.7081818657609262E-4</v>
      </c>
      <c r="CV410" s="240">
        <f t="shared" ca="1" si="690"/>
        <v>1.160825242413915E-3</v>
      </c>
      <c r="CW410" s="240">
        <f t="shared" ca="1" si="691"/>
        <v>1.0063686726346807E-3</v>
      </c>
      <c r="CX410" s="240">
        <f t="shared" ca="1" si="692"/>
        <v>-4.364510620028605E-4</v>
      </c>
      <c r="CY410" s="240">
        <f t="shared" ca="1" si="693"/>
        <v>-1.3205218144451895E-3</v>
      </c>
      <c r="CZ410" s="240">
        <f t="shared" ca="1" si="694"/>
        <v>-5.1404743130714387E-4</v>
      </c>
      <c r="DA410" s="240">
        <f t="shared" ca="1" si="695"/>
        <v>9.5051557630318549E-4</v>
      </c>
      <c r="DB410" s="240">
        <f t="shared" ca="1" si="696"/>
        <v>1.1982191074285668E-3</v>
      </c>
      <c r="DC410" s="240">
        <f t="shared" ca="1" si="697"/>
        <v>-8.8049357413332312E-5</v>
      </c>
      <c r="DD410" s="240">
        <f t="shared" ca="1" si="698"/>
        <v>-1.2615961608348797E-3</v>
      </c>
      <c r="DE410" s="240">
        <f t="shared" ca="1" si="699"/>
        <v>-8.2003503537879212E-4</v>
      </c>
      <c r="DF410" s="240">
        <f t="shared" ca="1" si="700"/>
        <v>6.7134308279963599E-4</v>
      </c>
      <c r="DG410" s="240">
        <f t="shared" ca="1" si="701"/>
        <v>1.3032611220021671E-3</v>
      </c>
      <c r="DH410" s="240">
        <f t="shared" ca="1" si="702"/>
        <v>2.6673133543556656E-4</v>
      </c>
      <c r="DI410" s="240">
        <f t="shared" ca="1" si="703"/>
        <v>-1.1112705545789474E-3</v>
      </c>
      <c r="DJ410" s="240">
        <f t="shared" ca="1" si="704"/>
        <v>-1.0666128491164633E-3</v>
      </c>
      <c r="DK410" s="240">
        <f t="shared" ca="1" si="705"/>
        <v>3.4353321397602974E-4</v>
      </c>
      <c r="DL410" s="240">
        <f t="shared" ca="1" si="706"/>
        <v>1.3138846463062346E-3</v>
      </c>
      <c r="DM410" s="240">
        <f t="shared" ca="1" si="707"/>
        <v>6.0218791159425821E-4</v>
      </c>
      <c r="DN410" s="240">
        <f t="shared" ca="1" si="708"/>
        <v>-8.8043576541794522E-4</v>
      </c>
      <c r="DO410" s="240">
        <f t="shared" ca="1" si="709"/>
        <v>-1.2359168355178642E-3</v>
      </c>
      <c r="DP410" s="240">
        <f t="shared" ca="1" si="710"/>
        <v>-9.1649039278753498E-6</v>
      </c>
      <c r="DQ410" s="240">
        <f t="shared" ca="1" si="711"/>
        <v>1.2293200286499393E-3</v>
      </c>
      <c r="DR410" s="240">
        <f t="shared" ca="1" si="712"/>
        <v>8.9401725717620372E-4</v>
      </c>
      <c r="DS410" s="240">
        <f t="shared" ca="1" si="713"/>
        <v>-5.8581528178125745E-4</v>
      </c>
      <c r="DT410" s="240">
        <f t="shared" ca="1" si="714"/>
        <v>-1.3156812816550421E-3</v>
      </c>
      <c r="DU410" s="240">
        <f t="shared" ca="1" si="715"/>
        <v>-3.6119904407799536E-4</v>
      </c>
      <c r="DV410" s="240">
        <f t="shared" ca="1" si="716"/>
        <v>1.0556937953253352E-3</v>
      </c>
      <c r="DW410" s="240">
        <f t="shared" ca="1" si="717"/>
        <v>1.1210769581547419E-3</v>
      </c>
      <c r="DX410" s="240">
        <f t="shared" ca="1" si="718"/>
        <v>-2.4875372969806374E-4</v>
      </c>
      <c r="DY410" s="240">
        <f t="shared" ca="1" si="719"/>
        <v>-1.3001274234305409E-3</v>
      </c>
      <c r="DZ410" s="240">
        <f t="shared" ca="1" si="720"/>
        <v>-6.870650834132888E-4</v>
      </c>
      <c r="EA410" s="240">
        <f t="shared" ca="1" si="721"/>
        <v>8.0558479683665854E-4</v>
      </c>
      <c r="EB410" s="240">
        <f t="shared" ca="1" si="722"/>
        <v>1.2669170231924115E-3</v>
      </c>
      <c r="EC410" s="240">
        <f t="shared" ca="1" si="723"/>
        <v>1.0632949986060777E-4</v>
      </c>
      <c r="ED410" s="240">
        <f t="shared" ca="1" si="724"/>
        <v>-1.1903821047182504E-3</v>
      </c>
      <c r="EE410" s="240">
        <f t="shared" ca="1" si="725"/>
        <v>-9.631547219969526E-4</v>
      </c>
      <c r="EF410" s="240">
        <f t="shared" ca="1" si="726"/>
        <v>4.9711289699436861E-4</v>
      </c>
      <c r="EG410" s="240">
        <f t="shared" ca="1" si="727"/>
        <v>1.3209716504485581E-3</v>
      </c>
      <c r="EH410" s="240">
        <f t="shared" ca="1" si="728"/>
        <v>4.5370938380536976E-4</v>
      </c>
      <c r="EI410" s="240">
        <f t="shared" ca="1" si="729"/>
        <v>-9.9439613992675577E-4</v>
      </c>
      <c r="EJ410" s="240">
        <f t="shared" ca="1" si="730"/>
        <v>-1.1694658540237545E-3</v>
      </c>
      <c r="EK410" s="240">
        <f t="shared" ca="1" si="731"/>
        <v>1.5262622740615212E-4</v>
      </c>
      <c r="EL410" s="240">
        <f t="shared" ca="1" si="732"/>
        <v>1.279324697400824E-3</v>
      </c>
      <c r="EM410" s="240">
        <f t="shared" ca="1" si="733"/>
        <v>7.6821899001621569E-4</v>
      </c>
      <c r="EN410" s="240">
        <f t="shared" ca="1" si="734"/>
        <v>-7.2636829444330656E-4</v>
      </c>
      <c r="EO410" s="240">
        <f t="shared" ca="1" si="735"/>
        <v>-1.2910516777492713E-3</v>
      </c>
      <c r="EP410" s="240">
        <f t="shared" ca="1" si="736"/>
        <v>-2.0291788702092925E-4</v>
      </c>
      <c r="EQ410" s="240">
        <f t="shared" ca="1" si="737"/>
        <v>1.144993397023271E-3</v>
      </c>
      <c r="ER410" s="240">
        <f t="shared" ca="1" si="738"/>
        <v>1.027072767928953E-3</v>
      </c>
      <c r="ES410" s="240">
        <f t="shared" ca="1" si="739"/>
        <v>-4.0571661434750427E-4</v>
      </c>
      <c r="ET410" s="240">
        <f t="shared" ca="1" si="740"/>
        <v>-1.3191035594158475E-3</v>
      </c>
      <c r="EU410" s="240">
        <f t="shared" ca="1" si="741"/>
        <v>-5.4376103307129811E-4</v>
      </c>
      <c r="EV410" s="240">
        <f t="shared" ca="1" si="742"/>
        <v>9.2770976568885073E-4</v>
      </c>
      <c r="EW410" s="240">
        <f t="shared" ca="1" si="743"/>
        <v>1.2115173131042089E-3</v>
      </c>
      <c r="EX410" s="240">
        <f t="shared" ca="1" si="744"/>
        <v>-5.5671630364027445E-5</v>
      </c>
      <c r="EY410" s="240">
        <f t="shared" ca="1" si="745"/>
        <v>-1.2515891999918571E-3</v>
      </c>
      <c r="EZ410" s="240">
        <f t="shared" ca="1" si="746"/>
        <v>-8.4520985135170808E-4</v>
      </c>
      <c r="FA410" s="240">
        <f t="shared" ca="1" si="747"/>
        <v>6.4321553932794508E-4</v>
      </c>
      <c r="FB410" s="240">
        <f t="shared" ca="1" si="748"/>
        <v>1.3081900114043157E-3</v>
      </c>
      <c r="FC410" s="240">
        <f t="shared" ca="1" si="749"/>
        <v>2.9840664457018388E-4</v>
      </c>
      <c r="FD410" s="240">
        <f t="shared" ca="1" si="750"/>
        <v>-1.0933998709045758E-3</v>
      </c>
      <c r="FE410" s="240">
        <f t="shared" ca="1" si="751"/>
        <v>-1.0854250175432942E-3</v>
      </c>
      <c r="FF410" s="240">
        <f t="shared" ca="1" si="752"/>
        <v>3.1212171821510485E-4</v>
      </c>
      <c r="FG410" s="240">
        <f t="shared" ca="1" si="753"/>
        <v>1.3100871319040718E-3</v>
      </c>
      <c r="FH410" s="240">
        <f t="shared" ca="1" si="754"/>
        <v>6.3086599418616621E-4</v>
      </c>
      <c r="FI410" s="240">
        <f t="shared" ca="1" si="755"/>
        <v>-8.5599605185144602E-4</v>
      </c>
      <c r="FJ410" s="240">
        <f t="shared" ca="1" si="756"/>
        <v>-1.2470034548959198E-3</v>
      </c>
      <c r="FK410" s="240">
        <f t="shared" ca="1" si="757"/>
        <v>-4.1584656066575687E-5</v>
      </c>
      <c r="FL410" s="240">
        <f t="shared" ca="1" si="758"/>
        <v>1.2170712322671694E-3</v>
      </c>
      <c r="FM410" s="240">
        <f t="shared" ca="1" si="759"/>
        <v>9.1762044727153086E-4</v>
      </c>
      <c r="FN410" s="240">
        <f t="shared" ca="1" si="760"/>
        <v>-5.5657714347508722E-4</v>
      </c>
      <c r="FO410" s="240">
        <f t="shared" ca="1" si="761"/>
        <v>-1.3182391500425443E-3</v>
      </c>
      <c r="FP410" s="240">
        <f t="shared" ca="1" si="762"/>
        <v>-3.9227831065774261E-4</v>
      </c>
      <c r="FQ410" s="240">
        <f t="shared" ca="1" si="763"/>
        <v>1.03588111615044E-3</v>
      </c>
      <c r="FR410" s="240">
        <f t="shared" ca="1" si="764"/>
        <v>1.1378952549434792E-3</v>
      </c>
      <c r="FS410" s="240">
        <f t="shared" ca="1" si="765"/>
        <v>-2.1683540744869048E-4</v>
      </c>
      <c r="FT410" s="240">
        <f t="shared" ca="1" si="766"/>
        <v>-1.2939712287151307E-3</v>
      </c>
      <c r="FU410" s="240">
        <f t="shared" ca="1" si="767"/>
        <v>-7.1455223781862398E-4</v>
      </c>
      <c r="FV410" s="240">
        <f t="shared" ca="1" si="768"/>
        <v>7.7964362124334627E-4</v>
      </c>
      <c r="FW410" s="240">
        <f t="shared" ca="1" si="769"/>
        <v>1.2757319769219153E-3</v>
      </c>
      <c r="FX410" s="240">
        <f t="shared" ca="1" si="770"/>
        <v>1.3861559164298788E-4</v>
      </c>
      <c r="FY410" s="240">
        <f t="shared" ca="1" si="771"/>
        <v>-1.1759578500845705E-3</v>
      </c>
      <c r="FZ410" s="240">
        <f t="shared" ca="1" si="772"/>
        <v>-9.8505837848257647E-4</v>
      </c>
      <c r="GA410" s="240">
        <f t="shared" ca="1" si="773"/>
        <v>4.66922607858402E-4</v>
      </c>
      <c r="GB410" s="240">
        <f t="shared" ca="1" si="774"/>
        <v>1.3211446365110008E-3</v>
      </c>
      <c r="GC410" s="240">
        <f t="shared" ca="1" si="775"/>
        <v>4.8402418659186219E-4</v>
      </c>
      <c r="GD410" s="240">
        <f t="shared" ca="1" si="776"/>
        <v>-9.7274883187640723E-4</v>
      </c>
      <c r="GE410" s="240">
        <f t="shared" ca="1" si="777"/>
        <v>-1.1841991393669179E-3</v>
      </c>
      <c r="GF410" s="240">
        <f t="shared" ca="1" si="778"/>
        <v>1.2037404682212422E-4</v>
      </c>
      <c r="GG410" s="240">
        <f t="shared" ca="1" si="779"/>
        <v>1.2708431833247272E-3</v>
      </c>
      <c r="GH410" s="240">
        <f t="shared" ca="1" si="780"/>
        <v>7.9436626096366584E-4</v>
      </c>
      <c r="GI410" s="240">
        <f t="shared" ca="1" si="781"/>
        <v>-6.9906623430136415E-4</v>
      </c>
      <c r="GJ410" s="240">
        <f t="shared" ca="1" si="782"/>
        <v>-1.2975471968321999E-3</v>
      </c>
      <c r="GK410" s="240">
        <f t="shared" ca="1" si="783"/>
        <v>-2.3489535731823147E-4</v>
      </c>
      <c r="GL410" s="240">
        <f t="shared" ca="1" si="784"/>
        <v>1.1284718504243113E-3</v>
      </c>
      <c r="GM410" s="240">
        <f t="shared" ca="1" si="785"/>
        <v>1.047158192992561E-3</v>
      </c>
      <c r="GN410" s="240">
        <f t="shared" ca="1" si="786"/>
        <v>-3.7473777817436863E-4</v>
      </c>
      <c r="GO410" s="240">
        <f t="shared" ca="1" si="787"/>
        <v>-1.3168907257267715E-3</v>
      </c>
      <c r="GP410" s="240">
        <f t="shared" ca="1" si="788"/>
        <v>-5.731470935216817E-4</v>
      </c>
      <c r="GQ410" s="240">
        <f t="shared" ca="1" si="789"/>
        <v>9.0434513740095387E-4</v>
      </c>
      <c r="GR410" s="240">
        <f t="shared" ca="1" si="790"/>
        <v>1.2240857460519945E-3</v>
      </c>
      <c r="GS410" s="240">
        <f t="shared" ca="1" si="791"/>
        <v>-2.3260368806268827E-5</v>
      </c>
      <c r="GT410" s="240">
        <f t="shared" ca="1" si="792"/>
        <v>-1.2408283286146936E-3</v>
      </c>
      <c r="GU410" s="240">
        <f t="shared" ca="1" si="793"/>
        <v>-8.6987554451460126E-4</v>
      </c>
      <c r="GV410" s="240">
        <f t="shared" ca="1" si="794"/>
        <v>6.1470054686674084E-4</v>
      </c>
      <c r="GW410" s="240">
        <f t="shared" ca="1" si="795"/>
        <v>1.3123308960599689E-3</v>
      </c>
      <c r="GX410" s="240">
        <f t="shared" ca="1" si="796"/>
        <v>3.2990220470025509E-4</v>
      </c>
      <c r="GY410" s="240">
        <f t="shared" ca="1" si="797"/>
        <v>-1.0748705640328249E-3</v>
      </c>
      <c r="GZ410" s="240">
        <f t="shared" ca="1" si="798"/>
        <v>-1.1035833665262117E-3</v>
      </c>
      <c r="HA410" s="240">
        <f t="shared" ca="1" si="799"/>
        <v>2.8052221200214621E-4</v>
      </c>
      <c r="HB410" s="240">
        <f t="shared" ca="1" si="800"/>
        <v>1.3055004700009681E-3</v>
      </c>
      <c r="HC410" s="240">
        <f t="shared" ca="1" si="801"/>
        <v>6.5916406669274254E-4</v>
      </c>
      <c r="HD410" s="240">
        <f t="shared" ca="1" si="802"/>
        <v>-8.3104071827109442E-4</v>
      </c>
      <c r="HE410" s="240">
        <f t="shared" ca="1" si="803"/>
        <v>-1.2573389260212213E-3</v>
      </c>
      <c r="HF410" s="240">
        <f t="shared" ca="1" si="804"/>
        <v>-7.3979359163449528E-5</v>
      </c>
      <c r="HG410" s="240">
        <f t="shared" ca="1" si="805"/>
        <v>1.2040893176832918E-3</v>
      </c>
      <c r="HH410" s="240">
        <f t="shared" ca="1" si="806"/>
        <v>9.4067089712148735E-4</v>
      </c>
      <c r="HI410" s="240">
        <f t="shared" ca="1" si="807"/>
        <v>-5.2700374390941373E-4</v>
      </c>
      <c r="HJ410" s="240">
        <f t="shared" ca="1" si="808"/>
        <v>-1.3200029604581967E-3</v>
      </c>
      <c r="HK410" s="240">
        <f t="shared" ca="1" si="809"/>
        <v>-4.2312128345141592E-4</v>
      </c>
      <c r="HL410" s="240">
        <f t="shared" ca="1" si="810"/>
        <v>1.0154444609252644E-3</v>
      </c>
      <c r="HM410" s="240">
        <f t="shared" ca="1" si="811"/>
        <v>1.1540281261792637E-3</v>
      </c>
      <c r="HN410" s="240">
        <f t="shared" ca="1" si="812"/>
        <v>-1.8478647165786813E-4</v>
      </c>
      <c r="HO410" s="240">
        <f t="shared" ca="1" si="813"/>
        <v>-1.2870355941162509E-3</v>
      </c>
      <c r="HP410" s="240">
        <f t="shared" ca="1" si="814"/>
        <v>-7.4160897267472586E-4</v>
      </c>
      <c r="HQ410" s="240">
        <f t="shared" ca="1" si="815"/>
        <v>7.5323281748538033E-4</v>
      </c>
      <c r="HR410" s="240">
        <f t="shared" ca="1" si="816"/>
        <v>1.2837784774112117E-3</v>
      </c>
      <c r="HS410" s="240">
        <f t="shared" ca="1" si="817"/>
        <v>1.7081818657609582E-4</v>
      </c>
      <c r="HT410" s="240">
        <f t="shared" ca="1" si="818"/>
        <v>-1.1608252424138957E-3</v>
      </c>
      <c r="HU410" s="240">
        <f t="shared" ca="1" si="819"/>
        <v>-1.0063686726346829E-3</v>
      </c>
      <c r="HV410" s="240">
        <f t="shared" ca="1" si="820"/>
        <v>4.3645106200282196E-4</v>
      </c>
      <c r="HW410" s="240">
        <f t="shared" ca="1" si="821"/>
        <v>1.3205218144451895E-3</v>
      </c>
      <c r="HX410" s="240">
        <f t="shared" ca="1" si="822"/>
        <v>5.1404743130718127E-4</v>
      </c>
      <c r="HY410" s="240">
        <f t="shared" ca="1" si="823"/>
        <v>-9.505155763031831E-4</v>
      </c>
      <c r="HZ410" s="240">
        <f t="shared" ca="1" si="824"/>
        <v>-1.1982191074285842E-3</v>
      </c>
      <c r="IA410" s="240">
        <f t="shared" ca="1" si="825"/>
        <v>8.8049357413329059E-5</v>
      </c>
      <c r="IB410" s="240">
        <f t="shared" ca="1" si="826"/>
        <v>1.2615961608348619E-3</v>
      </c>
      <c r="IC410" s="240">
        <f t="shared" ca="1" si="827"/>
        <v>8.2003503537880925E-4</v>
      </c>
      <c r="ID410" s="240">
        <f t="shared" ca="1" si="828"/>
        <v>-6.7134308279958471E-4</v>
      </c>
      <c r="IE410" s="240">
        <f t="shared" ca="1" si="829"/>
        <v>-1.4972149950157017E-3</v>
      </c>
      <c r="IF410" s="240">
        <f t="shared" ca="1" si="830"/>
        <v>-2.6673133543562495E-4</v>
      </c>
      <c r="IG410" s="240">
        <f t="shared" ca="1" si="831"/>
        <v>1.1112705545789356E-3</v>
      </c>
      <c r="IH410" s="240">
        <f t="shared" ca="1" si="832"/>
        <v>1.0666128491164542E-3</v>
      </c>
      <c r="II410" s="240">
        <f t="shared" ca="1" si="833"/>
        <v>-3.4353321397600855E-4</v>
      </c>
      <c r="IJ410" s="240">
        <f t="shared" ca="1" si="834"/>
        <v>-1.3138846463062361E-3</v>
      </c>
      <c r="IK410" s="240">
        <f t="shared" ca="1" si="835"/>
        <v>-6.0218791159427783E-4</v>
      </c>
      <c r="IL410" s="240">
        <f t="shared" ca="1" si="836"/>
        <v>8.8043576541795682E-4</v>
      </c>
      <c r="IM410" s="240">
        <f t="shared" ca="1" si="837"/>
        <v>1.235916835517872E-3</v>
      </c>
      <c r="IN410" s="240">
        <f t="shared" ca="1" si="838"/>
        <v>9.1649039278597372E-6</v>
      </c>
      <c r="IO410" s="240">
        <f t="shared" ca="1" si="839"/>
        <v>-1.2293200286499313E-3</v>
      </c>
      <c r="IP410" s="240">
        <f t="shared" ca="1" si="840"/>
        <v>-8.9401725717619244E-4</v>
      </c>
      <c r="IQ410" s="240">
        <f t="shared" ca="1" si="841"/>
        <v>5.8581528178123761E-4</v>
      </c>
      <c r="IR410" s="240">
        <f t="shared" ca="1" si="842"/>
        <v>1.3156812816550441E-3</v>
      </c>
      <c r="IS410" s="240">
        <f t="shared" ca="1" si="843"/>
        <v>3.6119904407805266E-4</v>
      </c>
      <c r="IT410" s="240">
        <f t="shared" ca="1" si="844"/>
        <v>-1.055693795325322E-3</v>
      </c>
      <c r="IU410" s="240">
        <f t="shared" ca="1" si="845"/>
        <v>-1.1210769581547733E-3</v>
      </c>
      <c r="IV410" s="240">
        <f t="shared" ca="1" si="846"/>
        <v>2.4875372969804206E-4</v>
      </c>
      <c r="IW410" s="240">
        <f t="shared" ca="1" si="847"/>
        <v>1.3001274234305303E-3</v>
      </c>
      <c r="IX410" s="240">
        <f t="shared" ca="1" si="848"/>
        <v>6.8706508341330767E-4</v>
      </c>
      <c r="IY410" s="240">
        <f t="shared" ca="1" si="849"/>
        <v>-8.0558479683661127E-4</v>
      </c>
      <c r="IZ410" s="240">
        <f t="shared" ca="1" si="850"/>
        <v>-1.2669170231924178E-3</v>
      </c>
      <c r="JA410" s="240">
        <f t="shared" ca="1" si="851"/>
        <v>-1.0632949986066702E-4</v>
      </c>
      <c r="JB410" s="240">
        <f t="shared" ca="1" si="852"/>
        <v>1.1903821047182408E-3</v>
      </c>
    </row>
    <row r="411" spans="2:262">
      <c r="B411" s="248">
        <v>50</v>
      </c>
      <c r="C411" s="247">
        <f t="shared" si="853"/>
        <v>9.7656250000000043E-4</v>
      </c>
      <c r="D411" s="244">
        <f t="shared" ca="1" si="597"/>
        <v>24.202174140448324</v>
      </c>
      <c r="E411" s="243">
        <f ca="1">BD361</f>
        <v>0.20217414044832485</v>
      </c>
      <c r="F411" s="242">
        <v>50</v>
      </c>
      <c r="G411" s="240">
        <f t="shared" ca="1" si="854"/>
        <v>-3.2559722769652397E-4</v>
      </c>
      <c r="H411" s="240">
        <f t="shared" ca="1" si="598"/>
        <v>1.4046121962265148E-4</v>
      </c>
      <c r="I411" s="240">
        <f t="shared" ca="1" si="599"/>
        <v>4.2023714706845893E-4</v>
      </c>
      <c r="J411" s="240">
        <f t="shared" ca="1" si="600"/>
        <v>1.4268604210906439E-4</v>
      </c>
      <c r="K411" s="240">
        <f t="shared" ca="1" si="601"/>
        <v>-3.2409818745398136E-4</v>
      </c>
      <c r="L411" s="240">
        <f t="shared" ca="1" si="602"/>
        <v>-3.6105682382117649E-4</v>
      </c>
      <c r="M411" s="240">
        <f t="shared" ca="1" si="603"/>
        <v>8.0825426567228046E-5</v>
      </c>
      <c r="N411" s="240">
        <f t="shared" ca="1" si="604"/>
        <v>4.1551535603437048E-4</v>
      </c>
      <c r="O411" s="240">
        <f t="shared" ca="1" si="605"/>
        <v>1.9914038818604279E-4</v>
      </c>
      <c r="P411" s="240">
        <f t="shared" ca="1" si="606"/>
        <v>-2.8133860367343926E-4</v>
      </c>
      <c r="Q411" s="240">
        <f t="shared" ca="1" si="607"/>
        <v>-3.8870063007627616E-4</v>
      </c>
      <c r="R411" s="240">
        <f t="shared" ca="1" si="608"/>
        <v>1.9440007113718269E-5</v>
      </c>
      <c r="S411" s="240">
        <f t="shared" ca="1" si="609"/>
        <v>4.0179891236924496E-4</v>
      </c>
      <c r="T411" s="240">
        <f t="shared" ca="1" si="610"/>
        <v>2.5128394624873766E-4</v>
      </c>
      <c r="U411" s="241">
        <f t="shared" ca="1" si="611"/>
        <v>-2.324888887461328E-4</v>
      </c>
      <c r="V411" s="240">
        <f t="shared" ca="1" si="612"/>
        <v>-4.0793024153874802E-4</v>
      </c>
      <c r="W411" s="240">
        <f t="shared" ca="1" si="613"/>
        <v>-4.2366229786349867E-5</v>
      </c>
      <c r="X411" s="240">
        <f t="shared" ca="1" si="614"/>
        <v>3.793847356557385E-4</v>
      </c>
      <c r="Y411" s="240">
        <f t="shared" ca="1" si="615"/>
        <v>2.9798796573496633E-4</v>
      </c>
      <c r="Z411" s="240">
        <f t="shared" ca="1" si="616"/>
        <v>-1.7860649147754171E-4</v>
      </c>
      <c r="AA411" s="240">
        <f t="shared" ca="1" si="617"/>
        <v>-4.1832939519250177E-4</v>
      </c>
      <c r="AB411" s="240">
        <f t="shared" ca="1" si="618"/>
        <v>-1.0325536575457474E-4</v>
      </c>
      <c r="AC411" s="240">
        <f t="shared" ca="1" si="619"/>
        <v>3.4875802513046445E-4</v>
      </c>
      <c r="AD411" s="240">
        <f t="shared" ca="1" si="620"/>
        <v>3.3824144566569963E-4</v>
      </c>
      <c r="AE411" s="240">
        <f t="shared" ca="1" si="621"/>
        <v>-1.208578030474841E-4</v>
      </c>
      <c r="AF411" s="240">
        <f t="shared" ca="1" si="622"/>
        <v>-4.1967298076564486E-4</v>
      </c>
      <c r="AG411" s="240">
        <f t="shared" ca="1" si="623"/>
        <v>-1.6190933487814313E-4</v>
      </c>
      <c r="AH411" s="240">
        <f t="shared" ca="1" si="624"/>
        <v>3.1058175658578614E-4</v>
      </c>
      <c r="AI411" s="240">
        <f t="shared" ca="1" si="625"/>
        <v>3.7117301976311132E-4</v>
      </c>
      <c r="AJ411" s="240">
        <f t="shared" ca="1" si="626"/>
        <v>-6.0492908163500608E-5</v>
      </c>
      <c r="AK411" s="240">
        <f t="shared" ca="1" si="627"/>
        <v>-4.1193191368805261E-4</v>
      </c>
      <c r="AL411" s="240">
        <f t="shared" ca="1" si="628"/>
        <v>-2.1705845585638791E-4</v>
      </c>
      <c r="AM411" s="240">
        <f t="shared" ca="1" si="629"/>
        <v>2.6568233094605273E-4</v>
      </c>
      <c r="AN411" s="240">
        <f t="shared" ca="1" si="630"/>
        <v>3.9606981889902534E-4</v>
      </c>
      <c r="AO411" s="240">
        <f t="shared" ca="1" si="631"/>
        <v>1.1814754978980286E-6</v>
      </c>
      <c r="AP411" s="240">
        <f t="shared" ca="1" si="632"/>
        <v>-3.952737646844776E-4</v>
      </c>
      <c r="AQ411" s="240">
        <f t="shared" ca="1" si="633"/>
        <v>-2.6750891676658925E-4</v>
      </c>
      <c r="AR411" s="240">
        <f t="shared" ca="1" si="634"/>
        <v>2.1503168518326244E-4</v>
      </c>
      <c r="AS411" s="240">
        <f t="shared" ca="1" si="635"/>
        <v>4.1239290255873145E-4</v>
      </c>
      <c r="AT411" s="240">
        <f t="shared" ca="1" si="636"/>
        <v>6.283028378274293E-5</v>
      </c>
      <c r="AU411" s="240">
        <f t="shared" ca="1" si="637"/>
        <v>-3.7005913237441184E-4</v>
      </c>
      <c r="AV411" s="240">
        <f t="shared" ca="1" si="638"/>
        <v>-3.1216861748687965E-4</v>
      </c>
      <c r="AW411" s="240">
        <f t="shared" ca="1" si="639"/>
        <v>1.5972625281679732E-4</v>
      </c>
      <c r="AX411" s="240">
        <f t="shared" ca="1" si="640"/>
        <v>4.1978892527555836E-4</v>
      </c>
      <c r="AY411" s="240">
        <f t="shared" ca="1" si="641"/>
        <v>1.2311900616672277E-4</v>
      </c>
      <c r="AZ411" s="240">
        <f t="shared" ca="1" si="642"/>
        <v>-3.3683383740095249E-4</v>
      </c>
      <c r="BA411" s="240">
        <f t="shared" ca="1" si="643"/>
        <v>-3.5007081036581358E-4</v>
      </c>
      <c r="BB411" s="240">
        <f t="shared" ca="1" si="644"/>
        <v>1.0096322943888109E-4</v>
      </c>
      <c r="BC411" s="240">
        <f t="shared" ca="1" si="645"/>
        <v>4.1809778549315449E-4</v>
      </c>
      <c r="BD411" s="240">
        <f t="shared" ca="1" si="646"/>
        <v>1.8074257387791937E-4</v>
      </c>
      <c r="BE411" s="240">
        <f t="shared" ca="1" si="647"/>
        <v>-2.9631710706222534E-4</v>
      </c>
      <c r="BF411" s="240">
        <f t="shared" ca="1" si="648"/>
        <v>-3.803950273895185E-4</v>
      </c>
      <c r="BG411" s="240">
        <f t="shared" ca="1" si="649"/>
        <v>4.0014657045457267E-5</v>
      </c>
      <c r="BH411" s="240">
        <f t="shared" ca="1" si="650"/>
        <v>4.0735609128068656E-4</v>
      </c>
      <c r="BI411" s="240">
        <f t="shared" ca="1" si="651"/>
        <v>2.3445361069449847E-4</v>
      </c>
      <c r="BJ411" s="240">
        <f t="shared" ca="1" si="652"/>
        <v>-2.4938600621239463E-4</v>
      </c>
      <c r="BK411" s="240">
        <f t="shared" ca="1" si="653"/>
        <v>-4.0248484083642776E-4</v>
      </c>
      <c r="BL411" s="240">
        <f t="shared" ca="1" si="654"/>
        <v>-2.1800111831560818E-5</v>
      </c>
      <c r="BM411" s="240">
        <f t="shared" ca="1" si="655"/>
        <v>3.8779636787869245E-4</v>
      </c>
      <c r="BN411" s="240">
        <f t="shared" ca="1" si="656"/>
        <v>2.8308943487293626E-4</v>
      </c>
      <c r="BO411" s="240">
        <f t="shared" ca="1" si="657"/>
        <v>-1.9705645145623319E-4</v>
      </c>
      <c r="BP411" s="240">
        <f t="shared" ca="1" si="658"/>
        <v>-4.1586207295509891E-4</v>
      </c>
      <c r="BQ411" s="240">
        <f t="shared" ca="1" si="659"/>
        <v>-8.3142974122221917E-5</v>
      </c>
      <c r="BR411" s="240">
        <f t="shared" ca="1" si="660"/>
        <v>3.5984202422984212E-4</v>
      </c>
      <c r="BS411" s="240">
        <f t="shared" ca="1" si="661"/>
        <v>3.2559722769652359E-4</v>
      </c>
      <c r="BT411" s="240">
        <f t="shared" ca="1" si="662"/>
        <v>-1.4046121962265254E-4</v>
      </c>
      <c r="BU411" s="240">
        <f t="shared" ca="1" si="663"/>
        <v>-4.2023714706845898E-4</v>
      </c>
      <c r="BV411" s="240">
        <f t="shared" ca="1" si="664"/>
        <v>-1.4268604210906243E-4</v>
      </c>
      <c r="BW411" s="240">
        <f t="shared" ca="1" si="665"/>
        <v>3.2409818745398288E-4</v>
      </c>
      <c r="BX411" s="240">
        <f t="shared" ca="1" si="666"/>
        <v>3.6105682382117486E-4</v>
      </c>
      <c r="BY411" s="240">
        <f t="shared" ca="1" si="667"/>
        <v>-8.0825426567225335E-5</v>
      </c>
      <c r="BZ411" s="240">
        <f t="shared" ca="1" si="668"/>
        <v>-4.1551535603437015E-4</v>
      </c>
      <c r="CA411" s="240">
        <f t="shared" ca="1" si="669"/>
        <v>-1.9914038818604393E-4</v>
      </c>
      <c r="CB411" s="240">
        <f t="shared" ca="1" si="670"/>
        <v>2.8133860367343829E-4</v>
      </c>
      <c r="CC411" s="240">
        <f t="shared" ca="1" si="671"/>
        <v>3.8870063007627638E-4</v>
      </c>
      <c r="CD411" s="240">
        <f t="shared" ca="1" si="672"/>
        <v>-1.9440007113718486E-5</v>
      </c>
      <c r="CE411" s="240">
        <f t="shared" ca="1" si="673"/>
        <v>-4.0179891236924502E-4</v>
      </c>
      <c r="CF411" s="240">
        <f t="shared" ca="1" si="674"/>
        <v>-2.512839462487375E-4</v>
      </c>
      <c r="CG411" s="240">
        <f t="shared" ca="1" si="675"/>
        <v>2.3248888874613418E-4</v>
      </c>
      <c r="CH411" s="240">
        <f t="shared" ca="1" si="676"/>
        <v>4.0793024153874769E-4</v>
      </c>
      <c r="CI411" s="240">
        <f t="shared" ca="1" si="677"/>
        <v>4.236622978634816E-5</v>
      </c>
      <c r="CJ411" s="240">
        <f t="shared" ca="1" si="678"/>
        <v>-3.7938473565573986E-4</v>
      </c>
      <c r="CK411" s="240">
        <f t="shared" ca="1" si="679"/>
        <v>-2.979879657349641E-4</v>
      </c>
      <c r="CL411" s="240">
        <f t="shared" ca="1" si="680"/>
        <v>1.7860649147753921E-4</v>
      </c>
      <c r="CM411" s="240">
        <f t="shared" ca="1" si="681"/>
        <v>4.1832939519250188E-4</v>
      </c>
      <c r="CN411" s="240">
        <f t="shared" ca="1" si="682"/>
        <v>1.0325536575457601E-4</v>
      </c>
      <c r="CO411" s="240">
        <f t="shared" ca="1" si="683"/>
        <v>-3.4875802513046375E-4</v>
      </c>
      <c r="CP411" s="240">
        <f t="shared" ca="1" si="684"/>
        <v>-3.3824144566569952E-4</v>
      </c>
      <c r="CQ411" s="240">
        <f t="shared" ca="1" si="685"/>
        <v>1.2085780304748429E-4</v>
      </c>
      <c r="CR411" s="240">
        <f t="shared" ca="1" si="686"/>
        <v>4.1967298076564486E-4</v>
      </c>
      <c r="CS411" s="240">
        <f t="shared" ca="1" si="687"/>
        <v>1.6190933487814297E-4</v>
      </c>
      <c r="CT411" s="240">
        <f t="shared" ca="1" si="688"/>
        <v>-3.105817565857863E-4</v>
      </c>
      <c r="CU411" s="240">
        <f t="shared" ca="1" si="689"/>
        <v>-3.711730197631098E-4</v>
      </c>
      <c r="CV411" s="240">
        <f t="shared" ca="1" si="690"/>
        <v>6.0492908163503779E-5</v>
      </c>
      <c r="CW411" s="240">
        <f t="shared" ca="1" si="691"/>
        <v>4.1193191368805326E-4</v>
      </c>
      <c r="CX411" s="240">
        <f t="shared" ca="1" si="692"/>
        <v>2.170584558563903E-4</v>
      </c>
      <c r="CY411" s="240">
        <f t="shared" ca="1" si="693"/>
        <v>-2.6568233094605056E-4</v>
      </c>
      <c r="CZ411" s="240">
        <f t="shared" ca="1" si="694"/>
        <v>-3.9606981889902626E-4</v>
      </c>
      <c r="DA411" s="240">
        <f t="shared" ca="1" si="695"/>
        <v>-1.1814754979008204E-6</v>
      </c>
      <c r="DB411" s="240">
        <f t="shared" ca="1" si="696"/>
        <v>3.9527376468447771E-4</v>
      </c>
      <c r="DC411" s="240">
        <f t="shared" ca="1" si="697"/>
        <v>2.6750891676658909E-4</v>
      </c>
      <c r="DD411" s="240">
        <f t="shared" ca="1" si="698"/>
        <v>-2.1503168518326258E-4</v>
      </c>
      <c r="DE411" s="240">
        <f t="shared" ca="1" si="699"/>
        <v>-4.1239290255873134E-4</v>
      </c>
      <c r="DF411" s="240">
        <f t="shared" ca="1" si="700"/>
        <v>-6.2830283782742686E-5</v>
      </c>
      <c r="DG411" s="240">
        <f t="shared" ca="1" si="701"/>
        <v>3.7005913237440913E-4</v>
      </c>
      <c r="DH411" s="240">
        <f t="shared" ca="1" si="702"/>
        <v>3.1216861748687753E-4</v>
      </c>
      <c r="DI411" s="240">
        <f t="shared" ca="1" si="703"/>
        <v>-1.5972625281679469E-4</v>
      </c>
      <c r="DJ411" s="240">
        <f t="shared" ca="1" si="704"/>
        <v>-4.197889252755582E-4</v>
      </c>
      <c r="DK411" s="240">
        <f t="shared" ca="1" si="705"/>
        <v>-1.2311900616672543E-4</v>
      </c>
      <c r="DL411" s="240">
        <f t="shared" ca="1" si="706"/>
        <v>3.3683383740095438E-4</v>
      </c>
      <c r="DM411" s="240">
        <f t="shared" ca="1" si="707"/>
        <v>3.500708103658151E-4</v>
      </c>
      <c r="DN411" s="240">
        <f t="shared" ca="1" si="708"/>
        <v>-1.0096322943888708E-4</v>
      </c>
      <c r="DO411" s="240">
        <f t="shared" ca="1" si="709"/>
        <v>-4.1809778549315449E-4</v>
      </c>
      <c r="DP411" s="240">
        <f t="shared" ca="1" si="710"/>
        <v>-1.8074257387791379E-4</v>
      </c>
      <c r="DQ411" s="240">
        <f t="shared" ca="1" si="711"/>
        <v>2.963171070622255E-4</v>
      </c>
      <c r="DR411" s="240">
        <f t="shared" ca="1" si="712"/>
        <v>3.80395027389521E-4</v>
      </c>
      <c r="DS411" s="240">
        <f t="shared" ca="1" si="713"/>
        <v>-4.0014657045457511E-5</v>
      </c>
      <c r="DT411" s="240">
        <f t="shared" ca="1" si="714"/>
        <v>-4.0735609128068515E-4</v>
      </c>
      <c r="DU411" s="240">
        <f t="shared" ca="1" si="715"/>
        <v>-2.3445361069449828E-4</v>
      </c>
      <c r="DV411" s="240">
        <f t="shared" ca="1" si="716"/>
        <v>2.4938600621239002E-4</v>
      </c>
      <c r="DW411" s="240">
        <f t="shared" ca="1" si="717"/>
        <v>4.0248484083642766E-4</v>
      </c>
      <c r="DX411" s="240">
        <f t="shared" ca="1" si="718"/>
        <v>2.1800111831560601E-5</v>
      </c>
      <c r="DY411" s="240">
        <f t="shared" ca="1" si="719"/>
        <v>-3.8779636787869483E-4</v>
      </c>
      <c r="DZ411" s="240">
        <f t="shared" ca="1" si="720"/>
        <v>-2.830894348729361E-4</v>
      </c>
      <c r="EA411" s="240">
        <f t="shared" ca="1" si="721"/>
        <v>1.9705645145623864E-4</v>
      </c>
      <c r="EB411" s="240">
        <f t="shared" ca="1" si="722"/>
        <v>4.1586207295509891E-4</v>
      </c>
      <c r="EC411" s="240">
        <f t="shared" ca="1" si="723"/>
        <v>8.3142974122215845E-5</v>
      </c>
      <c r="ED411" s="240">
        <f t="shared" ca="1" si="724"/>
        <v>-3.5984202422984223E-4</v>
      </c>
      <c r="EE411" s="240">
        <f t="shared" ca="1" si="725"/>
        <v>-3.2559722769652717E-4</v>
      </c>
      <c r="EF411" s="240">
        <f t="shared" ca="1" si="726"/>
        <v>1.4046121962265278E-4</v>
      </c>
      <c r="EG411" s="240">
        <f t="shared" ca="1" si="727"/>
        <v>4.2023714706845893E-4</v>
      </c>
      <c r="EH411" s="240">
        <f t="shared" ca="1" si="728"/>
        <v>1.4268604210906227E-4</v>
      </c>
      <c r="EI411" s="240">
        <f t="shared" ca="1" si="729"/>
        <v>-3.2409818745397925E-4</v>
      </c>
      <c r="EJ411" s="240">
        <f t="shared" ca="1" si="730"/>
        <v>-3.6105682382117475E-4</v>
      </c>
      <c r="EK411" s="240">
        <f t="shared" ca="1" si="731"/>
        <v>8.0825426567225552E-5</v>
      </c>
      <c r="EL411" s="240">
        <f t="shared" ca="1" si="732"/>
        <v>4.1551535603437107E-4</v>
      </c>
      <c r="EM411" s="240">
        <f t="shared" ca="1" si="733"/>
        <v>1.9914038818604374E-4</v>
      </c>
      <c r="EN411" s="240">
        <f t="shared" ca="1" si="734"/>
        <v>-2.8133860367344284E-4</v>
      </c>
      <c r="EO411" s="240">
        <f t="shared" ca="1" si="735"/>
        <v>-3.8870063007627638E-4</v>
      </c>
      <c r="EP411" s="240">
        <f t="shared" ca="1" si="736"/>
        <v>1.9440007113724638E-5</v>
      </c>
      <c r="EQ411" s="240">
        <f t="shared" ca="1" si="737"/>
        <v>4.0179891236924507E-4</v>
      </c>
      <c r="ER411" s="240">
        <f t="shared" ca="1" si="738"/>
        <v>2.5128394624874211E-4</v>
      </c>
      <c r="ES411" s="240">
        <f t="shared" ca="1" si="739"/>
        <v>-2.3248888874613437E-4</v>
      </c>
      <c r="ET411" s="240">
        <f t="shared" ca="1" si="740"/>
        <v>-4.07930241538749E-4</v>
      </c>
      <c r="EU411" s="240">
        <f t="shared" ca="1" si="741"/>
        <v>-4.2366229786347997E-5</v>
      </c>
      <c r="EV411" s="240">
        <f t="shared" ca="1" si="742"/>
        <v>3.7938473565573736E-4</v>
      </c>
      <c r="EW411" s="240">
        <f t="shared" ca="1" si="743"/>
        <v>2.9798796573496394E-4</v>
      </c>
      <c r="EX411" s="240">
        <f t="shared" ca="1" si="744"/>
        <v>-1.7860649147753937E-4</v>
      </c>
      <c r="EY411" s="240">
        <f t="shared" ca="1" si="745"/>
        <v>-4.1832939519250128E-4</v>
      </c>
      <c r="EZ411" s="240">
        <f t="shared" ca="1" si="746"/>
        <v>-1.0325536575457581E-4</v>
      </c>
      <c r="FA411" s="240">
        <f t="shared" ca="1" si="747"/>
        <v>3.4875802513046716E-4</v>
      </c>
      <c r="FB411" s="240">
        <f t="shared" ca="1" si="748"/>
        <v>3.3824144566569942E-4</v>
      </c>
      <c r="FC411" s="240">
        <f t="shared" ca="1" si="749"/>
        <v>-1.2085780304749025E-4</v>
      </c>
      <c r="FD411" s="240">
        <f t="shared" ca="1" si="750"/>
        <v>-4.1967298076564486E-4</v>
      </c>
      <c r="FE411" s="240">
        <f t="shared" ca="1" si="751"/>
        <v>-1.6190933487814828E-4</v>
      </c>
      <c r="FF411" s="240">
        <f t="shared" ca="1" si="752"/>
        <v>3.1058175658578647E-4</v>
      </c>
      <c r="FG411" s="240">
        <f t="shared" ca="1" si="753"/>
        <v>3.7117301976311251E-4</v>
      </c>
      <c r="FH411" s="240">
        <f t="shared" ca="1" si="754"/>
        <v>-6.0492908163503996E-5</v>
      </c>
      <c r="FI411" s="240">
        <f t="shared" ca="1" si="755"/>
        <v>-4.1193191368805212E-4</v>
      </c>
      <c r="FJ411" s="240">
        <f t="shared" ca="1" si="756"/>
        <v>-2.1705845585638498E-4</v>
      </c>
      <c r="FK411" s="240">
        <f t="shared" ca="1" si="757"/>
        <v>2.6568233094605072E-4</v>
      </c>
      <c r="FL411" s="240">
        <f t="shared" ca="1" si="758"/>
        <v>3.960698188990242E-4</v>
      </c>
      <c r="FM411" s="240">
        <f t="shared" ca="1" si="759"/>
        <v>1.1814754979005764E-6</v>
      </c>
      <c r="FN411" s="240">
        <f t="shared" ca="1" si="760"/>
        <v>-3.9527376468447977E-4</v>
      </c>
      <c r="FO411" s="240">
        <f t="shared" ca="1" si="761"/>
        <v>-2.6750891676658893E-4</v>
      </c>
      <c r="FP411" s="240">
        <f t="shared" ca="1" si="762"/>
        <v>2.1503168518326795E-4</v>
      </c>
      <c r="FQ411" s="240">
        <f t="shared" ca="1" si="763"/>
        <v>4.1239290255873134E-4</v>
      </c>
      <c r="FR411" s="240">
        <f t="shared" ca="1" si="764"/>
        <v>6.2830283782748406E-5</v>
      </c>
      <c r="FS411" s="240">
        <f t="shared" ca="1" si="765"/>
        <v>-3.7005913237441205E-4</v>
      </c>
      <c r="FT411" s="240">
        <f t="shared" ca="1" si="766"/>
        <v>-3.1216861748688138E-4</v>
      </c>
      <c r="FU411" s="240">
        <f t="shared" ca="1" si="767"/>
        <v>1.5972625281680046E-4</v>
      </c>
      <c r="FV411" s="240">
        <f t="shared" ca="1" si="768"/>
        <v>4.1978892527555842E-4</v>
      </c>
      <c r="FW411" s="240">
        <f t="shared" ca="1" si="769"/>
        <v>1.2311900616671952E-4</v>
      </c>
      <c r="FX411" s="240">
        <f t="shared" ca="1" si="770"/>
        <v>-3.3683383740095097E-4</v>
      </c>
      <c r="FY411" s="240">
        <f t="shared" ca="1" si="771"/>
        <v>-3.5007081036581174E-4</v>
      </c>
      <c r="FZ411" s="240">
        <f t="shared" ca="1" si="772"/>
        <v>1.009632294388815E-4</v>
      </c>
      <c r="GA411" s="240">
        <f t="shared" ca="1" si="773"/>
        <v>4.1809778549315509E-4</v>
      </c>
      <c r="GB411" s="240">
        <f t="shared" ca="1" si="774"/>
        <v>1.8074257387791902E-4</v>
      </c>
      <c r="GC411" s="240">
        <f t="shared" ca="1" si="775"/>
        <v>-2.9631710706222989E-4</v>
      </c>
      <c r="GD411" s="240">
        <f t="shared" ca="1" si="776"/>
        <v>-3.8039502738951829E-4</v>
      </c>
      <c r="GE411" s="240">
        <f t="shared" ca="1" si="777"/>
        <v>4.0014657045451765E-5</v>
      </c>
      <c r="GF411" s="240">
        <f t="shared" ca="1" si="778"/>
        <v>4.0735609128068667E-4</v>
      </c>
      <c r="GG411" s="240">
        <f t="shared" ca="1" si="779"/>
        <v>2.3445361069450305E-4</v>
      </c>
      <c r="GH411" s="240">
        <f t="shared" ca="1" si="780"/>
        <v>-2.4938600621239495E-4</v>
      </c>
      <c r="GI411" s="240">
        <f t="shared" ca="1" si="781"/>
        <v>-4.0248484083642934E-4</v>
      </c>
      <c r="GJ411" s="240">
        <f t="shared" ca="1" si="782"/>
        <v>-2.1800111831554448E-5</v>
      </c>
      <c r="GK411" s="240">
        <f t="shared" ca="1" si="783"/>
        <v>3.8779636787869261E-4</v>
      </c>
      <c r="GL411" s="240">
        <f t="shared" ca="1" si="784"/>
        <v>2.8308943487293154E-4</v>
      </c>
      <c r="GM411" s="240">
        <f t="shared" ca="1" si="785"/>
        <v>-1.9705645145623359E-4</v>
      </c>
      <c r="GN411" s="240">
        <f t="shared" ca="1" si="786"/>
        <v>-4.1586207295509804E-4</v>
      </c>
      <c r="GO411" s="240">
        <f t="shared" ca="1" si="787"/>
        <v>-8.3142974122221497E-5</v>
      </c>
      <c r="GP411" s="240">
        <f t="shared" ca="1" si="788"/>
        <v>3.5984202422983925E-4</v>
      </c>
      <c r="GQ411" s="240">
        <f t="shared" ca="1" si="789"/>
        <v>3.2559722769652326E-4</v>
      </c>
      <c r="GR411" s="240">
        <f t="shared" ca="1" si="790"/>
        <v>-1.4046121962264736E-4</v>
      </c>
      <c r="GS411" s="240">
        <f t="shared" ca="1" si="791"/>
        <v>-4.2023714706845893E-4</v>
      </c>
      <c r="GT411" s="240">
        <f t="shared" ca="1" si="792"/>
        <v>-1.4268604210906769E-4</v>
      </c>
      <c r="GU411" s="240">
        <f t="shared" ca="1" si="793"/>
        <v>3.2409818745398315E-4</v>
      </c>
      <c r="GV411" s="240">
        <f t="shared" ca="1" si="794"/>
        <v>3.6105682382117773E-4</v>
      </c>
      <c r="GW411" s="240">
        <f t="shared" ca="1" si="795"/>
        <v>-8.0825426567231596E-5</v>
      </c>
      <c r="GX411" s="240">
        <f t="shared" ca="1" si="796"/>
        <v>-4.1551535603437015E-4</v>
      </c>
      <c r="GY411" s="240">
        <f t="shared" ca="1" si="797"/>
        <v>-1.9914038818603829E-4</v>
      </c>
      <c r="GZ411" s="240">
        <f t="shared" ca="1" si="798"/>
        <v>2.8133860367343861E-4</v>
      </c>
      <c r="HA411" s="240">
        <f t="shared" ca="1" si="799"/>
        <v>3.8870063007627399E-4</v>
      </c>
      <c r="HB411" s="240">
        <f t="shared" ca="1" si="800"/>
        <v>-1.9440007113718865E-5</v>
      </c>
      <c r="HC411" s="240">
        <f t="shared" ca="1" si="801"/>
        <v>-4.0179891236924339E-4</v>
      </c>
      <c r="HD411" s="240">
        <f t="shared" ca="1" si="802"/>
        <v>-2.5128394624873718E-4</v>
      </c>
      <c r="HE411" s="240">
        <f t="shared" ca="1" si="803"/>
        <v>2.3248888874612957E-4</v>
      </c>
      <c r="HF411" s="240">
        <f t="shared" ca="1" si="804"/>
        <v>4.0793024153874753E-4</v>
      </c>
      <c r="HG411" s="240">
        <f t="shared" ca="1" si="805"/>
        <v>4.2366229786353716E-5</v>
      </c>
      <c r="HH411" s="240">
        <f t="shared" ca="1" si="806"/>
        <v>-3.7938473565573487E-4</v>
      </c>
      <c r="HI411" s="240">
        <f t="shared" ca="1" si="807"/>
        <v>-2.9798796573495955E-4</v>
      </c>
      <c r="HJ411" s="240">
        <f t="shared" ca="1" si="808"/>
        <v>1.7860649147754501E-4</v>
      </c>
      <c r="HK411" s="240">
        <f t="shared" ca="1" si="809"/>
        <v>4.1832939519250182E-4</v>
      </c>
      <c r="HL411" s="240">
        <f t="shared" ca="1" si="810"/>
        <v>1.0325536575458141E-4</v>
      </c>
      <c r="HM411" s="240">
        <f t="shared" ca="1" si="811"/>
        <v>-3.4875802513047069E-4</v>
      </c>
      <c r="HN411" s="240">
        <f t="shared" ca="1" si="812"/>
        <v>-3.3824144566569573E-4</v>
      </c>
      <c r="HO411" s="240">
        <f t="shared" ca="1" si="813"/>
        <v>1.2085780304748467E-4</v>
      </c>
      <c r="HP411" s="240">
        <f t="shared" ca="1" si="814"/>
        <v>4.1967298076564454E-4</v>
      </c>
      <c r="HQ411" s="240">
        <f t="shared" ca="1" si="815"/>
        <v>1.6190933487815362E-4</v>
      </c>
      <c r="HR411" s="240">
        <f t="shared" ca="1" si="816"/>
        <v>-3.1058175658579059E-4</v>
      </c>
      <c r="HS411" s="240">
        <f t="shared" ca="1" si="817"/>
        <v>-3.7117301976310958E-4</v>
      </c>
      <c r="HT411" s="240">
        <f t="shared" ca="1" si="818"/>
        <v>6.0492908163498304E-5</v>
      </c>
      <c r="HU411" s="240">
        <f t="shared" ca="1" si="819"/>
        <v>4.1193191368805104E-4</v>
      </c>
      <c r="HV411" s="240">
        <f t="shared" ca="1" si="820"/>
        <v>2.170584558563797E-4</v>
      </c>
      <c r="HW411" s="240">
        <f t="shared" ca="1" si="821"/>
        <v>-2.6568233094605555E-4</v>
      </c>
      <c r="HX411" s="240">
        <f t="shared" ca="1" si="822"/>
        <v>-3.9606981889902615E-4</v>
      </c>
      <c r="HY411" s="240">
        <f t="shared" ca="1" si="823"/>
        <v>-1.1814754979063769E-6</v>
      </c>
      <c r="HZ411" s="240">
        <f t="shared" ca="1" si="824"/>
        <v>3.9527376468448188E-4</v>
      </c>
      <c r="IA411" s="240">
        <f t="shared" ca="1" si="825"/>
        <v>2.6750891676658421E-4</v>
      </c>
      <c r="IB411" s="240">
        <f t="shared" ca="1" si="826"/>
        <v>-2.1503168518326296E-4</v>
      </c>
      <c r="IC411" s="240">
        <f t="shared" ca="1" si="827"/>
        <v>-4.1239290255873243E-4</v>
      </c>
      <c r="ID411" s="240">
        <f t="shared" ca="1" si="828"/>
        <v>-6.2830283782754098E-5</v>
      </c>
      <c r="IE411" s="240">
        <f t="shared" ca="1" si="829"/>
        <v>4.3253337012343345E-4</v>
      </c>
      <c r="IF411" s="240">
        <f t="shared" ca="1" si="830"/>
        <v>3.1216861748687726E-4</v>
      </c>
      <c r="IG411" s="240">
        <f t="shared" ca="1" si="831"/>
        <v>-1.5972625281679512E-4</v>
      </c>
      <c r="IH411" s="240">
        <f t="shared" ca="1" si="832"/>
        <v>-4.1978892527555874E-4</v>
      </c>
      <c r="II411" s="240">
        <f t="shared" ca="1" si="833"/>
        <v>-1.2311900616671361E-4</v>
      </c>
      <c r="IJ411" s="240">
        <f t="shared" ca="1" si="834"/>
        <v>3.3683383740095465E-4</v>
      </c>
      <c r="IK411" s="240">
        <f t="shared" ca="1" si="835"/>
        <v>3.5007081036581488E-4</v>
      </c>
      <c r="IL411" s="240">
        <f t="shared" ca="1" si="836"/>
        <v>-1.0096322943887589E-4</v>
      </c>
      <c r="IM411" s="240">
        <f t="shared" ca="1" si="837"/>
        <v>-4.1809778549315579E-4</v>
      </c>
      <c r="IN411" s="240">
        <f t="shared" ca="1" si="838"/>
        <v>-1.8074257387791346E-4</v>
      </c>
      <c r="IO411" s="240">
        <f t="shared" ca="1" si="839"/>
        <v>2.9631710706222583E-4</v>
      </c>
      <c r="IP411" s="240">
        <f t="shared" ca="1" si="840"/>
        <v>3.8039502738952078E-4</v>
      </c>
      <c r="IQ411" s="240">
        <f t="shared" ca="1" si="841"/>
        <v>-4.0014657045446019E-5</v>
      </c>
      <c r="IR411" s="240">
        <f t="shared" ca="1" si="842"/>
        <v>-4.0735609128068819E-4</v>
      </c>
      <c r="IS411" s="240">
        <f t="shared" ca="1" si="843"/>
        <v>-2.3445361069449795E-4</v>
      </c>
      <c r="IT411" s="240">
        <f t="shared" ca="1" si="844"/>
        <v>2.4938600621239029E-4</v>
      </c>
      <c r="IU411" s="240">
        <f t="shared" ca="1" si="845"/>
        <v>4.0248484083643102E-4</v>
      </c>
      <c r="IV411" s="240">
        <f t="shared" ca="1" si="846"/>
        <v>2.1800111831548268E-5</v>
      </c>
      <c r="IW411" s="240">
        <f t="shared" ca="1" si="847"/>
        <v>-3.8779636787869499E-4</v>
      </c>
      <c r="IX411" s="240">
        <f t="shared" ca="1" si="848"/>
        <v>-2.8308943487293582E-4</v>
      </c>
      <c r="IY411" s="240">
        <f t="shared" ca="1" si="849"/>
        <v>1.9705645145622844E-4</v>
      </c>
      <c r="IZ411" s="240">
        <f t="shared" ca="1" si="850"/>
        <v>4.1586207295509712E-4</v>
      </c>
      <c r="JA411" s="240">
        <f t="shared" ca="1" si="851"/>
        <v>8.3142974122215439E-5</v>
      </c>
      <c r="JB411" s="240">
        <f t="shared" ca="1" si="852"/>
        <v>-3.5984202422984244E-4</v>
      </c>
    </row>
    <row r="412" spans="2:262">
      <c r="B412" s="248">
        <v>51</v>
      </c>
      <c r="C412" s="247">
        <f t="shared" si="853"/>
        <v>9.9609375000000045E-4</v>
      </c>
      <c r="D412" s="244">
        <f t="shared" ca="1" si="597"/>
        <v>24.199520579128848</v>
      </c>
      <c r="E412" s="243">
        <f ca="1">BE361</f>
        <v>0.19952057912884805</v>
      </c>
      <c r="F412" s="242">
        <v>51</v>
      </c>
      <c r="G412" s="240">
        <f t="shared" ca="1" si="854"/>
        <v>-2.0804306788228606E-3</v>
      </c>
      <c r="H412" s="240">
        <f t="shared" ca="1" si="598"/>
        <v>1.0986571511642153E-3</v>
      </c>
      <c r="I412" s="240">
        <f t="shared" ca="1" si="599"/>
        <v>2.7696880533806187E-3</v>
      </c>
      <c r="J412" s="240">
        <f t="shared" ca="1" si="600"/>
        <v>6.3894398672868574E-4</v>
      </c>
      <c r="K412" s="240">
        <f t="shared" ca="1" si="601"/>
        <v>-2.3688379298316986E-3</v>
      </c>
      <c r="L412" s="240">
        <f t="shared" ca="1" si="602"/>
        <v>-2.1250663958337153E-3</v>
      </c>
      <c r="M412" s="240">
        <f t="shared" ca="1" si="603"/>
        <v>1.0356488788150586E-3</v>
      </c>
      <c r="N412" s="240">
        <f t="shared" ca="1" si="604"/>
        <v>2.7747946813314515E-3</v>
      </c>
      <c r="O412" s="240">
        <f t="shared" ca="1" si="605"/>
        <v>7.0515597096421491E-4</v>
      </c>
      <c r="P412" s="240">
        <f t="shared" ca="1" si="606"/>
        <v>-2.3324055768820019E-3</v>
      </c>
      <c r="Q412" s="240">
        <f t="shared" ca="1" si="607"/>
        <v>-2.1684220523090678E-3</v>
      </c>
      <c r="R412" s="240">
        <f t="shared" ca="1" si="608"/>
        <v>9.7201677030670853E-4</v>
      </c>
      <c r="S412" s="240">
        <f t="shared" ca="1" si="609"/>
        <v>2.7782298767225063E-3</v>
      </c>
      <c r="T412" s="240">
        <f t="shared" ca="1" si="610"/>
        <v>7.709431956103175E-4</v>
      </c>
      <c r="U412" s="241">
        <f t="shared" ca="1" si="611"/>
        <v>-2.2945682700270514E-3</v>
      </c>
      <c r="V412" s="240">
        <f t="shared" ca="1" si="612"/>
        <v>-2.2104715324226349E-3</v>
      </c>
      <c r="W412" s="240">
        <f t="shared" ca="1" si="613"/>
        <v>9.0779915524197849E-4</v>
      </c>
      <c r="X412" s="240">
        <f t="shared" ca="1" si="614"/>
        <v>2.7799915703205294E-3</v>
      </c>
      <c r="Y412" s="240">
        <f t="shared" ca="1" si="615"/>
        <v>8.3626603290280278E-4</v>
      </c>
      <c r="Z412" s="240">
        <f t="shared" ca="1" si="616"/>
        <v>-2.2553488010456741E-3</v>
      </c>
      <c r="AA412" s="240">
        <f t="shared" ca="1" si="617"/>
        <v>-2.2511895071399227E-3</v>
      </c>
      <c r="AB412" s="240">
        <f t="shared" ca="1" si="618"/>
        <v>8.4303471591092743E-4</v>
      </c>
      <c r="AC412" s="240">
        <f t="shared" ca="1" si="619"/>
        <v>2.7800787009471723E-3</v>
      </c>
      <c r="AD412" s="240">
        <f t="shared" ca="1" si="620"/>
        <v>9.0108513480707765E-4</v>
      </c>
      <c r="AE412" s="240">
        <f t="shared" ca="1" si="621"/>
        <v>-2.2147707942794643E-3</v>
      </c>
      <c r="AF412" s="240">
        <f t="shared" ca="1" si="622"/>
        <v>-2.2905514494755124E-3</v>
      </c>
      <c r="AG412" s="240">
        <f t="shared" ca="1" si="623"/>
        <v>7.777624639901101E-4</v>
      </c>
      <c r="AH412" s="240">
        <f t="shared" ca="1" si="624"/>
        <v>2.778491216118202E-3</v>
      </c>
      <c r="AI412" s="240">
        <f t="shared" ca="1" si="625"/>
        <v>9.6536145671986958E-4</v>
      </c>
      <c r="AJ412" s="240">
        <f t="shared" ca="1" si="626"/>
        <v>-2.1728586924024003E-3</v>
      </c>
      <c r="AK412" s="240">
        <f t="shared" ca="1" si="627"/>
        <v>-2.3285336492671624E-3</v>
      </c>
      <c r="AL412" s="240">
        <f t="shared" ca="1" si="628"/>
        <v>7.120217170433873E-4</v>
      </c>
      <c r="AM412" s="240">
        <f t="shared" ca="1" si="629"/>
        <v>2.7752300720751202E-3</v>
      </c>
      <c r="AN412" s="240">
        <f t="shared" ca="1" si="630"/>
        <v>1.029056280988342E-3</v>
      </c>
      <c r="AO412" s="240">
        <f t="shared" ca="1" si="631"/>
        <v>-2.1296377416974476E-3</v>
      </c>
      <c r="AP412" s="240">
        <f t="shared" ca="1" si="632"/>
        <v>-2.3651132274579859E-3</v>
      </c>
      <c r="AQ412" s="240">
        <f t="shared" ca="1" si="633"/>
        <v>6.4585207483852419E-4</v>
      </c>
      <c r="AR412" s="240">
        <f t="shared" ca="1" si="634"/>
        <v>2.7702972332091583E-3</v>
      </c>
      <c r="AS412" s="240">
        <f t="shared" ca="1" si="635"/>
        <v>1.0921312402320394E-3</v>
      </c>
      <c r="AT412" s="240">
        <f t="shared" ca="1" si="636"/>
        <v>-2.0851339768491921E-3</v>
      </c>
      <c r="AU412" s="240">
        <f t="shared" ca="1" si="637"/>
        <v>-2.4002681498778676E-3</v>
      </c>
      <c r="AV412" s="240">
        <f t="shared" ca="1" si="638"/>
        <v>5.7929339549376213E-4</v>
      </c>
      <c r="AW412" s="240">
        <f t="shared" ca="1" si="639"/>
        <v>2.7636956708779951E-3</v>
      </c>
      <c r="AX412" s="240">
        <f t="shared" ca="1" si="640"/>
        <v>1.1545483404540205E-3</v>
      </c>
      <c r="AY412" s="240">
        <f t="shared" ca="1" si="641"/>
        <v>-2.0393742052614515E-3</v>
      </c>
      <c r="AZ412" s="240">
        <f t="shared" ca="1" si="642"/>
        <v>-2.4339772405160606E-3</v>
      </c>
      <c r="BA412" s="240">
        <f t="shared" ca="1" si="643"/>
        <v>5.1238577146871071E-4</v>
      </c>
      <c r="BB412" s="240">
        <f t="shared" ca="1" si="644"/>
        <v>2.7554293616159319E-3</v>
      </c>
      <c r="BC412" s="240">
        <f t="shared" ca="1" si="645"/>
        <v>1.2162699839270731E-3</v>
      </c>
      <c r="BD412" s="240">
        <f t="shared" ca="1" si="646"/>
        <v>-1.9923859909095742E-3</v>
      </c>
      <c r="BE412" s="240">
        <f t="shared" ca="1" si="647"/>
        <v>-2.4662201942768475E-3</v>
      </c>
      <c r="BF412" s="240">
        <f t="shared" ca="1" si="648"/>
        <v>4.4516950541426473E-4</v>
      </c>
      <c r="BG412" s="240">
        <f t="shared" ca="1" si="649"/>
        <v>2.7455032847385741E-3</v>
      </c>
      <c r="BH412" s="240">
        <f t="shared" ca="1" si="650"/>
        <v>1.2772589918410547E-3</v>
      </c>
      <c r="BI412" s="240">
        <f t="shared" ca="1" si="651"/>
        <v>-1.9441976377368836E-3</v>
      </c>
      <c r="BJ412" s="240">
        <f t="shared" ca="1" si="652"/>
        <v>-2.4969775892105146E-3</v>
      </c>
      <c r="BK412" s="240">
        <f t="shared" ca="1" si="653"/>
        <v>3.7768508589573627E-4</v>
      </c>
      <c r="BL412" s="240">
        <f t="shared" ca="1" si="654"/>
        <v>2.7339234193434706E-3</v>
      </c>
      <c r="BM412" s="240">
        <f t="shared" ca="1" si="655"/>
        <v>1.3374786266981754E-3</v>
      </c>
      <c r="BN412" s="240">
        <f t="shared" ca="1" si="656"/>
        <v>-1.8948381726054666E-3</v>
      </c>
      <c r="BO412" s="240">
        <f t="shared" ca="1" si="657"/>
        <v>-2.5262308982124384E-3</v>
      </c>
      <c r="BP412" s="240">
        <f t="shared" ca="1" si="658"/>
        <v>3.0997316300401985E-4</v>
      </c>
      <c r="BQ412" s="240">
        <f t="shared" ca="1" si="659"/>
        <v>2.7206967407085282E-3</v>
      </c>
      <c r="BR412" s="240">
        <f t="shared" ca="1" si="660"/>
        <v>1.3968926144420858E-3</v>
      </c>
      <c r="BS412" s="240">
        <f t="shared" ca="1" si="661"/>
        <v>-1.8443373278114355E-3</v>
      </c>
      <c r="BT412" s="240">
        <f t="shared" ca="1" si="662"/>
        <v>-2.5539625001831526E-3</v>
      </c>
      <c r="BU412" s="240">
        <f t="shared" ca="1" si="663"/>
        <v>2.420745238695132E-4</v>
      </c>
      <c r="BV412" s="240">
        <f t="shared" ca="1" si="664"/>
        <v>2.7058312160903944E-3</v>
      </c>
      <c r="BW412" s="240">
        <f t="shared" ca="1" si="665"/>
        <v>1.4554651663082358E-3</v>
      </c>
      <c r="BX412" s="240">
        <f t="shared" ca="1" si="666"/>
        <v>-1.7927255231753154E-3</v>
      </c>
      <c r="BY412" s="240">
        <f t="shared" ca="1" si="667"/>
        <v>-2.580155690642549E-3</v>
      </c>
      <c r="BZ412" s="240">
        <f t="shared" ca="1" si="668"/>
        <v>1.7403006809361596E-4</v>
      </c>
      <c r="CA412" s="240">
        <f t="shared" ca="1" si="669"/>
        <v>2.6893357999252347E-3</v>
      </c>
      <c r="CB412" s="240">
        <f t="shared" ca="1" si="670"/>
        <v>1.5131610003815831E-3</v>
      </c>
      <c r="CC412" s="240">
        <f t="shared" ca="1" si="671"/>
        <v>-1.7400338477183896E-3</v>
      </c>
      <c r="CD412" s="240">
        <f t="shared" ca="1" si="672"/>
        <v>-2.6047946917921393E-3</v>
      </c>
      <c r="CE412" s="240">
        <f t="shared" ca="1" si="673"/>
        <v>1.0588078311210341E-4</v>
      </c>
      <c r="CF412" s="240">
        <f t="shared" ca="1" si="674"/>
        <v>2.6712204284349318E-3</v>
      </c>
      <c r="CG412" s="240">
        <f t="shared" ca="1" si="675"/>
        <v>1.5699453628490014E-3</v>
      </c>
      <c r="CH412" s="240">
        <f t="shared" ca="1" si="676"/>
        <v>-1.6862940409356547E-3</v>
      </c>
      <c r="CI412" s="240">
        <f t="shared" ca="1" si="677"/>
        <v>-2.6278646620189541E-3</v>
      </c>
      <c r="CJ412" s="240">
        <f t="shared" ca="1" si="678"/>
        <v>3.7667719505941714E-5</v>
      </c>
      <c r="CK412" s="240">
        <f t="shared" ca="1" si="679"/>
        <v>2.6514960136419154E-3</v>
      </c>
      <c r="CL412" s="240">
        <f t="shared" ca="1" si="680"/>
        <v>1.6257840489338779E-3</v>
      </c>
      <c r="CM412" s="240">
        <f t="shared" ca="1" si="681"/>
        <v>-1.6315384736772243E-3</v>
      </c>
      <c r="CN412" s="240">
        <f t="shared" ca="1" si="682"/>
        <v>-2.6493517048355435E-3</v>
      </c>
      <c r="CO412" s="240">
        <f t="shared" ca="1" si="683"/>
        <v>-3.0568033725924095E-5</v>
      </c>
      <c r="CP412" s="240">
        <f t="shared" ca="1" si="684"/>
        <v>2.6301744367961044E-3</v>
      </c>
      <c r="CQ412" s="240">
        <f t="shared" ca="1" si="685"/>
        <v>1.6806434234996896E-3</v>
      </c>
      <c r="CR412" s="240">
        <f t="shared" ca="1" si="686"/>
        <v>-1.5758001286494358E-3</v>
      </c>
      <c r="CS412" s="240">
        <f t="shared" ca="1" si="687"/>
        <v>-2.6692428772507825E-3</v>
      </c>
      <c r="CT412" s="240">
        <f t="shared" ca="1" si="688"/>
        <v>-9.8785373917285911E-5</v>
      </c>
      <c r="CU412" s="240">
        <f t="shared" ca="1" si="689"/>
        <v>2.607268541218111E-3</v>
      </c>
      <c r="CV412" s="240">
        <f t="shared" ca="1" si="690"/>
        <v>1.7344904413104589E-3</v>
      </c>
      <c r="CW412" s="240">
        <f t="shared" ca="1" si="691"/>
        <v>-1.5191125805471108E-3</v>
      </c>
      <c r="CX412" s="240">
        <f t="shared" ca="1" si="692"/>
        <v>-2.687526197566196E-3</v>
      </c>
      <c r="CY412" s="240">
        <f t="shared" ca="1" si="693"/>
        <v>-1.6694320949326249E-4</v>
      </c>
      <c r="CZ412" s="240">
        <f t="shared" ca="1" si="694"/>
        <v>2.5827921245629507E-3</v>
      </c>
      <c r="DA412" s="240">
        <f t="shared" ca="1" si="695"/>
        <v>1.787292666936158E-3</v>
      </c>
      <c r="DB412" s="240">
        <f t="shared" ca="1" si="696"/>
        <v>-1.4615099758295089E-3</v>
      </c>
      <c r="DC412" s="240">
        <f t="shared" ca="1" si="697"/>
        <v>-2.704190652593262E-3</v>
      </c>
      <c r="DD412" s="240">
        <f t="shared" ca="1" si="698"/>
        <v>-2.3500048472220939E-4</v>
      </c>
      <c r="DE412" s="240">
        <f t="shared" ca="1" si="699"/>
        <v>2.5567599305087569E-3</v>
      </c>
      <c r="DF412" s="240">
        <f t="shared" ca="1" si="700"/>
        <v>1.8390182942905021E-3</v>
      </c>
      <c r="DG412" s="240">
        <f t="shared" ca="1" si="701"/>
        <v>-1.4030270121518792E-3</v>
      </c>
      <c r="DH412" s="240">
        <f t="shared" ca="1" si="702"/>
        <v>-2.7192262042874085E-3</v>
      </c>
      <c r="DI412" s="240">
        <f t="shared" ca="1" si="703"/>
        <v>-3.0291620444639381E-4</v>
      </c>
      <c r="DJ412" s="240">
        <f t="shared" ca="1" si="704"/>
        <v>2.529187639875868E-3</v>
      </c>
      <c r="DK412" s="240">
        <f t="shared" ca="1" si="705"/>
        <v>1.8896361657896302E-3</v>
      </c>
      <c r="DL412" s="240">
        <f t="shared" ca="1" si="706"/>
        <v>-1.3436989174646535E-3</v>
      </c>
      <c r="DM412" s="240">
        <f t="shared" ca="1" si="707"/>
        <v>-2.7326237957945162E-3</v>
      </c>
      <c r="DN412" s="240">
        <f t="shared" ca="1" si="708"/>
        <v>-3.706494587758254E-4</v>
      </c>
      <c r="DO412" s="240">
        <f t="shared" ca="1" si="709"/>
        <v>2.5000918611811029E-3</v>
      </c>
      <c r="DP412" s="240">
        <f t="shared" ca="1" si="710"/>
        <v>1.9391157911205921E-3</v>
      </c>
      <c r="DQ412" s="240">
        <f t="shared" ca="1" si="711"/>
        <v>-1.2835614287937552E-3</v>
      </c>
      <c r="DR412" s="240">
        <f t="shared" ca="1" si="712"/>
        <v>-2.7443753569064092E-3</v>
      </c>
      <c r="DS412" s="240">
        <f t="shared" ca="1" si="713"/>
        <v>-4.3815944773076634E-4</v>
      </c>
      <c r="DT412" s="240">
        <f t="shared" ca="1" si="714"/>
        <v>2.4694901206336168E-3</v>
      </c>
      <c r="DU412" s="240">
        <f t="shared" ca="1" si="715"/>
        <v>1.987427365607192E-3</v>
      </c>
      <c r="DV412" s="240">
        <f t="shared" ca="1" si="716"/>
        <v>-1.2226507707135349E-3</v>
      </c>
      <c r="DW412" s="240">
        <f t="shared" ca="1" si="717"/>
        <v>-2.7544738089221189E-3</v>
      </c>
      <c r="DX412" s="240">
        <f t="shared" ca="1" si="718"/>
        <v>-5.0540550581815332E-4</v>
      </c>
      <c r="DY412" s="240">
        <f t="shared" ca="1" si="719"/>
        <v>2.4374008515776814E-3</v>
      </c>
      <c r="DZ412" s="240">
        <f t="shared" ca="1" si="720"/>
        <v>2.0345417881633904E-3</v>
      </c>
      <c r="EA412" s="240">
        <f t="shared" ca="1" si="721"/>
        <v>-1.1610036335268936E-3</v>
      </c>
      <c r="EB412" s="240">
        <f t="shared" ca="1" si="722"/>
        <v>-2.7629130689117419E-3</v>
      </c>
      <c r="EC412" s="240">
        <f t="shared" ca="1" si="723"/>
        <v>-5.723471265272422E-4</v>
      </c>
      <c r="ED412" s="240">
        <f t="shared" ca="1" si="724"/>
        <v>2.403843383389006E-3</v>
      </c>
      <c r="EE412" s="240">
        <f t="shared" ca="1" si="725"/>
        <v>2.0804306788228715E-3</v>
      </c>
      <c r="EF412" s="240">
        <f t="shared" ca="1" si="726"/>
        <v>-1.0986571511642099E-3</v>
      </c>
      <c r="EG412" s="240">
        <f t="shared" ca="1" si="727"/>
        <v>-2.7696880533806183E-3</v>
      </c>
      <c r="EH412" s="240">
        <f t="shared" ca="1" si="728"/>
        <v>-6.389439867287484E-4</v>
      </c>
      <c r="EI412" s="240">
        <f t="shared" ca="1" si="729"/>
        <v>2.3688379298316699E-3</v>
      </c>
      <c r="EJ412" s="240">
        <f t="shared" ca="1" si="730"/>
        <v>2.1250663958337422E-3</v>
      </c>
      <c r="EK412" s="240">
        <f t="shared" ca="1" si="731"/>
        <v>-1.0356488788150289E-3</v>
      </c>
      <c r="EL412" s="240">
        <f t="shared" ca="1" si="732"/>
        <v>-2.7747946813314528E-3</v>
      </c>
      <c r="EM412" s="240">
        <f t="shared" ca="1" si="733"/>
        <v>-7.0515597096422694E-4</v>
      </c>
      <c r="EN412" s="240">
        <f t="shared" ca="1" si="734"/>
        <v>2.3324055768820001E-3</v>
      </c>
      <c r="EO412" s="240">
        <f t="shared" ca="1" si="735"/>
        <v>2.168422052309063E-3</v>
      </c>
      <c r="EP412" s="240">
        <f t="shared" ca="1" si="736"/>
        <v>-9.7201677030665529E-4</v>
      </c>
      <c r="EQ412" s="240">
        <f t="shared" ca="1" si="737"/>
        <v>-2.7782298767225081E-3</v>
      </c>
      <c r="ER412" s="240">
        <f t="shared" ca="1" si="738"/>
        <v>-7.7094319561035317E-4</v>
      </c>
      <c r="ES412" s="240">
        <f t="shared" ca="1" si="739"/>
        <v>2.2945682700270366E-3</v>
      </c>
      <c r="ET412" s="240">
        <f t="shared" ca="1" si="740"/>
        <v>2.2104715324226453E-3</v>
      </c>
      <c r="EU412" s="240">
        <f t="shared" ca="1" si="741"/>
        <v>-9.0779915524197155E-4</v>
      </c>
      <c r="EV412" s="240">
        <f t="shared" ca="1" si="742"/>
        <v>-2.7799915703205294E-3</v>
      </c>
      <c r="EW412" s="240">
        <f t="shared" ca="1" si="743"/>
        <v>-8.3626603290286642E-4</v>
      </c>
      <c r="EX412" s="240">
        <f t="shared" ca="1" si="744"/>
        <v>2.2553488010456412E-3</v>
      </c>
      <c r="EY412" s="240">
        <f t="shared" ca="1" si="745"/>
        <v>2.2511895071399505E-3</v>
      </c>
      <c r="EZ412" s="240">
        <f t="shared" ca="1" si="746"/>
        <v>-8.4303471591089198E-4</v>
      </c>
      <c r="FA412" s="240">
        <f t="shared" ca="1" si="747"/>
        <v>-2.7800787009471715E-3</v>
      </c>
      <c r="FB412" s="240">
        <f t="shared" ca="1" si="748"/>
        <v>-9.0108513480708459E-4</v>
      </c>
      <c r="FC412" s="240">
        <f t="shared" ca="1" si="749"/>
        <v>2.2147707942794656E-3</v>
      </c>
      <c r="FD412" s="240">
        <f t="shared" ca="1" si="750"/>
        <v>2.2905514494755055E-3</v>
      </c>
      <c r="FE412" s="240">
        <f t="shared" ca="1" si="751"/>
        <v>-7.7776246399004591E-4</v>
      </c>
      <c r="FF412" s="240">
        <f t="shared" ca="1" si="752"/>
        <v>-2.7784912161181998E-3</v>
      </c>
      <c r="FG412" s="240">
        <f t="shared" ca="1" si="753"/>
        <v>-9.6536145671991349E-4</v>
      </c>
      <c r="FH412" s="240">
        <f t="shared" ca="1" si="754"/>
        <v>2.1728586924023834E-3</v>
      </c>
      <c r="FI412" s="240">
        <f t="shared" ca="1" si="755"/>
        <v>2.3285336492671767E-3</v>
      </c>
      <c r="FJ412" s="240">
        <f t="shared" ca="1" si="756"/>
        <v>-7.1202171704338015E-4</v>
      </c>
      <c r="FK412" s="240">
        <f t="shared" ca="1" si="757"/>
        <v>-2.7752300720751211E-3</v>
      </c>
      <c r="FL412" s="240">
        <f t="shared" ca="1" si="758"/>
        <v>-1.029056280988404E-3</v>
      </c>
      <c r="FM412" s="240">
        <f t="shared" ca="1" si="759"/>
        <v>2.1296377416974172E-3</v>
      </c>
      <c r="FN412" s="240">
        <f t="shared" ca="1" si="760"/>
        <v>2.3651132274580102E-3</v>
      </c>
      <c r="FO412" s="240">
        <f t="shared" ca="1" si="761"/>
        <v>-6.4585207483849774E-4</v>
      </c>
      <c r="FP412" s="240">
        <f t="shared" ca="1" si="762"/>
        <v>-2.7702972332091557E-3</v>
      </c>
      <c r="FQ412" s="240">
        <f t="shared" ca="1" si="763"/>
        <v>-1.0921312402320462E-3</v>
      </c>
      <c r="FR412" s="240">
        <f t="shared" ca="1" si="764"/>
        <v>2.0851339768491873E-3</v>
      </c>
      <c r="FS412" s="240">
        <f t="shared" ca="1" si="765"/>
        <v>2.4002681498778615E-3</v>
      </c>
      <c r="FT412" s="240">
        <f t="shared" ca="1" si="766"/>
        <v>-5.7929339549369708E-4</v>
      </c>
      <c r="FU412" s="240">
        <f t="shared" ca="1" si="767"/>
        <v>-2.7636956708779895E-3</v>
      </c>
      <c r="FV412" s="240">
        <f t="shared" ca="1" si="768"/>
        <v>-1.1545483404540632E-3</v>
      </c>
      <c r="FW412" s="240">
        <f t="shared" ca="1" si="769"/>
        <v>2.0393742052614329E-3</v>
      </c>
      <c r="FX412" s="240">
        <f t="shared" ca="1" si="770"/>
        <v>2.433977240516074E-3</v>
      </c>
      <c r="FY412" s="240">
        <f t="shared" ca="1" si="771"/>
        <v>-5.1238577146870356E-4</v>
      </c>
      <c r="FZ412" s="240">
        <f t="shared" ca="1" si="772"/>
        <v>-2.7554293616159336E-3</v>
      </c>
      <c r="GA412" s="240">
        <f t="shared" ca="1" si="773"/>
        <v>-1.2162699839271332E-3</v>
      </c>
      <c r="GB412" s="240">
        <f t="shared" ca="1" si="774"/>
        <v>1.9923859909095412E-3</v>
      </c>
      <c r="GC412" s="240">
        <f t="shared" ca="1" si="775"/>
        <v>2.4662201942768692E-3</v>
      </c>
      <c r="GD412" s="240">
        <f t="shared" ca="1" si="776"/>
        <v>-4.4516950541423784E-4</v>
      </c>
      <c r="GE412" s="240">
        <f t="shared" ca="1" si="777"/>
        <v>-2.7455032847385698E-3</v>
      </c>
      <c r="GF412" s="240">
        <f t="shared" ca="1" si="778"/>
        <v>-1.2772589918410785E-3</v>
      </c>
      <c r="GG412" s="240">
        <f t="shared" ca="1" si="779"/>
        <v>1.9441976377368927E-3</v>
      </c>
      <c r="GH412" s="240">
        <f t="shared" ca="1" si="780"/>
        <v>2.496977589210509E-3</v>
      </c>
      <c r="GI412" s="240">
        <f t="shared" ca="1" si="781"/>
        <v>-3.7768508589567035E-4</v>
      </c>
      <c r="GJ412" s="240">
        <f t="shared" ca="1" si="782"/>
        <v>-2.7339234193434585E-3</v>
      </c>
      <c r="GK412" s="240">
        <f t="shared" ca="1" si="783"/>
        <v>-1.3374786266981994E-3</v>
      </c>
      <c r="GL412" s="240">
        <f t="shared" ca="1" si="784"/>
        <v>1.8948381726054467E-3</v>
      </c>
      <c r="GM412" s="240">
        <f t="shared" ca="1" si="785"/>
        <v>2.5262308982124497E-3</v>
      </c>
      <c r="GN412" s="240">
        <f t="shared" ca="1" si="786"/>
        <v>-3.0997316300399253E-4</v>
      </c>
      <c r="GO412" s="240">
        <f t="shared" ca="1" si="787"/>
        <v>-2.7206967407085308E-3</v>
      </c>
      <c r="GP412" s="240">
        <f t="shared" ca="1" si="788"/>
        <v>-1.3968926144421437E-3</v>
      </c>
      <c r="GQ412" s="240">
        <f t="shared" ca="1" si="789"/>
        <v>1.8443373278113858E-3</v>
      </c>
      <c r="GR412" s="240">
        <f t="shared" ca="1" si="790"/>
        <v>2.553962500183163E-3</v>
      </c>
      <c r="GS412" s="240">
        <f t="shared" ca="1" si="791"/>
        <v>-2.4207452386948588E-4</v>
      </c>
      <c r="GT412" s="240">
        <f t="shared" ca="1" si="792"/>
        <v>-2.7058312160903883E-3</v>
      </c>
      <c r="GU412" s="240">
        <f t="shared" ca="1" si="793"/>
        <v>-1.455465166308259E-3</v>
      </c>
      <c r="GV412" s="240">
        <f t="shared" ca="1" si="794"/>
        <v>1.7927255231753247E-3</v>
      </c>
      <c r="GW412" s="240">
        <f t="shared" ca="1" si="795"/>
        <v>2.5801556906425447E-3</v>
      </c>
      <c r="GX412" s="240">
        <f t="shared" ca="1" si="796"/>
        <v>-1.7403006809354961E-4</v>
      </c>
      <c r="GY412" s="240">
        <f t="shared" ca="1" si="797"/>
        <v>-2.6893357999252174E-3</v>
      </c>
      <c r="GZ412" s="240">
        <f t="shared" ca="1" si="798"/>
        <v>-1.5131610003816058E-3</v>
      </c>
      <c r="HA412" s="240">
        <f t="shared" ca="1" si="799"/>
        <v>1.7400338477183684E-3</v>
      </c>
      <c r="HB412" s="240">
        <f t="shared" ca="1" si="800"/>
        <v>2.6047946917921484E-3</v>
      </c>
      <c r="HC412" s="240">
        <f t="shared" ca="1" si="801"/>
        <v>-1.0588078311199716E-4</v>
      </c>
      <c r="HD412" s="240">
        <f t="shared" ca="1" si="802"/>
        <v>-2.6712204284349136E-3</v>
      </c>
      <c r="HE412" s="240">
        <f t="shared" ca="1" si="803"/>
        <v>-1.5699453628490562E-3</v>
      </c>
      <c r="HF412" s="240">
        <f t="shared" ca="1" si="804"/>
        <v>1.6862940409356022E-3</v>
      </c>
      <c r="HG412" s="240">
        <f t="shared" ca="1" si="805"/>
        <v>2.6278646620189628E-3</v>
      </c>
      <c r="HH412" s="240">
        <f t="shared" ca="1" si="806"/>
        <v>-3.7667719505914393E-5</v>
      </c>
      <c r="HI412" s="240">
        <f t="shared" ca="1" si="807"/>
        <v>-2.6514960136419076E-3</v>
      </c>
      <c r="HJ412" s="240">
        <f t="shared" ca="1" si="808"/>
        <v>-1.6257840489338998E-3</v>
      </c>
      <c r="HK412" s="240">
        <f t="shared" ca="1" si="809"/>
        <v>1.6315384736772342E-3</v>
      </c>
      <c r="HL412" s="240">
        <f t="shared" ca="1" si="810"/>
        <v>2.6493517048355401E-3</v>
      </c>
      <c r="HM412" s="240">
        <f t="shared" ca="1" si="811"/>
        <v>3.0568033725912169E-5</v>
      </c>
      <c r="HN412" s="240">
        <f t="shared" ca="1" si="812"/>
        <v>-2.6301744367961083E-3</v>
      </c>
      <c r="HO412" s="240">
        <f t="shared" ca="1" si="813"/>
        <v>-1.6806434234996484E-3</v>
      </c>
      <c r="HP412" s="240">
        <f t="shared" ca="1" si="814"/>
        <v>1.5758001286494783E-3</v>
      </c>
      <c r="HQ412" s="240">
        <f t="shared" ca="1" si="815"/>
        <v>2.6692428772508124E-3</v>
      </c>
      <c r="HR412" s="240">
        <f t="shared" ca="1" si="816"/>
        <v>9.8785373917392163E-5</v>
      </c>
      <c r="HS412" s="240">
        <f t="shared" ca="1" si="817"/>
        <v>-2.6072685412180871E-3</v>
      </c>
      <c r="HT412" s="240">
        <f t="shared" ca="1" si="818"/>
        <v>-1.7344904413105109E-3</v>
      </c>
      <c r="HU412" s="240">
        <f t="shared" ca="1" si="819"/>
        <v>1.5191125805470549E-3</v>
      </c>
      <c r="HV412" s="240">
        <f t="shared" ca="1" si="820"/>
        <v>2.687526197566203E-3</v>
      </c>
      <c r="HW412" s="240">
        <f t="shared" ca="1" si="821"/>
        <v>1.669432094932896E-4</v>
      </c>
      <c r="HX412" s="240">
        <f t="shared" ca="1" si="822"/>
        <v>-2.5827921245629402E-3</v>
      </c>
      <c r="HY412" s="240">
        <f t="shared" ca="1" si="823"/>
        <v>-1.7872926669361788E-3</v>
      </c>
      <c r="HZ412" s="240">
        <f t="shared" ca="1" si="824"/>
        <v>1.4615099758295193E-3</v>
      </c>
      <c r="IA412" s="240">
        <f t="shared" ca="1" si="825"/>
        <v>2.7041906525932594E-3</v>
      </c>
      <c r="IB412" s="240">
        <f t="shared" ca="1" si="826"/>
        <v>2.3500048472219724E-4</v>
      </c>
      <c r="IC412" s="240">
        <f t="shared" ca="1" si="827"/>
        <v>-2.5567599305087773E-3</v>
      </c>
      <c r="ID412" s="240">
        <f t="shared" ca="1" si="828"/>
        <v>-1.8390182942904633E-3</v>
      </c>
      <c r="IE412" s="240">
        <f t="shared" ca="1" si="829"/>
        <v>1.4634941107855124E-3</v>
      </c>
      <c r="IF412" s="240">
        <f t="shared" ca="1" si="830"/>
        <v>2.7192262042874307E-3</v>
      </c>
      <c r="IG412" s="240">
        <f t="shared" ca="1" si="831"/>
        <v>3.0291620444649952E-4</v>
      </c>
      <c r="IH412" s="240">
        <f t="shared" ca="1" si="832"/>
        <v>-2.5291876398758238E-3</v>
      </c>
      <c r="II412" s="240">
        <f t="shared" ca="1" si="833"/>
        <v>-1.889636165789708E-3</v>
      </c>
      <c r="IJ412" s="240">
        <f t="shared" ca="1" si="834"/>
        <v>1.3436989174646294E-3</v>
      </c>
      <c r="IK412" s="240">
        <f t="shared" ca="1" si="835"/>
        <v>2.7326237957945214E-3</v>
      </c>
      <c r="IL412" s="240">
        <f t="shared" ca="1" si="836"/>
        <v>3.706494587758524E-4</v>
      </c>
      <c r="IM412" s="240">
        <f t="shared" ca="1" si="837"/>
        <v>-2.5000918611810907E-3</v>
      </c>
      <c r="IN412" s="240">
        <f t="shared" ca="1" si="838"/>
        <v>-1.9391157911206117E-3</v>
      </c>
      <c r="IO412" s="240">
        <f t="shared" ca="1" si="839"/>
        <v>1.2835614287937309E-3</v>
      </c>
      <c r="IP412" s="240">
        <f t="shared" ca="1" si="840"/>
        <v>2.7443753569064131E-3</v>
      </c>
      <c r="IQ412" s="240">
        <f t="shared" ca="1" si="841"/>
        <v>4.3815944773071516E-4</v>
      </c>
      <c r="IR412" s="240">
        <f t="shared" ca="1" si="842"/>
        <v>-2.4694901206336411E-3</v>
      </c>
      <c r="IS412" s="240">
        <f t="shared" ca="1" si="843"/>
        <v>-1.9874273656071556E-3</v>
      </c>
      <c r="IT412" s="240">
        <f t="shared" ca="1" si="844"/>
        <v>1.2226507707135813E-3</v>
      </c>
      <c r="IU412" s="240">
        <f t="shared" ca="1" si="845"/>
        <v>2.7544738089221327E-3</v>
      </c>
      <c r="IV412" s="240">
        <f t="shared" ca="1" si="846"/>
        <v>5.0540550581825773E-4</v>
      </c>
      <c r="IW412" s="240">
        <f t="shared" ca="1" si="847"/>
        <v>-2.4374008515776302E-3</v>
      </c>
      <c r="IX412" s="240">
        <f t="shared" ca="1" si="848"/>
        <v>-2.0345417881634633E-3</v>
      </c>
      <c r="IY412" s="240">
        <f t="shared" ca="1" si="849"/>
        <v>1.1610036335268691E-3</v>
      </c>
      <c r="IZ412" s="240">
        <f t="shared" ca="1" si="850"/>
        <v>2.7629130689117449E-3</v>
      </c>
      <c r="JA412" s="240">
        <f t="shared" ca="1" si="851"/>
        <v>5.7234712652726887E-4</v>
      </c>
      <c r="JB412" s="240">
        <f t="shared" ca="1" si="852"/>
        <v>-2.4038433833889926E-3</v>
      </c>
    </row>
    <row r="413" spans="2:262">
      <c r="B413" s="248">
        <v>52</v>
      </c>
      <c r="C413" s="247">
        <f t="shared" si="853"/>
        <v>1.0156250000000005E-3</v>
      </c>
      <c r="D413" s="244">
        <f t="shared" ca="1" si="597"/>
        <v>24.194390451945523</v>
      </c>
      <c r="E413" s="243">
        <f ca="1">BF361</f>
        <v>0.19439045194552323</v>
      </c>
      <c r="F413" s="242">
        <v>52</v>
      </c>
      <c r="G413" s="240">
        <f t="shared" ca="1" si="854"/>
        <v>-9.3109414082495037E-4</v>
      </c>
      <c r="H413" s="240">
        <f t="shared" ca="1" si="598"/>
        <v>4.2657394664320883E-4</v>
      </c>
      <c r="I413" s="240">
        <f t="shared" ca="1" si="599"/>
        <v>1.1787499016779226E-3</v>
      </c>
      <c r="J413" s="240">
        <f t="shared" ca="1" si="600"/>
        <v>2.57772122901401E-4</v>
      </c>
      <c r="K413" s="240">
        <f t="shared" ca="1" si="601"/>
        <v>-1.029095306674661E-3</v>
      </c>
      <c r="L413" s="240">
        <f t="shared" ca="1" si="602"/>
        <v>-8.5523332082567283E-4</v>
      </c>
      <c r="M413" s="240">
        <f t="shared" ca="1" si="603"/>
        <v>5.3257304964837715E-4</v>
      </c>
      <c r="N413" s="240">
        <f t="shared" ca="1" si="604"/>
        <v>1.1644289124888799E-3</v>
      </c>
      <c r="O413" s="240">
        <f t="shared" ca="1" si="605"/>
        <v>1.4345869244682303E-4</v>
      </c>
      <c r="P413" s="240">
        <f t="shared" ca="1" si="606"/>
        <v>-1.0811411920163341E-3</v>
      </c>
      <c r="Q413" s="240">
        <f t="shared" ca="1" si="607"/>
        <v>-7.7113613642875367E-4</v>
      </c>
      <c r="R413" s="240">
        <f t="shared" ca="1" si="608"/>
        <v>6.3344318305138614E-4</v>
      </c>
      <c r="S413" s="240">
        <f t="shared" ca="1" si="609"/>
        <v>1.1388938363309765E-3</v>
      </c>
      <c r="T413" s="240">
        <f t="shared" ca="1" si="610"/>
        <v>2.7763676361479504E-5</v>
      </c>
      <c r="U413" s="241">
        <f t="shared" ca="1" si="611"/>
        <v>-1.1227750966669968E-3</v>
      </c>
      <c r="V413" s="240">
        <f t="shared" ca="1" si="612"/>
        <v>-6.7961248949213499E-4</v>
      </c>
      <c r="W413" s="240">
        <f t="shared" ca="1" si="613"/>
        <v>7.2821291232634338E-4</v>
      </c>
      <c r="X413" s="240">
        <f t="shared" ca="1" si="614"/>
        <v>1.1023905899465055E-3</v>
      </c>
      <c r="Y413" s="240">
        <f t="shared" ca="1" si="615"/>
        <v>-8.8198719104390236E-5</v>
      </c>
      <c r="Z413" s="240">
        <f t="shared" ca="1" si="616"/>
        <v>-1.1535960633654539E-3</v>
      </c>
      <c r="AA413" s="240">
        <f t="shared" ca="1" si="617"/>
        <v>-5.815438027677298E-4</v>
      </c>
      <c r="AB413" s="240">
        <f t="shared" ca="1" si="618"/>
        <v>8.1596955317392978E-4</v>
      </c>
      <c r="AC413" s="240">
        <f t="shared" ca="1" si="619"/>
        <v>1.0552707195528516E-3</v>
      </c>
      <c r="AD413" s="240">
        <f t="shared" ca="1" si="620"/>
        <v>-2.0331171269096057E-4</v>
      </c>
      <c r="AE413" s="240">
        <f t="shared" ca="1" si="621"/>
        <v>-1.1733072693539469E-3</v>
      </c>
      <c r="AF413" s="240">
        <f t="shared" ca="1" si="622"/>
        <v>-4.7787453131849125E-4</v>
      </c>
      <c r="AG413" s="240">
        <f t="shared" ca="1" si="623"/>
        <v>8.958679611701147E-4</v>
      </c>
      <c r="AH413" s="240">
        <f t="shared" ca="1" si="624"/>
        <v>9.9798801526024793E-4</v>
      </c>
      <c r="AI413" s="240">
        <f t="shared" ca="1" si="625"/>
        <v>-3.1646670334283336E-4</v>
      </c>
      <c r="AJ413" s="240">
        <f t="shared" ca="1" si="626"/>
        <v>-1.1817188849435648E-3</v>
      </c>
      <c r="AK413" s="240">
        <f t="shared" ca="1" si="627"/>
        <v>-3.6960306689986014E-4</v>
      </c>
      <c r="AL413" s="240">
        <f t="shared" ca="1" si="628"/>
        <v>9.6713867096899335E-4</v>
      </c>
      <c r="AM413" s="240">
        <f t="shared" ca="1" si="629"/>
        <v>9.3109414082494951E-4</v>
      </c>
      <c r="AN413" s="240">
        <f t="shared" ca="1" si="630"/>
        <v>-4.265739466432091E-4</v>
      </c>
      <c r="AO413" s="240">
        <f t="shared" ca="1" si="631"/>
        <v>-1.1787499016779226E-3</v>
      </c>
      <c r="AP413" s="240">
        <f t="shared" ca="1" si="632"/>
        <v>-2.5777212290140284E-4</v>
      </c>
      <c r="AQ413" s="240">
        <f t="shared" ca="1" si="633"/>
        <v>1.0290953066746636E-3</v>
      </c>
      <c r="AR413" s="240">
        <f t="shared" ca="1" si="634"/>
        <v>8.5523332082566969E-4</v>
      </c>
      <c r="AS413" s="240">
        <f t="shared" ca="1" si="635"/>
        <v>-5.325730496483791E-4</v>
      </c>
      <c r="AT413" s="240">
        <f t="shared" ca="1" si="636"/>
        <v>-1.1644289124888795E-3</v>
      </c>
      <c r="AU413" s="240">
        <f t="shared" ca="1" si="637"/>
        <v>-1.434586924468207E-4</v>
      </c>
      <c r="AV413" s="240">
        <f t="shared" ca="1" si="638"/>
        <v>1.0811411920163343E-3</v>
      </c>
      <c r="AW413" s="240">
        <f t="shared" ca="1" si="639"/>
        <v>7.7113613642875508E-4</v>
      </c>
      <c r="AX413" s="240">
        <f t="shared" ca="1" si="640"/>
        <v>-6.3344318305139178E-4</v>
      </c>
      <c r="AY413" s="240">
        <f t="shared" ca="1" si="641"/>
        <v>-1.1388938363309747E-3</v>
      </c>
      <c r="AZ413" s="240">
        <f t="shared" ca="1" si="642"/>
        <v>-2.7763676361477118E-5</v>
      </c>
      <c r="BA413" s="240">
        <f t="shared" ca="1" si="643"/>
        <v>1.1227750966669974E-3</v>
      </c>
      <c r="BB413" s="240">
        <f t="shared" ca="1" si="644"/>
        <v>6.7961248949213314E-4</v>
      </c>
      <c r="BC413" s="240">
        <f t="shared" ca="1" si="645"/>
        <v>-7.2821291232634511E-4</v>
      </c>
      <c r="BD413" s="240">
        <f t="shared" ca="1" si="646"/>
        <v>-1.1023905899465046E-3</v>
      </c>
      <c r="BE413" s="240">
        <f t="shared" ca="1" si="647"/>
        <v>8.819871910439685E-5</v>
      </c>
      <c r="BF413" s="240">
        <f t="shared" ca="1" si="648"/>
        <v>1.1535960633654535E-3</v>
      </c>
      <c r="BG413" s="240">
        <f t="shared" ca="1" si="649"/>
        <v>5.8154380276772405E-4</v>
      </c>
      <c r="BH413" s="240">
        <f t="shared" ca="1" si="650"/>
        <v>-8.1596955317392533E-4</v>
      </c>
      <c r="BI413" s="240">
        <f t="shared" ca="1" si="651"/>
        <v>-1.0552707195528505E-3</v>
      </c>
      <c r="BJ413" s="240">
        <f t="shared" ca="1" si="652"/>
        <v>2.0331171269097114E-4</v>
      </c>
      <c r="BK413" s="240">
        <f t="shared" ca="1" si="653"/>
        <v>1.1733072693539471E-3</v>
      </c>
      <c r="BL413" s="240">
        <f t="shared" ca="1" si="654"/>
        <v>4.7787453131848155E-4</v>
      </c>
      <c r="BM413" s="240">
        <f t="shared" ca="1" si="655"/>
        <v>-8.9586796117011611E-4</v>
      </c>
      <c r="BN413" s="240">
        <f t="shared" ca="1" si="656"/>
        <v>-9.9798801526024684E-4</v>
      </c>
      <c r="BO413" s="240">
        <f t="shared" ca="1" si="657"/>
        <v>3.164667033428275E-4</v>
      </c>
      <c r="BP413" s="240">
        <f t="shared" ca="1" si="658"/>
        <v>1.1817188849435648E-3</v>
      </c>
      <c r="BQ413" s="240">
        <f t="shared" ca="1" si="659"/>
        <v>3.6960306689986605E-4</v>
      </c>
      <c r="BR413" s="240">
        <f t="shared" ca="1" si="660"/>
        <v>-9.6713867096899476E-4</v>
      </c>
      <c r="BS413" s="240">
        <f t="shared" ca="1" si="661"/>
        <v>-9.31094140824943E-4</v>
      </c>
      <c r="BT413" s="240">
        <f t="shared" ca="1" si="662"/>
        <v>4.2657394664321122E-4</v>
      </c>
      <c r="BU413" s="240">
        <f t="shared" ca="1" si="663"/>
        <v>1.178749901677922E-3</v>
      </c>
      <c r="BV413" s="240">
        <f t="shared" ca="1" si="664"/>
        <v>2.5777212290140056E-4</v>
      </c>
      <c r="BW413" s="240">
        <f t="shared" ca="1" si="665"/>
        <v>-1.0290953066746649E-3</v>
      </c>
      <c r="BX413" s="240">
        <f t="shared" ca="1" si="666"/>
        <v>-8.5523332082567392E-4</v>
      </c>
      <c r="BY413" s="240">
        <f t="shared" ca="1" si="667"/>
        <v>5.3257304964838116E-4</v>
      </c>
      <c r="BZ413" s="240">
        <f t="shared" ca="1" si="668"/>
        <v>1.1644289124888806E-3</v>
      </c>
      <c r="CA413" s="240">
        <f t="shared" ca="1" si="669"/>
        <v>1.4345869244681848E-4</v>
      </c>
      <c r="CB413" s="240">
        <f t="shared" ca="1" si="670"/>
        <v>-1.0811411920163387E-3</v>
      </c>
      <c r="CC413" s="240">
        <f t="shared" ca="1" si="671"/>
        <v>-7.7113613642875323E-4</v>
      </c>
      <c r="CD413" s="240">
        <f t="shared" ca="1" si="672"/>
        <v>6.3344318305139362E-4</v>
      </c>
      <c r="CE413" s="240">
        <f t="shared" ca="1" si="673"/>
        <v>1.1388938363309765E-3</v>
      </c>
      <c r="CF413" s="240">
        <f t="shared" ca="1" si="674"/>
        <v>2.7763676361474733E-5</v>
      </c>
      <c r="CG413" s="240">
        <f t="shared" ca="1" si="675"/>
        <v>-1.1227750966669953E-3</v>
      </c>
      <c r="CH413" s="240">
        <f t="shared" ca="1" si="676"/>
        <v>-6.7961248949213119E-4</v>
      </c>
      <c r="CI413" s="240">
        <f t="shared" ca="1" si="677"/>
        <v>7.2821291232635357E-4</v>
      </c>
      <c r="CJ413" s="240">
        <f t="shared" ca="1" si="678"/>
        <v>1.1023905899465037E-3</v>
      </c>
      <c r="CK413" s="240">
        <f t="shared" ca="1" si="679"/>
        <v>-8.8198719104399127E-5</v>
      </c>
      <c r="CL413" s="240">
        <f t="shared" ca="1" si="680"/>
        <v>-1.1535960633654542E-3</v>
      </c>
      <c r="CM413" s="240">
        <f t="shared" ca="1" si="681"/>
        <v>-5.815438027677221E-4</v>
      </c>
      <c r="CN413" s="240">
        <f t="shared" ca="1" si="682"/>
        <v>8.1596955317392696E-4</v>
      </c>
      <c r="CO413" s="240">
        <f t="shared" ca="1" si="683"/>
        <v>1.0552707195528495E-3</v>
      </c>
      <c r="CP413" s="240">
        <f t="shared" ca="1" si="684"/>
        <v>-2.0331171269097337E-4</v>
      </c>
      <c r="CQ413" s="240">
        <f t="shared" ca="1" si="685"/>
        <v>-1.1733072693539473E-3</v>
      </c>
      <c r="CR413" s="240">
        <f t="shared" ca="1" si="686"/>
        <v>-4.7787453131847932E-4</v>
      </c>
      <c r="CS413" s="240">
        <f t="shared" ca="1" si="687"/>
        <v>8.9586796117011762E-4</v>
      </c>
      <c r="CT413" s="240">
        <f t="shared" ca="1" si="688"/>
        <v>9.9798801526024576E-4</v>
      </c>
      <c r="CU413" s="240">
        <f t="shared" ca="1" si="689"/>
        <v>-3.1646670334282973E-4</v>
      </c>
      <c r="CV413" s="240">
        <f t="shared" ca="1" si="690"/>
        <v>-1.1817188849435648E-3</v>
      </c>
      <c r="CW413" s="240">
        <f t="shared" ca="1" si="691"/>
        <v>-3.6960306689986377E-4</v>
      </c>
      <c r="CX413" s="240">
        <f t="shared" ca="1" si="692"/>
        <v>9.6713867096899606E-4</v>
      </c>
      <c r="CY413" s="240">
        <f t="shared" ca="1" si="693"/>
        <v>9.3109414082494148E-4</v>
      </c>
      <c r="CZ413" s="240">
        <f t="shared" ca="1" si="694"/>
        <v>-4.2657394664321333E-4</v>
      </c>
      <c r="DA413" s="240">
        <f t="shared" ca="1" si="695"/>
        <v>-1.1787499016779218E-3</v>
      </c>
      <c r="DB413" s="240">
        <f t="shared" ca="1" si="696"/>
        <v>-2.5777212290139823E-4</v>
      </c>
      <c r="DC413" s="240">
        <f t="shared" ca="1" si="697"/>
        <v>1.0290953066746577E-3</v>
      </c>
      <c r="DD413" s="240">
        <f t="shared" ca="1" si="698"/>
        <v>8.5523332082566069E-4</v>
      </c>
      <c r="DE413" s="240">
        <f t="shared" ca="1" si="699"/>
        <v>-5.3257304964838322E-4</v>
      </c>
      <c r="DF413" s="240">
        <f t="shared" ca="1" si="700"/>
        <v>-1.1644289124888801E-3</v>
      </c>
      <c r="DG413" s="240">
        <f t="shared" ca="1" si="701"/>
        <v>-1.4345869244679951E-4</v>
      </c>
      <c r="DH413" s="240">
        <f t="shared" ca="1" si="702"/>
        <v>1.0811411920163396E-3</v>
      </c>
      <c r="DI413" s="240">
        <f t="shared" ca="1" si="703"/>
        <v>7.711361364287515E-4</v>
      </c>
      <c r="DJ413" s="240">
        <f t="shared" ca="1" si="704"/>
        <v>-6.3344318305138137E-4</v>
      </c>
      <c r="DK413" s="240">
        <f t="shared" ca="1" si="705"/>
        <v>-1.1388938363309715E-3</v>
      </c>
      <c r="DL413" s="240">
        <f t="shared" ca="1" si="706"/>
        <v>-2.7763676361472456E-5</v>
      </c>
      <c r="DM413" s="240">
        <f t="shared" ca="1" si="707"/>
        <v>1.1227750966669961E-3</v>
      </c>
      <c r="DN413" s="240">
        <f t="shared" ca="1" si="708"/>
        <v>6.7961248949211558E-4</v>
      </c>
      <c r="DO413" s="240">
        <f t="shared" ca="1" si="709"/>
        <v>-7.2821291232635541E-4</v>
      </c>
      <c r="DP413" s="240">
        <f t="shared" ca="1" si="710"/>
        <v>-1.1023905899465031E-3</v>
      </c>
      <c r="DQ413" s="240">
        <f t="shared" ca="1" si="711"/>
        <v>8.8198719104384707E-5</v>
      </c>
      <c r="DR413" s="240">
        <f t="shared" ca="1" si="712"/>
        <v>1.1535960633654583E-3</v>
      </c>
      <c r="DS413" s="240">
        <f t="shared" ca="1" si="713"/>
        <v>5.8154380276772004E-4</v>
      </c>
      <c r="DT413" s="240">
        <f t="shared" ca="1" si="714"/>
        <v>-8.1596955317392869E-4</v>
      </c>
      <c r="DU413" s="240">
        <f t="shared" ca="1" si="715"/>
        <v>-1.055270719552856E-3</v>
      </c>
      <c r="DV413" s="240">
        <f t="shared" ca="1" si="716"/>
        <v>2.0331171269097575E-4</v>
      </c>
      <c r="DW413" s="240">
        <f t="shared" ca="1" si="717"/>
        <v>1.1733072693539477E-3</v>
      </c>
      <c r="DX413" s="240">
        <f t="shared" ca="1" si="718"/>
        <v>4.7787453131849261E-4</v>
      </c>
      <c r="DY413" s="240">
        <f t="shared" ca="1" si="719"/>
        <v>-8.9586796117013009E-4</v>
      </c>
      <c r="DZ413" s="240">
        <f t="shared" ca="1" si="720"/>
        <v>-9.9798801526024446E-4</v>
      </c>
      <c r="EA413" s="240">
        <f t="shared" ca="1" si="721"/>
        <v>3.1646670334283189E-4</v>
      </c>
      <c r="EB413" s="240">
        <f t="shared" ca="1" si="722"/>
        <v>1.1817188849435646E-3</v>
      </c>
      <c r="EC413" s="240">
        <f t="shared" ca="1" si="723"/>
        <v>3.6960306689984556E-4</v>
      </c>
      <c r="ED413" s="240">
        <f t="shared" ca="1" si="724"/>
        <v>-9.6713867096899736E-4</v>
      </c>
      <c r="EE413" s="240">
        <f t="shared" ca="1" si="725"/>
        <v>-9.3109414082495037E-4</v>
      </c>
      <c r="EF413" s="240">
        <f t="shared" ca="1" si="726"/>
        <v>4.2657394664323117E-4</v>
      </c>
      <c r="EG413" s="240">
        <f t="shared" ca="1" si="727"/>
        <v>1.1787499016779213E-3</v>
      </c>
      <c r="EH413" s="240">
        <f t="shared" ca="1" si="728"/>
        <v>2.5777212290139606E-4</v>
      </c>
      <c r="EI413" s="240">
        <f t="shared" ca="1" si="729"/>
        <v>-1.0290953066746588E-3</v>
      </c>
      <c r="EJ413" s="240">
        <f t="shared" ca="1" si="730"/>
        <v>-8.5523332082565906E-4</v>
      </c>
      <c r="EK413" s="240">
        <f t="shared" ca="1" si="731"/>
        <v>5.3257304964838539E-4</v>
      </c>
      <c r="EL413" s="240">
        <f t="shared" ca="1" si="732"/>
        <v>1.1644289124888799E-3</v>
      </c>
      <c r="EM413" s="240">
        <f t="shared" ca="1" si="733"/>
        <v>1.4345869244679717E-4</v>
      </c>
      <c r="EN413" s="240">
        <f t="shared" ca="1" si="734"/>
        <v>-1.0811411920163406E-3</v>
      </c>
      <c r="EO413" s="240">
        <f t="shared" ca="1" si="735"/>
        <v>-7.7113613642874987E-4</v>
      </c>
      <c r="EP413" s="240">
        <f t="shared" ca="1" si="736"/>
        <v>6.3344318305138332E-4</v>
      </c>
      <c r="EQ413" s="240">
        <f t="shared" ca="1" si="737"/>
        <v>1.1388938363309708E-3</v>
      </c>
      <c r="ER413" s="240">
        <f t="shared" ca="1" si="738"/>
        <v>2.7763676361470288E-5</v>
      </c>
      <c r="ES413" s="240">
        <f t="shared" ca="1" si="739"/>
        <v>-1.1227750966669968E-3</v>
      </c>
      <c r="ET413" s="240">
        <f t="shared" ca="1" si="740"/>
        <v>-6.7961248949214117E-4</v>
      </c>
      <c r="EU413" s="240">
        <f t="shared" ca="1" si="741"/>
        <v>7.2821291232635726E-4</v>
      </c>
      <c r="EV413" s="240">
        <f t="shared" ca="1" si="742"/>
        <v>1.1023905899465022E-3</v>
      </c>
      <c r="EW413" s="240">
        <f t="shared" ca="1" si="743"/>
        <v>-8.8198719104387092E-5</v>
      </c>
      <c r="EX413" s="240">
        <f t="shared" ca="1" si="744"/>
        <v>-1.1535960633654587E-3</v>
      </c>
      <c r="EY413" s="240">
        <f t="shared" ca="1" si="745"/>
        <v>-5.8154380276771809E-4</v>
      </c>
      <c r="EZ413" s="240">
        <f t="shared" ca="1" si="746"/>
        <v>8.1596955317393043E-4</v>
      </c>
      <c r="FA413" s="240">
        <f t="shared" ca="1" si="747"/>
        <v>1.0552707195528549E-3</v>
      </c>
      <c r="FB413" s="240">
        <f t="shared" ca="1" si="748"/>
        <v>-2.0331171269097792E-4</v>
      </c>
      <c r="FC413" s="240">
        <f t="shared" ca="1" si="749"/>
        <v>-1.173307269353948E-3</v>
      </c>
      <c r="FD413" s="240">
        <f t="shared" ca="1" si="750"/>
        <v>-4.7787453131849055E-4</v>
      </c>
      <c r="FE413" s="240">
        <f t="shared" ca="1" si="751"/>
        <v>8.9586796117013161E-4</v>
      </c>
      <c r="FF413" s="240">
        <f t="shared" ca="1" si="752"/>
        <v>9.9798801526024316E-4</v>
      </c>
      <c r="FG413" s="240">
        <f t="shared" ca="1" si="753"/>
        <v>-3.1646670334283417E-4</v>
      </c>
      <c r="FH413" s="240">
        <f t="shared" ca="1" si="754"/>
        <v>-1.1817188849435646E-3</v>
      </c>
      <c r="FI413" s="240">
        <f t="shared" ca="1" si="755"/>
        <v>-3.6960306689984344E-4</v>
      </c>
      <c r="FJ413" s="240">
        <f t="shared" ca="1" si="756"/>
        <v>9.6713867096899866E-4</v>
      </c>
      <c r="FK413" s="240">
        <f t="shared" ca="1" si="757"/>
        <v>9.3109414082494886E-4</v>
      </c>
      <c r="FL413" s="240">
        <f t="shared" ca="1" si="758"/>
        <v>-4.2657394664323339E-4</v>
      </c>
      <c r="FM413" s="240">
        <f t="shared" ca="1" si="759"/>
        <v>-1.1787499016779213E-3</v>
      </c>
      <c r="FN413" s="240">
        <f t="shared" ca="1" si="760"/>
        <v>-2.5777212290139379E-4</v>
      </c>
      <c r="FO413" s="240">
        <f t="shared" ca="1" si="761"/>
        <v>1.0290953066746601E-3</v>
      </c>
      <c r="FP413" s="240">
        <f t="shared" ca="1" si="762"/>
        <v>8.5523332082565755E-4</v>
      </c>
      <c r="FQ413" s="240">
        <f t="shared" ca="1" si="763"/>
        <v>-5.3257304964838734E-4</v>
      </c>
      <c r="FR413" s="240">
        <f t="shared" ca="1" si="764"/>
        <v>-1.1644289124888795E-3</v>
      </c>
      <c r="FS413" s="240">
        <f t="shared" ca="1" si="765"/>
        <v>-1.4345869244679484E-4</v>
      </c>
      <c r="FT413" s="240">
        <f t="shared" ca="1" si="766"/>
        <v>1.0811411920163415E-3</v>
      </c>
      <c r="FU413" s="240">
        <f t="shared" ca="1" si="767"/>
        <v>7.7113613642874803E-4</v>
      </c>
      <c r="FV413" s="240">
        <f t="shared" ca="1" si="768"/>
        <v>-6.3344318305138527E-4</v>
      </c>
      <c r="FW413" s="240">
        <f t="shared" ca="1" si="769"/>
        <v>-1.13889383633097E-3</v>
      </c>
      <c r="FX413" s="240">
        <f t="shared" ca="1" si="770"/>
        <v>-2.7763676361467903E-5</v>
      </c>
      <c r="FY413" s="240">
        <f t="shared" ca="1" si="771"/>
        <v>1.1227750966669977E-3</v>
      </c>
      <c r="FZ413" s="240">
        <f t="shared" ca="1" si="772"/>
        <v>6.7961248949211179E-4</v>
      </c>
      <c r="GA413" s="240">
        <f t="shared" ca="1" si="773"/>
        <v>-7.2821291232635899E-4</v>
      </c>
      <c r="GB413" s="240">
        <f t="shared" ca="1" si="774"/>
        <v>-1.1023905899465013E-3</v>
      </c>
      <c r="GC413" s="240">
        <f t="shared" ca="1" si="775"/>
        <v>8.8198719104389152E-5</v>
      </c>
      <c r="GD413" s="240">
        <f t="shared" ca="1" si="776"/>
        <v>1.1535960633654592E-3</v>
      </c>
      <c r="GE413" s="240">
        <f t="shared" ca="1" si="777"/>
        <v>5.8154380276771592E-4</v>
      </c>
      <c r="GF413" s="240">
        <f t="shared" ca="1" si="778"/>
        <v>-8.1596955317393195E-4</v>
      </c>
      <c r="GG413" s="240">
        <f t="shared" ca="1" si="779"/>
        <v>-1.055270719552854E-3</v>
      </c>
      <c r="GH413" s="240">
        <f t="shared" ca="1" si="780"/>
        <v>2.0331171269098025E-4</v>
      </c>
      <c r="GI413" s="240">
        <f t="shared" ca="1" si="781"/>
        <v>1.1733072693539482E-3</v>
      </c>
      <c r="GJ413" s="240">
        <f t="shared" ca="1" si="782"/>
        <v>4.7787453131848838E-4</v>
      </c>
      <c r="GK413" s="240">
        <f t="shared" ca="1" si="783"/>
        <v>-8.9586796117013313E-4</v>
      </c>
      <c r="GL413" s="240">
        <f t="shared" ca="1" si="784"/>
        <v>-9.9798801526024185E-4</v>
      </c>
      <c r="GM413" s="240">
        <f t="shared" ca="1" si="785"/>
        <v>3.1646670334283639E-4</v>
      </c>
      <c r="GN413" s="240">
        <f t="shared" ca="1" si="786"/>
        <v>1.1817188849435646E-3</v>
      </c>
      <c r="GO413" s="240">
        <f t="shared" ca="1" si="787"/>
        <v>3.6960306689984128E-4</v>
      </c>
      <c r="GP413" s="240">
        <f t="shared" ca="1" si="788"/>
        <v>-9.6713867096900007E-4</v>
      </c>
      <c r="GQ413" s="240">
        <f t="shared" ca="1" si="789"/>
        <v>-9.3109414082494756E-4</v>
      </c>
      <c r="GR413" s="240">
        <f t="shared" ca="1" si="790"/>
        <v>4.2657394664323556E-4</v>
      </c>
      <c r="GS413" s="240">
        <f t="shared" ca="1" si="791"/>
        <v>1.1787499016779211E-3</v>
      </c>
      <c r="GT413" s="240">
        <f t="shared" ca="1" si="792"/>
        <v>2.5777212290139151E-4</v>
      </c>
      <c r="GU413" s="240">
        <f t="shared" ca="1" si="793"/>
        <v>-1.0290953066746612E-3</v>
      </c>
      <c r="GV413" s="240">
        <f t="shared" ca="1" si="794"/>
        <v>-8.5523332082565592E-4</v>
      </c>
      <c r="GW413" s="240">
        <f t="shared" ca="1" si="795"/>
        <v>5.3257304964838951E-4</v>
      </c>
      <c r="GX413" s="240">
        <f t="shared" ca="1" si="796"/>
        <v>1.1644289124888791E-3</v>
      </c>
      <c r="GY413" s="240">
        <f t="shared" ca="1" si="797"/>
        <v>1.4345869244679257E-4</v>
      </c>
      <c r="GZ413" s="240">
        <f t="shared" ca="1" si="798"/>
        <v>-1.0811411920163287E-3</v>
      </c>
      <c r="HA413" s="240">
        <f t="shared" ca="1" si="799"/>
        <v>-7.711361364287463E-4</v>
      </c>
      <c r="HB413" s="240">
        <f t="shared" ca="1" si="800"/>
        <v>6.3344318305141563E-4</v>
      </c>
      <c r="HC413" s="240">
        <f t="shared" ca="1" si="801"/>
        <v>1.1388938363309786E-3</v>
      </c>
      <c r="HD413" s="240">
        <f t="shared" ca="1" si="802"/>
        <v>2.7763676361465626E-5</v>
      </c>
      <c r="HE413" s="240">
        <f t="shared" ca="1" si="803"/>
        <v>-1.1227750966670087E-3</v>
      </c>
      <c r="HF413" s="240">
        <f t="shared" ca="1" si="804"/>
        <v>-6.7961248949213737E-4</v>
      </c>
      <c r="HG413" s="240">
        <f t="shared" ca="1" si="805"/>
        <v>7.2821291232636083E-4</v>
      </c>
      <c r="HH413" s="240">
        <f t="shared" ca="1" si="806"/>
        <v>1.1023905899464883E-3</v>
      </c>
      <c r="HI413" s="240">
        <f t="shared" ca="1" si="807"/>
        <v>-8.8198719104391537E-5</v>
      </c>
      <c r="HJ413" s="240">
        <f t="shared" ca="1" si="808"/>
        <v>-1.1535960633654598E-3</v>
      </c>
      <c r="HK413" s="240">
        <f t="shared" ca="1" si="809"/>
        <v>-5.8154380276774324E-4</v>
      </c>
      <c r="HL413" s="240">
        <f t="shared" ca="1" si="810"/>
        <v>8.1596955317393368E-4</v>
      </c>
      <c r="HM413" s="240">
        <f t="shared" ca="1" si="811"/>
        <v>1.0552707195528377E-3</v>
      </c>
      <c r="HN413" s="240">
        <f t="shared" ca="1" si="812"/>
        <v>-2.0331171269094935E-4</v>
      </c>
      <c r="HO413" s="240">
        <f t="shared" ca="1" si="813"/>
        <v>-1.1733072693539484E-3</v>
      </c>
      <c r="HP413" s="240">
        <f t="shared" ca="1" si="814"/>
        <v>-4.7787453131845553E-4</v>
      </c>
      <c r="HQ413" s="240">
        <f t="shared" ca="1" si="815"/>
        <v>8.9586796117011275E-4</v>
      </c>
      <c r="HR413" s="240">
        <f t="shared" ca="1" si="816"/>
        <v>9.9798801526024055E-4</v>
      </c>
      <c r="HS413" s="240">
        <f t="shared" ca="1" si="817"/>
        <v>-3.1646670334287098E-4</v>
      </c>
      <c r="HT413" s="240">
        <f t="shared" ca="1" si="818"/>
        <v>-1.1817188849435646E-3</v>
      </c>
      <c r="HU413" s="240">
        <f t="shared" ca="1" si="819"/>
        <v>-3.6960306689983905E-4</v>
      </c>
      <c r="HV413" s="240">
        <f t="shared" ca="1" si="820"/>
        <v>9.6713867096902067E-4</v>
      </c>
      <c r="HW413" s="240">
        <f t="shared" ca="1" si="821"/>
        <v>9.3109414082494604E-4</v>
      </c>
      <c r="HX413" s="240">
        <f t="shared" ca="1" si="822"/>
        <v>-4.2657394664323773E-4</v>
      </c>
      <c r="HY413" s="240">
        <f t="shared" ca="1" si="823"/>
        <v>-1.1787499016779235E-3</v>
      </c>
      <c r="HZ413" s="240">
        <f t="shared" ca="1" si="824"/>
        <v>-2.5777212290138929E-4</v>
      </c>
      <c r="IA413" s="240">
        <f t="shared" ca="1" si="825"/>
        <v>1.0290953066746788E-3</v>
      </c>
      <c r="IB413" s="240">
        <f t="shared" ca="1" si="826"/>
        <v>8.552333208256775E-4</v>
      </c>
      <c r="IC413" s="240">
        <f t="shared" ca="1" si="827"/>
        <v>-5.3257304964839157E-4</v>
      </c>
      <c r="ID413" s="240">
        <f t="shared" ca="1" si="828"/>
        <v>-1.1644289124888728E-3</v>
      </c>
      <c r="IE413" s="240">
        <f t="shared" ca="1" si="829"/>
        <v>-1.9444259030938825E-4</v>
      </c>
      <c r="IF413" s="240">
        <f t="shared" ca="1" si="830"/>
        <v>1.0811411920163432E-3</v>
      </c>
      <c r="IG413" s="240">
        <f t="shared" ca="1" si="831"/>
        <v>7.7113613642871908E-4</v>
      </c>
      <c r="IH413" s="240">
        <f t="shared" ca="1" si="832"/>
        <v>-6.3344318305138918E-4</v>
      </c>
      <c r="II413" s="240">
        <f t="shared" ca="1" si="833"/>
        <v>-1.1388938363309687E-3</v>
      </c>
      <c r="IJ413" s="240">
        <f t="shared" ca="1" si="834"/>
        <v>-2.7763676361496851E-5</v>
      </c>
      <c r="IK413" s="240">
        <f t="shared" ca="1" si="835"/>
        <v>1.122775096666999E-3</v>
      </c>
      <c r="IL413" s="240">
        <f t="shared" ca="1" si="836"/>
        <v>6.7961248949210799E-4</v>
      </c>
      <c r="IM413" s="240">
        <f t="shared" ca="1" si="837"/>
        <v>-7.2821291232633622E-4</v>
      </c>
      <c r="IN413" s="240">
        <f t="shared" ca="1" si="838"/>
        <v>-1.1023905899464996E-3</v>
      </c>
      <c r="IO413" s="240">
        <f t="shared" ca="1" si="839"/>
        <v>8.8198719104427424E-5</v>
      </c>
      <c r="IP413" s="240">
        <f t="shared" ca="1" si="840"/>
        <v>1.1535960633654529E-3</v>
      </c>
      <c r="IQ413" s="240">
        <f t="shared" ca="1" si="841"/>
        <v>5.8154380276771202E-4</v>
      </c>
      <c r="IR413" s="240">
        <f t="shared" ca="1" si="842"/>
        <v>-8.159695531739597E-4</v>
      </c>
      <c r="IS413" s="240">
        <f t="shared" ca="1" si="843"/>
        <v>-1.0552707195528518E-3</v>
      </c>
      <c r="IT413" s="240">
        <f t="shared" ca="1" si="844"/>
        <v>2.0331171269098486E-4</v>
      </c>
      <c r="IU413" s="240">
        <f t="shared" ca="1" si="845"/>
        <v>1.1733072693539527E-3</v>
      </c>
      <c r="IV413" s="240">
        <f t="shared" ca="1" si="846"/>
        <v>4.778745313184842E-4</v>
      </c>
      <c r="IW413" s="240">
        <f t="shared" ca="1" si="847"/>
        <v>-8.9586796117013616E-4</v>
      </c>
      <c r="IX413" s="240">
        <f t="shared" ca="1" si="848"/>
        <v>-9.9798801526025747E-4</v>
      </c>
      <c r="IY413" s="240">
        <f t="shared" ca="1" si="849"/>
        <v>3.1646670334284095E-4</v>
      </c>
      <c r="IZ413" s="240">
        <f t="shared" ca="1" si="850"/>
        <v>1.1817188849435655E-3</v>
      </c>
      <c r="JA413" s="240">
        <f t="shared" ca="1" si="851"/>
        <v>3.6960306689986871E-4</v>
      </c>
      <c r="JB413" s="240">
        <f t="shared" ca="1" si="852"/>
        <v>-9.6713867096900267E-4</v>
      </c>
    </row>
    <row r="414" spans="2:262">
      <c r="B414" s="248">
        <v>53</v>
      </c>
      <c r="C414" s="247">
        <f t="shared" si="853"/>
        <v>1.0351562500000005E-3</v>
      </c>
      <c r="D414" s="244">
        <f t="shared" ca="1" si="597"/>
        <v>24.191915914506094</v>
      </c>
      <c r="E414" s="243">
        <f ca="1">BG361</f>
        <v>0.19191591450609374</v>
      </c>
      <c r="F414" s="242">
        <v>53</v>
      </c>
      <c r="G414" s="240">
        <f t="shared" ca="1" si="854"/>
        <v>6.6369988420840291E-4</v>
      </c>
      <c r="H414" s="240">
        <f t="shared" ca="1" si="598"/>
        <v>-6.1039695908048607E-4</v>
      </c>
      <c r="I414" s="240">
        <f t="shared" ca="1" si="599"/>
        <v>-9.8930119642970122E-4</v>
      </c>
      <c r="J414" s="240">
        <f t="shared" ca="1" si="600"/>
        <v>8.2678458934522638E-5</v>
      </c>
      <c r="K414" s="240">
        <f t="shared" ca="1" si="601"/>
        <v>1.0334039959621047E-3</v>
      </c>
      <c r="L414" s="240">
        <f t="shared" ca="1" si="602"/>
        <v>4.6856559976274083E-4</v>
      </c>
      <c r="M414" s="240">
        <f t="shared" ca="1" si="603"/>
        <v>-7.8345914962090423E-4</v>
      </c>
      <c r="N414" s="240">
        <f t="shared" ca="1" si="604"/>
        <v>-8.8648270009140159E-4</v>
      </c>
      <c r="O414" s="240">
        <f t="shared" ca="1" si="605"/>
        <v>3.1058665883056211E-4</v>
      </c>
      <c r="P414" s="240">
        <f t="shared" ca="1" si="606"/>
        <v>1.052157548514631E-3</v>
      </c>
      <c r="Q414" s="240">
        <f t="shared" ca="1" si="607"/>
        <v>2.5066102329417085E-4</v>
      </c>
      <c r="R414" s="240">
        <f t="shared" ca="1" si="608"/>
        <v>-9.1844856308609488E-4</v>
      </c>
      <c r="S414" s="240">
        <f t="shared" ca="1" si="609"/>
        <v>-7.4058492101327061E-4</v>
      </c>
      <c r="T414" s="240">
        <f t="shared" ca="1" si="610"/>
        <v>5.2340167023053573E-4</v>
      </c>
      <c r="U414" s="241">
        <f t="shared" ca="1" si="611"/>
        <v>1.0197807264815796E-3</v>
      </c>
      <c r="V414" s="240">
        <f t="shared" ca="1" si="612"/>
        <v>2.0575388928778505E-5</v>
      </c>
      <c r="W414" s="240">
        <f t="shared" ca="1" si="613"/>
        <v>-1.0088052890469537E-3</v>
      </c>
      <c r="X414" s="240">
        <f t="shared" ca="1" si="614"/>
        <v>-5.5869786972272812E-4</v>
      </c>
      <c r="Y414" s="240">
        <f t="shared" ca="1" si="615"/>
        <v>7.1078159018875102E-4</v>
      </c>
      <c r="Z414" s="240">
        <f t="shared" ca="1" si="616"/>
        <v>9.3784690548599889E-4</v>
      </c>
      <c r="AA414" s="240">
        <f t="shared" ca="1" si="617"/>
        <v>-2.1051012168581189E-4</v>
      </c>
      <c r="AB414" s="240">
        <f t="shared" ca="1" si="618"/>
        <v>-1.0501383755483964E-3</v>
      </c>
      <c r="AC414" s="240">
        <f t="shared" ca="1" si="619"/>
        <v>-3.4966048205963826E-4</v>
      </c>
      <c r="AD414" s="240">
        <f t="shared" ca="1" si="620"/>
        <v>8.6362055284814059E-4</v>
      </c>
      <c r="AE414" s="240">
        <f t="shared" ca="1" si="621"/>
        <v>8.1033772018388297E-4</v>
      </c>
      <c r="AF414" s="240">
        <f t="shared" ca="1" si="622"/>
        <v>-4.3136573717581135E-4</v>
      </c>
      <c r="AG414" s="240">
        <f t="shared" ca="1" si="623"/>
        <v>-1.0404392106685885E-3</v>
      </c>
      <c r="AH414" s="240">
        <f t="shared" ca="1" si="624"/>
        <v>-1.2363108454904384E-4</v>
      </c>
      <c r="AI414" s="240">
        <f t="shared" ca="1" si="625"/>
        <v>9.7449123572921324E-4</v>
      </c>
      <c r="AJ414" s="240">
        <f t="shared" ca="1" si="626"/>
        <v>6.4344957378196588E-4</v>
      </c>
      <c r="AK414" s="240">
        <f t="shared" ca="1" si="627"/>
        <v>-6.312588154903404E-4</v>
      </c>
      <c r="AL414" s="240">
        <f t="shared" ca="1" si="628"/>
        <v>-9.8017913250149726E-4</v>
      </c>
      <c r="AM414" s="240">
        <f t="shared" ca="1" si="629"/>
        <v>1.0840625699268735E-4</v>
      </c>
      <c r="AN414" s="240">
        <f t="shared" ca="1" si="630"/>
        <v>1.0380057959616011E-3</v>
      </c>
      <c r="AO414" s="240">
        <f t="shared" ca="1" si="631"/>
        <v>4.4529251923900668E-4</v>
      </c>
      <c r="AP414" s="240">
        <f t="shared" ca="1" si="632"/>
        <v>-8.0047540458324184E-4</v>
      </c>
      <c r="AQ414" s="240">
        <f t="shared" ca="1" si="633"/>
        <v>-8.7228652413346677E-4</v>
      </c>
      <c r="AR414" s="240">
        <f t="shared" ca="1" si="634"/>
        <v>3.3517551626357492E-4</v>
      </c>
      <c r="AS414" s="240">
        <f t="shared" ca="1" si="635"/>
        <v>1.0510776964949313E-3</v>
      </c>
      <c r="AT414" s="240">
        <f t="shared" ca="1" si="636"/>
        <v>2.254961452414764E-4</v>
      </c>
      <c r="AU414" s="240">
        <f t="shared" ca="1" si="637"/>
        <v>-9.3079229910030339E-4</v>
      </c>
      <c r="AV414" s="240">
        <f t="shared" ca="1" si="638"/>
        <v>-7.2200450670035783E-4</v>
      </c>
      <c r="AW414" s="240">
        <f t="shared" ca="1" si="639"/>
        <v>5.4565667331758706E-4</v>
      </c>
      <c r="AX414" s="240">
        <f t="shared" ca="1" si="640"/>
        <v>1.0130716986505883E-3</v>
      </c>
      <c r="AY414" s="240">
        <f t="shared" ca="1" si="641"/>
        <v>-5.2583807838349744E-6</v>
      </c>
      <c r="AZ414" s="240">
        <f t="shared" ca="1" si="642"/>
        <v>-1.0158766531280056E-3</v>
      </c>
      <c r="BA414" s="240">
        <f t="shared" ca="1" si="643"/>
        <v>-5.3663614603645144E-4</v>
      </c>
      <c r="BB414" s="240">
        <f t="shared" ca="1" si="644"/>
        <v>7.2962124058783889E-4</v>
      </c>
      <c r="BC414" s="240">
        <f t="shared" ca="1" si="645"/>
        <v>9.2583473201532655E-4</v>
      </c>
      <c r="BD414" s="240">
        <f t="shared" ca="1" si="646"/>
        <v>-2.3575737190415939E-4</v>
      </c>
      <c r="BE414" s="240">
        <f t="shared" ca="1" si="647"/>
        <v>-1.0515937295265125E-3</v>
      </c>
      <c r="BF414" s="240">
        <f t="shared" ca="1" si="648"/>
        <v>-3.2518955478649439E-4</v>
      </c>
      <c r="BG414" s="240">
        <f t="shared" ca="1" si="649"/>
        <v>8.7812932380822877E-4</v>
      </c>
      <c r="BH414" s="240">
        <f t="shared" ca="1" si="650"/>
        <v>7.9360614153142469E-4</v>
      </c>
      <c r="BI414" s="240">
        <f t="shared" ca="1" si="651"/>
        <v>-4.5479955909451264E-4</v>
      </c>
      <c r="BJ414" s="240">
        <f t="shared" ca="1" si="652"/>
        <v>-1.0362078305403504E-3</v>
      </c>
      <c r="BK414" s="240">
        <f t="shared" ca="1" si="653"/>
        <v>-9.7940136506496401E-5</v>
      </c>
      <c r="BL414" s="240">
        <f t="shared" ca="1" si="654"/>
        <v>9.8396406279012373E-4</v>
      </c>
      <c r="BM414" s="240">
        <f t="shared" ca="1" si="655"/>
        <v>6.2281167339240751E-4</v>
      </c>
      <c r="BN414" s="240">
        <f t="shared" ca="1" si="656"/>
        <v>-6.517404251940276E-4</v>
      </c>
      <c r="BO414" s="240">
        <f t="shared" ca="1" si="657"/>
        <v>-9.7046664531513197E-4</v>
      </c>
      <c r="BP414" s="240">
        <f t="shared" ca="1" si="658"/>
        <v>1.3406875517520318E-4</v>
      </c>
      <c r="BQ414" s="240">
        <f t="shared" ca="1" si="659"/>
        <v>1.0419823400831466E-3</v>
      </c>
      <c r="BR414" s="240">
        <f t="shared" ca="1" si="660"/>
        <v>4.2175121115223941E-4</v>
      </c>
      <c r="BS414" s="240">
        <f t="shared" ca="1" si="661"/>
        <v>-8.1700948309355848E-4</v>
      </c>
      <c r="BT414" s="240">
        <f t="shared" ca="1" si="662"/>
        <v>-8.5756491539028788E-4</v>
      </c>
      <c r="BU414" s="240">
        <f t="shared" ca="1" si="663"/>
        <v>3.5956247649861575E-4</v>
      </c>
      <c r="BV414" s="240">
        <f t="shared" ca="1" si="664"/>
        <v>1.0493647145731887E-3</v>
      </c>
      <c r="BW414" s="240">
        <f t="shared" ca="1" si="665"/>
        <v>2.0019543674273062E-4</v>
      </c>
      <c r="BX414" s="240">
        <f t="shared" ca="1" si="666"/>
        <v>-9.4257536063809618E-4</v>
      </c>
      <c r="BY414" s="240">
        <f t="shared" ca="1" si="667"/>
        <v>-7.0298918387009602E-4</v>
      </c>
      <c r="BZ414" s="240">
        <f t="shared" ca="1" si="668"/>
        <v>5.6758299322805217E-4</v>
      </c>
      <c r="CA414" s="240">
        <f t="shared" ca="1" si="669"/>
        <v>1.0057524343095225E-3</v>
      </c>
      <c r="CB414" s="240">
        <f t="shared" ca="1" si="670"/>
        <v>-3.1088983044487905E-5</v>
      </c>
      <c r="CC414" s="240">
        <f t="shared" ca="1" si="671"/>
        <v>-1.0223360910992902E-3</v>
      </c>
      <c r="CD414" s="240">
        <f t="shared" ca="1" si="672"/>
        <v>-5.1425117280192378E-4</v>
      </c>
      <c r="CE414" s="240">
        <f t="shared" ca="1" si="673"/>
        <v>7.480213944338922E-4</v>
      </c>
      <c r="CF414" s="240">
        <f t="shared" ca="1" si="674"/>
        <v>9.1326487032128249E-4</v>
      </c>
      <c r="CG414" s="240">
        <f t="shared" ca="1" si="675"/>
        <v>-2.6086261069720786E-4</v>
      </c>
      <c r="CH414" s="240">
        <f t="shared" ca="1" si="676"/>
        <v>-1.052415642763584E-3</v>
      </c>
      <c r="CI414" s="240">
        <f t="shared" ca="1" si="677"/>
        <v>-3.0052274548518927E-4</v>
      </c>
      <c r="CJ414" s="240">
        <f t="shared" ca="1" si="678"/>
        <v>8.9210914249902515E-4</v>
      </c>
      <c r="CK414" s="240">
        <f t="shared" ca="1" si="679"/>
        <v>7.7639652421414816E-4</v>
      </c>
      <c r="CL414" s="240">
        <f t="shared" ca="1" si="680"/>
        <v>-4.7795942676486604E-4</v>
      </c>
      <c r="CM414" s="240">
        <f t="shared" ca="1" si="681"/>
        <v>-1.0313522775613013E-3</v>
      </c>
      <c r="CN414" s="240">
        <f t="shared" ca="1" si="682"/>
        <v>-7.2190192987927476E-5</v>
      </c>
      <c r="CO414" s="240">
        <f t="shared" ca="1" si="683"/>
        <v>9.9284418669239516E-4</v>
      </c>
      <c r="CP414" s="240">
        <f t="shared" ca="1" si="684"/>
        <v>6.0179861453922589E-4</v>
      </c>
      <c r="CQ414" s="240">
        <f t="shared" ca="1" si="685"/>
        <v>-6.7182945083572821E-4</v>
      </c>
      <c r="CR414" s="240">
        <f t="shared" ca="1" si="686"/>
        <v>-9.6016958530971419E-4</v>
      </c>
      <c r="CS414" s="240">
        <f t="shared" ca="1" si="687"/>
        <v>1.5965049535276266E-4</v>
      </c>
      <c r="CT414" s="240">
        <f t="shared" ca="1" si="688"/>
        <v>1.0453312330052534E-3</v>
      </c>
      <c r="CU414" s="240">
        <f t="shared" ca="1" si="689"/>
        <v>3.9795585590616752E-4</v>
      </c>
      <c r="CV414" s="240">
        <f t="shared" ca="1" si="690"/>
        <v>-8.3305142564121652E-4</v>
      </c>
      <c r="CW414" s="240">
        <f t="shared" ca="1" si="691"/>
        <v>-8.4232674160849544E-4</v>
      </c>
      <c r="CX414" s="240">
        <f t="shared" ca="1" si="692"/>
        <v>3.8373284974272092E-4</v>
      </c>
      <c r="CY414" s="240">
        <f t="shared" ca="1" si="693"/>
        <v>1.0470196345856633E-3</v>
      </c>
      <c r="CZ414" s="240">
        <f t="shared" ca="1" si="694"/>
        <v>1.7477413799868064E-4</v>
      </c>
      <c r="DA414" s="240">
        <f t="shared" ca="1" si="695"/>
        <v>-9.5379065002380685E-4</v>
      </c>
      <c r="DB414" s="240">
        <f t="shared" ca="1" si="696"/>
        <v>-6.8355040664192966E-4</v>
      </c>
      <c r="DC414" s="240">
        <f t="shared" ca="1" si="697"/>
        <v>5.8916742236667942E-4</v>
      </c>
      <c r="DD414" s="240">
        <f t="shared" ca="1" si="698"/>
        <v>9.9782734230953267E-4</v>
      </c>
      <c r="DE414" s="240">
        <f t="shared" ca="1" si="699"/>
        <v>-5.690085846424682E-5</v>
      </c>
      <c r="DF414" s="240">
        <f t="shared" ca="1" si="700"/>
        <v>-1.0281797120369081E-3</v>
      </c>
      <c r="DG414" s="240">
        <f t="shared" ca="1" si="701"/>
        <v>-4.915564338899836E-4</v>
      </c>
      <c r="DH414" s="240">
        <f t="shared" ca="1" si="702"/>
        <v>7.6597096816225993E-4</v>
      </c>
      <c r="DI414" s="240">
        <f t="shared" ca="1" si="703"/>
        <v>9.0014489201851837E-4</v>
      </c>
      <c r="DJ414" s="240">
        <f t="shared" ca="1" si="704"/>
        <v>-2.8581071560783905E-4</v>
      </c>
      <c r="DK414" s="240">
        <f t="shared" ca="1" si="705"/>
        <v>-1.0526036201698103E-3</v>
      </c>
      <c r="DL414" s="240">
        <f t="shared" ca="1" si="706"/>
        <v>-2.7567491251924436E-4</v>
      </c>
      <c r="DM414" s="240">
        <f t="shared" ca="1" si="707"/>
        <v>9.0555158800048185E-4</v>
      </c>
      <c r="DN414" s="240">
        <f t="shared" ca="1" si="708"/>
        <v>7.5871923466202097E-4</v>
      </c>
      <c r="DO414" s="240">
        <f t="shared" ca="1" si="709"/>
        <v>-5.0083138954859063E-4</v>
      </c>
      <c r="DP414" s="240">
        <f t="shared" ca="1" si="710"/>
        <v>-1.0258754765349984E-3</v>
      </c>
      <c r="DQ414" s="240">
        <f t="shared" ca="1" si="711"/>
        <v>-4.6396764796467944E-5</v>
      </c>
      <c r="DR414" s="240">
        <f t="shared" ca="1" si="712"/>
        <v>1.0011262583814386E-3</v>
      </c>
      <c r="DS414" s="240">
        <f t="shared" ca="1" si="713"/>
        <v>5.8042305470335789E-4</v>
      </c>
      <c r="DT414" s="240">
        <f t="shared" ca="1" si="714"/>
        <v>-6.9151379153756655E-4</v>
      </c>
      <c r="DU414" s="240">
        <f t="shared" ca="1" si="715"/>
        <v>-9.4929415504915889E-4</v>
      </c>
      <c r="DV414" s="240">
        <f t="shared" ca="1" si="716"/>
        <v>1.8513606804162341E-4</v>
      </c>
      <c r="DW414" s="240">
        <f t="shared" ca="1" si="717"/>
        <v>1.0480504574800523E-3</v>
      </c>
      <c r="DX414" s="240">
        <f t="shared" ca="1" si="718"/>
        <v>3.7392078693302571E-4</v>
      </c>
      <c r="DY414" s="240">
        <f t="shared" ca="1" si="719"/>
        <v>-8.4859156915987623E-4</v>
      </c>
      <c r="DZ414" s="240">
        <f t="shared" ca="1" si="720"/>
        <v>-8.2658118169419274E-4</v>
      </c>
      <c r="EA414" s="240">
        <f t="shared" ca="1" si="721"/>
        <v>4.0767207666683627E-4</v>
      </c>
      <c r="EB414" s="240">
        <f t="shared" ca="1" si="722"/>
        <v>1.044043869120846E-3</v>
      </c>
      <c r="EC414" s="240">
        <f t="shared" ca="1" si="723"/>
        <v>1.4924756184914097E-4</v>
      </c>
      <c r="ED414" s="240">
        <f t="shared" ca="1" si="724"/>
        <v>-9.6443141158647277E-4</v>
      </c>
      <c r="EE414" s="240">
        <f t="shared" ca="1" si="725"/>
        <v>-6.6369988420839814E-4</v>
      </c>
      <c r="EF414" s="240">
        <f t="shared" ca="1" si="726"/>
        <v>6.1039695908047446E-4</v>
      </c>
      <c r="EG414" s="240">
        <f t="shared" ca="1" si="727"/>
        <v>9.8930119642970295E-4</v>
      </c>
      <c r="EH414" s="240">
        <f t="shared" ca="1" si="728"/>
        <v>-8.2678458934526975E-5</v>
      </c>
      <c r="EI414" s="240">
        <f t="shared" ca="1" si="729"/>
        <v>-1.0334039959621014E-3</v>
      </c>
      <c r="EJ414" s="240">
        <f t="shared" ca="1" si="730"/>
        <v>-4.6856559976274695E-4</v>
      </c>
      <c r="EK414" s="240">
        <f t="shared" ca="1" si="731"/>
        <v>7.8345914962090586E-4</v>
      </c>
      <c r="EL414" s="240">
        <f t="shared" ca="1" si="732"/>
        <v>8.8648270009139508E-4</v>
      </c>
      <c r="EM414" s="240">
        <f t="shared" ca="1" si="733"/>
        <v>-3.1058665883055376E-4</v>
      </c>
      <c r="EN414" s="240">
        <f t="shared" ca="1" si="734"/>
        <v>-1.052157548514631E-3</v>
      </c>
      <c r="EO414" s="240">
        <f t="shared" ca="1" si="735"/>
        <v>-2.5066102329416109E-4</v>
      </c>
      <c r="EP414" s="240">
        <f t="shared" ca="1" si="736"/>
        <v>9.1844856308608979E-4</v>
      </c>
      <c r="EQ414" s="240">
        <f t="shared" ca="1" si="737"/>
        <v>7.4058492101327278E-4</v>
      </c>
      <c r="ER414" s="240">
        <f t="shared" ca="1" si="738"/>
        <v>-5.2340167023054267E-4</v>
      </c>
      <c r="ES414" s="240">
        <f t="shared" ca="1" si="739"/>
        <v>-1.0197807264815822E-3</v>
      </c>
      <c r="ET414" s="240">
        <f t="shared" ca="1" si="740"/>
        <v>-2.0575388928781649E-5</v>
      </c>
      <c r="EU414" s="240">
        <f t="shared" ca="1" si="741"/>
        <v>1.008805289046955E-3</v>
      </c>
      <c r="EV414" s="240">
        <f t="shared" ca="1" si="742"/>
        <v>5.5869786972274037E-4</v>
      </c>
      <c r="EW414" s="240">
        <f t="shared" ca="1" si="743"/>
        <v>-7.1078159018874874E-4</v>
      </c>
      <c r="EX414" s="240">
        <f t="shared" ca="1" si="744"/>
        <v>-9.3784690548599683E-4</v>
      </c>
      <c r="EY414" s="240">
        <f t="shared" ca="1" si="745"/>
        <v>2.1051012168579416E-4</v>
      </c>
      <c r="EZ414" s="240">
        <f t="shared" ca="1" si="746"/>
        <v>1.0501383755483959E-3</v>
      </c>
      <c r="FA414" s="240">
        <f t="shared" ca="1" si="747"/>
        <v>3.4966048205963408E-4</v>
      </c>
      <c r="FB414" s="240">
        <f t="shared" ca="1" si="748"/>
        <v>-8.636205528481304E-4</v>
      </c>
      <c r="FC414" s="240">
        <f t="shared" ca="1" si="749"/>
        <v>-8.1033772018388969E-4</v>
      </c>
      <c r="FD414" s="240">
        <f t="shared" ca="1" si="750"/>
        <v>4.3136573717580853E-4</v>
      </c>
      <c r="FE414" s="240">
        <f t="shared" ca="1" si="751"/>
        <v>1.0404392106685865E-3</v>
      </c>
      <c r="FF414" s="240">
        <f t="shared" ca="1" si="752"/>
        <v>1.2363108454905436E-4</v>
      </c>
      <c r="FG414" s="240">
        <f t="shared" ca="1" si="753"/>
        <v>-9.7449123572921205E-4</v>
      </c>
      <c r="FH414" s="240">
        <f t="shared" ca="1" si="754"/>
        <v>-6.4344957378195656E-4</v>
      </c>
      <c r="FI414" s="240">
        <f t="shared" ca="1" si="755"/>
        <v>6.3125881549033172E-4</v>
      </c>
      <c r="FJ414" s="240">
        <f t="shared" ca="1" si="756"/>
        <v>9.8017913250149835E-4</v>
      </c>
      <c r="FK414" s="240">
        <f t="shared" ca="1" si="757"/>
        <v>-1.0840625699269163E-4</v>
      </c>
      <c r="FL414" s="240">
        <f t="shared" ca="1" si="758"/>
        <v>-1.0380057959615981E-3</v>
      </c>
      <c r="FM414" s="240">
        <f t="shared" ca="1" si="759"/>
        <v>-4.452925192390095E-4</v>
      </c>
      <c r="FN414" s="240">
        <f t="shared" ca="1" si="760"/>
        <v>8.0047540458324476E-4</v>
      </c>
      <c r="FO414" s="240">
        <f t="shared" ca="1" si="761"/>
        <v>8.7228652413347675E-4</v>
      </c>
      <c r="FP414" s="240">
        <f t="shared" ca="1" si="762"/>
        <v>-3.3517551626357193E-4</v>
      </c>
      <c r="FQ414" s="240">
        <f t="shared" ca="1" si="763"/>
        <v>-1.051077696494931E-3</v>
      </c>
      <c r="FR414" s="240">
        <f t="shared" ca="1" si="764"/>
        <v>-2.2549614524146482E-4</v>
      </c>
      <c r="FS414" s="240">
        <f t="shared" ca="1" si="765"/>
        <v>9.307922991002984E-4</v>
      </c>
      <c r="FT414" s="240">
        <f t="shared" ca="1" si="766"/>
        <v>7.220045067003601E-4</v>
      </c>
      <c r="FU414" s="240">
        <f t="shared" ca="1" si="767"/>
        <v>-5.4565667331759715E-4</v>
      </c>
      <c r="FV414" s="240">
        <f t="shared" ca="1" si="768"/>
        <v>-1.0130716986505911E-3</v>
      </c>
      <c r="FW414" s="240">
        <f t="shared" ca="1" si="769"/>
        <v>5.2583807838319386E-6</v>
      </c>
      <c r="FX414" s="240">
        <f t="shared" ca="1" si="770"/>
        <v>1.0158766531280087E-3</v>
      </c>
      <c r="FY414" s="240">
        <f t="shared" ca="1" si="771"/>
        <v>5.3663614603646054E-4</v>
      </c>
      <c r="FZ414" s="240">
        <f t="shared" ca="1" si="772"/>
        <v>-7.2962124058783672E-4</v>
      </c>
      <c r="GA414" s="240">
        <f t="shared" ca="1" si="773"/>
        <v>-9.2583473201532439E-4</v>
      </c>
      <c r="GB414" s="240">
        <f t="shared" ca="1" si="774"/>
        <v>2.3575737190414172E-4</v>
      </c>
      <c r="GC414" s="240">
        <f t="shared" ca="1" si="775"/>
        <v>1.0515937295265121E-3</v>
      </c>
      <c r="GD414" s="240">
        <f t="shared" ca="1" si="776"/>
        <v>3.2518955478649737E-4</v>
      </c>
      <c r="GE414" s="240">
        <f t="shared" ca="1" si="777"/>
        <v>-8.7812932380821891E-4</v>
      </c>
      <c r="GF414" s="240">
        <f t="shared" ca="1" si="778"/>
        <v>-7.9360614153142685E-4</v>
      </c>
      <c r="GG414" s="240">
        <f t="shared" ca="1" si="779"/>
        <v>4.5479955909450976E-4</v>
      </c>
      <c r="GH414" s="240">
        <f t="shared" ca="1" si="780"/>
        <v>1.0362078305403536E-3</v>
      </c>
      <c r="GI414" s="240">
        <f t="shared" ca="1" si="781"/>
        <v>9.7940136506499437E-5</v>
      </c>
      <c r="GJ414" s="240">
        <f t="shared" ca="1" si="782"/>
        <v>-9.8396406279012243E-4</v>
      </c>
      <c r="GK414" s="240">
        <f t="shared" ca="1" si="783"/>
        <v>-6.2281167339239786E-4</v>
      </c>
      <c r="GL414" s="240">
        <f t="shared" ca="1" si="784"/>
        <v>6.5174042519402511E-4</v>
      </c>
      <c r="GM414" s="240">
        <f t="shared" ca="1" si="785"/>
        <v>9.7046664531513327E-4</v>
      </c>
      <c r="GN414" s="240">
        <f t="shared" ca="1" si="786"/>
        <v>-1.34068755175215E-4</v>
      </c>
      <c r="GO414" s="240">
        <f t="shared" ca="1" si="787"/>
        <v>-1.041982340083144E-3</v>
      </c>
      <c r="GP414" s="240">
        <f t="shared" ca="1" si="788"/>
        <v>-4.2175121115224222E-4</v>
      </c>
      <c r="GQ414" s="240">
        <f t="shared" ca="1" si="789"/>
        <v>8.1700948309356585E-4</v>
      </c>
      <c r="GR414" s="240">
        <f t="shared" ca="1" si="790"/>
        <v>8.5756491539029829E-4</v>
      </c>
      <c r="GS414" s="240">
        <f t="shared" ca="1" si="791"/>
        <v>-3.5956247649861293E-4</v>
      </c>
      <c r="GT414" s="240">
        <f t="shared" ca="1" si="792"/>
        <v>-1.0493647145731889E-3</v>
      </c>
      <c r="GU414" s="240">
        <f t="shared" ca="1" si="793"/>
        <v>-2.0019543674271899E-4</v>
      </c>
      <c r="GV414" s="240">
        <f t="shared" ca="1" si="794"/>
        <v>9.4257536063809477E-4</v>
      </c>
      <c r="GW414" s="240">
        <f t="shared" ca="1" si="795"/>
        <v>7.0298918387012063E-4</v>
      </c>
      <c r="GX414" s="240">
        <f t="shared" ca="1" si="796"/>
        <v>-5.6758299322806215E-4</v>
      </c>
      <c r="GY414" s="240">
        <f t="shared" ca="1" si="797"/>
        <v>-1.0057524343095236E-3</v>
      </c>
      <c r="GZ414" s="240">
        <f t="shared" ca="1" si="798"/>
        <v>3.1088983044454946E-5</v>
      </c>
      <c r="HA414" s="240">
        <f t="shared" ca="1" si="799"/>
        <v>1.0223360910992928E-3</v>
      </c>
      <c r="HB414" s="240">
        <f t="shared" ca="1" si="800"/>
        <v>5.1425117280192649E-4</v>
      </c>
      <c r="HC414" s="240">
        <f t="shared" ca="1" si="801"/>
        <v>-7.48021394433869E-4</v>
      </c>
      <c r="HD414" s="240">
        <f t="shared" ca="1" si="802"/>
        <v>-9.1326487032127642E-4</v>
      </c>
      <c r="HE414" s="240">
        <f t="shared" ca="1" si="803"/>
        <v>2.608626106971903E-4</v>
      </c>
      <c r="HF414" s="240">
        <f t="shared" ca="1" si="804"/>
        <v>1.0524156427635847E-3</v>
      </c>
      <c r="HG414" s="240">
        <f t="shared" ca="1" si="805"/>
        <v>3.0052274548517788E-4</v>
      </c>
      <c r="HH414" s="240">
        <f t="shared" ca="1" si="806"/>
        <v>-8.921091424990155E-4</v>
      </c>
      <c r="HI414" s="240">
        <f t="shared" ca="1" si="807"/>
        <v>-7.7639652421413016E-4</v>
      </c>
      <c r="HJ414" s="240">
        <f t="shared" ca="1" si="808"/>
        <v>4.7795942676486322E-4</v>
      </c>
      <c r="HK414" s="240">
        <f t="shared" ca="1" si="809"/>
        <v>1.031352277561305E-3</v>
      </c>
      <c r="HL414" s="240">
        <f t="shared" ca="1" si="810"/>
        <v>7.2190192987900751E-5</v>
      </c>
      <c r="HM414" s="240">
        <f t="shared" ca="1" si="811"/>
        <v>-9.9284418669239429E-4</v>
      </c>
      <c r="HN414" s="240">
        <f t="shared" ca="1" si="812"/>
        <v>-6.0179861453924064E-4</v>
      </c>
      <c r="HO414" s="240">
        <f t="shared" ca="1" si="813"/>
        <v>6.7182945083574881E-4</v>
      </c>
      <c r="HP414" s="240">
        <f t="shared" ca="1" si="814"/>
        <v>9.6016958530971549E-4</v>
      </c>
      <c r="HQ414" s="240">
        <f t="shared" ca="1" si="815"/>
        <v>-1.5965049535274488E-4</v>
      </c>
      <c r="HR414" s="240">
        <f t="shared" ca="1" si="816"/>
        <v>-1.0453312330052566E-3</v>
      </c>
      <c r="HS414" s="240">
        <f t="shared" ca="1" si="817"/>
        <v>-3.9795585590617034E-4</v>
      </c>
      <c r="HT414" s="240">
        <f t="shared" ca="1" si="818"/>
        <v>8.3305142564120546E-4</v>
      </c>
      <c r="HU414" s="240">
        <f t="shared" ca="1" si="819"/>
        <v>8.4232674160848839E-4</v>
      </c>
      <c r="HV414" s="240">
        <f t="shared" ca="1" si="820"/>
        <v>-3.8373284974271805E-4</v>
      </c>
      <c r="HW414" s="240">
        <f t="shared" ca="1" si="821"/>
        <v>-1.047019634585665E-3</v>
      </c>
      <c r="HX414" s="240">
        <f t="shared" ca="1" si="822"/>
        <v>-1.7477413799866893E-4</v>
      </c>
      <c r="HY414" s="240">
        <f t="shared" ca="1" si="823"/>
        <v>9.5379065002380544E-4</v>
      </c>
      <c r="HZ414" s="240">
        <f t="shared" ca="1" si="824"/>
        <v>6.835504066419547E-4</v>
      </c>
      <c r="IA414" s="240">
        <f t="shared" ca="1" si="825"/>
        <v>-5.8916742236670154E-4</v>
      </c>
      <c r="IB414" s="240">
        <f t="shared" ca="1" si="826"/>
        <v>-9.9782734230953376E-4</v>
      </c>
      <c r="IC414" s="240">
        <f t="shared" ca="1" si="827"/>
        <v>5.690085846421386E-5</v>
      </c>
      <c r="ID414" s="240">
        <f t="shared" ca="1" si="828"/>
        <v>1.0281797120369075E-3</v>
      </c>
      <c r="IE414" s="240">
        <f t="shared" ca="1" si="829"/>
        <v>4.3790821822308905E-4</v>
      </c>
      <c r="IF414" s="240">
        <f t="shared" ca="1" si="830"/>
        <v>-7.6597096816223727E-4</v>
      </c>
      <c r="IG414" s="240">
        <f t="shared" ca="1" si="831"/>
        <v>-9.0014489201851989E-4</v>
      </c>
      <c r="IH414" s="240">
        <f t="shared" ca="1" si="832"/>
        <v>2.8581071560783623E-4</v>
      </c>
      <c r="II414" s="240">
        <f t="shared" ca="1" si="833"/>
        <v>1.0526036201698107E-3</v>
      </c>
      <c r="IJ414" s="240">
        <f t="shared" ca="1" si="834"/>
        <v>2.7567491251924729E-4</v>
      </c>
      <c r="IK414" s="240">
        <f t="shared" ca="1" si="835"/>
        <v>-9.0555158800048022E-4</v>
      </c>
      <c r="IL414" s="240">
        <f t="shared" ca="1" si="836"/>
        <v>-7.5871923466204385E-4</v>
      </c>
      <c r="IM414" s="240">
        <f t="shared" ca="1" si="837"/>
        <v>5.0083138954858781E-4</v>
      </c>
      <c r="IN414" s="240">
        <f t="shared" ca="1" si="838"/>
        <v>1.0258754765349991E-3</v>
      </c>
      <c r="IO414" s="240">
        <f t="shared" ca="1" si="839"/>
        <v>4.6396764796441056E-5</v>
      </c>
      <c r="IP414" s="240">
        <f t="shared" ca="1" si="840"/>
        <v>-1.0011262583814375E-3</v>
      </c>
      <c r="IQ414" s="240">
        <f t="shared" ca="1" si="841"/>
        <v>-5.8042305470336049E-4</v>
      </c>
      <c r="IR414" s="240">
        <f t="shared" ca="1" si="842"/>
        <v>6.9151379153758671E-4</v>
      </c>
      <c r="IS414" s="240">
        <f t="shared" ca="1" si="843"/>
        <v>9.4929415504916019E-4</v>
      </c>
      <c r="IT414" s="240">
        <f t="shared" ca="1" si="844"/>
        <v>-1.8513606804162032E-4</v>
      </c>
      <c r="IU414" s="240">
        <f t="shared" ca="1" si="845"/>
        <v>-1.0480504574800547E-3</v>
      </c>
      <c r="IV414" s="240">
        <f t="shared" ca="1" si="846"/>
        <v>-3.7392078693302853E-4</v>
      </c>
      <c r="IW414" s="240">
        <f t="shared" ca="1" si="847"/>
        <v>8.4859156915985672E-4</v>
      </c>
      <c r="IX414" s="240">
        <f t="shared" ca="1" si="848"/>
        <v>8.2658118169417615E-4</v>
      </c>
      <c r="IY414" s="240">
        <f t="shared" ca="1" si="849"/>
        <v>-4.0767207666683356E-4</v>
      </c>
      <c r="IZ414" s="240">
        <f t="shared" ca="1" si="850"/>
        <v>-1.0440438691208501E-3</v>
      </c>
      <c r="JA414" s="240">
        <f t="shared" ca="1" si="851"/>
        <v>-1.4924756184911436E-4</v>
      </c>
      <c r="JB414" s="240">
        <f t="shared" ca="1" si="852"/>
        <v>9.6443141158647147E-4</v>
      </c>
    </row>
    <row r="415" spans="2:262">
      <c r="B415" s="248">
        <v>54</v>
      </c>
      <c r="C415" s="247">
        <f t="shared" si="853"/>
        <v>1.0546875000000005E-3</v>
      </c>
      <c r="D415" s="244">
        <f t="shared" ca="1" si="597"/>
        <v>24.19040522587305</v>
      </c>
      <c r="E415" s="243">
        <f ca="1">BH361</f>
        <v>0.1904052258730492</v>
      </c>
      <c r="F415" s="242">
        <v>54</v>
      </c>
      <c r="G415" s="240">
        <f t="shared" ca="1" si="854"/>
        <v>-2.8356224618382615E-4</v>
      </c>
      <c r="H415" s="240">
        <f t="shared" ca="1" si="598"/>
        <v>2.0693755028435262E-4</v>
      </c>
      <c r="I415" s="240">
        <f t="shared" ca="1" si="599"/>
        <v>3.8412569257749159E-4</v>
      </c>
      <c r="J415" s="240">
        <f t="shared" ca="1" si="600"/>
        <v>-2.0267690508463045E-5</v>
      </c>
      <c r="K415" s="240">
        <f t="shared" ca="1" si="601"/>
        <v>-3.9397498674943163E-4</v>
      </c>
      <c r="L415" s="240">
        <f t="shared" ca="1" si="602"/>
        <v>-1.7118853580706285E-4</v>
      </c>
      <c r="M415" s="240">
        <f t="shared" ca="1" si="603"/>
        <v>3.1078414429387843E-4</v>
      </c>
      <c r="N415" s="240">
        <f t="shared" ca="1" si="604"/>
        <v>3.2221731039028007E-4</v>
      </c>
      <c r="O415" s="240">
        <f t="shared" ca="1" si="605"/>
        <v>-1.5419930420072677E-4</v>
      </c>
      <c r="P415" s="240">
        <f t="shared" ca="1" si="606"/>
        <v>-3.9715205974158137E-4</v>
      </c>
      <c r="Q415" s="240">
        <f t="shared" ca="1" si="607"/>
        <v>-3.8800853649196464E-5</v>
      </c>
      <c r="R415" s="240">
        <f t="shared" ca="1" si="608"/>
        <v>3.7829638294141753E-4</v>
      </c>
      <c r="S415" s="240">
        <f t="shared" ca="1" si="609"/>
        <v>2.2263790001691519E-4</v>
      </c>
      <c r="T415" s="240">
        <f t="shared" ca="1" si="610"/>
        <v>-2.7010318894262701E-4</v>
      </c>
      <c r="U415" s="241">
        <f t="shared" ca="1" si="611"/>
        <v>-3.5389734290036554E-4</v>
      </c>
      <c r="V415" s="240">
        <f t="shared" ca="1" si="612"/>
        <v>9.8123108852191782E-5</v>
      </c>
      <c r="W415" s="240">
        <f t="shared" ca="1" si="613"/>
        <v>4.0158128418351161E-4</v>
      </c>
      <c r="X415" s="240">
        <f t="shared" ca="1" si="614"/>
        <v>9.7029476501194414E-5</v>
      </c>
      <c r="Y415" s="240">
        <f t="shared" ca="1" si="615"/>
        <v>-3.5442880487115161E-4</v>
      </c>
      <c r="Z415" s="240">
        <f t="shared" ca="1" si="616"/>
        <v>-2.692678260421777E-4</v>
      </c>
      <c r="AA415" s="240">
        <f t="shared" ca="1" si="617"/>
        <v>2.2357531524337383E-4</v>
      </c>
      <c r="AB415" s="240">
        <f t="shared" ca="1" si="618"/>
        <v>3.7791656668170563E-4</v>
      </c>
      <c r="AC415" s="240">
        <f t="shared" ca="1" si="619"/>
        <v>-3.9922844521883864E-5</v>
      </c>
      <c r="AD415" s="240">
        <f t="shared" ca="1" si="620"/>
        <v>-3.973174865700604E-4</v>
      </c>
      <c r="AE415" s="240">
        <f t="shared" ca="1" si="621"/>
        <v>-1.5315770420912868E-4</v>
      </c>
      <c r="AF415" s="240">
        <f t="shared" ca="1" si="622"/>
        <v>3.2288891352545132E-4</v>
      </c>
      <c r="AG415" s="240">
        <f t="shared" ca="1" si="623"/>
        <v>3.1006891680349492E-4</v>
      </c>
      <c r="AH415" s="240">
        <f t="shared" ca="1" si="624"/>
        <v>-1.7220771115080289E-4</v>
      </c>
      <c r="AI415" s="240">
        <f t="shared" ca="1" si="625"/>
        <v>-3.9375503807579802E-4</v>
      </c>
      <c r="AJ415" s="240">
        <f t="shared" ca="1" si="626"/>
        <v>-1.9141628828144502E-5</v>
      </c>
      <c r="AK415" s="240">
        <f t="shared" ca="1" si="627"/>
        <v>3.8445296524319074E-4</v>
      </c>
      <c r="AL415" s="240">
        <f t="shared" ca="1" si="628"/>
        <v>2.0597053014641118E-4</v>
      </c>
      <c r="AM415" s="240">
        <f t="shared" ca="1" si="629"/>
        <v>-2.8435945230369833E-4</v>
      </c>
      <c r="AN415" s="240">
        <f t="shared" ca="1" si="630"/>
        <v>-3.4415795190230361E-4</v>
      </c>
      <c r="AO415" s="240">
        <f t="shared" ca="1" si="631"/>
        <v>1.1711233016697731E-4</v>
      </c>
      <c r="AP415" s="240">
        <f t="shared" ca="1" si="632"/>
        <v>4.0106990200802935E-4</v>
      </c>
      <c r="AQ415" s="240">
        <f t="shared" ca="1" si="633"/>
        <v>7.7791743720412838E-5</v>
      </c>
      <c r="AR415" s="240">
        <f t="shared" ca="1" si="634"/>
        <v>-3.6326619823967983E-4</v>
      </c>
      <c r="AS415" s="240">
        <f t="shared" ca="1" si="635"/>
        <v>-2.5432471612251686E-4</v>
      </c>
      <c r="AT415" s="240">
        <f t="shared" ca="1" si="636"/>
        <v>2.3967446768508838E-4</v>
      </c>
      <c r="AU415" s="240">
        <f t="shared" ca="1" si="637"/>
        <v>3.707970066752017E-4</v>
      </c>
      <c r="AV415" s="240">
        <f t="shared" ca="1" si="638"/>
        <v>-5.9481820906024697E-5</v>
      </c>
      <c r="AW415" s="240">
        <f t="shared" ca="1" si="639"/>
        <v>-3.9970281376464013E-4</v>
      </c>
      <c r="AX415" s="240">
        <f t="shared" ca="1" si="640"/>
        <v>-1.3475790228672358E-4</v>
      </c>
      <c r="AY415" s="240">
        <f t="shared" ca="1" si="641"/>
        <v>3.3421581508261193E-4</v>
      </c>
      <c r="AZ415" s="240">
        <f t="shared" ca="1" si="642"/>
        <v>2.9717354003730071E-4</v>
      </c>
      <c r="BA415" s="240">
        <f t="shared" ca="1" si="643"/>
        <v>-1.8980125464110659E-4</v>
      </c>
      <c r="BB415" s="240">
        <f t="shared" ca="1" si="644"/>
        <v>-3.8940942603442232E-4</v>
      </c>
      <c r="BC415" s="240">
        <f t="shared" ca="1" si="645"/>
        <v>5.6370985336313007E-7</v>
      </c>
      <c r="BD415" s="240">
        <f t="shared" ca="1" si="646"/>
        <v>3.8968336667758916E-4</v>
      </c>
      <c r="BE415" s="240">
        <f t="shared" ca="1" si="647"/>
        <v>1.8880695922789427E-4</v>
      </c>
      <c r="BF415" s="240">
        <f t="shared" ca="1" si="648"/>
        <v>-2.9793066883722569E-4</v>
      </c>
      <c r="BG415" s="240">
        <f t="shared" ca="1" si="649"/>
        <v>-3.335894542534335E-4</v>
      </c>
      <c r="BH415" s="240">
        <f t="shared" ca="1" si="650"/>
        <v>1.3581941762056207E-4</v>
      </c>
      <c r="BI415" s="240">
        <f t="shared" ca="1" si="651"/>
        <v>3.9959230730903569E-4</v>
      </c>
      <c r="BJ415" s="240">
        <f t="shared" ca="1" si="652"/>
        <v>5.8366603815259636E-5</v>
      </c>
      <c r="BK415" s="240">
        <f t="shared" ca="1" si="653"/>
        <v>-3.7122845151828883E-4</v>
      </c>
      <c r="BL415" s="240">
        <f t="shared" ca="1" si="654"/>
        <v>-2.3876891568550384E-4</v>
      </c>
      <c r="BM415" s="240">
        <f t="shared" ca="1" si="655"/>
        <v>2.5519622334114567E-4</v>
      </c>
      <c r="BN415" s="240">
        <f t="shared" ca="1" si="656"/>
        <v>3.6278416420163536E-4</v>
      </c>
      <c r="BO415" s="240">
        <f t="shared" ca="1" si="657"/>
        <v>-7.8897500373606536E-5</v>
      </c>
      <c r="BP415" s="240">
        <f t="shared" ca="1" si="658"/>
        <v>-4.0112522187102953E-4</v>
      </c>
      <c r="BQ415" s="240">
        <f t="shared" ca="1" si="659"/>
        <v>-1.1603345677430883E-4</v>
      </c>
      <c r="BR415" s="240">
        <f t="shared" ca="1" si="660"/>
        <v>3.4473756146739061E-4</v>
      </c>
      <c r="BS415" s="240">
        <f t="shared" ca="1" si="661"/>
        <v>2.8356224618382881E-4</v>
      </c>
      <c r="BT415" s="240">
        <f t="shared" ca="1" si="662"/>
        <v>-2.0693755028434839E-4</v>
      </c>
      <c r="BU415" s="240">
        <f t="shared" ca="1" si="663"/>
        <v>-3.8412569257749169E-4</v>
      </c>
      <c r="BV415" s="240">
        <f t="shared" ca="1" si="664"/>
        <v>2.026769050846169E-5</v>
      </c>
      <c r="BW415" s="240">
        <f t="shared" ca="1" si="665"/>
        <v>3.9397498674943114E-4</v>
      </c>
      <c r="BX415" s="240">
        <f t="shared" ca="1" si="666"/>
        <v>1.7118853580706599E-4</v>
      </c>
      <c r="BY415" s="240">
        <f t="shared" ca="1" si="667"/>
        <v>-3.1078414429387582E-4</v>
      </c>
      <c r="BZ415" s="240">
        <f t="shared" ca="1" si="668"/>
        <v>-3.2221731039027996E-4</v>
      </c>
      <c r="CA415" s="240">
        <f t="shared" ca="1" si="669"/>
        <v>1.5419930420072558E-4</v>
      </c>
      <c r="CB415" s="240">
        <f t="shared" ca="1" si="670"/>
        <v>3.9715205974158159E-4</v>
      </c>
      <c r="CC415" s="240">
        <f t="shared" ca="1" si="671"/>
        <v>3.8800853649199174E-5</v>
      </c>
      <c r="CD415" s="240">
        <f t="shared" ca="1" si="672"/>
        <v>-3.7829638294141618E-4</v>
      </c>
      <c r="CE415" s="240">
        <f t="shared" ca="1" si="673"/>
        <v>-2.2263790001691983E-4</v>
      </c>
      <c r="CF415" s="240">
        <f t="shared" ca="1" si="674"/>
        <v>2.7010318894262706E-4</v>
      </c>
      <c r="CG415" s="240">
        <f t="shared" ca="1" si="675"/>
        <v>3.5389734290036613E-4</v>
      </c>
      <c r="CH415" s="240">
        <f t="shared" ca="1" si="676"/>
        <v>-9.8123108852189072E-5</v>
      </c>
      <c r="CI415" s="240">
        <f t="shared" ca="1" si="677"/>
        <v>-4.0158128418351161E-4</v>
      </c>
      <c r="CJ415" s="240">
        <f t="shared" ca="1" si="678"/>
        <v>-9.7029476501199862E-5</v>
      </c>
      <c r="CK415" s="240">
        <f t="shared" ca="1" si="679"/>
        <v>3.5442880487115166E-4</v>
      </c>
      <c r="CL415" s="240">
        <f t="shared" ca="1" si="680"/>
        <v>2.6926782604217873E-4</v>
      </c>
      <c r="CM415" s="240">
        <f t="shared" ca="1" si="681"/>
        <v>-2.235753152433715E-4</v>
      </c>
      <c r="CN415" s="240">
        <f t="shared" ca="1" si="682"/>
        <v>-3.7791656668170661E-4</v>
      </c>
      <c r="CO415" s="240">
        <f t="shared" ca="1" si="683"/>
        <v>3.9922844521879662E-5</v>
      </c>
      <c r="CP415" s="240">
        <f t="shared" ca="1" si="684"/>
        <v>3.9731748657005953E-4</v>
      </c>
      <c r="CQ415" s="240">
        <f t="shared" ca="1" si="685"/>
        <v>1.5315770420912858E-4</v>
      </c>
      <c r="CR415" s="240">
        <f t="shared" ca="1" si="686"/>
        <v>-3.2288891352544969E-4</v>
      </c>
      <c r="CS415" s="240">
        <f t="shared" ca="1" si="687"/>
        <v>-3.1006891680349666E-4</v>
      </c>
      <c r="CT415" s="240">
        <f t="shared" ca="1" si="688"/>
        <v>1.7220771115080042E-4</v>
      </c>
      <c r="CU415" s="240">
        <f t="shared" ca="1" si="689"/>
        <v>3.9375503807579916E-4</v>
      </c>
      <c r="CV415" s="240">
        <f t="shared" ca="1" si="690"/>
        <v>1.9141628828144393E-5</v>
      </c>
      <c r="CW415" s="240">
        <f t="shared" ca="1" si="691"/>
        <v>-3.8445296524318987E-4</v>
      </c>
      <c r="CX415" s="240">
        <f t="shared" ca="1" si="692"/>
        <v>-2.0597053014641354E-4</v>
      </c>
      <c r="CY415" s="240">
        <f t="shared" ca="1" si="693"/>
        <v>2.8435945230369637E-4</v>
      </c>
      <c r="CZ415" s="240">
        <f t="shared" ca="1" si="694"/>
        <v>3.4415795190230654E-4</v>
      </c>
      <c r="DA415" s="240">
        <f t="shared" ca="1" si="695"/>
        <v>-1.1711233016697194E-4</v>
      </c>
      <c r="DB415" s="240">
        <f t="shared" ca="1" si="696"/>
        <v>-4.0106990200802973E-4</v>
      </c>
      <c r="DC415" s="240">
        <f t="shared" ca="1" si="697"/>
        <v>-7.7791743720421159E-5</v>
      </c>
      <c r="DD415" s="240">
        <f t="shared" ca="1" si="698"/>
        <v>3.6326619823968107E-4</v>
      </c>
      <c r="DE415" s="240">
        <f t="shared" ca="1" si="699"/>
        <v>2.5432471612251681E-4</v>
      </c>
      <c r="DF415" s="240">
        <f t="shared" ca="1" si="700"/>
        <v>-2.3967446768508841E-4</v>
      </c>
      <c r="DG415" s="240">
        <f t="shared" ca="1" si="701"/>
        <v>-3.707970066752017E-4</v>
      </c>
      <c r="DH415" s="240">
        <f t="shared" ca="1" si="702"/>
        <v>5.948182090602196E-5</v>
      </c>
      <c r="DI415" s="240">
        <f t="shared" ca="1" si="703"/>
        <v>3.9970281376463986E-4</v>
      </c>
      <c r="DJ415" s="240">
        <f t="shared" ca="1" si="704"/>
        <v>1.3475790228672618E-4</v>
      </c>
      <c r="DK415" s="240">
        <f t="shared" ca="1" si="705"/>
        <v>-3.3421581508260879E-4</v>
      </c>
      <c r="DL415" s="240">
        <f t="shared" ca="1" si="706"/>
        <v>-2.9717354003730445E-4</v>
      </c>
      <c r="DM415" s="240">
        <f t="shared" ca="1" si="707"/>
        <v>1.8980125464109914E-4</v>
      </c>
      <c r="DN415" s="240">
        <f t="shared" ca="1" si="708"/>
        <v>3.8940942603442449E-4</v>
      </c>
      <c r="DO415" s="240">
        <f t="shared" ca="1" si="709"/>
        <v>-5.6370985336608452E-7</v>
      </c>
      <c r="DP415" s="240">
        <f t="shared" ca="1" si="710"/>
        <v>-3.8968336667758992E-4</v>
      </c>
      <c r="DQ415" s="240">
        <f t="shared" ca="1" si="711"/>
        <v>-1.8880695922789671E-4</v>
      </c>
      <c r="DR415" s="240">
        <f t="shared" ca="1" si="712"/>
        <v>2.9793066883722379E-4</v>
      </c>
      <c r="DS415" s="240">
        <f t="shared" ca="1" si="713"/>
        <v>3.3358945425343507E-4</v>
      </c>
      <c r="DT415" s="240">
        <f t="shared" ca="1" si="714"/>
        <v>-1.3581941762055944E-4</v>
      </c>
      <c r="DU415" s="240">
        <f t="shared" ca="1" si="715"/>
        <v>-3.995923073090359E-4</v>
      </c>
      <c r="DV415" s="240">
        <f t="shared" ca="1" si="716"/>
        <v>-5.8366603815262428E-5</v>
      </c>
      <c r="DW415" s="240">
        <f t="shared" ca="1" si="717"/>
        <v>3.7122845151828563E-4</v>
      </c>
      <c r="DX415" s="240">
        <f t="shared" ca="1" si="718"/>
        <v>2.3876891568551064E-4</v>
      </c>
      <c r="DY415" s="240">
        <f t="shared" ca="1" si="719"/>
        <v>-2.5519622334114794E-4</v>
      </c>
      <c r="DZ415" s="240">
        <f t="shared" ca="1" si="720"/>
        <v>-3.6278416420163406E-4</v>
      </c>
      <c r="EA415" s="240">
        <f t="shared" ca="1" si="721"/>
        <v>7.8897500373609409E-5</v>
      </c>
      <c r="EB415" s="240">
        <f t="shared" ca="1" si="722"/>
        <v>4.0112522187102942E-4</v>
      </c>
      <c r="EC415" s="240">
        <f t="shared" ca="1" si="723"/>
        <v>1.1603345677431148E-4</v>
      </c>
      <c r="ED415" s="240">
        <f t="shared" ca="1" si="724"/>
        <v>-3.447375614673892E-4</v>
      </c>
      <c r="EE415" s="240">
        <f t="shared" ca="1" si="725"/>
        <v>-2.8356224618383081E-4</v>
      </c>
      <c r="EF415" s="240">
        <f t="shared" ca="1" si="726"/>
        <v>2.0693755028434606E-4</v>
      </c>
      <c r="EG415" s="240">
        <f t="shared" ca="1" si="727"/>
        <v>3.8412569257749419E-4</v>
      </c>
      <c r="EH415" s="240">
        <f t="shared" ca="1" si="728"/>
        <v>-2.0267690508453287E-5</v>
      </c>
      <c r="EI415" s="240">
        <f t="shared" ca="1" si="729"/>
        <v>-3.9397498674942951E-4</v>
      </c>
      <c r="EJ415" s="240">
        <f t="shared" ca="1" si="730"/>
        <v>-1.7118853580706334E-4</v>
      </c>
      <c r="EK415" s="240">
        <f t="shared" ca="1" si="731"/>
        <v>3.1078414429387767E-4</v>
      </c>
      <c r="EL415" s="240">
        <f t="shared" ca="1" si="732"/>
        <v>3.2221731039028159E-4</v>
      </c>
      <c r="EM415" s="240">
        <f t="shared" ca="1" si="733"/>
        <v>-1.5419930420072303E-4</v>
      </c>
      <c r="EN415" s="240">
        <f t="shared" ca="1" si="734"/>
        <v>-3.9715205974158202E-4</v>
      </c>
      <c r="EO415" s="240">
        <f t="shared" ca="1" si="735"/>
        <v>-3.8800853649201939E-5</v>
      </c>
      <c r="EP415" s="240">
        <f t="shared" ca="1" si="736"/>
        <v>3.7829638294141526E-4</v>
      </c>
      <c r="EQ415" s="240">
        <f t="shared" ca="1" si="737"/>
        <v>2.2263790001692213E-4</v>
      </c>
      <c r="ER415" s="240">
        <f t="shared" ca="1" si="738"/>
        <v>-2.7010318894262077E-4</v>
      </c>
      <c r="ES415" s="240">
        <f t="shared" ca="1" si="739"/>
        <v>-3.5389734290037014E-4</v>
      </c>
      <c r="ET415" s="240">
        <f t="shared" ca="1" si="740"/>
        <v>9.8123108852191972E-5</v>
      </c>
      <c r="EU415" s="240">
        <f t="shared" ca="1" si="741"/>
        <v>4.0158128418351161E-4</v>
      </c>
      <c r="EV415" s="240">
        <f t="shared" ca="1" si="742"/>
        <v>9.7029476501196975E-5</v>
      </c>
      <c r="EW415" s="240">
        <f t="shared" ca="1" si="743"/>
        <v>-3.5442880487115036E-4</v>
      </c>
      <c r="EX415" s="240">
        <f t="shared" ca="1" si="744"/>
        <v>-2.6926782604218074E-4</v>
      </c>
      <c r="EY415" s="240">
        <f t="shared" ca="1" si="745"/>
        <v>2.2357531524336925E-4</v>
      </c>
      <c r="EZ415" s="240">
        <f t="shared" ca="1" si="746"/>
        <v>3.7791656668170753E-4</v>
      </c>
      <c r="FA415" s="240">
        <f t="shared" ca="1" si="747"/>
        <v>-3.9922844521876979E-5</v>
      </c>
      <c r="FB415" s="240">
        <f t="shared" ca="1" si="748"/>
        <v>-3.973174865700591E-4</v>
      </c>
      <c r="FC415" s="240">
        <f t="shared" ca="1" si="749"/>
        <v>-1.5315770420913638E-4</v>
      </c>
      <c r="FD415" s="240">
        <f t="shared" ca="1" si="750"/>
        <v>3.228889135254446E-4</v>
      </c>
      <c r="FE415" s="240">
        <f t="shared" ca="1" si="751"/>
        <v>3.1006891680349476E-4</v>
      </c>
      <c r="FF415" s="240">
        <f t="shared" ca="1" si="752"/>
        <v>-1.7220771115080308E-4</v>
      </c>
      <c r="FG415" s="240">
        <f t="shared" ca="1" si="753"/>
        <v>-3.9375503807579856E-4</v>
      </c>
      <c r="FH415" s="240">
        <f t="shared" ca="1" si="754"/>
        <v>-1.9141628828147131E-5</v>
      </c>
      <c r="FI415" s="240">
        <f t="shared" ca="1" si="755"/>
        <v>3.8445296524318911E-4</v>
      </c>
      <c r="FJ415" s="240">
        <f t="shared" ca="1" si="756"/>
        <v>2.059705301464159E-4</v>
      </c>
      <c r="FK415" s="240">
        <f t="shared" ca="1" si="757"/>
        <v>-2.8435945230369448E-4</v>
      </c>
      <c r="FL415" s="240">
        <f t="shared" ca="1" si="758"/>
        <v>-3.4415795190230795E-4</v>
      </c>
      <c r="FM415" s="240">
        <f t="shared" ca="1" si="759"/>
        <v>1.1711233016696931E-4</v>
      </c>
      <c r="FN415" s="240">
        <f t="shared" ca="1" si="760"/>
        <v>4.0106990200802989E-4</v>
      </c>
      <c r="FO415" s="240">
        <f t="shared" ca="1" si="761"/>
        <v>7.779174372042387E-5</v>
      </c>
      <c r="FP415" s="240">
        <f t="shared" ca="1" si="762"/>
        <v>-3.6326619823967994E-4</v>
      </c>
      <c r="FQ415" s="240">
        <f t="shared" ca="1" si="763"/>
        <v>-2.5432471612251892E-4</v>
      </c>
      <c r="FR415" s="240">
        <f t="shared" ca="1" si="764"/>
        <v>2.3967446768508624E-4</v>
      </c>
      <c r="FS415" s="240">
        <f t="shared" ca="1" si="765"/>
        <v>3.7079700667520278E-4</v>
      </c>
      <c r="FT415" s="240">
        <f t="shared" ca="1" si="766"/>
        <v>-5.9481820906019249E-5</v>
      </c>
      <c r="FU415" s="240">
        <f t="shared" ca="1" si="767"/>
        <v>-3.9970281376463965E-4</v>
      </c>
      <c r="FV415" s="240">
        <f t="shared" ca="1" si="768"/>
        <v>-1.3475790228672873E-4</v>
      </c>
      <c r="FW415" s="240">
        <f t="shared" ca="1" si="769"/>
        <v>3.3421581508260727E-4</v>
      </c>
      <c r="FX415" s="240">
        <f t="shared" ca="1" si="770"/>
        <v>2.9717354003730635E-4</v>
      </c>
      <c r="FY415" s="240">
        <f t="shared" ca="1" si="771"/>
        <v>-1.898012546410967E-4</v>
      </c>
      <c r="FZ415" s="240">
        <f t="shared" ca="1" si="772"/>
        <v>-3.8940942603442514E-4</v>
      </c>
      <c r="GA415" s="240">
        <f t="shared" ca="1" si="773"/>
        <v>5.6370985336331981E-7</v>
      </c>
      <c r="GB415" s="240">
        <f t="shared" ca="1" si="774"/>
        <v>3.8968336667758927E-4</v>
      </c>
      <c r="GC415" s="240">
        <f t="shared" ca="1" si="775"/>
        <v>1.8880695922789912E-4</v>
      </c>
      <c r="GD415" s="240">
        <f t="shared" ca="1" si="776"/>
        <v>-2.97930668837222E-4</v>
      </c>
      <c r="GE415" s="240">
        <f t="shared" ca="1" si="777"/>
        <v>-3.3358945425343664E-4</v>
      </c>
      <c r="GF415" s="240">
        <f t="shared" ca="1" si="778"/>
        <v>1.3581941762055689E-4</v>
      </c>
      <c r="GG415" s="240">
        <f t="shared" ca="1" si="779"/>
        <v>3.9959230730903623E-4</v>
      </c>
      <c r="GH415" s="240">
        <f t="shared" ca="1" si="780"/>
        <v>5.8366603815265139E-5</v>
      </c>
      <c r="GI415" s="240">
        <f t="shared" ca="1" si="781"/>
        <v>-3.712284515182846E-4</v>
      </c>
      <c r="GJ415" s="240">
        <f t="shared" ca="1" si="782"/>
        <v>-2.3876891568551286E-4</v>
      </c>
      <c r="GK415" s="240">
        <f t="shared" ca="1" si="783"/>
        <v>2.5519622334114578E-4</v>
      </c>
      <c r="GL415" s="240">
        <f t="shared" ca="1" si="784"/>
        <v>3.6278416420163525E-4</v>
      </c>
      <c r="GM415" s="240">
        <f t="shared" ca="1" si="785"/>
        <v>-7.8897500373606726E-5</v>
      </c>
      <c r="GN415" s="240">
        <f t="shared" ca="1" si="786"/>
        <v>-4.0112522187102931E-4</v>
      </c>
      <c r="GO415" s="240">
        <f t="shared" ca="1" si="787"/>
        <v>-1.1603345677431412E-4</v>
      </c>
      <c r="GP415" s="240">
        <f t="shared" ca="1" si="788"/>
        <v>3.4473756146738779E-4</v>
      </c>
      <c r="GQ415" s="240">
        <f t="shared" ca="1" si="789"/>
        <v>2.8356224618383277E-4</v>
      </c>
      <c r="GR415" s="240">
        <f t="shared" ca="1" si="790"/>
        <v>-2.0693755028434367E-4</v>
      </c>
      <c r="GS415" s="240">
        <f t="shared" ca="1" si="791"/>
        <v>-3.8412569257749495E-4</v>
      </c>
      <c r="GT415" s="240">
        <f t="shared" ca="1" si="792"/>
        <v>2.0267690508450495E-5</v>
      </c>
      <c r="GU415" s="240">
        <f t="shared" ca="1" si="793"/>
        <v>3.9397498674942897E-4</v>
      </c>
      <c r="GV415" s="240">
        <f t="shared" ca="1" si="794"/>
        <v>1.7118853580707613E-4</v>
      </c>
      <c r="GW415" s="240">
        <f t="shared" ca="1" si="795"/>
        <v>-3.1078414429386872E-4</v>
      </c>
      <c r="GX415" s="240">
        <f t="shared" ca="1" si="796"/>
        <v>-3.2221731039029004E-4</v>
      </c>
      <c r="GY415" s="240">
        <f t="shared" ca="1" si="797"/>
        <v>1.5419930420070994E-4</v>
      </c>
      <c r="GZ415" s="240">
        <f t="shared" ca="1" si="798"/>
        <v>3.9715205974158419E-4</v>
      </c>
      <c r="HA415" s="240">
        <f t="shared" ca="1" si="799"/>
        <v>3.880085364919332E-5</v>
      </c>
      <c r="HB415" s="240">
        <f t="shared" ca="1" si="800"/>
        <v>-3.7829638294141818E-4</v>
      </c>
      <c r="HC415" s="240">
        <f t="shared" ca="1" si="801"/>
        <v>-2.2263790001691492E-4</v>
      </c>
      <c r="HD415" s="240">
        <f t="shared" ca="1" si="802"/>
        <v>2.7010318894262722E-4</v>
      </c>
      <c r="HE415" s="240">
        <f t="shared" ca="1" si="803"/>
        <v>3.5389734290036613E-4</v>
      </c>
      <c r="HF415" s="240">
        <f t="shared" ca="1" si="804"/>
        <v>-9.8123108852189288E-5</v>
      </c>
      <c r="HG415" s="240">
        <f t="shared" ca="1" si="805"/>
        <v>-4.0158128418351161E-4</v>
      </c>
      <c r="HH415" s="240">
        <f t="shared" ca="1" si="806"/>
        <v>-9.7029476501199659E-5</v>
      </c>
      <c r="HI415" s="240">
        <f t="shared" ca="1" si="807"/>
        <v>3.5442880487114906E-4</v>
      </c>
      <c r="HJ415" s="240">
        <f t="shared" ca="1" si="808"/>
        <v>2.6926782604218274E-4</v>
      </c>
      <c r="HK415" s="240">
        <f t="shared" ca="1" si="809"/>
        <v>-2.2357531524336695E-4</v>
      </c>
      <c r="HL415" s="240">
        <f t="shared" ca="1" si="810"/>
        <v>-3.7791656668170845E-4</v>
      </c>
      <c r="HM415" s="240">
        <f t="shared" ca="1" si="811"/>
        <v>3.9922844521874214E-5</v>
      </c>
      <c r="HN415" s="240">
        <f t="shared" ca="1" si="812"/>
        <v>3.9731748657005872E-4</v>
      </c>
      <c r="HO415" s="240">
        <f t="shared" ca="1" si="813"/>
        <v>1.5315770420913893E-4</v>
      </c>
      <c r="HP415" s="240">
        <f t="shared" ca="1" si="814"/>
        <v>-3.2288891352544297E-4</v>
      </c>
      <c r="HQ415" s="240">
        <f t="shared" ca="1" si="815"/>
        <v>-3.1006891680350381E-4</v>
      </c>
      <c r="HR415" s="240">
        <f t="shared" ca="1" si="816"/>
        <v>1.7220771115079029E-4</v>
      </c>
      <c r="HS415" s="240">
        <f t="shared" ca="1" si="817"/>
        <v>3.9375503807580138E-4</v>
      </c>
      <c r="HT415" s="240">
        <f t="shared" ca="1" si="818"/>
        <v>1.9141628828161307E-5</v>
      </c>
      <c r="HU415" s="240">
        <f t="shared" ca="1" si="819"/>
        <v>-3.8445296524318499E-4</v>
      </c>
      <c r="HV415" s="240">
        <f t="shared" ca="1" si="820"/>
        <v>-2.0597053014642807E-4</v>
      </c>
      <c r="HW415" s="240">
        <f t="shared" ca="1" si="821"/>
        <v>2.8435945230370055E-4</v>
      </c>
      <c r="HX415" s="240">
        <f t="shared" ca="1" si="822"/>
        <v>3.441579519023035E-4</v>
      </c>
      <c r="HY415" s="240">
        <f t="shared" ca="1" si="823"/>
        <v>-1.1711233016697761E-4</v>
      </c>
      <c r="HZ415" s="240">
        <f t="shared" ca="1" si="824"/>
        <v>-4.010699020080294E-4</v>
      </c>
      <c r="IA415" s="240">
        <f t="shared" ca="1" si="825"/>
        <v>-7.7791743720415345E-5</v>
      </c>
      <c r="IB415" s="240">
        <f t="shared" ca="1" si="826"/>
        <v>3.6326619823967874E-4</v>
      </c>
      <c r="IC415" s="240">
        <f t="shared" ca="1" si="827"/>
        <v>2.5432471612252109E-4</v>
      </c>
      <c r="ID415" s="240">
        <f t="shared" ca="1" si="828"/>
        <v>-2.3967446768508402E-4</v>
      </c>
      <c r="IE415" s="240">
        <f t="shared" ca="1" si="829"/>
        <v>-2.5540668206828397E-4</v>
      </c>
      <c r="IF415" s="240">
        <f t="shared" ca="1" si="830"/>
        <v>5.9481820906016512E-5</v>
      </c>
      <c r="IG415" s="240">
        <f t="shared" ca="1" si="831"/>
        <v>3.9970281376463932E-4</v>
      </c>
      <c r="IH415" s="240">
        <f t="shared" ca="1" si="832"/>
        <v>1.3475790228673133E-4</v>
      </c>
      <c r="II415" s="240">
        <f t="shared" ca="1" si="833"/>
        <v>-3.3421581508260575E-4</v>
      </c>
      <c r="IJ415" s="240">
        <f t="shared" ca="1" si="834"/>
        <v>-2.9717354003730819E-4</v>
      </c>
      <c r="IK415" s="240">
        <f t="shared" ca="1" si="835"/>
        <v>1.8980125464109426E-4</v>
      </c>
      <c r="IL415" s="240">
        <f t="shared" ca="1" si="836"/>
        <v>3.8940942603442579E-4</v>
      </c>
      <c r="IM415" s="240">
        <f t="shared" ca="1" si="837"/>
        <v>-5.6370985334919807E-7</v>
      </c>
      <c r="IN415" s="240">
        <f t="shared" ca="1" si="838"/>
        <v>-3.8968336667758585E-4</v>
      </c>
      <c r="IO415" s="240">
        <f t="shared" ca="1" si="839"/>
        <v>-1.8880695922791164E-4</v>
      </c>
      <c r="IP415" s="240">
        <f t="shared" ca="1" si="840"/>
        <v>2.9793066883721246E-4</v>
      </c>
      <c r="IQ415" s="240">
        <f t="shared" ca="1" si="841"/>
        <v>3.3358945425344445E-4</v>
      </c>
      <c r="IR415" s="240">
        <f t="shared" ca="1" si="842"/>
        <v>-1.35819417620565E-4</v>
      </c>
      <c r="IS415" s="240">
        <f t="shared" ca="1" si="843"/>
        <v>-3.9959230730903536E-4</v>
      </c>
      <c r="IT415" s="240">
        <f t="shared" ca="1" si="844"/>
        <v>-5.8366603815256573E-5</v>
      </c>
      <c r="IU415" s="240">
        <f t="shared" ca="1" si="845"/>
        <v>3.7122845151828785E-4</v>
      </c>
      <c r="IV415" s="240">
        <f t="shared" ca="1" si="846"/>
        <v>2.387689156855059E-4</v>
      </c>
      <c r="IW415" s="240">
        <f t="shared" ca="1" si="847"/>
        <v>-2.5519622334114372E-4</v>
      </c>
      <c r="IX415" s="240">
        <f t="shared" ca="1" si="848"/>
        <v>-3.6278416420163645E-4</v>
      </c>
      <c r="IY415" s="240">
        <f t="shared" ca="1" si="849"/>
        <v>7.8897500373603988E-5</v>
      </c>
      <c r="IZ415" s="240">
        <f t="shared" ca="1" si="850"/>
        <v>4.0112522187102915E-4</v>
      </c>
      <c r="JA415" s="240">
        <f t="shared" ca="1" si="851"/>
        <v>1.1603345677431675E-4</v>
      </c>
      <c r="JB415" s="240">
        <f t="shared" ca="1" si="852"/>
        <v>-3.4473756146738638E-4</v>
      </c>
    </row>
    <row r="416" spans="2:262">
      <c r="B416" s="248">
        <v>55</v>
      </c>
      <c r="C416" s="247">
        <f t="shared" si="853"/>
        <v>1.0742187500000005E-3</v>
      </c>
      <c r="D416" s="244">
        <f t="shared" ca="1" si="597"/>
        <v>24.19335735624918</v>
      </c>
      <c r="E416" s="243">
        <f ca="1">BI361</f>
        <v>0.19335735624918005</v>
      </c>
      <c r="F416" s="242">
        <v>55</v>
      </c>
      <c r="G416" s="240">
        <f t="shared" ca="1" si="854"/>
        <v>-1.6539890639556579E-3</v>
      </c>
      <c r="H416" s="240">
        <f t="shared" ca="1" si="598"/>
        <v>1.4256637263143301E-3</v>
      </c>
      <c r="I416" s="240">
        <f t="shared" ca="1" si="599"/>
        <v>2.2787184449199254E-3</v>
      </c>
      <c r="J416" s="240">
        <f t="shared" ca="1" si="600"/>
        <v>-4.2712365181375148E-4</v>
      </c>
      <c r="K416" s="240">
        <f t="shared" ca="1" si="601"/>
        <v>-2.4658850885453734E-3</v>
      </c>
      <c r="L416" s="240">
        <f t="shared" ca="1" si="602"/>
        <v>-6.534333101554955E-4</v>
      </c>
      <c r="M416" s="240">
        <f t="shared" ca="1" si="603"/>
        <v>2.1795489913156185E-3</v>
      </c>
      <c r="N416" s="240">
        <f t="shared" ca="1" si="604"/>
        <v>1.6085170841153096E-3</v>
      </c>
      <c r="O416" s="240">
        <f t="shared" ca="1" si="605"/>
        <v>-1.474692815429265E-3</v>
      </c>
      <c r="P416" s="240">
        <f t="shared" ca="1" si="606"/>
        <v>-2.2547311335372657E-3</v>
      </c>
      <c r="Q416" s="240">
        <f t="shared" ca="1" si="607"/>
        <v>4.8666404027262458E-4</v>
      </c>
      <c r="R416" s="240">
        <f t="shared" ca="1" si="608"/>
        <v>2.4679885230642355E-3</v>
      </c>
      <c r="S416" s="240">
        <f t="shared" ca="1" si="609"/>
        <v>5.9481465191996315E-4</v>
      </c>
      <c r="T416" s="240">
        <f t="shared" ca="1" si="610"/>
        <v>-2.2073392672659542E-3</v>
      </c>
      <c r="U416" s="241">
        <f t="shared" ca="1" si="611"/>
        <v>-1.5620761937298177E-3</v>
      </c>
      <c r="V416" s="240">
        <f t="shared" ca="1" si="612"/>
        <v>1.522833604734502E-3</v>
      </c>
      <c r="W416" s="240">
        <f t="shared" ca="1" si="613"/>
        <v>2.2293856564295895E-3</v>
      </c>
      <c r="X416" s="240">
        <f t="shared" ca="1" si="614"/>
        <v>-5.4591128051118031E-4</v>
      </c>
      <c r="Y416" s="240">
        <f t="shared" ca="1" si="615"/>
        <v>-2.4686053335808388E-3</v>
      </c>
      <c r="Z416" s="240">
        <f t="shared" ca="1" si="616"/>
        <v>-5.3583769957967061E-4</v>
      </c>
      <c r="AA416" s="240">
        <f t="shared" ca="1" si="617"/>
        <v>2.2337999245794185E-3</v>
      </c>
      <c r="AB416" s="240">
        <f t="shared" ca="1" si="618"/>
        <v>1.5146943670550173E-3</v>
      </c>
      <c r="AC416" s="240">
        <f t="shared" ca="1" si="619"/>
        <v>-1.5700570960186595E-3</v>
      </c>
      <c r="AD416" s="240">
        <f t="shared" ca="1" si="620"/>
        <v>-2.2026972807645774E-3</v>
      </c>
      <c r="AE416" s="240">
        <f t="shared" ca="1" si="621"/>
        <v>6.0482968420729789E-4</v>
      </c>
      <c r="AF416" s="240">
        <f t="shared" ca="1" si="622"/>
        <v>2.4677351485515916E-3</v>
      </c>
      <c r="AG416" s="240">
        <f t="shared" ca="1" si="623"/>
        <v>4.7653797864540513E-4</v>
      </c>
      <c r="AH416" s="240">
        <f t="shared" ca="1" si="624"/>
        <v>-2.258915024345479E-3</v>
      </c>
      <c r="AI416" s="240">
        <f t="shared" ca="1" si="625"/>
        <v>-1.4664001451315664E-3</v>
      </c>
      <c r="AJ416" s="240">
        <f t="shared" ca="1" si="626"/>
        <v>1.6163348436163984E-3</v>
      </c>
      <c r="AK416" s="240">
        <f t="shared" ca="1" si="627"/>
        <v>2.1746820826217929E-3</v>
      </c>
      <c r="AL416" s="240">
        <f t="shared" ca="1" si="628"/>
        <v>-6.6338376111767911E-4</v>
      </c>
      <c r="AM416" s="240">
        <f t="shared" ca="1" si="629"/>
        <v>-2.4653784921434179E-3</v>
      </c>
      <c r="AN416" s="240">
        <f t="shared" ca="1" si="630"/>
        <v>-4.1695120905171478E-4</v>
      </c>
      <c r="AO416" s="240">
        <f t="shared" ca="1" si="631"/>
        <v>2.2826694381671438E-3</v>
      </c>
      <c r="AP416" s="240">
        <f t="shared" ca="1" si="632"/>
        <v>1.4172226185929285E-3</v>
      </c>
      <c r="AQ416" s="240">
        <f t="shared" ca="1" si="633"/>
        <v>-1.6616389715429886E-3</v>
      </c>
      <c r="AR416" s="240">
        <f t="shared" ca="1" si="634"/>
        <v>-2.1453569373090383E-3</v>
      </c>
      <c r="AS416" s="240">
        <f t="shared" ca="1" si="635"/>
        <v>7.2153824045587968E-4</v>
      </c>
      <c r="AT416" s="240">
        <f t="shared" ca="1" si="636"/>
        <v>2.4615367839180163E-3</v>
      </c>
      <c r="AU416" s="240">
        <f t="shared" ca="1" si="637"/>
        <v>3.5711328364050187E-4</v>
      </c>
      <c r="AV416" s="240">
        <f t="shared" ca="1" si="638"/>
        <v>-2.3050488572737642E-3</v>
      </c>
      <c r="AW416" s="240">
        <f t="shared" ca="1" si="639"/>
        <v>-1.3671914101422173E-3</v>
      </c>
      <c r="AX416" s="240">
        <f t="shared" ca="1" si="640"/>
        <v>1.7059421902858049E-3</v>
      </c>
      <c r="AY416" s="240">
        <f t="shared" ca="1" si="641"/>
        <v>2.1147395091973111E-3</v>
      </c>
      <c r="AZ416" s="240">
        <f t="shared" ca="1" si="642"/>
        <v>-7.7925809213808212E-4</v>
      </c>
      <c r="BA416" s="240">
        <f t="shared" ca="1" si="643"/>
        <v>-2.4562123379767717E-3</v>
      </c>
      <c r="BB416" s="240">
        <f t="shared" ca="1" si="644"/>
        <v>-2.9706024654053205E-4</v>
      </c>
      <c r="BC416" s="240">
        <f t="shared" ca="1" si="645"/>
        <v>2.3260398011400976E-3</v>
      </c>
      <c r="BD416" s="240">
        <f t="shared" ca="1" si="646"/>
        <v>1.3163366567086013E-3</v>
      </c>
      <c r="BE416" s="240">
        <f t="shared" ca="1" si="647"/>
        <v>-1.7492178132424924E-3</v>
      </c>
      <c r="BF416" s="240">
        <f t="shared" ca="1" si="648"/>
        <v>-2.0828482410804377E-3</v>
      </c>
      <c r="BG416" s="240">
        <f t="shared" ca="1" si="649"/>
        <v>8.3650854788393421E-4</v>
      </c>
      <c r="BH416" s="240">
        <f t="shared" ca="1" si="650"/>
        <v>2.4494083615668226E-3</v>
      </c>
      <c r="BI416" s="240">
        <f t="shared" ca="1" si="651"/>
        <v>2.368282714558616E-4</v>
      </c>
      <c r="BJ416" s="240">
        <f t="shared" ca="1" si="652"/>
        <v>-2.3456296256064483E-3</v>
      </c>
      <c r="BK416" s="240">
        <f t="shared" ca="1" si="653"/>
        <v>-1.2646889912939965E-3</v>
      </c>
      <c r="BL416" s="240">
        <f t="shared" ca="1" si="654"/>
        <v>1.7914397727959372E-3</v>
      </c>
      <c r="BM416" s="240">
        <f t="shared" ca="1" si="655"/>
        <v>2.0497023430658592E-3</v>
      </c>
      <c r="BN416" s="240">
        <f t="shared" ca="1" si="656"/>
        <v>-8.9325512215959334E-4</v>
      </c>
      <c r="BO416" s="240">
        <f t="shared" ca="1" si="657"/>
        <v>-2.4411289531491454E-3</v>
      </c>
      <c r="BP416" s="240">
        <f t="shared" ca="1" si="658"/>
        <v>-1.7645363987604584E-4</v>
      </c>
      <c r="BQ416" s="240">
        <f t="shared" ca="1" si="659"/>
        <v>2.3638065304950749E-3</v>
      </c>
      <c r="BR416" s="240">
        <f t="shared" ca="1" si="660"/>
        <v>1.2122795245208039E-3</v>
      </c>
      <c r="BS416" s="240">
        <f t="shared" ca="1" si="661"/>
        <v>-1.8325826360164972E-3</v>
      </c>
      <c r="BT416" s="240">
        <f t="shared" ca="1" si="662"/>
        <v>-2.0153217810031246E-3</v>
      </c>
      <c r="BU416" s="240">
        <f t="shared" ca="1" si="663"/>
        <v>9.494636329506242E-4</v>
      </c>
      <c r="BV416" s="240">
        <f t="shared" ca="1" si="664"/>
        <v>2.4313790999297823E-3</v>
      </c>
      <c r="BW416" s="240">
        <f t="shared" ca="1" si="665"/>
        <v>1.1597271922159525E-4</v>
      </c>
      <c r="BX416" s="240">
        <f t="shared" ca="1" si="666"/>
        <v>-2.3805595667181507E-3</v>
      </c>
      <c r="BY416" s="240">
        <f t="shared" ca="1" si="667"/>
        <v>-1.159139825892091E-3</v>
      </c>
      <c r="BZ416" s="240">
        <f t="shared" ca="1" si="668"/>
        <v>1.8726216199817997E-3</v>
      </c>
      <c r="CA416" s="240">
        <f t="shared" ca="1" si="669"/>
        <v>1.9797272644572492E-3</v>
      </c>
      <c r="CB416" s="240">
        <f t="shared" ca="1" si="670"/>
        <v>-1.0051002223518974E-3</v>
      </c>
      <c r="CC416" s="240">
        <f t="shared" ca="1" si="671"/>
        <v>-2.4201646748557423E-3</v>
      </c>
      <c r="CD416" s="240">
        <f t="shared" ca="1" si="672"/>
        <v>-5.5421940937584735E-5</v>
      </c>
      <c r="CE416" s="240">
        <f t="shared" ca="1" si="673"/>
        <v>2.3958786428730913E-3</v>
      </c>
      <c r="CF416" s="240">
        <f t="shared" ca="1" si="674"/>
        <v>1.1053019047752907E-3</v>
      </c>
      <c r="CG416" s="240">
        <f t="shared" ca="1" si="675"/>
        <v>-1.9115326067050576E-3</v>
      </c>
      <c r="CH416" s="240">
        <f t="shared" ca="1" si="676"/>
        <v>-1.9429402342340356E-3</v>
      </c>
      <c r="CI416" s="240">
        <f t="shared" ca="1" si="677"/>
        <v>1.0601313769623443E-3</v>
      </c>
      <c r="CJ416" s="240">
        <f t="shared" ca="1" si="678"/>
        <v>2.4074924330773555E-3</v>
      </c>
      <c r="CK416" s="240">
        <f t="shared" ca="1" si="679"/>
        <v>-5.1622214512867404E-6</v>
      </c>
      <c r="CL416" s="240">
        <f t="shared" ca="1" si="680"/>
        <v>-2.4097545313212379E-3</v>
      </c>
      <c r="CM416" s="240">
        <f t="shared" ca="1" si="681"/>
        <v>-1.0507981911209538E-3</v>
      </c>
      <c r="CN416" s="240">
        <f t="shared" ca="1" si="682"/>
        <v>1.9492921576628446E-3</v>
      </c>
      <c r="CO416" s="240">
        <f t="shared" ca="1" si="683"/>
        <v>1.9049828494649341E-3</v>
      </c>
      <c r="CP416" s="240">
        <f t="shared" ca="1" si="684"/>
        <v>-1.1145239480721747E-3</v>
      </c>
      <c r="CQ416" s="240">
        <f t="shared" ca="1" si="685"/>
        <v>-2.393370007879223E-3</v>
      </c>
      <c r="CR416" s="240">
        <f t="shared" ca="1" si="686"/>
        <v>6.5743274310983485E-5</v>
      </c>
      <c r="CS416" s="240">
        <f t="shared" ca="1" si="687"/>
        <v>2.4221788737462426E-3</v>
      </c>
      <c r="CT416" s="240">
        <f t="shared" ca="1" si="688"/>
        <v>9.956615159281612E-4</v>
      </c>
      <c r="CU416" s="240">
        <f t="shared" ca="1" si="689"/>
        <v>-1.985877527913584E-3</v>
      </c>
      <c r="CV416" s="240">
        <f t="shared" ca="1" si="690"/>
        <v>-1.8658779742592121E-3</v>
      </c>
      <c r="CW416" s="240">
        <f t="shared" ca="1" si="691"/>
        <v>1.1682451716304206E-3</v>
      </c>
      <c r="CX416" s="240">
        <f t="shared" ca="1" si="692"/>
        <v>2.3778059060822038E-3</v>
      </c>
      <c r="CY416" s="240">
        <f t="shared" ca="1" si="693"/>
        <v>-1.2628472588053488E-4</v>
      </c>
      <c r="CZ416" s="240">
        <f t="shared" ca="1" si="694"/>
        <v>-2.43314418618881E-3</v>
      </c>
      <c r="DA416" s="240">
        <f t="shared" ca="1" si="695"/>
        <v>-9.3992509146835533E-4</v>
      </c>
      <c r="DB416" s="240">
        <f t="shared" ca="1" si="696"/>
        <v>2.0212666797982727E-3</v>
      </c>
      <c r="DC416" s="240">
        <f t="shared" ca="1" si="697"/>
        <v>1.8256491639314673E-3</v>
      </c>
      <c r="DD416" s="240">
        <f t="shared" ca="1" si="698"/>
        <v>-1.221262687980808E-3</v>
      </c>
      <c r="DE416" s="240">
        <f t="shared" ca="1" si="699"/>
        <v>-2.3608095029192693E-3</v>
      </c>
      <c r="DF416" s="240">
        <f t="shared" ca="1" si="700"/>
        <v>1.8675010825334125E-4</v>
      </c>
      <c r="DG416" s="240">
        <f t="shared" ca="1" si="701"/>
        <v>2.4426438635547273E-3</v>
      </c>
      <c r="DH416" s="240">
        <f t="shared" ca="1" si="702"/>
        <v>8.8362249127947948E-4</v>
      </c>
      <c r="DI416" s="240">
        <f t="shared" ca="1" si="703"/>
        <v>-2.0554382962150392E-3</v>
      </c>
      <c r="DJ416" s="240">
        <f t="shared" ca="1" si="704"/>
        <v>-1.7843206508127659E-3</v>
      </c>
      <c r="DK416" s="240">
        <f t="shared" ca="1" si="705"/>
        <v>1.2735445613538477E-3</v>
      </c>
      <c r="DL416" s="240">
        <f t="shared" ca="1" si="706"/>
        <v>2.3423910363881088E-3</v>
      </c>
      <c r="DM416" s="240">
        <f t="shared" ca="1" si="707"/>
        <v>-2.4710299934390181E-4</v>
      </c>
      <c r="DN416" s="240">
        <f t="shared" ca="1" si="708"/>
        <v>-2.4506721835935866E-3</v>
      </c>
      <c r="DO416" s="240">
        <f t="shared" ca="1" si="709"/>
        <v>-8.2678762994269517E-4</v>
      </c>
      <c r="DP416" s="240">
        <f t="shared" ca="1" si="710"/>
        <v>2.0883717934599938E-3</v>
      </c>
      <c r="DQ416" s="240">
        <f t="shared" ca="1" si="711"/>
        <v>1.7419173296541095E-3</v>
      </c>
      <c r="DR416" s="240">
        <f t="shared" ca="1" si="712"/>
        <v>-1.3250592991040869E-3</v>
      </c>
      <c r="DS416" s="240">
        <f t="shared" ca="1" si="713"/>
        <v>-2.3225616010842933E-3</v>
      </c>
      <c r="DT416" s="240">
        <f t="shared" ca="1" si="714"/>
        <v>3.0730704482750373E-4</v>
      </c>
      <c r="DU416" s="240">
        <f t="shared" ca="1" si="715"/>
        <v>2.4572243103455757E-3</v>
      </c>
      <c r="DV416" s="240">
        <f t="shared" ca="1" si="716"/>
        <v>7.6945474265314854E-4</v>
      </c>
      <c r="DW416" s="240">
        <f t="shared" ca="1" si="717"/>
        <v>-2.120047333625781E-3</v>
      </c>
      <c r="DX416" s="240">
        <f t="shared" ca="1" si="718"/>
        <v>-1.6984647426305046E-3</v>
      </c>
      <c r="DY416" s="240">
        <f t="shared" ca="1" si="719"/>
        <v>1.3757758706796448E-3</v>
      </c>
      <c r="DZ416" s="240">
        <f t="shared" ca="1" si="720"/>
        <v>2.3013331415181327E-3</v>
      </c>
      <c r="EA416" s="240">
        <f t="shared" ca="1" si="721"/>
        <v>-3.6732598003818239E-4</v>
      </c>
      <c r="EB416" s="240">
        <f t="shared" ca="1" si="722"/>
        <v>-2.4622962970545547E-3</v>
      </c>
      <c r="EC416" s="240">
        <f t="shared" ca="1" si="723"/>
        <v>-7.1165836459846003E-4</v>
      </c>
      <c r="ED416" s="240">
        <f t="shared" ca="1" si="724"/>
        <v>2.1504458365515047E-3</v>
      </c>
      <c r="EE416" s="240">
        <f t="shared" ca="1" si="725"/>
        <v>1.6539890639556251E-3</v>
      </c>
      <c r="EF416" s="240">
        <f t="shared" ca="1" si="726"/>
        <v>-1.4256637263143374E-3</v>
      </c>
      <c r="EG416" s="240">
        <f t="shared" ca="1" si="727"/>
        <v>-2.2787184449199094E-3</v>
      </c>
      <c r="EH416" s="240">
        <f t="shared" ca="1" si="728"/>
        <v>4.2712365181375874E-4</v>
      </c>
      <c r="EI416" s="240">
        <f t="shared" ca="1" si="729"/>
        <v>2.4658850885453756E-3</v>
      </c>
      <c r="EJ416" s="240">
        <f t="shared" ca="1" si="730"/>
        <v>6.5343331015549041E-4</v>
      </c>
      <c r="EK416" s="240">
        <f t="shared" ca="1" si="731"/>
        <v>-2.1795489913156371E-3</v>
      </c>
      <c r="EL416" s="240">
        <f t="shared" ca="1" si="732"/>
        <v>-1.6085170841153055E-3</v>
      </c>
      <c r="EM416" s="240">
        <f t="shared" ca="1" si="733"/>
        <v>1.4746928154292973E-3</v>
      </c>
      <c r="EN416" s="240">
        <f t="shared" ca="1" si="734"/>
        <v>2.2547311335372635E-3</v>
      </c>
      <c r="EO416" s="240">
        <f t="shared" ca="1" si="735"/>
        <v>-4.8666404027266404E-4</v>
      </c>
      <c r="EP416" s="240">
        <f t="shared" ca="1" si="736"/>
        <v>-2.467988523064236E-3</v>
      </c>
      <c r="EQ416" s="240">
        <f t="shared" ca="1" si="737"/>
        <v>-5.9481465191992813E-4</v>
      </c>
      <c r="ER416" s="240">
        <f t="shared" ca="1" si="738"/>
        <v>2.2073392672659542E-3</v>
      </c>
      <c r="ES416" s="240">
        <f t="shared" ca="1" si="739"/>
        <v>1.5620761937297897E-3</v>
      </c>
      <c r="ET416" s="240">
        <f t="shared" ca="1" si="740"/>
        <v>-1.5228336047345024E-3</v>
      </c>
      <c r="EU416" s="240">
        <f t="shared" ca="1" si="741"/>
        <v>-2.2293856564295743E-3</v>
      </c>
      <c r="EV416" s="240">
        <f t="shared" ca="1" si="742"/>
        <v>5.4591128051118118E-4</v>
      </c>
      <c r="EW416" s="240">
        <f t="shared" ca="1" si="743"/>
        <v>2.4686053335808388E-3</v>
      </c>
      <c r="EX416" s="240">
        <f t="shared" ca="1" si="744"/>
        <v>5.3583769957966996E-4</v>
      </c>
      <c r="EY416" s="240">
        <f t="shared" ca="1" si="745"/>
        <v>-2.2337999245794337E-3</v>
      </c>
      <c r="EZ416" s="240">
        <f t="shared" ca="1" si="746"/>
        <v>-1.5146943670550164E-3</v>
      </c>
      <c r="FA416" s="240">
        <f t="shared" ca="1" si="747"/>
        <v>1.5700570960186873E-3</v>
      </c>
      <c r="FB416" s="240">
        <f t="shared" ca="1" si="748"/>
        <v>2.2026972807645808E-3</v>
      </c>
      <c r="FC416" s="240">
        <f t="shared" ca="1" si="749"/>
        <v>-6.0482968420732435E-4</v>
      </c>
      <c r="FD416" s="240">
        <f t="shared" ca="1" si="750"/>
        <v>-2.4677351485515916E-3</v>
      </c>
      <c r="FE416" s="240">
        <f t="shared" ca="1" si="751"/>
        <v>-4.7653797864537846E-4</v>
      </c>
      <c r="FF416" s="240">
        <f t="shared" ca="1" si="752"/>
        <v>2.258915024345476E-3</v>
      </c>
      <c r="FG416" s="240">
        <f t="shared" ca="1" si="753"/>
        <v>1.4664001451315445E-3</v>
      </c>
      <c r="FH416" s="240">
        <f t="shared" ca="1" si="754"/>
        <v>-1.6163348436163921E-3</v>
      </c>
      <c r="FI416" s="240">
        <f t="shared" ca="1" si="755"/>
        <v>-2.1746820826217803E-3</v>
      </c>
      <c r="FJ416" s="240">
        <f t="shared" ca="1" si="756"/>
        <v>6.6338376111767152E-4</v>
      </c>
      <c r="FK416" s="240">
        <f t="shared" ca="1" si="757"/>
        <v>2.4653784921434161E-3</v>
      </c>
      <c r="FL416" s="240">
        <f t="shared" ca="1" si="758"/>
        <v>4.1695120905172259E-4</v>
      </c>
      <c r="FM416" s="240">
        <f t="shared" ca="1" si="759"/>
        <v>-2.2826694381671538E-3</v>
      </c>
      <c r="FN416" s="240">
        <f t="shared" ca="1" si="760"/>
        <v>-1.4172226185929348E-3</v>
      </c>
      <c r="FO416" s="240">
        <f t="shared" ca="1" si="761"/>
        <v>1.6616389715430088E-3</v>
      </c>
      <c r="FP416" s="240">
        <f t="shared" ca="1" si="762"/>
        <v>2.1453569373090422E-3</v>
      </c>
      <c r="FQ416" s="240">
        <f t="shared" ca="1" si="763"/>
        <v>-7.2153824045590581E-4</v>
      </c>
      <c r="FR416" s="240">
        <f t="shared" ca="1" si="764"/>
        <v>-2.4615367839180167E-3</v>
      </c>
      <c r="FS416" s="240">
        <f t="shared" ca="1" si="765"/>
        <v>-3.5711328364047465E-4</v>
      </c>
      <c r="FT416" s="240">
        <f t="shared" ca="1" si="766"/>
        <v>2.3050488572737612E-3</v>
      </c>
      <c r="FU416" s="240">
        <f t="shared" ca="1" si="767"/>
        <v>1.3671914101421948E-3</v>
      </c>
      <c r="FV416" s="240">
        <f t="shared" ca="1" si="768"/>
        <v>-1.7059421902857995E-3</v>
      </c>
      <c r="FW416" s="240">
        <f t="shared" ca="1" si="769"/>
        <v>-2.1147395091972972E-3</v>
      </c>
      <c r="FX416" s="240">
        <f t="shared" ca="1" si="770"/>
        <v>7.7925809213807453E-4</v>
      </c>
      <c r="FY416" s="240">
        <f t="shared" ca="1" si="771"/>
        <v>2.4562123379767687E-3</v>
      </c>
      <c r="FZ416" s="240">
        <f t="shared" ca="1" si="772"/>
        <v>2.9706024654055721E-4</v>
      </c>
      <c r="GA416" s="240">
        <f t="shared" ca="1" si="773"/>
        <v>-2.3260398011401011E-3</v>
      </c>
      <c r="GB416" s="240">
        <f t="shared" ca="1" si="774"/>
        <v>-1.3163366567086228E-3</v>
      </c>
      <c r="GC416" s="240">
        <f t="shared" ca="1" si="775"/>
        <v>1.7492178132424991E-3</v>
      </c>
      <c r="GD416" s="240">
        <f t="shared" ca="1" si="776"/>
        <v>2.0828482410804516E-3</v>
      </c>
      <c r="GE416" s="240">
        <f t="shared" ca="1" si="777"/>
        <v>-8.365085478839431E-4</v>
      </c>
      <c r="GF416" s="240">
        <f t="shared" ca="1" si="778"/>
        <v>-2.4494083615668257E-3</v>
      </c>
      <c r="GG416" s="240">
        <f t="shared" ca="1" si="779"/>
        <v>-2.3682827145585195E-4</v>
      </c>
      <c r="GH416" s="240">
        <f t="shared" ca="1" si="780"/>
        <v>2.3456296256064405E-3</v>
      </c>
      <c r="GI416" s="240">
        <f t="shared" ca="1" si="781"/>
        <v>1.264688991293988E-3</v>
      </c>
      <c r="GJ416" s="240">
        <f t="shared" ca="1" si="782"/>
        <v>-1.7914397727959194E-3</v>
      </c>
      <c r="GK416" s="240">
        <f t="shared" ca="1" si="783"/>
        <v>-2.0497023430658535E-3</v>
      </c>
      <c r="GL416" s="240">
        <f t="shared" ca="1" si="784"/>
        <v>8.9325512215956959E-4</v>
      </c>
      <c r="GM416" s="240">
        <f t="shared" ca="1" si="785"/>
        <v>2.4411289531491441E-3</v>
      </c>
      <c r="GN416" s="240">
        <f t="shared" ca="1" si="786"/>
        <v>1.7645363987607121E-4</v>
      </c>
      <c r="GO416" s="240">
        <f t="shared" ca="1" si="787"/>
        <v>-2.363806530495078E-3</v>
      </c>
      <c r="GP416" s="240">
        <f t="shared" ca="1" si="788"/>
        <v>-1.2122795245207648E-3</v>
      </c>
      <c r="GQ416" s="240">
        <f t="shared" ca="1" si="789"/>
        <v>1.8325826360165508E-3</v>
      </c>
      <c r="GR416" s="240">
        <f t="shared" ca="1" si="790"/>
        <v>2.0153217810031394E-3</v>
      </c>
      <c r="GS416" s="240">
        <f t="shared" ca="1" si="791"/>
        <v>-9.4946363295063309E-4</v>
      </c>
      <c r="GT416" s="240">
        <f t="shared" ca="1" si="792"/>
        <v>-2.431379099929775E-3</v>
      </c>
      <c r="GU416" s="240">
        <f t="shared" ca="1" si="793"/>
        <v>-1.1597271922151524E-4</v>
      </c>
      <c r="GV416" s="240">
        <f t="shared" ca="1" si="794"/>
        <v>2.3805595667181442E-3</v>
      </c>
      <c r="GW416" s="240">
        <f t="shared" ca="1" si="795"/>
        <v>1.1591398258920824E-3</v>
      </c>
      <c r="GX416" s="240">
        <f t="shared" ca="1" si="796"/>
        <v>-1.8726216199818288E-3</v>
      </c>
      <c r="GY416" s="240">
        <f t="shared" ca="1" si="797"/>
        <v>-1.9797272644572019E-3</v>
      </c>
      <c r="GZ416" s="240">
        <f t="shared" ca="1" si="798"/>
        <v>1.0051002223518744E-3</v>
      </c>
      <c r="HA416" s="240">
        <f t="shared" ca="1" si="799"/>
        <v>2.4201646748557406E-3</v>
      </c>
      <c r="HB416" s="240">
        <f t="shared" ca="1" si="800"/>
        <v>5.5421940937539849E-5</v>
      </c>
      <c r="HC416" s="240">
        <f t="shared" ca="1" si="801"/>
        <v>-2.3958786428731104E-3</v>
      </c>
      <c r="HD416" s="240">
        <f t="shared" ca="1" si="802"/>
        <v>-1.1053019047753132E-3</v>
      </c>
      <c r="HE416" s="240">
        <f t="shared" ca="1" si="803"/>
        <v>1.9115326067050637E-3</v>
      </c>
      <c r="HF416" s="240">
        <f t="shared" ca="1" si="804"/>
        <v>1.9429402342340078E-3</v>
      </c>
      <c r="HG416" s="240">
        <f t="shared" ca="1" si="805"/>
        <v>-1.0601313769624165E-3</v>
      </c>
      <c r="HH416" s="240">
        <f t="shared" ca="1" si="806"/>
        <v>-2.4074924330773607E-3</v>
      </c>
      <c r="HI416" s="240">
        <f t="shared" ca="1" si="807"/>
        <v>5.1622214512962814E-6</v>
      </c>
      <c r="HJ416" s="240">
        <f t="shared" ca="1" si="808"/>
        <v>2.4097545313212479E-3</v>
      </c>
      <c r="HK416" s="240">
        <f t="shared" ca="1" si="809"/>
        <v>1.0507981911208816E-3</v>
      </c>
      <c r="HL416" s="240">
        <f t="shared" ca="1" si="810"/>
        <v>-1.949292157662829E-3</v>
      </c>
      <c r="HM416" s="240">
        <f t="shared" ca="1" si="811"/>
        <v>-1.904982849464928E-3</v>
      </c>
      <c r="HN416" s="240">
        <f t="shared" ca="1" si="812"/>
        <v>1.1145239480722146E-3</v>
      </c>
      <c r="HO416" s="240">
        <f t="shared" ca="1" si="813"/>
        <v>2.3933700078792031E-3</v>
      </c>
      <c r="HP416" s="240">
        <f t="shared" ca="1" si="814"/>
        <v>-6.5743274310958331E-5</v>
      </c>
      <c r="HQ416" s="240">
        <f t="shared" ca="1" si="815"/>
        <v>-2.4221788737462443E-3</v>
      </c>
      <c r="HR416" s="240">
        <f t="shared" ca="1" si="816"/>
        <v>-9.9566151592812022E-4</v>
      </c>
      <c r="HS416" s="240">
        <f t="shared" ca="1" si="817"/>
        <v>1.9858775279136313E-3</v>
      </c>
      <c r="HT416" s="240">
        <f t="shared" ca="1" si="818"/>
        <v>1.8658779742592288E-3</v>
      </c>
      <c r="HU416" s="240">
        <f t="shared" ca="1" si="819"/>
        <v>-1.1682451716304291E-3</v>
      </c>
      <c r="HV416" s="240">
        <f t="shared" ca="1" si="820"/>
        <v>-2.3778059060822017E-3</v>
      </c>
      <c r="HW416" s="240">
        <f t="shared" ca="1" si="821"/>
        <v>1.2628472588061468E-4</v>
      </c>
      <c r="HX416" s="240">
        <f t="shared" ca="1" si="822"/>
        <v>2.4331441861888004E-3</v>
      </c>
      <c r="HY416" s="240">
        <f t="shared" ca="1" si="823"/>
        <v>9.3992509146834644E-4</v>
      </c>
      <c r="HZ416" s="240">
        <f t="shared" ca="1" si="824"/>
        <v>-2.0212666797982779E-3</v>
      </c>
      <c r="IA416" s="240">
        <f t="shared" ca="1" si="825"/>
        <v>-1.8256491639314137E-3</v>
      </c>
      <c r="IB416" s="240">
        <f t="shared" ca="1" si="826"/>
        <v>1.2212626879807553E-3</v>
      </c>
      <c r="IC416" s="240">
        <f t="shared" ca="1" si="827"/>
        <v>2.3608095029192663E-3</v>
      </c>
      <c r="ID416" s="240">
        <f t="shared" ca="1" si="828"/>
        <v>-1.8675010825335079E-4</v>
      </c>
      <c r="IE416" s="240">
        <f t="shared" ca="1" si="829"/>
        <v>-1.3577838195301807E-3</v>
      </c>
      <c r="IF416" s="240">
        <f t="shared" ca="1" si="830"/>
        <v>-8.8362249127953564E-4</v>
      </c>
      <c r="IG416" s="240">
        <f t="shared" ca="1" si="831"/>
        <v>2.0554382962150444E-3</v>
      </c>
      <c r="IH416" s="240">
        <f t="shared" ca="1" si="832"/>
        <v>1.7843206508127592E-3</v>
      </c>
      <c r="II416" s="240">
        <f t="shared" ca="1" si="833"/>
        <v>-1.2735445613539164E-3</v>
      </c>
      <c r="IJ416" s="240">
        <f t="shared" ca="1" si="834"/>
        <v>-2.3423910363881278E-3</v>
      </c>
      <c r="IK416" s="240">
        <f t="shared" ca="1" si="835"/>
        <v>2.4710299934391135E-4</v>
      </c>
      <c r="IL416" s="240">
        <f t="shared" ca="1" si="836"/>
        <v>2.4506721835935875E-3</v>
      </c>
      <c r="IM416" s="240">
        <f t="shared" ca="1" si="837"/>
        <v>8.2678762994261993E-4</v>
      </c>
      <c r="IN416" s="240">
        <f t="shared" ca="1" si="838"/>
        <v>-2.0883717934599613E-3</v>
      </c>
      <c r="IO416" s="240">
        <f t="shared" ca="1" si="839"/>
        <v>-1.741917329654103E-3</v>
      </c>
      <c r="IP416" s="240">
        <f t="shared" ca="1" si="840"/>
        <v>1.3250592991040952E-3</v>
      </c>
      <c r="IQ416" s="240">
        <f t="shared" ca="1" si="841"/>
        <v>2.322561601084266E-3</v>
      </c>
      <c r="IR416" s="240">
        <f t="shared" ca="1" si="842"/>
        <v>-3.0730704482744367E-4</v>
      </c>
      <c r="IS416" s="240">
        <f t="shared" ca="1" si="843"/>
        <v>-2.4572243103455765E-3</v>
      </c>
      <c r="IT416" s="240">
        <f t="shared" ca="1" si="844"/>
        <v>-7.69454742653139E-4</v>
      </c>
      <c r="IU416" s="240">
        <f t="shared" ca="1" si="845"/>
        <v>2.1200473336258222E-3</v>
      </c>
      <c r="IV416" s="240">
        <f t="shared" ca="1" si="846"/>
        <v>1.6984647426305484E-3</v>
      </c>
      <c r="IW416" s="240">
        <f t="shared" ca="1" si="847"/>
        <v>-1.375775870679653E-3</v>
      </c>
      <c r="IX416" s="240">
        <f t="shared" ca="1" si="848"/>
        <v>-2.3013331415181293E-3</v>
      </c>
      <c r="IY416" s="240">
        <f t="shared" ca="1" si="849"/>
        <v>3.6732598003826132E-4</v>
      </c>
      <c r="IZ416" s="240">
        <f t="shared" ca="1" si="850"/>
        <v>2.4622962970545508E-3</v>
      </c>
      <c r="JA416" s="240">
        <f t="shared" ca="1" si="851"/>
        <v>7.1165836459845071E-4</v>
      </c>
      <c r="JB416" s="240">
        <f t="shared" ca="1" si="852"/>
        <v>-2.1504458365515094E-3</v>
      </c>
    </row>
    <row r="417" spans="2:262">
      <c r="B417" s="248">
        <v>56</v>
      </c>
      <c r="C417" s="247">
        <f t="shared" si="853"/>
        <v>1.0937500000000005E-3</v>
      </c>
      <c r="D417" s="244">
        <f t="shared" ca="1" si="597"/>
        <v>24.196532444087158</v>
      </c>
      <c r="E417" s="243">
        <f ca="1">BJ361</f>
        <v>0.19653244408715673</v>
      </c>
      <c r="F417" s="242">
        <v>56</v>
      </c>
      <c r="G417" s="240">
        <f t="shared" ca="1" si="854"/>
        <v>-8.1256035416612323E-4</v>
      </c>
      <c r="H417" s="240">
        <f t="shared" ca="1" si="598"/>
        <v>6.158811357616274E-4</v>
      </c>
      <c r="I417" s="240">
        <f t="shared" ca="1" si="599"/>
        <v>1.0528652523649124E-3</v>
      </c>
      <c r="J417" s="240">
        <f t="shared" ca="1" si="600"/>
        <v>-2.0507349351470133E-4</v>
      </c>
      <c r="K417" s="240">
        <f t="shared" ca="1" si="601"/>
        <v>-1.1328809601384236E-3</v>
      </c>
      <c r="L417" s="240">
        <f t="shared" ca="1" si="602"/>
        <v>-2.3695472912398959E-4</v>
      </c>
      <c r="M417" s="240">
        <f t="shared" ca="1" si="603"/>
        <v>1.0404258113223361E-3</v>
      </c>
      <c r="N417" s="240">
        <f t="shared" ca="1" si="604"/>
        <v>6.429087422535224E-4</v>
      </c>
      <c r="O417" s="240">
        <f t="shared" ca="1" si="605"/>
        <v>-7.8957526421588944E-4</v>
      </c>
      <c r="P417" s="240">
        <f t="shared" ca="1" si="606"/>
        <v>-9.5098572735721743E-4</v>
      </c>
      <c r="Q417" s="240">
        <f t="shared" ca="1" si="607"/>
        <v>4.1851904065016613E-4</v>
      </c>
      <c r="R417" s="240">
        <f t="shared" ca="1" si="608"/>
        <v>1.1142837561778608E-3</v>
      </c>
      <c r="S417" s="240">
        <f t="shared" ca="1" si="609"/>
        <v>1.6252912969994221E-5</v>
      </c>
      <c r="T417" s="240">
        <f t="shared" ca="1" si="610"/>
        <v>-1.1079421841278282E-3</v>
      </c>
      <c r="U417" s="241">
        <f t="shared" ca="1" si="611"/>
        <v>-4.4855050792349404E-4</v>
      </c>
      <c r="V417" s="240">
        <f t="shared" ca="1" si="612"/>
        <v>9.3292645806524344E-4</v>
      </c>
      <c r="W417" s="240">
        <f t="shared" ca="1" si="613"/>
        <v>8.1256035416612485E-4</v>
      </c>
      <c r="X417" s="240">
        <f t="shared" ca="1" si="614"/>
        <v>-6.1588113576162783E-4</v>
      </c>
      <c r="Y417" s="240">
        <f t="shared" ca="1" si="615"/>
        <v>-1.0528652523649129E-3</v>
      </c>
      <c r="Z417" s="240">
        <f t="shared" ca="1" si="616"/>
        <v>2.0507349351469944E-4</v>
      </c>
      <c r="AA417" s="240">
        <f t="shared" ca="1" si="617"/>
        <v>1.1328809601384238E-3</v>
      </c>
      <c r="AB417" s="240">
        <f t="shared" ca="1" si="618"/>
        <v>2.3695472912399056E-4</v>
      </c>
      <c r="AC417" s="240">
        <f t="shared" ca="1" si="619"/>
        <v>-1.0404258113223357E-3</v>
      </c>
      <c r="AD417" s="240">
        <f t="shared" ca="1" si="620"/>
        <v>-6.4290874225352154E-4</v>
      </c>
      <c r="AE417" s="240">
        <f t="shared" ca="1" si="621"/>
        <v>7.8957526421588597E-4</v>
      </c>
      <c r="AF417" s="240">
        <f t="shared" ca="1" si="622"/>
        <v>9.5098572735721797E-4</v>
      </c>
      <c r="AG417" s="240">
        <f t="shared" ca="1" si="623"/>
        <v>-4.1851904065016716E-4</v>
      </c>
      <c r="AH417" s="240">
        <f t="shared" ca="1" si="624"/>
        <v>-1.1142837561778618E-3</v>
      </c>
      <c r="AI417" s="240">
        <f t="shared" ca="1" si="625"/>
        <v>-1.6252912969995088E-5</v>
      </c>
      <c r="AJ417" s="240">
        <f t="shared" ca="1" si="626"/>
        <v>1.1079421841278289E-3</v>
      </c>
      <c r="AK417" s="240">
        <f t="shared" ca="1" si="627"/>
        <v>4.4855050792349854E-4</v>
      </c>
      <c r="AL417" s="240">
        <f t="shared" ca="1" si="628"/>
        <v>-9.329264580652429E-4</v>
      </c>
      <c r="AM417" s="240">
        <f t="shared" ca="1" si="629"/>
        <v>-8.1256035416612258E-4</v>
      </c>
      <c r="AN417" s="240">
        <f t="shared" ca="1" si="630"/>
        <v>6.1588113576162371E-4</v>
      </c>
      <c r="AO417" s="240">
        <f t="shared" ca="1" si="631"/>
        <v>1.0528652523649133E-3</v>
      </c>
      <c r="AP417" s="240">
        <f t="shared" ca="1" si="632"/>
        <v>-2.0507349351470242E-4</v>
      </c>
      <c r="AQ417" s="240">
        <f t="shared" ca="1" si="633"/>
        <v>-1.1328809601384236E-3</v>
      </c>
      <c r="AR417" s="240">
        <f t="shared" ca="1" si="634"/>
        <v>-2.3695472912399154E-4</v>
      </c>
      <c r="AS417" s="240">
        <f t="shared" ca="1" si="635"/>
        <v>1.040425811322337E-3</v>
      </c>
      <c r="AT417" s="240">
        <f t="shared" ca="1" si="636"/>
        <v>6.4290874225352566E-4</v>
      </c>
      <c r="AU417" s="240">
        <f t="shared" ca="1" si="637"/>
        <v>-7.8957526421588793E-4</v>
      </c>
      <c r="AV417" s="240">
        <f t="shared" ca="1" si="638"/>
        <v>-9.5098572735721634E-4</v>
      </c>
      <c r="AW417" s="240">
        <f t="shared" ca="1" si="639"/>
        <v>4.185190406501625E-4</v>
      </c>
      <c r="AX417" s="240">
        <f t="shared" ca="1" si="640"/>
        <v>1.1142837561778612E-3</v>
      </c>
      <c r="AY417" s="240">
        <f t="shared" ca="1" si="641"/>
        <v>1.6252912969992052E-5</v>
      </c>
      <c r="AZ417" s="240">
        <f t="shared" ca="1" si="642"/>
        <v>-1.1079421841278278E-3</v>
      </c>
      <c r="BA417" s="240">
        <f t="shared" ca="1" si="643"/>
        <v>-4.4855050792349583E-4</v>
      </c>
      <c r="BB417" s="240">
        <f t="shared" ca="1" si="644"/>
        <v>9.3292645806524464E-4</v>
      </c>
      <c r="BC417" s="240">
        <f t="shared" ca="1" si="645"/>
        <v>8.1256035416612062E-4</v>
      </c>
      <c r="BD417" s="240">
        <f t="shared" ca="1" si="646"/>
        <v>-6.1588113576161959E-4</v>
      </c>
      <c r="BE417" s="240">
        <f t="shared" ca="1" si="647"/>
        <v>-1.0528652523649153E-3</v>
      </c>
      <c r="BF417" s="240">
        <f t="shared" ca="1" si="648"/>
        <v>2.0507349351469749E-4</v>
      </c>
      <c r="BG417" s="240">
        <f t="shared" ca="1" si="649"/>
        <v>1.1328809601384238E-3</v>
      </c>
      <c r="BH417" s="240">
        <f t="shared" ca="1" si="650"/>
        <v>2.3695472912398845E-4</v>
      </c>
      <c r="BI417" s="240">
        <f t="shared" ca="1" si="651"/>
        <v>-1.0404258113223381E-3</v>
      </c>
      <c r="BJ417" s="240">
        <f t="shared" ca="1" si="652"/>
        <v>-6.4290874225352978E-4</v>
      </c>
      <c r="BK417" s="240">
        <f t="shared" ca="1" si="653"/>
        <v>7.8957526421588457E-4</v>
      </c>
      <c r="BL417" s="240">
        <f t="shared" ca="1" si="654"/>
        <v>9.5098572735721905E-4</v>
      </c>
      <c r="BM417" s="240">
        <f t="shared" ca="1" si="655"/>
        <v>-4.1851904065016537E-4</v>
      </c>
      <c r="BN417" s="240">
        <f t="shared" ca="1" si="656"/>
        <v>-1.1142837561778608E-3</v>
      </c>
      <c r="BO417" s="240">
        <f t="shared" ca="1" si="657"/>
        <v>-1.6252912969989125E-5</v>
      </c>
      <c r="BP417" s="240">
        <f t="shared" ca="1" si="658"/>
        <v>1.1079421841278269E-3</v>
      </c>
      <c r="BQ417" s="240">
        <f t="shared" ca="1" si="659"/>
        <v>4.4855050792350028E-4</v>
      </c>
      <c r="BR417" s="240">
        <f t="shared" ca="1" si="660"/>
        <v>-9.3292645806524182E-4</v>
      </c>
      <c r="BS417" s="240">
        <f t="shared" ca="1" si="661"/>
        <v>-8.1256035416612399E-4</v>
      </c>
      <c r="BT417" s="240">
        <f t="shared" ca="1" si="662"/>
        <v>6.1588113576162892E-4</v>
      </c>
      <c r="BU417" s="240">
        <f t="shared" ca="1" si="663"/>
        <v>1.0528652523649172E-3</v>
      </c>
      <c r="BV417" s="240">
        <f t="shared" ca="1" si="664"/>
        <v>-2.0507349351469266E-4</v>
      </c>
      <c r="BW417" s="240">
        <f t="shared" ca="1" si="665"/>
        <v>-1.1328809601384238E-3</v>
      </c>
      <c r="BX417" s="240">
        <f t="shared" ca="1" si="666"/>
        <v>-2.3695472912399333E-4</v>
      </c>
      <c r="BY417" s="240">
        <f t="shared" ca="1" si="667"/>
        <v>1.0404258113223361E-3</v>
      </c>
      <c r="BZ417" s="240">
        <f t="shared" ca="1" si="668"/>
        <v>6.4290874225352056E-4</v>
      </c>
      <c r="CA417" s="240">
        <f t="shared" ca="1" si="669"/>
        <v>-7.8957526421588088E-4</v>
      </c>
      <c r="CB417" s="240">
        <f t="shared" ca="1" si="670"/>
        <v>-9.5098572735722166E-4</v>
      </c>
      <c r="CC417" s="240">
        <f t="shared" ca="1" si="671"/>
        <v>4.1851904065016071E-4</v>
      </c>
      <c r="CD417" s="240">
        <f t="shared" ca="1" si="672"/>
        <v>1.1142837561778614E-3</v>
      </c>
      <c r="CE417" s="240">
        <f t="shared" ca="1" si="673"/>
        <v>1.6252912969994112E-5</v>
      </c>
      <c r="CF417" s="240">
        <f t="shared" ca="1" si="674"/>
        <v>-1.1079421841278293E-3</v>
      </c>
      <c r="CG417" s="240">
        <f t="shared" ca="1" si="675"/>
        <v>-4.4855050792350499E-4</v>
      </c>
      <c r="CH417" s="240">
        <f t="shared" ca="1" si="676"/>
        <v>9.32926458065239E-4</v>
      </c>
      <c r="CI417" s="240">
        <f t="shared" ca="1" si="677"/>
        <v>8.1256035416612756E-4</v>
      </c>
      <c r="CJ417" s="240">
        <f t="shared" ca="1" si="678"/>
        <v>-6.158811357616248E-4</v>
      </c>
      <c r="CK417" s="240">
        <f t="shared" ca="1" si="679"/>
        <v>-1.0528652523649129E-3</v>
      </c>
      <c r="CL417" s="240">
        <f t="shared" ca="1" si="680"/>
        <v>2.050734935147035E-4</v>
      </c>
      <c r="CM417" s="240">
        <f t="shared" ca="1" si="681"/>
        <v>1.1328809601384236E-3</v>
      </c>
      <c r="CN417" s="240">
        <f t="shared" ca="1" si="682"/>
        <v>2.3695472912399821E-4</v>
      </c>
      <c r="CO417" s="240">
        <f t="shared" ca="1" si="683"/>
        <v>-1.0404258113223342E-3</v>
      </c>
      <c r="CP417" s="240">
        <f t="shared" ca="1" si="684"/>
        <v>-6.4290874225352468E-4</v>
      </c>
      <c r="CQ417" s="240">
        <f t="shared" ca="1" si="685"/>
        <v>7.8957526421588879E-4</v>
      </c>
      <c r="CR417" s="240">
        <f t="shared" ca="1" si="686"/>
        <v>9.5098572735721558E-4</v>
      </c>
      <c r="CS417" s="240">
        <f t="shared" ca="1" si="687"/>
        <v>-4.185190406501561E-4</v>
      </c>
      <c r="CT417" s="240">
        <f t="shared" ca="1" si="688"/>
        <v>-1.1142837561778625E-3</v>
      </c>
      <c r="CU417" s="240">
        <f t="shared" ca="1" si="689"/>
        <v>-1.62529129699991E-5</v>
      </c>
      <c r="CV417" s="240">
        <f t="shared" ca="1" si="690"/>
        <v>1.1079421841278282E-3</v>
      </c>
      <c r="CW417" s="240">
        <f t="shared" ca="1" si="691"/>
        <v>4.4855050792349475E-4</v>
      </c>
      <c r="CX417" s="240">
        <f t="shared" ca="1" si="692"/>
        <v>-9.3292645806524529E-4</v>
      </c>
      <c r="CY417" s="240">
        <f t="shared" ca="1" si="693"/>
        <v>-8.1256035416611976E-4</v>
      </c>
      <c r="CZ417" s="240">
        <f t="shared" ca="1" si="694"/>
        <v>6.158811357616339E-4</v>
      </c>
      <c r="DA417" s="240">
        <f t="shared" ca="1" si="695"/>
        <v>1.0528652523649207E-3</v>
      </c>
      <c r="DB417" s="240">
        <f t="shared" ca="1" si="696"/>
        <v>-2.0507349351468279E-4</v>
      </c>
      <c r="DC417" s="240">
        <f t="shared" ca="1" si="697"/>
        <v>-1.1328809601384236E-3</v>
      </c>
      <c r="DD417" s="240">
        <f t="shared" ca="1" si="698"/>
        <v>-2.3695472912400308E-4</v>
      </c>
      <c r="DE417" s="240">
        <f t="shared" ca="1" si="699"/>
        <v>1.040425811322332E-3</v>
      </c>
      <c r="DF417" s="240">
        <f t="shared" ca="1" si="700"/>
        <v>6.429087422535288E-4</v>
      </c>
      <c r="DG417" s="240">
        <f t="shared" ca="1" si="701"/>
        <v>-7.8957526421588532E-4</v>
      </c>
      <c r="DH417" s="240">
        <f t="shared" ca="1" si="702"/>
        <v>-9.509857273572184E-4</v>
      </c>
      <c r="DI417" s="240">
        <f t="shared" ca="1" si="703"/>
        <v>4.1851904065016629E-4</v>
      </c>
      <c r="DJ417" s="240">
        <f t="shared" ca="1" si="704"/>
        <v>1.1142837561778605E-3</v>
      </c>
      <c r="DK417" s="240">
        <f t="shared" ca="1" si="705"/>
        <v>1.6252912969987824E-5</v>
      </c>
      <c r="DL417" s="240">
        <f t="shared" ca="1" si="706"/>
        <v>-1.1079421841278304E-3</v>
      </c>
      <c r="DM417" s="240">
        <f t="shared" ca="1" si="707"/>
        <v>-4.4855050792351415E-4</v>
      </c>
      <c r="DN417" s="240">
        <f t="shared" ca="1" si="708"/>
        <v>9.3292645806523325E-4</v>
      </c>
      <c r="DO417" s="240">
        <f t="shared" ca="1" si="709"/>
        <v>8.1256035416613439E-4</v>
      </c>
      <c r="DP417" s="240">
        <f t="shared" ca="1" si="710"/>
        <v>-6.1588113576161623E-4</v>
      </c>
      <c r="DQ417" s="240">
        <f t="shared" ca="1" si="711"/>
        <v>-1.0528652523649168E-3</v>
      </c>
      <c r="DR417" s="240">
        <f t="shared" ca="1" si="712"/>
        <v>2.0507349351469364E-4</v>
      </c>
      <c r="DS417" s="240">
        <f t="shared" ca="1" si="713"/>
        <v>1.1328809601384236E-3</v>
      </c>
      <c r="DT417" s="240">
        <f t="shared" ca="1" si="714"/>
        <v>2.3695472912399224E-4</v>
      </c>
      <c r="DU417" s="240">
        <f t="shared" ca="1" si="715"/>
        <v>-1.0404258113223366E-3</v>
      </c>
      <c r="DV417" s="240">
        <f t="shared" ca="1" si="716"/>
        <v>-6.4290874225351969E-4</v>
      </c>
      <c r="DW417" s="240">
        <f t="shared" ca="1" si="717"/>
        <v>7.8957526421589335E-4</v>
      </c>
      <c r="DX417" s="240">
        <f t="shared" ca="1" si="718"/>
        <v>9.5098572735721233E-4</v>
      </c>
      <c r="DY417" s="240">
        <f t="shared" ca="1" si="719"/>
        <v>-4.1851904065014683E-4</v>
      </c>
      <c r="DZ417" s="240">
        <f t="shared" ca="1" si="720"/>
        <v>-1.1142837561778642E-3</v>
      </c>
      <c r="EA417" s="240">
        <f t="shared" ca="1" si="721"/>
        <v>-1.6252912970009074E-5</v>
      </c>
      <c r="EB417" s="240">
        <f t="shared" ca="1" si="722"/>
        <v>1.107942184127826E-3</v>
      </c>
      <c r="EC417" s="240">
        <f t="shared" ca="1" si="723"/>
        <v>4.4855050792350385E-4</v>
      </c>
      <c r="ED417" s="240">
        <f t="shared" ca="1" si="724"/>
        <v>-9.3292645806523954E-4</v>
      </c>
      <c r="EE417" s="240">
        <f t="shared" ca="1" si="725"/>
        <v>-8.125603541661267E-4</v>
      </c>
      <c r="EF417" s="240">
        <f t="shared" ca="1" si="726"/>
        <v>6.1588113576162566E-4</v>
      </c>
      <c r="EG417" s="240">
        <f t="shared" ca="1" si="727"/>
        <v>1.0528652523649124E-3</v>
      </c>
      <c r="EH417" s="240">
        <f t="shared" ca="1" si="728"/>
        <v>-2.0507349351470475E-4</v>
      </c>
      <c r="EI417" s="240">
        <f t="shared" ca="1" si="729"/>
        <v>-1.1328809601384238E-3</v>
      </c>
      <c r="EJ417" s="240">
        <f t="shared" ca="1" si="730"/>
        <v>-2.3695472912401284E-4</v>
      </c>
      <c r="EK417" s="240">
        <f t="shared" ca="1" si="731"/>
        <v>1.0404258113223283E-3</v>
      </c>
      <c r="EL417" s="240">
        <f t="shared" ca="1" si="732"/>
        <v>6.4290874225353704E-4</v>
      </c>
      <c r="EM417" s="240">
        <f t="shared" ca="1" si="733"/>
        <v>-7.8957526421587806E-4</v>
      </c>
      <c r="EN417" s="240">
        <f t="shared" ca="1" si="734"/>
        <v>-9.5098572735722382E-4</v>
      </c>
      <c r="EO417" s="240">
        <f t="shared" ca="1" si="735"/>
        <v>4.1851904065015702E-4</v>
      </c>
      <c r="EP417" s="240">
        <f t="shared" ca="1" si="736"/>
        <v>1.1142837561778623E-3</v>
      </c>
      <c r="EQ417" s="240">
        <f t="shared" ca="1" si="737"/>
        <v>1.6252912969997799E-5</v>
      </c>
      <c r="ER417" s="240">
        <f t="shared" ca="1" si="738"/>
        <v>-1.1079421841278282E-3</v>
      </c>
      <c r="ES417" s="240">
        <f t="shared" ca="1" si="739"/>
        <v>-4.4855050792349372E-4</v>
      </c>
      <c r="ET417" s="240">
        <f t="shared" ca="1" si="740"/>
        <v>9.3292645806524583E-4</v>
      </c>
      <c r="EU417" s="240">
        <f t="shared" ca="1" si="741"/>
        <v>8.12560354166119E-4</v>
      </c>
      <c r="EV417" s="240">
        <f t="shared" ca="1" si="742"/>
        <v>-6.1588113576160788E-4</v>
      </c>
      <c r="EW417" s="240">
        <f t="shared" ca="1" si="743"/>
        <v>-1.0528652523649202E-3</v>
      </c>
      <c r="EX417" s="240">
        <f t="shared" ca="1" si="744"/>
        <v>2.0507349351468388E-4</v>
      </c>
      <c r="EY417" s="240">
        <f t="shared" ca="1" si="745"/>
        <v>1.1328809601384234E-3</v>
      </c>
      <c r="EZ417" s="240">
        <f t="shared" ca="1" si="746"/>
        <v>2.3695472912400205E-4</v>
      </c>
      <c r="FA417" s="240">
        <f t="shared" ca="1" si="747"/>
        <v>-1.0404258113223327E-3</v>
      </c>
      <c r="FB417" s="240">
        <f t="shared" ca="1" si="748"/>
        <v>-6.4290874225352793E-4</v>
      </c>
      <c r="FC417" s="240">
        <f t="shared" ca="1" si="749"/>
        <v>7.8957526421588619E-4</v>
      </c>
      <c r="FD417" s="240">
        <f t="shared" ca="1" si="750"/>
        <v>9.5098572735721775E-4</v>
      </c>
      <c r="FE417" s="240">
        <f t="shared" ca="1" si="751"/>
        <v>-4.1851904065016743E-4</v>
      </c>
      <c r="FF417" s="240">
        <f t="shared" ca="1" si="752"/>
        <v>-1.1142837561778601E-3</v>
      </c>
      <c r="FG417" s="240">
        <f t="shared" ca="1" si="753"/>
        <v>-1.6252912969986848E-5</v>
      </c>
      <c r="FH417" s="240">
        <f t="shared" ca="1" si="754"/>
        <v>1.1079421841278239E-3</v>
      </c>
      <c r="FI417" s="240">
        <f t="shared" ca="1" si="755"/>
        <v>4.4855050792351318E-4</v>
      </c>
      <c r="FJ417" s="240">
        <f t="shared" ca="1" si="756"/>
        <v>-9.329264580652339E-4</v>
      </c>
      <c r="FK417" s="240">
        <f t="shared" ca="1" si="757"/>
        <v>-8.1256035416613374E-4</v>
      </c>
      <c r="FL417" s="240">
        <f t="shared" ca="1" si="758"/>
        <v>6.1588113576161721E-4</v>
      </c>
      <c r="FM417" s="240">
        <f t="shared" ca="1" si="759"/>
        <v>1.0528652523649161E-3</v>
      </c>
      <c r="FN417" s="240">
        <f t="shared" ca="1" si="760"/>
        <v>-2.0507349351469483E-4</v>
      </c>
      <c r="FO417" s="240">
        <f t="shared" ca="1" si="761"/>
        <v>-1.1328809601384238E-3</v>
      </c>
      <c r="FP417" s="240">
        <f t="shared" ca="1" si="762"/>
        <v>-2.3695472912399121E-4</v>
      </c>
      <c r="FQ417" s="240">
        <f t="shared" ca="1" si="763"/>
        <v>1.040425811322337E-3</v>
      </c>
      <c r="FR417" s="240">
        <f t="shared" ca="1" si="764"/>
        <v>6.4290874225351872E-4</v>
      </c>
      <c r="FS417" s="240">
        <f t="shared" ca="1" si="765"/>
        <v>-7.895752642158709E-4</v>
      </c>
      <c r="FT417" s="240">
        <f t="shared" ca="1" si="766"/>
        <v>-9.5098572735722914E-4</v>
      </c>
      <c r="FU417" s="240">
        <f t="shared" ca="1" si="767"/>
        <v>4.1851904065014775E-4</v>
      </c>
      <c r="FV417" s="240">
        <f t="shared" ca="1" si="768"/>
        <v>1.114283756177864E-3</v>
      </c>
      <c r="FW417" s="240">
        <f t="shared" ca="1" si="769"/>
        <v>1.6252912970007882E-5</v>
      </c>
      <c r="FX417" s="240">
        <f t="shared" ca="1" si="770"/>
        <v>-1.1079421841278263E-3</v>
      </c>
      <c r="FY417" s="240">
        <f t="shared" ca="1" si="771"/>
        <v>-4.4855050792350299E-4</v>
      </c>
      <c r="FZ417" s="240">
        <f t="shared" ca="1" si="772"/>
        <v>9.3292645806524019E-4</v>
      </c>
      <c r="GA417" s="240">
        <f t="shared" ca="1" si="773"/>
        <v>8.1256035416612594E-4</v>
      </c>
      <c r="GB417" s="240">
        <f t="shared" ca="1" si="774"/>
        <v>-6.1588113576162642E-4</v>
      </c>
      <c r="GC417" s="240">
        <f t="shared" ca="1" si="775"/>
        <v>-1.052865252364912E-3</v>
      </c>
      <c r="GD417" s="240">
        <f t="shared" ca="1" si="776"/>
        <v>2.0507349351470573E-4</v>
      </c>
      <c r="GE417" s="240">
        <f t="shared" ca="1" si="777"/>
        <v>1.1328809601384234E-3</v>
      </c>
      <c r="GF417" s="240">
        <f t="shared" ca="1" si="778"/>
        <v>2.3695472912401181E-4</v>
      </c>
      <c r="GG417" s="240">
        <f t="shared" ca="1" si="779"/>
        <v>-1.0404258113223288E-3</v>
      </c>
      <c r="GH417" s="240">
        <f t="shared" ca="1" si="780"/>
        <v>-6.4290874225353617E-4</v>
      </c>
      <c r="GI417" s="240">
        <f t="shared" ca="1" si="781"/>
        <v>7.8957526421587893E-4</v>
      </c>
      <c r="GJ417" s="240">
        <f t="shared" ca="1" si="782"/>
        <v>9.5098572735722317E-4</v>
      </c>
      <c r="GK417" s="240">
        <f t="shared" ca="1" si="783"/>
        <v>-4.1851904065012829E-4</v>
      </c>
      <c r="GL417" s="240">
        <f t="shared" ca="1" si="784"/>
        <v>-1.1142837561778621E-3</v>
      </c>
      <c r="GM417" s="240">
        <f t="shared" ca="1" si="785"/>
        <v>-1.6252912970029024E-5</v>
      </c>
      <c r="GN417" s="240">
        <f t="shared" ca="1" si="786"/>
        <v>1.1079421841278287E-3</v>
      </c>
      <c r="GO417" s="240">
        <f t="shared" ca="1" si="787"/>
        <v>4.4855050792352229E-4</v>
      </c>
      <c r="GP417" s="240">
        <f t="shared" ca="1" si="788"/>
        <v>-9.3292645806524648E-4</v>
      </c>
      <c r="GQ417" s="240">
        <f t="shared" ca="1" si="789"/>
        <v>-8.1256035416614057E-4</v>
      </c>
      <c r="GR417" s="240">
        <f t="shared" ca="1" si="790"/>
        <v>6.1588113576163585E-4</v>
      </c>
      <c r="GS417" s="240">
        <f t="shared" ca="1" si="791"/>
        <v>1.0528652523649198E-3</v>
      </c>
      <c r="GT417" s="240">
        <f t="shared" ca="1" si="792"/>
        <v>-2.0507349351471668E-4</v>
      </c>
      <c r="GU417" s="240">
        <f t="shared" ca="1" si="793"/>
        <v>-1.1328809601384236E-3</v>
      </c>
      <c r="GV417" s="240">
        <f t="shared" ca="1" si="794"/>
        <v>-2.3695472912403236E-4</v>
      </c>
      <c r="GW417" s="240">
        <f t="shared" ca="1" si="795"/>
        <v>1.0404258113223331E-3</v>
      </c>
      <c r="GX417" s="240">
        <f t="shared" ca="1" si="796"/>
        <v>6.4290874225355352E-4</v>
      </c>
      <c r="GY417" s="240">
        <f t="shared" ca="1" si="797"/>
        <v>-7.8957526421588684E-4</v>
      </c>
      <c r="GZ417" s="240">
        <f t="shared" ca="1" si="798"/>
        <v>-9.5098572735723467E-4</v>
      </c>
      <c r="HA417" s="240">
        <f t="shared" ca="1" si="799"/>
        <v>4.1851904065016846E-4</v>
      </c>
      <c r="HB417" s="240">
        <f t="shared" ca="1" si="800"/>
        <v>1.1142837561778658E-3</v>
      </c>
      <c r="HC417" s="240">
        <f t="shared" ca="1" si="801"/>
        <v>1.6252912969985656E-5</v>
      </c>
      <c r="HD417" s="240">
        <f t="shared" ca="1" si="802"/>
        <v>-1.1079421841278241E-3</v>
      </c>
      <c r="HE417" s="240">
        <f t="shared" ca="1" si="803"/>
        <v>-4.4855050792348255E-4</v>
      </c>
      <c r="HF417" s="240">
        <f t="shared" ca="1" si="804"/>
        <v>9.3292645806523455E-4</v>
      </c>
      <c r="HG417" s="240">
        <f t="shared" ca="1" si="805"/>
        <v>8.1256035416611043E-4</v>
      </c>
      <c r="HH417" s="240">
        <f t="shared" ca="1" si="806"/>
        <v>-6.1588113576161818E-4</v>
      </c>
      <c r="HI417" s="240">
        <f t="shared" ca="1" si="807"/>
        <v>-1.0528652523649276E-3</v>
      </c>
      <c r="HJ417" s="240">
        <f t="shared" ca="1" si="808"/>
        <v>2.0507349351469597E-4</v>
      </c>
      <c r="HK417" s="240">
        <f t="shared" ca="1" si="809"/>
        <v>1.1328809601384231E-3</v>
      </c>
      <c r="HL417" s="240">
        <f t="shared" ca="1" si="810"/>
        <v>2.3695472912399002E-4</v>
      </c>
      <c r="HM417" s="240">
        <f t="shared" ca="1" si="811"/>
        <v>-1.0404258113223246E-3</v>
      </c>
      <c r="HN417" s="240">
        <f t="shared" ca="1" si="812"/>
        <v>-6.4290874225351785E-4</v>
      </c>
      <c r="HO417" s="240">
        <f t="shared" ca="1" si="813"/>
        <v>7.8957526421587177E-4</v>
      </c>
      <c r="HP417" s="240">
        <f t="shared" ca="1" si="814"/>
        <v>9.5098572735721125E-4</v>
      </c>
      <c r="HQ417" s="240">
        <f t="shared" ca="1" si="815"/>
        <v>-4.1851904065014878E-4</v>
      </c>
      <c r="HR417" s="240">
        <f t="shared" ca="1" si="816"/>
        <v>-1.1142837561778582E-3</v>
      </c>
      <c r="HS417" s="240">
        <f t="shared" ca="1" si="817"/>
        <v>-1.6252912970006798E-5</v>
      </c>
      <c r="HT417" s="240">
        <f t="shared" ca="1" si="818"/>
        <v>1.1079421841278195E-3</v>
      </c>
      <c r="HU417" s="240">
        <f t="shared" ca="1" si="819"/>
        <v>4.485505079235019E-4</v>
      </c>
      <c r="HV417" s="240">
        <f t="shared" ca="1" si="820"/>
        <v>-9.3292645806522252E-4</v>
      </c>
      <c r="HW417" s="240">
        <f t="shared" ca="1" si="821"/>
        <v>-8.1256035416612518E-4</v>
      </c>
      <c r="HX417" s="240">
        <f t="shared" ca="1" si="822"/>
        <v>6.1588113576160051E-4</v>
      </c>
      <c r="HY417" s="240">
        <f t="shared" ca="1" si="823"/>
        <v>1.0528652523649116E-3</v>
      </c>
      <c r="HZ417" s="240">
        <f t="shared" ca="1" si="824"/>
        <v>-2.050734935146751E-4</v>
      </c>
      <c r="IA417" s="240">
        <f t="shared" ca="1" si="825"/>
        <v>-1.1328809601384238E-3</v>
      </c>
      <c r="IB417" s="240">
        <f t="shared" ca="1" si="826"/>
        <v>-2.3695472912401073E-4</v>
      </c>
      <c r="IC417" s="240">
        <f t="shared" ca="1" si="827"/>
        <v>1.0404258113223418E-3</v>
      </c>
      <c r="ID417" s="240">
        <f t="shared" ca="1" si="828"/>
        <v>6.429087422535352E-4</v>
      </c>
      <c r="IE417" s="240">
        <f t="shared" ca="1" si="829"/>
        <v>-2.8444510672429588E-4</v>
      </c>
      <c r="IF417" s="240">
        <f t="shared" ca="1" si="830"/>
        <v>-9.5098572735722274E-4</v>
      </c>
      <c r="IG417" s="240">
        <f t="shared" ca="1" si="831"/>
        <v>4.1851904065012921E-4</v>
      </c>
      <c r="IH417" s="240">
        <f t="shared" ca="1" si="832"/>
        <v>1.1142837561778618E-3</v>
      </c>
      <c r="II417" s="240">
        <f t="shared" ca="1" si="833"/>
        <v>1.6252912970027939E-5</v>
      </c>
      <c r="IJ417" s="240">
        <f t="shared" ca="1" si="834"/>
        <v>-1.1079421841278289E-3</v>
      </c>
      <c r="IK417" s="240">
        <f t="shared" ca="1" si="835"/>
        <v>-4.4855050792352131E-4</v>
      </c>
      <c r="IL417" s="240">
        <f t="shared" ca="1" si="836"/>
        <v>9.3292645806524713E-4</v>
      </c>
      <c r="IM417" s="240">
        <f t="shared" ca="1" si="837"/>
        <v>8.1256035416613981E-4</v>
      </c>
      <c r="IN417" s="240">
        <f t="shared" ca="1" si="838"/>
        <v>-6.1588113576163683E-4</v>
      </c>
      <c r="IO417" s="240">
        <f t="shared" ca="1" si="839"/>
        <v>-1.0528652523649196E-3</v>
      </c>
      <c r="IP417" s="240">
        <f t="shared" ca="1" si="840"/>
        <v>2.0507349351471781E-4</v>
      </c>
      <c r="IQ417" s="240">
        <f t="shared" ca="1" si="841"/>
        <v>1.1328809601384236E-3</v>
      </c>
      <c r="IR417" s="240">
        <f t="shared" ca="1" si="842"/>
        <v>2.3695472912403133E-4</v>
      </c>
      <c r="IS417" s="240">
        <f t="shared" ca="1" si="843"/>
        <v>-1.0404258113223335E-3</v>
      </c>
      <c r="IT417" s="240">
        <f t="shared" ca="1" si="844"/>
        <v>-6.4290874225355265E-4</v>
      </c>
      <c r="IU417" s="240">
        <f t="shared" ca="1" si="845"/>
        <v>7.8957526421588771E-4</v>
      </c>
      <c r="IV417" s="240">
        <f t="shared" ca="1" si="846"/>
        <v>9.5098572735723402E-4</v>
      </c>
      <c r="IW417" s="240">
        <f t="shared" ca="1" si="847"/>
        <v>-4.1851904065016949E-4</v>
      </c>
      <c r="IX417" s="240">
        <f t="shared" ca="1" si="848"/>
        <v>-1.1142837561778658E-3</v>
      </c>
      <c r="IY417" s="240">
        <f t="shared" ca="1" si="849"/>
        <v>-1.6252912969984463E-5</v>
      </c>
      <c r="IZ417" s="240">
        <f t="shared" ca="1" si="850"/>
        <v>1.1079421841278243E-3</v>
      </c>
      <c r="JA417" s="240">
        <f t="shared" ca="1" si="851"/>
        <v>4.4855050792348152E-4</v>
      </c>
      <c r="JB417" s="240">
        <f t="shared" ca="1" si="852"/>
        <v>-9.329264580652352E-4</v>
      </c>
    </row>
    <row r="418" spans="2:262">
      <c r="B418" s="248">
        <v>57</v>
      </c>
      <c r="C418" s="247">
        <f t="shared" si="853"/>
        <v>1.1132812500000006E-3</v>
      </c>
      <c r="D418" s="244">
        <f t="shared" ca="1" si="597"/>
        <v>24.200708541957162</v>
      </c>
      <c r="E418" s="243">
        <f ca="1">BK361</f>
        <v>0.20070854195716373</v>
      </c>
      <c r="F418" s="242">
        <v>57</v>
      </c>
      <c r="G418" s="240">
        <f t="shared" ca="1" si="854"/>
        <v>4.2797797891281486E-4</v>
      </c>
      <c r="H418" s="240">
        <f t="shared" ca="1" si="598"/>
        <v>-6.347158587821475E-4</v>
      </c>
      <c r="I418" s="240">
        <f t="shared" ca="1" si="599"/>
        <v>-6.4500242299984011E-4</v>
      </c>
      <c r="J418" s="240">
        <f t="shared" ca="1" si="600"/>
        <v>4.1417419380010054E-4</v>
      </c>
      <c r="K418" s="240">
        <f t="shared" ca="1" si="601"/>
        <v>7.8661842789552077E-4</v>
      </c>
      <c r="L418" s="240">
        <f t="shared" ca="1" si="602"/>
        <v>-1.4521064946674655E-4</v>
      </c>
      <c r="M418" s="240">
        <f t="shared" ca="1" si="603"/>
        <v>-8.3626940169741063E-4</v>
      </c>
      <c r="N418" s="240">
        <f t="shared" ca="1" si="604"/>
        <v>-1.4072974338652684E-4</v>
      </c>
      <c r="O418" s="240">
        <f t="shared" ca="1" si="605"/>
        <v>7.8815055622918429E-4</v>
      </c>
      <c r="P418" s="240">
        <f t="shared" ca="1" si="606"/>
        <v>4.1021715882737404E-4</v>
      </c>
      <c r="Q418" s="240">
        <f t="shared" ca="1" si="607"/>
        <v>-6.4788755567915936E-4</v>
      </c>
      <c r="R418" s="240">
        <f t="shared" ca="1" si="608"/>
        <v>-6.3174531927378142E-4</v>
      </c>
      <c r="S418" s="240">
        <f t="shared" ca="1" si="609"/>
        <v>4.3187880968210816E-4</v>
      </c>
      <c r="T418" s="240">
        <f t="shared" ca="1" si="610"/>
        <v>7.7941495331138987E-4</v>
      </c>
      <c r="U418" s="241">
        <f t="shared" ca="1" si="611"/>
        <v>-1.6537830458983294E-4</v>
      </c>
      <c r="V418" s="240">
        <f t="shared" ca="1" si="612"/>
        <v>-8.3596172793669907E-4</v>
      </c>
      <c r="W418" s="240">
        <f t="shared" ca="1" si="613"/>
        <v>-1.2045688728893093E-4</v>
      </c>
      <c r="X418" s="240">
        <f t="shared" ca="1" si="614"/>
        <v>7.9477465400649365E-4</v>
      </c>
      <c r="Y418" s="240">
        <f t="shared" ca="1" si="615"/>
        <v>3.9220923926446178E-4</v>
      </c>
      <c r="Z418" s="240">
        <f t="shared" ca="1" si="616"/>
        <v>-6.6066898933870644E-4</v>
      </c>
      <c r="AA418" s="240">
        <f t="shared" ca="1" si="617"/>
        <v>-6.1810767578987166E-4</v>
      </c>
      <c r="AB418" s="240">
        <f t="shared" ca="1" si="618"/>
        <v>4.4932327791815285E-4</v>
      </c>
      <c r="AC418" s="240">
        <f t="shared" ca="1" si="619"/>
        <v>7.7174198830358789E-4</v>
      </c>
      <c r="AD418" s="240">
        <f t="shared" ca="1" si="620"/>
        <v>-1.8544634200613199E-4</v>
      </c>
      <c r="AE418" s="240">
        <f t="shared" ca="1" si="621"/>
        <v>-8.3515050208970065E-4</v>
      </c>
      <c r="AF418" s="240">
        <f t="shared" ca="1" si="622"/>
        <v>-1.001114724666097E-4</v>
      </c>
      <c r="AG418" s="240">
        <f t="shared" ca="1" si="623"/>
        <v>8.0092000925076898E-4</v>
      </c>
      <c r="AH418" s="240">
        <f t="shared" ca="1" si="624"/>
        <v>3.7396506752146593E-4</v>
      </c>
      <c r="AI418" s="240">
        <f t="shared" ca="1" si="625"/>
        <v>-6.7305246070308055E-4</v>
      </c>
      <c r="AJ418" s="240">
        <f t="shared" ca="1" si="626"/>
        <v>-6.040977073546029E-4</v>
      </c>
      <c r="AK418" s="240">
        <f t="shared" ca="1" si="627"/>
        <v>4.6649709061286169E-4</v>
      </c>
      <c r="AL418" s="240">
        <f t="shared" ca="1" si="628"/>
        <v>7.6360415477932117E-4</v>
      </c>
      <c r="AM418" s="240">
        <f t="shared" ca="1" si="629"/>
        <v>-2.0540267348028612E-4</v>
      </c>
      <c r="AN418" s="240">
        <f t="shared" ca="1" si="630"/>
        <v>-8.3383621280853199E-4</v>
      </c>
      <c r="AO418" s="240">
        <f t="shared" ca="1" si="631"/>
        <v>-7.970575423667779E-5</v>
      </c>
      <c r="AP418" s="240">
        <f t="shared" ca="1" si="632"/>
        <v>8.0658292022979799E-4</v>
      </c>
      <c r="AQ418" s="240">
        <f t="shared" ca="1" si="633"/>
        <v>3.554956332052525E-4</v>
      </c>
      <c r="AR418" s="240">
        <f t="shared" ca="1" si="634"/>
        <v>-6.8503051043218154E-4</v>
      </c>
      <c r="AS418" s="240">
        <f t="shared" ca="1" si="635"/>
        <v>-5.8972385304908786E-4</v>
      </c>
      <c r="AT418" s="240">
        <f t="shared" ca="1" si="636"/>
        <v>4.8338990290363026E-4</v>
      </c>
      <c r="AU418" s="240">
        <f t="shared" ca="1" si="637"/>
        <v>7.5500635466521388E-4</v>
      </c>
      <c r="AV418" s="240">
        <f t="shared" ca="1" si="638"/>
        <v>-2.2523527806444219E-4</v>
      </c>
      <c r="AW418" s="240">
        <f t="shared" ca="1" si="639"/>
        <v>-8.320196517719123E-4</v>
      </c>
      <c r="AX418" s="240">
        <f t="shared" ca="1" si="640"/>
        <v>-5.9252024240789776E-5</v>
      </c>
      <c r="AY418" s="240">
        <f t="shared" ca="1" si="641"/>
        <v>8.1175997581776015E-4</v>
      </c>
      <c r="AZ418" s="240">
        <f t="shared" ca="1" si="642"/>
        <v>3.3681206161243415E-4</v>
      </c>
      <c r="BA418" s="240">
        <f t="shared" ca="1" si="643"/>
        <v>-6.9659592339673532E-4</v>
      </c>
      <c r="BB418" s="240">
        <f t="shared" ca="1" si="644"/>
        <v>-5.7499477114569125E-4</v>
      </c>
      <c r="BC418" s="240">
        <f t="shared" ca="1" si="645"/>
        <v>4.9999153919200222E-4</v>
      </c>
      <c r="BD418" s="240">
        <f t="shared" ca="1" si="646"/>
        <v>7.4595376695456479E-4</v>
      </c>
      <c r="BE418" s="240">
        <f t="shared" ca="1" si="647"/>
        <v>-2.4493220933918163E-4</v>
      </c>
      <c r="BF418" s="240">
        <f t="shared" ca="1" si="648"/>
        <v>-8.2970191320828391E-4</v>
      </c>
      <c r="BG418" s="240">
        <f t="shared" ca="1" si="649"/>
        <v>-3.8762603041068977E-5</v>
      </c>
      <c r="BH418" s="240">
        <f t="shared" ca="1" si="650"/>
        <v>8.1644805754995027E-4</v>
      </c>
      <c r="BI418" s="240">
        <f t="shared" ca="1" si="651"/>
        <v>3.1792560702790926E-4</v>
      </c>
      <c r="BJ418" s="240">
        <f t="shared" ca="1" si="652"/>
        <v>-7.077417330244376E-4</v>
      </c>
      <c r="BK418" s="240">
        <f t="shared" ca="1" si="653"/>
        <v>-5.5991933389259573E-4</v>
      </c>
      <c r="BL418" s="240">
        <f t="shared" ca="1" si="654"/>
        <v>5.1629199927305785E-4</v>
      </c>
      <c r="BM418" s="240">
        <f t="shared" ca="1" si="655"/>
        <v>7.3645184458770755E-4</v>
      </c>
      <c r="BN418" s="240">
        <f t="shared" ca="1" si="656"/>
        <v>-2.6448160260960914E-4</v>
      </c>
      <c r="BO418" s="240">
        <f t="shared" ca="1" si="657"/>
        <v>-8.268843932366911E-4</v>
      </c>
      <c r="BP418" s="240">
        <f t="shared" ca="1" si="658"/>
        <v>-1.8249832698703414E-5</v>
      </c>
      <c r="BQ418" s="240">
        <f t="shared" ca="1" si="659"/>
        <v>8.2064434150122914E-4</v>
      </c>
      <c r="BR418" s="240">
        <f t="shared" ca="1" si="660"/>
        <v>2.9884764594571487E-4</v>
      </c>
      <c r="BS418" s="240">
        <f t="shared" ca="1" si="661"/>
        <v>-7.1846122549633373E-4</v>
      </c>
      <c r="BT418" s="240">
        <f t="shared" ca="1" si="662"/>
        <v>-5.4450662216950466E-4</v>
      </c>
      <c r="BU418" s="240">
        <f t="shared" ca="1" si="663"/>
        <v>5.3228146435915259E-4</v>
      </c>
      <c r="BV418" s="240">
        <f t="shared" ca="1" si="664"/>
        <v>7.2650631116737878E-4</v>
      </c>
      <c r="BW418" s="240">
        <f t="shared" ca="1" si="665"/>
        <v>-2.8387168205224009E-4</v>
      </c>
      <c r="BX418" s="240">
        <f t="shared" ca="1" si="666"/>
        <v>-8.2356878902581127E-4</v>
      </c>
      <c r="BY418" s="240">
        <f t="shared" ca="1" si="667"/>
        <v>2.2739306604628758E-6</v>
      </c>
      <c r="BZ418" s="240">
        <f t="shared" ca="1" si="668"/>
        <v>8.2434629998705874E-4</v>
      </c>
      <c r="CA418" s="240">
        <f t="shared" ca="1" si="669"/>
        <v>2.7958967021623598E-4</v>
      </c>
      <c r="CB418" s="240">
        <f t="shared" ca="1" si="670"/>
        <v>-7.2874794379098077E-4</v>
      </c>
      <c r="CC418" s="240">
        <f t="shared" ca="1" si="671"/>
        <v>-5.2876592001762377E-4</v>
      </c>
      <c r="CD418" s="240">
        <f t="shared" ca="1" si="672"/>
        <v>5.4795030299440318E-4</v>
      </c>
      <c r="CE418" s="240">
        <f t="shared" ca="1" si="673"/>
        <v>7.1612315751102965E-4</v>
      </c>
      <c r="CF418" s="240">
        <f t="shared" ca="1" si="674"/>
        <v>-3.0309076780824862E-4</v>
      </c>
      <c r="CG418" s="240">
        <f t="shared" ca="1" si="675"/>
        <v>-8.1975709777164273E-4</v>
      </c>
      <c r="CH418" s="240">
        <f t="shared" ca="1" si="676"/>
        <v>2.2796324288838787E-5</v>
      </c>
      <c r="CI418" s="240">
        <f t="shared" ca="1" si="677"/>
        <v>8.2755170308606945E-4</v>
      </c>
      <c r="CJ418" s="240">
        <f t="shared" ca="1" si="678"/>
        <v>2.6016328012394997E-4</v>
      </c>
      <c r="CK418" s="240">
        <f t="shared" ca="1" si="679"/>
        <v>-7.3859569157393471E-4</v>
      </c>
      <c r="CL418" s="240">
        <f t="shared" ca="1" si="680"/>
        <v>-5.1270670904735559E-4</v>
      </c>
      <c r="CM418" s="240">
        <f t="shared" ca="1" si="681"/>
        <v>5.6328907685630259E-4</v>
      </c>
      <c r="CN418" s="240">
        <f t="shared" ca="1" si="682"/>
        <v>7.0530863804215945E-4</v>
      </c>
      <c r="CO418" s="240">
        <f t="shared" ca="1" si="683"/>
        <v>-3.2212728301902311E-4</v>
      </c>
      <c r="CP418" s="240">
        <f t="shared" ca="1" si="684"/>
        <v>-8.1545161549447149E-4</v>
      </c>
      <c r="CQ418" s="240">
        <f t="shared" ca="1" si="685"/>
        <v>4.3304986263872631E-5</v>
      </c>
      <c r="CR418" s="240">
        <f t="shared" ca="1" si="686"/>
        <v>8.3025861998329219E-4</v>
      </c>
      <c r="CS418" s="240">
        <f t="shared" ca="1" si="687"/>
        <v>2.4058017739986024E-4</v>
      </c>
      <c r="CT418" s="240">
        <f t="shared" ca="1" si="688"/>
        <v>-7.4799853693015088E-4</v>
      </c>
      <c r="CU418" s="240">
        <f t="shared" ca="1" si="689"/>
        <v>-4.9633866272689585E-4</v>
      </c>
      <c r="CV418" s="240">
        <f t="shared" ca="1" si="690"/>
        <v>5.7828854644104805E-4</v>
      </c>
      <c r="CW418" s="240">
        <f t="shared" ca="1" si="691"/>
        <v>6.9406926702292792E-4</v>
      </c>
      <c r="CX418" s="240">
        <f t="shared" ca="1" si="692"/>
        <v>-3.4096976079962197E-4</v>
      </c>
      <c r="CY418" s="240">
        <f t="shared" ca="1" si="693"/>
        <v>-8.1065493565582371E-4</v>
      </c>
      <c r="CZ418" s="240">
        <f t="shared" ca="1" si="694"/>
        <v>6.3787562934446986E-5</v>
      </c>
      <c r="DA418" s="240">
        <f t="shared" ca="1" si="695"/>
        <v>8.3246542013320644E-4</v>
      </c>
      <c r="DB418" s="240">
        <f t="shared" ca="1" si="696"/>
        <v>2.2085215817276583E-4</v>
      </c>
      <c r="DC418" s="240">
        <f t="shared" ca="1" si="697"/>
        <v>-7.5695081593719275E-4</v>
      </c>
      <c r="DD418" s="240">
        <f t="shared" ca="1" si="698"/>
        <v>-4.7967164055530735E-4</v>
      </c>
      <c r="DE418" s="240">
        <f t="shared" ca="1" si="699"/>
        <v>5.9293967662901888E-4</v>
      </c>
      <c r="DF418" s="240">
        <f t="shared" ca="1" si="700"/>
        <v>6.8241181463015669E-4</v>
      </c>
      <c r="DG418" s="240">
        <f t="shared" ca="1" si="701"/>
        <v>-3.5960685114599553E-4</v>
      </c>
      <c r="DH418" s="240">
        <f t="shared" ca="1" si="702"/>
        <v>-8.0536994759627739E-4</v>
      </c>
      <c r="DI418" s="240">
        <f t="shared" ca="1" si="703"/>
        <v>8.4231716362292118E-5</v>
      </c>
      <c r="DJ418" s="240">
        <f t="shared" ca="1" si="704"/>
        <v>8.3417077424191935E-4</v>
      </c>
      <c r="DK418" s="240">
        <f t="shared" ca="1" si="705"/>
        <v>2.0099110586378212E-4</v>
      </c>
      <c r="DL418" s="240">
        <f t="shared" ca="1" si="706"/>
        <v>-7.6544713607692798E-4</v>
      </c>
      <c r="DM418" s="240">
        <f t="shared" ca="1" si="707"/>
        <v>-4.6271568212352622E-4</v>
      </c>
      <c r="DN418" s="240">
        <f t="shared" ca="1" si="708"/>
        <v>6.0723364212723072E-4</v>
      </c>
      <c r="DO418" s="240">
        <f t="shared" ca="1" si="709"/>
        <v>6.7034330287727361E-4</v>
      </c>
      <c r="DP418" s="240">
        <f t="shared" ca="1" si="710"/>
        <v>-3.7802732777180505E-4</v>
      </c>
      <c r="DQ418" s="240">
        <f t="shared" ca="1" si="711"/>
        <v>-7.9959983479502088E-4</v>
      </c>
      <c r="DR418" s="240">
        <f t="shared" ca="1" si="712"/>
        <v>1.0462513175382737E-4</v>
      </c>
      <c r="DS418" s="240">
        <f t="shared" ca="1" si="713"/>
        <v>8.3537365506788214E-4</v>
      </c>
      <c r="DT418" s="240">
        <f t="shared" ca="1" si="714"/>
        <v>1.8100898402816768E-4</v>
      </c>
      <c r="DU418" s="240">
        <f t="shared" ca="1" si="715"/>
        <v>-7.7348237948380238E-4</v>
      </c>
      <c r="DV418" s="240">
        <f t="shared" ca="1" si="716"/>
        <v>-4.454810010669077E-4</v>
      </c>
      <c r="DW418" s="240">
        <f t="shared" ca="1" si="717"/>
        <v>6.2116183278535366E-4</v>
      </c>
      <c r="DX418" s="240">
        <f t="shared" ca="1" si="718"/>
        <v>6.5787100138448777E-4</v>
      </c>
      <c r="DY418" s="240">
        <f t="shared" ca="1" si="719"/>
        <v>-3.9622009487069612E-4</v>
      </c>
      <c r="DZ418" s="240">
        <f t="shared" ca="1" si="720"/>
        <v>-7.9334807295224747E-4</v>
      </c>
      <c r="EA418" s="240">
        <f t="shared" ca="1" si="721"/>
        <v>1.2495552487817971E-4</v>
      </c>
      <c r="EB418" s="240">
        <f t="shared" ca="1" si="722"/>
        <v>8.3607333804066643E-4</v>
      </c>
      <c r="EC418" s="240">
        <f t="shared" ca="1" si="723"/>
        <v>1.6091782914893647E-4</v>
      </c>
      <c r="ED418" s="240">
        <f t="shared" ca="1" si="724"/>
        <v>-7.8105170602764471E-4</v>
      </c>
      <c r="EE418" s="240">
        <f t="shared" ca="1" si="725"/>
        <v>-4.2797797891283411E-4</v>
      </c>
      <c r="EF418" s="240">
        <f t="shared" ca="1" si="726"/>
        <v>6.3471585878214349E-4</v>
      </c>
      <c r="EG418" s="240">
        <f t="shared" ca="1" si="727"/>
        <v>6.45002422999849E-4</v>
      </c>
      <c r="EH418" s="240">
        <f t="shared" ca="1" si="728"/>
        <v>-4.1417419380008184E-4</v>
      </c>
      <c r="EI418" s="240">
        <f t="shared" ca="1" si="729"/>
        <v>-7.866184278955225E-4</v>
      </c>
      <c r="EJ418" s="240">
        <f t="shared" ca="1" si="730"/>
        <v>1.4521064946673343E-4</v>
      </c>
      <c r="EK418" s="240">
        <f t="shared" ca="1" si="731"/>
        <v>8.3626940169741063E-4</v>
      </c>
      <c r="EL418" s="240">
        <f t="shared" ca="1" si="732"/>
        <v>1.4072974338653115E-4</v>
      </c>
      <c r="EM418" s="240">
        <f t="shared" ca="1" si="733"/>
        <v>-7.8815055622918028E-4</v>
      </c>
      <c r="EN418" s="240">
        <f t="shared" ca="1" si="734"/>
        <v>-4.1021715882739085E-4</v>
      </c>
      <c r="EO418" s="240">
        <f t="shared" ca="1" si="735"/>
        <v>6.4788755567915751E-4</v>
      </c>
      <c r="EP418" s="240">
        <f t="shared" ca="1" si="736"/>
        <v>6.3174531927378901E-4</v>
      </c>
      <c r="EQ418" s="240">
        <f t="shared" ca="1" si="737"/>
        <v>-4.3187880968209298E-4</v>
      </c>
      <c r="ER418" s="240">
        <f t="shared" ca="1" si="738"/>
        <v>-7.7941495331139952E-4</v>
      </c>
      <c r="ES418" s="240">
        <f t="shared" ca="1" si="739"/>
        <v>1.6537830458982432E-4</v>
      </c>
      <c r="ET418" s="240">
        <f t="shared" ca="1" si="740"/>
        <v>8.359617279366995E-4</v>
      </c>
      <c r="EU418" s="240">
        <f t="shared" ca="1" si="741"/>
        <v>1.204568872889573E-4</v>
      </c>
      <c r="EV418" s="240">
        <f t="shared" ca="1" si="742"/>
        <v>-7.9477465400649094E-4</v>
      </c>
      <c r="EW418" s="240">
        <f t="shared" ca="1" si="743"/>
        <v>-3.9220923926447745E-4</v>
      </c>
      <c r="EX418" s="240">
        <f t="shared" ca="1" si="744"/>
        <v>6.6066898933869191E-4</v>
      </c>
      <c r="EY418" s="240">
        <f t="shared" ca="1" si="745"/>
        <v>6.1810767578987752E-4</v>
      </c>
      <c r="EZ418" s="240">
        <f t="shared" ca="1" si="746"/>
        <v>-4.4932327791814039E-4</v>
      </c>
      <c r="FA418" s="240">
        <f t="shared" ca="1" si="747"/>
        <v>-7.717419883035958E-4</v>
      </c>
      <c r="FB418" s="240">
        <f t="shared" ca="1" si="748"/>
        <v>1.8544634200612343E-4</v>
      </c>
      <c r="FC418" s="240">
        <f t="shared" ca="1" si="749"/>
        <v>8.351505020897013E-4</v>
      </c>
      <c r="FD418" s="240">
        <f t="shared" ca="1" si="750"/>
        <v>1.0011147246663025E-4</v>
      </c>
      <c r="FE418" s="240">
        <f t="shared" ca="1" si="751"/>
        <v>-8.0092000925076649E-4</v>
      </c>
      <c r="FF418" s="240">
        <f t="shared" ca="1" si="752"/>
        <v>-3.7396506752147916E-4</v>
      </c>
      <c r="FG418" s="240">
        <f t="shared" ca="1" si="753"/>
        <v>6.730524607030683E-4</v>
      </c>
      <c r="FH418" s="240">
        <f t="shared" ca="1" si="754"/>
        <v>6.0409770735460496E-4</v>
      </c>
      <c r="FI418" s="240">
        <f t="shared" ca="1" si="755"/>
        <v>-4.6649709061284943E-4</v>
      </c>
      <c r="FJ418" s="240">
        <f t="shared" ca="1" si="756"/>
        <v>-7.6360415477932963E-4</v>
      </c>
      <c r="FK418" s="240">
        <f t="shared" ca="1" si="757"/>
        <v>2.0540267348028335E-4</v>
      </c>
      <c r="FL418" s="240">
        <f t="shared" ca="1" si="758"/>
        <v>8.3383621280853307E-4</v>
      </c>
      <c r="FM418" s="240">
        <f t="shared" ca="1" si="759"/>
        <v>7.9705754236698444E-5</v>
      </c>
      <c r="FN418" s="240">
        <f t="shared" ca="1" si="760"/>
        <v>-8.0658292022979723E-4</v>
      </c>
      <c r="FO418" s="240">
        <f t="shared" ca="1" si="761"/>
        <v>-3.5549563320526047E-4</v>
      </c>
      <c r="FP418" s="240">
        <f t="shared" ca="1" si="762"/>
        <v>6.8503051043216951E-4</v>
      </c>
      <c r="FQ418" s="240">
        <f t="shared" ca="1" si="763"/>
        <v>5.8972385304910684E-4</v>
      </c>
      <c r="FR418" s="240">
        <f t="shared" ca="1" si="764"/>
        <v>-4.8338990290362294E-4</v>
      </c>
      <c r="FS418" s="240">
        <f t="shared" ca="1" si="765"/>
        <v>-7.5500635466522277E-4</v>
      </c>
      <c r="FT418" s="240">
        <f t="shared" ca="1" si="766"/>
        <v>2.2523527806441652E-4</v>
      </c>
      <c r="FU418" s="240">
        <f t="shared" ca="1" si="767"/>
        <v>8.3201965177191295E-4</v>
      </c>
      <c r="FV418" s="240">
        <f t="shared" ca="1" si="768"/>
        <v>5.9252024240804467E-5</v>
      </c>
      <c r="FW418" s="240">
        <f t="shared" ca="1" si="769"/>
        <v>-8.1175997581775386E-4</v>
      </c>
      <c r="FX418" s="240">
        <f t="shared" ca="1" si="770"/>
        <v>-3.3681206161243681E-4</v>
      </c>
      <c r="FY418" s="240">
        <f t="shared" ca="1" si="771"/>
        <v>6.9659592339672708E-4</v>
      </c>
      <c r="FZ418" s="240">
        <f t="shared" ca="1" si="772"/>
        <v>5.7499477114571055E-4</v>
      </c>
      <c r="GA418" s="240">
        <f t="shared" ca="1" si="773"/>
        <v>-4.9999153919200005E-4</v>
      </c>
      <c r="GB418" s="240">
        <f t="shared" ca="1" si="774"/>
        <v>-7.4595376695457151E-4</v>
      </c>
      <c r="GC418" s="240">
        <f t="shared" ca="1" si="775"/>
        <v>2.449322093391562E-4</v>
      </c>
      <c r="GD418" s="240">
        <f t="shared" ca="1" si="776"/>
        <v>8.2970191320828424E-4</v>
      </c>
      <c r="GE418" s="240">
        <f t="shared" ca="1" si="777"/>
        <v>3.8762603041083777E-5</v>
      </c>
      <c r="GF418" s="240">
        <f t="shared" ca="1" si="778"/>
        <v>-8.1644805754994452E-4</v>
      </c>
      <c r="GG418" s="240">
        <f t="shared" ca="1" si="779"/>
        <v>-3.1792560702793388E-4</v>
      </c>
      <c r="GH418" s="240">
        <f t="shared" ca="1" si="780"/>
        <v>7.07741733024417E-4</v>
      </c>
      <c r="GI418" s="240">
        <f t="shared" ca="1" si="781"/>
        <v>5.599193338925979E-4</v>
      </c>
      <c r="GJ418" s="240">
        <f t="shared" ca="1" si="782"/>
        <v>-5.1629199927305557E-4</v>
      </c>
      <c r="GK418" s="240">
        <f t="shared" ca="1" si="783"/>
        <v>-7.3645184458771449E-4</v>
      </c>
      <c r="GL418" s="240">
        <f t="shared" ca="1" si="784"/>
        <v>2.6448160260959515E-4</v>
      </c>
      <c r="GM418" s="240">
        <f t="shared" ca="1" si="785"/>
        <v>8.268843932366949E-4</v>
      </c>
      <c r="GN418" s="240">
        <f t="shared" ca="1" si="786"/>
        <v>1.8249832698741903E-5</v>
      </c>
      <c r="GO418" s="240">
        <f t="shared" ca="1" si="787"/>
        <v>-8.2064434150123098E-4</v>
      </c>
      <c r="GP418" s="240">
        <f t="shared" ca="1" si="788"/>
        <v>-2.9884764594571758E-4</v>
      </c>
      <c r="GQ418" s="240">
        <f t="shared" ca="1" si="789"/>
        <v>7.1846122549632625E-4</v>
      </c>
      <c r="GR418" s="240">
        <f t="shared" ca="1" si="790"/>
        <v>5.4450662216951583E-4</v>
      </c>
      <c r="GS418" s="240">
        <f t="shared" ca="1" si="791"/>
        <v>-5.3228146435913199E-4</v>
      </c>
      <c r="GT418" s="240">
        <f t="shared" ca="1" si="792"/>
        <v>-7.2650631116739797E-4</v>
      </c>
      <c r="GU418" s="240">
        <f t="shared" ca="1" si="793"/>
        <v>2.838716820522486E-4</v>
      </c>
      <c r="GV418" s="240">
        <f t="shared" ca="1" si="794"/>
        <v>8.235687890258117E-4</v>
      </c>
      <c r="GW418" s="240">
        <f t="shared" ca="1" si="795"/>
        <v>-2.2739306604598942E-6</v>
      </c>
      <c r="GX418" s="240">
        <f t="shared" ca="1" si="796"/>
        <v>-8.2434629998705624E-4</v>
      </c>
      <c r="GY418" s="240">
        <f t="shared" ca="1" si="797"/>
        <v>-2.7958967021626108E-4</v>
      </c>
      <c r="GZ418" s="240">
        <f t="shared" ca="1" si="798"/>
        <v>7.2874794379096765E-4</v>
      </c>
      <c r="HA418" s="240">
        <f t="shared" ca="1" si="799"/>
        <v>5.2876592001761683E-4</v>
      </c>
      <c r="HB418" s="240">
        <f t="shared" ca="1" si="800"/>
        <v>-5.4795030299440101E-4</v>
      </c>
      <c r="HC418" s="240">
        <f t="shared" ca="1" si="801"/>
        <v>-7.1612315751103106E-4</v>
      </c>
      <c r="HD418" s="240">
        <f t="shared" ca="1" si="802"/>
        <v>3.0309076780823474E-4</v>
      </c>
      <c r="HE418" s="240">
        <f t="shared" ca="1" si="803"/>
        <v>8.1975709777164815E-4</v>
      </c>
      <c r="HF418" s="240">
        <f t="shared" ca="1" si="804"/>
        <v>-2.2796324288812115E-5</v>
      </c>
      <c r="HG418" s="240">
        <f t="shared" ca="1" si="805"/>
        <v>-8.2755170308606392E-4</v>
      </c>
      <c r="HH418" s="240">
        <f t="shared" ca="1" si="806"/>
        <v>-2.6016328012395268E-4</v>
      </c>
      <c r="HI418" s="240">
        <f t="shared" ca="1" si="807"/>
        <v>7.385956915739333E-4</v>
      </c>
      <c r="HJ418" s="240">
        <f t="shared" ca="1" si="808"/>
        <v>5.1270670904736719E-4</v>
      </c>
      <c r="HK418" s="240">
        <f t="shared" ca="1" si="809"/>
        <v>-5.6328907685629175E-4</v>
      </c>
      <c r="HL418" s="240">
        <f t="shared" ca="1" si="810"/>
        <v>-7.0530863804217376E-4</v>
      </c>
      <c r="HM418" s="240">
        <f t="shared" ca="1" si="811"/>
        <v>3.2212728301898765E-4</v>
      </c>
      <c r="HN418" s="240">
        <f t="shared" ca="1" si="812"/>
        <v>8.1545161549446943E-4</v>
      </c>
      <c r="HO418" s="240">
        <f t="shared" ca="1" si="813"/>
        <v>-4.3304986263869758E-5</v>
      </c>
      <c r="HP418" s="240">
        <f t="shared" ca="1" si="814"/>
        <v>-8.3025861998329046E-4</v>
      </c>
      <c r="HQ418" s="240">
        <f t="shared" ca="1" si="815"/>
        <v>-2.4058017739987439E-4</v>
      </c>
      <c r="HR418" s="240">
        <f t="shared" ca="1" si="816"/>
        <v>7.4799853693014438E-4</v>
      </c>
      <c r="HS418" s="240">
        <f t="shared" ca="1" si="817"/>
        <v>4.9633866272692686E-4</v>
      </c>
      <c r="HT418" s="240">
        <f t="shared" ca="1" si="818"/>
        <v>-5.7828854644105467E-4</v>
      </c>
      <c r="HU418" s="240">
        <f t="shared" ca="1" si="819"/>
        <v>-6.9406926702292283E-4</v>
      </c>
      <c r="HV418" s="240">
        <f t="shared" ca="1" si="820"/>
        <v>3.4096976079960853E-4</v>
      </c>
      <c r="HW418" s="240">
        <f t="shared" ca="1" si="821"/>
        <v>8.106549356558274E-4</v>
      </c>
      <c r="HX418" s="240">
        <f t="shared" ca="1" si="822"/>
        <v>-6.3787562934432241E-5</v>
      </c>
      <c r="HY418" s="240">
        <f t="shared" ca="1" si="823"/>
        <v>-8.3246542013320286E-4</v>
      </c>
      <c r="HZ418" s="240">
        <f t="shared" ca="1" si="824"/>
        <v>-2.2085215817275712E-4</v>
      </c>
      <c r="IA418" s="240">
        <f t="shared" ca="1" si="825"/>
        <v>7.5695081593719655E-4</v>
      </c>
      <c r="IB418" s="240">
        <f t="shared" ca="1" si="826"/>
        <v>4.7967164055531938E-4</v>
      </c>
      <c r="IC418" s="240">
        <f t="shared" ca="1" si="827"/>
        <v>-5.9293967662900847E-4</v>
      </c>
      <c r="ID418" s="240">
        <f t="shared" ca="1" si="828"/>
        <v>-6.8241181463016515E-4</v>
      </c>
      <c r="IE418" s="240">
        <f t="shared" ca="1" si="829"/>
        <v>3.2134112295345541E-4</v>
      </c>
      <c r="IF418" s="240">
        <f t="shared" ca="1" si="830"/>
        <v>8.0536994759628769E-4</v>
      </c>
      <c r="IG418" s="240">
        <f t="shared" ca="1" si="831"/>
        <v>-8.4231716362301063E-5</v>
      </c>
      <c r="IH418" s="240">
        <f t="shared" ca="1" si="832"/>
        <v>-8.3417077424191837E-4</v>
      </c>
      <c r="II418" s="240">
        <f t="shared" ca="1" si="833"/>
        <v>-2.0099110586379652E-4</v>
      </c>
      <c r="IJ418" s="240">
        <f t="shared" ca="1" si="834"/>
        <v>7.6544713607692202E-4</v>
      </c>
      <c r="IK418" s="240">
        <f t="shared" ca="1" si="835"/>
        <v>4.6271568212355826E-4</v>
      </c>
      <c r="IL418" s="240">
        <f t="shared" ca="1" si="836"/>
        <v>-6.0723364212720427E-4</v>
      </c>
      <c r="IM418" s="240">
        <f t="shared" ca="1" si="837"/>
        <v>-6.703433028772683E-4</v>
      </c>
      <c r="IN418" s="240">
        <f t="shared" ca="1" si="838"/>
        <v>3.7802732777179188E-4</v>
      </c>
      <c r="IO418" s="240">
        <f t="shared" ca="1" si="839"/>
        <v>7.9959983479502511E-4</v>
      </c>
      <c r="IP418" s="240">
        <f t="shared" ca="1" si="840"/>
        <v>-1.0462513175381273E-4</v>
      </c>
      <c r="IQ418" s="240">
        <f t="shared" ca="1" si="841"/>
        <v>-8.3537365506788149E-4</v>
      </c>
      <c r="IR418" s="240">
        <f t="shared" ca="1" si="842"/>
        <v>-1.8100898402820525E-4</v>
      </c>
      <c r="IS418" s="240">
        <f t="shared" ca="1" si="843"/>
        <v>7.7348237948380585E-4</v>
      </c>
      <c r="IT418" s="240">
        <f t="shared" ca="1" si="844"/>
        <v>4.454810010669E-4</v>
      </c>
      <c r="IU418" s="240">
        <f t="shared" ca="1" si="845"/>
        <v>-6.2116183278534368E-4</v>
      </c>
      <c r="IV418" s="240">
        <f t="shared" ca="1" si="846"/>
        <v>-6.5787100138449688E-4</v>
      </c>
      <c r="IW418" s="240">
        <f t="shared" ca="1" si="847"/>
        <v>3.9622009487068311E-4</v>
      </c>
      <c r="IX418" s="240">
        <f t="shared" ca="1" si="848"/>
        <v>7.933480729522595E-4</v>
      </c>
      <c r="IY418" s="240">
        <f t="shared" ca="1" si="849"/>
        <v>-1.2495552487818865E-4</v>
      </c>
      <c r="IZ418" s="240">
        <f t="shared" ca="1" si="850"/>
        <v>-8.3607333804066675E-4</v>
      </c>
      <c r="JA418" s="240">
        <f t="shared" ca="1" si="851"/>
        <v>-1.6091782914895097E-4</v>
      </c>
      <c r="JB418" s="240">
        <f t="shared" ca="1" si="852"/>
        <v>7.8105170602763951E-4</v>
      </c>
    </row>
    <row r="419" spans="2:262">
      <c r="B419" s="248">
        <v>58</v>
      </c>
      <c r="C419" s="247">
        <f t="shared" si="853"/>
        <v>1.1328125000000006E-3</v>
      </c>
      <c r="D419" s="244">
        <f t="shared" ca="1" si="597"/>
        <v>24.201692975845692</v>
      </c>
      <c r="E419" s="243">
        <f ca="1">BL361</f>
        <v>0.20169297584569076</v>
      </c>
      <c r="F419" s="242">
        <v>58</v>
      </c>
      <c r="G419" s="240">
        <f t="shared" ca="1" si="854"/>
        <v>-2.422288353399172E-4</v>
      </c>
      <c r="H419" s="240">
        <f t="shared" ca="1" si="598"/>
        <v>2.611268343087565E-4</v>
      </c>
      <c r="I419" s="240">
        <f t="shared" ca="1" si="599"/>
        <v>3.1885936392221821E-4</v>
      </c>
      <c r="J419" s="240">
        <f t="shared" ca="1" si="600"/>
        <v>-1.6755406280307263E-4</v>
      </c>
      <c r="K419" s="240">
        <f t="shared" ca="1" si="601"/>
        <v>-3.6802993818625478E-4</v>
      </c>
      <c r="L419" s="240">
        <f t="shared" ca="1" si="602"/>
        <v>5.9551647915379036E-5</v>
      </c>
      <c r="M419" s="240">
        <f t="shared" ca="1" si="603"/>
        <v>3.8550602129269941E-4</v>
      </c>
      <c r="N419" s="240">
        <f t="shared" ca="1" si="604"/>
        <v>5.3579314903973743E-5</v>
      </c>
      <c r="O419" s="240">
        <f t="shared" ca="1" si="605"/>
        <v>-3.6978258469899281E-4</v>
      </c>
      <c r="P419" s="240">
        <f t="shared" ca="1" si="606"/>
        <v>-1.6209606310039983E-4</v>
      </c>
      <c r="Q419" s="240">
        <f t="shared" ca="1" si="607"/>
        <v>3.2221372020685673E-4</v>
      </c>
      <c r="R419" s="240">
        <f t="shared" ca="1" si="608"/>
        <v>2.5665320718435921E-4</v>
      </c>
      <c r="S419" s="240">
        <f t="shared" ca="1" si="609"/>
        <v>-2.4689602648555401E-4</v>
      </c>
      <c r="T419" s="240">
        <f t="shared" ca="1" si="610"/>
        <v>-3.2910754939909678E-4</v>
      </c>
      <c r="U419" s="241">
        <f t="shared" ca="1" si="611"/>
        <v>1.5031581274521248E-4</v>
      </c>
      <c r="V419" s="240">
        <f t="shared" ca="1" si="612"/>
        <v>3.7321937044359338E-4</v>
      </c>
      <c r="W419" s="240">
        <f t="shared" ca="1" si="613"/>
        <v>-4.0790502142973111E-5</v>
      </c>
      <c r="X419" s="240">
        <f t="shared" ca="1" si="614"/>
        <v>-3.8518978990901512E-4</v>
      </c>
      <c r="Y419" s="240">
        <f t="shared" ca="1" si="615"/>
        <v>-7.2247659114448365E-5</v>
      </c>
      <c r="Z419" s="240">
        <f t="shared" ca="1" si="616"/>
        <v>3.6398792330871071E-4</v>
      </c>
      <c r="AA419" s="240">
        <f t="shared" ca="1" si="617"/>
        <v>1.7906390048066714E-4</v>
      </c>
      <c r="AB419" s="240">
        <f t="shared" ca="1" si="618"/>
        <v>-3.1143966115799841E-4</v>
      </c>
      <c r="AC419" s="240">
        <f t="shared" ca="1" si="619"/>
        <v>-2.7045927897252631E-4</v>
      </c>
      <c r="AD419" s="240">
        <f t="shared" ca="1" si="620"/>
        <v>2.3207042450900962E-4</v>
      </c>
      <c r="AE419" s="240">
        <f t="shared" ca="1" si="621"/>
        <v>3.3856288596305649E-4</v>
      </c>
      <c r="AF419" s="240">
        <f t="shared" ca="1" si="622"/>
        <v>-1.3271543872833826E-4</v>
      </c>
      <c r="AG419" s="240">
        <f t="shared" ca="1" si="623"/>
        <v>-3.7750968454737749E-4</v>
      </c>
      <c r="AH419" s="240">
        <f t="shared" ca="1" si="624"/>
        <v>2.1931088478077367E-5</v>
      </c>
      <c r="AI419" s="240">
        <f t="shared" ca="1" si="625"/>
        <v>3.839456025827991E-4</v>
      </c>
      <c r="AJ419" s="240">
        <f t="shared" ca="1" si="626"/>
        <v>9.0741952385970073E-5</v>
      </c>
      <c r="AK419" s="240">
        <f t="shared" ca="1" si="627"/>
        <v>-3.5731638312960068E-4</v>
      </c>
      <c r="AL419" s="240">
        <f t="shared" ca="1" si="628"/>
        <v>-1.9560035724053E-4</v>
      </c>
      <c r="AM419" s="240">
        <f t="shared" ca="1" si="629"/>
        <v>2.9991531668651842E-4</v>
      </c>
      <c r="AN419" s="240">
        <f t="shared" ca="1" si="630"/>
        <v>2.8361379066821558E-4</v>
      </c>
      <c r="AO419" s="240">
        <f t="shared" ca="1" si="631"/>
        <v>-2.1668574455285686E-4</v>
      </c>
      <c r="AP419" s="240">
        <f t="shared" ca="1" si="632"/>
        <v>-3.4720259488012337E-4</v>
      </c>
      <c r="AQ419" s="240">
        <f t="shared" ca="1" si="633"/>
        <v>1.1479534159507059E-4</v>
      </c>
      <c r="AR419" s="240">
        <f t="shared" ca="1" si="634"/>
        <v>3.8089054475514333E-4</v>
      </c>
      <c r="AS419" s="240">
        <f t="shared" ca="1" si="635"/>
        <v>-3.0188409001041913E-6</v>
      </c>
      <c r="AT419" s="240">
        <f t="shared" ca="1" si="636"/>
        <v>-3.8177645667029843E-4</v>
      </c>
      <c r="AU419" s="240">
        <f t="shared" ca="1" si="637"/>
        <v>-1.090176403461376E-4</v>
      </c>
      <c r="AV419" s="240">
        <f t="shared" ca="1" si="638"/>
        <v>3.4978403648631263E-4</v>
      </c>
      <c r="AW419" s="240">
        <f t="shared" ca="1" si="639"/>
        <v>2.1166559560723374E-4</v>
      </c>
      <c r="AX419" s="240">
        <f t="shared" ca="1" si="640"/>
        <v>-2.8766844994766055E-4</v>
      </c>
      <c r="AY419" s="240">
        <f t="shared" ca="1" si="641"/>
        <v>-2.9608505190055094E-4</v>
      </c>
      <c r="AZ419" s="240">
        <f t="shared" ca="1" si="642"/>
        <v>2.0077904965864666E-4</v>
      </c>
      <c r="BA419" s="240">
        <f t="shared" ca="1" si="643"/>
        <v>3.5500586233476976E-4</v>
      </c>
      <c r="BB419" s="240">
        <f t="shared" ca="1" si="644"/>
        <v>-9.6598692429010735E-5</v>
      </c>
      <c r="BC419" s="240">
        <f t="shared" ca="1" si="645"/>
        <v>-3.8335380627852307E-4</v>
      </c>
      <c r="BD419" s="240">
        <f t="shared" ca="1" si="646"/>
        <v>-1.5900679330022038E-5</v>
      </c>
      <c r="BE419" s="240">
        <f t="shared" ca="1" si="647"/>
        <v>3.7868757783401051E-4</v>
      </c>
      <c r="BF419" s="240">
        <f t="shared" ca="1" si="648"/>
        <v>1.2703069526189377E-4</v>
      </c>
      <c r="BG419" s="240">
        <f t="shared" ca="1" si="649"/>
        <v>-3.4140902946166708E-4</v>
      </c>
      <c r="BH419" s="240">
        <f t="shared" ca="1" si="650"/>
        <v>-2.2722091301440308E-4</v>
      </c>
      <c r="BI419" s="240">
        <f t="shared" ca="1" si="651"/>
        <v>2.7472856471610029E-4</v>
      </c>
      <c r="BJ419" s="240">
        <f t="shared" ca="1" si="652"/>
        <v>3.0784301830887018E-4</v>
      </c>
      <c r="BK419" s="240">
        <f t="shared" ca="1" si="653"/>
        <v>-1.843886604476387E-4</v>
      </c>
      <c r="BL419" s="240">
        <f t="shared" ca="1" si="654"/>
        <v>-3.6195388957221053E-4</v>
      </c>
      <c r="BM419" s="240">
        <f t="shared" ca="1" si="655"/>
        <v>7.8169328551851202E-5</v>
      </c>
      <c r="BN419" s="240">
        <f t="shared" ca="1" si="656"/>
        <v>3.8489353490475003E-4</v>
      </c>
      <c r="BO419" s="240">
        <f t="shared" ca="1" si="657"/>
        <v>3.4781893430899037E-5</v>
      </c>
      <c r="BP419" s="240">
        <f t="shared" ca="1" si="658"/>
        <v>-3.7468640745360601E-4</v>
      </c>
      <c r="BQ419" s="240">
        <f t="shared" ca="1" si="659"/>
        <v>-1.447377221061841E-4</v>
      </c>
      <c r="BR419" s="240">
        <f t="shared" ca="1" si="660"/>
        <v>3.3221153818114798E-4</v>
      </c>
      <c r="BS419" s="240">
        <f t="shared" ca="1" si="661"/>
        <v>2.4222883533991921E-4</v>
      </c>
      <c r="BT419" s="240">
        <f t="shared" ca="1" si="662"/>
        <v>-2.6112683430875677E-4</v>
      </c>
      <c r="BU419" s="240">
        <f t="shared" ca="1" si="663"/>
        <v>-3.188593639222194E-4</v>
      </c>
      <c r="BV419" s="240">
        <f t="shared" ca="1" si="664"/>
        <v>1.6755406280307325E-4</v>
      </c>
      <c r="BW419" s="240">
        <f t="shared" ca="1" si="665"/>
        <v>3.6802993818625538E-4</v>
      </c>
      <c r="BX419" s="240">
        <f t="shared" ca="1" si="666"/>
        <v>-5.9551647915380418E-5</v>
      </c>
      <c r="BY419" s="240">
        <f t="shared" ca="1" si="667"/>
        <v>-3.8550602129269935E-4</v>
      </c>
      <c r="BZ419" s="240">
        <f t="shared" ca="1" si="668"/>
        <v>-5.3579314903972388E-5</v>
      </c>
      <c r="CA419" s="240">
        <f t="shared" ca="1" si="669"/>
        <v>3.6978258469899238E-4</v>
      </c>
      <c r="CB419" s="240">
        <f t="shared" ca="1" si="670"/>
        <v>1.6209606310039861E-4</v>
      </c>
      <c r="CC419" s="240">
        <f t="shared" ca="1" si="671"/>
        <v>-3.2221372020685635E-4</v>
      </c>
      <c r="CD419" s="240">
        <f t="shared" ca="1" si="672"/>
        <v>-2.5665320718435721E-4</v>
      </c>
      <c r="CE419" s="240">
        <f t="shared" ca="1" si="673"/>
        <v>2.4689602648555401E-4</v>
      </c>
      <c r="CF419" s="240">
        <f t="shared" ca="1" si="674"/>
        <v>3.2910754939909537E-4</v>
      </c>
      <c r="CG419" s="240">
        <f t="shared" ca="1" si="675"/>
        <v>-1.5031581274521248E-4</v>
      </c>
      <c r="CH419" s="240">
        <f t="shared" ca="1" si="676"/>
        <v>-3.7321937044359262E-4</v>
      </c>
      <c r="CI419" s="240">
        <f t="shared" ca="1" si="677"/>
        <v>4.0790502142973111E-5</v>
      </c>
      <c r="CJ419" s="240">
        <f t="shared" ca="1" si="678"/>
        <v>3.8518978990901502E-4</v>
      </c>
      <c r="CK419" s="240">
        <f t="shared" ca="1" si="679"/>
        <v>7.2247659114448365E-5</v>
      </c>
      <c r="CL419" s="240">
        <f t="shared" ca="1" si="680"/>
        <v>-3.6398792330870973E-4</v>
      </c>
      <c r="CM419" s="240">
        <f t="shared" ca="1" si="681"/>
        <v>-1.7906390048066595E-4</v>
      </c>
      <c r="CN419" s="240">
        <f t="shared" ca="1" si="682"/>
        <v>3.1143966115799765E-4</v>
      </c>
      <c r="CO419" s="240">
        <f t="shared" ca="1" si="683"/>
        <v>2.7045927897252631E-4</v>
      </c>
      <c r="CP419" s="240">
        <f t="shared" ca="1" si="684"/>
        <v>-2.3207042450900962E-4</v>
      </c>
      <c r="CQ419" s="240">
        <f t="shared" ca="1" si="685"/>
        <v>-3.3856288596305513E-4</v>
      </c>
      <c r="CR419" s="240">
        <f t="shared" ca="1" si="686"/>
        <v>1.3271543872833826E-4</v>
      </c>
      <c r="CS419" s="240">
        <f t="shared" ca="1" si="687"/>
        <v>3.7750968454737695E-4</v>
      </c>
      <c r="CT419" s="240">
        <f t="shared" ca="1" si="688"/>
        <v>-2.1931088478082842E-5</v>
      </c>
      <c r="CU419" s="240">
        <f t="shared" ca="1" si="689"/>
        <v>-3.8394560258279883E-4</v>
      </c>
      <c r="CV419" s="240">
        <f t="shared" ca="1" si="690"/>
        <v>-9.0741952385970073E-5</v>
      </c>
      <c r="CW419" s="240">
        <f t="shared" ca="1" si="691"/>
        <v>3.5731638312960171E-4</v>
      </c>
      <c r="CX419" s="240">
        <f t="shared" ca="1" si="692"/>
        <v>1.9560035724053472E-4</v>
      </c>
      <c r="CY419" s="240">
        <f t="shared" ca="1" si="693"/>
        <v>-2.9991531668651674E-4</v>
      </c>
      <c r="CZ419" s="240">
        <f t="shared" ca="1" si="694"/>
        <v>-2.8361379066821558E-4</v>
      </c>
      <c r="DA419" s="240">
        <f t="shared" ca="1" si="695"/>
        <v>2.1668574455285908E-4</v>
      </c>
      <c r="DB419" s="240">
        <f t="shared" ca="1" si="696"/>
        <v>3.4720259488012575E-4</v>
      </c>
      <c r="DC419" s="240">
        <f t="shared" ca="1" si="697"/>
        <v>-1.1479534159506802E-4</v>
      </c>
      <c r="DD419" s="240">
        <f t="shared" ca="1" si="698"/>
        <v>-3.8089054475514333E-4</v>
      </c>
      <c r="DE419" s="240">
        <f t="shared" ca="1" si="699"/>
        <v>3.0188409001069018E-6</v>
      </c>
      <c r="DF419" s="240">
        <f t="shared" ca="1" si="700"/>
        <v>3.8177645667029773E-4</v>
      </c>
      <c r="DG419" s="240">
        <f t="shared" ca="1" si="701"/>
        <v>1.090176403461376E-4</v>
      </c>
      <c r="DH419" s="240">
        <f t="shared" ca="1" si="702"/>
        <v>-3.4978403648631376E-4</v>
      </c>
      <c r="DI419" s="240">
        <f t="shared" ca="1" si="703"/>
        <v>-2.1166559560722916E-4</v>
      </c>
      <c r="DJ419" s="240">
        <f t="shared" ca="1" si="704"/>
        <v>2.8766844994765871E-4</v>
      </c>
      <c r="DK419" s="240">
        <f t="shared" ca="1" si="705"/>
        <v>2.9608505190055094E-4</v>
      </c>
      <c r="DL419" s="240">
        <f t="shared" ca="1" si="706"/>
        <v>-2.0077904965864666E-4</v>
      </c>
      <c r="DM419" s="240">
        <f t="shared" ca="1" si="707"/>
        <v>-3.5500586233476765E-4</v>
      </c>
      <c r="DN419" s="240">
        <f t="shared" ca="1" si="708"/>
        <v>9.6598692429010735E-5</v>
      </c>
      <c r="DO419" s="240">
        <f t="shared" ca="1" si="709"/>
        <v>3.8335380627852307E-4</v>
      </c>
      <c r="DP419" s="240">
        <f t="shared" ca="1" si="710"/>
        <v>1.590067933001659E-5</v>
      </c>
      <c r="DQ419" s="240">
        <f t="shared" ca="1" si="711"/>
        <v>-3.7868757783400948E-4</v>
      </c>
      <c r="DR419" s="240">
        <f t="shared" ca="1" si="712"/>
        <v>-1.2703069526189377E-4</v>
      </c>
      <c r="DS419" s="240">
        <f t="shared" ca="1" si="713"/>
        <v>3.4140902946166708E-4</v>
      </c>
      <c r="DT419" s="240">
        <f t="shared" ca="1" si="714"/>
        <v>2.2722091301439866E-4</v>
      </c>
      <c r="DU419" s="240">
        <f t="shared" ca="1" si="715"/>
        <v>-2.7472856471609644E-4</v>
      </c>
      <c r="DV419" s="240">
        <f t="shared" ca="1" si="716"/>
        <v>-3.0784301830887018E-4</v>
      </c>
      <c r="DW419" s="240">
        <f t="shared" ca="1" si="717"/>
        <v>1.843886604476387E-4</v>
      </c>
      <c r="DX419" s="240">
        <f t="shared" ca="1" si="718"/>
        <v>3.6195388957220868E-4</v>
      </c>
      <c r="DY419" s="240">
        <f t="shared" ca="1" si="719"/>
        <v>-7.8169328551845835E-5</v>
      </c>
      <c r="DZ419" s="240">
        <f t="shared" ca="1" si="720"/>
        <v>-3.8489353490475003E-4</v>
      </c>
      <c r="EA419" s="240">
        <f t="shared" ca="1" si="721"/>
        <v>-3.4781893430899037E-5</v>
      </c>
      <c r="EB419" s="240">
        <f t="shared" ca="1" si="722"/>
        <v>3.7468640745360731E-4</v>
      </c>
      <c r="EC419" s="240">
        <f t="shared" ca="1" si="723"/>
        <v>1.4473772210618917E-4</v>
      </c>
      <c r="ED419" s="240">
        <f t="shared" ca="1" si="724"/>
        <v>-3.3221153818114798E-4</v>
      </c>
      <c r="EE419" s="240">
        <f t="shared" ca="1" si="725"/>
        <v>-2.4222883533991496E-4</v>
      </c>
      <c r="EF419" s="240">
        <f t="shared" ca="1" si="726"/>
        <v>2.6112683430875276E-4</v>
      </c>
      <c r="EG419" s="240">
        <f t="shared" ca="1" si="727"/>
        <v>3.188593639222194E-4</v>
      </c>
      <c r="EH419" s="240">
        <f t="shared" ca="1" si="728"/>
        <v>-1.6755406280307325E-4</v>
      </c>
      <c r="EI419" s="240">
        <f t="shared" ca="1" si="729"/>
        <v>-3.680299381862537E-4</v>
      </c>
      <c r="EJ419" s="240">
        <f t="shared" ca="1" si="730"/>
        <v>5.955164791537497E-5</v>
      </c>
      <c r="EK419" s="240">
        <f t="shared" ca="1" si="731"/>
        <v>3.8550602129269935E-4</v>
      </c>
      <c r="EL419" s="240">
        <f t="shared" ca="1" si="732"/>
        <v>5.3579314903972388E-5</v>
      </c>
      <c r="EM419" s="240">
        <f t="shared" ca="1" si="733"/>
        <v>-3.6978258469899395E-4</v>
      </c>
      <c r="EN419" s="240">
        <f t="shared" ca="1" si="734"/>
        <v>-1.6209606310040357E-4</v>
      </c>
      <c r="EO419" s="240">
        <f t="shared" ca="1" si="735"/>
        <v>3.2221372020685635E-4</v>
      </c>
      <c r="EP419" s="240">
        <f t="shared" ca="1" si="736"/>
        <v>2.5665320718435721E-4</v>
      </c>
      <c r="EQ419" s="240">
        <f t="shared" ca="1" si="737"/>
        <v>-2.4689602648555819E-4</v>
      </c>
      <c r="ER419" s="240">
        <f t="shared" ca="1" si="738"/>
        <v>-3.2910754939909819E-4</v>
      </c>
      <c r="ES419" s="240">
        <f t="shared" ca="1" si="739"/>
        <v>1.5031581274521248E-4</v>
      </c>
      <c r="ET419" s="240">
        <f t="shared" ca="1" si="740"/>
        <v>3.7321937044359262E-4</v>
      </c>
      <c r="EU419" s="240">
        <f t="shared" ca="1" si="741"/>
        <v>-4.0790502142967636E-5</v>
      </c>
      <c r="EV419" s="240">
        <f t="shared" ca="1" si="742"/>
        <v>-3.8518978990901502E-4</v>
      </c>
      <c r="EW419" s="240">
        <f t="shared" ca="1" si="743"/>
        <v>-7.2247659114448365E-5</v>
      </c>
      <c r="EX419" s="240">
        <f t="shared" ca="1" si="744"/>
        <v>3.6398792330871157E-4</v>
      </c>
      <c r="EY419" s="240">
        <f t="shared" ca="1" si="745"/>
        <v>1.790639004806708E-4</v>
      </c>
      <c r="EZ419" s="240">
        <f t="shared" ca="1" si="746"/>
        <v>-3.1143966115799765E-4</v>
      </c>
      <c r="FA419" s="240">
        <f t="shared" ca="1" si="747"/>
        <v>-2.7045927897252631E-4</v>
      </c>
      <c r="FB419" s="240">
        <f t="shared" ca="1" si="748"/>
        <v>2.3207042450901403E-4</v>
      </c>
      <c r="FC419" s="240">
        <f t="shared" ca="1" si="749"/>
        <v>3.3856288596305779E-4</v>
      </c>
      <c r="FD419" s="240">
        <f t="shared" ca="1" si="750"/>
        <v>-1.3271543872833826E-4</v>
      </c>
      <c r="FE419" s="240">
        <f t="shared" ca="1" si="751"/>
        <v>-3.7750968454737695E-4</v>
      </c>
      <c r="FF419" s="240">
        <f t="shared" ca="1" si="752"/>
        <v>2.1931088478082842E-5</v>
      </c>
      <c r="FG419" s="240">
        <f t="shared" ca="1" si="753"/>
        <v>3.8394560258279883E-4</v>
      </c>
      <c r="FH419" s="240">
        <f t="shared" ca="1" si="754"/>
        <v>9.0741952385970073E-5</v>
      </c>
      <c r="FI419" s="240">
        <f t="shared" ca="1" si="755"/>
        <v>-3.5731638312960171E-4</v>
      </c>
      <c r="FJ419" s="240">
        <f t="shared" ca="1" si="756"/>
        <v>-1.9560035724052529E-4</v>
      </c>
      <c r="FK419" s="240">
        <f t="shared" ca="1" si="757"/>
        <v>2.9991531668651674E-4</v>
      </c>
      <c r="FL419" s="240">
        <f t="shared" ca="1" si="758"/>
        <v>2.8361379066821558E-4</v>
      </c>
      <c r="FM419" s="240">
        <f t="shared" ca="1" si="759"/>
        <v>-2.1668574455285908E-4</v>
      </c>
      <c r="FN419" s="240">
        <f t="shared" ca="1" si="760"/>
        <v>-3.4720259488012575E-4</v>
      </c>
      <c r="FO419" s="240">
        <f t="shared" ca="1" si="761"/>
        <v>1.1479534159506802E-4</v>
      </c>
      <c r="FP419" s="240">
        <f t="shared" ca="1" si="762"/>
        <v>3.8089054475514333E-4</v>
      </c>
      <c r="FQ419" s="240">
        <f t="shared" ca="1" si="763"/>
        <v>-3.0188409001069018E-6</v>
      </c>
      <c r="FR419" s="240">
        <f t="shared" ca="1" si="764"/>
        <v>-3.8177645667029773E-4</v>
      </c>
      <c r="FS419" s="240">
        <f t="shared" ca="1" si="765"/>
        <v>-1.090176403461376E-4</v>
      </c>
      <c r="FT419" s="240">
        <f t="shared" ca="1" si="766"/>
        <v>3.4978403648631376E-4</v>
      </c>
      <c r="FU419" s="240">
        <f t="shared" ca="1" si="767"/>
        <v>2.1166559560722916E-4</v>
      </c>
      <c r="FV419" s="240">
        <f t="shared" ca="1" si="768"/>
        <v>-2.8766844994765871E-4</v>
      </c>
      <c r="FW419" s="240">
        <f t="shared" ca="1" si="769"/>
        <v>-2.9608505190055094E-4</v>
      </c>
      <c r="FX419" s="240">
        <f t="shared" ca="1" si="770"/>
        <v>2.0077904965864666E-4</v>
      </c>
      <c r="FY419" s="240">
        <f t="shared" ca="1" si="771"/>
        <v>3.5500586233476765E-4</v>
      </c>
      <c r="FZ419" s="240">
        <f t="shared" ca="1" si="772"/>
        <v>-9.6598692429010735E-5</v>
      </c>
      <c r="GA419" s="240">
        <f t="shared" ca="1" si="773"/>
        <v>-3.8335380627852307E-4</v>
      </c>
      <c r="GB419" s="240">
        <f t="shared" ca="1" si="774"/>
        <v>-1.590067933001659E-5</v>
      </c>
      <c r="GC419" s="240">
        <f t="shared" ca="1" si="775"/>
        <v>3.7868757783400948E-4</v>
      </c>
      <c r="GD419" s="240">
        <f t="shared" ca="1" si="776"/>
        <v>1.2703069526189377E-4</v>
      </c>
      <c r="GE419" s="240">
        <f t="shared" ca="1" si="777"/>
        <v>-3.4140902946166708E-4</v>
      </c>
      <c r="GF419" s="240">
        <f t="shared" ca="1" si="778"/>
        <v>-2.2722091301439866E-4</v>
      </c>
      <c r="GG419" s="240">
        <f t="shared" ca="1" si="779"/>
        <v>2.7472856471610408E-4</v>
      </c>
      <c r="GH419" s="240">
        <f t="shared" ca="1" si="780"/>
        <v>3.0784301830886357E-4</v>
      </c>
      <c r="GI419" s="240">
        <f t="shared" ca="1" si="781"/>
        <v>-1.8438866044762913E-4</v>
      </c>
      <c r="GJ419" s="240">
        <f t="shared" ca="1" si="782"/>
        <v>-3.6195388957221242E-4</v>
      </c>
      <c r="GK419" s="240">
        <f t="shared" ca="1" si="783"/>
        <v>7.8169328551845835E-5</v>
      </c>
      <c r="GL419" s="240">
        <f t="shared" ca="1" si="784"/>
        <v>3.8489353490475003E-4</v>
      </c>
      <c r="GM419" s="240">
        <f t="shared" ca="1" si="785"/>
        <v>3.4781893430899037E-5</v>
      </c>
      <c r="GN419" s="240">
        <f t="shared" ca="1" si="786"/>
        <v>-3.7468640745360731E-4</v>
      </c>
      <c r="GO419" s="240">
        <f t="shared" ca="1" si="787"/>
        <v>-1.4473772210617903E-4</v>
      </c>
      <c r="GP419" s="240">
        <f t="shared" ca="1" si="788"/>
        <v>3.322115381811424E-4</v>
      </c>
      <c r="GQ419" s="240">
        <f t="shared" ca="1" si="789"/>
        <v>2.4222883533992347E-4</v>
      </c>
      <c r="GR419" s="240">
        <f t="shared" ca="1" si="790"/>
        <v>-2.6112683430875276E-4</v>
      </c>
      <c r="GS419" s="240">
        <f t="shared" ca="1" si="791"/>
        <v>-3.188593639222194E-4</v>
      </c>
      <c r="GT419" s="240">
        <f t="shared" ca="1" si="792"/>
        <v>1.6755406280307325E-4</v>
      </c>
      <c r="GU419" s="240">
        <f t="shared" ca="1" si="793"/>
        <v>3.680299381862537E-4</v>
      </c>
      <c r="GV419" s="240">
        <f t="shared" ca="1" si="794"/>
        <v>-5.9551647915385812E-5</v>
      </c>
      <c r="GW419" s="240">
        <f t="shared" ca="1" si="795"/>
        <v>-3.8550602129269924E-4</v>
      </c>
      <c r="GX419" s="240">
        <f t="shared" ca="1" si="796"/>
        <v>-5.3579314903983257E-5</v>
      </c>
      <c r="GY419" s="240">
        <f t="shared" ca="1" si="797"/>
        <v>3.6978258469899086E-4</v>
      </c>
      <c r="GZ419" s="240">
        <f t="shared" ca="1" si="798"/>
        <v>1.6209606310040357E-4</v>
      </c>
      <c r="HA419" s="240">
        <f t="shared" ca="1" si="799"/>
        <v>-3.2221372020685635E-4</v>
      </c>
      <c r="HB419" s="240">
        <f t="shared" ca="1" si="800"/>
        <v>-2.5665320718435721E-4</v>
      </c>
      <c r="HC419" s="240">
        <f t="shared" ca="1" si="801"/>
        <v>2.4689602648555819E-4</v>
      </c>
      <c r="HD419" s="240">
        <f t="shared" ca="1" si="802"/>
        <v>3.2910754939909255E-4</v>
      </c>
      <c r="HE419" s="240">
        <f t="shared" ca="1" si="803"/>
        <v>-1.5031581274522262E-4</v>
      </c>
      <c r="HF419" s="240">
        <f t="shared" ca="1" si="804"/>
        <v>-3.7321937044359544E-4</v>
      </c>
      <c r="HG419" s="240">
        <f t="shared" ca="1" si="805"/>
        <v>4.0790502142967636E-5</v>
      </c>
      <c r="HH419" s="240">
        <f t="shared" ca="1" si="806"/>
        <v>3.8518978990901502E-4</v>
      </c>
      <c r="HI419" s="240">
        <f t="shared" ca="1" si="807"/>
        <v>7.2247659114448365E-5</v>
      </c>
      <c r="HJ419" s="240">
        <f t="shared" ca="1" si="808"/>
        <v>-3.6398792330871157E-4</v>
      </c>
      <c r="HK419" s="240">
        <f t="shared" ca="1" si="809"/>
        <v>-1.790639004806611E-4</v>
      </c>
      <c r="HL419" s="240">
        <f t="shared" ca="1" si="810"/>
        <v>3.114396611580041E-4</v>
      </c>
      <c r="HM419" s="240">
        <f t="shared" ca="1" si="811"/>
        <v>2.7045927897253411E-4</v>
      </c>
      <c r="HN419" s="240">
        <f t="shared" ca="1" si="812"/>
        <v>-2.3207042450900528E-4</v>
      </c>
      <c r="HO419" s="240">
        <f t="shared" ca="1" si="813"/>
        <v>-3.3856288596305779E-4</v>
      </c>
      <c r="HP419" s="240">
        <f t="shared" ca="1" si="814"/>
        <v>1.3271543872833826E-4</v>
      </c>
      <c r="HQ419" s="240">
        <f t="shared" ca="1" si="815"/>
        <v>3.7750968454737695E-4</v>
      </c>
      <c r="HR419" s="240">
        <f t="shared" ca="1" si="816"/>
        <v>-2.1931088478082842E-5</v>
      </c>
      <c r="HS419" s="240">
        <f t="shared" ca="1" si="817"/>
        <v>-3.8394560258279986E-4</v>
      </c>
      <c r="HT419" s="240">
        <f t="shared" ca="1" si="818"/>
        <v>-9.0741952385959407E-5</v>
      </c>
      <c r="HU419" s="240">
        <f t="shared" ca="1" si="819"/>
        <v>3.5731638312959759E-4</v>
      </c>
      <c r="HV419" s="240">
        <f t="shared" ca="1" si="820"/>
        <v>1.9560035724053472E-4</v>
      </c>
      <c r="HW419" s="240">
        <f t="shared" ca="1" si="821"/>
        <v>-2.9991531668651674E-4</v>
      </c>
      <c r="HX419" s="240">
        <f t="shared" ca="1" si="822"/>
        <v>-2.8361379066821558E-4</v>
      </c>
      <c r="HY419" s="240">
        <f t="shared" ca="1" si="823"/>
        <v>2.1668574455285908E-4</v>
      </c>
      <c r="HZ419" s="240">
        <f t="shared" ca="1" si="824"/>
        <v>3.4720259488012098E-4</v>
      </c>
      <c r="IA419" s="240">
        <f t="shared" ca="1" si="825"/>
        <v>-1.1479534159507845E-4</v>
      </c>
      <c r="IB419" s="240">
        <f t="shared" ca="1" si="826"/>
        <v>-3.8089054475514501E-4</v>
      </c>
      <c r="IC419" s="240">
        <f t="shared" ca="1" si="827"/>
        <v>3.0188409000959514E-6</v>
      </c>
      <c r="ID419" s="240">
        <f t="shared" ca="1" si="828"/>
        <v>3.8177645667029773E-4</v>
      </c>
      <c r="IE419" s="240">
        <f t="shared" ca="1" si="829"/>
        <v>-5.2020286091657343E-5</v>
      </c>
      <c r="IF419" s="240">
        <f t="shared" ca="1" si="830"/>
        <v>-3.4978403648631376E-4</v>
      </c>
      <c r="IG419" s="240">
        <f t="shared" ca="1" si="831"/>
        <v>-2.1166559560722916E-4</v>
      </c>
      <c r="IH419" s="240">
        <f t="shared" ca="1" si="832"/>
        <v>2.8766844994766602E-4</v>
      </c>
      <c r="II419" s="240">
        <f t="shared" ca="1" si="833"/>
        <v>2.9608505190054389E-4</v>
      </c>
      <c r="IJ419" s="240">
        <f t="shared" ca="1" si="834"/>
        <v>-2.0077904965863733E-4</v>
      </c>
      <c r="IK419" s="240">
        <f t="shared" ca="1" si="835"/>
        <v>-3.5500586233477187E-4</v>
      </c>
      <c r="IL419" s="240">
        <f t="shared" ca="1" si="836"/>
        <v>9.6598692429010735E-5</v>
      </c>
      <c r="IM419" s="240">
        <f t="shared" ca="1" si="837"/>
        <v>3.8335380627852307E-4</v>
      </c>
      <c r="IN419" s="240">
        <f t="shared" ca="1" si="838"/>
        <v>1.590067933001659E-5</v>
      </c>
      <c r="IO419" s="240">
        <f t="shared" ca="1" si="839"/>
        <v>-3.786875778340116E-4</v>
      </c>
      <c r="IP419" s="240">
        <f t="shared" ca="1" si="840"/>
        <v>-1.2703069526188342E-4</v>
      </c>
      <c r="IQ419" s="240">
        <f t="shared" ca="1" si="841"/>
        <v>3.4140902946166199E-4</v>
      </c>
      <c r="IR419" s="240">
        <f t="shared" ca="1" si="842"/>
        <v>2.2722091301440747E-4</v>
      </c>
      <c r="IS419" s="240">
        <f t="shared" ca="1" si="843"/>
        <v>-2.7472856471609644E-4</v>
      </c>
      <c r="IT419" s="240">
        <f t="shared" ca="1" si="844"/>
        <v>-3.0784301830887018E-4</v>
      </c>
      <c r="IU419" s="240">
        <f t="shared" ca="1" si="845"/>
        <v>1.843886604476387E-4</v>
      </c>
      <c r="IV419" s="240">
        <f t="shared" ca="1" si="846"/>
        <v>3.6195388957220868E-4</v>
      </c>
      <c r="IW419" s="240">
        <f t="shared" ca="1" si="847"/>
        <v>-7.8169328551856568E-5</v>
      </c>
      <c r="IX419" s="240">
        <f t="shared" ca="1" si="848"/>
        <v>-3.8489353490474943E-4</v>
      </c>
      <c r="IY419" s="240">
        <f t="shared" ca="1" si="849"/>
        <v>-3.4781893430909961E-5</v>
      </c>
      <c r="IZ419" s="240">
        <f t="shared" ca="1" si="850"/>
        <v>3.7468640745360471E-4</v>
      </c>
      <c r="JA419" s="240">
        <f t="shared" ca="1" si="851"/>
        <v>1.4473772210618917E-4</v>
      </c>
      <c r="JB419" s="240">
        <f t="shared" ca="1" si="852"/>
        <v>-3.3221153818114798E-4</v>
      </c>
    </row>
    <row r="420" spans="2:262">
      <c r="B420" s="248">
        <v>59</v>
      </c>
      <c r="C420" s="247">
        <f t="shared" si="853"/>
        <v>1.1523437500000006E-3</v>
      </c>
      <c r="D420" s="244">
        <f t="shared" ca="1" si="597"/>
        <v>24.200313262743595</v>
      </c>
      <c r="E420" s="243">
        <f ca="1">BM361</f>
        <v>0.20031326274359443</v>
      </c>
      <c r="F420" s="242">
        <v>59</v>
      </c>
      <c r="G420" s="240">
        <f t="shared" ca="1" si="854"/>
        <v>-1.2863254395699421E-3</v>
      </c>
      <c r="H420" s="240">
        <f t="shared" ca="1" si="598"/>
        <v>1.6275594857980576E-3</v>
      </c>
      <c r="I420" s="240">
        <f t="shared" ca="1" si="599"/>
        <v>1.6847867507368004E-3</v>
      </c>
      <c r="J420" s="240">
        <f t="shared" ca="1" si="600"/>
        <v>-1.2150877183492864E-3</v>
      </c>
      <c r="K420" s="240">
        <f t="shared" ca="1" si="601"/>
        <v>-1.9822661667956241E-3</v>
      </c>
      <c r="L420" s="240">
        <f t="shared" ca="1" si="602"/>
        <v>7.2978663854525905E-4</v>
      </c>
      <c r="M420" s="240">
        <f t="shared" ca="1" si="603"/>
        <v>2.1609335171470061E-3</v>
      </c>
      <c r="N420" s="240">
        <f t="shared" ca="1" si="604"/>
        <v>-2.0074397675609265E-4</v>
      </c>
      <c r="O420" s="240">
        <f t="shared" ca="1" si="605"/>
        <v>-2.2100799286207846E-3</v>
      </c>
      <c r="P420" s="240">
        <f t="shared" ca="1" si="606"/>
        <v>-3.4033077585732101E-4</v>
      </c>
      <c r="Q420" s="240">
        <f t="shared" ca="1" si="607"/>
        <v>2.1267596884932496E-3</v>
      </c>
      <c r="R420" s="240">
        <f t="shared" ca="1" si="608"/>
        <v>8.6100695476718273E-4</v>
      </c>
      <c r="S420" s="240">
        <f t="shared" ca="1" si="609"/>
        <v>-1.9159668031247061E-3</v>
      </c>
      <c r="T420" s="240">
        <f t="shared" ca="1" si="610"/>
        <v>-1.3300765348267427E-3</v>
      </c>
      <c r="U420" s="241">
        <f t="shared" ca="1" si="611"/>
        <v>1.5903356697351541E-3</v>
      </c>
      <c r="V420" s="240">
        <f t="shared" ca="1" si="612"/>
        <v>1.7194246610781005E-3</v>
      </c>
      <c r="W420" s="240">
        <f t="shared" ca="1" si="613"/>
        <v>-1.1693838023016448E-3</v>
      </c>
      <c r="X420" s="240">
        <f t="shared" ca="1" si="614"/>
        <v>-2.0057147826916437E-3</v>
      </c>
      <c r="Y420" s="240">
        <f t="shared" ca="1" si="615"/>
        <v>6.7834200068897608E-4</v>
      </c>
      <c r="Z420" s="240">
        <f t="shared" ca="1" si="616"/>
        <v>2.1717873873322935E-3</v>
      </c>
      <c r="AA420" s="240">
        <f t="shared" ca="1" si="617"/>
        <v>-1.4664207974400599E-4</v>
      </c>
      <c r="AB420" s="240">
        <f t="shared" ca="1" si="618"/>
        <v>-2.207688499320455E-3</v>
      </c>
      <c r="AC420" s="240">
        <f t="shared" ca="1" si="619"/>
        <v>-3.9384719991871853E-4</v>
      </c>
      <c r="AD420" s="240">
        <f t="shared" ca="1" si="620"/>
        <v>2.1112662959857143E-3</v>
      </c>
      <c r="AE420" s="240">
        <f t="shared" ca="1" si="621"/>
        <v>9.1073026555263934E-4</v>
      </c>
      <c r="AF420" s="240">
        <f t="shared" ca="1" si="622"/>
        <v>-1.8883000825243952E-3</v>
      </c>
      <c r="AG420" s="240">
        <f t="shared" ca="1" si="623"/>
        <v>-1.373026441713734E-3</v>
      </c>
      <c r="AH420" s="240">
        <f t="shared" ca="1" si="624"/>
        <v>1.5521538949312846E-3</v>
      </c>
      <c r="AI420" s="240">
        <f t="shared" ca="1" si="625"/>
        <v>1.7530268542969981E-3</v>
      </c>
      <c r="AJ420" s="240">
        <f t="shared" ca="1" si="626"/>
        <v>-1.1229754931775767E-3</v>
      </c>
      <c r="AK420" s="240">
        <f t="shared" ca="1" si="627"/>
        <v>-2.0279552310010773E-3</v>
      </c>
      <c r="AL420" s="240">
        <f t="shared" ca="1" si="628"/>
        <v>6.264887549763266E-4</v>
      </c>
      <c r="AM420" s="240">
        <f t="shared" ca="1" si="629"/>
        <v>2.1813330540038107E-3</v>
      </c>
      <c r="AN420" s="240">
        <f t="shared" ca="1" si="630"/>
        <v>-9.2451851026374601E-5</v>
      </c>
      <c r="AO420" s="240">
        <f t="shared" ca="1" si="631"/>
        <v>-2.2039672410189243E-3</v>
      </c>
      <c r="AP420" s="240">
        <f t="shared" ca="1" si="632"/>
        <v>-4.4712638515378804E-4</v>
      </c>
      <c r="AQ420" s="240">
        <f t="shared" ca="1" si="633"/>
        <v>2.0945011556068056E-3</v>
      </c>
      <c r="AR420" s="240">
        <f t="shared" ca="1" si="634"/>
        <v>9.5990498648052501E-4</v>
      </c>
      <c r="AS420" s="240">
        <f t="shared" ca="1" si="635"/>
        <v>-1.8594959205624553E-3</v>
      </c>
      <c r="AT420" s="240">
        <f t="shared" ca="1" si="636"/>
        <v>-1.4151492888130023E-3</v>
      </c>
      <c r="AU420" s="240">
        <f t="shared" ca="1" si="637"/>
        <v>1.5130371606598748E-3</v>
      </c>
      <c r="AV420" s="240">
        <f t="shared" ca="1" si="638"/>
        <v>1.7855730896887538E-3</v>
      </c>
      <c r="AW420" s="240">
        <f t="shared" ca="1" si="639"/>
        <v>-1.0758907456071701E-3</v>
      </c>
      <c r="AX420" s="240">
        <f t="shared" ca="1" si="640"/>
        <v>-2.0489741149094806E-3</v>
      </c>
      <c r="AY420" s="240">
        <f t="shared" ca="1" si="641"/>
        <v>5.7425813586361042E-4</v>
      </c>
      <c r="AZ420" s="240">
        <f t="shared" ca="1" si="642"/>
        <v>2.1895647672088947E-3</v>
      </c>
      <c r="BA420" s="240">
        <f t="shared" ca="1" si="643"/>
        <v>-3.8205932770681798E-5</v>
      </c>
      <c r="BB420" s="240">
        <f t="shared" ca="1" si="644"/>
        <v>-2.1989183952630482E-3</v>
      </c>
      <c r="BC420" s="240">
        <f t="shared" ca="1" si="645"/>
        <v>-5.001362381735579E-4</v>
      </c>
      <c r="BD420" s="240">
        <f t="shared" ca="1" si="646"/>
        <v>2.0764743660502019E-3</v>
      </c>
      <c r="BE420" s="240">
        <f t="shared" ca="1" si="647"/>
        <v>1.0085014965377139E-3</v>
      </c>
      <c r="BF420" s="240">
        <f t="shared" ca="1" si="648"/>
        <v>-1.829571667789008E-3</v>
      </c>
      <c r="BG420" s="240">
        <f t="shared" ca="1" si="649"/>
        <v>-1.4564197028965179E-3</v>
      </c>
      <c r="BH420" s="240">
        <f t="shared" ca="1" si="650"/>
        <v>1.4730090293789873E-3</v>
      </c>
      <c r="BI420" s="240">
        <f t="shared" ca="1" si="651"/>
        <v>1.8170437626181778E-3</v>
      </c>
      <c r="BJ420" s="240">
        <f t="shared" ca="1" si="652"/>
        <v>-1.0281579216817691E-3</v>
      </c>
      <c r="BK420" s="240">
        <f t="shared" ca="1" si="653"/>
        <v>-2.0687587734271448E-3</v>
      </c>
      <c r="BL420" s="240">
        <f t="shared" ca="1" si="654"/>
        <v>5.2168160512271427E-4</v>
      </c>
      <c r="BM420" s="240">
        <f t="shared" ca="1" si="655"/>
        <v>2.19647756847131E-3</v>
      </c>
      <c r="BN420" s="240">
        <f t="shared" ca="1" si="656"/>
        <v>1.6062999310284217E-5</v>
      </c>
      <c r="BO420" s="240">
        <f t="shared" ca="1" si="657"/>
        <v>-2.1925450032887167E-3</v>
      </c>
      <c r="BP420" s="240">
        <f t="shared" ca="1" si="658"/>
        <v>-5.5284482782478098E-4</v>
      </c>
      <c r="BQ420" s="240">
        <f t="shared" ca="1" si="659"/>
        <v>2.0571967859798722E-3</v>
      </c>
      <c r="BR420" s="240">
        <f t="shared" ca="1" si="660"/>
        <v>1.0564905230036744E-3</v>
      </c>
      <c r="BS420" s="240">
        <f t="shared" ca="1" si="661"/>
        <v>-1.7985453494549579E-3</v>
      </c>
      <c r="BT420" s="240">
        <f t="shared" ca="1" si="662"/>
        <v>-1.4968128242100493E-3</v>
      </c>
      <c r="BU420" s="240">
        <f t="shared" ca="1" si="663"/>
        <v>1.4320936125381684E-3</v>
      </c>
      <c r="BV420" s="240">
        <f t="shared" ca="1" si="664"/>
        <v>1.8474199163286246E-3</v>
      </c>
      <c r="BW420" s="240">
        <f t="shared" ca="1" si="665"/>
        <v>-9.7980577386962055E-4</v>
      </c>
      <c r="BX420" s="240">
        <f t="shared" ca="1" si="666"/>
        <v>-2.0872972890155638E-3</v>
      </c>
      <c r="BY420" s="240">
        <f t="shared" ca="1" si="667"/>
        <v>4.6879083288985449E-4</v>
      </c>
      <c r="BZ420" s="240">
        <f t="shared" ca="1" si="668"/>
        <v>2.2020672937780677E-3</v>
      </c>
      <c r="CA420" s="240">
        <f t="shared" ca="1" si="669"/>
        <v>7.0322255641100135E-5</v>
      </c>
      <c r="CB420" s="240">
        <f t="shared" ca="1" si="670"/>
        <v>-2.1848509041889463E-3</v>
      </c>
      <c r="CC420" s="240">
        <f t="shared" ca="1" si="671"/>
        <v>-6.0522040442389168E-4</v>
      </c>
      <c r="CD420" s="240">
        <f t="shared" ca="1" si="672"/>
        <v>2.0366800274891988E-3</v>
      </c>
      <c r="CE420" s="240">
        <f t="shared" ca="1" si="673"/>
        <v>1.1038431590833029E-3</v>
      </c>
      <c r="CF420" s="240">
        <f t="shared" ca="1" si="674"/>
        <v>-1.7664356546543563E-3</v>
      </c>
      <c r="CG420" s="240">
        <f t="shared" ca="1" si="675"/>
        <v>-1.5363043214477357E-3</v>
      </c>
      <c r="CH420" s="240">
        <f t="shared" ca="1" si="676"/>
        <v>1.3903155560545616E-3</v>
      </c>
      <c r="CI420" s="240">
        <f t="shared" ca="1" si="677"/>
        <v>1.8766832533609556E-3</v>
      </c>
      <c r="CJ420" s="240">
        <f t="shared" ca="1" si="678"/>
        <v>-9.3086342769661855E-4</v>
      </c>
      <c r="CK420" s="240">
        <f t="shared" ca="1" si="679"/>
        <v>-2.1045784947661627E-3</v>
      </c>
      <c r="CL420" s="240">
        <f t="shared" ca="1" si="680"/>
        <v>4.1561767858848007E-4</v>
      </c>
      <c r="CM420" s="240">
        <f t="shared" ca="1" si="681"/>
        <v>2.2063305760876501E-3</v>
      </c>
      <c r="CN420" s="240">
        <f t="shared" ca="1" si="682"/>
        <v>1.2453915247466745E-4</v>
      </c>
      <c r="CO420" s="240">
        <f t="shared" ca="1" si="683"/>
        <v>-2.1758407326013243E-3</v>
      </c>
      <c r="CP420" s="240">
        <f t="shared" ca="1" si="684"/>
        <v>-6.5723141888202594E-4</v>
      </c>
      <c r="CQ420" s="240">
        <f t="shared" ca="1" si="685"/>
        <v>2.0149364491063625E-3</v>
      </c>
      <c r="CR420" s="240">
        <f t="shared" ca="1" si="686"/>
        <v>1.150530881319254E-3</v>
      </c>
      <c r="CS420" s="240">
        <f t="shared" ca="1" si="687"/>
        <v>-1.7332619250666746E-3</v>
      </c>
      <c r="CT420" s="240">
        <f t="shared" ca="1" si="688"/>
        <v>-1.574870406408278E-3</v>
      </c>
      <c r="CU420" s="240">
        <f t="shared" ca="1" si="689"/>
        <v>1.3477000254672592E-3</v>
      </c>
      <c r="CV420" s="240">
        <f t="shared" ca="1" si="690"/>
        <v>1.9048161465751851E-3</v>
      </c>
      <c r="CW420" s="240">
        <f t="shared" ca="1" si="691"/>
        <v>-8.8136036420196847E-4</v>
      </c>
      <c r="CX420" s="240">
        <f t="shared" ca="1" si="692"/>
        <v>-2.1205919811267547E-3</v>
      </c>
      <c r="CY420" s="240">
        <f t="shared" ca="1" si="693"/>
        <v>3.6219417173847005E-4</v>
      </c>
      <c r="CZ420" s="240">
        <f t="shared" ca="1" si="694"/>
        <v>2.2092648473582112E-3</v>
      </c>
      <c r="DA420" s="240">
        <f t="shared" ca="1" si="695"/>
        <v>1.7868103157957184E-4</v>
      </c>
      <c r="DB420" s="240">
        <f t="shared" ca="1" si="696"/>
        <v>-2.1655199159163144E-3</v>
      </c>
      <c r="DC420" s="240">
        <f t="shared" ca="1" si="697"/>
        <v>-7.0884654170892116E-4</v>
      </c>
      <c r="DD420" s="240">
        <f t="shared" ca="1" si="698"/>
        <v>1.9919791483498715E-3</v>
      </c>
      <c r="DE420" s="240">
        <f t="shared" ca="1" si="699"/>
        <v>1.1965255667734723E-3</v>
      </c>
      <c r="DF420" s="240">
        <f t="shared" ca="1" si="700"/>
        <v>-1.6990441433061712E-3</v>
      </c>
      <c r="DG420" s="240">
        <f t="shared" ca="1" si="701"/>
        <v>-1.6124878483241979E-3</v>
      </c>
      <c r="DH420" s="240">
        <f t="shared" ca="1" si="702"/>
        <v>1.3042726907783653E-3</v>
      </c>
      <c r="DI420" s="240">
        <f t="shared" ca="1" si="703"/>
        <v>1.9318016497683647E-3</v>
      </c>
      <c r="DJ420" s="240">
        <f t="shared" ca="1" si="704"/>
        <v>-8.3132640218013898E-4</v>
      </c>
      <c r="DK420" s="240">
        <f t="shared" ca="1" si="705"/>
        <v>-2.1353281021719833E-3</v>
      </c>
      <c r="DL420" s="240">
        <f t="shared" ca="1" si="706"/>
        <v>3.0855249266265484E-4</v>
      </c>
      <c r="DM420" s="240">
        <f t="shared" ca="1" si="707"/>
        <v>2.2108683400944582E-3</v>
      </c>
      <c r="DN420" s="240">
        <f t="shared" ca="1" si="708"/>
        <v>2.3271527991236671E-4</v>
      </c>
      <c r="DO420" s="240">
        <f t="shared" ca="1" si="709"/>
        <v>-2.1538946710079618E-3</v>
      </c>
      <c r="DP420" s="240">
        <f t="shared" ca="1" si="710"/>
        <v>-7.6003468188454062E-4</v>
      </c>
      <c r="DQ420" s="240">
        <f t="shared" ca="1" si="711"/>
        <v>1.9678219538393394E-3</v>
      </c>
      <c r="DR420" s="240">
        <f t="shared" ca="1" si="712"/>
        <v>1.2417995099671853E-3</v>
      </c>
      <c r="DS420" s="240">
        <f t="shared" ca="1" si="713"/>
        <v>-1.6638029208850514E-3</v>
      </c>
      <c r="DT420" s="240">
        <f t="shared" ca="1" si="714"/>
        <v>-1.6491339878550912E-3</v>
      </c>
      <c r="DU420" s="240">
        <f t="shared" ca="1" si="715"/>
        <v>1.2600597109904438E-3</v>
      </c>
      <c r="DV420" s="240">
        <f t="shared" ca="1" si="716"/>
        <v>1.9576235078824404E-3</v>
      </c>
      <c r="DW420" s="240">
        <f t="shared" ca="1" si="717"/>
        <v>-7.8079168021893269E-4</v>
      </c>
      <c r="DX420" s="240">
        <f t="shared" ca="1" si="718"/>
        <v>-2.148777981413507E-3</v>
      </c>
      <c r="DY420" s="240">
        <f t="shared" ca="1" si="719"/>
        <v>2.5472495310284286E-4</v>
      </c>
      <c r="DZ420" s="240">
        <f t="shared" ca="1" si="720"/>
        <v>2.2111400884123242E-3</v>
      </c>
      <c r="EA420" s="240">
        <f t="shared" ca="1" si="721"/>
        <v>2.8660934926232734E-4</v>
      </c>
      <c r="EB420" s="240">
        <f t="shared" ca="1" si="722"/>
        <v>-2.1409720004891037E-3</v>
      </c>
      <c r="EC420" s="240">
        <f t="shared" ca="1" si="723"/>
        <v>-8.1076500558732018E-4</v>
      </c>
      <c r="ED420" s="240">
        <f t="shared" ca="1" si="724"/>
        <v>1.9424794169654166E-3</v>
      </c>
      <c r="EE420" s="240">
        <f t="shared" ca="1" si="725"/>
        <v>1.2863254395699688E-3</v>
      </c>
      <c r="EF420" s="240">
        <f t="shared" ca="1" si="726"/>
        <v>-1.6275594857980294E-3</v>
      </c>
      <c r="EG420" s="240">
        <f t="shared" ca="1" si="727"/>
        <v>-1.684786750736834E-3</v>
      </c>
      <c r="EH420" s="240">
        <f t="shared" ca="1" si="728"/>
        <v>1.2150877183492895E-3</v>
      </c>
      <c r="EI420" s="240">
        <f t="shared" ca="1" si="729"/>
        <v>1.9822661667956262E-3</v>
      </c>
      <c r="EJ420" s="240">
        <f t="shared" ca="1" si="730"/>
        <v>-7.2978663854524398E-4</v>
      </c>
      <c r="EK420" s="240">
        <f t="shared" ca="1" si="731"/>
        <v>-2.1609335171470113E-3</v>
      </c>
      <c r="EL420" s="240">
        <f t="shared" ca="1" si="732"/>
        <v>2.007439767560612E-4</v>
      </c>
      <c r="EM420" s="240">
        <f t="shared" ca="1" si="733"/>
        <v>2.2100799286207833E-3</v>
      </c>
      <c r="EN420" s="240">
        <f t="shared" ca="1" si="734"/>
        <v>3.4033077585736806E-4</v>
      </c>
      <c r="EO420" s="240">
        <f t="shared" ca="1" si="735"/>
        <v>-2.1267596884932505E-3</v>
      </c>
      <c r="EP420" s="240">
        <f t="shared" ca="1" si="736"/>
        <v>-8.6100695476719032E-4</v>
      </c>
      <c r="EQ420" s="240">
        <f t="shared" ca="1" si="737"/>
        <v>1.9159668031246981E-3</v>
      </c>
      <c r="ER420" s="240">
        <f t="shared" ca="1" si="738"/>
        <v>1.3300765348267618E-3</v>
      </c>
      <c r="ES420" s="240">
        <f t="shared" ca="1" si="739"/>
        <v>-1.5903356697351322E-3</v>
      </c>
      <c r="ET420" s="240">
        <f t="shared" ca="1" si="740"/>
        <v>-1.7194246610781252E-3</v>
      </c>
      <c r="EU420" s="240">
        <f t="shared" ca="1" si="741"/>
        <v>1.1693838023016047E-3</v>
      </c>
      <c r="EV420" s="240">
        <f t="shared" ca="1" si="742"/>
        <v>2.0057147826916403E-3</v>
      </c>
      <c r="EW420" s="240">
        <f t="shared" ca="1" si="743"/>
        <v>-6.7834200068897575E-4</v>
      </c>
      <c r="EX420" s="240">
        <f t="shared" ca="1" si="744"/>
        <v>-2.1717873873322953E-3</v>
      </c>
      <c r="EY420" s="240">
        <f t="shared" ca="1" si="745"/>
        <v>1.4664207974398236E-4</v>
      </c>
      <c r="EZ420" s="240">
        <f t="shared" ca="1" si="746"/>
        <v>2.2076884993204532E-3</v>
      </c>
      <c r="FA420" s="240">
        <f t="shared" ca="1" si="747"/>
        <v>3.9384719991875767E-4</v>
      </c>
      <c r="FB420" s="240">
        <f t="shared" ca="1" si="748"/>
        <v>-2.1112662959856983E-3</v>
      </c>
      <c r="FC420" s="240">
        <f t="shared" ca="1" si="749"/>
        <v>-9.107302655526324E-4</v>
      </c>
      <c r="FD420" s="240">
        <f t="shared" ca="1" si="750"/>
        <v>1.8883000825243908E-3</v>
      </c>
      <c r="FE420" s="240">
        <f t="shared" ca="1" si="751"/>
        <v>1.3730264417137405E-3</v>
      </c>
      <c r="FF420" s="240">
        <f t="shared" ca="1" si="752"/>
        <v>-1.5521538949312677E-3</v>
      </c>
      <c r="FG420" s="240">
        <f t="shared" ca="1" si="753"/>
        <v>-1.7530268542970124E-3</v>
      </c>
      <c r="FH420" s="240">
        <f t="shared" ca="1" si="754"/>
        <v>1.1229754931775427E-3</v>
      </c>
      <c r="FI420" s="240">
        <f t="shared" ca="1" si="755"/>
        <v>2.0279552310010929E-3</v>
      </c>
      <c r="FJ420" s="240">
        <f t="shared" ca="1" si="756"/>
        <v>-6.2648875497627369E-4</v>
      </c>
      <c r="FK420" s="240">
        <f t="shared" ca="1" si="757"/>
        <v>-2.181333054003812E-3</v>
      </c>
      <c r="FL420" s="240">
        <f t="shared" ca="1" si="758"/>
        <v>9.2451851026366253E-5</v>
      </c>
      <c r="FM420" s="240">
        <f t="shared" ca="1" si="759"/>
        <v>2.2039672410189225E-3</v>
      </c>
      <c r="FN420" s="240">
        <f t="shared" ca="1" si="760"/>
        <v>4.4712638515381135E-4</v>
      </c>
      <c r="FO420" s="240">
        <f t="shared" ca="1" si="761"/>
        <v>-2.094501155606793E-3</v>
      </c>
      <c r="FP420" s="240">
        <f t="shared" ca="1" si="762"/>
        <v>-9.5990498648056057E-4</v>
      </c>
      <c r="FQ420" s="240">
        <f t="shared" ca="1" si="763"/>
        <v>1.8594959205624254E-3</v>
      </c>
      <c r="FR420" s="240">
        <f t="shared" ca="1" si="764"/>
        <v>1.4151492888129966E-3</v>
      </c>
      <c r="FS420" s="240">
        <f t="shared" ca="1" si="765"/>
        <v>-1.5130371606598692E-3</v>
      </c>
      <c r="FT420" s="240">
        <f t="shared" ca="1" si="766"/>
        <v>-1.7855730896887681E-3</v>
      </c>
      <c r="FU420" s="240">
        <f t="shared" ca="1" si="767"/>
        <v>1.0758907456071493E-3</v>
      </c>
      <c r="FV420" s="240">
        <f t="shared" ca="1" si="768"/>
        <v>2.048974114909495E-3</v>
      </c>
      <c r="FW420" s="240">
        <f t="shared" ca="1" si="769"/>
        <v>-5.7425813586355697E-4</v>
      </c>
      <c r="FX420" s="240">
        <f t="shared" ca="1" si="770"/>
        <v>-2.1895647672089025E-3</v>
      </c>
      <c r="FY420" s="240">
        <f t="shared" ca="1" si="771"/>
        <v>3.8205932770689387E-5</v>
      </c>
      <c r="FZ420" s="240">
        <f t="shared" ca="1" si="772"/>
        <v>2.1989183952630456E-3</v>
      </c>
      <c r="GA420" s="240">
        <f t="shared" ca="1" si="773"/>
        <v>5.001362381735811E-4</v>
      </c>
      <c r="GB420" s="240">
        <f t="shared" ca="1" si="774"/>
        <v>-2.0764743660502153E-3</v>
      </c>
      <c r="GC420" s="240">
        <f t="shared" ca="1" si="775"/>
        <v>-1.0085014965377352E-3</v>
      </c>
      <c r="GD420" s="240">
        <f t="shared" ca="1" si="776"/>
        <v>1.8295716677890121E-3</v>
      </c>
      <c r="GE420" s="240">
        <f t="shared" ca="1" si="777"/>
        <v>1.4564197028965593E-3</v>
      </c>
      <c r="GF420" s="240">
        <f t="shared" ca="1" si="778"/>
        <v>-1.4730090293789927E-3</v>
      </c>
      <c r="GG420" s="240">
        <f t="shared" ca="1" si="779"/>
        <v>-1.8170437626182092E-3</v>
      </c>
      <c r="GH420" s="240">
        <f t="shared" ca="1" si="780"/>
        <v>1.0281579216817481E-3</v>
      </c>
      <c r="GI420" s="240">
        <f t="shared" ca="1" si="781"/>
        <v>2.0687587734271309E-3</v>
      </c>
      <c r="GJ420" s="240">
        <f t="shared" ca="1" si="782"/>
        <v>-5.2168160512269129E-4</v>
      </c>
      <c r="GK420" s="240">
        <f t="shared" ca="1" si="783"/>
        <v>-2.1964775684713087E-3</v>
      </c>
      <c r="GL420" s="240">
        <f t="shared" ca="1" si="784"/>
        <v>-1.6062999310339512E-5</v>
      </c>
      <c r="GM420" s="240">
        <f t="shared" ca="1" si="785"/>
        <v>2.192545003288718E-3</v>
      </c>
      <c r="GN420" s="240">
        <f t="shared" ca="1" si="786"/>
        <v>5.5284482782483465E-4</v>
      </c>
      <c r="GO420" s="240">
        <f t="shared" ca="1" si="787"/>
        <v>-2.0571967859798635E-3</v>
      </c>
      <c r="GP420" s="240">
        <f t="shared" ca="1" si="788"/>
        <v>-1.0564905230036402E-3</v>
      </c>
      <c r="GQ420" s="240">
        <f t="shared" ca="1" si="789"/>
        <v>1.7985453494549441E-3</v>
      </c>
      <c r="GR420" s="240">
        <f t="shared" ca="1" si="790"/>
        <v>1.4968128242100437E-3</v>
      </c>
      <c r="GS420" s="240">
        <f t="shared" ca="1" si="791"/>
        <v>-1.4320936125381263E-3</v>
      </c>
      <c r="GT420" s="240">
        <f t="shared" ca="1" si="792"/>
        <v>-1.8474199163286205E-3</v>
      </c>
      <c r="GU420" s="240">
        <f t="shared" ca="1" si="793"/>
        <v>9.798057738695709E-4</v>
      </c>
      <c r="GV420" s="240">
        <f t="shared" ca="1" si="794"/>
        <v>2.0872972890155716E-3</v>
      </c>
      <c r="GW420" s="240">
        <f t="shared" ca="1" si="795"/>
        <v>-4.687908328897697E-4</v>
      </c>
      <c r="GX420" s="240">
        <f t="shared" ca="1" si="796"/>
        <v>-2.2020672937780698E-3</v>
      </c>
      <c r="GY420" s="240">
        <f t="shared" ca="1" si="797"/>
        <v>-7.0322255641092329E-5</v>
      </c>
      <c r="GZ420" s="240">
        <f t="shared" ca="1" si="798"/>
        <v>2.1848509041889376E-3</v>
      </c>
      <c r="HA420" s="240">
        <f t="shared" ca="1" si="799"/>
        <v>6.0522040442388431E-4</v>
      </c>
      <c r="HB420" s="240">
        <f t="shared" ca="1" si="800"/>
        <v>-2.0366800274891771E-3</v>
      </c>
      <c r="HC420" s="240">
        <f t="shared" ca="1" si="801"/>
        <v>-1.1038431590833235E-3</v>
      </c>
      <c r="HD420" s="240">
        <f t="shared" ca="1" si="802"/>
        <v>1.7664356546543041E-3</v>
      </c>
      <c r="HE420" s="240">
        <f t="shared" ca="1" si="803"/>
        <v>1.5363043214477528E-3</v>
      </c>
      <c r="HF420" s="240">
        <f t="shared" ca="1" si="804"/>
        <v>-1.390315556054592E-3</v>
      </c>
      <c r="HG420" s="240">
        <f t="shared" ca="1" si="805"/>
        <v>-1.8766832533609848E-3</v>
      </c>
      <c r="HH420" s="240">
        <f t="shared" ca="1" si="806"/>
        <v>9.3086342769662538E-4</v>
      </c>
      <c r="HI420" s="240">
        <f t="shared" ca="1" si="807"/>
        <v>2.1045784947661796E-3</v>
      </c>
      <c r="HJ420" s="240">
        <f t="shared" ca="1" si="808"/>
        <v>-4.1561767858845665E-4</v>
      </c>
      <c r="HK420" s="240">
        <f t="shared" ca="1" si="809"/>
        <v>-2.2063305760876557E-3</v>
      </c>
      <c r="HL420" s="240">
        <f t="shared" ca="1" si="810"/>
        <v>-1.2453915247469141E-4</v>
      </c>
      <c r="HM420" s="240">
        <f t="shared" ca="1" si="811"/>
        <v>2.1758407326013317E-3</v>
      </c>
      <c r="HN420" s="240">
        <f t="shared" ca="1" si="812"/>
        <v>6.5723141888207864E-4</v>
      </c>
      <c r="HO420" s="240">
        <f t="shared" ca="1" si="813"/>
        <v>-2.0149364491063525E-3</v>
      </c>
      <c r="HP420" s="240">
        <f t="shared" ca="1" si="814"/>
        <v>-1.1505308813193281E-3</v>
      </c>
      <c r="HQ420" s="240">
        <f t="shared" ca="1" si="815"/>
        <v>1.73326192506666E-3</v>
      </c>
      <c r="HR420" s="240">
        <f t="shared" ca="1" si="816"/>
        <v>1.5748704064083388E-3</v>
      </c>
      <c r="HS420" s="240">
        <f t="shared" ca="1" si="817"/>
        <v>-1.3477000254672406E-3</v>
      </c>
      <c r="HT420" s="240">
        <f t="shared" ca="1" si="818"/>
        <v>-1.9048161465751653E-3</v>
      </c>
      <c r="HU420" s="240">
        <f t="shared" ca="1" si="819"/>
        <v>8.8136036420194701E-4</v>
      </c>
      <c r="HV420" s="240">
        <f t="shared" ca="1" si="820"/>
        <v>2.1205919811267612E-3</v>
      </c>
      <c r="HW420" s="240">
        <f t="shared" ca="1" si="821"/>
        <v>-3.6219417173838451E-4</v>
      </c>
      <c r="HX420" s="240">
        <f t="shared" ca="1" si="822"/>
        <v>-2.2092648473582125E-3</v>
      </c>
      <c r="HY420" s="240">
        <f t="shared" ca="1" si="823"/>
        <v>-1.7868103157965814E-4</v>
      </c>
      <c r="HZ420" s="240">
        <f t="shared" ca="1" si="824"/>
        <v>2.1655199159163092E-3</v>
      </c>
      <c r="IA420" s="240">
        <f t="shared" ca="1" si="825"/>
        <v>7.0884654170888419E-4</v>
      </c>
      <c r="IB420" s="240">
        <f t="shared" ca="1" si="826"/>
        <v>-1.9919791483498615E-3</v>
      </c>
      <c r="IC420" s="240">
        <f t="shared" ca="1" si="827"/>
        <v>-1.1965255667734395E-3</v>
      </c>
      <c r="ID420" s="240">
        <f t="shared" ca="1" si="828"/>
        <v>1.6990441433061159E-3</v>
      </c>
      <c r="IE420" s="240">
        <f t="shared" ca="1" si="829"/>
        <v>-4.066602069816331E-5</v>
      </c>
      <c r="IF420" s="240">
        <f t="shared" ca="1" si="830"/>
        <v>-1.3042726907782952E-3</v>
      </c>
      <c r="IG420" s="240">
        <f t="shared" ca="1" si="831"/>
        <v>-1.9318016497683762E-3</v>
      </c>
      <c r="IH420" s="240">
        <f t="shared" ca="1" si="832"/>
        <v>8.3132640218017508E-4</v>
      </c>
      <c r="II420" s="240">
        <f t="shared" ca="1" si="833"/>
        <v>2.1353281021719893E-3</v>
      </c>
      <c r="IJ420" s="240">
        <f t="shared" ca="1" si="834"/>
        <v>-3.0855249266269376E-4</v>
      </c>
      <c r="IK420" s="240">
        <f t="shared" ca="1" si="835"/>
        <v>-2.2108683400944599E-3</v>
      </c>
      <c r="IL420" s="240">
        <f t="shared" ca="1" si="836"/>
        <v>-2.3271527991239034E-4</v>
      </c>
      <c r="IM420" s="240">
        <f t="shared" ca="1" si="837"/>
        <v>2.1538946710079419E-3</v>
      </c>
      <c r="IN420" s="240">
        <f t="shared" ca="1" si="838"/>
        <v>7.6003468188456306E-4</v>
      </c>
      <c r="IO420" s="240">
        <f t="shared" ca="1" si="839"/>
        <v>-1.9678219538393571E-3</v>
      </c>
      <c r="IP420" s="240">
        <f t="shared" ca="1" si="840"/>
        <v>-1.2417995099672052E-3</v>
      </c>
      <c r="IQ420" s="240">
        <f t="shared" ca="1" si="841"/>
        <v>1.6638029208850772E-3</v>
      </c>
      <c r="IR420" s="240">
        <f t="shared" ca="1" si="842"/>
        <v>1.6491339878551491E-3</v>
      </c>
      <c r="IS420" s="240">
        <f t="shared" ca="1" si="843"/>
        <v>-1.2600597109904241E-3</v>
      </c>
      <c r="IT420" s="240">
        <f t="shared" ca="1" si="844"/>
        <v>-1.9576235078824808E-3</v>
      </c>
      <c r="IU420" s="240">
        <f t="shared" ca="1" si="845"/>
        <v>7.8079168021891047E-4</v>
      </c>
      <c r="IV420" s="240">
        <f t="shared" ca="1" si="846"/>
        <v>2.1487779814134975E-3</v>
      </c>
      <c r="IW420" s="240">
        <f t="shared" ca="1" si="847"/>
        <v>-2.5472495310281922E-4</v>
      </c>
      <c r="IX420" s="240">
        <f t="shared" ca="1" si="848"/>
        <v>-2.2111400884123247E-3</v>
      </c>
      <c r="IY420" s="240">
        <f t="shared" ca="1" si="849"/>
        <v>-2.8660934926241311E-4</v>
      </c>
      <c r="IZ420" s="240">
        <f t="shared" ca="1" si="850"/>
        <v>2.1409720004890976E-3</v>
      </c>
      <c r="JA420" s="240">
        <f t="shared" ca="1" si="851"/>
        <v>8.1076500558740073E-4</v>
      </c>
      <c r="JB420" s="240">
        <f t="shared" ca="1" si="852"/>
        <v>-1.9424794169654053E-3</v>
      </c>
    </row>
    <row r="421" spans="2:262">
      <c r="B421" s="248">
        <v>60</v>
      </c>
      <c r="C421" s="247">
        <f t="shared" si="853"/>
        <v>1.1718750000000006E-3</v>
      </c>
      <c r="D421" s="244">
        <f t="shared" ca="1" si="597"/>
        <v>24.195940300337909</v>
      </c>
      <c r="E421" s="243">
        <f ca="1">BN361</f>
        <v>0.19594030033791024</v>
      </c>
      <c r="F421" s="242">
        <v>60</v>
      </c>
      <c r="G421" s="240">
        <f t="shared" ca="1" si="854"/>
        <v>-6.9477108630540407E-4</v>
      </c>
      <c r="H421" s="240">
        <f t="shared" ca="1" si="598"/>
        <v>7.6863935686398779E-4</v>
      </c>
      <c r="I421" s="240">
        <f t="shared" ca="1" si="599"/>
        <v>8.4545074971452601E-4</v>
      </c>
      <c r="J421" s="240">
        <f t="shared" ca="1" si="600"/>
        <v>-6.0290202731098572E-4</v>
      </c>
      <c r="K421" s="240">
        <f t="shared" ca="1" si="601"/>
        <v>-9.6364021494636061E-4</v>
      </c>
      <c r="L421" s="240">
        <f t="shared" ca="1" si="602"/>
        <v>4.1399551095977369E-4</v>
      </c>
      <c r="M421" s="240">
        <f t="shared" ca="1" si="603"/>
        <v>1.0447975271334659E-3</v>
      </c>
      <c r="N421" s="240">
        <f t="shared" ca="1" si="604"/>
        <v>-2.0917937929373659E-4</v>
      </c>
      <c r="O421" s="240">
        <f t="shared" ca="1" si="605"/>
        <v>-1.0858038562820348E-3</v>
      </c>
      <c r="P421" s="240">
        <f t="shared" ca="1" si="606"/>
        <v>-3.6753986094113962E-6</v>
      </c>
      <c r="Q421" s="240">
        <f t="shared" ca="1" si="607"/>
        <v>1.0850833521595031E-3</v>
      </c>
      <c r="R421" s="240">
        <f t="shared" ca="1" si="608"/>
        <v>2.1638893300519066E-4</v>
      </c>
      <c r="S421" s="240">
        <f t="shared" ca="1" si="609"/>
        <v>-1.0426637033352363E-3</v>
      </c>
      <c r="T421" s="240">
        <f t="shared" ca="1" si="610"/>
        <v>-4.207867620578884E-4</v>
      </c>
      <c r="U421" s="241">
        <f t="shared" ca="1" si="611"/>
        <v>9.6017507312433803E-4</v>
      </c>
      <c r="V421" s="240">
        <f t="shared" ca="1" si="612"/>
        <v>6.0901399182463636E-4</v>
      </c>
      <c r="W421" s="240">
        <f t="shared" ca="1" si="613"/>
        <v>-8.4078745332565367E-4</v>
      </c>
      <c r="X421" s="240">
        <f t="shared" ca="1" si="614"/>
        <v>-7.7383715542454507E-4</v>
      </c>
      <c r="Y421" s="240">
        <f t="shared" ca="1" si="615"/>
        <v>6.8908884321470252E-4</v>
      </c>
      <c r="Z421" s="240">
        <f t="shared" ca="1" si="616"/>
        <v>9.0892219111436527E-4</v>
      </c>
      <c r="AA421" s="240">
        <f t="shared" ca="1" si="617"/>
        <v>-5.1090893530448601E-4</v>
      </c>
      <c r="AB421" s="240">
        <f t="shared" ca="1" si="618"/>
        <v>-1.0090778567290993E-3</v>
      </c>
      <c r="AC421" s="240">
        <f t="shared" ca="1" si="619"/>
        <v>3.130950835315461E-4</v>
      </c>
      <c r="AD421" s="240">
        <f t="shared" ca="1" si="620"/>
        <v>1.0704552262071141E-3</v>
      </c>
      <c r="AE421" s="240">
        <f t="shared" ca="1" si="621"/>
        <v>-1.0324916328424222E-4</v>
      </c>
      <c r="AF421" s="240">
        <f t="shared" ca="1" si="622"/>
        <v>-1.0906956016601957E-3</v>
      </c>
      <c r="AG421" s="240">
        <f t="shared" ca="1" si="623"/>
        <v>-1.1056456440528489E-4</v>
      </c>
      <c r="AH421" s="240">
        <f t="shared" ca="1" si="624"/>
        <v>1.0690211568106162E-3</v>
      </c>
      <c r="AI421" s="240">
        <f t="shared" ca="1" si="625"/>
        <v>3.2012935789003873E-4</v>
      </c>
      <c r="AJ421" s="240">
        <f t="shared" ca="1" si="626"/>
        <v>-1.006264828418778E-3</v>
      </c>
      <c r="AK421" s="240">
        <f t="shared" ca="1" si="627"/>
        <v>-5.1739175968168363E-4</v>
      </c>
      <c r="AL421" s="240">
        <f t="shared" ca="1" si="628"/>
        <v>9.0483830699062079E-4</v>
      </c>
      <c r="AM421" s="240">
        <f t="shared" ca="1" si="629"/>
        <v>6.9477108630540971E-4</v>
      </c>
      <c r="AN421" s="240">
        <f t="shared" ca="1" si="630"/>
        <v>-7.6863935686398151E-4</v>
      </c>
      <c r="AO421" s="240">
        <f t="shared" ca="1" si="631"/>
        <v>-8.4545074971452731E-4</v>
      </c>
      <c r="AP421" s="240">
        <f t="shared" ca="1" si="632"/>
        <v>6.0290202731098236E-4</v>
      </c>
      <c r="AQ421" s="240">
        <f t="shared" ca="1" si="633"/>
        <v>9.6364021494636332E-4</v>
      </c>
      <c r="AR421" s="240">
        <f t="shared" ca="1" si="634"/>
        <v>-4.1399551095976827E-4</v>
      </c>
      <c r="AS421" s="240">
        <f t="shared" ca="1" si="635"/>
        <v>-1.044797527133468E-3</v>
      </c>
      <c r="AT421" s="240">
        <f t="shared" ca="1" si="636"/>
        <v>2.0917937929373459E-4</v>
      </c>
      <c r="AU421" s="240">
        <f t="shared" ca="1" si="637"/>
        <v>1.0858038562820351E-3</v>
      </c>
      <c r="AV421" s="240">
        <f t="shared" ca="1" si="638"/>
        <v>3.6753986094172509E-6</v>
      </c>
      <c r="AW421" s="240">
        <f t="shared" ca="1" si="639"/>
        <v>-1.0850833521595027E-3</v>
      </c>
      <c r="AX421" s="240">
        <f t="shared" ca="1" si="640"/>
        <v>-2.1638893300519651E-4</v>
      </c>
      <c r="AY421" s="240">
        <f t="shared" ca="1" si="641"/>
        <v>1.0426637033352335E-3</v>
      </c>
      <c r="AZ421" s="240">
        <f t="shared" ca="1" si="642"/>
        <v>4.207867620578974E-4</v>
      </c>
      <c r="BA421" s="240">
        <f t="shared" ca="1" si="643"/>
        <v>-9.6017507312433153E-4</v>
      </c>
      <c r="BB421" s="240">
        <f t="shared" ca="1" si="644"/>
        <v>-6.0901399182464774E-4</v>
      </c>
      <c r="BC421" s="240">
        <f t="shared" ca="1" si="645"/>
        <v>8.4078745332565475E-4</v>
      </c>
      <c r="BD421" s="240">
        <f t="shared" ca="1" si="646"/>
        <v>7.7383715542454648E-4</v>
      </c>
      <c r="BE421" s="240">
        <f t="shared" ca="1" si="647"/>
        <v>-6.89088843214701E-4</v>
      </c>
      <c r="BF421" s="240">
        <f t="shared" ca="1" si="648"/>
        <v>-9.0892219111436841E-4</v>
      </c>
      <c r="BG421" s="240">
        <f t="shared" ca="1" si="649"/>
        <v>5.109089353044808E-4</v>
      </c>
      <c r="BH421" s="240">
        <f t="shared" ca="1" si="650"/>
        <v>1.0090778567291014E-3</v>
      </c>
      <c r="BI421" s="240">
        <f t="shared" ca="1" si="651"/>
        <v>-3.1309508353154057E-4</v>
      </c>
      <c r="BJ421" s="240">
        <f t="shared" ca="1" si="652"/>
        <v>-1.0704552262071152E-3</v>
      </c>
      <c r="BK421" s="240">
        <f t="shared" ca="1" si="653"/>
        <v>1.0324916328422867E-4</v>
      </c>
      <c r="BL421" s="240">
        <f t="shared" ca="1" si="654"/>
        <v>1.0906956016601957E-3</v>
      </c>
      <c r="BM421" s="240">
        <f t="shared" ca="1" si="655"/>
        <v>1.105645644052831E-4</v>
      </c>
      <c r="BN421" s="240">
        <f t="shared" ca="1" si="656"/>
        <v>-1.0690211568106164E-3</v>
      </c>
      <c r="BO421" s="240">
        <f t="shared" ca="1" si="657"/>
        <v>-3.201293578900371E-4</v>
      </c>
      <c r="BP421" s="240">
        <f t="shared" ca="1" si="658"/>
        <v>1.0062648284187758E-3</v>
      </c>
      <c r="BQ421" s="240">
        <f t="shared" ca="1" si="659"/>
        <v>5.1739175968168883E-4</v>
      </c>
      <c r="BR421" s="240">
        <f t="shared" ca="1" si="660"/>
        <v>-9.0483830699061743E-4</v>
      </c>
      <c r="BS421" s="240">
        <f t="shared" ca="1" si="661"/>
        <v>-6.9477108630541426E-4</v>
      </c>
      <c r="BT421" s="240">
        <f t="shared" ca="1" si="662"/>
        <v>7.6863935686397728E-4</v>
      </c>
      <c r="BU421" s="240">
        <f t="shared" ca="1" si="663"/>
        <v>8.4545074971453587E-4</v>
      </c>
      <c r="BV421" s="240">
        <f t="shared" ca="1" si="664"/>
        <v>-6.0290202731097097E-4</v>
      </c>
      <c r="BW421" s="240">
        <f t="shared" ca="1" si="665"/>
        <v>-9.6364021494636971E-4</v>
      </c>
      <c r="BX421" s="240">
        <f t="shared" ca="1" si="666"/>
        <v>4.1399551095976989E-4</v>
      </c>
      <c r="BY421" s="240">
        <f t="shared" ca="1" si="667"/>
        <v>1.0447975271334676E-3</v>
      </c>
      <c r="BZ421" s="240">
        <f t="shared" ca="1" si="668"/>
        <v>-2.0917937929372879E-4</v>
      </c>
      <c r="CA421" s="240">
        <f t="shared" ca="1" si="669"/>
        <v>-1.0858038562820359E-3</v>
      </c>
      <c r="CB421" s="240">
        <f t="shared" ca="1" si="670"/>
        <v>-3.6753986094231056E-6</v>
      </c>
      <c r="CC421" s="240">
        <f t="shared" ca="1" si="671"/>
        <v>1.085083352159502E-3</v>
      </c>
      <c r="CD421" s="240">
        <f t="shared" ca="1" si="672"/>
        <v>2.1638893300520221E-4</v>
      </c>
      <c r="CE421" s="240">
        <f t="shared" ca="1" si="673"/>
        <v>-1.0426637033352317E-3</v>
      </c>
      <c r="CF421" s="240">
        <f t="shared" ca="1" si="674"/>
        <v>-4.2078676205790282E-4</v>
      </c>
      <c r="CG421" s="240">
        <f t="shared" ca="1" si="675"/>
        <v>9.601750731243286E-4</v>
      </c>
      <c r="CH421" s="240">
        <f t="shared" ca="1" si="676"/>
        <v>6.0901399182463972E-4</v>
      </c>
      <c r="CI421" s="240">
        <f t="shared" ca="1" si="677"/>
        <v>-8.4078745332565106E-4</v>
      </c>
      <c r="CJ421" s="240">
        <f t="shared" ca="1" si="678"/>
        <v>-7.7383715542455071E-4</v>
      </c>
      <c r="CK421" s="240">
        <f t="shared" ca="1" si="679"/>
        <v>6.8908884321469644E-4</v>
      </c>
      <c r="CL421" s="240">
        <f t="shared" ca="1" si="680"/>
        <v>9.0892219111437167E-4</v>
      </c>
      <c r="CM421" s="240">
        <f t="shared" ca="1" si="681"/>
        <v>-5.1090893530447549E-4</v>
      </c>
      <c r="CN421" s="240">
        <f t="shared" ca="1" si="682"/>
        <v>-1.0090778567291036E-3</v>
      </c>
      <c r="CO421" s="240">
        <f t="shared" ca="1" si="683"/>
        <v>3.1309508353154968E-4</v>
      </c>
      <c r="CP421" s="240">
        <f t="shared" ca="1" si="684"/>
        <v>1.0704552262071165E-3</v>
      </c>
      <c r="CQ421" s="240">
        <f t="shared" ca="1" si="685"/>
        <v>-1.0324916328423832E-4</v>
      </c>
      <c r="CR421" s="240">
        <f t="shared" ca="1" si="686"/>
        <v>-1.0906956016601954E-3</v>
      </c>
      <c r="CS421" s="240">
        <f t="shared" ca="1" si="687"/>
        <v>-1.105645644052889E-4</v>
      </c>
      <c r="CT421" s="240">
        <f t="shared" ca="1" si="688"/>
        <v>1.0690211568106123E-3</v>
      </c>
      <c r="CU421" s="240">
        <f t="shared" ca="1" si="689"/>
        <v>3.2012935789004274E-4</v>
      </c>
      <c r="CV421" s="240">
        <f t="shared" ca="1" si="690"/>
        <v>-1.0062648284187676E-3</v>
      </c>
      <c r="CW421" s="240">
        <f t="shared" ca="1" si="691"/>
        <v>-5.1739175968169404E-4</v>
      </c>
      <c r="CX421" s="240">
        <f t="shared" ca="1" si="692"/>
        <v>9.048383069906055E-4</v>
      </c>
      <c r="CY421" s="240">
        <f t="shared" ca="1" si="693"/>
        <v>6.9477108630541882E-4</v>
      </c>
      <c r="CZ421" s="240">
        <f t="shared" ca="1" si="694"/>
        <v>-7.6863935686398411E-4</v>
      </c>
      <c r="DA421" s="240">
        <f t="shared" ca="1" si="695"/>
        <v>-8.4545074971453956E-4</v>
      </c>
      <c r="DB421" s="240">
        <f t="shared" ca="1" si="696"/>
        <v>6.029020273109791E-4</v>
      </c>
      <c r="DC421" s="240">
        <f t="shared" ca="1" si="697"/>
        <v>9.6364021494637253E-4</v>
      </c>
      <c r="DD421" s="240">
        <f t="shared" ca="1" si="698"/>
        <v>-4.1399551095976442E-4</v>
      </c>
      <c r="DE421" s="240">
        <f t="shared" ca="1" si="699"/>
        <v>-1.0447975271334737E-3</v>
      </c>
      <c r="DF421" s="240">
        <f t="shared" ca="1" si="700"/>
        <v>2.091793792937231E-4</v>
      </c>
      <c r="DG421" s="240">
        <f t="shared" ca="1" si="701"/>
        <v>1.0858038562820377E-3</v>
      </c>
      <c r="DH421" s="240">
        <f t="shared" ca="1" si="702"/>
        <v>3.6753986094289603E-6</v>
      </c>
      <c r="DI421" s="240">
        <f t="shared" ca="1" si="703"/>
        <v>-1.0850833521595031E-3</v>
      </c>
      <c r="DJ421" s="240">
        <f t="shared" ca="1" si="704"/>
        <v>-2.1638893300520806E-4</v>
      </c>
      <c r="DK421" s="240">
        <f t="shared" ca="1" si="705"/>
        <v>1.0426637033352346E-3</v>
      </c>
      <c r="DL421" s="240">
        <f t="shared" ca="1" si="706"/>
        <v>4.2078676205790824E-4</v>
      </c>
      <c r="DM421" s="240">
        <f t="shared" ca="1" si="707"/>
        <v>-9.6017507312433326E-4</v>
      </c>
      <c r="DN421" s="240">
        <f t="shared" ca="1" si="708"/>
        <v>-6.090139918246575E-4</v>
      </c>
      <c r="DO421" s="240">
        <f t="shared" ca="1" si="709"/>
        <v>8.4078745332564738E-4</v>
      </c>
      <c r="DP421" s="240">
        <f t="shared" ca="1" si="710"/>
        <v>7.7383715542456578E-4</v>
      </c>
      <c r="DQ421" s="240">
        <f t="shared" ca="1" si="711"/>
        <v>-6.8908884321469189E-4</v>
      </c>
      <c r="DR421" s="240">
        <f t="shared" ca="1" si="712"/>
        <v>-9.0892219111438359E-4</v>
      </c>
      <c r="DS421" s="240">
        <f t="shared" ca="1" si="713"/>
        <v>5.109089353044704E-4</v>
      </c>
      <c r="DT421" s="240">
        <f t="shared" ca="1" si="714"/>
        <v>1.0090778567291001E-3</v>
      </c>
      <c r="DU421" s="240">
        <f t="shared" ca="1" si="715"/>
        <v>-3.1309508353152924E-4</v>
      </c>
      <c r="DV421" s="240">
        <f t="shared" ca="1" si="716"/>
        <v>-1.0704552262071146E-3</v>
      </c>
      <c r="DW421" s="240">
        <f t="shared" ca="1" si="717"/>
        <v>1.0324916328421696E-4</v>
      </c>
      <c r="DX421" s="240">
        <f t="shared" ca="1" si="718"/>
        <v>1.0906956016601954E-3</v>
      </c>
      <c r="DY421" s="240">
        <f t="shared" ca="1" si="719"/>
        <v>1.1056456440531015E-4</v>
      </c>
      <c r="DZ421" s="240">
        <f t="shared" ca="1" si="720"/>
        <v>-1.0690211568106143E-3</v>
      </c>
      <c r="EA421" s="240">
        <f t="shared" ca="1" si="721"/>
        <v>-3.2012935789006312E-4</v>
      </c>
      <c r="EB421" s="240">
        <f t="shared" ca="1" si="722"/>
        <v>1.0062648284187713E-3</v>
      </c>
      <c r="EC421" s="240">
        <f t="shared" ca="1" si="723"/>
        <v>5.1739175968171279E-4</v>
      </c>
      <c r="ED421" s="240">
        <f t="shared" ca="1" si="724"/>
        <v>-9.0483830699061092E-4</v>
      </c>
      <c r="EE421" s="240">
        <f t="shared" ca="1" si="725"/>
        <v>-6.9477108630541145E-4</v>
      </c>
      <c r="EF421" s="240">
        <f t="shared" ca="1" si="726"/>
        <v>7.6863935686396893E-4</v>
      </c>
      <c r="EG421" s="240">
        <f t="shared" ca="1" si="727"/>
        <v>8.4545074971453349E-4</v>
      </c>
      <c r="EH421" s="240">
        <f t="shared" ca="1" si="728"/>
        <v>-6.0290202731096121E-4</v>
      </c>
      <c r="EI421" s="240">
        <f t="shared" ca="1" si="729"/>
        <v>-9.6364021494636798E-4</v>
      </c>
      <c r="EJ421" s="240">
        <f t="shared" ca="1" si="730"/>
        <v>4.1399551095974469E-4</v>
      </c>
      <c r="EK421" s="240">
        <f t="shared" ca="1" si="731"/>
        <v>1.0447975271334711E-3</v>
      </c>
      <c r="EL421" s="240">
        <f t="shared" ca="1" si="732"/>
        <v>-2.0917937929370212E-4</v>
      </c>
      <c r="EM421" s="240">
        <f t="shared" ca="1" si="733"/>
        <v>-1.0858038562820368E-3</v>
      </c>
      <c r="EN421" s="240">
        <f t="shared" ca="1" si="734"/>
        <v>-3.6753986094504275E-6</v>
      </c>
      <c r="EO421" s="240">
        <f t="shared" ca="1" si="735"/>
        <v>1.0850833521595009E-3</v>
      </c>
      <c r="EP421" s="240">
        <f t="shared" ca="1" si="736"/>
        <v>2.1638893300519857E-4</v>
      </c>
      <c r="EQ421" s="240">
        <f t="shared" ca="1" si="737"/>
        <v>-1.0426637033352283E-3</v>
      </c>
      <c r="ER421" s="240">
        <f t="shared" ca="1" si="738"/>
        <v>-4.2078676205789935E-4</v>
      </c>
      <c r="ES421" s="240">
        <f t="shared" ca="1" si="739"/>
        <v>9.6017507312432318E-4</v>
      </c>
      <c r="ET421" s="240">
        <f t="shared" ca="1" si="740"/>
        <v>6.0901399182464947E-4</v>
      </c>
      <c r="EU421" s="240">
        <f t="shared" ca="1" si="741"/>
        <v>-8.4078745332563372E-4</v>
      </c>
      <c r="EV421" s="240">
        <f t="shared" ca="1" si="742"/>
        <v>-7.7383715542455906E-4</v>
      </c>
      <c r="EW421" s="240">
        <f t="shared" ca="1" si="743"/>
        <v>6.8908884321467519E-4</v>
      </c>
      <c r="EX421" s="240">
        <f t="shared" ca="1" si="744"/>
        <v>9.0892219111437817E-4</v>
      </c>
      <c r="EY421" s="240">
        <f t="shared" ca="1" si="745"/>
        <v>-5.1090893530445142E-4</v>
      </c>
      <c r="EZ421" s="240">
        <f t="shared" ca="1" si="746"/>
        <v>-1.0090778567291079E-3</v>
      </c>
      <c r="FA421" s="240">
        <f t="shared" ca="1" si="747"/>
        <v>3.1309508353153856E-4</v>
      </c>
      <c r="FB421" s="240">
        <f t="shared" ca="1" si="748"/>
        <v>1.0704552262071187E-3</v>
      </c>
      <c r="FC421" s="240">
        <f t="shared" ca="1" si="749"/>
        <v>-1.0324916328422655E-4</v>
      </c>
      <c r="FD421" s="240">
        <f t="shared" ca="1" si="750"/>
        <v>-1.0906956016601954E-3</v>
      </c>
      <c r="FE421" s="240">
        <f t="shared" ca="1" si="751"/>
        <v>-1.1056456440530055E-4</v>
      </c>
      <c r="FF421" s="240">
        <f t="shared" ca="1" si="752"/>
        <v>1.0690211568106099E-3</v>
      </c>
      <c r="FG421" s="240">
        <f t="shared" ca="1" si="753"/>
        <v>3.2012935789005385E-4</v>
      </c>
      <c r="FH421" s="240">
        <f t="shared" ca="1" si="754"/>
        <v>-1.006264828418763E-3</v>
      </c>
      <c r="FI421" s="240">
        <f t="shared" ca="1" si="755"/>
        <v>-5.1739175968170434E-4</v>
      </c>
      <c r="FJ421" s="240">
        <f t="shared" ca="1" si="756"/>
        <v>9.0483830699061624E-4</v>
      </c>
      <c r="FK421" s="240">
        <f t="shared" ca="1" si="757"/>
        <v>6.9477108630542793E-4</v>
      </c>
      <c r="FL421" s="240">
        <f t="shared" ca="1" si="758"/>
        <v>-7.6863935686397587E-4</v>
      </c>
      <c r="FM421" s="240">
        <f t="shared" ca="1" si="759"/>
        <v>-8.4545074971454704E-4</v>
      </c>
      <c r="FN421" s="240">
        <f t="shared" ca="1" si="760"/>
        <v>6.0290202731096924E-4</v>
      </c>
      <c r="FO421" s="240">
        <f t="shared" ca="1" si="761"/>
        <v>9.6364021494637806E-4</v>
      </c>
      <c r="FP421" s="240">
        <f t="shared" ca="1" si="762"/>
        <v>-4.1399551095975363E-4</v>
      </c>
      <c r="FQ421" s="240">
        <f t="shared" ca="1" si="763"/>
        <v>-1.0447975271334771E-3</v>
      </c>
      <c r="FR421" s="240">
        <f t="shared" ca="1" si="764"/>
        <v>2.0917937929371155E-4</v>
      </c>
      <c r="FS421" s="240">
        <f t="shared" ca="1" si="765"/>
        <v>1.085803856282039E-3</v>
      </c>
      <c r="FT421" s="240">
        <f t="shared" ca="1" si="766"/>
        <v>3.6753986094406697E-6</v>
      </c>
      <c r="FU421" s="240">
        <f t="shared" ca="1" si="767"/>
        <v>-1.0850833521595018E-3</v>
      </c>
      <c r="FV421" s="240">
        <f t="shared" ca="1" si="768"/>
        <v>-2.163889330052195E-4</v>
      </c>
      <c r="FW421" s="240">
        <f t="shared" ca="1" si="769"/>
        <v>1.0426637033352311E-3</v>
      </c>
      <c r="FX421" s="240">
        <f t="shared" ca="1" si="770"/>
        <v>4.2078676205789057E-4</v>
      </c>
      <c r="FY421" s="240">
        <f t="shared" ca="1" si="771"/>
        <v>-9.6017507312432763E-4</v>
      </c>
      <c r="FZ421" s="240">
        <f t="shared" ca="1" si="772"/>
        <v>-6.0901399182466725E-4</v>
      </c>
      <c r="GA421" s="240">
        <f t="shared" ca="1" si="773"/>
        <v>8.4078745332562006E-4</v>
      </c>
      <c r="GB421" s="240">
        <f t="shared" ca="1" si="774"/>
        <v>7.7383715542455223E-4</v>
      </c>
      <c r="GC421" s="240">
        <f t="shared" ca="1" si="775"/>
        <v>-6.8908884321468278E-4</v>
      </c>
      <c r="GD421" s="240">
        <f t="shared" ca="1" si="776"/>
        <v>-9.089221911143901E-4</v>
      </c>
      <c r="GE421" s="240">
        <f t="shared" ca="1" si="777"/>
        <v>5.1090893530443256E-4</v>
      </c>
      <c r="GF421" s="240">
        <f t="shared" ca="1" si="778"/>
        <v>1.0090778567291045E-3</v>
      </c>
      <c r="GG421" s="240">
        <f t="shared" ca="1" si="779"/>
        <v>-3.1309508353151807E-4</v>
      </c>
      <c r="GH421" s="240">
        <f t="shared" ca="1" si="780"/>
        <v>-1.0704552262071228E-3</v>
      </c>
      <c r="GI421" s="240">
        <f t="shared" ca="1" si="781"/>
        <v>1.0324916328423615E-4</v>
      </c>
      <c r="GJ421" s="240">
        <f t="shared" ca="1" si="782"/>
        <v>1.0906956016601957E-3</v>
      </c>
      <c r="GK421" s="240">
        <f t="shared" ca="1" si="783"/>
        <v>1.1056456440532191E-4</v>
      </c>
      <c r="GL421" s="240">
        <f t="shared" ca="1" si="784"/>
        <v>-1.0690211568106058E-3</v>
      </c>
      <c r="GM421" s="240">
        <f t="shared" ca="1" si="785"/>
        <v>-3.2012935789004469E-4</v>
      </c>
      <c r="GN421" s="240">
        <f t="shared" ca="1" si="786"/>
        <v>1.0062648284187667E-3</v>
      </c>
      <c r="GO421" s="240">
        <f t="shared" ca="1" si="787"/>
        <v>5.1739175968172309E-4</v>
      </c>
      <c r="GP421" s="240">
        <f t="shared" ca="1" si="788"/>
        <v>-9.0483830699058707E-4</v>
      </c>
      <c r="GQ421" s="240">
        <f t="shared" ca="1" si="789"/>
        <v>-6.9477108630542044E-4</v>
      </c>
      <c r="GR421" s="240">
        <f t="shared" ca="1" si="790"/>
        <v>7.6863935686396058E-4</v>
      </c>
      <c r="GS421" s="240">
        <f t="shared" ca="1" si="791"/>
        <v>8.4545074971456059E-4</v>
      </c>
      <c r="GT421" s="240">
        <f t="shared" ca="1" si="792"/>
        <v>-6.0290202731097726E-4</v>
      </c>
      <c r="GU421" s="240">
        <f t="shared" ca="1" si="793"/>
        <v>-9.6364021494637351E-4</v>
      </c>
      <c r="GV421" s="240">
        <f t="shared" ca="1" si="794"/>
        <v>4.1399551095973379E-4</v>
      </c>
      <c r="GW421" s="240">
        <f t="shared" ca="1" si="795"/>
        <v>1.0447975271334832E-3</v>
      </c>
      <c r="GX421" s="240">
        <f t="shared" ca="1" si="796"/>
        <v>-2.0917937929372098E-4</v>
      </c>
      <c r="GY421" s="240">
        <f t="shared" ca="1" si="797"/>
        <v>-1.0858038562820381E-3</v>
      </c>
      <c r="GZ421" s="240">
        <f t="shared" ca="1" si="798"/>
        <v>-3.6753986094621369E-6</v>
      </c>
      <c r="HA421" s="240">
        <f t="shared" ca="1" si="799"/>
        <v>1.0850833521595027E-3</v>
      </c>
      <c r="HB421" s="240">
        <f t="shared" ca="1" si="800"/>
        <v>2.1638893300521007E-4</v>
      </c>
      <c r="HC421" s="240">
        <f t="shared" ca="1" si="801"/>
        <v>-1.0426637033352248E-3</v>
      </c>
      <c r="HD421" s="240">
        <f t="shared" ca="1" si="802"/>
        <v>-4.2078676205793881E-4</v>
      </c>
      <c r="HE421" s="240">
        <f t="shared" ca="1" si="803"/>
        <v>9.6017507312433229E-4</v>
      </c>
      <c r="HF421" s="240">
        <f t="shared" ca="1" si="804"/>
        <v>6.0901399182465923E-4</v>
      </c>
      <c r="HG421" s="240">
        <f t="shared" ca="1" si="805"/>
        <v>-8.4078745332562624E-4</v>
      </c>
      <c r="HH421" s="240">
        <f t="shared" ca="1" si="806"/>
        <v>-7.7383715542458909E-4</v>
      </c>
      <c r="HI421" s="240">
        <f t="shared" ca="1" si="807"/>
        <v>6.8908884321469016E-4</v>
      </c>
      <c r="HJ421" s="240">
        <f t="shared" ca="1" si="808"/>
        <v>9.0892219111438468E-4</v>
      </c>
      <c r="HK421" s="240">
        <f t="shared" ca="1" si="809"/>
        <v>-5.1090893530444112E-4</v>
      </c>
      <c r="HL421" s="240">
        <f t="shared" ca="1" si="810"/>
        <v>-1.0090778567291008E-3</v>
      </c>
      <c r="HM421" s="240">
        <f t="shared" ca="1" si="811"/>
        <v>3.1309508353152718E-4</v>
      </c>
      <c r="HN421" s="240">
        <f t="shared" ca="1" si="812"/>
        <v>1.0704552262071208E-3</v>
      </c>
      <c r="HO421" s="240">
        <f t="shared" ca="1" si="813"/>
        <v>-1.0324916328418394E-4</v>
      </c>
      <c r="HP421" s="240">
        <f t="shared" ca="1" si="814"/>
        <v>-1.0906956016601957E-3</v>
      </c>
      <c r="HQ421" s="240">
        <f t="shared" ca="1" si="815"/>
        <v>-1.1056456440531226E-4</v>
      </c>
      <c r="HR421" s="240">
        <f t="shared" ca="1" si="816"/>
        <v>1.0690211568106078E-3</v>
      </c>
      <c r="HS421" s="240">
        <f t="shared" ca="1" si="817"/>
        <v>3.2012935789009473E-4</v>
      </c>
      <c r="HT421" s="240">
        <f t="shared" ca="1" si="818"/>
        <v>-1.0062648284187704E-3</v>
      </c>
      <c r="HU421" s="240">
        <f t="shared" ca="1" si="819"/>
        <v>-5.1739175968171475E-4</v>
      </c>
      <c r="HV421" s="240">
        <f t="shared" ca="1" si="820"/>
        <v>9.0483830699059238E-4</v>
      </c>
      <c r="HW421" s="240">
        <f t="shared" ca="1" si="821"/>
        <v>6.9477108630541307E-4</v>
      </c>
      <c r="HX421" s="240">
        <f t="shared" ca="1" si="822"/>
        <v>-7.6863935686396752E-4</v>
      </c>
      <c r="HY421" s="240">
        <f t="shared" ca="1" si="823"/>
        <v>-8.4545074971455452E-4</v>
      </c>
      <c r="HZ421" s="240">
        <f t="shared" ca="1" si="824"/>
        <v>6.0290202731093357E-4</v>
      </c>
      <c r="IA421" s="240">
        <f t="shared" ca="1" si="825"/>
        <v>9.6364021494636895E-4</v>
      </c>
      <c r="IB421" s="240">
        <f t="shared" ca="1" si="826"/>
        <v>-4.1399551095974273E-4</v>
      </c>
      <c r="IC421" s="240">
        <f t="shared" ca="1" si="827"/>
        <v>-1.0447975271334804E-3</v>
      </c>
      <c r="ID421" s="240">
        <f t="shared" ca="1" si="828"/>
        <v>2.0917937929366948E-4</v>
      </c>
      <c r="IE421" s="240">
        <f t="shared" ca="1" si="829"/>
        <v>9.3368046913262586E-5</v>
      </c>
      <c r="IF421" s="240">
        <f t="shared" ca="1" si="830"/>
        <v>3.6753986094524875E-6</v>
      </c>
      <c r="IG421" s="240">
        <f t="shared" ca="1" si="831"/>
        <v>-1.0850833521594975E-3</v>
      </c>
      <c r="IH421" s="240">
        <f t="shared" ca="1" si="832"/>
        <v>-2.1638893300520063E-4</v>
      </c>
      <c r="II421" s="240">
        <f t="shared" ca="1" si="833"/>
        <v>1.0426637033352276E-3</v>
      </c>
      <c r="IJ421" s="240">
        <f t="shared" ca="1" si="834"/>
        <v>4.2078676205792992E-4</v>
      </c>
      <c r="IK421" s="240">
        <f t="shared" ca="1" si="835"/>
        <v>-9.6017507312430746E-4</v>
      </c>
      <c r="IL421" s="240">
        <f t="shared" ca="1" si="836"/>
        <v>-6.0901399182465132E-4</v>
      </c>
      <c r="IM421" s="240">
        <f t="shared" ca="1" si="837"/>
        <v>8.4078745332563242E-4</v>
      </c>
      <c r="IN421" s="240">
        <f t="shared" ca="1" si="838"/>
        <v>7.7383715542458226E-4</v>
      </c>
      <c r="IO421" s="240">
        <f t="shared" ca="1" si="839"/>
        <v>-6.890888432146495E-4</v>
      </c>
      <c r="IP421" s="240">
        <f t="shared" ca="1" si="840"/>
        <v>-9.0892219111437947E-4</v>
      </c>
      <c r="IQ421" s="240">
        <f t="shared" ca="1" si="841"/>
        <v>5.1090893530444958E-4</v>
      </c>
      <c r="IR421" s="240">
        <f t="shared" ca="1" si="842"/>
        <v>1.0090778567291205E-3</v>
      </c>
      <c r="IS421" s="240">
        <f t="shared" ca="1" si="843"/>
        <v>-3.130950835315365E-4</v>
      </c>
      <c r="IT421" s="240">
        <f t="shared" ca="1" si="844"/>
        <v>-1.0704552262071191E-3</v>
      </c>
      <c r="IU421" s="240">
        <f t="shared" ca="1" si="845"/>
        <v>1.0324916328419359E-4</v>
      </c>
      <c r="IV421" s="240">
        <f t="shared" ca="1" si="846"/>
        <v>1.0906956016601952E-3</v>
      </c>
      <c r="IW421" s="240">
        <f t="shared" ca="1" si="847"/>
        <v>1.1056456440530272E-4</v>
      </c>
      <c r="IX421" s="240">
        <f t="shared" ca="1" si="848"/>
        <v>-1.0690211568106095E-3</v>
      </c>
      <c r="IY421" s="240">
        <f t="shared" ca="1" si="849"/>
        <v>-3.2012935789008562E-4</v>
      </c>
      <c r="IZ421" s="240">
        <f t="shared" ca="1" si="850"/>
        <v>1.0062648284187503E-3</v>
      </c>
      <c r="JA421" s="240">
        <f t="shared" ca="1" si="851"/>
        <v>5.1739175968170629E-4</v>
      </c>
      <c r="JB421" s="240">
        <f t="shared" ca="1" si="852"/>
        <v>-9.048383069905978E-4</v>
      </c>
    </row>
    <row r="422" spans="2:262">
      <c r="B422" s="248">
        <v>61</v>
      </c>
      <c r="C422" s="247">
        <f t="shared" si="853"/>
        <v>1.1914062500000006E-3</v>
      </c>
      <c r="D422" s="244">
        <f t="shared" ca="1" si="597"/>
        <v>24.190985580682138</v>
      </c>
      <c r="E422" s="243">
        <f ca="1">BO361</f>
        <v>0.19098558068213778</v>
      </c>
      <c r="F422" s="242">
        <v>61</v>
      </c>
      <c r="G422" s="240">
        <f t="shared" ca="1" si="854"/>
        <v>2.4413273316816299E-4</v>
      </c>
      <c r="H422" s="240">
        <f t="shared" ca="1" si="598"/>
        <v>-5.9318582874812609E-4</v>
      </c>
      <c r="I422" s="240">
        <f t="shared" ca="1" si="599"/>
        <v>-3.3140764641888905E-4</v>
      </c>
      <c r="J422" s="240">
        <f t="shared" ca="1" si="600"/>
        <v>5.4442611098332917E-4</v>
      </c>
      <c r="K422" s="240">
        <f t="shared" ca="1" si="601"/>
        <v>4.1150858495239435E-4</v>
      </c>
      <c r="L422" s="240">
        <f t="shared" ca="1" si="602"/>
        <v>-4.838812120442498E-4</v>
      </c>
      <c r="M422" s="240">
        <f t="shared" ca="1" si="603"/>
        <v>-4.8270160534862093E-4</v>
      </c>
      <c r="N422" s="240">
        <f t="shared" ca="1" si="604"/>
        <v>4.1286174615158961E-4</v>
      </c>
      <c r="O422" s="240">
        <f t="shared" ca="1" si="605"/>
        <v>5.4344559371389818E-4</v>
      </c>
      <c r="P422" s="240">
        <f t="shared" ca="1" si="606"/>
        <v>-3.329050702681396E-4</v>
      </c>
      <c r="Q422" s="240">
        <f t="shared" ca="1" si="607"/>
        <v>-5.9242562614268213E-4</v>
      </c>
      <c r="R422" s="240">
        <f t="shared" ca="1" si="608"/>
        <v>2.4574200496324636E-4</v>
      </c>
      <c r="S422" s="240">
        <f t="shared" ca="1" si="609"/>
        <v>6.2858143284913969E-4</v>
      </c>
      <c r="T422" s="240">
        <f t="shared" ca="1" si="610"/>
        <v>-1.5325936737444664E-4</v>
      </c>
      <c r="U422" s="241">
        <f t="shared" ca="1" si="611"/>
        <v>-6.511303498060643E-4</v>
      </c>
      <c r="V422" s="240">
        <f t="shared" ca="1" si="612"/>
        <v>5.7459127314481894E-5</v>
      </c>
      <c r="W422" s="240">
        <f t="shared" ca="1" si="613"/>
        <v>6.5958426105747919E-4</v>
      </c>
      <c r="X422" s="240">
        <f t="shared" ca="1" si="614"/>
        <v>3.9584929329324194E-5</v>
      </c>
      <c r="Y422" s="240">
        <f t="shared" ca="1" si="615"/>
        <v>-6.5376016495500861E-4</v>
      </c>
      <c r="Z422" s="240">
        <f t="shared" ca="1" si="616"/>
        <v>-1.3577209179684637E-4</v>
      </c>
      <c r="AA422" s="240">
        <f t="shared" ca="1" si="617"/>
        <v>6.3378413559091022E-4</v>
      </c>
      <c r="AB422" s="240">
        <f t="shared" ca="1" si="618"/>
        <v>2.2902019849912062E-4</v>
      </c>
      <c r="AC422" s="240">
        <f t="shared" ca="1" si="619"/>
        <v>-6.0008859367471532E-4</v>
      </c>
      <c r="AD422" s="240">
        <f t="shared" ca="1" si="620"/>
        <v>-3.1731070952876084E-4</v>
      </c>
      <c r="AE422" s="240">
        <f t="shared" ca="1" si="621"/>
        <v>5.5340294593074783E-4</v>
      </c>
      <c r="AF422" s="240">
        <f t="shared" ca="1" si="622"/>
        <v>3.9873240195309131E-4</v>
      </c>
      <c r="AG422" s="240">
        <f t="shared" ca="1" si="623"/>
        <v>-4.9473779564529593E-4</v>
      </c>
      <c r="AH422" s="240">
        <f t="shared" ca="1" si="624"/>
        <v>-4.7152274201890551E-4</v>
      </c>
      <c r="AI422" s="240">
        <f t="shared" ca="1" si="625"/>
        <v>4.2536306615741472E-4</v>
      </c>
      <c r="AJ422" s="240">
        <f t="shared" ca="1" si="626"/>
        <v>5.3410603868548137E-4</v>
      </c>
      <c r="AK422" s="240">
        <f t="shared" ca="1" si="627"/>
        <v>-3.4678051085372687E-4</v>
      </c>
      <c r="AL422" s="240">
        <f t="shared" ca="1" si="628"/>
        <v>-5.8512755257712887E-4</v>
      </c>
      <c r="AM422" s="240">
        <f t="shared" ca="1" si="629"/>
        <v>2.6069120474277228E-4</v>
      </c>
      <c r="AN422" s="240">
        <f t="shared" ca="1" si="630"/>
        <v>6.234828219994754E-4</v>
      </c>
      <c r="AO422" s="240">
        <f t="shared" ca="1" si="631"/>
        <v>-1.6895872131821258E-4</v>
      </c>
      <c r="AP422" s="240">
        <f t="shared" ca="1" si="632"/>
        <v>-6.4834157119974015E-4</v>
      </c>
      <c r="AQ422" s="240">
        <f t="shared" ca="1" si="633"/>
        <v>7.3568791820546235E-5</v>
      </c>
      <c r="AR422" s="240">
        <f t="shared" ca="1" si="634"/>
        <v>6.5916568332940659E-4</v>
      </c>
      <c r="AS422" s="240">
        <f t="shared" ca="1" si="635"/>
        <v>2.3413679847461111E-5</v>
      </c>
      <c r="AT422" s="240">
        <f t="shared" ca="1" si="636"/>
        <v>-6.5572084904892507E-4</v>
      </c>
      <c r="AU422" s="240">
        <f t="shared" ca="1" si="637"/>
        <v>-1.1988931605443481E-4</v>
      </c>
      <c r="AV422" s="240">
        <f t="shared" ca="1" si="638"/>
        <v>6.3808163861730994E-4</v>
      </c>
      <c r="AW422" s="240">
        <f t="shared" ca="1" si="639"/>
        <v>2.1376971062611982E-4</v>
      </c>
      <c r="AX422" s="240">
        <f t="shared" ca="1" si="640"/>
        <v>-6.0662988767123613E-4</v>
      </c>
      <c r="AY422" s="240">
        <f t="shared" ca="1" si="641"/>
        <v>-3.0302263653222636E-4</v>
      </c>
      <c r="AZ422" s="240">
        <f t="shared" ca="1" si="642"/>
        <v>5.6204643163660533E-4</v>
      </c>
      <c r="BA422" s="240">
        <f t="shared" ca="1" si="643"/>
        <v>3.8571603746441951E-4</v>
      </c>
      <c r="BB422" s="240">
        <f t="shared" ca="1" si="644"/>
        <v>-5.0529636769768027E-4</v>
      </c>
      <c r="BC422" s="240">
        <f t="shared" ca="1" si="645"/>
        <v>-4.6005985102077227E-4</v>
      </c>
      <c r="BD422" s="240">
        <f t="shared" ca="1" si="646"/>
        <v>4.3760816335753901E-4</v>
      </c>
      <c r="BE422" s="240">
        <f t="shared" ca="1" si="647"/>
        <v>5.2444475815086999E-4</v>
      </c>
      <c r="BF422" s="240">
        <f t="shared" ca="1" si="648"/>
        <v>-3.6044706382653635E-4</v>
      </c>
      <c r="BG422" s="240">
        <f t="shared" ca="1" si="649"/>
        <v>-5.7747702005323041E-4</v>
      </c>
      <c r="BH422" s="240">
        <f t="shared" ca="1" si="650"/>
        <v>2.7548337388843294E-4</v>
      </c>
      <c r="BI422" s="240">
        <f t="shared" ca="1" si="651"/>
        <v>6.1800864841136298E-4</v>
      </c>
      <c r="BJ422" s="240">
        <f t="shared" ca="1" si="652"/>
        <v>-1.8455630084602986E-4</v>
      </c>
      <c r="BK422" s="240">
        <f t="shared" ca="1" si="653"/>
        <v>-6.4516225587397697E-4</v>
      </c>
      <c r="BL422" s="240">
        <f t="shared" ca="1" si="654"/>
        <v>8.9634141237329885E-5</v>
      </c>
      <c r="BM422" s="240">
        <f t="shared" ca="1" si="655"/>
        <v>6.5835004884148883E-4</v>
      </c>
      <c r="BN422" s="240">
        <f t="shared" ca="1" si="656"/>
        <v>7.2283268403565025E-6</v>
      </c>
      <c r="BO422" s="240">
        <f t="shared" ca="1" si="657"/>
        <v>-6.5728655142235567E-4</v>
      </c>
      <c r="BP422" s="240">
        <f t="shared" ca="1" si="658"/>
        <v>-1.03934323470987E-4</v>
      </c>
      <c r="BQ422" s="240">
        <f t="shared" ca="1" si="659"/>
        <v>6.4199478512401626E-4</v>
      </c>
      <c r="BR422" s="240">
        <f t="shared" ca="1" si="660"/>
        <v>1.9839045587280663E-4</v>
      </c>
      <c r="BS422" s="240">
        <f t="shared" ca="1" si="661"/>
        <v>-6.1280577050677255E-4</v>
      </c>
      <c r="BT422" s="240">
        <f t="shared" ca="1" si="662"/>
        <v>-2.8855203403018267E-4</v>
      </c>
      <c r="BU422" s="240">
        <f t="shared" ca="1" si="663"/>
        <v>5.7035136158831959E-4</v>
      </c>
      <c r="BV422" s="240">
        <f t="shared" ca="1" si="664"/>
        <v>3.7246733205762312E-4</v>
      </c>
      <c r="BW422" s="240">
        <f t="shared" ca="1" si="665"/>
        <v>-5.155505681124175E-4</v>
      </c>
      <c r="BX422" s="240">
        <f t="shared" ca="1" si="666"/>
        <v>-4.4831983717112325E-4</v>
      </c>
      <c r="BY422" s="240">
        <f t="shared" ca="1" si="667"/>
        <v>4.4958966176327625E-4</v>
      </c>
      <c r="BZ422" s="240">
        <f t="shared" ca="1" si="668"/>
        <v>5.1446757170420417E-4</v>
      </c>
      <c r="CA422" s="240">
        <f t="shared" ca="1" si="669"/>
        <v>-3.7389649696607666E-4</v>
      </c>
      <c r="CB422" s="240">
        <f t="shared" ca="1" si="670"/>
        <v>-5.6947863696571097E-4</v>
      </c>
      <c r="CC422" s="240">
        <f t="shared" ca="1" si="671"/>
        <v>2.9010960215064595E-4</v>
      </c>
      <c r="CD422" s="240">
        <f t="shared" ca="1" si="672"/>
        <v>6.1216220952228111E-4</v>
      </c>
      <c r="CE422" s="240">
        <f t="shared" ca="1" si="673"/>
        <v>-2.0004271055921771E-4</v>
      </c>
      <c r="CF422" s="240">
        <f t="shared" ca="1" si="674"/>
        <v>-6.4159431892944752E-4</v>
      </c>
      <c r="CG422" s="240">
        <f t="shared" ca="1" si="675"/>
        <v>1.0564549839907778E-4</v>
      </c>
      <c r="CH422" s="240">
        <f t="shared" ca="1" si="676"/>
        <v>6.5713784890144233E-4</v>
      </c>
      <c r="CI422" s="240">
        <f t="shared" ca="1" si="677"/>
        <v>-8.9613802405615962E-6</v>
      </c>
      <c r="CJ422" s="240">
        <f t="shared" ca="1" si="678"/>
        <v>-6.5845632895473755E-4</v>
      </c>
      <c r="CK422" s="240">
        <f t="shared" ca="1" si="679"/>
        <v>-8.7916724737425648E-5</v>
      </c>
      <c r="CL422" s="240">
        <f t="shared" ca="1" si="680"/>
        <v>6.4552121797789423E-4</v>
      </c>
      <c r="CM422" s="240">
        <f t="shared" ca="1" si="681"/>
        <v>1.8289169812717268E-4</v>
      </c>
      <c r="CN422" s="240">
        <f t="shared" ca="1" si="682"/>
        <v>-6.1861252206044267E-4</v>
      </c>
      <c r="CO422" s="240">
        <f t="shared" ca="1" si="683"/>
        <v>-2.739076185724946E-4</v>
      </c>
      <c r="CP422" s="240">
        <f t="shared" ca="1" si="684"/>
        <v>5.7831273320662388E-4</v>
      </c>
      <c r="CQ422" s="240">
        <f t="shared" ca="1" si="685"/>
        <v>3.5899426625744574E-4</v>
      </c>
      <c r="CR422" s="240">
        <f t="shared" ca="1" si="686"/>
        <v>-5.2549422014258975E-4</v>
      </c>
      <c r="CS422" s="240">
        <f t="shared" ca="1" si="687"/>
        <v>-4.363097722153346E-4</v>
      </c>
      <c r="CT422" s="240">
        <f t="shared" ca="1" si="688"/>
        <v>4.6130034416800794E-4</v>
      </c>
      <c r="CU422" s="240">
        <f t="shared" ca="1" si="689"/>
        <v>5.041804892295255E-4</v>
      </c>
      <c r="CV422" s="240">
        <f t="shared" ca="1" si="690"/>
        <v>-3.8712070883673521E-4</v>
      </c>
      <c r="CW422" s="240">
        <f t="shared" ca="1" si="691"/>
        <v>-5.6113722124146131E-4</v>
      </c>
      <c r="CX422" s="240">
        <f t="shared" ca="1" si="692"/>
        <v>3.0456107923642023E-4</v>
      </c>
      <c r="CY422" s="240">
        <f t="shared" ca="1" si="693"/>
        <v>6.0594702700840259E-4</v>
      </c>
      <c r="CZ422" s="240">
        <f t="shared" ca="1" si="694"/>
        <v>-2.1540862202364347E-4</v>
      </c>
      <c r="DA422" s="240">
        <f t="shared" ca="1" si="695"/>
        <v>-6.3763990955795213E-4</v>
      </c>
      <c r="DB422" s="240">
        <f t="shared" ca="1" si="696"/>
        <v>1.2159321866292048E-4</v>
      </c>
      <c r="DC422" s="240">
        <f t="shared" ca="1" si="697"/>
        <v>6.5552981369318528E-4</v>
      </c>
      <c r="DD422" s="240">
        <f t="shared" ca="1" si="698"/>
        <v>-2.514568932110095E-5</v>
      </c>
      <c r="DE422" s="240">
        <f t="shared" ca="1" si="699"/>
        <v>-6.5922947701582452E-4</v>
      </c>
      <c r="DF422" s="240">
        <f t="shared" ca="1" si="700"/>
        <v>-7.1846168256309821E-5</v>
      </c>
      <c r="DG422" s="240">
        <f t="shared" ca="1" si="701"/>
        <v>6.4865881298765732E-4</v>
      </c>
      <c r="DH422" s="240">
        <f t="shared" ca="1" si="702"/>
        <v>1.6728277326133901E-4</v>
      </c>
      <c r="DI422" s="240">
        <f t="shared" ca="1" si="703"/>
        <v>-6.2404664456223243E-4</v>
      </c>
      <c r="DJ422" s="240">
        <f t="shared" ca="1" si="704"/>
        <v>-2.5909821140745245E-4</v>
      </c>
      <c r="DK422" s="240">
        <f t="shared" ca="1" si="705"/>
        <v>5.8592575085894582E-4</v>
      </c>
      <c r="DL422" s="240">
        <f t="shared" ca="1" si="706"/>
        <v>3.4530495573494285E-4</v>
      </c>
      <c r="DM422" s="240">
        <f t="shared" ca="1" si="707"/>
        <v>-5.3512133410405947E-4</v>
      </c>
      <c r="DN422" s="240">
        <f t="shared" ca="1" si="708"/>
        <v>-4.2403689056741563E-4</v>
      </c>
      <c r="DO422" s="240">
        <f t="shared" ca="1" si="709"/>
        <v>4.7273315649455676E-4</v>
      </c>
      <c r="DP422" s="240">
        <f t="shared" ca="1" si="710"/>
        <v>4.935897072806453E-4</v>
      </c>
      <c r="DQ422" s="240">
        <f t="shared" ca="1" si="711"/>
        <v>-4.0011173366778118E-4</v>
      </c>
      <c r="DR422" s="240">
        <f t="shared" ca="1" si="712"/>
        <v>-5.5245779743740811E-4</v>
      </c>
      <c r="DS422" s="240">
        <f t="shared" ca="1" si="713"/>
        <v>3.1882910011633473E-4</v>
      </c>
      <c r="DT422" s="240">
        <f t="shared" ca="1" si="714"/>
        <v>5.9936684466327308E-4</v>
      </c>
      <c r="DU422" s="240">
        <f t="shared" ca="1" si="715"/>
        <v>-2.3064477938880933E-4</v>
      </c>
      <c r="DV422" s="240">
        <f t="shared" ca="1" si="716"/>
        <v>-6.3330140974783122E-4</v>
      </c>
      <c r="DW422" s="240">
        <f t="shared" ca="1" si="717"/>
        <v>1.37467695718504E-4</v>
      </c>
      <c r="DX422" s="240">
        <f t="shared" ca="1" si="718"/>
        <v>6.5352691183699814E-4</v>
      </c>
      <c r="DY422" s="240">
        <f t="shared" ca="1" si="719"/>
        <v>-4.1314851578651214E-5</v>
      </c>
      <c r="DZ422" s="240">
        <f t="shared" ca="1" si="720"/>
        <v>-6.5960552989013509E-4</v>
      </c>
      <c r="EA422" s="240">
        <f t="shared" ca="1" si="721"/>
        <v>-5.5732334329937718E-5</v>
      </c>
      <c r="EB422" s="240">
        <f t="shared" ca="1" si="722"/>
        <v>6.5140568018338995E-4</v>
      </c>
      <c r="EC422" s="240">
        <f t="shared" ca="1" si="723"/>
        <v>1.5157308350800751E-4</v>
      </c>
      <c r="ED422" s="240">
        <f t="shared" ca="1" si="724"/>
        <v>-6.2910486469994523E-4</v>
      </c>
      <c r="EE422" s="240">
        <f t="shared" ca="1" si="725"/>
        <v>-2.4413273316816473E-4</v>
      </c>
      <c r="EF422" s="240">
        <f t="shared" ca="1" si="726"/>
        <v>5.9318582874812555E-4</v>
      </c>
      <c r="EG422" s="240">
        <f t="shared" ca="1" si="727"/>
        <v>3.3140764641888926E-4</v>
      </c>
      <c r="EH422" s="240">
        <f t="shared" ca="1" si="728"/>
        <v>-5.4442611098332928E-4</v>
      </c>
      <c r="EI422" s="240">
        <f t="shared" ca="1" si="729"/>
        <v>-4.1150858495239359E-4</v>
      </c>
      <c r="EJ422" s="240">
        <f t="shared" ca="1" si="730"/>
        <v>4.8388121204425121E-4</v>
      </c>
      <c r="EK422" s="240">
        <f t="shared" ca="1" si="731"/>
        <v>4.8270160534861947E-4</v>
      </c>
      <c r="EL422" s="240">
        <f t="shared" ca="1" si="732"/>
        <v>-4.1286174615159216E-4</v>
      </c>
      <c r="EM422" s="240">
        <f t="shared" ca="1" si="733"/>
        <v>-5.4344559371389569E-4</v>
      </c>
      <c r="EN422" s="240">
        <f t="shared" ca="1" si="734"/>
        <v>3.3290507026814339E-4</v>
      </c>
      <c r="EO422" s="240">
        <f t="shared" ca="1" si="735"/>
        <v>5.9242562614268018E-4</v>
      </c>
      <c r="EP422" s="240">
        <f t="shared" ca="1" si="736"/>
        <v>-2.4574200496325276E-4</v>
      </c>
      <c r="EQ422" s="240">
        <f t="shared" ca="1" si="737"/>
        <v>-6.2858143284914337E-4</v>
      </c>
      <c r="ER422" s="240">
        <f t="shared" ca="1" si="738"/>
        <v>1.5325936737443493E-4</v>
      </c>
      <c r="ES422" s="240">
        <f t="shared" ca="1" si="739"/>
        <v>6.5113034980606582E-4</v>
      </c>
      <c r="ET422" s="240">
        <f t="shared" ca="1" si="740"/>
        <v>-5.7459127314472299E-5</v>
      </c>
      <c r="EU422" s="240">
        <f t="shared" ca="1" si="741"/>
        <v>-6.595842610574794E-4</v>
      </c>
      <c r="EV422" s="240">
        <f t="shared" ca="1" si="742"/>
        <v>-3.9584929329331432E-5</v>
      </c>
      <c r="EW422" s="240">
        <f t="shared" ca="1" si="743"/>
        <v>6.5376016495500764E-4</v>
      </c>
      <c r="EX422" s="240">
        <f t="shared" ca="1" si="744"/>
        <v>1.3577209179685347E-4</v>
      </c>
      <c r="EY422" s="240">
        <f t="shared" ca="1" si="745"/>
        <v>-6.3378413559090892E-4</v>
      </c>
      <c r="EZ422" s="240">
        <f t="shared" ca="1" si="746"/>
        <v>-2.2902019849912745E-4</v>
      </c>
      <c r="FA422" s="240">
        <f t="shared" ca="1" si="747"/>
        <v>6.0008859367471435E-4</v>
      </c>
      <c r="FB422" s="240">
        <f t="shared" ca="1" si="748"/>
        <v>3.1731070952876317E-4</v>
      </c>
      <c r="FC422" s="240">
        <f t="shared" ca="1" si="749"/>
        <v>-5.5340294593074642E-4</v>
      </c>
      <c r="FD422" s="240">
        <f t="shared" ca="1" si="750"/>
        <v>-3.9873240195309337E-4</v>
      </c>
      <c r="FE422" s="240">
        <f t="shared" ca="1" si="751"/>
        <v>4.9473779564529431E-4</v>
      </c>
      <c r="FF422" s="240">
        <f t="shared" ca="1" si="752"/>
        <v>4.7152274201890741E-4</v>
      </c>
      <c r="FG422" s="240">
        <f t="shared" ca="1" si="753"/>
        <v>-4.2536306615741635E-4</v>
      </c>
      <c r="FH422" s="240">
        <f t="shared" ca="1" si="754"/>
        <v>-5.3410603868548007E-4</v>
      </c>
      <c r="FI422" s="240">
        <f t="shared" ca="1" si="755"/>
        <v>3.4678051085372861E-4</v>
      </c>
      <c r="FJ422" s="240">
        <f t="shared" ca="1" si="756"/>
        <v>5.8512755257712789E-4</v>
      </c>
      <c r="FK422" s="240">
        <f t="shared" ca="1" si="757"/>
        <v>-2.6069120474277413E-4</v>
      </c>
      <c r="FL422" s="240">
        <f t="shared" ca="1" si="758"/>
        <v>-6.2348282199947464E-4</v>
      </c>
      <c r="FM422" s="240">
        <f t="shared" ca="1" si="759"/>
        <v>1.6895872131821461E-4</v>
      </c>
      <c r="FN422" s="240">
        <f t="shared" ca="1" si="760"/>
        <v>6.4834157119973896E-4</v>
      </c>
      <c r="FO422" s="240">
        <f t="shared" ca="1" si="761"/>
        <v>-7.3568791820552957E-5</v>
      </c>
      <c r="FP422" s="240">
        <f t="shared" ca="1" si="762"/>
        <v>-6.5916568332940626E-4</v>
      </c>
      <c r="FQ422" s="240">
        <f t="shared" ca="1" si="763"/>
        <v>-2.3413679847473064E-5</v>
      </c>
      <c r="FR422" s="240">
        <f t="shared" ca="1" si="764"/>
        <v>6.5572084904892366E-4</v>
      </c>
      <c r="FS422" s="240">
        <f t="shared" ca="1" si="765"/>
        <v>1.1988931605444657E-4</v>
      </c>
      <c r="FT422" s="240">
        <f t="shared" ca="1" si="766"/>
        <v>-6.380816386173081E-4</v>
      </c>
      <c r="FU422" s="240">
        <f t="shared" ca="1" si="767"/>
        <v>-2.1376971062611339E-4</v>
      </c>
      <c r="FV422" s="240">
        <f t="shared" ca="1" si="768"/>
        <v>6.0662988767123884E-4</v>
      </c>
      <c r="FW422" s="240">
        <f t="shared" ca="1" si="769"/>
        <v>3.0302263653221204E-4</v>
      </c>
      <c r="FX422" s="240">
        <f t="shared" ca="1" si="770"/>
        <v>-5.6204643163661379E-4</v>
      </c>
      <c r="FY422" s="240">
        <f t="shared" ca="1" si="771"/>
        <v>-3.8571603746440639E-4</v>
      </c>
      <c r="FZ422" s="240">
        <f t="shared" ca="1" si="772"/>
        <v>5.0529636769769057E-4</v>
      </c>
      <c r="GA422" s="240">
        <f t="shared" ca="1" si="773"/>
        <v>4.6005985102076072E-4</v>
      </c>
      <c r="GB422" s="240">
        <f t="shared" ca="1" si="774"/>
        <v>-4.3760816335755109E-4</v>
      </c>
      <c r="GC422" s="240">
        <f t="shared" ca="1" si="775"/>
        <v>-5.2444475815086023E-4</v>
      </c>
      <c r="GD422" s="240">
        <f t="shared" ca="1" si="776"/>
        <v>3.6044706382651847E-4</v>
      </c>
      <c r="GE422" s="240">
        <f t="shared" ca="1" si="777"/>
        <v>5.7747702005324071E-4</v>
      </c>
      <c r="GF422" s="240">
        <f t="shared" ca="1" si="778"/>
        <v>-2.7548337388841359E-4</v>
      </c>
      <c r="GG422" s="240">
        <f t="shared" ca="1" si="779"/>
        <v>-6.1800864841137046E-4</v>
      </c>
      <c r="GH422" s="240">
        <f t="shared" ca="1" si="780"/>
        <v>1.8455630084600937E-4</v>
      </c>
      <c r="GI422" s="240">
        <f t="shared" ca="1" si="781"/>
        <v>6.4516225587398131E-4</v>
      </c>
      <c r="GJ422" s="240">
        <f t="shared" ca="1" si="782"/>
        <v>-8.9634141237317986E-5</v>
      </c>
      <c r="GK422" s="240">
        <f t="shared" ca="1" si="783"/>
        <v>-6.5835004884148959E-4</v>
      </c>
      <c r="GL422" s="240">
        <f t="shared" ca="1" si="784"/>
        <v>-7.2283268403684287E-6</v>
      </c>
      <c r="GM422" s="240">
        <f t="shared" ca="1" si="785"/>
        <v>6.5728655142235481E-4</v>
      </c>
      <c r="GN422" s="240">
        <f t="shared" ca="1" si="786"/>
        <v>1.0393432347099879E-4</v>
      </c>
      <c r="GO422" s="240">
        <f t="shared" ca="1" si="787"/>
        <v>-6.4199478512401355E-4</v>
      </c>
      <c r="GP422" s="240">
        <f t="shared" ca="1" si="788"/>
        <v>-1.9839045587281804E-4</v>
      </c>
      <c r="GQ422" s="240">
        <f t="shared" ca="1" si="789"/>
        <v>6.1280577050676799E-4</v>
      </c>
      <c r="GR422" s="240">
        <f t="shared" ca="1" si="790"/>
        <v>2.885520340301934E-4</v>
      </c>
      <c r="GS422" s="240">
        <f t="shared" ca="1" si="791"/>
        <v>-5.7035136158831363E-4</v>
      </c>
      <c r="GT422" s="240">
        <f t="shared" ca="1" si="792"/>
        <v>-3.7246733205763304E-4</v>
      </c>
      <c r="GU422" s="240">
        <f t="shared" ca="1" si="793"/>
        <v>5.1555056811241002E-4</v>
      </c>
      <c r="GV422" s="240">
        <f t="shared" ca="1" si="794"/>
        <v>4.4831983717113203E-4</v>
      </c>
      <c r="GW422" s="240">
        <f t="shared" ca="1" si="795"/>
        <v>-4.4958966176327441E-4</v>
      </c>
      <c r="GX422" s="240">
        <f t="shared" ca="1" si="796"/>
        <v>-5.1446757170420579E-4</v>
      </c>
      <c r="GY422" s="240">
        <f t="shared" ca="1" si="797"/>
        <v>3.7389649696607449E-4</v>
      </c>
      <c r="GZ422" s="240">
        <f t="shared" ca="1" si="798"/>
        <v>5.6947863696571227E-4</v>
      </c>
      <c r="HA422" s="240">
        <f t="shared" ca="1" si="799"/>
        <v>-2.9010960215064367E-4</v>
      </c>
      <c r="HB422" s="240">
        <f t="shared" ca="1" si="800"/>
        <v>-6.1216220952228198E-4</v>
      </c>
      <c r="HC422" s="240">
        <f t="shared" ca="1" si="801"/>
        <v>2.0004271055921527E-4</v>
      </c>
      <c r="HD422" s="240">
        <f t="shared" ca="1" si="802"/>
        <v>6.4159431892944828E-4</v>
      </c>
      <c r="HE422" s="240">
        <f t="shared" ca="1" si="803"/>
        <v>-1.0564549839907521E-4</v>
      </c>
      <c r="HF422" s="240">
        <f t="shared" ca="1" si="804"/>
        <v>-6.5713784890144265E-4</v>
      </c>
      <c r="HG422" s="240">
        <f t="shared" ca="1" si="805"/>
        <v>8.9613802405590212E-6</v>
      </c>
      <c r="HH422" s="240">
        <f t="shared" ca="1" si="806"/>
        <v>6.5845632895473744E-4</v>
      </c>
      <c r="HI422" s="240">
        <f t="shared" ca="1" si="807"/>
        <v>8.7916724737428209E-5</v>
      </c>
      <c r="HJ422" s="240">
        <f t="shared" ca="1" si="808"/>
        <v>-6.4552121797789553E-4</v>
      </c>
      <c r="HK422" s="240">
        <f t="shared" ca="1" si="809"/>
        <v>-1.8289169812716618E-4</v>
      </c>
      <c r="HL422" s="240">
        <f t="shared" ca="1" si="810"/>
        <v>6.1861252206044191E-4</v>
      </c>
      <c r="HM422" s="240">
        <f t="shared" ca="1" si="811"/>
        <v>2.7390761857249693E-4</v>
      </c>
      <c r="HN422" s="240">
        <f t="shared" ca="1" si="812"/>
        <v>-5.7831273320662268E-4</v>
      </c>
      <c r="HO422" s="240">
        <f t="shared" ca="1" si="813"/>
        <v>-3.5899426625744791E-4</v>
      </c>
      <c r="HP422" s="240">
        <f t="shared" ca="1" si="814"/>
        <v>5.2549422014259951E-4</v>
      </c>
      <c r="HQ422" s="240">
        <f t="shared" ca="1" si="815"/>
        <v>4.3630977221532252E-4</v>
      </c>
      <c r="HR422" s="240">
        <f t="shared" ca="1" si="816"/>
        <v>-4.6130034416801949E-4</v>
      </c>
      <c r="HS422" s="240">
        <f t="shared" ca="1" si="817"/>
        <v>-5.0418048922951499E-4</v>
      </c>
      <c r="HT422" s="240">
        <f t="shared" ca="1" si="818"/>
        <v>3.8712070883674832E-4</v>
      </c>
      <c r="HU422" s="240">
        <f t="shared" ca="1" si="819"/>
        <v>5.6113722124145286E-4</v>
      </c>
      <c r="HV422" s="240">
        <f t="shared" ca="1" si="820"/>
        <v>-3.0456107923643454E-4</v>
      </c>
      <c r="HW422" s="240">
        <f t="shared" ca="1" si="821"/>
        <v>-6.0594702700839619E-4</v>
      </c>
      <c r="HX422" s="240">
        <f t="shared" ca="1" si="822"/>
        <v>2.1540862202365873E-4</v>
      </c>
      <c r="HY422" s="240">
        <f t="shared" ca="1" si="823"/>
        <v>6.3763990955794801E-4</v>
      </c>
      <c r="HZ422" s="240">
        <f t="shared" ca="1" si="824"/>
        <v>-1.2159321866293639E-4</v>
      </c>
      <c r="IA422" s="240">
        <f t="shared" ca="1" si="825"/>
        <v>-6.5552981369318343E-4</v>
      </c>
      <c r="IB422" s="240">
        <f t="shared" ca="1" si="826"/>
        <v>2.5145689321117131E-5</v>
      </c>
      <c r="IC422" s="240">
        <f t="shared" ca="1" si="827"/>
        <v>6.5922947701582376E-4</v>
      </c>
      <c r="ID422" s="240">
        <f t="shared" ca="1" si="828"/>
        <v>7.1846168256331017E-5</v>
      </c>
      <c r="IE422" s="240">
        <f t="shared" ca="1" si="829"/>
        <v>-4.7415069508184495E-4</v>
      </c>
      <c r="IF422" s="240">
        <f t="shared" ca="1" si="830"/>
        <v>-1.6728277326135964E-4</v>
      </c>
      <c r="IG422" s="240">
        <f t="shared" ca="1" si="831"/>
        <v>6.240466445622256E-4</v>
      </c>
      <c r="IH422" s="240">
        <f t="shared" ca="1" si="832"/>
        <v>2.5909821140747207E-4</v>
      </c>
      <c r="II422" s="240">
        <f t="shared" ca="1" si="833"/>
        <v>-5.8592575085893606E-4</v>
      </c>
      <c r="IJ422" s="240">
        <f t="shared" ca="1" si="834"/>
        <v>-3.4530495573496101E-4</v>
      </c>
      <c r="IK422" s="240">
        <f t="shared" ca="1" si="835"/>
        <v>5.35121334104047E-4</v>
      </c>
      <c r="IL422" s="240">
        <f t="shared" ca="1" si="836"/>
        <v>4.24036890567432E-4</v>
      </c>
      <c r="IM422" s="240">
        <f t="shared" ca="1" si="837"/>
        <v>-4.727331564945418E-4</v>
      </c>
      <c r="IN422" s="240">
        <f t="shared" ca="1" si="838"/>
        <v>-4.9358970728065939E-4</v>
      </c>
      <c r="IO422" s="240">
        <f t="shared" ca="1" si="839"/>
        <v>4.0011173366776421E-4</v>
      </c>
      <c r="IP422" s="240">
        <f t="shared" ca="1" si="840"/>
        <v>5.5245779743740941E-4</v>
      </c>
      <c r="IQ422" s="240">
        <f t="shared" ca="1" si="841"/>
        <v>-3.1882910011633251E-4</v>
      </c>
      <c r="IR422" s="240">
        <f t="shared" ca="1" si="842"/>
        <v>-5.9936684466327405E-4</v>
      </c>
      <c r="IS422" s="240">
        <f t="shared" ca="1" si="843"/>
        <v>2.30644779388807E-4</v>
      </c>
      <c r="IT422" s="240">
        <f t="shared" ca="1" si="844"/>
        <v>6.3330140974783187E-4</v>
      </c>
      <c r="IU422" s="240">
        <f t="shared" ca="1" si="845"/>
        <v>-1.3746769571850148E-4</v>
      </c>
      <c r="IV422" s="240">
        <f t="shared" ca="1" si="846"/>
        <v>-6.5352691183699846E-4</v>
      </c>
      <c r="IW422" s="240">
        <f t="shared" ca="1" si="847"/>
        <v>4.1314851578648639E-5</v>
      </c>
      <c r="IX422" s="240">
        <f t="shared" ca="1" si="848"/>
        <v>6.5960552989013509E-4</v>
      </c>
      <c r="IY422" s="240">
        <f t="shared" ca="1" si="849"/>
        <v>5.5732334329940293E-5</v>
      </c>
      <c r="IZ422" s="240">
        <f t="shared" ca="1" si="850"/>
        <v>-6.5140568018338951E-4</v>
      </c>
      <c r="JA422" s="240">
        <f t="shared" ca="1" si="851"/>
        <v>-1.5157308350801003E-4</v>
      </c>
      <c r="JB422" s="240">
        <f t="shared" ca="1" si="852"/>
        <v>6.2910486469994447E-4</v>
      </c>
    </row>
    <row r="423" spans="2:262">
      <c r="B423" s="248">
        <v>62</v>
      </c>
      <c r="C423" s="247">
        <f t="shared" si="853"/>
        <v>1.2109375000000006E-3</v>
      </c>
      <c r="D423" s="244">
        <f t="shared" ca="1" si="597"/>
        <v>24.185595468842301</v>
      </c>
      <c r="E423" s="243">
        <f ca="1">BP361</f>
        <v>0.18559546884230294</v>
      </c>
      <c r="F423" s="242">
        <v>62</v>
      </c>
      <c r="G423" s="240">
        <f t="shared" ca="1" si="854"/>
        <v>-2.0157811663921451E-4</v>
      </c>
      <c r="H423" s="240">
        <f t="shared" ca="1" si="598"/>
        <v>3.0194858563676344E-4</v>
      </c>
      <c r="I423" s="240">
        <f t="shared" ca="1" si="599"/>
        <v>2.3120994636651306E-4</v>
      </c>
      <c r="J423" s="240">
        <f t="shared" ca="1" si="600"/>
        <v>-2.7925871693761968E-4</v>
      </c>
      <c r="K423" s="240">
        <f t="shared" ca="1" si="601"/>
        <v>-2.5861509791808842E-4</v>
      </c>
      <c r="L423" s="240">
        <f t="shared" ca="1" si="602"/>
        <v>2.5387943413602334E-4</v>
      </c>
      <c r="M423" s="240">
        <f t="shared" ca="1" si="603"/>
        <v>2.8352964470331978E-4</v>
      </c>
      <c r="N423" s="240">
        <f t="shared" ca="1" si="604"/>
        <v>-2.2605515359908133E-4</v>
      </c>
      <c r="O423" s="240">
        <f t="shared" ca="1" si="605"/>
        <v>-3.0571364601698805E-4</v>
      </c>
      <c r="P423" s="240">
        <f t="shared" ca="1" si="606"/>
        <v>1.9605383835866319E-4</v>
      </c>
      <c r="Q423" s="240">
        <f t="shared" ca="1" si="607"/>
        <v>3.2495345779943465E-4</v>
      </c>
      <c r="R423" s="240">
        <f t="shared" ca="1" si="608"/>
        <v>-1.6416441748092061E-4</v>
      </c>
      <c r="S423" s="240">
        <f t="shared" ca="1" si="609"/>
        <v>-3.4106379014564283E-4</v>
      </c>
      <c r="T423" s="240">
        <f t="shared" ca="1" si="610"/>
        <v>1.3069400352143818E-4</v>
      </c>
      <c r="U423" s="241">
        <f t="shared" ca="1" si="611"/>
        <v>3.5388949174831549E-4</v>
      </c>
      <c r="V423" s="240">
        <f t="shared" ca="1" si="612"/>
        <v>-9.5964934863434608E-5</v>
      </c>
      <c r="W423" s="240">
        <f t="shared" ca="1" si="613"/>
        <v>-3.6330704408977724E-4</v>
      </c>
      <c r="X423" s="240">
        <f t="shared" ca="1" si="614"/>
        <v>6.031167142292652E-5</v>
      </c>
      <c r="Y423" s="240">
        <f t="shared" ca="1" si="615"/>
        <v>3.6922575099282206E-4</v>
      </c>
      <c r="Z423" s="240">
        <f t="shared" ca="1" si="616"/>
        <v>-2.4077573616902329E-5</v>
      </c>
      <c r="AA423" s="240">
        <f t="shared" ca="1" si="617"/>
        <v>-3.7158861207447922E-4</v>
      </c>
      <c r="AB423" s="240">
        <f t="shared" ca="1" si="618"/>
        <v>-1.2388404385194551E-5</v>
      </c>
      <c r="AC423" s="240">
        <f t="shared" ca="1" si="619"/>
        <v>3.7037287169086115E-4</v>
      </c>
      <c r="AD423" s="240">
        <f t="shared" ca="1" si="620"/>
        <v>4.8735075280869971E-5</v>
      </c>
      <c r="AE423" s="240">
        <f t="shared" ca="1" si="621"/>
        <v>-3.6559023808645349E-4</v>
      </c>
      <c r="AF423" s="240">
        <f t="shared" ca="1" si="622"/>
        <v>-8.4612400760288503E-5</v>
      </c>
      <c r="AG423" s="240">
        <f t="shared" ca="1" si="623"/>
        <v>3.5728677063731997E-4</v>
      </c>
      <c r="AH423" s="240">
        <f t="shared" ca="1" si="624"/>
        <v>1.1967486256654219E-4</v>
      </c>
      <c r="AI423" s="240">
        <f t="shared" ca="1" si="625"/>
        <v>-3.4554243627413293E-4</v>
      </c>
      <c r="AJ423" s="240">
        <f t="shared" ca="1" si="626"/>
        <v>-1.5358479002534558E-4</v>
      </c>
      <c r="AK423" s="240">
        <f t="shared" ca="1" si="627"/>
        <v>3.3047033935691602E-4</v>
      </c>
      <c r="AL423" s="240">
        <f t="shared" ca="1" si="628"/>
        <v>1.8601561199821839E-4</v>
      </c>
      <c r="AM423" s="240">
        <f t="shared" ca="1" si="629"/>
        <v>-3.1221563241822685E-4</v>
      </c>
      <c r="AN423" s="240">
        <f t="shared" ca="1" si="630"/>
        <v>-2.1665500194107122E-4</v>
      </c>
      <c r="AO423" s="240">
        <f t="shared" ca="1" si="631"/>
        <v>2.9095411826492564E-4</v>
      </c>
      <c r="AP423" s="240">
        <f t="shared" ca="1" si="632"/>
        <v>2.4520788577956005E-4</v>
      </c>
      <c r="AQ423" s="240">
        <f t="shared" ca="1" si="633"/>
        <v>-2.6689055690103325E-4</v>
      </c>
      <c r="AR423" s="240">
        <f t="shared" ca="1" si="634"/>
        <v>-2.7139928363372639E-4</v>
      </c>
      <c r="AS423" s="240">
        <f t="shared" ca="1" si="635"/>
        <v>2.4025669357696471E-4</v>
      </c>
      <c r="AT423" s="240">
        <f t="shared" ca="1" si="636"/>
        <v>2.9497695802455993E-4</v>
      </c>
      <c r="AU423" s="240">
        <f t="shared" ca="1" si="637"/>
        <v>-2.1130902695608159E-4</v>
      </c>
      <c r="AV423" s="240">
        <f t="shared" ca="1" si="638"/>
        <v>-3.157138430588092E-4</v>
      </c>
      <c r="AW423" s="240">
        <f t="shared" ca="1" si="639"/>
        <v>1.8032633889234945E-4</v>
      </c>
      <c r="AX423" s="240">
        <f t="shared" ca="1" si="640"/>
        <v>3.3341023119766108E-4</v>
      </c>
      <c r="AY423" s="240">
        <f t="shared" ca="1" si="641"/>
        <v>-1.476070096086753E-4</v>
      </c>
      <c r="AZ423" s="240">
        <f t="shared" ca="1" si="642"/>
        <v>-3.4789569654950506E-4</v>
      </c>
      <c r="BA423" s="240">
        <f t="shared" ca="1" si="643"/>
        <v>1.1346614413227515E-4</v>
      </c>
      <c r="BB423" s="240">
        <f t="shared" ca="1" si="644"/>
        <v>3.5903073616444633E-4</v>
      </c>
      <c r="BC423" s="240">
        <f t="shared" ca="1" si="645"/>
        <v>-7.823253766097235E-5</v>
      </c>
      <c r="BD423" s="240">
        <f t="shared" ca="1" si="646"/>
        <v>-3.6670811352395791E-4</v>
      </c>
      <c r="BE423" s="240">
        <f t="shared" ca="1" si="647"/>
        <v>4.2245509085739005E-5</v>
      </c>
      <c r="BF423" s="240">
        <f t="shared" ca="1" si="648"/>
        <v>3.7085389128718846E-4</v>
      </c>
      <c r="BG423" s="240">
        <f t="shared" ca="1" si="649"/>
        <v>-5.8516331642707918E-6</v>
      </c>
      <c r="BH423" s="240">
        <f t="shared" ca="1" si="650"/>
        <v>-3.7142814334796429E-4</v>
      </c>
      <c r="BI423" s="240">
        <f t="shared" ca="1" si="651"/>
        <v>-3.0598597183402644E-5</v>
      </c>
      <c r="BJ423" s="240">
        <f t="shared" ca="1" si="652"/>
        <v>3.6842533934502227E-4</v>
      </c>
      <c r="BK423" s="240">
        <f t="shared" ca="1" si="653"/>
        <v>6.6754146313299982E-5</v>
      </c>
      <c r="BL423" s="240">
        <f t="shared" ca="1" si="654"/>
        <v>-3.6187439792241115E-4</v>
      </c>
      <c r="BM423" s="240">
        <f t="shared" ca="1" si="655"/>
        <v>-1.0226681652267708E-4</v>
      </c>
      <c r="BN423" s="240">
        <f t="shared" ca="1" si="656"/>
        <v>3.5183840822713763E-4</v>
      </c>
      <c r="BO423" s="240">
        <f t="shared" ca="1" si="657"/>
        <v>1.3679460138420719E-4</v>
      </c>
      <c r="BP423" s="240">
        <f t="shared" ca="1" si="658"/>
        <v>-3.3841402232620012E-4</v>
      </c>
      <c r="BQ423" s="240">
        <f t="shared" ca="1" si="659"/>
        <v>-1.7000497945487655E-4</v>
      </c>
      <c r="BR423" s="240">
        <f t="shared" ca="1" si="660"/>
        <v>3.2173052439433665E-4</v>
      </c>
      <c r="BS423" s="240">
        <f t="shared" ca="1" si="661"/>
        <v>2.0157811663921565E-4</v>
      </c>
      <c r="BT423" s="240">
        <f t="shared" ca="1" si="662"/>
        <v>-3.019485856367604E-4</v>
      </c>
      <c r="BU423" s="240">
        <f t="shared" ca="1" si="663"/>
        <v>-2.3120994636651598E-4</v>
      </c>
      <c r="BV423" s="240">
        <f t="shared" ca="1" si="664"/>
        <v>2.7925871693761811E-4</v>
      </c>
      <c r="BW423" s="240">
        <f t="shared" ca="1" si="665"/>
        <v>2.5861509791808924E-4</v>
      </c>
      <c r="BX423" s="240">
        <f t="shared" ca="1" si="666"/>
        <v>-2.5387943413601993E-4</v>
      </c>
      <c r="BY423" s="240">
        <f t="shared" ca="1" si="667"/>
        <v>-2.8352964470332195E-4</v>
      </c>
      <c r="BZ423" s="240">
        <f t="shared" ca="1" si="668"/>
        <v>2.2605515359907971E-4</v>
      </c>
      <c r="CA423" s="240">
        <f t="shared" ca="1" si="669"/>
        <v>3.0571364601698848E-4</v>
      </c>
      <c r="CB423" s="240">
        <f t="shared" ca="1" si="670"/>
        <v>-1.9605383835865915E-4</v>
      </c>
      <c r="CC423" s="240">
        <f t="shared" ca="1" si="671"/>
        <v>-3.2495345779943595E-4</v>
      </c>
      <c r="CD423" s="240">
        <f t="shared" ca="1" si="672"/>
        <v>1.6416441748091936E-4</v>
      </c>
      <c r="CE423" s="240">
        <f t="shared" ca="1" si="673"/>
        <v>3.4106379014564283E-4</v>
      </c>
      <c r="CF423" s="240">
        <f t="shared" ca="1" si="674"/>
        <v>-1.3069400352143438E-4</v>
      </c>
      <c r="CG423" s="240">
        <f t="shared" ca="1" si="675"/>
        <v>-3.5388949174831636E-4</v>
      </c>
      <c r="CH423" s="240">
        <f t="shared" ca="1" si="676"/>
        <v>9.5964934863433253E-5</v>
      </c>
      <c r="CI423" s="240">
        <f t="shared" ca="1" si="677"/>
        <v>3.6330704408977837E-4</v>
      </c>
      <c r="CJ423" s="240">
        <f t="shared" ca="1" si="678"/>
        <v>-6.0311671422922535E-5</v>
      </c>
      <c r="CK423" s="240">
        <f t="shared" ca="1" si="679"/>
        <v>-3.6922575099282233E-4</v>
      </c>
      <c r="CL423" s="240">
        <f t="shared" ca="1" si="680"/>
        <v>2.4077573616900893E-5</v>
      </c>
      <c r="CM423" s="240">
        <f t="shared" ca="1" si="681"/>
        <v>3.7158861207447938E-4</v>
      </c>
      <c r="CN423" s="240">
        <f t="shared" ca="1" si="682"/>
        <v>1.2388404385192003E-5</v>
      </c>
      <c r="CO423" s="240">
        <f t="shared" ca="1" si="683"/>
        <v>-3.7037287169086098E-4</v>
      </c>
      <c r="CP423" s="240">
        <f t="shared" ca="1" si="684"/>
        <v>-4.8735075280875284E-5</v>
      </c>
      <c r="CQ423" s="240">
        <f t="shared" ca="1" si="685"/>
        <v>3.6559023808645344E-4</v>
      </c>
      <c r="CR423" s="240">
        <f t="shared" ca="1" si="686"/>
        <v>8.4612400760291146E-5</v>
      </c>
      <c r="CS423" s="240">
        <f t="shared" ca="1" si="687"/>
        <v>-3.572867706373178E-4</v>
      </c>
      <c r="CT423" s="240">
        <f t="shared" ca="1" si="688"/>
        <v>-1.196748625665423E-4</v>
      </c>
      <c r="CU423" s="240">
        <f t="shared" ca="1" si="689"/>
        <v>3.4554243627413092E-4</v>
      </c>
      <c r="CV423" s="240">
        <f t="shared" ca="1" si="690"/>
        <v>1.5358479002534328E-4</v>
      </c>
      <c r="CW423" s="240">
        <f t="shared" ca="1" si="691"/>
        <v>-3.3047033935691472E-4</v>
      </c>
      <c r="CX423" s="240">
        <f t="shared" ca="1" si="692"/>
        <v>-1.8601561199822303E-4</v>
      </c>
      <c r="CY423" s="240">
        <f t="shared" ca="1" si="693"/>
        <v>3.1221563241822826E-4</v>
      </c>
      <c r="CZ423" s="240">
        <f t="shared" ca="1" si="694"/>
        <v>2.1665500194107342E-4</v>
      </c>
      <c r="DA423" s="240">
        <f t="shared" ca="1" si="695"/>
        <v>-2.9095411826492228E-4</v>
      </c>
      <c r="DB423" s="240">
        <f t="shared" ca="1" si="696"/>
        <v>-2.4520788577956016E-4</v>
      </c>
      <c r="DC423" s="240">
        <f t="shared" ca="1" si="697"/>
        <v>2.668905569010313E-4</v>
      </c>
      <c r="DD423" s="240">
        <f t="shared" ca="1" si="698"/>
        <v>2.7139928363373187E-4</v>
      </c>
      <c r="DE423" s="240">
        <f t="shared" ca="1" si="699"/>
        <v>-2.4025669357696463E-4</v>
      </c>
      <c r="DF423" s="240">
        <f t="shared" ca="1" si="700"/>
        <v>-2.9497695802456323E-4</v>
      </c>
      <c r="DG423" s="240">
        <f t="shared" ca="1" si="701"/>
        <v>2.1130902695608368E-4</v>
      </c>
      <c r="DH423" s="240">
        <f t="shared" ca="1" si="702"/>
        <v>3.1571384305881071E-4</v>
      </c>
      <c r="DI423" s="240">
        <f t="shared" ca="1" si="703"/>
        <v>-1.8032633889234249E-4</v>
      </c>
      <c r="DJ423" s="240">
        <f t="shared" ca="1" si="704"/>
        <v>-3.3341023119765994E-4</v>
      </c>
      <c r="DK423" s="240">
        <f t="shared" ca="1" si="705"/>
        <v>1.4760700960867286E-4</v>
      </c>
      <c r="DL423" s="240">
        <f t="shared" ca="1" si="706"/>
        <v>3.4789569654950793E-4</v>
      </c>
      <c r="DM423" s="240">
        <f t="shared" ca="1" si="707"/>
        <v>-1.1346614413227252E-4</v>
      </c>
      <c r="DN423" s="240">
        <f t="shared" ca="1" si="708"/>
        <v>-3.5903073616444698E-4</v>
      </c>
      <c r="DO423" s="240">
        <f t="shared" ca="1" si="709"/>
        <v>7.8232537660964516E-5</v>
      </c>
      <c r="DP423" s="240">
        <f t="shared" ca="1" si="710"/>
        <v>3.6670811352395834E-4</v>
      </c>
      <c r="DQ423" s="240">
        <f t="shared" ca="1" si="711"/>
        <v>-4.2245509085736294E-5</v>
      </c>
      <c r="DR423" s="240">
        <f t="shared" ca="1" si="712"/>
        <v>-3.7085389128718824E-4</v>
      </c>
      <c r="DS423" s="240">
        <f t="shared" ca="1" si="713"/>
        <v>5.8516331642680542E-6</v>
      </c>
      <c r="DT423" s="240">
        <f t="shared" ca="1" si="714"/>
        <v>3.7142814334796407E-4</v>
      </c>
      <c r="DU423" s="240">
        <f t="shared" ca="1" si="715"/>
        <v>3.0598597183400069E-5</v>
      </c>
      <c r="DV423" s="240">
        <f t="shared" ca="1" si="716"/>
        <v>-3.6842533934502194E-4</v>
      </c>
      <c r="DW423" s="240">
        <f t="shared" ca="1" si="717"/>
        <v>-6.6754146313307869E-5</v>
      </c>
      <c r="DX423" s="240">
        <f t="shared" ca="1" si="718"/>
        <v>3.618743979224105E-4</v>
      </c>
      <c r="DY423" s="240">
        <f t="shared" ca="1" si="719"/>
        <v>1.022668165226797E-4</v>
      </c>
      <c r="DZ423" s="240">
        <f t="shared" ca="1" si="720"/>
        <v>-3.5183840822713844E-4</v>
      </c>
      <c r="EA423" s="240">
        <f t="shared" ca="1" si="721"/>
        <v>-1.3679460138420974E-4</v>
      </c>
      <c r="EB423" s="240">
        <f t="shared" ca="1" si="722"/>
        <v>3.3841402232619676E-4</v>
      </c>
      <c r="EC423" s="240">
        <f t="shared" ca="1" si="723"/>
        <v>1.7000497945487427E-4</v>
      </c>
      <c r="ED423" s="240">
        <f t="shared" ca="1" si="724"/>
        <v>-3.217305243943353E-4</v>
      </c>
      <c r="EE423" s="240">
        <f t="shared" ca="1" si="725"/>
        <v>-2.0157811663922237E-4</v>
      </c>
      <c r="EF423" s="240">
        <f t="shared" ca="1" si="726"/>
        <v>3.0194858563676187E-4</v>
      </c>
      <c r="EG423" s="240">
        <f t="shared" ca="1" si="727"/>
        <v>2.312099463665181E-4</v>
      </c>
      <c r="EH423" s="240">
        <f t="shared" ca="1" si="728"/>
        <v>-2.7925871693761285E-4</v>
      </c>
      <c r="EI423" s="240">
        <f t="shared" ca="1" si="729"/>
        <v>-2.5861509791809119E-4</v>
      </c>
      <c r="EJ423" s="240">
        <f t="shared" ca="1" si="730"/>
        <v>2.5387943413601787E-4</v>
      </c>
      <c r="EK423" s="240">
        <f t="shared" ca="1" si="731"/>
        <v>2.8352964470332033E-4</v>
      </c>
      <c r="EL423" s="240">
        <f t="shared" ca="1" si="732"/>
        <v>-2.2605515359907754E-4</v>
      </c>
      <c r="EM423" s="240">
        <f t="shared" ca="1" si="733"/>
        <v>-3.0571364601699304E-4</v>
      </c>
      <c r="EN423" s="240">
        <f t="shared" ca="1" si="734"/>
        <v>1.9605383835866132E-4</v>
      </c>
      <c r="EO423" s="240">
        <f t="shared" ca="1" si="735"/>
        <v>3.2495345779943725E-4</v>
      </c>
      <c r="EP423" s="240">
        <f t="shared" ca="1" si="736"/>
        <v>-1.6416441748091213E-4</v>
      </c>
      <c r="EQ423" s="240">
        <f t="shared" ca="1" si="737"/>
        <v>-3.4106379014564391E-4</v>
      </c>
      <c r="ER423" s="240">
        <f t="shared" ca="1" si="738"/>
        <v>1.3069400352143189E-4</v>
      </c>
      <c r="ES423" s="240">
        <f t="shared" ca="1" si="739"/>
        <v>3.5388949174831554E-4</v>
      </c>
      <c r="ET423" s="240">
        <f t="shared" ca="1" si="740"/>
        <v>-9.5964934863430597E-5</v>
      </c>
      <c r="EU423" s="240">
        <f t="shared" ca="1" si="741"/>
        <v>-3.6330704408977892E-4</v>
      </c>
      <c r="EV423" s="240">
        <f t="shared" ca="1" si="742"/>
        <v>6.0311671422925029E-5</v>
      </c>
      <c r="EW423" s="240">
        <f t="shared" ca="1" si="743"/>
        <v>3.6922575099282266E-4</v>
      </c>
      <c r="EX423" s="240">
        <f t="shared" ca="1" si="744"/>
        <v>-2.4077573616892924E-5</v>
      </c>
      <c r="EY423" s="240">
        <f t="shared" ca="1" si="745"/>
        <v>-3.7158861207447927E-4</v>
      </c>
      <c r="EZ423" s="240">
        <f t="shared" ca="1" si="746"/>
        <v>-1.2388404385199999E-5</v>
      </c>
      <c r="FA423" s="240">
        <f t="shared" ca="1" si="747"/>
        <v>3.7037287169086033E-4</v>
      </c>
      <c r="FB423" s="240">
        <f t="shared" ca="1" si="748"/>
        <v>4.8735075280872763E-5</v>
      </c>
      <c r="FC423" s="240">
        <f t="shared" ca="1" si="749"/>
        <v>-3.6559023808645203E-4</v>
      </c>
      <c r="FD423" s="240">
        <f t="shared" ca="1" si="750"/>
        <v>-8.4612400760288679E-5</v>
      </c>
      <c r="FE423" s="240">
        <f t="shared" ca="1" si="751"/>
        <v>3.5728677063731845E-4</v>
      </c>
      <c r="FF423" s="240">
        <f t="shared" ca="1" si="752"/>
        <v>1.1967486256654989E-4</v>
      </c>
      <c r="FG423" s="240">
        <f t="shared" ca="1" si="753"/>
        <v>-3.4554243627413184E-4</v>
      </c>
      <c r="FH423" s="240">
        <f t="shared" ca="1" si="754"/>
        <v>-1.5358479002535054E-4</v>
      </c>
      <c r="FI423" s="240">
        <f t="shared" ca="1" si="755"/>
        <v>3.3047033935691109E-4</v>
      </c>
      <c r="FJ423" s="240">
        <f t="shared" ca="1" si="756"/>
        <v>1.8601561199822083E-4</v>
      </c>
      <c r="FK423" s="240">
        <f t="shared" ca="1" si="757"/>
        <v>-3.1221563241822393E-4</v>
      </c>
      <c r="FL423" s="240">
        <f t="shared" ca="1" si="758"/>
        <v>-2.1665500194107995E-4</v>
      </c>
      <c r="FM423" s="240">
        <f t="shared" ca="1" si="759"/>
        <v>2.9095411826492385E-4</v>
      </c>
      <c r="FN423" s="240">
        <f t="shared" ca="1" si="760"/>
        <v>2.4520788577956618E-4</v>
      </c>
      <c r="FO423" s="240">
        <f t="shared" ca="1" si="761"/>
        <v>-2.6689055690103309E-4</v>
      </c>
      <c r="FP423" s="240">
        <f t="shared" ca="1" si="762"/>
        <v>-2.7139928363373013E-4</v>
      </c>
      <c r="FQ423" s="240">
        <f t="shared" ca="1" si="763"/>
        <v>2.4025669357695856E-4</v>
      </c>
      <c r="FR423" s="240">
        <f t="shared" ca="1" si="764"/>
        <v>2.9497695802456166E-4</v>
      </c>
      <c r="FS423" s="240">
        <f t="shared" ca="1" si="765"/>
        <v>-2.1130902695608579E-4</v>
      </c>
      <c r="FT423" s="240">
        <f t="shared" ca="1" si="766"/>
        <v>-3.1571384305881494E-4</v>
      </c>
      <c r="FU423" s="240">
        <f t="shared" ca="1" si="767"/>
        <v>1.8032633889234466E-4</v>
      </c>
      <c r="FV423" s="240">
        <f t="shared" ca="1" si="768"/>
        <v>3.334102311976588E-4</v>
      </c>
      <c r="FW423" s="240">
        <f t="shared" ca="1" si="769"/>
        <v>-1.4760700960866544E-4</v>
      </c>
      <c r="FX423" s="240">
        <f t="shared" ca="1" si="770"/>
        <v>-3.4789569654950701E-4</v>
      </c>
      <c r="FY423" s="240">
        <f t="shared" ca="1" si="771"/>
        <v>1.1346614413227496E-4</v>
      </c>
      <c r="FZ423" s="240">
        <f t="shared" ca="1" si="772"/>
        <v>3.5903073616444904E-4</v>
      </c>
      <c r="GA423" s="240">
        <f t="shared" ca="1" si="773"/>
        <v>-7.823253766096701E-5</v>
      </c>
      <c r="GB423" s="240">
        <f t="shared" ca="1" si="774"/>
        <v>-3.6670811352395791E-4</v>
      </c>
      <c r="GC423" s="240">
        <f t="shared" ca="1" si="775"/>
        <v>4.2245509085728325E-5</v>
      </c>
      <c r="GD423" s="240">
        <f t="shared" ca="1" si="776"/>
        <v>3.7085389128718878E-4</v>
      </c>
      <c r="GE423" s="240">
        <f t="shared" ca="1" si="777"/>
        <v>-5.8516331642706292E-6</v>
      </c>
      <c r="GF423" s="240">
        <f t="shared" ca="1" si="778"/>
        <v>-3.714281433479638E-4</v>
      </c>
      <c r="GG423" s="240">
        <f t="shared" ca="1" si="779"/>
        <v>-3.0598597183408065E-5</v>
      </c>
      <c r="GH423" s="240">
        <f t="shared" ca="1" si="780"/>
        <v>3.6842533934502227E-4</v>
      </c>
      <c r="GI423" s="240">
        <f t="shared" ca="1" si="781"/>
        <v>6.675414631331573E-5</v>
      </c>
      <c r="GJ423" s="240">
        <f t="shared" ca="1" si="782"/>
        <v>-3.6187439792240866E-4</v>
      </c>
      <c r="GK423" s="240">
        <f t="shared" ca="1" si="783"/>
        <v>-1.0226681652267726E-4</v>
      </c>
      <c r="GL423" s="240">
        <f t="shared" ca="1" si="784"/>
        <v>3.5183840822713925E-4</v>
      </c>
      <c r="GM423" s="240">
        <f t="shared" ca="1" si="785"/>
        <v>1.3679460138421717E-4</v>
      </c>
      <c r="GN423" s="240">
        <f t="shared" ca="1" si="786"/>
        <v>-3.3841402232619785E-4</v>
      </c>
      <c r="GO423" s="240">
        <f t="shared" ca="1" si="787"/>
        <v>-1.7000497945487199E-4</v>
      </c>
      <c r="GP423" s="240">
        <f t="shared" ca="1" si="788"/>
        <v>3.2173052439433129E-4</v>
      </c>
      <c r="GQ423" s="240">
        <f t="shared" ca="1" si="789"/>
        <v>2.0157811663922023E-4</v>
      </c>
      <c r="GR423" s="240">
        <f t="shared" ca="1" si="790"/>
        <v>-3.0194858563676338E-4</v>
      </c>
      <c r="GS423" s="240">
        <f t="shared" ca="1" si="791"/>
        <v>-2.3120994636652436E-4</v>
      </c>
      <c r="GT423" s="240">
        <f t="shared" ca="1" si="792"/>
        <v>2.7925871693761453E-4</v>
      </c>
      <c r="GU423" s="240">
        <f t="shared" ca="1" si="793"/>
        <v>2.5861509791808934E-4</v>
      </c>
      <c r="GV423" s="240">
        <f t="shared" ca="1" si="794"/>
        <v>-2.5387943413601207E-4</v>
      </c>
      <c r="GW423" s="240">
        <f t="shared" ca="1" si="795"/>
        <v>-2.8352964470332548E-4</v>
      </c>
      <c r="GX423" s="240">
        <f t="shared" ca="1" si="796"/>
        <v>2.2605515359907954E-4</v>
      </c>
      <c r="GY423" s="240">
        <f t="shared" ca="1" si="797"/>
        <v>3.0571364601699765E-4</v>
      </c>
      <c r="GZ423" s="240">
        <f t="shared" ca="1" si="798"/>
        <v>-1.9605383835865451E-4</v>
      </c>
      <c r="HA423" s="240">
        <f t="shared" ca="1" si="799"/>
        <v>-3.2495345779943606E-4</v>
      </c>
      <c r="HB423" s="240">
        <f t="shared" ca="1" si="800"/>
        <v>1.6416441748090494E-4</v>
      </c>
      <c r="HC423" s="240">
        <f t="shared" ca="1" si="801"/>
        <v>3.4106379014564711E-4</v>
      </c>
      <c r="HD423" s="240">
        <f t="shared" ca="1" si="802"/>
        <v>-1.3069400352143422E-4</v>
      </c>
      <c r="HE423" s="240">
        <f t="shared" ca="1" si="803"/>
        <v>-3.5388949174831473E-4</v>
      </c>
      <c r="HF423" s="240">
        <f t="shared" ca="1" si="804"/>
        <v>9.5964934863422872E-5</v>
      </c>
      <c r="HG423" s="240">
        <f t="shared" ca="1" si="805"/>
        <v>3.6330704408977843E-4</v>
      </c>
      <c r="HH423" s="240">
        <f t="shared" ca="1" si="806"/>
        <v>-6.0311671422927523E-5</v>
      </c>
      <c r="HI423" s="240">
        <f t="shared" ca="1" si="807"/>
        <v>-3.6922575099282353E-4</v>
      </c>
      <c r="HJ423" s="240">
        <f t="shared" ca="1" si="808"/>
        <v>2.4077573616895445E-5</v>
      </c>
      <c r="HK423" s="240">
        <f t="shared" ca="1" si="809"/>
        <v>3.7158861207447922E-4</v>
      </c>
      <c r="HL423" s="240">
        <f t="shared" ca="1" si="810"/>
        <v>1.2388404385207995E-5</v>
      </c>
      <c r="HM423" s="240">
        <f t="shared" ca="1" si="811"/>
        <v>-3.703728716908605E-4</v>
      </c>
      <c r="HN423" s="240">
        <f t="shared" ca="1" si="812"/>
        <v>-4.8735075280870242E-5</v>
      </c>
      <c r="HO423" s="240">
        <f t="shared" ca="1" si="813"/>
        <v>3.6559023808645057E-4</v>
      </c>
      <c r="HP423" s="240">
        <f t="shared" ca="1" si="814"/>
        <v>8.4612400760296458E-5</v>
      </c>
      <c r="HQ423" s="240">
        <f t="shared" ca="1" si="815"/>
        <v>-3.5728677063731916E-4</v>
      </c>
      <c r="HR423" s="240">
        <f t="shared" ca="1" si="816"/>
        <v>-1.1967486256655748E-4</v>
      </c>
      <c r="HS423" s="240">
        <f t="shared" ca="1" si="817"/>
        <v>3.4554243627412897E-4</v>
      </c>
      <c r="HT423" s="240">
        <f t="shared" ca="1" si="818"/>
        <v>1.5358479002534821E-4</v>
      </c>
      <c r="HU423" s="240">
        <f t="shared" ca="1" si="819"/>
        <v>-3.3047033935690746E-4</v>
      </c>
      <c r="HV423" s="240">
        <f t="shared" ca="1" si="820"/>
        <v>-1.8601561199822777E-4</v>
      </c>
      <c r="HW423" s="240">
        <f t="shared" ca="1" si="821"/>
        <v>3.1221563241822528E-4</v>
      </c>
      <c r="HX423" s="240">
        <f t="shared" ca="1" si="822"/>
        <v>2.1665500194108646E-4</v>
      </c>
      <c r="HY423" s="240">
        <f t="shared" ca="1" si="823"/>
        <v>-2.9095411826491886E-4</v>
      </c>
      <c r="HZ423" s="240">
        <f t="shared" ca="1" si="824"/>
        <v>-2.4520788577956428E-4</v>
      </c>
      <c r="IA423" s="240">
        <f t="shared" ca="1" si="825"/>
        <v>2.6689055690103482E-4</v>
      </c>
      <c r="IB423" s="240">
        <f t="shared" ca="1" si="826"/>
        <v>2.7139928363373561E-4</v>
      </c>
      <c r="IC423" s="240">
        <f t="shared" ca="1" si="827"/>
        <v>-2.4025669357696048E-4</v>
      </c>
      <c r="ID423" s="240">
        <f t="shared" ca="1" si="828"/>
        <v>-2.9497695802456014E-4</v>
      </c>
      <c r="IE423" s="240">
        <f t="shared" ca="1" si="829"/>
        <v>2.8171359585413204E-4</v>
      </c>
      <c r="IF423" s="240">
        <f t="shared" ca="1" si="830"/>
        <v>3.1571384305881353E-4</v>
      </c>
      <c r="IG423" s="240">
        <f t="shared" ca="1" si="831"/>
        <v>-1.8032633889234688E-4</v>
      </c>
      <c r="IH423" s="240">
        <f t="shared" ca="1" si="832"/>
        <v>-3.3341023119766704E-4</v>
      </c>
      <c r="II423" s="240">
        <f t="shared" ca="1" si="833"/>
        <v>1.4760700960866782E-4</v>
      </c>
      <c r="IJ423" s="240">
        <f t="shared" ca="1" si="834"/>
        <v>3.4789569654950609E-4</v>
      </c>
      <c r="IK423" s="240">
        <f t="shared" ca="1" si="835"/>
        <v>-1.1346614413225729E-4</v>
      </c>
      <c r="IL423" s="240">
        <f t="shared" ca="1" si="836"/>
        <v>-3.5903073616444845E-4</v>
      </c>
      <c r="IM423" s="240">
        <f t="shared" ca="1" si="837"/>
        <v>7.8232537660969504E-5</v>
      </c>
      <c r="IN423" s="240">
        <f t="shared" ca="1" si="838"/>
        <v>3.6670811352396089E-4</v>
      </c>
      <c r="IO423" s="240">
        <f t="shared" ca="1" si="839"/>
        <v>-4.2245509085730846E-5</v>
      </c>
      <c r="IP423" s="240">
        <f t="shared" ca="1" si="840"/>
        <v>-3.7085389128718862E-4</v>
      </c>
      <c r="IQ423" s="240">
        <f t="shared" ca="1" si="841"/>
        <v>5.8516331642520622E-6</v>
      </c>
      <c r="IR423" s="240">
        <f t="shared" ca="1" si="842"/>
        <v>3.7142814334796385E-4</v>
      </c>
      <c r="IS423" s="240">
        <f t="shared" ca="1" si="843"/>
        <v>3.0598597183405517E-5</v>
      </c>
      <c r="IT423" s="240">
        <f t="shared" ca="1" si="844"/>
        <v>-3.6842533934502254E-4</v>
      </c>
      <c r="IU423" s="240">
        <f t="shared" ca="1" si="845"/>
        <v>-6.6754146313313236E-5</v>
      </c>
      <c r="IV423" s="240">
        <f t="shared" ca="1" si="846"/>
        <v>3.6187439792240925E-4</v>
      </c>
      <c r="IW423" s="240">
        <f t="shared" ca="1" si="847"/>
        <v>1.0226681652267479E-4</v>
      </c>
      <c r="IX423" s="240">
        <f t="shared" ca="1" si="848"/>
        <v>-3.5183840822713329E-4</v>
      </c>
      <c r="IY423" s="240">
        <f t="shared" ca="1" si="849"/>
        <v>-1.3679460138421481E-4</v>
      </c>
      <c r="IZ423" s="240">
        <f t="shared" ca="1" si="850"/>
        <v>3.3841402232619893E-4</v>
      </c>
      <c r="JA423" s="240">
        <f t="shared" ca="1" si="851"/>
        <v>1.7000497945488853E-4</v>
      </c>
      <c r="JB423" s="240">
        <f t="shared" ca="1" si="852"/>
        <v>-3.2173052439433253E-4</v>
      </c>
    </row>
    <row r="424" spans="2:262">
      <c r="B424" s="248">
        <v>63</v>
      </c>
      <c r="C424" s="247">
        <f t="shared" si="853"/>
        <v>1.2304687500000007E-3</v>
      </c>
      <c r="D424" s="244">
        <f t="shared" ca="1" si="597"/>
        <v>24.184583184655057</v>
      </c>
      <c r="E424" s="243">
        <f ca="1">BQ361</f>
        <v>0.18458318465505735</v>
      </c>
      <c r="F424" s="242">
        <v>63</v>
      </c>
      <c r="G424" s="240">
        <f t="shared" ca="1" si="854"/>
        <v>-9.6733917009904705E-4</v>
      </c>
      <c r="H424" s="240">
        <f t="shared" ca="1" si="598"/>
        <v>1.7212820018011681E-3</v>
      </c>
      <c r="I424" s="240">
        <f t="shared" ca="1" si="599"/>
        <v>1.0518239200162038E-3</v>
      </c>
      <c r="J424" s="240">
        <f t="shared" ca="1" si="600"/>
        <v>-1.6696558994272019E-3</v>
      </c>
      <c r="K424" s="240">
        <f t="shared" ca="1" si="601"/>
        <v>-1.1337747339811468E-3</v>
      </c>
      <c r="L424" s="240">
        <f t="shared" ca="1" si="602"/>
        <v>1.6140074497469313E-3</v>
      </c>
      <c r="M424" s="240">
        <f t="shared" ca="1" si="603"/>
        <v>1.2129941853049901E-3</v>
      </c>
      <c r="N424" s="240">
        <f t="shared" ca="1" si="604"/>
        <v>-1.554470714749864E-3</v>
      </c>
      <c r="O424" s="240">
        <f t="shared" ca="1" si="605"/>
        <v>-1.289291427390695E-3</v>
      </c>
      <c r="P424" s="240">
        <f t="shared" ca="1" si="606"/>
        <v>1.4911891236454105E-3</v>
      </c>
      <c r="Q424" s="240">
        <f t="shared" ca="1" si="607"/>
        <v>1.3624826534992191E-3</v>
      </c>
      <c r="R424" s="240">
        <f t="shared" ca="1" si="608"/>
        <v>-1.4243151273293539E-3</v>
      </c>
      <c r="S424" s="240">
        <f t="shared" ca="1" si="609"/>
        <v>-1.4323915395560826E-3</v>
      </c>
      <c r="T424" s="240">
        <f t="shared" ca="1" si="610"/>
        <v>1.3540098311162927E-3</v>
      </c>
      <c r="U424" s="241">
        <f t="shared" ca="1" si="611"/>
        <v>1.4988496689314697E-3</v>
      </c>
      <c r="V424" s="240">
        <f t="shared" ca="1" si="612"/>
        <v>-1.2804426066228129E-3</v>
      </c>
      <c r="W424" s="240">
        <f t="shared" ca="1" si="613"/>
        <v>-1.5616969381706798E-3</v>
      </c>
      <c r="X424" s="240">
        <f t="shared" ca="1" si="614"/>
        <v>1.2037906837364519E-3</v>
      </c>
      <c r="Y424" s="240">
        <f t="shared" ca="1" si="615"/>
        <v>1.6207819426973359E-3</v>
      </c>
      <c r="Z424" s="240">
        <f t="shared" ca="1" si="616"/>
        <v>-1.1242387236533649E-3</v>
      </c>
      <c r="AA424" s="240">
        <f t="shared" ca="1" si="617"/>
        <v>-1.6759623415603031E-3</v>
      </c>
      <c r="AB424" s="240">
        <f t="shared" ca="1" si="618"/>
        <v>1.0419783740133145E-3</v>
      </c>
      <c r="AC424" s="240">
        <f t="shared" ca="1" si="619"/>
        <v>1.7271052003454915E-3</v>
      </c>
      <c r="AD424" s="240">
        <f t="shared" ca="1" si="620"/>
        <v>-9.5720780720373393E-4</v>
      </c>
      <c r="AE424" s="240">
        <f t="shared" ca="1" si="621"/>
        <v>-1.7740873114264982E-3</v>
      </c>
      <c r="AF424" s="240">
        <f t="shared" ca="1" si="622"/>
        <v>8.701312429450971E-4</v>
      </c>
      <c r="AG424" s="240">
        <f t="shared" ca="1" si="623"/>
        <v>1.8167954907825825E-3</v>
      </c>
      <c r="AH424" s="240">
        <f t="shared" ca="1" si="624"/>
        <v>-7.8095845630772327E-4</v>
      </c>
      <c r="AI424" s="240">
        <f t="shared" ca="1" si="625"/>
        <v>-1.8551268506688751E-3</v>
      </c>
      <c r="AJ424" s="240">
        <f t="shared" ca="1" si="626"/>
        <v>6.8990427234520907E-4</v>
      </c>
      <c r="AK424" s="240">
        <f t="shared" ca="1" si="627"/>
        <v>1.888989047481991E-3</v>
      </c>
      <c r="AL424" s="240">
        <f t="shared" ca="1" si="628"/>
        <v>-5.9718804856213794E-4</v>
      </c>
      <c r="AM424" s="240">
        <f t="shared" ca="1" si="629"/>
        <v>-1.918300504223823E-3</v>
      </c>
      <c r="AN424" s="240">
        <f t="shared" ca="1" si="630"/>
        <v>5.0303314646258518E-4</v>
      </c>
      <c r="AO424" s="240">
        <f t="shared" ca="1" si="631"/>
        <v>1.9429906070276997E-3</v>
      </c>
      <c r="AP424" s="240">
        <f t="shared" ca="1" si="632"/>
        <v>-4.0766639345270422E-4</v>
      </c>
      <c r="AQ424" s="240">
        <f t="shared" ca="1" si="633"/>
        <v>-1.9629998752733664E-3</v>
      </c>
      <c r="AR424" s="240">
        <f t="shared" ca="1" si="634"/>
        <v>3.1131753639365072E-4</v>
      </c>
      <c r="AS424" s="240">
        <f t="shared" ca="1" si="635"/>
        <v>1.9782801048810203E-3</v>
      </c>
      <c r="AT424" s="240">
        <f t="shared" ca="1" si="636"/>
        <v>-2.1421868812121524E-4</v>
      </c>
      <c r="AU424" s="240">
        <f t="shared" ca="1" si="637"/>
        <v>-1.9887944844391428E-3</v>
      </c>
      <c r="AV424" s="240">
        <f t="shared" ca="1" si="638"/>
        <v>1.1660376826576877E-4</v>
      </c>
      <c r="AW424" s="240">
        <f t="shared" ca="1" si="639"/>
        <v>1.9945176838864283E-3</v>
      </c>
      <c r="AX424" s="240">
        <f t="shared" ca="1" si="640"/>
        <v>-1.8707939719272309E-5</v>
      </c>
      <c r="AY424" s="240">
        <f t="shared" ca="1" si="641"/>
        <v>-1.9954359155341149E-3</v>
      </c>
      <c r="AZ424" s="240">
        <f t="shared" ca="1" si="642"/>
        <v>-7.9232957892629951E-5</v>
      </c>
      <c r="BA424" s="240">
        <f t="shared" ca="1" si="643"/>
        <v>1.9915469672817355E-3</v>
      </c>
      <c r="BB424" s="240">
        <f t="shared" ca="1" si="644"/>
        <v>1.7698297636898144E-4</v>
      </c>
      <c r="BC424" s="240">
        <f t="shared" ca="1" si="645"/>
        <v>-1.9828602079462647E-3</v>
      </c>
      <c r="BD424" s="240">
        <f t="shared" ca="1" si="646"/>
        <v>-2.7430662735338223E-4</v>
      </c>
      <c r="BE424" s="240">
        <f t="shared" ca="1" si="647"/>
        <v>1.9693965646918076E-3</v>
      </c>
      <c r="BF424" s="240">
        <f t="shared" ca="1" si="648"/>
        <v>3.7096944964606557E-4</v>
      </c>
      <c r="BG424" s="240">
        <f t="shared" ca="1" si="649"/>
        <v>-1.9511884726142415E-3</v>
      </c>
      <c r="BH424" s="240">
        <f t="shared" ca="1" si="650"/>
        <v>-4.6673857404146537E-4</v>
      </c>
      <c r="BI424" s="240">
        <f t="shared" ca="1" si="651"/>
        <v>1.9282797966022219E-3</v>
      </c>
      <c r="BJ424" s="240">
        <f t="shared" ca="1" si="652"/>
        <v>5.6138328433050124E-4</v>
      </c>
      <c r="BK424" s="240">
        <f t="shared" ca="1" si="653"/>
        <v>-1.9007257256628243E-3</v>
      </c>
      <c r="BL424" s="240">
        <f t="shared" ca="1" si="654"/>
        <v>-6.5467557311624399E-4</v>
      </c>
      <c r="BM424" s="240">
        <f t="shared" ca="1" si="655"/>
        <v>1.868592639966394E-3</v>
      </c>
      <c r="BN424" s="240">
        <f t="shared" ca="1" si="656"/>
        <v>7.46390691103542E-4</v>
      </c>
      <c r="BO424" s="240">
        <f t="shared" ca="1" si="657"/>
        <v>-1.8319579509308991E-3</v>
      </c>
      <c r="BP424" s="240">
        <f t="shared" ca="1" si="658"/>
        <v>-8.3630768853986813E-4</v>
      </c>
      <c r="BQ424" s="240">
        <f t="shared" ca="1" si="659"/>
        <v>1.7909099147310462E-3</v>
      </c>
      <c r="BR424" s="240">
        <f t="shared" ca="1" si="660"/>
        <v>9.2420994750259944E-4</v>
      </c>
      <c r="BS424" s="240">
        <f t="shared" ca="1" si="661"/>
        <v>-1.7455474196814375E-3</v>
      </c>
      <c r="BT424" s="240">
        <f t="shared" ca="1" si="662"/>
        <v>-1.0098857037505661E-3</v>
      </c>
      <c r="BU424" s="240">
        <f t="shared" ca="1" si="663"/>
        <v>1.6959797480059068E-3</v>
      </c>
      <c r="BV424" s="240">
        <f t="shared" ca="1" si="664"/>
        <v>1.093128556882657E-3</v>
      </c>
      <c r="BW424" s="240">
        <f t="shared" ca="1" si="665"/>
        <v>-1.6423263125671483E-3</v>
      </c>
      <c r="BX424" s="240">
        <f t="shared" ca="1" si="666"/>
        <v>-1.1737379675744641E-3</v>
      </c>
      <c r="BY424" s="240">
        <f t="shared" ca="1" si="667"/>
        <v>1.5847163691906198E-3</v>
      </c>
      <c r="BZ424" s="240">
        <f t="shared" ca="1" si="668"/>
        <v>1.2515197406950799E-3</v>
      </c>
      <c r="CA424" s="240">
        <f t="shared" ca="1" si="669"/>
        <v>-1.5232887052759503E-3</v>
      </c>
      <c r="CB424" s="240">
        <f t="shared" ca="1" si="670"/>
        <v>-1.3262864931401575E-3</v>
      </c>
      <c r="CC424" s="240">
        <f t="shared" ca="1" si="671"/>
        <v>1.4581913054459385E-3</v>
      </c>
      <c r="CD424" s="240">
        <f t="shared" ca="1" si="672"/>
        <v>1.3978581052543058E-3</v>
      </c>
      <c r="CE424" s="240">
        <f t="shared" ca="1" si="673"/>
        <v>-1.3895809950386332E-3</v>
      </c>
      <c r="CF424" s="240">
        <f t="shared" ca="1" si="674"/>
        <v>-1.4660621547549864E-3</v>
      </c>
      <c r="CG424" s="240">
        <f t="shared" ca="1" si="675"/>
        <v>1.3176230623013598E-3</v>
      </c>
      <c r="CH424" s="240">
        <f t="shared" ca="1" si="676"/>
        <v>1.5307343321129836E-3</v>
      </c>
      <c r="CI424" s="240">
        <f t="shared" ca="1" si="677"/>
        <v>-1.2424908601968744E-3</v>
      </c>
      <c r="CJ424" s="240">
        <f t="shared" ca="1" si="678"/>
        <v>-1.5917188363884279E-3</v>
      </c>
      <c r="CK424" s="240">
        <f t="shared" ca="1" si="679"/>
        <v>1.1643653887808071E-3</v>
      </c>
      <c r="CL424" s="240">
        <f t="shared" ca="1" si="680"/>
        <v>1.6488687505688921E-3</v>
      </c>
      <c r="CM424" s="240">
        <f t="shared" ca="1" si="681"/>
        <v>-1.0834348591567801E-3</v>
      </c>
      <c r="CN424" s="240">
        <f t="shared" ca="1" si="682"/>
        <v>-1.7020463955054225E-3</v>
      </c>
      <c r="CO424" s="240">
        <f t="shared" ca="1" si="683"/>
        <v>9.9989424005940582E-4</v>
      </c>
      <c r="CP424" s="240">
        <f t="shared" ca="1" si="684"/>
        <v>1.7511236615934929E-3</v>
      </c>
      <c r="CQ424" s="240">
        <f t="shared" ca="1" si="685"/>
        <v>-9.1394478815733809E-4</v>
      </c>
      <c r="CR424" s="240">
        <f t="shared" ca="1" si="686"/>
        <v>-1.7959823174004941E-3</v>
      </c>
      <c r="CS424" s="240">
        <f t="shared" ca="1" si="687"/>
        <v>8.2579356320843975E-4</v>
      </c>
      <c r="CT424" s="240">
        <f t="shared" ca="1" si="688"/>
        <v>1.8365142944953808E-3</v>
      </c>
      <c r="CU424" s="240">
        <f t="shared" ca="1" si="689"/>
        <v>-7.3565292923485014E-4</v>
      </c>
      <c r="CV424" s="240">
        <f t="shared" ca="1" si="690"/>
        <v>-1.8726219477951955E-3</v>
      </c>
      <c r="CW424" s="240">
        <f t="shared" ca="1" si="691"/>
        <v>6.4374004291909478E-4</v>
      </c>
      <c r="CX424" s="240">
        <f t="shared" ca="1" si="692"/>
        <v>1.9042182908004415E-3</v>
      </c>
      <c r="CY424" s="240">
        <f t="shared" ca="1" si="693"/>
        <v>-5.5027633045503252E-4</v>
      </c>
      <c r="CZ424" s="240">
        <f t="shared" ca="1" si="694"/>
        <v>-1.9312272051533275E-3</v>
      </c>
      <c r="DA424" s="240">
        <f t="shared" ca="1" si="695"/>
        <v>4.5548695411233521E-4</v>
      </c>
      <c r="DB424" s="240">
        <f t="shared" ca="1" si="696"/>
        <v>1.9535836240134885E-3</v>
      </c>
      <c r="DC424" s="240">
        <f t="shared" ca="1" si="697"/>
        <v>-3.596002698012914E-4</v>
      </c>
      <c r="DD424" s="240">
        <f t="shared" ca="1" si="698"/>
        <v>-1.9712336888096722E-3</v>
      </c>
      <c r="DE424" s="240">
        <f t="shared" ca="1" si="699"/>
        <v>2.6284727694297655E-4</v>
      </c>
      <c r="DF424" s="240">
        <f t="shared" ca="1" si="700"/>
        <v>1.9841348789898438E-3</v>
      </c>
      <c r="DG424" s="240">
        <f t="shared" ca="1" si="701"/>
        <v>-1.6546106197186004E-4</v>
      </c>
      <c r="DH424" s="240">
        <f t="shared" ca="1" si="702"/>
        <v>-1.992256114456832E-3</v>
      </c>
      <c r="DI424" s="240">
        <f t="shared" ca="1" si="703"/>
        <v>6.767623680977602E-5</v>
      </c>
      <c r="DJ424" s="240">
        <f t="shared" ca="1" si="704"/>
        <v>1.9955778304430708E-3</v>
      </c>
      <c r="DK424" s="240">
        <f t="shared" ca="1" si="705"/>
        <v>3.0271626334577636E-5</v>
      </c>
      <c r="DL424" s="240">
        <f t="shared" ca="1" si="706"/>
        <v>-1.9940920246437968E-3</v>
      </c>
      <c r="DM424" s="240">
        <f t="shared" ca="1" si="707"/>
        <v>-1.2814656247955327E-4</v>
      </c>
      <c r="DN424" s="240">
        <f t="shared" ca="1" si="708"/>
        <v>1.9878022764953257E-3</v>
      </c>
      <c r="DO424" s="240">
        <f t="shared" ca="1" si="709"/>
        <v>2.2571278233125889E-4</v>
      </c>
      <c r="DP424" s="240">
        <f t="shared" ca="1" si="710"/>
        <v>-1.9767237385518556E-3</v>
      </c>
      <c r="DQ424" s="240">
        <f t="shared" ca="1" si="711"/>
        <v>-3.2273524032016751E-4</v>
      </c>
      <c r="DR424" s="240">
        <f t="shared" ca="1" si="712"/>
        <v>1.9608830999816714E-3</v>
      </c>
      <c r="DS424" s="240">
        <f t="shared" ca="1" si="713"/>
        <v>4.1898020084693213E-4</v>
      </c>
      <c r="DT424" s="240">
        <f t="shared" ca="1" si="714"/>
        <v>-1.9403185222705457E-3</v>
      </c>
      <c r="DU424" s="240">
        <f t="shared" ca="1" si="715"/>
        <v>-5.1421580137146999E-4</v>
      </c>
      <c r="DV424" s="240">
        <f t="shared" ca="1" si="716"/>
        <v>1.9150795472874526E-3</v>
      </c>
      <c r="DW424" s="240">
        <f t="shared" ca="1" si="717"/>
        <v>6.0821261099051947E-4</v>
      </c>
      <c r="DX424" s="240">
        <f t="shared" ca="1" si="718"/>
        <v>-1.8852269779337707E-3</v>
      </c>
      <c r="DY424" s="240">
        <f t="shared" ca="1" si="719"/>
        <v>-7.0074418315661401E-4</v>
      </c>
      <c r="DZ424" s="240">
        <f t="shared" ca="1" si="720"/>
        <v>1.8508327316638833E-3</v>
      </c>
      <c r="EA424" s="240">
        <f t="shared" ca="1" si="721"/>
        <v>7.9158760120748967E-4</v>
      </c>
      <c r="EB424" s="240">
        <f t="shared" ca="1" si="722"/>
        <v>-1.8119796672295956E-3</v>
      </c>
      <c r="EC424" s="240">
        <f t="shared" ca="1" si="723"/>
        <v>-8.8052401539222313E-4</v>
      </c>
      <c r="ED424" s="240">
        <f t="shared" ca="1" si="724"/>
        <v>1.7687613850663009E-3</v>
      </c>
      <c r="EE424" s="240">
        <f t="shared" ca="1" si="725"/>
        <v>9.6733917009903111E-4</v>
      </c>
      <c r="EF424" s="240">
        <f t="shared" ca="1" si="726"/>
        <v>-1.7212820018011835E-3</v>
      </c>
      <c r="EG424" s="240">
        <f t="shared" ca="1" si="727"/>
        <v>-1.0518239200162152E-3</v>
      </c>
      <c r="EH424" s="240">
        <f t="shared" ca="1" si="728"/>
        <v>1.669655899427201E-3</v>
      </c>
      <c r="EI424" s="240">
        <f t="shared" ca="1" si="729"/>
        <v>1.1337747339811377E-3</v>
      </c>
      <c r="EJ424" s="240">
        <f t="shared" ca="1" si="730"/>
        <v>-1.614007449746945E-3</v>
      </c>
      <c r="EK424" s="240">
        <f t="shared" ca="1" si="731"/>
        <v>-1.2129941853050079E-3</v>
      </c>
      <c r="EL424" s="240">
        <f t="shared" ca="1" si="732"/>
        <v>1.5544707147498588E-3</v>
      </c>
      <c r="EM424" s="240">
        <f t="shared" ca="1" si="733"/>
        <v>1.2892914273906907E-3</v>
      </c>
      <c r="EN424" s="240">
        <f t="shared" ca="1" si="734"/>
        <v>-1.4911891236454213E-3</v>
      </c>
      <c r="EO424" s="240">
        <f t="shared" ca="1" si="735"/>
        <v>-1.3624826534991991E-3</v>
      </c>
      <c r="EP424" s="240">
        <f t="shared" ca="1" si="736"/>
        <v>1.424315127329343E-3</v>
      </c>
      <c r="EQ424" s="240">
        <f t="shared" ca="1" si="737"/>
        <v>1.4323915395560837E-3</v>
      </c>
      <c r="ER424" s="240">
        <f t="shared" ca="1" si="738"/>
        <v>-1.3540098311162971E-3</v>
      </c>
      <c r="ES424" s="240">
        <f t="shared" ca="1" si="739"/>
        <v>-1.4988496689314565E-3</v>
      </c>
      <c r="ET424" s="240">
        <f t="shared" ca="1" si="740"/>
        <v>1.2804426066227957E-3</v>
      </c>
      <c r="EU424" s="240">
        <f t="shared" ca="1" si="741"/>
        <v>1.561696938170685E-3</v>
      </c>
      <c r="EV424" s="240">
        <f t="shared" ca="1" si="742"/>
        <v>-1.2037906837364567E-3</v>
      </c>
      <c r="EW424" s="240">
        <f t="shared" ca="1" si="743"/>
        <v>-1.6207819426973284E-3</v>
      </c>
      <c r="EX424" s="240">
        <f t="shared" ca="1" si="744"/>
        <v>1.1242387236533873E-3</v>
      </c>
      <c r="EY424" s="240">
        <f t="shared" ca="1" si="745"/>
        <v>1.6759623415603152E-3</v>
      </c>
      <c r="EZ424" s="240">
        <f t="shared" ca="1" si="746"/>
        <v>-1.0419783740133076E-3</v>
      </c>
      <c r="FA424" s="240">
        <f t="shared" ca="1" si="747"/>
        <v>-1.7271052003454885E-3</v>
      </c>
      <c r="FB424" s="240">
        <f t="shared" ca="1" si="748"/>
        <v>9.5720780720375139E-4</v>
      </c>
      <c r="FC424" s="240">
        <f t="shared" ca="1" si="749"/>
        <v>1.7740873114264826E-3</v>
      </c>
      <c r="FD424" s="240">
        <f t="shared" ca="1" si="750"/>
        <v>-8.7013124294508962E-4</v>
      </c>
      <c r="FE424" s="240">
        <f t="shared" ca="1" si="751"/>
        <v>-1.8167954907825801E-3</v>
      </c>
      <c r="FF424" s="240">
        <f t="shared" ca="1" si="752"/>
        <v>7.8095845630772869E-4</v>
      </c>
      <c r="FG424" s="240">
        <f t="shared" ca="1" si="753"/>
        <v>1.8551268506688679E-3</v>
      </c>
      <c r="FH424" s="240">
        <f t="shared" ca="1" si="754"/>
        <v>-6.8990427234518815E-4</v>
      </c>
      <c r="FI424" s="240">
        <f t="shared" ca="1" si="755"/>
        <v>-1.8889890474819938E-3</v>
      </c>
      <c r="FJ424" s="240">
        <f t="shared" ca="1" si="756"/>
        <v>5.9718804856214358E-4</v>
      </c>
      <c r="FK424" s="240">
        <f t="shared" ca="1" si="757"/>
        <v>1.9183005042238176E-3</v>
      </c>
      <c r="FL424" s="240">
        <f t="shared" ca="1" si="758"/>
        <v>-5.0303314646261824E-4</v>
      </c>
      <c r="FM424" s="240">
        <f t="shared" ca="1" si="759"/>
        <v>-1.9429906070277017E-3</v>
      </c>
      <c r="FN424" s="240">
        <f t="shared" ca="1" si="760"/>
        <v>4.0766639345271008E-4</v>
      </c>
      <c r="FO424" s="240">
        <f t="shared" ca="1" si="761"/>
        <v>1.9629998752733655E-3</v>
      </c>
      <c r="FP424" s="240">
        <f t="shared" ca="1" si="762"/>
        <v>-3.1131753639367045E-4</v>
      </c>
      <c r="FQ424" s="240">
        <f t="shared" ca="1" si="763"/>
        <v>-1.9782801048810234E-3</v>
      </c>
      <c r="FR424" s="240">
        <f t="shared" ca="1" si="764"/>
        <v>2.1421868812126338E-4</v>
      </c>
      <c r="FS424" s="240">
        <f t="shared" ca="1" si="765"/>
        <v>1.9887944844391428E-3</v>
      </c>
      <c r="FT424" s="240">
        <f t="shared" ca="1" si="766"/>
        <v>-1.1660376826571814E-4</v>
      </c>
      <c r="FU424" s="240">
        <f t="shared" ca="1" si="767"/>
        <v>-1.9945176838864274E-3</v>
      </c>
      <c r="FV424" s="240">
        <f t="shared" ca="1" si="768"/>
        <v>1.8707939719249866E-5</v>
      </c>
      <c r="FW424" s="240">
        <f t="shared" ca="1" si="769"/>
        <v>1.9954359155341158E-3</v>
      </c>
      <c r="FX424" s="240">
        <f t="shared" ca="1" si="770"/>
        <v>7.9232957892624205E-5</v>
      </c>
      <c r="FY424" s="240">
        <f t="shared" ca="1" si="771"/>
        <v>-1.9915469672817342E-3</v>
      </c>
      <c r="FZ424" s="240">
        <f t="shared" ca="1" si="772"/>
        <v>-1.7698297636894729E-4</v>
      </c>
      <c r="GA424" s="240">
        <f t="shared" ca="1" si="773"/>
        <v>1.9828602079462621E-3</v>
      </c>
      <c r="GB424" s="240">
        <f t="shared" ca="1" si="774"/>
        <v>2.743066273533201E-4</v>
      </c>
      <c r="GC424" s="240">
        <f t="shared" ca="1" si="775"/>
        <v>-1.9693965646918089E-3</v>
      </c>
      <c r="GD424" s="240">
        <f t="shared" ca="1" si="776"/>
        <v>-3.7096944964608769E-4</v>
      </c>
      <c r="GE424" s="240">
        <f t="shared" ca="1" si="777"/>
        <v>1.9511884726142487E-3</v>
      </c>
      <c r="GF424" s="240">
        <f t="shared" ca="1" si="778"/>
        <v>4.6673857404145967E-4</v>
      </c>
      <c r="GG424" s="240">
        <f t="shared" ca="1" si="779"/>
        <v>-1.9282797966022087E-3</v>
      </c>
      <c r="GH424" s="240">
        <f t="shared" ca="1" si="780"/>
        <v>-5.613832843304955E-4</v>
      </c>
      <c r="GI424" s="240">
        <f t="shared" ca="1" si="781"/>
        <v>1.9007257256628176E-3</v>
      </c>
      <c r="GJ424" s="240">
        <f t="shared" ca="1" si="782"/>
        <v>6.5467557311621179E-4</v>
      </c>
      <c r="GK424" s="240">
        <f t="shared" ca="1" si="783"/>
        <v>-1.8685926399663959E-3</v>
      </c>
      <c r="GL424" s="240">
        <f t="shared" ca="1" si="784"/>
        <v>-7.4639069110358917E-4</v>
      </c>
      <c r="GM424" s="240">
        <f t="shared" ca="1" si="785"/>
        <v>1.8319579509309125E-3</v>
      </c>
      <c r="GN424" s="240">
        <f t="shared" ca="1" si="786"/>
        <v>8.3630768853988841E-4</v>
      </c>
      <c r="GO424" s="240">
        <f t="shared" ca="1" si="787"/>
        <v>-1.7909099147310737E-3</v>
      </c>
      <c r="GP424" s="240">
        <f t="shared" ca="1" si="788"/>
        <v>-9.2420994750259423E-4</v>
      </c>
      <c r="GQ424" s="240">
        <f t="shared" ca="1" si="789"/>
        <v>1.745547419681413E-3</v>
      </c>
      <c r="GR424" s="240">
        <f t="shared" ca="1" si="790"/>
        <v>1.0098857037505367E-3</v>
      </c>
      <c r="GS424" s="240">
        <f t="shared" ca="1" si="791"/>
        <v>-1.6959797480058951E-3</v>
      </c>
      <c r="GT424" s="240">
        <f t="shared" ca="1" si="792"/>
        <v>-1.0931285568826048E-3</v>
      </c>
      <c r="GU424" s="240">
        <f t="shared" ca="1" si="793"/>
        <v>1.6423263125671516E-3</v>
      </c>
      <c r="GV424" s="240">
        <f t="shared" ca="1" si="794"/>
        <v>1.1737379675744821E-3</v>
      </c>
      <c r="GW424" s="240">
        <f t="shared" ca="1" si="795"/>
        <v>-1.5847163691906404E-3</v>
      </c>
      <c r="GX424" s="240">
        <f t="shared" ca="1" si="796"/>
        <v>-1.2515197406950756E-3</v>
      </c>
      <c r="GY424" s="240">
        <f t="shared" ca="1" si="797"/>
        <v>1.5232887052759906E-3</v>
      </c>
      <c r="GZ424" s="240">
        <f t="shared" ca="1" si="798"/>
        <v>1.3262864931401531E-3</v>
      </c>
      <c r="HA424" s="240">
        <f t="shared" ca="1" si="799"/>
        <v>-1.4581913054459231E-3</v>
      </c>
      <c r="HB424" s="240">
        <f t="shared" ca="1" si="800"/>
        <v>-1.3978581052542813E-3</v>
      </c>
      <c r="HC424" s="240">
        <f t="shared" ca="1" si="801"/>
        <v>1.3895809950386375E-3</v>
      </c>
      <c r="HD424" s="240">
        <f t="shared" ca="1" si="802"/>
        <v>1.466062154755021E-3</v>
      </c>
      <c r="HE424" s="240">
        <f t="shared" ca="1" si="803"/>
        <v>-1.3176230623013854E-3</v>
      </c>
      <c r="HF424" s="240">
        <f t="shared" ca="1" si="804"/>
        <v>-1.5307343321129983E-3</v>
      </c>
      <c r="HG424" s="240">
        <f t="shared" ca="1" si="805"/>
        <v>1.2424908601969013E-3</v>
      </c>
      <c r="HH424" s="240">
        <f t="shared" ca="1" si="806"/>
        <v>1.5917188363884244E-3</v>
      </c>
      <c r="HI424" s="240">
        <f t="shared" ca="1" si="807"/>
        <v>-1.1643653887807657E-3</v>
      </c>
      <c r="HJ424" s="240">
        <f t="shared" ca="1" si="808"/>
        <v>-1.6488687505688889E-3</v>
      </c>
      <c r="HK424" s="240">
        <f t="shared" ca="1" si="809"/>
        <v>1.0834348591567847E-3</v>
      </c>
      <c r="HL424" s="240">
        <f t="shared" ca="1" si="810"/>
        <v>1.7020463955053895E-3</v>
      </c>
      <c r="HM424" s="240">
        <f t="shared" ca="1" si="811"/>
        <v>-9.9989424005941102E-4</v>
      </c>
      <c r="HN424" s="240">
        <f t="shared" ca="1" si="812"/>
        <v>-1.7511236615935174E-3</v>
      </c>
      <c r="HO424" s="240">
        <f t="shared" ca="1" si="813"/>
        <v>9.1394478815734308E-4</v>
      </c>
      <c r="HP424" s="240">
        <f t="shared" ca="1" si="814"/>
        <v>1.7959823174004915E-3</v>
      </c>
      <c r="HQ424" s="240">
        <f t="shared" ca="1" si="815"/>
        <v>-8.2579356320849656E-4</v>
      </c>
      <c r="HR424" s="240">
        <f t="shared" ca="1" si="816"/>
        <v>-1.8365142944953782E-3</v>
      </c>
      <c r="HS424" s="240">
        <f t="shared" ca="1" si="817"/>
        <v>7.3565292923480309E-4</v>
      </c>
      <c r="HT424" s="240">
        <f t="shared" ca="1" si="818"/>
        <v>1.872621947795174E-3</v>
      </c>
      <c r="HU424" s="240">
        <f t="shared" ca="1" si="819"/>
        <v>-6.437400429191002E-4</v>
      </c>
      <c r="HV424" s="240">
        <f t="shared" ca="1" si="820"/>
        <v>-1.9042182908004226E-3</v>
      </c>
      <c r="HW424" s="240">
        <f t="shared" ca="1" si="821"/>
        <v>5.5027633045503805E-4</v>
      </c>
      <c r="HX424" s="240">
        <f t="shared" ca="1" si="822"/>
        <v>1.9312272051533403E-3</v>
      </c>
      <c r="HY424" s="240">
        <f t="shared" ca="1" si="823"/>
        <v>-4.5548695411239625E-4</v>
      </c>
      <c r="HZ424" s="240">
        <f t="shared" ca="1" si="824"/>
        <v>-1.9535836240134868E-3</v>
      </c>
      <c r="IA424" s="240">
        <f t="shared" ca="1" si="825"/>
        <v>3.5960026980124142E-4</v>
      </c>
      <c r="IB424" s="240">
        <f t="shared" ca="1" si="826"/>
        <v>1.9712336888096718E-3</v>
      </c>
      <c r="IC424" s="240">
        <f t="shared" ca="1" si="827"/>
        <v>-2.6284727694298252E-4</v>
      </c>
      <c r="ID424" s="240">
        <f t="shared" ca="1" si="828"/>
        <v>-1.9841348789898369E-3</v>
      </c>
      <c r="IE424" s="240">
        <f t="shared" ca="1" si="829"/>
        <v>1.5835633618110426E-3</v>
      </c>
      <c r="IF424" s="240">
        <f t="shared" ca="1" si="830"/>
        <v>1.992256114456835E-3</v>
      </c>
      <c r="IG424" s="240">
        <f t="shared" ca="1" si="831"/>
        <v>-6.7676236809781874E-5</v>
      </c>
      <c r="IH424" s="240">
        <f t="shared" ca="1" si="832"/>
        <v>-1.9955778304430708E-3</v>
      </c>
      <c r="II424" s="240">
        <f t="shared" ca="1" si="833"/>
        <v>-3.0271626334514969E-5</v>
      </c>
      <c r="IJ424" s="240">
        <f t="shared" ca="1" si="834"/>
        <v>1.9940920246437972E-3</v>
      </c>
      <c r="IK424" s="240">
        <f t="shared" ca="1" si="835"/>
        <v>1.2814656247960401E-4</v>
      </c>
      <c r="IL424" s="240">
        <f t="shared" ca="1" si="836"/>
        <v>-1.9878022764953261E-3</v>
      </c>
      <c r="IM424" s="240">
        <f t="shared" ca="1" si="837"/>
        <v>-2.2571278233125315E-4</v>
      </c>
      <c r="IN424" s="240">
        <f t="shared" ca="1" si="838"/>
        <v>1.9767237385518643E-3</v>
      </c>
      <c r="IO424" s="240">
        <f t="shared" ca="1" si="839"/>
        <v>3.2273524032016177E-4</v>
      </c>
      <c r="IP424" s="240">
        <f t="shared" ca="1" si="840"/>
        <v>-1.9608830999816619E-3</v>
      </c>
      <c r="IQ424" s="240">
        <f t="shared" ca="1" si="841"/>
        <v>-4.1898020084687104E-4</v>
      </c>
      <c r="IR424" s="240">
        <f t="shared" ca="1" si="842"/>
        <v>1.9403185222705468E-3</v>
      </c>
      <c r="IS424" s="240">
        <f t="shared" ca="1" si="843"/>
        <v>5.14215801371519E-4</v>
      </c>
      <c r="IT424" s="240">
        <f t="shared" ca="1" si="844"/>
        <v>-1.9150795472874542E-3</v>
      </c>
      <c r="IU424" s="240">
        <f t="shared" ca="1" si="845"/>
        <v>-6.0821261099056794E-4</v>
      </c>
      <c r="IV424" s="240">
        <f t="shared" ca="1" si="846"/>
        <v>1.8852269779337911E-3</v>
      </c>
      <c r="IW424" s="240">
        <f t="shared" ca="1" si="847"/>
        <v>7.0074418315660848E-4</v>
      </c>
      <c r="IX424" s="240">
        <f t="shared" ca="1" si="848"/>
        <v>-1.8508327316638642E-3</v>
      </c>
      <c r="IY424" s="240">
        <f t="shared" ca="1" si="849"/>
        <v>-7.9158760120748425E-4</v>
      </c>
      <c r="IZ424" s="240">
        <f t="shared" ca="1" si="850"/>
        <v>1.8119796672295982E-3</v>
      </c>
      <c r="JA424" s="240">
        <f t="shared" ca="1" si="851"/>
        <v>8.8052401539216708E-4</v>
      </c>
      <c r="JB424" s="240">
        <f t="shared" ca="1" si="852"/>
        <v>-1.7687613850663035E-3</v>
      </c>
    </row>
    <row r="425" spans="2:262">
      <c r="B425" s="248">
        <v>64</v>
      </c>
      <c r="C425" s="247">
        <f t="shared" si="853"/>
        <v>1.2500000000000007E-3</v>
      </c>
      <c r="D425" s="244">
        <f t="shared" ca="1" si="597"/>
        <v>24.066675451794399</v>
      </c>
      <c r="E425" s="243">
        <f ca="1">BR361</f>
        <v>6.6675451794399224E-2</v>
      </c>
      <c r="F425" s="242">
        <v>64</v>
      </c>
      <c r="G425" s="240">
        <f t="shared" ca="1" si="854"/>
        <v>-5.7786711800658001E-4</v>
      </c>
      <c r="H425" s="240">
        <f t="shared" ca="1" si="598"/>
        <v>8.8155926502842788E-4</v>
      </c>
      <c r="I425" s="240">
        <f t="shared" ca="1" si="599"/>
        <v>5.7786711800658012E-4</v>
      </c>
      <c r="J425" s="240">
        <f t="shared" ca="1" si="600"/>
        <v>-8.8155926502842788E-4</v>
      </c>
      <c r="K425" s="240">
        <f t="shared" ca="1" si="601"/>
        <v>-5.7786711800658023E-4</v>
      </c>
      <c r="L425" s="240">
        <f t="shared" ca="1" si="602"/>
        <v>8.8155926502842777E-4</v>
      </c>
      <c r="M425" s="240">
        <f t="shared" ca="1" si="603"/>
        <v>5.7786711800658034E-4</v>
      </c>
      <c r="N425" s="240">
        <f t="shared" ca="1" si="604"/>
        <v>-8.8155926502842766E-4</v>
      </c>
      <c r="O425" s="240">
        <f t="shared" ca="1" si="605"/>
        <v>-5.7786711800658045E-4</v>
      </c>
      <c r="P425" s="240">
        <f t="shared" ca="1" si="606"/>
        <v>8.8155926502842766E-4</v>
      </c>
      <c r="Q425" s="240">
        <f t="shared" ca="1" si="607"/>
        <v>5.7786711800658218E-4</v>
      </c>
      <c r="R425" s="240">
        <f t="shared" ca="1" si="608"/>
        <v>-8.8155926502842756E-4</v>
      </c>
      <c r="S425" s="240">
        <f t="shared" ca="1" si="609"/>
        <v>-5.7786711800657915E-4</v>
      </c>
      <c r="T425" s="240">
        <f t="shared" ca="1" si="610"/>
        <v>8.8155926502842745E-4</v>
      </c>
      <c r="U425" s="241">
        <f t="shared" ca="1" si="611"/>
        <v>5.778671180065824E-4</v>
      </c>
      <c r="V425" s="240">
        <f t="shared" ca="1" si="612"/>
        <v>-8.8155926502842745E-4</v>
      </c>
      <c r="W425" s="240">
        <f t="shared" ca="1" si="613"/>
        <v>-5.7786711800657936E-4</v>
      </c>
      <c r="X425" s="240">
        <f t="shared" ca="1" si="614"/>
        <v>8.8155926502842734E-4</v>
      </c>
      <c r="Y425" s="240">
        <f t="shared" ca="1" si="615"/>
        <v>5.7786711800658262E-4</v>
      </c>
      <c r="Z425" s="240">
        <f t="shared" ca="1" si="616"/>
        <v>-8.8155926502842723E-4</v>
      </c>
      <c r="AA425" s="240">
        <f t="shared" ca="1" si="617"/>
        <v>-5.7786711800657958E-4</v>
      </c>
      <c r="AB425" s="240">
        <f t="shared" ca="1" si="618"/>
        <v>8.8155926502842517E-4</v>
      </c>
      <c r="AC425" s="240">
        <f t="shared" ca="1" si="619"/>
        <v>5.7786711800658283E-4</v>
      </c>
      <c r="AD425" s="240">
        <f t="shared" ca="1" si="620"/>
        <v>-8.8155926502842712E-4</v>
      </c>
      <c r="AE425" s="240">
        <f t="shared" ca="1" si="621"/>
        <v>-5.778671180065798E-4</v>
      </c>
      <c r="AF425" s="240">
        <f t="shared" ca="1" si="622"/>
        <v>8.8155926502842907E-4</v>
      </c>
      <c r="AG425" s="240">
        <f t="shared" ca="1" si="623"/>
        <v>5.7786711800658305E-4</v>
      </c>
      <c r="AH425" s="240">
        <f t="shared" ca="1" si="624"/>
        <v>-8.8155926502842701E-4</v>
      </c>
      <c r="AI425" s="240">
        <f t="shared" ca="1" si="625"/>
        <v>-5.7786711800658001E-4</v>
      </c>
      <c r="AJ425" s="240">
        <f t="shared" ca="1" si="626"/>
        <v>8.8155926502842485E-4</v>
      </c>
      <c r="AK425" s="240">
        <f t="shared" ca="1" si="627"/>
        <v>5.7786711800658327E-4</v>
      </c>
      <c r="AL425" s="240">
        <f t="shared" ca="1" si="628"/>
        <v>-8.8155926502842691E-4</v>
      </c>
      <c r="AM425" s="240">
        <f t="shared" ca="1" si="629"/>
        <v>-5.7786711800658023E-4</v>
      </c>
      <c r="AN425" s="240">
        <f t="shared" ca="1" si="630"/>
        <v>8.8155926502842886E-4</v>
      </c>
      <c r="AO425" s="240">
        <f t="shared" ca="1" si="631"/>
        <v>5.7786711800658348E-4</v>
      </c>
      <c r="AP425" s="240">
        <f t="shared" ca="1" si="632"/>
        <v>-8.8155926502842669E-4</v>
      </c>
      <c r="AQ425" s="240">
        <f t="shared" ca="1" si="633"/>
        <v>-5.7786711800658045E-4</v>
      </c>
      <c r="AR425" s="240">
        <f t="shared" ca="1" si="634"/>
        <v>8.8155926502842463E-4</v>
      </c>
      <c r="AS425" s="240">
        <f t="shared" ca="1" si="635"/>
        <v>5.778671180065837E-4</v>
      </c>
      <c r="AT425" s="240">
        <f t="shared" ca="1" si="636"/>
        <v>-8.8155926502842658E-4</v>
      </c>
      <c r="AU425" s="240">
        <f t="shared" ca="1" si="637"/>
        <v>-5.7786711800658695E-4</v>
      </c>
      <c r="AV425" s="240">
        <f t="shared" ca="1" si="638"/>
        <v>8.8155926502842853E-4</v>
      </c>
      <c r="AW425" s="240">
        <f t="shared" ca="1" si="639"/>
        <v>5.7786711800658392E-4</v>
      </c>
      <c r="AX425" s="240">
        <f t="shared" ca="1" si="640"/>
        <v>-8.8155926502842235E-4</v>
      </c>
      <c r="AY425" s="240">
        <f t="shared" ca="1" si="641"/>
        <v>-5.7786711800658088E-4</v>
      </c>
      <c r="AZ425" s="240">
        <f t="shared" ca="1" si="642"/>
        <v>8.815592650284243E-4</v>
      </c>
      <c r="BA425" s="240">
        <f t="shared" ca="1" si="643"/>
        <v>5.7786711800657785E-4</v>
      </c>
      <c r="BB425" s="240">
        <f t="shared" ca="1" si="644"/>
        <v>-8.8155926502842626E-4</v>
      </c>
      <c r="BC425" s="240">
        <f t="shared" ca="1" si="645"/>
        <v>-5.7786711800658739E-4</v>
      </c>
      <c r="BD425" s="240">
        <f t="shared" ca="1" si="646"/>
        <v>8.8155926502842832E-4</v>
      </c>
      <c r="BE425" s="240">
        <f t="shared" ca="1" si="647"/>
        <v>5.7786711800658435E-4</v>
      </c>
      <c r="BF425" s="240">
        <f t="shared" ca="1" si="648"/>
        <v>-8.8155926502843027E-4</v>
      </c>
      <c r="BG425" s="240">
        <f t="shared" ca="1" si="649"/>
        <v>-5.7786711800658132E-4</v>
      </c>
      <c r="BH425" s="240">
        <f t="shared" ca="1" si="650"/>
        <v>8.8155926502842398E-4</v>
      </c>
      <c r="BI425" s="240">
        <f t="shared" ca="1" si="651"/>
        <v>5.7786711800657828E-4</v>
      </c>
      <c r="BJ425" s="240">
        <f t="shared" ca="1" si="652"/>
        <v>-8.8155926502842604E-4</v>
      </c>
      <c r="BK425" s="240">
        <f t="shared" ca="1" si="653"/>
        <v>-5.7786711800658782E-4</v>
      </c>
      <c r="BL425" s="240">
        <f t="shared" ca="1" si="654"/>
        <v>8.8155926502842799E-4</v>
      </c>
      <c r="BM425" s="240">
        <f t="shared" ca="1" si="655"/>
        <v>5.7786711800658478E-4</v>
      </c>
      <c r="BN425" s="240">
        <f t="shared" ca="1" si="656"/>
        <v>-8.8155926502842181E-4</v>
      </c>
      <c r="BO425" s="240">
        <f t="shared" ca="1" si="657"/>
        <v>-5.7786711800658175E-4</v>
      </c>
      <c r="BP425" s="240">
        <f t="shared" ca="1" si="658"/>
        <v>8.8155926502842376E-4</v>
      </c>
      <c r="BQ425" s="240">
        <f t="shared" ca="1" si="659"/>
        <v>5.7786711800657871E-4</v>
      </c>
      <c r="BR425" s="240">
        <f t="shared" ca="1" si="660"/>
        <v>-8.8155926502842571E-4</v>
      </c>
      <c r="BS425" s="240">
        <f t="shared" ca="1" si="661"/>
        <v>-5.7786711800658825E-4</v>
      </c>
      <c r="BT425" s="240">
        <f t="shared" ca="1" si="662"/>
        <v>8.8155926502842766E-4</v>
      </c>
      <c r="BU425" s="240">
        <f t="shared" ca="1" si="663"/>
        <v>5.7786711800658522E-4</v>
      </c>
      <c r="BV425" s="240">
        <f t="shared" ca="1" si="664"/>
        <v>-8.8155926502842972E-4</v>
      </c>
      <c r="BW425" s="240">
        <f t="shared" ca="1" si="665"/>
        <v>-5.7786711800658218E-4</v>
      </c>
      <c r="BX425" s="240">
        <f t="shared" ca="1" si="666"/>
        <v>8.8155926502842344E-4</v>
      </c>
      <c r="BY425" s="240">
        <f t="shared" ca="1" si="667"/>
        <v>5.7786711800657915E-4</v>
      </c>
      <c r="BZ425" s="240">
        <f t="shared" ca="1" si="668"/>
        <v>-8.8155926502842539E-4</v>
      </c>
      <c r="CA425" s="240">
        <f t="shared" ca="1" si="669"/>
        <v>-5.7786711800658869E-4</v>
      </c>
      <c r="CB425" s="240">
        <f t="shared" ca="1" si="670"/>
        <v>8.8155926502842745E-4</v>
      </c>
      <c r="CC425" s="240">
        <f t="shared" ca="1" si="671"/>
        <v>5.7786711800658565E-4</v>
      </c>
      <c r="CD425" s="240">
        <f t="shared" ca="1" si="672"/>
        <v>-8.8155926502842116E-4</v>
      </c>
      <c r="CE425" s="240">
        <f t="shared" ca="1" si="673"/>
        <v>-5.7786711800658262E-4</v>
      </c>
      <c r="CF425" s="240">
        <f t="shared" ca="1" si="674"/>
        <v>8.8155926502842322E-4</v>
      </c>
      <c r="CG425" s="240">
        <f t="shared" ca="1" si="675"/>
        <v>5.7786711800657958E-4</v>
      </c>
      <c r="CH425" s="240">
        <f t="shared" ca="1" si="676"/>
        <v>-8.8155926502842517E-4</v>
      </c>
      <c r="CI425" s="240">
        <f t="shared" ca="1" si="677"/>
        <v>-5.7786711800658912E-4</v>
      </c>
      <c r="CJ425" s="240">
        <f t="shared" ca="1" si="678"/>
        <v>8.8155926502841888E-4</v>
      </c>
      <c r="CK425" s="240">
        <f t="shared" ca="1" si="679"/>
        <v>5.7786711800657351E-4</v>
      </c>
      <c r="CL425" s="240">
        <f t="shared" ca="1" si="680"/>
        <v>-8.8155926502842907E-4</v>
      </c>
      <c r="CM425" s="240">
        <f t="shared" ca="1" si="681"/>
        <v>-5.7786711800658305E-4</v>
      </c>
      <c r="CN425" s="240">
        <f t="shared" ca="1" si="682"/>
        <v>8.8155926502842289E-4</v>
      </c>
      <c r="CO425" s="240">
        <f t="shared" ca="1" si="683"/>
        <v>5.7786711800659259E-4</v>
      </c>
      <c r="CP425" s="240">
        <f t="shared" ca="1" si="684"/>
        <v>-8.8155926502841671E-4</v>
      </c>
      <c r="CQ425" s="240">
        <f t="shared" ca="1" si="685"/>
        <v>-5.7786711800657698E-4</v>
      </c>
      <c r="CR425" s="240">
        <f t="shared" ca="1" si="686"/>
        <v>8.8155926502842691E-4</v>
      </c>
      <c r="CS425" s="240">
        <f t="shared" ca="1" si="687"/>
        <v>5.7786711800658652E-4</v>
      </c>
      <c r="CT425" s="240">
        <f t="shared" ca="1" si="688"/>
        <v>-8.8155926502842062E-4</v>
      </c>
      <c r="CU425" s="240">
        <f t="shared" ca="1" si="689"/>
        <v>-5.7786711800659595E-4</v>
      </c>
      <c r="CV425" s="240">
        <f t="shared" ca="1" si="690"/>
        <v>8.8155926502843081E-4</v>
      </c>
      <c r="CW425" s="240">
        <f t="shared" ca="1" si="691"/>
        <v>5.7786711800658045E-4</v>
      </c>
      <c r="CX425" s="240">
        <f t="shared" ca="1" si="692"/>
        <v>-8.8155926502842463E-4</v>
      </c>
      <c r="CY425" s="240">
        <f t="shared" ca="1" si="693"/>
        <v>-5.7786711800658999E-4</v>
      </c>
      <c r="CZ425" s="240">
        <f t="shared" ca="1" si="694"/>
        <v>8.8155926502841834E-4</v>
      </c>
      <c r="DA425" s="240">
        <f t="shared" ca="1" si="695"/>
        <v>5.7786711800657438E-4</v>
      </c>
      <c r="DB425" s="240">
        <f t="shared" ca="1" si="696"/>
        <v>-8.8155926502842853E-4</v>
      </c>
      <c r="DC425" s="240">
        <f t="shared" ca="1" si="697"/>
        <v>-5.7786711800658392E-4</v>
      </c>
      <c r="DD425" s="240">
        <f t="shared" ca="1" si="698"/>
        <v>8.8155926502842235E-4</v>
      </c>
      <c r="DE425" s="240">
        <f t="shared" ca="1" si="699"/>
        <v>5.7786711800659346E-4</v>
      </c>
      <c r="DF425" s="240">
        <f t="shared" ca="1" si="700"/>
        <v>-8.8155926502843254E-4</v>
      </c>
      <c r="DG425" s="240">
        <f t="shared" ca="1" si="701"/>
        <v>-5.7786711800657785E-4</v>
      </c>
      <c r="DH425" s="240">
        <f t="shared" ca="1" si="702"/>
        <v>8.8155926502842626E-4</v>
      </c>
      <c r="DI425" s="240">
        <f t="shared" ca="1" si="703"/>
        <v>5.7786711800658739E-4</v>
      </c>
      <c r="DJ425" s="240">
        <f t="shared" ca="1" si="704"/>
        <v>-8.8155926502842008E-4</v>
      </c>
      <c r="DK425" s="240">
        <f t="shared" ca="1" si="705"/>
        <v>-5.7786711800659682E-4</v>
      </c>
      <c r="DL425" s="240">
        <f t="shared" ca="1" si="706"/>
        <v>8.8155926502843027E-4</v>
      </c>
      <c r="DM425" s="240">
        <f t="shared" ca="1" si="707"/>
        <v>5.7786711800658132E-4</v>
      </c>
      <c r="DN425" s="240">
        <f t="shared" ca="1" si="708"/>
        <v>-8.8155926502842398E-4</v>
      </c>
      <c r="DO425" s="240">
        <f t="shared" ca="1" si="709"/>
        <v>-5.7786711800659086E-4</v>
      </c>
      <c r="DP425" s="240">
        <f t="shared" ca="1" si="710"/>
        <v>8.815592650284178E-4</v>
      </c>
      <c r="DQ425" s="240">
        <f t="shared" ca="1" si="711"/>
        <v>5.7786711800657524E-4</v>
      </c>
      <c r="DR425" s="240">
        <f t="shared" ca="1" si="712"/>
        <v>-8.8155926502842799E-4</v>
      </c>
      <c r="DS425" s="240">
        <f t="shared" ca="1" si="713"/>
        <v>-5.7786711800658478E-4</v>
      </c>
      <c r="DT425" s="240">
        <f t="shared" ca="1" si="714"/>
        <v>8.8155926502842181E-4</v>
      </c>
      <c r="DU425" s="240">
        <f t="shared" ca="1" si="715"/>
        <v>5.7786711800659422E-4</v>
      </c>
      <c r="DV425" s="240">
        <f t="shared" ca="1" si="716"/>
        <v>-8.8155926502841552E-4</v>
      </c>
      <c r="DW425" s="240">
        <f t="shared" ca="1" si="717"/>
        <v>-5.7786711800657871E-4</v>
      </c>
      <c r="DX425" s="240">
        <f t="shared" ca="1" si="718"/>
        <v>8.8155926502842571E-4</v>
      </c>
      <c r="DY425" s="240">
        <f t="shared" ca="1" si="719"/>
        <v>5.7786711800658825E-4</v>
      </c>
      <c r="DZ425" s="240">
        <f t="shared" ca="1" si="720"/>
        <v>-8.8155926502841953E-4</v>
      </c>
      <c r="EA425" s="240">
        <f t="shared" ca="1" si="721"/>
        <v>-5.7786711800659769E-4</v>
      </c>
      <c r="EB425" s="240">
        <f t="shared" ca="1" si="722"/>
        <v>8.8155926502842972E-4</v>
      </c>
      <c r="EC425" s="240">
        <f t="shared" ca="1" si="723"/>
        <v>5.7786711800658218E-4</v>
      </c>
      <c r="ED425" s="240">
        <f t="shared" ca="1" si="724"/>
        <v>-8.8155926502842344E-4</v>
      </c>
      <c r="EE425" s="240">
        <f t="shared" ca="1" si="725"/>
        <v>-5.7786711800659172E-4</v>
      </c>
      <c r="EF425" s="240">
        <f t="shared" ca="1" si="726"/>
        <v>8.8155926502841726E-4</v>
      </c>
      <c r="EG425" s="240">
        <f t="shared" ca="1" si="727"/>
        <v>5.7786711800657611E-4</v>
      </c>
      <c r="EH425" s="240">
        <f t="shared" ca="1" si="728"/>
        <v>-8.8155926502842745E-4</v>
      </c>
      <c r="EI425" s="240">
        <f t="shared" ca="1" si="729"/>
        <v>-5.7786711800658565E-4</v>
      </c>
      <c r="EJ425" s="240">
        <f t="shared" ca="1" si="730"/>
        <v>8.8155926502842116E-4</v>
      </c>
      <c r="EK425" s="240">
        <f t="shared" ca="1" si="731"/>
        <v>5.7786711800659508E-4</v>
      </c>
      <c r="EL425" s="240">
        <f t="shared" ca="1" si="732"/>
        <v>-8.8155926502843135E-4</v>
      </c>
      <c r="EM425" s="240">
        <f t="shared" ca="1" si="733"/>
        <v>-5.7786711800657958E-4</v>
      </c>
      <c r="EN425" s="240">
        <f t="shared" ca="1" si="734"/>
        <v>8.8155926502842517E-4</v>
      </c>
      <c r="EO425" s="240">
        <f t="shared" ca="1" si="735"/>
        <v>5.7786711800658912E-4</v>
      </c>
      <c r="EP425" s="240">
        <f t="shared" ca="1" si="736"/>
        <v>-8.8155926502841888E-4</v>
      </c>
      <c r="EQ425" s="240">
        <f t="shared" ca="1" si="737"/>
        <v>-5.7786711800659855E-4</v>
      </c>
      <c r="ER425" s="240">
        <f t="shared" ca="1" si="738"/>
        <v>8.8155926502842907E-4</v>
      </c>
      <c r="ES425" s="240">
        <f t="shared" ca="1" si="739"/>
        <v>5.7786711800658305E-4</v>
      </c>
      <c r="ET425" s="240">
        <f t="shared" ca="1" si="740"/>
        <v>-8.8155926502842289E-4</v>
      </c>
      <c r="EU425" s="240">
        <f t="shared" ca="1" si="741"/>
        <v>-5.7786711800659259E-4</v>
      </c>
      <c r="EV425" s="240">
        <f t="shared" ca="1" si="742"/>
        <v>8.8155926502841671E-4</v>
      </c>
      <c r="EW425" s="240">
        <f t="shared" ca="1" si="743"/>
        <v>5.7786711800657698E-4</v>
      </c>
      <c r="EX425" s="240">
        <f t="shared" ca="1" si="744"/>
        <v>-8.8155926502842691E-4</v>
      </c>
      <c r="EY425" s="240">
        <f t="shared" ca="1" si="745"/>
        <v>-5.7786711800658652E-4</v>
      </c>
      <c r="EZ425" s="240">
        <f t="shared" ca="1" si="746"/>
        <v>8.8155926502842062E-4</v>
      </c>
      <c r="FA425" s="240">
        <f t="shared" ca="1" si="747"/>
        <v>5.7786711800659595E-4</v>
      </c>
      <c r="FB425" s="240">
        <f t="shared" ca="1" si="748"/>
        <v>-8.8155926502841444E-4</v>
      </c>
      <c r="FC425" s="240">
        <f t="shared" ca="1" si="749"/>
        <v>-5.7786711800658045E-4</v>
      </c>
      <c r="FD425" s="240">
        <f t="shared" ca="1" si="750"/>
        <v>8.8155926502842463E-4</v>
      </c>
      <c r="FE425" s="240">
        <f t="shared" ca="1" si="751"/>
        <v>5.7786711800658999E-4</v>
      </c>
      <c r="FF425" s="240">
        <f t="shared" ca="1" si="752"/>
        <v>-8.8155926502841834E-4</v>
      </c>
      <c r="FG425" s="240">
        <f t="shared" ca="1" si="753"/>
        <v>-5.7786711800659942E-4</v>
      </c>
      <c r="FH425" s="240">
        <f t="shared" ca="1" si="754"/>
        <v>8.8155926502842853E-4</v>
      </c>
      <c r="FI425" s="240">
        <f t="shared" ca="1" si="755"/>
        <v>5.7786711800658392E-4</v>
      </c>
      <c r="FJ425" s="240">
        <f t="shared" ca="1" si="756"/>
        <v>-8.8155926502842235E-4</v>
      </c>
      <c r="FK425" s="240">
        <f t="shared" ca="1" si="757"/>
        <v>-5.7786711800659346E-4</v>
      </c>
      <c r="FL425" s="240">
        <f t="shared" ca="1" si="758"/>
        <v>8.8155926502841606E-4</v>
      </c>
      <c r="FM425" s="240">
        <f t="shared" ca="1" si="759"/>
        <v>5.7786711800660289E-4</v>
      </c>
      <c r="FN425" s="240">
        <f t="shared" ca="1" si="760"/>
        <v>-8.8155926502840988E-4</v>
      </c>
      <c r="FO425" s="240">
        <f t="shared" ca="1" si="761"/>
        <v>-5.7786711800661243E-4</v>
      </c>
      <c r="FP425" s="240">
        <f t="shared" ca="1" si="762"/>
        <v>8.8155926502843645E-4</v>
      </c>
      <c r="FQ425" s="240">
        <f t="shared" ca="1" si="763"/>
        <v>5.7786711800657177E-4</v>
      </c>
      <c r="FR425" s="240">
        <f t="shared" ca="1" si="764"/>
        <v>-8.8155926502843027E-4</v>
      </c>
      <c r="FS425" s="240">
        <f t="shared" ca="1" si="765"/>
        <v>-5.7786711800658132E-4</v>
      </c>
      <c r="FT425" s="240">
        <f t="shared" ca="1" si="766"/>
        <v>8.8155926502842398E-4</v>
      </c>
      <c r="FU425" s="240">
        <f t="shared" ca="1" si="767"/>
        <v>5.7786711800659086E-4</v>
      </c>
      <c r="FV425" s="240">
        <f t="shared" ca="1" si="768"/>
        <v>-8.815592650284178E-4</v>
      </c>
      <c r="FW425" s="240">
        <f t="shared" ca="1" si="769"/>
        <v>-5.7786711800660029E-4</v>
      </c>
      <c r="FX425" s="240">
        <f t="shared" ca="1" si="770"/>
        <v>8.8155926502841162E-4</v>
      </c>
      <c r="FY425" s="240">
        <f t="shared" ca="1" si="771"/>
        <v>5.7786711800660983E-4</v>
      </c>
      <c r="FZ425" s="240">
        <f t="shared" ca="1" si="772"/>
        <v>-8.8155926502840533E-4</v>
      </c>
      <c r="GA425" s="240">
        <f t="shared" ca="1" si="773"/>
        <v>-5.7786711800656917E-4</v>
      </c>
      <c r="GB425" s="240">
        <f t="shared" ca="1" si="774"/>
        <v>8.81559265028432E-4</v>
      </c>
      <c r="GC425" s="240">
        <f t="shared" ca="1" si="775"/>
        <v>5.7786711800657871E-4</v>
      </c>
      <c r="GD425" s="240">
        <f t="shared" ca="1" si="776"/>
        <v>-8.8155926502842571E-4</v>
      </c>
      <c r="GE425" s="240">
        <f t="shared" ca="1" si="777"/>
        <v>-5.7786711800658825E-4</v>
      </c>
      <c r="GF425" s="240">
        <f t="shared" ca="1" si="778"/>
        <v>8.8155926502841953E-4</v>
      </c>
      <c r="GG425" s="240">
        <f t="shared" ca="1" si="779"/>
        <v>5.7786711800659769E-4</v>
      </c>
      <c r="GH425" s="240">
        <f t="shared" ca="1" si="780"/>
        <v>-8.8155926502841324E-4</v>
      </c>
      <c r="GI425" s="240">
        <f t="shared" ca="1" si="781"/>
        <v>-5.7786711800660723E-4</v>
      </c>
      <c r="GJ425" s="240">
        <f t="shared" ca="1" si="782"/>
        <v>8.8155926502840706E-4</v>
      </c>
      <c r="GK425" s="240">
        <f t="shared" ca="1" si="783"/>
        <v>5.7786711800656657E-4</v>
      </c>
      <c r="GL425" s="240">
        <f t="shared" ca="1" si="784"/>
        <v>-8.8155926502843363E-4</v>
      </c>
      <c r="GM425" s="240">
        <f t="shared" ca="1" si="785"/>
        <v>-5.7786711800657611E-4</v>
      </c>
      <c r="GN425" s="240">
        <f t="shared" ca="1" si="786"/>
        <v>8.8155926502842745E-4</v>
      </c>
      <c r="GO425" s="240">
        <f t="shared" ca="1" si="787"/>
        <v>5.7786711800658565E-4</v>
      </c>
      <c r="GP425" s="240">
        <f t="shared" ca="1" si="788"/>
        <v>-8.8155926502842116E-4</v>
      </c>
      <c r="GQ425" s="240">
        <f t="shared" ca="1" si="789"/>
        <v>-5.7786711800659508E-4</v>
      </c>
      <c r="GR425" s="240">
        <f t="shared" ca="1" si="790"/>
        <v>8.8155926502841498E-4</v>
      </c>
      <c r="GS425" s="240">
        <f t="shared" ca="1" si="791"/>
        <v>5.7786711800660463E-4</v>
      </c>
      <c r="GT425" s="240">
        <f t="shared" ca="1" si="792"/>
        <v>-8.8155926502840869E-4</v>
      </c>
      <c r="GU425" s="240">
        <f t="shared" ca="1" si="793"/>
        <v>-5.7786711800661417E-4</v>
      </c>
      <c r="GV425" s="240">
        <f t="shared" ca="1" si="794"/>
        <v>8.8155926502843536E-4</v>
      </c>
      <c r="GW425" s="240">
        <f t="shared" ca="1" si="795"/>
        <v>5.7786711800657351E-4</v>
      </c>
      <c r="GX425" s="240">
        <f t="shared" ca="1" si="796"/>
        <v>-8.8155926502842907E-4</v>
      </c>
      <c r="GY425" s="240">
        <f t="shared" ca="1" si="797"/>
        <v>-5.7786711800658305E-4</v>
      </c>
      <c r="GZ425" s="240">
        <f t="shared" ca="1" si="798"/>
        <v>8.8155926502842289E-4</v>
      </c>
      <c r="HA425" s="240">
        <f t="shared" ca="1" si="799"/>
        <v>5.7786711800659259E-4</v>
      </c>
      <c r="HB425" s="240">
        <f t="shared" ca="1" si="800"/>
        <v>-8.8155926502841671E-4</v>
      </c>
      <c r="HC425" s="240">
        <f t="shared" ca="1" si="801"/>
        <v>-5.7786711800660202E-4</v>
      </c>
      <c r="HD425" s="240">
        <f t="shared" ca="1" si="802"/>
        <v>8.8155926502841043E-4</v>
      </c>
      <c r="HE425" s="240">
        <f t="shared" ca="1" si="803"/>
        <v>5.7786711800661156E-4</v>
      </c>
      <c r="HF425" s="240">
        <f t="shared" ca="1" si="804"/>
        <v>-8.815592650284371E-4</v>
      </c>
      <c r="HG425" s="240">
        <f t="shared" ca="1" si="805"/>
        <v>-5.7786711800657091E-4</v>
      </c>
      <c r="HH425" s="240">
        <f t="shared" ca="1" si="806"/>
        <v>8.8155926502843081E-4</v>
      </c>
      <c r="HI425" s="240">
        <f t="shared" ca="1" si="807"/>
        <v>5.7786711800658045E-4</v>
      </c>
      <c r="HJ425" s="240">
        <f t="shared" ca="1" si="808"/>
        <v>-8.8155926502842463E-4</v>
      </c>
      <c r="HK425" s="240">
        <f t="shared" ca="1" si="809"/>
        <v>-5.7786711800658999E-4</v>
      </c>
      <c r="HL425" s="240">
        <f t="shared" ca="1" si="810"/>
        <v>8.8155926502841834E-4</v>
      </c>
      <c r="HM425" s="240">
        <f t="shared" ca="1" si="811"/>
        <v>5.7786711800659942E-4</v>
      </c>
      <c r="HN425" s="240">
        <f t="shared" ca="1" si="812"/>
        <v>-8.8155926502841216E-4</v>
      </c>
      <c r="HO425" s="240">
        <f t="shared" ca="1" si="813"/>
        <v>-5.7786711800660896E-4</v>
      </c>
      <c r="HP425" s="240">
        <f t="shared" ca="1" si="814"/>
        <v>8.8155926502840587E-4</v>
      </c>
      <c r="HQ425" s="240">
        <f t="shared" ca="1" si="815"/>
        <v>5.778671180065683E-4</v>
      </c>
      <c r="HR425" s="240">
        <f t="shared" ca="1" si="816"/>
        <v>-8.8155926502843254E-4</v>
      </c>
      <c r="HS425" s="240">
        <f t="shared" ca="1" si="817"/>
        <v>-5.7786711800657785E-4</v>
      </c>
      <c r="HT425" s="240">
        <f t="shared" ca="1" si="818"/>
        <v>8.8155926502842626E-4</v>
      </c>
      <c r="HU425" s="240">
        <f t="shared" ca="1" si="819"/>
        <v>5.7786711800658739E-4</v>
      </c>
      <c r="HV425" s="240">
        <f t="shared" ca="1" si="820"/>
        <v>-8.8155926502842008E-4</v>
      </c>
      <c r="HW425" s="240">
        <f t="shared" ca="1" si="821"/>
        <v>-5.7786711800659682E-4</v>
      </c>
      <c r="HX425" s="240">
        <f t="shared" ca="1" si="822"/>
        <v>8.8155926502841379E-4</v>
      </c>
      <c r="HY425" s="240">
        <f t="shared" ca="1" si="823"/>
        <v>5.7786711800660636E-4</v>
      </c>
      <c r="HZ425" s="240">
        <f t="shared" ca="1" si="824"/>
        <v>-8.8155926502840761E-4</v>
      </c>
      <c r="IA425" s="240">
        <f t="shared" ca="1" si="825"/>
        <v>-5.778671180066159E-4</v>
      </c>
      <c r="IB425" s="240">
        <f t="shared" ca="1" si="826"/>
        <v>8.8155926502843417E-4</v>
      </c>
      <c r="IC425" s="240">
        <f t="shared" ca="1" si="827"/>
        <v>5.7786711800657524E-4</v>
      </c>
      <c r="ID425" s="240">
        <f t="shared" ca="1" si="828"/>
        <v>-8.8155926502842799E-4</v>
      </c>
      <c r="IE425" s="240">
        <f t="shared" ca="1" si="829"/>
        <v>5.7786711800657524E-4</v>
      </c>
      <c r="IF425" s="240">
        <f t="shared" ca="1" si="830"/>
        <v>8.8155926502842181E-4</v>
      </c>
      <c r="IG425" s="240">
        <f t="shared" ca="1" si="831"/>
        <v>5.7786711800659422E-4</v>
      </c>
      <c r="IH425" s="240">
        <f t="shared" ca="1" si="832"/>
        <v>-8.8155926502841552E-4</v>
      </c>
      <c r="II425" s="240">
        <f t="shared" ca="1" si="833"/>
        <v>-5.7786711800660376E-4</v>
      </c>
      <c r="IJ425" s="240">
        <f t="shared" ca="1" si="834"/>
        <v>8.8155926502840934E-4</v>
      </c>
      <c r="IK425" s="240">
        <f t="shared" ca="1" si="835"/>
        <v>5.778671180066133E-4</v>
      </c>
      <c r="IL425" s="240">
        <f t="shared" ca="1" si="836"/>
        <v>-8.8155926502840305E-4</v>
      </c>
      <c r="IM425" s="240">
        <f t="shared" ca="1" si="837"/>
        <v>-5.7786711800657264E-4</v>
      </c>
      <c r="IN425" s="240">
        <f t="shared" ca="1" si="838"/>
        <v>8.8155926502842972E-4</v>
      </c>
      <c r="IO425" s="240">
        <f t="shared" ca="1" si="839"/>
        <v>5.7786711800658218E-4</v>
      </c>
      <c r="IP425" s="240">
        <f t="shared" ca="1" si="840"/>
        <v>-8.8155926502842344E-4</v>
      </c>
      <c r="IQ425" s="240">
        <f t="shared" ca="1" si="841"/>
        <v>-5.7786711800659172E-4</v>
      </c>
      <c r="IR425" s="240">
        <f t="shared" ca="1" si="842"/>
        <v>8.8155926502841726E-4</v>
      </c>
      <c r="IS425" s="240">
        <f t="shared" ca="1" si="843"/>
        <v>5.7786711800660116E-4</v>
      </c>
      <c r="IT425" s="240">
        <f t="shared" ca="1" si="844"/>
        <v>-8.8155926502841097E-4</v>
      </c>
      <c r="IU425" s="240">
        <f t="shared" ca="1" si="845"/>
        <v>-5.778671180066107E-4</v>
      </c>
      <c r="IV425" s="240">
        <f t="shared" ca="1" si="846"/>
        <v>8.8155926502840479E-4</v>
      </c>
      <c r="IW425" s="240">
        <f t="shared" ca="1" si="847"/>
        <v>5.7786711800657004E-4</v>
      </c>
      <c r="IX425" s="240">
        <f t="shared" ca="1" si="848"/>
        <v>-8.8155926502843135E-4</v>
      </c>
      <c r="IY425" s="240">
        <f t="shared" ca="1" si="849"/>
        <v>-5.7786711800657958E-4</v>
      </c>
      <c r="IZ425" s="240">
        <f t="shared" ca="1" si="850"/>
        <v>8.8155926502842517E-4</v>
      </c>
      <c r="JA425" s="240">
        <f t="shared" ca="1" si="851"/>
        <v>5.7786711800658912E-4</v>
      </c>
      <c r="JB425" s="240">
        <f t="shared" ca="1" si="852"/>
        <v>-8.8155926502841888E-4</v>
      </c>
    </row>
    <row r="426" spans="2:262">
      <c r="B426" s="248">
        <v>65</v>
      </c>
      <c r="C426" s="247">
        <f t="shared" si="853"/>
        <v>1.2695312500000007E-3</v>
      </c>
      <c r="D426" s="244">
        <f t="shared" ref="D426:D489" ca="1" si="855">Vo_set2+E426</f>
        <v>23.938388921490905</v>
      </c>
      <c r="E426" s="243">
        <f ca="1">BS361</f>
        <v>-6.1611078509096077E-2</v>
      </c>
      <c r="F426" s="242">
        <v>65</v>
      </c>
      <c r="G426" s="240">
        <f t="shared" ref="G426:G489" ca="1" si="856">2*IMREAL(K165)*COS(2*PI()*B165*1/Nt_load2)-2*IMAGINARY(K165)*SIN(2*PI()*B165*1/Nt_load2)</f>
        <v>1.033424610960494E-4</v>
      </c>
      <c r="H426" s="240">
        <f t="shared" ref="H426:H489" ca="1" si="857">2*IMREAL(K165)*COS(2*PI()*B165*2/Nt_load2)-2*IMAGINARY(K165)*SIN(2*PI()*B165*2/Nt_load2)</f>
        <v>-5.0589817910454658E-4</v>
      </c>
      <c r="I426" s="240">
        <f t="shared" ref="I426:I489" ca="1" si="858">2*IMREAL(K165)*COS(2*PI()*B165*3/Nt_load2)-2*IMAGINARY(K165)*SIN(2*PI()*B165*3/Nt_load2)</f>
        <v>-7.8511735450589773E-5</v>
      </c>
      <c r="J426" s="240">
        <f t="shared" ref="J426:J489" ca="1" si="859">2*IMREAL(K165)*COS(2*PI()*B165*4/Nt_load2)-2*IMAGINARY(K165)*SIN(2*PI()*B165*4/Nt_load2)</f>
        <v>5.0975172798739337E-4</v>
      </c>
      <c r="K426" s="240">
        <f t="shared" ref="K426:K489" ca="1" si="860">2*IMREAL(K165)*COS(2*PI()*B165*5/Nt_load2)-2*IMAGINARY(K165)*SIN(2*PI()*B165*5/Nt_load2)</f>
        <v>5.3491868157613839E-5</v>
      </c>
      <c r="L426" s="240">
        <f t="shared" ref="L426:L489" ca="1" si="861">2*IMREAL(K165)*COS(2*PI()*B165*6/Nt_load2)-2*IMAGINARY(K165)*SIN(2*PI()*B165*6/Nt_load2)</f>
        <v>-5.1237724030854038E-4</v>
      </c>
      <c r="M426" s="240">
        <f t="shared" ref="M426:M489" ca="1" si="862">2*IMREAL(K165)*COS(2*PI()*B165*7/Nt_load2)-2*IMAGINARY(K165)*SIN(2*PI()*B165*7/Nt_load2)</f>
        <v>-2.8343134268912364E-5</v>
      </c>
      <c r="N426" s="240">
        <f t="shared" ref="N426:N489" ca="1" si="863">2*IMREAL(K165)*COS(2*PI()*B165*8/Nt_load2)-2*IMAGINARY(K165)*SIN(2*PI()*B165*8/Nt_load2)</f>
        <v>5.1376839097883823E-4</v>
      </c>
      <c r="O426" s="240">
        <f t="shared" ref="O426:O489" ca="1" si="864">2*IMREAL(K165)*COS(2*PI()*B165*9/Nt_load2)-2*IMAGINARY(K165)*SIN(2*PI()*B165*9/Nt_load2)</f>
        <v>3.1261192871903789E-6</v>
      </c>
      <c r="P426" s="240">
        <f t="shared" ref="P426:P489" ca="1" si="865">2*IMREAL(K165)*COS(2*PI()*B165*10/Nt_load2)-2*IMAGINARY(K165)*SIN(2*PI()*B165*10/Nt_load2)</f>
        <v>-5.1392182859447187E-4</v>
      </c>
      <c r="Q426" s="240">
        <f t="shared" ref="Q426:Q489" ca="1" si="866">2*IMREAL(K165)*COS(2*PI()*B165*11/Nt_load2)-2*IMAGINARY(K165)*SIN(2*PI()*B165*11/Nt_load2)</f>
        <v>2.2098426789708342E-5</v>
      </c>
      <c r="R426" s="240">
        <f t="shared" ref="R426:R489" ca="1" si="867">2*IMREAL(K165)*COS(2*PI()*B165*12/Nt_load2)-2*IMAGINARY(K165)*SIN(2*PI()*B165*12/Nt_load2)</f>
        <v>5.1283718351078571E-4</v>
      </c>
      <c r="S426" s="240">
        <f t="shared" ref="S426:S489" ca="1" si="868">2*IMREAL(K165)*COS(2*PI()*B165*13/Nt_load2)-2*IMAGINARY(K165)*SIN(2*PI()*B165*13/Nt_load2)</f>
        <v>-4.7269735820878889E-5</v>
      </c>
      <c r="T426" s="240">
        <f t="shared" ref="T426:T489" ca="1" si="869">2*IMREAL(K165)*COS(2*PI()*B165*14/Nt_load2)-2*IMAGINARY(K165)*SIN(2*PI()*B165*14/Nt_load2)</f>
        <v>-5.1051706873279012E-4</v>
      </c>
      <c r="U426" s="241">
        <f t="shared" ref="U426:U489" ca="1" si="870">2*IMREAL(K165)*COS(2*PI()*B165*15/Nt_load2)-2*IMAGINARY(K165)*SIN(2*PI()*B165*15/Nt_load2)</f>
        <v>7.2327167918115272E-5</v>
      </c>
      <c r="V426" s="240">
        <f t="shared" ref="V426:V489" ca="1" si="871">2*IMREAL(K165)*COS(2*PI()*B165*16/Nt_load2)-2*IMAGINARY(K165)*SIN(2*PI()*B165*16/Nt_load2)</f>
        <v>5.0696707362020291E-4</v>
      </c>
      <c r="W426" s="240">
        <f t="shared" ref="W426:W489" ca="1" si="872">2*IMREAL(K165)*COS(2*PI()*B165*17/Nt_load2)-2*IMAGINARY(K165)*SIN(2*PI()*B165*17/Nt_load2)</f>
        <v>-9.7210357532727043E-5</v>
      </c>
      <c r="X426" s="240">
        <f t="shared" ref="X426:X489" ca="1" si="873">2*IMREAL(K165)*COS(2*PI()*B165*18/Nt_load2)-2*IMAGINARY(K165)*SIN(2*PI()*B165*18/Nt_load2)</f>
        <v>-5.0219575042219345E-4</v>
      </c>
      <c r="Y426" s="240">
        <f t="shared" ref="Y426:Y489" ca="1" si="874">2*IMREAL(K165)*COS(2*PI()*B165*19/Nt_load2)-2*IMAGINARY(K165)*SIN(2*PI()*B165*19/Nt_load2)</f>
        <v>1.2185935888141893E-4</v>
      </c>
      <c r="Z426" s="240">
        <f t="shared" ref="Z426:Z489" ca="1" si="875">2*IMREAL(K165)*COS(2*PI()*B165*20/Nt_load2)-2*IMAGINARY(K165)*SIN(2*PI()*B165*20/Nt_load2)</f>
        <v>4.9621459367426473E-4</v>
      </c>
      <c r="AA426" s="240">
        <f t="shared" ref="AA426:AA489" ca="1" si="876">2*IMREAL(K165)*COS(2*PI()*B165*21/Nt_load2)-2*IMAGINARY(K165)*SIN(2*PI()*B165*21/Nt_load2)</f>
        <v>-1.4621479036094811E-4</v>
      </c>
      <c r="AB426" s="240">
        <f t="shared" ref="AB426:AB489" ca="1" si="877">2*IMREAL(K165)*COS(2*PI()*B165*22/Nt_load2)-2*IMAGINARY(K165)*SIN(2*PI()*B165*22/Nt_load2)</f>
        <v>-4.8903801250690959E-4</v>
      </c>
      <c r="AC426" s="240">
        <f t="shared" ref="AC426:AC489" ca="1" si="878">2*IMREAL(K165)*COS(2*PI()*B165*23/Nt_load2)-2*IMAGINARY(K165)*SIN(2*PI()*B165*23/Nt_load2)</f>
        <v>1.7021797760359458E-4</v>
      </c>
      <c r="AD426" s="240">
        <f t="shared" ref="AD426:AD489" ca="1" si="879">2*IMREAL(K165)*COS(2*PI()*B165*24/Nt_load2)-2*IMAGINARY(K165)*SIN(2*PI()*B165*24/Nt_load2)</f>
        <v>4.8068329593275381E-4</v>
      </c>
      <c r="AE426" s="240">
        <f t="shared" ref="AE426:AE489" ca="1" si="880">2*IMREAL(K165)*COS(2*PI()*B165*25/Nt_load2)-2*IMAGINARY(K165)*SIN(2*PI()*B165*25/Nt_load2)</f>
        <v>-1.9381109482885666E-4</v>
      </c>
      <c r="AF426" s="240">
        <f t="shared" ref="AF426:AF489" ca="1" si="881">2*IMREAL(K165)*COS(2*PI()*B165*26/Nt_load2)-2*IMAGINARY(K165)*SIN(2*PI()*B165*26/Nt_load2)</f>
        <v>-4.7117057119581182E-4</v>
      </c>
      <c r="AG426" s="240">
        <f t="shared" ref="AG426:AG489" ca="1" si="882">2*IMREAL(K165)*COS(2*PI()*B165*27/Nt_load2)-2*IMAGINARY(K165)*SIN(2*PI()*B165*27/Nt_load2)</f>
        <v>2.1693730415083245E-4</v>
      </c>
      <c r="AH426" s="240">
        <f t="shared" ref="AH426:AH489" ca="1" si="883">2*IMREAL(K165)*COS(2*PI()*B165*28/Nt_load2)-2*IMAGINARY(K165)*SIN(2*PI()*B165*28/Nt_load2)</f>
        <v>4.6052275528319286E-4</v>
      </c>
      <c r="AI426" s="240">
        <f t="shared" ref="AI426:AI489" ca="1" si="884">2*IMREAL(K165)*COS(2*PI()*B165*29/Nt_load2)-2*IMAGINARY(K165)*SIN(2*PI()*B165*29/Nt_load2)</f>
        <v>-2.3954089250564518E-4</v>
      </c>
      <c r="AJ426" s="240">
        <f t="shared" ref="AJ426:AJ489" ca="1" si="885">2*IMREAL(K165)*COS(2*PI()*B165*30/Nt_load2)-2*IMAGINARY(K165)*SIN(2*PI()*B165*30/Nt_load2)</f>
        <v>-4.4876549971606579E-4</v>
      </c>
      <c r="AK426" s="240">
        <f t="shared" ref="AK426:AK489" ca="1" si="886">2*IMREAL(K165)*COS(2*PI()*B165*31/Nt_load2)-2*IMAGINARY(K165)*SIN(2*PI()*B165*31/Nt_load2)</f>
        <v>2.6156740586910762E-4</v>
      </c>
      <c r="AL426" s="240">
        <f t="shared" ref="AL426:AL489" ca="1" si="887">2*IMREAL(K165)*COS(2*PI()*B165*32/Nt_load2)-2*IMAGINARY(K165)*SIN(2*PI()*B165*32/Nt_load2)</f>
        <v>4.3592712875290722E-4</v>
      </c>
      <c r="AM426" s="240">
        <f t="shared" ref="AM426:AM489" ca="1" si="888">2*IMREAL(K165)*COS(2*PI()*B165*33/Nt_load2)-2*IMAGINARY(K165)*SIN(2*PI()*B165*33/Nt_load2)</f>
        <v>-2.8296378044122934E-4</v>
      </c>
      <c r="AN426" s="240">
        <f t="shared" ref="AN426:AN489" ca="1" si="889">2*IMREAL(K165)*COS(2*PI()*B165*34/Nt_load2)-2*IMAGINARY(K165)*SIN(2*PI()*B165*34/Nt_load2)</f>
        <v>-4.2203857115387594E-4</v>
      </c>
      <c r="AO426" s="240">
        <f t="shared" ref="AO426:AO489" ca="1" si="890">2*IMREAL(K165)*COS(2*PI()*B165*35/Nt_load2)-2*IMAGINARY(K165)*SIN(2*PI()*B165*35/Nt_load2)</f>
        <v>3.0367847048157139E-4</v>
      </c>
      <c r="AP426" s="240">
        <f t="shared" ref="AP426:AP489" ca="1" si="891">2*IMREAL(K165)*COS(2*PI()*B165*36/Nt_load2)-2*IMAGINARY(K165)*SIN(2*PI()*B165*36/Nt_load2)</f>
        <v>4.0713328567072206E-4</v>
      </c>
      <c r="AQ426" s="240">
        <f t="shared" ref="AQ426:AQ489" ca="1" si="892">2*IMREAL(K165)*COS(2*PI()*B165*37/Nt_load2)-2*IMAGINARY(K165)*SIN(2*PI()*B165*37/Nt_load2)</f>
        <v>-3.2366157248743061E-4</v>
      </c>
      <c r="AR426" s="240">
        <f t="shared" ref="AR426:AR489" ca="1" si="893">2*IMREAL(K165)*COS(2*PI()*B165*38/Nt_load2)-2*IMAGINARY(K165)*SIN(2*PI()*B165*38/Nt_load2)</f>
        <v>-3.9124718044172548E-4</v>
      </c>
      <c r="AS426" s="240">
        <f t="shared" ref="AS426:AS489" ca="1" si="894">2*IMREAL(K165)*COS(2*PI()*B165*39/Nt_load2)-2*IMAGINARY(K165)*SIN(2*PI()*B165*39/Nt_load2)</f>
        <v>3.4286494541576219E-4</v>
      </c>
      <c r="AT426" s="240">
        <f t="shared" ref="AT426:AT489" ca="1" si="895">2*IMREAL(K165)*COS(2*PI()*B165*40/Nt_load2)-2*IMAGINARY(K165)*SIN(2*PI()*B165*40/Nt_load2)</f>
        <v>3.7441852648583687E-4</v>
      </c>
      <c r="AU426" s="240">
        <f t="shared" ref="AU426:AU489" ca="1" si="896">2*IMREAL(K165)*COS(2*PI()*B165*41/Nt_load2)-2*IMAGINARY(K165)*SIN(2*PI()*B165*41/Nt_load2)</f>
        <v>-3.6124232665916462E-4</v>
      </c>
      <c r="AV426" s="240">
        <f t="shared" ref="AV426:AV489" ca="1" si="897">2*IMREAL(K165)*COS(2*PI()*B165*42/Nt_load2)-2*IMAGINARY(K165)*SIN(2*PI()*B165*42/Nt_load2)</f>
        <v>-3.5668786550445425E-4</v>
      </c>
      <c r="AW426" s="240">
        <f t="shared" ref="AW426:AW489" ca="1" si="898">2*IMREAL(K165)*COS(2*PI()*B165*43/Nt_load2)-2*IMAGINARY(K165)*SIN(2*PI()*B165*43/Nt_load2)</f>
        <v>3.7874944349655188E-4</v>
      </c>
      <c r="AX426" s="240">
        <f t="shared" ref="AX426:AX489" ca="1" si="899">2*IMREAL(K165)*COS(2*PI()*B165*44/Nt_load2)-2*IMAGINARY(K165)*SIN(2*PI()*B165*44/Nt_load2)</f>
        <v>3.3809791221290687E-4</v>
      </c>
      <c r="AY426" s="240">
        <f t="shared" ref="AY426:AY489" ca="1" si="900">2*IMREAL(K165)*COS(2*PI()*B165*45/Nt_load2)-2*IMAGINARY(K165)*SIN(2*PI()*B165*45/Nt_load2)</f>
        <v>-3.9534411975002294E-4</v>
      </c>
      <c r="AZ426" s="240">
        <f t="shared" ref="AZ426:AZ489" ca="1" si="901">2*IMREAL(K165)*COS(2*PI()*B165*46/Nt_load2)-2*IMAGINARY(K165)*SIN(2*PI()*B165*46/Nt_load2)</f>
        <v>-3.1869345143695357E-4</v>
      </c>
      <c r="BA426" s="240">
        <f t="shared" ref="BA426:BA489" ca="1" si="902">2*IMREAL(K165)*COS(2*PI()*B165*47/Nt_load2)-2*IMAGINARY(K165)*SIN(2*PI()*B165*47/Nt_load2)</f>
        <v>4.1098637739096566E-4</v>
      </c>
      <c r="BB426" s="240">
        <f t="shared" ref="BB426:BB489" ca="1" si="903">2*IMREAL(K165)*COS(2*PI()*B165*48/Nt_load2)-2*IMAGINARY(K165)*SIN(2*PI()*B165*48/Nt_load2)</f>
        <v>2.9852123022224475E-4</v>
      </c>
      <c r="BC426" s="240">
        <f t="shared" ref="BC426:BC489" ca="1" si="904">2*IMREAL(K165)*COS(2*PI()*B165*49/Nt_load2)-2*IMAGINARY(K165)*SIN(2*PI()*B165*49/Nt_load2)</f>
        <v>-4.256385328506141E-4</v>
      </c>
      <c r="BD426" s="240">
        <f t="shared" ref="BD426:BD489" ca="1" si="905">2*IMREAL(K165)*COS(2*PI()*B165*50/Nt_load2)-2*IMAGINARY(K165)*SIN(2*PI()*B165*50/Nt_load2)</f>
        <v>-2.7762984521655912E-4</v>
      </c>
      <c r="BE426" s="240">
        <f t="shared" ref="BE426:BE489" ca="1" si="906">2*IMREAL(K165)*COS(2*PI()*B165*51/Nt_load2)-2*IMAGINARY(K165)*SIN(2*PI()*B165*51/Nt_load2)</f>
        <v>4.3926528780309699E-4</v>
      </c>
      <c r="BF426" s="240">
        <f t="shared" ref="BF426:BF489" ca="1" si="907">2*IMREAL(K165)*COS(2*PI()*B165*52/Nt_load2)-2*IMAGINARY(K165)*SIN(2*PI()*B165*52/Nt_load2)</f>
        <v>2.5606962559623816E-4</v>
      </c>
      <c r="BG426" s="240">
        <f t="shared" ref="BG426:BG489" ca="1" si="908">2*IMREAL(K165)*COS(2*PI()*B165*53/Nt_load2)-2*IMAGINARY(K165)*SIN(2*PI()*B165*53/Nt_load2)</f>
        <v>-4.5183381420216327E-4</v>
      </c>
      <c r="BH426" s="240">
        <f t="shared" ref="BH426:BH489" ca="1" si="909">2*IMREAL(K165)*COS(2*PI()*B165*54/Nt_load2)-2*IMAGINARY(K165)*SIN(2*PI()*B165*54/Nt_load2)</f>
        <v>-2.3389251181881192E-4</v>
      </c>
      <c r="BI426" s="240">
        <f t="shared" ref="BI426:BI489" ca="1" si="910">2*IMREAL(K165)*COS(2*PI()*B165*55/Nt_load2)-2*IMAGINARY(K165)*SIN(2*PI()*B165*55/Nt_load2)</f>
        <v>4.6331383336684881E-4</v>
      </c>
      <c r="BJ426" s="240">
        <f t="shared" ref="BJ426:BJ489" ca="1" si="911">2*IMREAL(K165)*COS(2*PI()*B165*56/Nt_load2)-2*IMAGINARY(K165)*SIN(2*PI()*B165*56/Nt_load2)</f>
        <v>2.1115193049384983E-4</v>
      </c>
      <c r="BK426" s="240">
        <f t="shared" ref="BK426:BK489" ca="1" si="912">2*IMREAL(K165)*COS(2*PI()*B165*57/Nt_load2)-2*IMAGINARY(K165)*SIN(2*PI()*B165*57/Nt_load2)</f>
        <v>-4.7367768892545779E-4</v>
      </c>
      <c r="BL426" s="240">
        <f t="shared" ref="BL426:BL489" ca="1" si="913">2*IMREAL(K165)*COS(2*PI()*B165*58/Nt_load2)-2*IMAGINARY(K165)*SIN(2*PI()*B165*58/Nt_load2)</f>
        <v>-1.8790266567359659E-4</v>
      </c>
      <c r="BM426" s="240">
        <f t="shared" ref="BM426:BM489" ca="1" si="914">2*IMREAL(K165)*COS(2*PI()*B165*59/Nt_load2)-2*IMAGINARY(K165)*SIN(2*PI()*B165*59/Nt_load2)</f>
        <v>4.8290041344217695E-4</v>
      </c>
      <c r="BN426" s="240">
        <f t="shared" ref="BN426:BN489" ca="1" si="915">2*IMREAL(K165)*COS(2*PI()*B165*60/Nt_load2)-2*IMAGINARY(K165)*SIN(2*PI()*B165*60/Nt_load2)</f>
        <v>1.6420072687341273E-4</v>
      </c>
      <c r="BO426" s="240">
        <f t="shared" ref="BO426:BO489" ca="1" si="916">2*IMREAL(K165)*COS(2*PI()*B165*61/Nt_load2)-2*IMAGINARY(K165)*SIN(2*PI()*B165*61/Nt_load2)</f>
        <v>-4.9095978856583352E-4</v>
      </c>
      <c r="BP426" s="240">
        <f t="shared" ref="BP426:BP489" ca="1" si="917">2*IMREAL(K165)*COS(2*PI()*B165*62/Nt_load2)-2*IMAGINARY(K165)*SIN(2*PI()*B165*62/Nt_load2)</f>
        <v>-1.401032141398988E-4</v>
      </c>
      <c r="BQ426" s="240">
        <f t="shared" ref="BQ426:BQ489" ca="1" si="918">2*IMREAL(K165)*COS(2*PI()*B165*63/Nt_load2)-2*IMAGINARY(K165)*SIN(2*PI()*B165*63/Nt_load2)</f>
        <v>4.9783639855583838E-4</v>
      </c>
      <c r="BR426" s="240">
        <f t="shared" ref="BR426:BR489" ca="1" si="919">2*IMREAL(K165)*COS(2*PI()*B165*64/Nt_load2)-2*IMAGINARY(K165)*SIN(2*PI()*B165*64/Nt_load2)</f>
        <v>1.1566818049193667E-4</v>
      </c>
      <c r="BS426" s="240">
        <f t="shared" ref="BS426:BS489" ca="1" si="920">2*IMREAL(K165)*COS(2*PI()*B165*65/Nt_load2)-2*IMAGINARY(K165)*SIN(2*PI()*B165*65/Nt_load2)</f>
        <v>-5.0351367705640186E-4</v>
      </c>
      <c r="BT426" s="240">
        <f t="shared" ref="BT426:BT489" ca="1" si="921">2*IMREAL(K165)*COS(2*PI()*B165*66/Nt_load2)-2*IMAGINARY(K165)*SIN(2*PI()*B165*66/Nt_load2)</f>
        <v>-9.0954492065833457E-5</v>
      </c>
      <c r="BU426" s="240">
        <f t="shared" ref="BU426:BU489" ca="1" si="922">2*IMREAL(K165)*COS(2*PI()*B165*67/Nt_load2)-2*IMAGINARY(K165)*SIN(2*PI()*B165*67/Nt_load2)</f>
        <v>5.0797794700634851E-4</v>
      </c>
      <c r="BV426" s="240">
        <f t="shared" ref="BV426:BV489" ca="1" si="923">2*IMREAL(K165)*COS(2*PI()*B165*68/Nt_load2)-2*IMAGINARY(K165)*SIN(2*PI()*B165*68/Nt_load2)</f>
        <v>6.6021686301663866E-5</v>
      </c>
      <c r="BW426" s="240">
        <f t="shared" ref="BW426:BW489" ca="1" si="924">2*IMREAL(K165)*COS(2*PI()*B165*69/Nt_load2)-2*IMAGINARY(K165)*SIN(2*PI()*B165*69/Nt_load2)</f>
        <v>-5.1121845358834247E-4</v>
      </c>
      <c r="BX426" s="240">
        <f t="shared" ref="BX426:BX489" ca="1" si="925">2*IMREAL(K165)*COS(2*PI()*B165*70/Nt_load2)-2*IMAGINARY(K165)*SIN(2*PI()*B165*70/Nt_load2)</f>
        <v>-4.0929828512384052E-5</v>
      </c>
      <c r="BY426" s="240">
        <f t="shared" ref="BY426:BY489" ca="1" si="926">2*IMREAL(K165)*COS(2*PI()*B165*71/Nt_load2)-2*IMAGINARY(K165)*SIN(2*PI()*B165*71/Nt_load2)</f>
        <v>5.1322739013819443E-4</v>
      </c>
      <c r="BZ426" s="240">
        <f t="shared" ref="BZ426:BZ489" ca="1" si="927">2*IMREAL(K165)*COS(2*PI()*B165*72/Nt_load2)-2*IMAGINARY(K165)*SIN(2*PI()*B165*72/Nt_load2)</f>
        <v>1.5739367181181042E-5</v>
      </c>
      <c r="CA426" s="240">
        <f t="shared" ref="CA426:CA489" ca="1" si="928">2*IMREAL(K165)*COS(2*PI()*B165*73/Nt_load2)-2*IMAGINARY(K165)*SIN(2*PI()*B165*73/Nt_load2)</f>
        <v>-5.1399991695179348E-4</v>
      </c>
      <c r="CB426" s="240">
        <f t="shared" ref="CB426:CB489" ca="1" si="929">2*IMREAL(K165)*COS(2*PI()*B165*74/Nt_load2)-2*IMAGINARY(K165)*SIN(2*PI()*B165*74/Nt_load2)</f>
        <v>9.4890116641598623E-6</v>
      </c>
      <c r="CC426" s="240">
        <f t="shared" ref="CC426:CC489" ca="1" si="930">2*IMREAL(K165)*COS(2*PI()*B165*75/Nt_load2)-2*IMAGINARY(K165)*SIN(2*PI()*B165*75/Nt_load2)</f>
        <v>5.1353417294438012E-4</v>
      </c>
      <c r="CD426" s="240">
        <f t="shared" ref="CD426:CD489" ca="1" si="931">2*IMREAL(K165)*COS(2*PI()*B165*76/Nt_load2)-2*IMAGINARY(K165)*SIN(2*PI()*B165*76/Nt_load2)</f>
        <v>-3.4694530649262558E-5</v>
      </c>
      <c r="CE426" s="240">
        <f t="shared" ref="CE426:CE489" ca="1" si="932">2*IMREAL(K165)*COS(2*PI()*B165*77/Nt_load2)-2*IMAGINARY(K165)*SIN(2*PI()*B165*77/Nt_load2)</f>
        <v>-5.1183128013406278E-4</v>
      </c>
      <c r="CF426" s="240">
        <f t="shared" ref="CF426:CF489" ca="1" si="933">2*IMREAL(K165)*COS(2*PI()*B165*78/Nt_load2)-2*IMAGINARY(K165)*SIN(2*PI()*B165*78/Nt_load2)</f>
        <v>5.9816467471156482E-5</v>
      </c>
      <c r="CG426" s="240">
        <f t="shared" ref="CG426:CG489" ca="1" si="934">2*IMREAL(K165)*COS(2*PI()*B165*79/Nt_load2)-2*IMAGINARY(K165)*SIN(2*PI()*B165*79/Nt_load2)</f>
        <v>5.0889534093877644E-4</v>
      </c>
      <c r="CH426" s="240">
        <f t="shared" ref="CH426:CH489" ca="1" si="935">2*IMREAL(K165)*COS(2*PI()*B165*80/Nt_load2)-2*IMAGINARY(K165)*SIN(2*PI()*B165*80/Nt_load2)</f>
        <v>-8.4794301183601376E-5</v>
      </c>
      <c r="CI426" s="240">
        <f t="shared" ref="CI426:CI489" ca="1" si="936">2*IMREAL(K165)*COS(2*PI()*B165*81/Nt_load2)-2*IMAGINARY(K165)*SIN(2*PI()*B165*81/Nt_load2)</f>
        <v>-5.0473342829320206E-4</v>
      </c>
      <c r="CJ426" s="240">
        <f t="shared" ref="CJ426:CJ489" ca="1" si="937">2*IMREAL(K165)*COS(2*PI()*B165*82/Nt_load2)-2*IMAGINARY(K165)*SIN(2*PI()*B165*82/Nt_load2)</f>
        <v>1.0956785799739856E-4</v>
      </c>
      <c r="CK426" s="240">
        <f t="shared" ref="CK426:CK489" ca="1" si="938">2*IMREAL(K165)*COS(2*PI()*B165*83/Nt_load2)-2*IMAGINARY(K165)*SIN(2*PI()*B165*83/Nt_load2)</f>
        <v>4.9935556860944278E-4</v>
      </c>
      <c r="CL426" s="240">
        <f t="shared" ref="CL426:CL489" ca="1" si="939">2*IMREAL(K165)*COS(2*PI()*B165*84/Nt_load2)-2*IMAGINARY(K165)*SIN(2*PI()*B165*84/Nt_load2)</f>
        <v>-1.340774562442619E-4</v>
      </c>
      <c r="CM426" s="240">
        <f t="shared" ref="CM426:CM489" ca="1" si="940">2*IMREAL(K165)*COS(2*PI()*B165*85/Nt_load2)-2*IMAGINARY(K165)*SIN(2*PI()*B165*85/Nt_load2)</f>
        <v>-4.9277471762252149E-4</v>
      </c>
      <c r="CN426" s="240">
        <f t="shared" ref="CN426:CN489" ca="1" si="941">2*IMREAL(K165)*COS(2*PI()*B165*86/Nt_load2)-2*IMAGINARY(K165)*SIN(2*PI()*B165*86/Nt_load2)</f>
        <v>1.5826405015523478E-4</v>
      </c>
      <c r="CO426" s="240">
        <f t="shared" ref="CO426:CO489" ca="1" si="942">2*IMREAL(K165)*COS(2*PI()*B165*87/Nt_load2)-2*IMAGINARY(K165)*SIN(2*PI()*B165*87/Nt_load2)</f>
        <v>4.8500672917887533E-4</v>
      </c>
      <c r="CP426" s="240">
        <f t="shared" ref="CP426:CP489" ca="1" si="943">2*IMREAL(K165)*COS(2*PI()*B165*88/Nt_load2)-2*IMAGINARY(K165)*SIN(2*PI()*B165*88/Nt_load2)</f>
        <v>-1.8206937210709018E-4</v>
      </c>
      <c r="CQ426" s="240">
        <f t="shared" ref="CQ426:CQ489" ca="1" si="944">2*IMREAL(K165)*COS(2*PI()*B165*89/Nt_load2)-2*IMAGINARY(K165)*SIN(2*PI()*B165*89/Nt_load2)</f>
        <v>-4.7607031704306946E-4</v>
      </c>
      <c r="CR426" s="240">
        <f t="shared" ref="CR426:CR489" ca="1" si="945">2*IMREAL(K165)*COS(2*PI()*B165*90/Nt_load2)-2*IMAGINARY(K165)*SIN(2*PI()*B165*90/Nt_load2)</f>
        <v>2.0543607299414619E-4</v>
      </c>
      <c r="CS426" s="240">
        <f t="shared" ref="CS426:CS489" ca="1" si="946">2*IMREAL(K165)*COS(2*PI()*B165*91/Nt_load2)-2*IMAGINARY(K165)*SIN(2*PI()*B165*91/Nt_load2)</f>
        <v>4.6598700981467225E-4</v>
      </c>
      <c r="CT426" s="240">
        <f t="shared" ref="CT426:CT489" ca="1" si="947">2*IMREAL(K165)*COS(2*PI()*B165*92/Nt_load2)-2*IMAGINARY(K165)*SIN(2*PI()*B165*92/Nt_load2)</f>
        <v>-2.2830786038729772E-4</v>
      </c>
      <c r="CU426" s="240">
        <f t="shared" ref="CU426:CU489" ca="1" si="948">2*IMREAL(K165)*COS(2*PI()*B165*93/Nt_load2)-2*IMAGINARY(K165)*SIN(2*PI()*B165*93/Nt_load2)</f>
        <v>-4.5478109906399021E-4</v>
      </c>
      <c r="CV426" s="240">
        <f t="shared" ref="CV426:CV489" ca="1" si="949">2*IMREAL(K165)*COS(2*PI()*B165*94/Nt_load2)-2*IMAGINARY(K165)*SIN(2*PI()*B165*94/Nt_load2)</f>
        <v>2.506296341473562E-4</v>
      </c>
      <c r="CW426" s="240">
        <f t="shared" ref="CW426:CW489" ca="1" si="950">2*IMREAL(K165)*COS(2*PI()*B165*95/Nt_load2)-2*IMAGINARY(K165)*SIN(2*PI()*B165*95/Nt_load2)</f>
        <v>4.4247958081154357E-4</v>
      </c>
      <c r="CX426" s="240">
        <f t="shared" ref="CX426:CX489" ca="1" si="951">2*IMREAL(K165)*COS(2*PI()*B165*96/Nt_load2)-2*IMAGINARY(K165)*SIN(2*PI()*B165*96/Nt_load2)</f>
        <v>-2.7234761916619058E-4</v>
      </c>
      <c r="CY426" s="240">
        <f t="shared" ref="CY426:CY489" ca="1" si="952">2*IMREAL(K165)*COS(2*PI()*B165*97/Nt_load2)-2*IMAGINARY(K165)*SIN(2*PI()*B165*97/Nt_load2)</f>
        <v>-4.2911209049228028E-4</v>
      </c>
      <c r="CZ426" s="240">
        <f t="shared" ref="CZ426:CZ489" ca="1" si="953">2*IMREAL(K165)*COS(2*PI()*B165*98/Nt_load2)-2*IMAGINARY(K165)*SIN(2*PI()*B165*98/Nt_load2)</f>
        <v>2.9340949491561967E-4</v>
      </c>
      <c r="DA426" s="240">
        <f t="shared" ref="DA426:DA489" ca="1" si="954">2*IMREAL(K165)*COS(2*PI()*B165*99/Nt_load2)-2*IMAGINARY(K165)*SIN(2*PI()*B165*99/Nt_load2)</f>
        <v>4.1471083156124856E-4</v>
      </c>
      <c r="DB426" s="240">
        <f t="shared" ref="DB426:DB489" ca="1" si="955">2*IMREAL(K165)*COS(2*PI()*B165*100/Nt_load2)-2*IMAGINARY(K165)*SIN(2*PI()*B165*100/Nt_load2)</f>
        <v>-3.1376452149216077E-4</v>
      </c>
      <c r="DC426" s="240">
        <f t="shared" ref="DC426:DC489" ca="1" si="956">2*IMREAL(K165)*COS(2*PI()*B165*101/Nt_load2)-2*IMAGINARY(K165)*SIN(2*PI()*B165*101/Nt_load2)</f>
        <v>-3.9931049791260741E-4</v>
      </c>
      <c r="DD426" s="240">
        <f t="shared" ref="DD426:DD489" ca="1" si="957">2*IMREAL(K165)*COS(2*PI()*B165*102/Nt_load2)-2*IMAGINARY(K165)*SIN(2*PI()*B165*102/Nt_load2)</f>
        <v>3.3336366185391227E-4</v>
      </c>
      <c r="DE426" s="240">
        <f t="shared" ref="DE426:DE489" ca="1" si="958">2*IMREAL(K165)*COS(2*PI()*B165*103/Nt_load2)-2*IMAGINARY(K165)*SIN(2*PI()*B165*103/Nt_load2)</f>
        <v>3.8294819029902614E-4</v>
      </c>
      <c r="DF426" s="240">
        <f t="shared" ref="DF426:DF489" ca="1" si="959">2*IMREAL(K165)*COS(2*PI()*B165*104/Nt_load2)-2*IMAGINARY(K165)*SIN(2*PI()*B165*104/Nt_load2)</f>
        <v>-3.5215969995503805E-4</v>
      </c>
      <c r="DG426" s="240">
        <f t="shared" ref="DG426:DG489" ca="1" si="960">2*IMREAL(K165)*COS(2*PI()*B165*105/Nt_load2)-2*IMAGINARY(K165)*SIN(2*PI()*B165*105/Nt_load2)</f>
        <v>-3.656633269527147E-4</v>
      </c>
      <c r="DH426" s="240">
        <f t="shared" ref="DH426:DH489" ca="1" si="961">2*IMREAL(K165)*COS(2*PI()*B165*106/Nt_load2)-2*IMAGINARY(K165)*SIN(2*PI()*B165*106/Nt_load2)</f>
        <v>3.7010735449342566E-4</v>
      </c>
      <c r="DI426" s="240">
        <f t="shared" ref="DI426:DI489" ca="1" si="962">2*IMREAL(K165)*COS(2*PI()*B165*107/Nt_load2)-2*IMAGINARY(K165)*SIN(2*PI()*B165*107/Nt_load2)</f>
        <v>3.4749754862343894E-4</v>
      </c>
      <c r="DJ426" s="240">
        <f t="shared" ref="DJ426:DJ489" ca="1" si="963">2*IMREAL(K165)*COS(2*PI()*B165*108/Nt_load2)-2*IMAGINARY(K165)*SIN(2*PI()*B165*108/Nt_load2)</f>
        <v>-3.8716338799726327E-4</v>
      </c>
      <c r="DK426" s="240">
        <f t="shared" ref="DK426:DK489" ca="1" si="964">2*IMREAL(K165)*COS(2*PI()*B165*109/Nt_load2)-2*IMAGINARY(K165)*SIN(2*PI()*B165*109/Nt_load2)</f>
        <v>-3.2849461826234928E-4</v>
      </c>
      <c r="DL426" s="240">
        <f t="shared" ref="DL426:DL489" ca="1" si="965">2*IMREAL(K165)*COS(2*PI()*B165*110/Nt_load2)-2*IMAGINARY(K165)*SIN(2*PI()*B165*110/Nt_load2)</f>
        <v>4.0328671098790797E-4</v>
      </c>
      <c r="DM426" s="240">
        <f t="shared" ref="DM426:DM489" ca="1" si="966">2*IMREAL(K165)*COS(2*PI()*B165*111/Nt_load2)-2*IMAGINARY(K165)*SIN(2*PI()*B165*111/Nt_load2)</f>
        <v>3.0870031559313547E-4</v>
      </c>
      <c r="DN426" s="240">
        <f t="shared" ref="DN426:DN489" ca="1" si="967">2*IMREAL(K165)*COS(2*PI()*B165*112/Nt_load2)-2*IMAGINARY(K165)*SIN(2*PI()*B165*112/Nt_load2)</f>
        <v>-4.1843848096803914E-4</v>
      </c>
      <c r="DO426" s="240">
        <f t="shared" ref="DO426:DO489" ca="1" si="968">2*IMREAL(K165)*COS(2*PI()*B165*113/Nt_load2)-2*IMAGINARY(K165)*SIN(2*PI()*B165*113/Nt_load2)</f>
        <v>-2.8816232682470376E-4</v>
      </c>
      <c r="DP426" s="240">
        <f t="shared" ref="DP426:DP489" ca="1" si="969">2*IMREAL(K165)*COS(2*PI()*B165*114/Nt_load2)-2*IMAGINARY(K165)*SIN(2*PI()*B165*114/Nt_load2)</f>
        <v>4.3258219599664409E-4</v>
      </c>
      <c r="DQ426" s="240">
        <f t="shared" ref="DQ426:DQ489" ca="1" si="970">2*IMREAL(K165)*COS(2*PI()*B165*115/Nt_load2)-2*IMAGINARY(K165)*SIN(2*PI()*B165*115/Nt_load2)</f>
        <v>2.6693012977091262E-4</v>
      </c>
      <c r="DR426" s="240">
        <f t="shared" ref="DR426:DR489" ca="1" si="971">2*IMREAL(K165)*COS(2*PI()*B165*116/Nt_load2)-2*IMAGINARY(K165)*SIN(2*PI()*B165*116/Nt_load2)</f>
        <v>-4.4568378262535948E-4</v>
      </c>
      <c r="DS426" s="240">
        <f t="shared" ref="DS426:DS489" ca="1" si="972">2*IMREAL(K165)*COS(2*PI()*B165*117/Nt_load2)-2*IMAGINARY(K165)*SIN(2*PI()*B165*117/Nt_load2)</f>
        <v>-2.4505487465418548E-4</v>
      </c>
      <c r="DT426" s="240">
        <f t="shared" ref="DT426:DT489" ca="1" si="973">2*IMREAL(K165)*COS(2*PI()*B165*118/Nt_load2)-2*IMAGINARY(K165)*SIN(2*PI()*B165*118/Nt_load2)</f>
        <v>4.5771167798444178E-4</v>
      </c>
      <c r="DU426" s="240">
        <f t="shared" ref="DU426:DU489" ca="1" si="974">2*IMREAL(K165)*COS(2*PI()*B165*119/Nt_load2)-2*IMAGINARY(K165)*SIN(2*PI()*B165*119/Nt_load2)</f>
        <v>2.2258926088013139E-4</v>
      </c>
      <c r="DV426" s="240">
        <f t="shared" ref="DV426:DV489" ca="1" si="975">2*IMREAL(K165)*COS(2*PI()*B165*120/Nt_load2)-2*IMAGINARY(K165)*SIN(2*PI()*B165*120/Nt_load2)</f>
        <v>-4.6863690582045166E-4</v>
      </c>
      <c r="DW426" s="240">
        <f t="shared" ref="DW426:DW489" ca="1" si="976">2*IMREAL(K165)*COS(2*PI()*B165*121/Nt_load2)-2*IMAGINARY(K165)*SIN(2*PI()*B165*121/Nt_load2)</f>
        <v>-1.9958741008011343E-4</v>
      </c>
      <c r="DX426" s="240">
        <f t="shared" ref="DX426:DX489" ca="1" si="977">2*IMREAL(K165)*COS(2*PI()*B165*122/Nt_load2)-2*IMAGINARY(K165)*SIN(2*PI()*B165*122/Nt_load2)</f>
        <v>4.7843314630259553E-4</v>
      </c>
      <c r="DY426" s="240">
        <f t="shared" ref="DY426:DY489" ca="1" si="978">2*IMREAL(K165)*COS(2*PI()*B165*123/Nt_load2)-2*IMAGINARY(K165)*SIN(2*PI()*B165*123/Nt_load2)</f>
        <v>1.7610473572742013E-4</v>
      </c>
      <c r="DZ426" s="240">
        <f t="shared" ref="DZ426:DZ489" ca="1" si="979">2*IMREAL(K165)*COS(2*PI()*B165*124/Nt_load2)-2*IMAGINARY(K165)*SIN(2*PI()*B165*124/Nt_load2)</f>
        <v>-4.8707679942950683E-4</v>
      </c>
      <c r="EA426" s="240">
        <f t="shared" ref="EA426:EA489" ca="1" si="980">2*IMREAL(K165)*COS(2*PI()*B165*125/Nt_load2)-2*IMAGINARY(K165)*SIN(2*PI()*B165*125/Nt_load2)</f>
        <v>-1.5219780964140651E-4</v>
      </c>
      <c r="EB426" s="240">
        <f t="shared" ref="EB426:EB489" ca="1" si="981">2*IMREAL(K165)*COS(2*PI()*B165*126/Nt_load2)-2*IMAGINARY(K165)*SIN(2*PI()*B165*126/Nt_load2)</f>
        <v>4.9454704188369857E-4</v>
      </c>
      <c r="EC426" s="240">
        <f t="shared" ref="EC426:EC489" ca="1" si="982">2*IMREAL(K165)*COS(2*PI()*B165*127/Nt_load2)-2*IMAGINARY(K165)*SIN(2*PI()*B165*127/Nt_load2)</f>
        <v>1.2792422570101313E-4</v>
      </c>
      <c r="ED426" s="240">
        <f t="shared" ref="ED426:ED489" ca="1" si="983">2*IMREAL(K165)*COS(2*PI()*B165*128/Nt_load2)-2*IMAGINARY(K165)*SIN(2*PI()*B165*128/Nt_load2)</f>
        <v>-5.0082587719678785E-4</v>
      </c>
      <c r="EE426" s="240">
        <f t="shared" ref="EE426:EE489" ca="1" si="984">2*IMREAL(K165)*COS(2*PI()*B165*129/Nt_load2)-2*IMAGINARY(K165)*SIN(2*PI()*B165*129/Nt_load2)</f>
        <v>-1.0334246109605297E-4</v>
      </c>
      <c r="EF426" s="240">
        <f t="shared" ref="EF426:EF489" ca="1" si="985">2*IMREAL(K165)*COS(2*PI()*B165*130/Nt_load2)-2*IMAGINARY(K165)*SIN(2*PI()*B165*130/Nt_load2)</f>
        <v>5.0589817910454452E-4</v>
      </c>
      <c r="EG426" s="240">
        <f t="shared" ref="EG426:EG489" ca="1" si="986">2*IMREAL(K165)*COS(2*PI()*B165*131/Nt_load2)-2*IMAGINARY(K165)*SIN(2*PI()*B165*131/Nt_load2)</f>
        <v>7.8511735450596088E-5</v>
      </c>
      <c r="EH426" s="240">
        <f t="shared" ref="EH426:EH489" ca="1" si="987">2*IMREAL(K165)*COS(2*PI()*B165*132/Nt_load2)-2*IMAGINARY(K165)*SIN(2*PI()*B165*132/Nt_load2)</f>
        <v>-5.0975172798739142E-4</v>
      </c>
      <c r="EI426" s="240">
        <f t="shared" ref="EI426:EI489" ca="1" si="988">2*IMREAL(K165)*COS(2*PI()*B165*133/Nt_load2)-2*IMAGINARY(K165)*SIN(2*PI()*B165*133/Nt_load2)</f>
        <v>-5.3491868157622905E-5</v>
      </c>
      <c r="EJ426" s="240">
        <f t="shared" ref="EJ426:EJ489" ca="1" si="989">2*IMREAL(K165)*COS(2*PI()*B165*134/Nt_load2)-2*IMAGINARY(K165)*SIN(2*PI()*B165*134/Nt_load2)</f>
        <v>5.1237724030854005E-4</v>
      </c>
      <c r="EK426" s="240">
        <f t="shared" ref="EK426:EK489" ca="1" si="990">2*IMREAL(K165)*COS(2*PI()*B165*135/Nt_load2)-2*IMAGINARY(K165)*SIN(2*PI()*B165*135/Nt_load2)</f>
        <v>2.8343134268923748E-5</v>
      </c>
      <c r="EL426" s="240">
        <f t="shared" ref="EL426:EL489" ca="1" si="991">2*IMREAL(K165)*COS(2*PI()*B165*136/Nt_load2)-2*IMAGINARY(K165)*SIN(2*PI()*B165*136/Nt_load2)</f>
        <v>-5.1376839097883801E-4</v>
      </c>
      <c r="EM426" s="240">
        <f t="shared" ref="EM426:EM489" ca="1" si="992">2*IMREAL(K165)*COS(2*PI()*B165*137/Nt_load2)-2*IMAGINARY(K165)*SIN(2*PI()*B165*137/Nt_load2)</f>
        <v>-3.1261192872054222E-6</v>
      </c>
      <c r="EN426" s="240">
        <f t="shared" ref="EN426:EN489" ca="1" si="993">2*IMREAL(K165)*COS(2*PI()*B165*138/Nt_load2)-2*IMAGINARY(K165)*SIN(2*PI()*B165*138/Nt_load2)</f>
        <v>5.1392182859447198E-4</v>
      </c>
      <c r="EO426" s="240">
        <f t="shared" ref="EO426:EO489" ca="1" si="994">2*IMREAL(K165)*COS(2*PI()*B165*139/Nt_load2)-2*IMAGINARY(K165)*SIN(2*PI()*B165*139/Nt_load2)</f>
        <v>-2.2098426789706092E-5</v>
      </c>
      <c r="EP426" s="240">
        <f t="shared" ref="EP426:EP489" ca="1" si="995">2*IMREAL(K165)*COS(2*PI()*B165*140/Nt_load2)-2*IMAGINARY(K165)*SIN(2*PI()*B165*140/Nt_load2)</f>
        <v>-5.1283718351078646E-4</v>
      </c>
      <c r="EQ426" s="240">
        <f t="shared" ref="EQ426:EQ489" ca="1" si="996">2*IMREAL(K165)*COS(2*PI()*B165*141/Nt_load2)-2*IMAGINARY(K165)*SIN(2*PI()*B165*141/Nt_load2)</f>
        <v>4.7269735820872994E-5</v>
      </c>
      <c r="ER426" s="240">
        <f t="shared" ref="ER426:ER489" ca="1" si="997">2*IMREAL(K165)*COS(2*PI()*B165*142/Nt_load2)-2*IMAGINARY(K165)*SIN(2*PI()*B165*142/Nt_load2)</f>
        <v>5.1051706873279164E-4</v>
      </c>
      <c r="ES426" s="240">
        <f t="shared" ref="ES426:ES489" ca="1" si="998">2*IMREAL(K165)*COS(2*PI()*B165*143/Nt_load2)-2*IMAGINARY(K165)*SIN(2*PI()*B165*143/Nt_load2)</f>
        <v>-7.2327167918107628E-5</v>
      </c>
      <c r="ET426" s="240">
        <f t="shared" ref="ET426:ET489" ca="1" si="999">2*IMREAL(K165)*COS(2*PI()*B165*144/Nt_load2)-2*IMAGINARY(K165)*SIN(2*PI()*B165*144/Nt_load2)</f>
        <v>-5.0696707362020324E-4</v>
      </c>
      <c r="EU426" s="240">
        <f t="shared" ref="EU426:EU489" ca="1" si="1000">2*IMREAL(K165)*COS(2*PI()*B165*145/Nt_load2)-2*IMAGINARY(K165)*SIN(2*PI()*B165*145/Nt_load2)</f>
        <v>9.7210357532715835E-5</v>
      </c>
      <c r="EV426" s="240">
        <f t="shared" ref="EV426:EV489" ca="1" si="1001">2*IMREAL(K165)*COS(2*PI()*B165*146/Nt_load2)-2*IMAGINARY(K165)*SIN(2*PI()*B165*146/Nt_load2)</f>
        <v>5.0219575042219475E-4</v>
      </c>
      <c r="EW426" s="240">
        <f t="shared" ref="EW426:EW489" ca="1" si="1002">2*IMREAL(K165)*COS(2*PI()*B165*147/Nt_load2)-2*IMAGINARY(K165)*SIN(2*PI()*B165*147/Nt_load2)</f>
        <v>-1.2185935888140611E-4</v>
      </c>
      <c r="EX426" s="240">
        <f t="shared" ref="EX426:EX489" ca="1" si="1003">2*IMREAL(K165)*COS(2*PI()*B165*148/Nt_load2)-2*IMAGINARY(K165)*SIN(2*PI()*B165*148/Nt_load2)</f>
        <v>-4.9621459367426668E-4</v>
      </c>
      <c r="EY426" s="240">
        <f t="shared" ref="EY426:EY489" ca="1" si="1004">2*IMREAL(K165)*COS(2*PI()*B165*149/Nt_load2)-2*IMAGINARY(K165)*SIN(2*PI()*B165*149/Nt_load2)</f>
        <v>1.462147903609319E-4</v>
      </c>
      <c r="EZ426" s="240">
        <f t="shared" ref="EZ426:EZ489" ca="1" si="1005">2*IMREAL(K165)*COS(2*PI()*B165*150/Nt_load2)-2*IMAGINARY(K165)*SIN(2*PI()*B165*150/Nt_load2)</f>
        <v>4.8903801250691251E-4</v>
      </c>
      <c r="FA426" s="240">
        <f t="shared" ref="FA426:FA489" ca="1" si="1006">2*IMREAL(K165)*COS(2*PI()*B165*151/Nt_load2)-2*IMAGINARY(K165)*SIN(2*PI()*B165*151/Nt_load2)</f>
        <v>-1.7021797760358905E-4</v>
      </c>
      <c r="FB426" s="240">
        <f t="shared" ref="FB426:FB489" ca="1" si="1007">2*IMREAL(K165)*COS(2*PI()*B165*152/Nt_load2)-2*IMAGINARY(K165)*SIN(2*PI()*B165*152/Nt_load2)</f>
        <v>-4.8068329593275853E-4</v>
      </c>
      <c r="FC426" s="240">
        <f t="shared" ref="FC426:FC489" ca="1" si="1008">2*IMREAL(K165)*COS(2*PI()*B165*153/Nt_load2)-2*IMAGINARY(K165)*SIN(2*PI()*B165*153/Nt_load2)</f>
        <v>1.9381109482885118E-4</v>
      </c>
      <c r="FD426" s="240">
        <f t="shared" ref="FD426:FD489" ca="1" si="1009">2*IMREAL(K165)*COS(2*PI()*B165*154/Nt_load2)-2*IMAGINARY(K165)*SIN(2*PI()*B165*154/Nt_load2)</f>
        <v>4.7117057119581865E-4</v>
      </c>
      <c r="FE426" s="240">
        <f t="shared" ref="FE426:FE489" ca="1" si="1010">2*IMREAL(K165)*COS(2*PI()*B165*155/Nt_load2)-2*IMAGINARY(K165)*SIN(2*PI()*B165*155/Nt_load2)</f>
        <v>-2.169373041508238E-4</v>
      </c>
      <c r="FF426" s="240">
        <f t="shared" ref="FF426:FF489" ca="1" si="1011">2*IMREAL(K165)*COS(2*PI()*B165*156/Nt_load2)-2*IMAGINARY(K165)*SIN(2*PI()*B165*156/Nt_load2)</f>
        <v>-4.6052275528319389E-4</v>
      </c>
      <c r="FG426" s="240">
        <f t="shared" ref="FG426:FG489" ca="1" si="1012">2*IMREAL(K165)*COS(2*PI()*B165*157/Nt_load2)-2*IMAGINARY(K165)*SIN(2*PI()*B165*157/Nt_load2)</f>
        <v>2.3954089250563353E-4</v>
      </c>
      <c r="FH426" s="240">
        <f t="shared" ref="FH426:FH489" ca="1" si="1013">2*IMREAL(K165)*COS(2*PI()*B165*158/Nt_load2)-2*IMAGINARY(K165)*SIN(2*PI()*B165*158/Nt_load2)</f>
        <v>4.4876549971606871E-4</v>
      </c>
      <c r="FI426" s="240">
        <f t="shared" ref="FI426:FI489" ca="1" si="1014">2*IMREAL(K165)*COS(2*PI()*B165*159/Nt_load2)-2*IMAGINARY(K165)*SIN(2*PI()*B165*159/Nt_load2)</f>
        <v>-2.6156740586909315E-4</v>
      </c>
      <c r="FJ426" s="240">
        <f t="shared" ref="FJ426:FJ489" ca="1" si="1015">2*IMREAL(K165)*COS(2*PI()*B165*160/Nt_load2)-2*IMAGINARY(K165)*SIN(2*PI()*B165*160/Nt_load2)</f>
        <v>-4.3592712875291232E-4</v>
      </c>
      <c r="FK426" s="240">
        <f t="shared" ref="FK426:FK489" ca="1" si="1016">2*IMREAL(K165)*COS(2*PI()*B165*161/Nt_load2)-2*IMAGINARY(K165)*SIN(2*PI()*B165*161/Nt_load2)</f>
        <v>2.829637804412153E-4</v>
      </c>
      <c r="FL426" s="240">
        <f t="shared" ref="FL426:FL489" ca="1" si="1017">2*IMREAL(K165)*COS(2*PI()*B165*162/Nt_load2)-2*IMAGINARY(K165)*SIN(2*PI()*B165*162/Nt_load2)</f>
        <v>4.2203857115388353E-4</v>
      </c>
      <c r="FM426" s="240">
        <f t="shared" ref="FM426:FM489" ca="1" si="1018">2*IMREAL(K165)*COS(2*PI()*B165*163/Nt_load2)-2*IMAGINARY(K165)*SIN(2*PI()*B165*163/Nt_load2)</f>
        <v>-3.0367847048156656E-4</v>
      </c>
      <c r="FN426" s="240">
        <f t="shared" ref="FN426:FN489" ca="1" si="1019">2*IMREAL(K165)*COS(2*PI()*B165*164/Nt_load2)-2*IMAGINARY(K165)*SIN(2*PI()*B165*164/Nt_load2)</f>
        <v>-4.0713328567072341E-4</v>
      </c>
      <c r="FO426" s="240">
        <f t="shared" ref="FO426:FO489" ca="1" si="1020">2*IMREAL(K165)*COS(2*PI()*B165*165/Nt_load2)-2*IMAGINARY(K165)*SIN(2*PI()*B165*165/Nt_load2)</f>
        <v>3.236615724874119E-4</v>
      </c>
      <c r="FP426" s="240">
        <f t="shared" ref="FP426:FP489" ca="1" si="1021">2*IMREAL(K165)*COS(2*PI()*B165*166/Nt_load2)-2*IMAGINARY(K165)*SIN(2*PI()*B165*166/Nt_load2)</f>
        <v>3.9124718044173637E-4</v>
      </c>
      <c r="FQ426" s="240">
        <f t="shared" ref="FQ426:FQ489" ca="1" si="1022">2*IMREAL(K165)*COS(2*PI()*B165*167/Nt_load2)-2*IMAGINARY(K165)*SIN(2*PI()*B165*167/Nt_load2)</f>
        <v>-3.4286494541575232E-4</v>
      </c>
      <c r="FR426" s="240">
        <f t="shared" ref="FR426:FR489" ca="1" si="1023">2*IMREAL(K165)*COS(2*PI()*B165*168/Nt_load2)-2*IMAGINARY(K165)*SIN(2*PI()*B165*168/Nt_load2)</f>
        <v>-3.7441852648584093E-4</v>
      </c>
      <c r="FS426" s="240">
        <f t="shared" ref="FS426:FS489" ca="1" si="1024">2*IMREAL(K165)*COS(2*PI()*B165*169/Nt_load2)-2*IMAGINARY(K165)*SIN(2*PI()*B165*169/Nt_load2)</f>
        <v>3.6124232665916305E-4</v>
      </c>
      <c r="FT426" s="240">
        <f t="shared" ref="FT426:FT489" ca="1" si="1025">2*IMREAL(K165)*COS(2*PI()*B165*170/Nt_load2)-2*IMAGINARY(K165)*SIN(2*PI()*B165*170/Nt_load2)</f>
        <v>3.5668786550447165E-4</v>
      </c>
      <c r="FU426" s="240">
        <f t="shared" ref="FU426:FU489" ca="1" si="1026">2*IMREAL(K165)*COS(2*PI()*B165*171/Nt_load2)-2*IMAGINARY(K165)*SIN(2*PI()*B165*171/Nt_load2)</f>
        <v>-3.7874944349654044E-4</v>
      </c>
      <c r="FV426" s="240">
        <f t="shared" ref="FV426:FV489" ca="1" si="1027">2*IMREAL(K165)*COS(2*PI()*B165*172/Nt_load2)-2*IMAGINARY(K165)*SIN(2*PI()*B165*172/Nt_load2)</f>
        <v>-3.3809791221291413E-4</v>
      </c>
      <c r="FW426" s="240">
        <f t="shared" ref="FW426:FW489" ca="1" si="1028">2*IMREAL(K165)*COS(2*PI()*B165*173/Nt_load2)-2*IMAGINARY(K165)*SIN(2*PI()*B165*173/Nt_load2)</f>
        <v>3.9534411975002148E-4</v>
      </c>
      <c r="FX426" s="240">
        <f t="shared" ref="FX426:FX489" ca="1" si="1029">2*IMREAL(K165)*COS(2*PI()*B165*174/Nt_load2)-2*IMAGINARY(K165)*SIN(2*PI()*B165*174/Nt_load2)</f>
        <v>3.1869345143695536E-4</v>
      </c>
      <c r="FY426" s="240">
        <f t="shared" ref="FY426:FY489" ca="1" si="1030">2*IMREAL(K165)*COS(2*PI()*B165*175/Nt_load2)-2*IMAGINARY(K165)*SIN(2*PI()*B165*175/Nt_load2)</f>
        <v>-4.1098637739095118E-4</v>
      </c>
      <c r="FZ426" s="240">
        <f t="shared" ref="FZ426:FZ489" ca="1" si="1031">2*IMREAL(K165)*COS(2*PI()*B165*176/Nt_load2)-2*IMAGINARY(K165)*SIN(2*PI()*B165*176/Nt_load2)</f>
        <v>-2.9852123022225852E-4</v>
      </c>
      <c r="GA426" s="240">
        <f t="shared" ref="GA426:GA489" ca="1" si="1032">2*IMREAL(K165)*COS(2*PI()*B165*177/Nt_load2)-2*IMAGINARY(K165)*SIN(2*PI()*B165*177/Nt_load2)</f>
        <v>4.2563853285060868E-4</v>
      </c>
      <c r="GB426" s="240">
        <f t="shared" ref="GB426:GB489" ca="1" si="1033">2*IMREAL(K165)*COS(2*PI()*B165*178/Nt_load2)-2*IMAGINARY(K165)*SIN(2*PI()*B165*178/Nt_load2)</f>
        <v>2.7762984521656101E-4</v>
      </c>
      <c r="GC426" s="240">
        <f t="shared" ref="GC426:GC489" ca="1" si="1034">2*IMREAL(K165)*COS(2*PI()*B165*179/Nt_load2)-2*IMAGINARY(K165)*SIN(2*PI()*B165*179/Nt_load2)</f>
        <v>-4.392652878030958E-4</v>
      </c>
      <c r="GD426" s="240">
        <f t="shared" ref="GD426:GD489" ca="1" si="1035">2*IMREAL(K165)*COS(2*PI()*B165*180/Nt_load2)-2*IMAGINARY(K165)*SIN(2*PI()*B165*180/Nt_load2)</f>
        <v>-2.5606962559625909E-4</v>
      </c>
      <c r="GE426" s="240">
        <f t="shared" ref="GE426:GE489" ca="1" si="1036">2*IMREAL(K165)*COS(2*PI()*B165*181/Nt_load2)-2*IMAGINARY(K165)*SIN(2*PI()*B165*181/Nt_load2)</f>
        <v>4.5183381420215525E-4</v>
      </c>
      <c r="GF426" s="240">
        <f t="shared" ref="GF426:GF489" ca="1" si="1037">2*IMREAL(K165)*COS(2*PI()*B165*182/Nt_load2)-2*IMAGINARY(K165)*SIN(2*PI()*B165*182/Nt_load2)</f>
        <v>2.3389251181882043E-4</v>
      </c>
      <c r="GG426" s="240">
        <f t="shared" ref="GG426:GG489" ca="1" si="1038">2*IMREAL(K165)*COS(2*PI()*B165*183/Nt_load2)-2*IMAGINARY(K165)*SIN(2*PI()*B165*183/Nt_load2)</f>
        <v>-4.6331383336684789E-4</v>
      </c>
      <c r="GH426" s="240">
        <f t="shared" ref="GH426:GH489" ca="1" si="1039">2*IMREAL(K165)*COS(2*PI()*B165*184/Nt_load2)-2*IMAGINARY(K165)*SIN(2*PI()*B165*184/Nt_load2)</f>
        <v>-2.1115193049384525E-4</v>
      </c>
      <c r="GI426" s="240">
        <f t="shared" ref="GI426:GI489" ca="1" si="1040">2*IMREAL(K165)*COS(2*PI()*B165*185/Nt_load2)-2*IMAGINARY(K165)*SIN(2*PI()*B165*185/Nt_load2)</f>
        <v>4.7367768892544841E-4</v>
      </c>
      <c r="GJ426" s="240">
        <f t="shared" ref="GJ426:GJ489" ca="1" si="1041">2*IMREAL(K165)*COS(2*PI()*B165*186/Nt_load2)-2*IMAGINARY(K165)*SIN(2*PI()*B165*186/Nt_load2)</f>
        <v>1.8790266567361231E-4</v>
      </c>
      <c r="GK426" s="240">
        <f t="shared" ref="GK426:GK489" ca="1" si="1042">2*IMREAL(K165)*COS(2*PI()*B165*187/Nt_load2)-2*IMAGINARY(K165)*SIN(2*PI()*B165*187/Nt_load2)</f>
        <v>-4.8290041344217365E-4</v>
      </c>
      <c r="GL426" s="240">
        <f t="shared" ref="GL426:GL489" ca="1" si="1043">2*IMREAL(K165)*COS(2*PI()*B165*188/Nt_load2)-2*IMAGINARY(K165)*SIN(2*PI()*B165*188/Nt_load2)</f>
        <v>-1.6420072687341487E-4</v>
      </c>
      <c r="GM426" s="240">
        <f t="shared" ref="GM426:GM489" ca="1" si="1044">2*IMREAL(K165)*COS(2*PI()*B165*189/Nt_load2)-2*IMAGINARY(K165)*SIN(2*PI()*B165*189/Nt_load2)</f>
        <v>4.9095978856583504E-4</v>
      </c>
      <c r="GN426" s="240">
        <f t="shared" ref="GN426:GN489" ca="1" si="1045">2*IMREAL(K165)*COS(2*PI()*B165*190/Nt_load2)-2*IMAGINARY(K165)*SIN(2*PI()*B165*190/Nt_load2)</f>
        <v>1.4010321413992206E-4</v>
      </c>
      <c r="GO426" s="240">
        <f t="shared" ref="GO426:GO489" ca="1" si="1046">2*IMREAL(K165)*COS(2*PI()*B165*191/Nt_load2)-2*IMAGINARY(K165)*SIN(2*PI()*B165*191/Nt_load2)</f>
        <v>-4.9783639855583426E-4</v>
      </c>
      <c r="GP426" s="240">
        <f t="shared" ref="GP426:GP489" ca="1" si="1047">2*IMREAL(K165)*COS(2*PI()*B165*192/Nt_load2)-2*IMAGINARY(K165)*SIN(2*PI()*B165*192/Nt_load2)</f>
        <v>-1.1566818049194599E-4</v>
      </c>
      <c r="GQ426" s="240">
        <f t="shared" ref="GQ426:GQ489" ca="1" si="1048">2*IMREAL(K165)*COS(2*PI()*B165*193/Nt_load2)-2*IMAGINARY(K165)*SIN(2*PI()*B165*193/Nt_load2)</f>
        <v>5.0351367705640142E-4</v>
      </c>
      <c r="GR426" s="240">
        <f t="shared" ref="GR426:GR489" ca="1" si="1049">2*IMREAL(K165)*COS(2*PI()*B165*194/Nt_load2)-2*IMAGINARY(K165)*SIN(2*PI()*B165*194/Nt_load2)</f>
        <v>9.095449206582851E-5</v>
      </c>
      <c r="GS426" s="240">
        <f t="shared" ref="GS426:GS489" ca="1" si="1050">2*IMREAL(K165)*COS(2*PI()*B165*195/Nt_load2)-2*IMAGINARY(K165)*SIN(2*PI()*B165*195/Nt_load2)</f>
        <v>-5.0797794700634493E-4</v>
      </c>
      <c r="GT426" s="240">
        <f t="shared" ref="GT426:GT489" ca="1" si="1051">2*IMREAL(K165)*COS(2*PI()*B165*196/Nt_load2)-2*IMAGINARY(K165)*SIN(2*PI()*B165*196/Nt_load2)</f>
        <v>-6.6021686301680617E-5</v>
      </c>
      <c r="GU426" s="240">
        <f t="shared" ref="GU426:GU489" ca="1" si="1052">2*IMREAL(K165)*COS(2*PI()*B165*197/Nt_load2)-2*IMAGINARY(K165)*SIN(2*PI()*B165*197/Nt_load2)</f>
        <v>5.112184535883415E-4</v>
      </c>
      <c r="GV426" s="240">
        <f t="shared" ref="GV426:GV489" ca="1" si="1053">2*IMREAL(K165)*COS(2*PI()*B165*198/Nt_load2)-2*IMAGINARY(K165)*SIN(2*PI()*B165*198/Nt_load2)</f>
        <v>4.0929828512386302E-5</v>
      </c>
      <c r="GW426" s="240">
        <f t="shared" ref="GW426:GW489" ca="1" si="1054">2*IMREAL(K165)*COS(2*PI()*B165*199/Nt_load2)-2*IMAGINARY(K165)*SIN(2*PI()*B165*199/Nt_load2)</f>
        <v>-5.1322739013819464E-4</v>
      </c>
      <c r="GX426" s="240">
        <f t="shared" ref="GX426:GX489" ca="1" si="1055">2*IMREAL(K165)*COS(2*PI()*B165*200/Nt_load2)-2*IMAGINARY(K165)*SIN(2*PI()*B165*200/Nt_load2)</f>
        <v>-1.5739367181205233E-5</v>
      </c>
      <c r="GY426" s="240">
        <f t="shared" ref="GY426:GY489" ca="1" si="1056">2*IMREAL(K165)*COS(2*PI()*B165*201/Nt_load2)-2*IMAGINARY(K165)*SIN(2*PI()*B165*201/Nt_load2)</f>
        <v>5.1399991695179337E-4</v>
      </c>
      <c r="GZ426" s="240">
        <f t="shared" ref="GZ426:GZ489" ca="1" si="1057">2*IMREAL(K165)*COS(2*PI()*B165*202/Nt_load2)-2*IMAGINARY(K165)*SIN(2*PI()*B165*202/Nt_load2)</f>
        <v>-9.4890116641502807E-6</v>
      </c>
      <c r="HA426" s="240">
        <f t="shared" ref="HA426:HA489" ca="1" si="1058">2*IMREAL(K165)*COS(2*PI()*B165*203/Nt_load2)-2*IMAGINARY(K165)*SIN(2*PI()*B165*203/Nt_load2)</f>
        <v>-5.1353417294438012E-4</v>
      </c>
      <c r="HB426" s="240">
        <f t="shared" ref="HB426:HB489" ca="1" si="1059">2*IMREAL(K165)*COS(2*PI()*B165*204/Nt_load2)-2*IMAGINARY(K165)*SIN(2*PI()*B165*204/Nt_load2)</f>
        <v>3.4694530649267586E-5</v>
      </c>
      <c r="HC426" s="240">
        <f t="shared" ref="HC426:HC489" ca="1" si="1060">2*IMREAL(K165)*COS(2*PI()*B165*205/Nt_load2)-2*IMAGINARY(K165)*SIN(2*PI()*B165*205/Nt_load2)</f>
        <v>5.118312801340643E-4</v>
      </c>
      <c r="HD426" s="240">
        <f t="shared" ref="HD426:HD489" ca="1" si="1061">2*IMREAL(K165)*COS(2*PI()*B165*206/Nt_load2)-2*IMAGINARY(K165)*SIN(2*PI()*B165*206/Nt_load2)</f>
        <v>-5.9816467471139731E-5</v>
      </c>
      <c r="HE426" s="240">
        <f t="shared" ref="HE426:HE489" ca="1" si="1062">2*IMREAL(K165)*COS(2*PI()*B165*207/Nt_load2)-2*IMAGINARY(K165)*SIN(2*PI()*B165*207/Nt_load2)</f>
        <v>-5.0889534093877774E-4</v>
      </c>
      <c r="HF426" s="240">
        <f t="shared" ref="HF426:HF489" ca="1" si="1063">2*IMREAL(K165)*COS(2*PI()*B165*208/Nt_load2)-2*IMAGINARY(K165)*SIN(2*PI()*B165*208/Nt_load2)</f>
        <v>8.4794301183599153E-5</v>
      </c>
      <c r="HG426" s="240">
        <f t="shared" ref="HG426:HG489" ca="1" si="1064">2*IMREAL(K165)*COS(2*PI()*B165*209/Nt_load2)-2*IMAGINARY(K165)*SIN(2*PI()*B165*209/Nt_load2)</f>
        <v>5.0473342829320119E-4</v>
      </c>
      <c r="HH426" s="240">
        <f t="shared" ref="HH426:HH489" ca="1" si="1065">2*IMREAL(K165)*COS(2*PI()*B165*210/Nt_load2)-2*IMAGINARY(K165)*SIN(2*PI()*B165*210/Nt_load2)</f>
        <v>-1.0956785799737489E-4</v>
      </c>
      <c r="HI426" s="240">
        <f t="shared" ref="HI426:HI489" ca="1" si="1066">2*IMREAL(K165)*COS(2*PI()*B165*211/Nt_load2)-2*IMAGINARY(K165)*SIN(2*PI()*B165*211/Nt_load2)</f>
        <v>-4.9935556860944506E-4</v>
      </c>
      <c r="HJ426" s="240">
        <f t="shared" ref="HJ426:HJ489" ca="1" si="1067">2*IMREAL(K165)*COS(2*PI()*B165*212/Nt_load2)-2*IMAGINARY(K165)*SIN(2*PI()*B165*212/Nt_load2)</f>
        <v>1.3407745624425269E-4</v>
      </c>
      <c r="HK426" s="240">
        <f t="shared" ref="HK426:HK489" ca="1" si="1068">2*IMREAL(K165)*COS(2*PI()*B165*213/Nt_load2)-2*IMAGINARY(K165)*SIN(2*PI()*B165*213/Nt_load2)</f>
        <v>4.9277471762252008E-4</v>
      </c>
      <c r="HL426" s="240">
        <f t="shared" ref="HL426:HL489" ca="1" si="1069">2*IMREAL(K165)*COS(2*PI()*B165*214/Nt_load2)-2*IMAGINARY(K165)*SIN(2*PI()*B165*214/Nt_load2)</f>
        <v>-1.5826405015523958E-4</v>
      </c>
      <c r="HM426" s="240">
        <f t="shared" ref="HM426:HM489" ca="1" si="1070">2*IMREAL(K165)*COS(2*PI()*B165*215/Nt_load2)-2*IMAGINARY(K165)*SIN(2*PI()*B165*215/Nt_load2)</f>
        <v>-4.850067291788833E-4</v>
      </c>
      <c r="HN426" s="240">
        <f t="shared" ref="HN426:HN489" ca="1" si="1071">2*IMREAL(K165)*COS(2*PI()*B165*216/Nt_load2)-2*IMAGINARY(K165)*SIN(2*PI()*B165*216/Nt_load2)</f>
        <v>1.8206937210708129E-4</v>
      </c>
      <c r="HO426" s="240">
        <f t="shared" ref="HO426:HO489" ca="1" si="1072">2*IMREAL(K165)*COS(2*PI()*B165*217/Nt_load2)-2*IMAGINARY(K165)*SIN(2*PI()*B165*217/Nt_load2)</f>
        <v>4.7607031704307315E-4</v>
      </c>
      <c r="HP426" s="240">
        <f t="shared" ref="HP426:HP489" ca="1" si="1073">2*IMREAL(K165)*COS(2*PI()*B165*218/Nt_load2)-2*IMAGINARY(K165)*SIN(2*PI()*B165*218/Nt_load2)</f>
        <v>-2.0543607299415085E-4</v>
      </c>
      <c r="HQ426" s="240">
        <f t="shared" ref="HQ426:HQ489" ca="1" si="1074">2*IMREAL(K165)*COS(2*PI()*B165*219/Nt_load2)-2*IMAGINARY(K165)*SIN(2*PI()*B165*219/Nt_load2)</f>
        <v>-4.6598700981467014E-4</v>
      </c>
      <c r="HR426" s="240">
        <f t="shared" ref="HR426:HR489" ca="1" si="1075">2*IMREAL(K165)*COS(2*PI()*B165*220/Nt_load2)-2*IMAGINARY(K165)*SIN(2*PI()*B165*220/Nt_load2)</f>
        <v>2.2830786038727607E-4</v>
      </c>
      <c r="HS426" s="240">
        <f t="shared" ref="HS426:HS489" ca="1" si="1076">2*IMREAL(K165)*COS(2*PI()*B165*221/Nt_load2)-2*IMAGINARY(K165)*SIN(2*PI()*B165*221/Nt_load2)</f>
        <v>4.5478109906399466E-4</v>
      </c>
      <c r="HT426" s="240">
        <f t="shared" ref="HT426:HT489" ca="1" si="1077">2*IMREAL(K165)*COS(2*PI()*B165*222/Nt_load2)-2*IMAGINARY(K165)*SIN(2*PI()*B165*222/Nt_load2)</f>
        <v>-2.5062963414734785E-4</v>
      </c>
      <c r="HU426" s="240">
        <f t="shared" ref="HU426:HU489" ca="1" si="1078">2*IMREAL(K165)*COS(2*PI()*B165*223/Nt_load2)-2*IMAGINARY(K165)*SIN(2*PI()*B165*223/Nt_load2)</f>
        <v>-4.4247958081154102E-4</v>
      </c>
      <c r="HV426" s="240">
        <f t="shared" ref="HV426:HV489" ca="1" si="1079">2*IMREAL(K165)*COS(2*PI()*B165*224/Nt_load2)-2*IMAGINARY(K165)*SIN(2*PI()*B165*224/Nt_load2)</f>
        <v>2.7234761916617009E-4</v>
      </c>
      <c r="HW426" s="240">
        <f t="shared" ref="HW426:HW489" ca="1" si="1080">2*IMREAL(K165)*COS(2*PI()*B165*225/Nt_load2)-2*IMAGINARY(K165)*SIN(2*PI()*B165*225/Nt_load2)</f>
        <v>4.291120904922935E-4</v>
      </c>
      <c r="HX426" s="240">
        <f t="shared" ref="HX426:HX489" ca="1" si="1081">2*IMREAL(K165)*COS(2*PI()*B165*226/Nt_load2)-2*IMAGINARY(K165)*SIN(2*PI()*B165*226/Nt_load2)</f>
        <v>-2.9340949491561187E-4</v>
      </c>
      <c r="HY426" s="240">
        <f t="shared" ref="HY426:HY489" ca="1" si="1082">2*IMREAL(K165)*COS(2*PI()*B165*227/Nt_load2)-2*IMAGINARY(K165)*SIN(2*PI()*B165*227/Nt_load2)</f>
        <v>-4.1471083156125425E-4</v>
      </c>
      <c r="HZ426" s="240">
        <f t="shared" ref="HZ426:HZ489" ca="1" si="1083">2*IMREAL(K165)*COS(2*PI()*B165*228/Nt_load2)-2*IMAGINARY(K165)*SIN(2*PI()*B165*228/Nt_load2)</f>
        <v>3.1376452149216479E-4</v>
      </c>
      <c r="IA426" s="240">
        <f t="shared" ref="IA426:IA489" ca="1" si="1084">2*IMREAL(K165)*COS(2*PI()*B165*229/Nt_load2)-2*IMAGINARY(K165)*SIN(2*PI()*B165*229/Nt_load2)</f>
        <v>3.9931049791262259E-4</v>
      </c>
      <c r="IB426" s="240">
        <f t="shared" ref="IB426:IB489" ca="1" si="1085">2*IMREAL(K165)*COS(2*PI()*B165*230/Nt_load2)-2*IMAGINARY(K165)*SIN(2*PI()*B165*230/Nt_load2)</f>
        <v>-3.3336366185389378E-4</v>
      </c>
      <c r="IC426" s="240">
        <f t="shared" ref="IC426:IC489" ca="1" si="1086">2*IMREAL(K165)*COS(2*PI()*B165*231/Nt_load2)-2*IMAGINARY(K165)*SIN(2*PI()*B165*231/Nt_load2)</f>
        <v>-3.8294819029903248E-4</v>
      </c>
      <c r="ID426" s="240">
        <f t="shared" ref="ID426:ID489" ca="1" si="1087">2*IMREAL(K165)*COS(2*PI()*B165*232/Nt_load2)-2*IMAGINARY(K165)*SIN(2*PI()*B165*232/Nt_load2)</f>
        <v>3.5215969995503111E-4</v>
      </c>
      <c r="IE426" s="240">
        <f t="shared" ref="IE426:IE489" ca="1" si="1088">2*IMREAL(K165)*COS(2*PI()*B165*233/Nt_load2)-2*IMAGINARY(K165)*SIN(2*PI()*B165*223/Nt_load2)</f>
        <v>1.8818275209300588E-4</v>
      </c>
      <c r="IF426" s="240">
        <f t="shared" ref="IF426:IF489" ca="1" si="1089">2*IMREAL(K165)*COS(2*PI()*B165*234/Nt_load2)-2*IMAGINARY(K165)*SIN(2*PI()*B165*234/Nt_load2)</f>
        <v>-3.7010735449340896E-4</v>
      </c>
      <c r="IG426" s="240">
        <f t="shared" ref="IG426:IG489" ca="1" si="1090">2*IMREAL(K165)*COS(2*PI()*B165*235/Nt_load2)-2*IMAGINARY(K165)*SIN(2*PI()*B165*235/Nt_load2)</f>
        <v>-3.4749754862345677E-4</v>
      </c>
      <c r="IH426" s="240">
        <f t="shared" ref="IH426:IH489" ca="1" si="1091">2*IMREAL(K165)*COS(2*PI()*B165*236/Nt_load2)-2*IMAGINARY(K165)*SIN(2*PI()*B165*236/Nt_load2)</f>
        <v>3.8716338799725698E-4</v>
      </c>
      <c r="II426" s="240">
        <f t="shared" ref="II426:II489" ca="1" si="1092">2*IMREAL(K165)*COS(2*PI()*B165*237/Nt_load2)-2*IMAGINARY(K165)*SIN(2*PI()*B165*237/Nt_load2)</f>
        <v>3.2849461826235665E-4</v>
      </c>
      <c r="IJ426" s="240">
        <f t="shared" ref="IJ426:IJ489" ca="1" si="1093">2*IMREAL(K165)*COS(2*PI()*B165*238/Nt_load2)-2*IMAGINARY(K165)*SIN(2*PI()*B165*238/Nt_load2)</f>
        <v>-4.0328671098791111E-4</v>
      </c>
      <c r="IK426" s="240">
        <f t="shared" ref="IK426:IK489" ca="1" si="1094">2*IMREAL(K165)*COS(2*PI()*B165*239/Nt_load2)-2*IMAGINARY(K165)*SIN(2*PI()*B165*239/Nt_load2)</f>
        <v>-3.0870031559315482E-4</v>
      </c>
      <c r="IL426" s="240">
        <f t="shared" ref="IL426:IL489" ca="1" si="1095">2*IMREAL(K165)*COS(2*PI()*B165*240/Nt_load2)-2*IMAGINARY(K165)*SIN(2*PI()*B165*240/Nt_load2)</f>
        <v>4.1843848096803356E-4</v>
      </c>
      <c r="IM426" s="240">
        <f t="shared" ref="IM426:IM489" ca="1" si="1096">2*IMREAL(K165)*COS(2*PI()*B165*241/Nt_load2)-2*IMAGINARY(K165)*SIN(2*PI()*B165*241/Nt_load2)</f>
        <v>2.8816232682471167E-4</v>
      </c>
      <c r="IN426" s="240">
        <f t="shared" ref="IN426:IN489" ca="1" si="1097">2*IMREAL(K165)*COS(2*PI()*B165*242/Nt_load2)-2*IMAGINARY(K165)*SIN(2*PI()*B165*242/Nt_load2)</f>
        <v>-4.3258219599663888E-4</v>
      </c>
      <c r="IO426" s="240">
        <f t="shared" ref="IO426:IO489" ca="1" si="1098">2*IMREAL(K165)*COS(2*PI()*B165*243/Nt_load2)-2*IMAGINARY(K165)*SIN(2*PI()*B165*243/Nt_load2)</f>
        <v>-2.6693012977090834E-4</v>
      </c>
      <c r="IP426" s="240">
        <f t="shared" ref="IP426:IP489" ca="1" si="1099">2*IMREAL(K165)*COS(2*PI()*B165*244/Nt_load2)-2*IMAGINARY(K165)*SIN(2*PI()*B165*244/Nt_load2)</f>
        <v>4.4568378262534744E-4</v>
      </c>
      <c r="IQ426" s="240">
        <f t="shared" ref="IQ426:IQ489" ca="1" si="1100">2*IMREAL(K165)*COS(2*PI()*B165*245/Nt_load2)-2*IMAGINARY(K165)*SIN(2*PI()*B165*245/Nt_load2)</f>
        <v>2.4505487465419388E-4</v>
      </c>
      <c r="IR426" s="240">
        <f t="shared" ref="IR426:IR489" ca="1" si="1101">2*IMREAL(K165)*COS(2*PI()*B165*246/Nt_load2)-2*IMAGINARY(K165)*SIN(2*PI()*B165*246/Nt_load2)</f>
        <v>-4.5771167798443739E-4</v>
      </c>
      <c r="IS426" s="240">
        <f t="shared" ref="IS426:IS489" ca="1" si="1102">2*IMREAL(K165)*COS(2*PI()*B165*247/Nt_load2)-2*IMAGINARY(K165)*SIN(2*PI()*B165*247/Nt_load2)</f>
        <v>-2.2258926088014003E-4</v>
      </c>
      <c r="IT426" s="240">
        <f t="shared" ref="IT426:IT489" ca="1" si="1103">2*IMREAL(K165)*COS(2*PI()*B165*248/Nt_load2)-2*IMAGINARY(K165)*SIN(2*PI()*B165*248/Nt_load2)</f>
        <v>4.6863690582045372E-4</v>
      </c>
      <c r="IU426" s="240">
        <f t="shared" ref="IU426:IU489" ca="1" si="1104">2*IMREAL(K165)*COS(2*PI()*B165*249/Nt_load2)-2*IMAGINARY(K165)*SIN(2*PI()*B165*249/Nt_load2)</f>
        <v>1.9958741008013571E-4</v>
      </c>
      <c r="IV426" s="240">
        <f t="shared" ref="IV426:IV489" ca="1" si="1105">2*IMREAL(K165)*COS(2*PI()*B165*250/Nt_load2)-2*IMAGINARY(K165)*SIN(2*PI()*B165*250/Nt_load2)</f>
        <v>-4.7843314630259201E-4</v>
      </c>
      <c r="IW426" s="240">
        <f t="shared" ref="IW426:IW489" ca="1" si="1106">2*IMREAL(K165)*COS(2*PI()*B165*251/Nt_load2)-2*IMAGINARY(K165)*SIN(2*PI()*B165*251/Nt_load2)</f>
        <v>-1.7610473572742913E-4</v>
      </c>
      <c r="IX426" s="240">
        <f t="shared" ref="IX426:IX489" ca="1" si="1107">2*IMREAL(K165)*COS(2*PI()*B165*252/Nt_load2)-2*IMAGINARY(K165)*SIN(2*PI()*B165*252/Nt_load2)</f>
        <v>4.8707679942950385E-4</v>
      </c>
      <c r="IY426" s="240">
        <f t="shared" ref="IY426:IY489" ca="1" si="1108">2*IMREAL(K165)*COS(2*PI()*B165*253/Nt_load2)-2*IMAGINARY(K165)*SIN(2*PI()*B165*253/Nt_load2)</f>
        <v>1.5219780964140169E-4</v>
      </c>
      <c r="IZ426" s="240">
        <f t="shared" ref="IZ426:IZ489" ca="1" si="1109">2*IMREAL(K165)*COS(2*PI()*B165*254/Nt_load2)-2*IMAGINARY(K165)*SIN(2*PI()*B165*254/Nt_load2)</f>
        <v>-4.9454704188369206E-4</v>
      </c>
      <c r="JA426" s="240">
        <f t="shared" ref="JA426:JA489" ca="1" si="1110">2*IMREAL(K165)*COS(2*PI()*B165*255/Nt_load2)-2*IMAGINARY(K165)*SIN(2*PI()*B165*255/Nt_load2)</f>
        <v>-1.2792422570102242E-4</v>
      </c>
      <c r="JB426" s="240">
        <f t="shared" ref="JB426:JB489" ca="1" si="1111">2*IMREAL(K165)*COS(2*PI()*B165*256/Nt_load2)-2*IMAGINARY(K165)*SIN(2*PI()*B165*256/Nt_load2)</f>
        <v>5.0082587719678569E-4</v>
      </c>
    </row>
    <row r="427" spans="2:262">
      <c r="B427" s="248">
        <v>66</v>
      </c>
      <c r="C427" s="247">
        <f t="shared" ref="C427:C490" si="1112">C426+Div_Nt_load2</f>
        <v>1.2890625000000007E-3</v>
      </c>
      <c r="D427" s="244">
        <f t="shared" ca="1" si="855"/>
        <v>23.881767279978256</v>
      </c>
      <c r="E427" s="243">
        <f ca="1">BT361</f>
        <v>-0.11823272002174604</v>
      </c>
      <c r="F427" s="242">
        <v>66</v>
      </c>
      <c r="G427" s="240">
        <f t="shared" ca="1" si="856"/>
        <v>-1.616499468753422E-4</v>
      </c>
      <c r="H427" s="240">
        <f t="shared" ca="1" si="857"/>
        <v>3.2874375528092747E-4</v>
      </c>
      <c r="I427" s="240">
        <f t="shared" ca="1" si="858"/>
        <v>1.2938856383274821E-4</v>
      </c>
      <c r="J427" s="240">
        <f t="shared" ca="1" si="859"/>
        <v>-3.4144134710460271E-4</v>
      </c>
      <c r="K427" s="240">
        <f t="shared" ca="1" si="860"/>
        <v>-9.5881098189460996E-5</v>
      </c>
      <c r="L427" s="240">
        <f t="shared" ca="1" si="861"/>
        <v>3.5085067210483407E-4</v>
      </c>
      <c r="M427" s="240">
        <f t="shared" ca="1" si="862"/>
        <v>6.1450245156669707E-5</v>
      </c>
      <c r="N427" s="240">
        <f t="shared" ca="1" si="863"/>
        <v>-3.5688111333820896E-4</v>
      </c>
      <c r="O427" s="240">
        <f t="shared" ca="1" si="864"/>
        <v>-2.6427592670898696E-5</v>
      </c>
      <c r="P427" s="240">
        <f t="shared" ca="1" si="865"/>
        <v>3.5947459435907561E-4</v>
      </c>
      <c r="Q427" s="240">
        <f t="shared" ca="1" si="866"/>
        <v>-8.8495719790854428E-6</v>
      </c>
      <c r="R427" s="240">
        <f t="shared" ca="1" si="867"/>
        <v>-3.5860613852746199E-4</v>
      </c>
      <c r="S427" s="240">
        <f t="shared" ca="1" si="868"/>
        <v>4.404151041324217E-5</v>
      </c>
      <c r="T427" s="240">
        <f t="shared" ca="1" si="869"/>
        <v>3.5428410954777294E-4</v>
      </c>
      <c r="U427" s="241">
        <f t="shared" ca="1" si="870"/>
        <v>-7.8809305026580814E-5</v>
      </c>
      <c r="V427" s="240">
        <f t="shared" ca="1" si="871"/>
        <v>-3.4655013092174409E-4</v>
      </c>
      <c r="W427" s="240">
        <f t="shared" ca="1" si="872"/>
        <v>1.128181229509651E-4</v>
      </c>
      <c r="X427" s="240">
        <f t="shared" ca="1" si="873"/>
        <v>3.3547868509136705E-4</v>
      </c>
      <c r="Y427" s="240">
        <f t="shared" ca="1" si="874"/>
        <v>-1.4574044067867215E-4</v>
      </c>
      <c r="Z427" s="240">
        <f t="shared" ca="1" si="875"/>
        <v>-3.2117639613225564E-4</v>
      </c>
      <c r="AA427" s="240">
        <f t="shared" ca="1" si="876"/>
        <v>1.7725919829281585E-4</v>
      </c>
      <c r="AB427" s="240">
        <f t="shared" ca="1" si="877"/>
        <v>3.0378100290551354E-4</v>
      </c>
      <c r="AC427" s="240">
        <f t="shared" ca="1" si="878"/>
        <v>-2.0707085292766405E-4</v>
      </c>
      <c r="AD427" s="240">
        <f t="shared" ca="1" si="879"/>
        <v>-2.83460032557203E-4</v>
      </c>
      <c r="AE427" s="240">
        <f t="shared" ca="1" si="880"/>
        <v>2.3488830205237621E-4</v>
      </c>
      <c r="AF427" s="240">
        <f t="shared" ca="1" si="881"/>
        <v>2.6040918714035071E-4</v>
      </c>
      <c r="AG427" s="240">
        <f t="shared" ca="1" si="882"/>
        <v>-2.6044364842531687E-4</v>
      </c>
      <c r="AH427" s="240">
        <f t="shared" ca="1" si="883"/>
        <v>-2.3485045889719484E-4</v>
      </c>
      <c r="AI427" s="240">
        <f t="shared" ca="1" si="884"/>
        <v>2.8349078009094113E-4</v>
      </c>
      <c r="AJ427" s="240">
        <f t="shared" ca="1" si="885"/>
        <v>2.0702999235253902E-4</v>
      </c>
      <c r="AK427" s="240">
        <f t="shared" ca="1" si="886"/>
        <v>-3.0380774057246556E-4</v>
      </c>
      <c r="AL427" s="240">
        <f t="shared" ca="1" si="887"/>
        <v>-1.7721571380742229E-4</v>
      </c>
      <c r="AM427" s="240">
        <f t="shared" ca="1" si="888"/>
        <v>3.2119886643407252E-4</v>
      </c>
      <c r="AN427" s="240">
        <f t="shared" ca="1" si="889"/>
        <v>1.456947510623766E-4</v>
      </c>
      <c r="AO427" s="240">
        <f t="shared" ca="1" si="890"/>
        <v>-3.3549667162675829E-4</v>
      </c>
      <c r="AP427" s="240">
        <f t="shared" ca="1" si="891"/>
        <v>-1.127706682197478E-4</v>
      </c>
      <c r="AQ427" s="240">
        <f t="shared" ca="1" si="892"/>
        <v>3.4656346047054199E-4</v>
      </c>
      <c r="AR427" s="240">
        <f t="shared" ca="1" si="893"/>
        <v>7.8760542195444857E-5</v>
      </c>
      <c r="AS427" s="240">
        <f t="shared" ca="1" si="894"/>
        <v>-3.5429265373913588E-4</v>
      </c>
      <c r="AT427" s="240">
        <f t="shared" ca="1" si="895"/>
        <v>-4.3991909094905277E-5</v>
      </c>
      <c r="AU427" s="240">
        <f t="shared" ca="1" si="896"/>
        <v>3.5860981507615671E-4</v>
      </c>
      <c r="AV427" s="240">
        <f t="shared" ca="1" si="897"/>
        <v>8.7996098613605308E-6</v>
      </c>
      <c r="AW427" s="240">
        <f t="shared" ca="1" si="898"/>
        <v>-3.5947336785792784E-4</v>
      </c>
      <c r="AX427" s="240">
        <f t="shared" ca="1" si="899"/>
        <v>2.6477434425505183E-5</v>
      </c>
      <c r="AY427" s="240">
        <f t="shared" ca="1" si="900"/>
        <v>3.5687499559909532E-4</v>
      </c>
      <c r="AZ427" s="240">
        <f t="shared" ca="1" si="901"/>
        <v>-6.1499486544815303E-5</v>
      </c>
      <c r="BA427" s="240">
        <f t="shared" ca="1" si="902"/>
        <v>-3.5083972204492649E-4</v>
      </c>
      <c r="BB427" s="240">
        <f t="shared" ca="1" si="903"/>
        <v>9.5929264989659795E-5</v>
      </c>
      <c r="BC427" s="240">
        <f t="shared" ca="1" si="904"/>
        <v>3.4142567017896415E-4</v>
      </c>
      <c r="BD427" s="240">
        <f t="shared" ca="1" si="905"/>
        <v>-1.2943519217238332E-4</v>
      </c>
      <c r="BE427" s="240">
        <f t="shared" ca="1" si="906"/>
        <v>-3.2872350246692164E-4</v>
      </c>
      <c r="BF427" s="240">
        <f t="shared" ca="1" si="907"/>
        <v>1.6169458769801334E-4</v>
      </c>
      <c r="BG427" s="240">
        <f t="shared" ca="1" si="908"/>
        <v>3.1285554772757723E-4</v>
      </c>
      <c r="BH427" s="240">
        <f t="shared" ca="1" si="909"/>
        <v>-1.9239677595285867E-4</v>
      </c>
      <c r="BI427" s="240">
        <f t="shared" ca="1" si="910"/>
        <v>-2.9397462303937716E-4</v>
      </c>
      <c r="BJ427" s="240">
        <f t="shared" ca="1" si="911"/>
        <v>2.2124607808050184E-4</v>
      </c>
      <c r="BK427" s="240">
        <f t="shared" ca="1" si="912"/>
        <v>2.7226256202843215E-4</v>
      </c>
      <c r="BL427" s="240">
        <f t="shared" ca="1" si="913"/>
        <v>-2.4796465953082084E-4</v>
      </c>
      <c r="BM427" s="240">
        <f t="shared" ca="1" si="914"/>
        <v>-2.4792846371129746E-4</v>
      </c>
      <c r="BN427" s="240">
        <f t="shared" ca="1" si="915"/>
        <v>2.7229520575858674E-4</v>
      </c>
      <c r="BO427" s="240">
        <f t="shared" ca="1" si="916"/>
        <v>2.2120667875713833E-4</v>
      </c>
      <c r="BP427" s="240">
        <f t="shared" ca="1" si="917"/>
        <v>-2.9400340030319677E-4</v>
      </c>
      <c r="BQ427" s="240">
        <f t="shared" ca="1" si="918"/>
        <v>-1.9235455256267692E-4</v>
      </c>
      <c r="BR427" s="240">
        <f t="shared" ca="1" si="919"/>
        <v>3.1288018138427991E-4</v>
      </c>
      <c r="BS427" s="240">
        <f t="shared" ca="1" si="920"/>
        <v>1.6164994687534241E-4</v>
      </c>
      <c r="BT427" s="240">
        <f t="shared" ca="1" si="921"/>
        <v>-3.2874375528092731E-4</v>
      </c>
      <c r="BU427" s="240">
        <f t="shared" ca="1" si="922"/>
        <v>-1.2938856383274869E-4</v>
      </c>
      <c r="BV427" s="240">
        <f t="shared" ca="1" si="923"/>
        <v>3.4144134710460255E-4</v>
      </c>
      <c r="BW427" s="240">
        <f t="shared" ca="1" si="924"/>
        <v>9.5881098189461796E-5</v>
      </c>
      <c r="BX427" s="240">
        <f t="shared" ca="1" si="925"/>
        <v>-3.5085067210483391E-4</v>
      </c>
      <c r="BY427" s="240">
        <f t="shared" ca="1" si="926"/>
        <v>-6.1450245156670507E-5</v>
      </c>
      <c r="BZ427" s="240">
        <f t="shared" ca="1" si="927"/>
        <v>3.5688111333820885E-4</v>
      </c>
      <c r="CA427" s="240">
        <f t="shared" ca="1" si="928"/>
        <v>2.6427592670899509E-5</v>
      </c>
      <c r="CB427" s="240">
        <f t="shared" ca="1" si="929"/>
        <v>-3.5947459435907561E-4</v>
      </c>
      <c r="CC427" s="240">
        <f t="shared" ca="1" si="930"/>
        <v>8.849571979083952E-6</v>
      </c>
      <c r="CD427" s="240">
        <f t="shared" ca="1" si="931"/>
        <v>3.586061385274621E-4</v>
      </c>
      <c r="CE427" s="240">
        <f t="shared" ca="1" si="932"/>
        <v>-4.4041510413240733E-5</v>
      </c>
      <c r="CF427" s="240">
        <f t="shared" ca="1" si="933"/>
        <v>-3.5428410954777315E-4</v>
      </c>
      <c r="CG427" s="240">
        <f t="shared" ca="1" si="934"/>
        <v>7.8809305026579377E-5</v>
      </c>
      <c r="CH427" s="240">
        <f t="shared" ca="1" si="935"/>
        <v>3.4655013092174317E-4</v>
      </c>
      <c r="CI427" s="240">
        <f t="shared" ca="1" si="936"/>
        <v>-1.1281812295096856E-4</v>
      </c>
      <c r="CJ427" s="240">
        <f t="shared" ca="1" si="937"/>
        <v>-3.3547868509136575E-4</v>
      </c>
      <c r="CK427" s="240">
        <f t="shared" ca="1" si="938"/>
        <v>1.4574044067867557E-4</v>
      </c>
      <c r="CL427" s="240">
        <f t="shared" ca="1" si="939"/>
        <v>3.2117639613225455E-4</v>
      </c>
      <c r="CM427" s="240">
        <f t="shared" ca="1" si="940"/>
        <v>-1.7725919829281793E-4</v>
      </c>
      <c r="CN427" s="240">
        <f t="shared" ca="1" si="941"/>
        <v>-3.0378100290551224E-4</v>
      </c>
      <c r="CO427" s="240">
        <f t="shared" ca="1" si="942"/>
        <v>2.07070852927666E-4</v>
      </c>
      <c r="CP427" s="240">
        <f t="shared" ca="1" si="943"/>
        <v>2.8346003255720154E-4</v>
      </c>
      <c r="CQ427" s="240">
        <f t="shared" ca="1" si="944"/>
        <v>-2.34888302052378E-4</v>
      </c>
      <c r="CR427" s="240">
        <f t="shared" ca="1" si="945"/>
        <v>-2.6040918714034908E-4</v>
      </c>
      <c r="CS427" s="240">
        <f t="shared" ca="1" si="946"/>
        <v>2.6044364842531844E-4</v>
      </c>
      <c r="CT427" s="240">
        <f t="shared" ca="1" si="947"/>
        <v>2.3485045889719305E-4</v>
      </c>
      <c r="CU427" s="240">
        <f t="shared" ca="1" si="948"/>
        <v>-2.8349078009094265E-4</v>
      </c>
      <c r="CV427" s="240">
        <f t="shared" ca="1" si="949"/>
        <v>-2.070299923525371E-4</v>
      </c>
      <c r="CW427" s="240">
        <f t="shared" ca="1" si="950"/>
        <v>3.0380774057246681E-4</v>
      </c>
      <c r="CX427" s="240">
        <f t="shared" ca="1" si="951"/>
        <v>1.772157138074202E-4</v>
      </c>
      <c r="CY427" s="240">
        <f t="shared" ca="1" si="952"/>
        <v>-3.2119886643407355E-4</v>
      </c>
      <c r="CZ427" s="240">
        <f t="shared" ca="1" si="953"/>
        <v>-1.4569475106237443E-4</v>
      </c>
      <c r="DA427" s="240">
        <f t="shared" ca="1" si="954"/>
        <v>3.3549667162675911E-4</v>
      </c>
      <c r="DB427" s="240">
        <f t="shared" ca="1" si="955"/>
        <v>1.1277066821974556E-4</v>
      </c>
      <c r="DC427" s="240">
        <f t="shared" ca="1" si="956"/>
        <v>-3.4656346047054265E-4</v>
      </c>
      <c r="DD427" s="240">
        <f t="shared" ca="1" si="957"/>
        <v>-7.8760542195442526E-5</v>
      </c>
      <c r="DE427" s="240">
        <f t="shared" ca="1" si="958"/>
        <v>3.5429265373913631E-4</v>
      </c>
      <c r="DF427" s="240">
        <f t="shared" ca="1" si="959"/>
        <v>4.3991909094905467E-5</v>
      </c>
      <c r="DG427" s="240">
        <f t="shared" ca="1" si="960"/>
        <v>-3.5860981507615666E-4</v>
      </c>
      <c r="DH427" s="240">
        <f t="shared" ca="1" si="961"/>
        <v>-8.7996098613607205E-6</v>
      </c>
      <c r="DI427" s="240">
        <f t="shared" ca="1" si="962"/>
        <v>3.5947336785792784E-4</v>
      </c>
      <c r="DJ427" s="240">
        <f t="shared" ca="1" si="963"/>
        <v>-2.6477434425504993E-5</v>
      </c>
      <c r="DK427" s="240">
        <f t="shared" ca="1" si="964"/>
        <v>-3.5687499559909532E-4</v>
      </c>
      <c r="DL427" s="240">
        <f t="shared" ca="1" si="965"/>
        <v>6.1499486544815113E-5</v>
      </c>
      <c r="DM427" s="240">
        <f t="shared" ca="1" si="966"/>
        <v>3.5083972204492654E-4</v>
      </c>
      <c r="DN427" s="240">
        <f t="shared" ca="1" si="967"/>
        <v>-9.5929264989659633E-5</v>
      </c>
      <c r="DO427" s="240">
        <f t="shared" ca="1" si="968"/>
        <v>-3.4142567017896421E-4</v>
      </c>
      <c r="DP427" s="240">
        <f t="shared" ca="1" si="969"/>
        <v>1.2943519217238313E-4</v>
      </c>
      <c r="DQ427" s="240">
        <f t="shared" ca="1" si="970"/>
        <v>3.2872350246692175E-4</v>
      </c>
      <c r="DR427" s="240">
        <f t="shared" ca="1" si="971"/>
        <v>-1.6169458769801321E-4</v>
      </c>
      <c r="DS427" s="240">
        <f t="shared" ca="1" si="972"/>
        <v>-3.1285554772757734E-4</v>
      </c>
      <c r="DT427" s="240">
        <f t="shared" ca="1" si="973"/>
        <v>1.9239677595285856E-4</v>
      </c>
      <c r="DU427" s="240">
        <f t="shared" ca="1" si="974"/>
        <v>2.9397462303937727E-4</v>
      </c>
      <c r="DV427" s="240">
        <f t="shared" ca="1" si="975"/>
        <v>-2.2124607808050167E-4</v>
      </c>
      <c r="DW427" s="240">
        <f t="shared" ca="1" si="976"/>
        <v>-2.7226256202843226E-4</v>
      </c>
      <c r="DX427" s="240">
        <f t="shared" ca="1" si="977"/>
        <v>2.4796465953082073E-4</v>
      </c>
      <c r="DY427" s="240">
        <f t="shared" ca="1" si="978"/>
        <v>2.4792846371129757E-4</v>
      </c>
      <c r="DZ427" s="240">
        <f t="shared" ca="1" si="979"/>
        <v>-2.7229520575858669E-4</v>
      </c>
      <c r="EA427" s="240">
        <f t="shared" ca="1" si="980"/>
        <v>-2.2120667875713846E-4</v>
      </c>
      <c r="EB427" s="240">
        <f t="shared" ca="1" si="981"/>
        <v>2.9400340030319661E-4</v>
      </c>
      <c r="EC427" s="240">
        <f t="shared" ca="1" si="982"/>
        <v>1.9235455256267709E-4</v>
      </c>
      <c r="ED427" s="240">
        <f t="shared" ca="1" si="983"/>
        <v>-3.1288018138427986E-4</v>
      </c>
      <c r="EE427" s="240">
        <f t="shared" ca="1" si="984"/>
        <v>-1.6164994687534258E-4</v>
      </c>
      <c r="EF427" s="240">
        <f t="shared" ca="1" si="985"/>
        <v>3.287437552809272E-4</v>
      </c>
      <c r="EG427" s="240">
        <f t="shared" ca="1" si="986"/>
        <v>1.2938856383274886E-4</v>
      </c>
      <c r="EH427" s="240">
        <f t="shared" ca="1" si="987"/>
        <v>-3.4144134710460249E-4</v>
      </c>
      <c r="EI427" s="240">
        <f t="shared" ca="1" si="988"/>
        <v>-9.5881098189461972E-5</v>
      </c>
      <c r="EJ427" s="240">
        <f t="shared" ca="1" si="989"/>
        <v>3.5085067210483385E-4</v>
      </c>
      <c r="EK427" s="240">
        <f t="shared" ca="1" si="990"/>
        <v>6.145024515667071E-5</v>
      </c>
      <c r="EL427" s="240">
        <f t="shared" ca="1" si="991"/>
        <v>-3.5688111333820891E-4</v>
      </c>
      <c r="EM427" s="240">
        <f t="shared" ca="1" si="992"/>
        <v>-2.6427592670899672E-5</v>
      </c>
      <c r="EN427" s="240">
        <f t="shared" ca="1" si="993"/>
        <v>3.5947459435907561E-4</v>
      </c>
      <c r="EO427" s="240">
        <f t="shared" ca="1" si="994"/>
        <v>-8.8495719790837894E-6</v>
      </c>
      <c r="EP427" s="240">
        <f t="shared" ca="1" si="995"/>
        <v>-3.5860613852746215E-4</v>
      </c>
      <c r="EQ427" s="240">
        <f t="shared" ca="1" si="996"/>
        <v>4.4041510413240543E-5</v>
      </c>
      <c r="ER427" s="240">
        <f t="shared" ca="1" si="997"/>
        <v>3.5428410954777321E-4</v>
      </c>
      <c r="ES427" s="240">
        <f t="shared" ca="1" si="998"/>
        <v>-7.8809305026579214E-5</v>
      </c>
      <c r="ET427" s="240">
        <f t="shared" ca="1" si="999"/>
        <v>-3.4655013092174452E-4</v>
      </c>
      <c r="EU427" s="240">
        <f t="shared" ca="1" si="1000"/>
        <v>1.1281812295096353E-4</v>
      </c>
      <c r="EV427" s="240">
        <f t="shared" ca="1" si="1001"/>
        <v>3.3547868509136764E-4</v>
      </c>
      <c r="EW427" s="240">
        <f t="shared" ca="1" si="1002"/>
        <v>-1.4574044067867069E-4</v>
      </c>
      <c r="EX427" s="240">
        <f t="shared" ca="1" si="1003"/>
        <v>-3.2117639613225694E-4</v>
      </c>
      <c r="EY427" s="240">
        <f t="shared" ca="1" si="1004"/>
        <v>1.7725919829281333E-4</v>
      </c>
      <c r="EZ427" s="240">
        <f t="shared" ca="1" si="1005"/>
        <v>3.0378100290551506E-4</v>
      </c>
      <c r="FA427" s="240">
        <f t="shared" ca="1" si="1006"/>
        <v>-2.0707085292766167E-4</v>
      </c>
      <c r="FB427" s="240">
        <f t="shared" ca="1" si="1007"/>
        <v>-2.8346003255720479E-4</v>
      </c>
      <c r="FC427" s="240">
        <f t="shared" ca="1" si="1008"/>
        <v>2.3488830205237399E-4</v>
      </c>
      <c r="FD427" s="240">
        <f t="shared" ca="1" si="1009"/>
        <v>2.6040918714035277E-4</v>
      </c>
      <c r="FE427" s="240">
        <f t="shared" ca="1" si="1010"/>
        <v>-2.6044364842531481E-4</v>
      </c>
      <c r="FF427" s="240">
        <f t="shared" ca="1" si="1011"/>
        <v>-2.3485045889719703E-4</v>
      </c>
      <c r="FG427" s="240">
        <f t="shared" ca="1" si="1012"/>
        <v>2.8349078009093939E-4</v>
      </c>
      <c r="FH427" s="240">
        <f t="shared" ca="1" si="1013"/>
        <v>2.0702999235254141E-4</v>
      </c>
      <c r="FI427" s="240">
        <f t="shared" ca="1" si="1014"/>
        <v>-3.0380774057246394E-4</v>
      </c>
      <c r="FJ427" s="240">
        <f t="shared" ca="1" si="1015"/>
        <v>-1.7721571380741592E-4</v>
      </c>
      <c r="FK427" s="240">
        <f t="shared" ca="1" si="1016"/>
        <v>3.2119886643407116E-4</v>
      </c>
      <c r="FL427" s="240">
        <f t="shared" ca="1" si="1017"/>
        <v>1.4569475106236991E-4</v>
      </c>
      <c r="FM427" s="240">
        <f t="shared" ca="1" si="1018"/>
        <v>-3.3549667162675726E-4</v>
      </c>
      <c r="FN427" s="240">
        <f t="shared" ca="1" si="1019"/>
        <v>-1.1277066821974086E-4</v>
      </c>
      <c r="FO427" s="240">
        <f t="shared" ca="1" si="1020"/>
        <v>3.4656346047054124E-4</v>
      </c>
      <c r="FP427" s="240">
        <f t="shared" ca="1" si="1021"/>
        <v>7.8760542195437715E-5</v>
      </c>
      <c r="FQ427" s="240">
        <f t="shared" ca="1" si="1022"/>
        <v>-3.5429265373913539E-4</v>
      </c>
      <c r="FR427" s="240">
        <f t="shared" ca="1" si="1023"/>
        <v>-4.3991909094900548E-5</v>
      </c>
      <c r="FS427" s="240">
        <f t="shared" ca="1" si="1024"/>
        <v>3.5860981507615628E-4</v>
      </c>
      <c r="FT427" s="240">
        <f t="shared" ca="1" si="1025"/>
        <v>8.7996098613557603E-6</v>
      </c>
      <c r="FU427" s="240">
        <f t="shared" ca="1" si="1026"/>
        <v>-3.5947336785792795E-4</v>
      </c>
      <c r="FV427" s="240">
        <f t="shared" ca="1" si="1027"/>
        <v>2.6477434425509926E-5</v>
      </c>
      <c r="FW427" s="240">
        <f t="shared" ca="1" si="1028"/>
        <v>3.5687499559909598E-4</v>
      </c>
      <c r="FX427" s="240">
        <f t="shared" ca="1" si="1029"/>
        <v>-6.1499486544820019E-5</v>
      </c>
      <c r="FY427" s="240">
        <f t="shared" ca="1" si="1030"/>
        <v>-3.5083972204492768E-4</v>
      </c>
      <c r="FZ427" s="240">
        <f t="shared" ca="1" si="1031"/>
        <v>9.5929264989664376E-5</v>
      </c>
      <c r="GA427" s="240">
        <f t="shared" ca="1" si="1032"/>
        <v>3.4142567017896583E-4</v>
      </c>
      <c r="GB427" s="240">
        <f t="shared" ca="1" si="1033"/>
        <v>-1.2943519217238777E-4</v>
      </c>
      <c r="GC427" s="240">
        <f t="shared" ca="1" si="1034"/>
        <v>-3.2872350246692392E-4</v>
      </c>
      <c r="GD427" s="240">
        <f t="shared" ca="1" si="1035"/>
        <v>1.6169458769801763E-4</v>
      </c>
      <c r="GE427" s="240">
        <f t="shared" ca="1" si="1036"/>
        <v>3.1285554772757988E-4</v>
      </c>
      <c r="GF427" s="240">
        <f t="shared" ca="1" si="1037"/>
        <v>-1.9239677595286273E-4</v>
      </c>
      <c r="GG427" s="240">
        <f t="shared" ca="1" si="1038"/>
        <v>-2.939746230393803E-4</v>
      </c>
      <c r="GH427" s="240">
        <f t="shared" ca="1" si="1039"/>
        <v>2.2124607808050558E-4</v>
      </c>
      <c r="GI427" s="240">
        <f t="shared" ca="1" si="1040"/>
        <v>2.7226256202843573E-4</v>
      </c>
      <c r="GJ427" s="240">
        <f t="shared" ca="1" si="1041"/>
        <v>-2.4796465953082431E-4</v>
      </c>
      <c r="GK427" s="240">
        <f t="shared" ca="1" si="1042"/>
        <v>-2.4792846371130141E-4</v>
      </c>
      <c r="GL427" s="240">
        <f t="shared" ca="1" si="1043"/>
        <v>2.7229520575858983E-4</v>
      </c>
      <c r="GM427" s="240">
        <f t="shared" ca="1" si="1044"/>
        <v>2.2120667875714266E-4</v>
      </c>
      <c r="GN427" s="240">
        <f t="shared" ca="1" si="1045"/>
        <v>-2.9400340030319948E-4</v>
      </c>
      <c r="GO427" s="240">
        <f t="shared" ca="1" si="1046"/>
        <v>-1.9235455256268153E-4</v>
      </c>
      <c r="GP427" s="240">
        <f t="shared" ca="1" si="1047"/>
        <v>3.128801813842823E-4</v>
      </c>
      <c r="GQ427" s="240">
        <f t="shared" ca="1" si="1048"/>
        <v>1.6164994687534729E-4</v>
      </c>
      <c r="GR427" s="240">
        <f t="shared" ca="1" si="1049"/>
        <v>-3.2874375528092926E-4</v>
      </c>
      <c r="GS427" s="240">
        <f t="shared" ca="1" si="1050"/>
        <v>-1.2938856383275376E-4</v>
      </c>
      <c r="GT427" s="240">
        <f t="shared" ca="1" si="1051"/>
        <v>3.4144134710460401E-4</v>
      </c>
      <c r="GU427" s="240">
        <f t="shared" ca="1" si="1052"/>
        <v>9.5881098189467054E-5</v>
      </c>
      <c r="GV427" s="240">
        <f t="shared" ca="1" si="1053"/>
        <v>-3.5085067210483494E-4</v>
      </c>
      <c r="GW427" s="240">
        <f t="shared" ca="1" si="1054"/>
        <v>-6.1450245156675901E-5</v>
      </c>
      <c r="GX427" s="240">
        <f t="shared" ca="1" si="1055"/>
        <v>3.568811133382095E-4</v>
      </c>
      <c r="GY427" s="240">
        <f t="shared" ca="1" si="1056"/>
        <v>2.6427592670904957E-5</v>
      </c>
      <c r="GZ427" s="240">
        <f t="shared" ca="1" si="1057"/>
        <v>-3.5947459435907566E-4</v>
      </c>
      <c r="HA427" s="240">
        <f t="shared" ca="1" si="1058"/>
        <v>8.8495719790785039E-6</v>
      </c>
      <c r="HB427" s="240">
        <f t="shared" ca="1" si="1059"/>
        <v>3.5860613852746172E-4</v>
      </c>
      <c r="HC427" s="240">
        <f t="shared" ca="1" si="1060"/>
        <v>-4.4041510413235312E-5</v>
      </c>
      <c r="HD427" s="240">
        <f t="shared" ca="1" si="1061"/>
        <v>-3.5428410954777234E-4</v>
      </c>
      <c r="HE427" s="240">
        <f t="shared" ca="1" si="1062"/>
        <v>7.8809305026574064E-5</v>
      </c>
      <c r="HF427" s="240">
        <f t="shared" ca="1" si="1063"/>
        <v>3.4655013092174322E-4</v>
      </c>
      <c r="HG427" s="240">
        <f t="shared" ca="1" si="1064"/>
        <v>-1.1281812295095851E-4</v>
      </c>
      <c r="HH427" s="240">
        <f t="shared" ca="1" si="1065"/>
        <v>-3.3547868509136586E-4</v>
      </c>
      <c r="HI427" s="240">
        <f t="shared" ca="1" si="1066"/>
        <v>1.4574044067866584E-4</v>
      </c>
      <c r="HJ427" s="240">
        <f t="shared" ca="1" si="1067"/>
        <v>3.2117639613225466E-4</v>
      </c>
      <c r="HK427" s="240">
        <f t="shared" ca="1" si="1068"/>
        <v>-1.7725919829280875E-4</v>
      </c>
      <c r="HL427" s="240">
        <f t="shared" ca="1" si="1069"/>
        <v>-3.0378100290551235E-4</v>
      </c>
      <c r="HM427" s="240">
        <f t="shared" ca="1" si="1070"/>
        <v>2.0707085292765733E-4</v>
      </c>
      <c r="HN427" s="240">
        <f t="shared" ca="1" si="1071"/>
        <v>2.8346003255720175E-4</v>
      </c>
      <c r="HO427" s="240">
        <f t="shared" ca="1" si="1072"/>
        <v>-2.3488830205237003E-4</v>
      </c>
      <c r="HP427" s="240">
        <f t="shared" ca="1" si="1073"/>
        <v>-2.604091871403493E-4</v>
      </c>
      <c r="HQ427" s="240">
        <f t="shared" ca="1" si="1074"/>
        <v>2.6044364842531118E-4</v>
      </c>
      <c r="HR427" s="240">
        <f t="shared" ca="1" si="1075"/>
        <v>2.3485045889719332E-4</v>
      </c>
      <c r="HS427" s="240">
        <f t="shared" ca="1" si="1076"/>
        <v>-2.8349078009093614E-4</v>
      </c>
      <c r="HT427" s="240">
        <f t="shared" ca="1" si="1077"/>
        <v>-2.0702999235253737E-4</v>
      </c>
      <c r="HU427" s="240">
        <f t="shared" ca="1" si="1078"/>
        <v>3.0380774057246112E-4</v>
      </c>
      <c r="HV427" s="240">
        <f t="shared" ca="1" si="1079"/>
        <v>1.7721571380742052E-4</v>
      </c>
      <c r="HW427" s="240">
        <f t="shared" ca="1" si="1080"/>
        <v>-3.2119886643406878E-4</v>
      </c>
      <c r="HX427" s="240">
        <f t="shared" ca="1" si="1081"/>
        <v>-1.4569475106237476E-4</v>
      </c>
      <c r="HY427" s="240">
        <f t="shared" ca="1" si="1082"/>
        <v>3.3549667162675531E-4</v>
      </c>
      <c r="HZ427" s="240">
        <f t="shared" ca="1" si="1083"/>
        <v>1.1277066821974589E-4</v>
      </c>
      <c r="IA427" s="240">
        <f t="shared" ca="1" si="1084"/>
        <v>-3.4656346047053983E-4</v>
      </c>
      <c r="IB427" s="240">
        <f t="shared" ca="1" si="1085"/>
        <v>-7.8760542195442865E-5</v>
      </c>
      <c r="IC427" s="240">
        <f t="shared" ca="1" si="1086"/>
        <v>3.5429265373913447E-4</v>
      </c>
      <c r="ID427" s="240">
        <f t="shared" ca="1" si="1087"/>
        <v>4.3991909094905806E-5</v>
      </c>
      <c r="IE427" s="240">
        <f t="shared" ca="1" si="1088"/>
        <v>-2.9153589693272096E-4</v>
      </c>
      <c r="IF427" s="240">
        <f t="shared" ca="1" si="1089"/>
        <v>-8.7996098613610729E-6</v>
      </c>
      <c r="IG427" s="240">
        <f t="shared" ca="1" si="1090"/>
        <v>3.5947336785792811E-4</v>
      </c>
      <c r="IH427" s="240">
        <f t="shared" ca="1" si="1091"/>
        <v>-2.6477434425504641E-5</v>
      </c>
      <c r="II427" s="240">
        <f t="shared" ca="1" si="1092"/>
        <v>-3.5687499559909668E-4</v>
      </c>
      <c r="IJ427" s="240">
        <f t="shared" ca="1" si="1093"/>
        <v>6.1499486544814788E-5</v>
      </c>
      <c r="IK427" s="240">
        <f t="shared" ca="1" si="1094"/>
        <v>3.5083972204492887E-4</v>
      </c>
      <c r="IL427" s="240">
        <f t="shared" ca="1" si="1095"/>
        <v>-9.5929264989659226E-5</v>
      </c>
      <c r="IM427" s="240">
        <f t="shared" ca="1" si="1096"/>
        <v>-3.4142567017896746E-4</v>
      </c>
      <c r="IN427" s="240">
        <f t="shared" ca="1" si="1097"/>
        <v>1.2943519217238283E-4</v>
      </c>
      <c r="IO427" s="240">
        <f t="shared" ca="1" si="1098"/>
        <v>3.2872350246692603E-4</v>
      </c>
      <c r="IP427" s="240">
        <f t="shared" ca="1" si="1099"/>
        <v>-1.6169458769801291E-4</v>
      </c>
      <c r="IQ427" s="240">
        <f t="shared" ca="1" si="1100"/>
        <v>-3.1285554772758254E-4</v>
      </c>
      <c r="IR427" s="240">
        <f t="shared" ca="1" si="1101"/>
        <v>1.9239677595285829E-4</v>
      </c>
      <c r="IS427" s="240">
        <f t="shared" ca="1" si="1102"/>
        <v>2.9397462303938334E-4</v>
      </c>
      <c r="IT427" s="240">
        <f t="shared" ca="1" si="1103"/>
        <v>-2.2124607808050143E-4</v>
      </c>
      <c r="IU427" s="240">
        <f t="shared" ca="1" si="1104"/>
        <v>-2.7226256202843915E-4</v>
      </c>
      <c r="IV427" s="240">
        <f t="shared" ca="1" si="1105"/>
        <v>2.4796465953082046E-4</v>
      </c>
      <c r="IW427" s="240">
        <f t="shared" ca="1" si="1106"/>
        <v>2.4792846371130521E-4</v>
      </c>
      <c r="IX427" s="240">
        <f t="shared" ca="1" si="1107"/>
        <v>-2.7229520575858636E-4</v>
      </c>
      <c r="IY427" s="240">
        <f t="shared" ca="1" si="1108"/>
        <v>-2.2120667875714678E-4</v>
      </c>
      <c r="IZ427" s="240">
        <f t="shared" ca="1" si="1109"/>
        <v>2.9400340030319639E-4</v>
      </c>
      <c r="JA427" s="240">
        <f t="shared" ca="1" si="1110"/>
        <v>1.9235455256268603E-4</v>
      </c>
      <c r="JB427" s="240">
        <f t="shared" ca="1" si="1111"/>
        <v>-3.1288018138427969E-4</v>
      </c>
    </row>
    <row r="428" spans="2:262">
      <c r="B428" s="248">
        <v>67</v>
      </c>
      <c r="C428" s="247">
        <f t="shared" si="1112"/>
        <v>1.3085937500000007E-3</v>
      </c>
      <c r="D428" s="244">
        <f t="shared" ca="1" si="855"/>
        <v>23.839899914572939</v>
      </c>
      <c r="E428" s="243">
        <f ca="1">BU361</f>
        <v>-0.16010008542706153</v>
      </c>
      <c r="F428" s="242">
        <v>67</v>
      </c>
      <c r="G428" s="240">
        <f t="shared" ca="1" si="856"/>
        <v>-6.8965945501684247E-4</v>
      </c>
      <c r="H428" s="240">
        <f t="shared" ca="1" si="857"/>
        <v>1.7227629123101628E-3</v>
      </c>
      <c r="I428" s="240">
        <f t="shared" ca="1" si="858"/>
        <v>4.3619085135726402E-4</v>
      </c>
      <c r="J428" s="240">
        <f t="shared" ca="1" si="859"/>
        <v>-1.7869392915626917E-3</v>
      </c>
      <c r="K428" s="240">
        <f t="shared" ca="1" si="860"/>
        <v>-1.7328003303144861E-4</v>
      </c>
      <c r="L428" s="240">
        <f t="shared" ca="1" si="861"/>
        <v>1.8124338315836806E-3</v>
      </c>
      <c r="M428" s="240">
        <f t="shared" ca="1" si="862"/>
        <v>-9.3381774716003608E-5</v>
      </c>
      <c r="N428" s="240">
        <f t="shared" ca="1" si="863"/>
        <v>-1.7986946525733901E-3</v>
      </c>
      <c r="O428" s="240">
        <f t="shared" ca="1" si="864"/>
        <v>3.5802214904723944E-4</v>
      </c>
      <c r="P428" s="240">
        <f t="shared" ca="1" si="865"/>
        <v>1.7460191662660401E-3</v>
      </c>
      <c r="Q428" s="240">
        <f t="shared" ca="1" si="866"/>
        <v>-6.1491242505326777E-4</v>
      </c>
      <c r="R428" s="240">
        <f t="shared" ca="1" si="867"/>
        <v>-1.6555476378639251E-3</v>
      </c>
      <c r="S428" s="240">
        <f t="shared" ca="1" si="868"/>
        <v>8.5849170404910977E-4</v>
      </c>
      <c r="T428" s="240">
        <f t="shared" ca="1" si="869"/>
        <v>1.529238502739312E-3</v>
      </c>
      <c r="U428" s="241">
        <f t="shared" ca="1" si="870"/>
        <v>-1.0834872302367638E-3</v>
      </c>
      <c r="V428" s="240">
        <f t="shared" ca="1" si="871"/>
        <v>-1.3698259722229513E-3</v>
      </c>
      <c r="W428" s="240">
        <f t="shared" ca="1" si="872"/>
        <v>1.2850285299449036E-3</v>
      </c>
      <c r="X428" s="240">
        <f t="shared" ca="1" si="873"/>
        <v>1.1807608461859116E-3</v>
      </c>
      <c r="Y428" s="240">
        <f t="shared" ca="1" si="874"/>
        <v>-1.4587528426753867E-3</v>
      </c>
      <c r="Z428" s="240">
        <f t="shared" ca="1" si="875"/>
        <v>-9.6613581364353668E-4</v>
      </c>
      <c r="AA428" s="240">
        <f t="shared" ca="1" si="876"/>
        <v>1.60089956169278E-3</v>
      </c>
      <c r="AB428" s="240">
        <f t="shared" ca="1" si="877"/>
        <v>7.3059685839788459E-4</v>
      </c>
      <c r="AC428" s="240">
        <f t="shared" ca="1" si="878"/>
        <v>-1.7083916398034343E-3</v>
      </c>
      <c r="AD428" s="240">
        <f t="shared" ca="1" si="879"/>
        <v>-4.7924268751895681E-4</v>
      </c>
      <c r="AE428" s="240">
        <f t="shared" ca="1" si="880"/>
        <v>1.7789021981347618E-3</v>
      </c>
      <c r="AF428" s="240">
        <f t="shared" ca="1" si="881"/>
        <v>2.1751435973441514E-4</v>
      </c>
      <c r="AG428" s="240">
        <f t="shared" ca="1" si="882"/>
        <v>-1.8109048960358093E-3</v>
      </c>
      <c r="AH428" s="240">
        <f t="shared" ca="1" si="883"/>
        <v>4.8922497060331334E-5</v>
      </c>
      <c r="AI428" s="240">
        <f t="shared" ca="1" si="884"/>
        <v>1.8037069717429101E-3</v>
      </c>
      <c r="AJ428" s="240">
        <f t="shared" ca="1" si="885"/>
        <v>-3.1430032953622936E-4</v>
      </c>
      <c r="AK428" s="240">
        <f t="shared" ca="1" si="886"/>
        <v>-1.7574642385797829E-3</v>
      </c>
      <c r="AL428" s="240">
        <f t="shared" ca="1" si="887"/>
        <v>5.7287450904251204E-4</v>
      </c>
      <c r="AM428" s="240">
        <f t="shared" ca="1" si="888"/>
        <v>1.6731777120696078E-3</v>
      </c>
      <c r="AN428" s="240">
        <f t="shared" ca="1" si="889"/>
        <v>-8.1904768546868967E-4</v>
      </c>
      <c r="AO428" s="240">
        <f t="shared" ca="1" si="890"/>
        <v>-1.5526719409719655E-3</v>
      </c>
      <c r="AP428" s="240">
        <f t="shared" ca="1" si="891"/>
        <v>1.0474909529707996E-3</v>
      </c>
      <c r="AQ428" s="240">
        <f t="shared" ca="1" si="892"/>
        <v>1.3985555113121754E-3</v>
      </c>
      <c r="AR428" s="240">
        <f t="shared" ca="1" si="893"/>
        <v>-1.2532592046899755E-3</v>
      </c>
      <c r="AS428" s="240">
        <f t="shared" ca="1" si="894"/>
        <v>-1.2141645783716106E-3</v>
      </c>
      <c r="AT428" s="240">
        <f t="shared" ca="1" si="895"/>
        <v>1.4318981793821355E-3</v>
      </c>
      <c r="AU428" s="240">
        <f t="shared" ca="1" si="896"/>
        <v>1.0034906490007938E-3</v>
      </c>
      <c r="AV428" s="240">
        <f t="shared" ca="1" si="897"/>
        <v>-1.5795408827223207E-3</v>
      </c>
      <c r="AW428" s="240">
        <f t="shared" ca="1" si="898"/>
        <v>-7.7109417755018424E-4</v>
      </c>
      <c r="AX428" s="240">
        <f t="shared" ca="1" si="899"/>
        <v>1.6929912960537627E-3</v>
      </c>
      <c r="AY428" s="240">
        <f t="shared" ca="1" si="900"/>
        <v>5.220058458057389E-4</v>
      </c>
      <c r="AZ428" s="240">
        <f t="shared" ca="1" si="901"/>
        <v>-1.7697935605401139E-3</v>
      </c>
      <c r="BA428" s="240">
        <f t="shared" ca="1" si="902"/>
        <v>-2.616176639204604E-4</v>
      </c>
      <c r="BB428" s="240">
        <f t="shared" ca="1" si="903"/>
        <v>1.8082851390926616E-3</v>
      </c>
      <c r="BC428" s="240">
        <f t="shared" ca="1" si="904"/>
        <v>-4.4337503217791851E-6</v>
      </c>
      <c r="BD428" s="240">
        <f t="shared" ca="1" si="905"/>
        <v>-1.8076328052776005E-3</v>
      </c>
      <c r="BE428" s="240">
        <f t="shared" ca="1" si="906"/>
        <v>2.7038918725914049E-4</v>
      </c>
      <c r="BF428" s="240">
        <f t="shared" ca="1" si="907"/>
        <v>1.7678506801520242E-3</v>
      </c>
      <c r="BG428" s="240">
        <f t="shared" ca="1" si="908"/>
        <v>-5.3049151484866643E-4</v>
      </c>
      <c r="BH428" s="240">
        <f t="shared" ca="1" si="909"/>
        <v>-1.6897999265856846E-3</v>
      </c>
      <c r="BI428" s="240">
        <f t="shared" ca="1" si="910"/>
        <v>7.7911030318872625E-4</v>
      </c>
      <c r="BJ428" s="240">
        <f t="shared" ca="1" si="911"/>
        <v>1.5751701076855272E-3</v>
      </c>
      <c r="BK428" s="240">
        <f t="shared" ca="1" si="912"/>
        <v>-1.0108637063229644E-3</v>
      </c>
      <c r="BL428" s="240">
        <f t="shared" ca="1" si="913"/>
        <v>-1.42644261285674E-3</v>
      </c>
      <c r="BM428" s="240">
        <f t="shared" ca="1" si="914"/>
        <v>1.2207349629525218E-3</v>
      </c>
      <c r="BN428" s="240">
        <f t="shared" ca="1" si="915"/>
        <v>1.2468369432158174E-3</v>
      </c>
      <c r="BO428" s="240">
        <f t="shared" ca="1" si="916"/>
        <v>-1.4041809941677573E-3</v>
      </c>
      <c r="BP428" s="240">
        <f t="shared" ca="1" si="917"/>
        <v>-1.0402410191140354E-3</v>
      </c>
      <c r="BQ428" s="240">
        <f t="shared" ca="1" si="918"/>
        <v>1.5572307473869409E-3</v>
      </c>
      <c r="BR428" s="240">
        <f t="shared" ca="1" si="919"/>
        <v>8.1112701840301959E-4</v>
      </c>
      <c r="BS428" s="240">
        <f t="shared" ca="1" si="920"/>
        <v>-1.6765711576523794E-3</v>
      </c>
      <c r="BT428" s="240">
        <f t="shared" ca="1" si="921"/>
        <v>-5.6445456729003866E-4</v>
      </c>
      <c r="BU428" s="240">
        <f t="shared" ca="1" si="922"/>
        <v>1.7596188654814377E-3</v>
      </c>
      <c r="BV428" s="240">
        <f t="shared" ca="1" si="923"/>
        <v>3.0556337940828719E-4</v>
      </c>
      <c r="BW428" s="240">
        <f t="shared" ca="1" si="924"/>
        <v>-1.8045761387978595E-3</v>
      </c>
      <c r="BX428" s="240">
        <f t="shared" ca="1" si="925"/>
        <v>-4.005766714220392E-5</v>
      </c>
      <c r="BY428" s="240">
        <f t="shared" ca="1" si="926"/>
        <v>1.8104697884021338E-3</v>
      </c>
      <c r="BZ428" s="240">
        <f t="shared" ca="1" si="927"/>
        <v>-2.2631517264617507E-4</v>
      </c>
      <c r="CA428" s="240">
        <f t="shared" ca="1" si="928"/>
        <v>-1.7771722345787393E-3</v>
      </c>
      <c r="CB428" s="240">
        <f t="shared" ca="1" si="929"/>
        <v>4.8778897240261921E-4</v>
      </c>
      <c r="CC428" s="240">
        <f t="shared" ca="1" si="930"/>
        <v>1.7054042688116793E-3</v>
      </c>
      <c r="CD428" s="240">
        <f t="shared" ca="1" si="931"/>
        <v>-7.3870361399490934E-4</v>
      </c>
      <c r="CE428" s="240">
        <f t="shared" ca="1" si="932"/>
        <v>-1.5967194508256103E-3</v>
      </c>
      <c r="CF428" s="240">
        <f t="shared" ca="1" si="933"/>
        <v>9.736275531770683E-4</v>
      </c>
      <c r="CG428" s="240">
        <f t="shared" ca="1" si="934"/>
        <v>1.4534704787094363E-3</v>
      </c>
      <c r="CH428" s="240">
        <f t="shared" ca="1" si="935"/>
        <v>-1.1874753961195964E-3</v>
      </c>
      <c r="CI428" s="240">
        <f t="shared" ca="1" si="936"/>
        <v>-1.2787582601076675E-3</v>
      </c>
      <c r="CJ428" s="240">
        <f t="shared" ca="1" si="937"/>
        <v>1.3756179828281862E-3</v>
      </c>
      <c r="CK428" s="240">
        <f t="shared" ca="1" si="938"/>
        <v>1.0763647869344794E-3</v>
      </c>
      <c r="CL428" s="240">
        <f t="shared" ca="1" si="939"/>
        <v>-1.5339825944779559E-3</v>
      </c>
      <c r="CM428" s="240">
        <f t="shared" ca="1" si="940"/>
        <v>-8.506712666699614E-4</v>
      </c>
      <c r="CN428" s="240">
        <f t="shared" ca="1" si="941"/>
        <v>1.6591411154766606E-3</v>
      </c>
      <c r="CO428" s="240">
        <f t="shared" ca="1" si="942"/>
        <v>6.0656328244934306E-4</v>
      </c>
      <c r="CP428" s="240">
        <f t="shared" ca="1" si="943"/>
        <v>-1.7483842418145818E-3</v>
      </c>
      <c r="CQ428" s="240">
        <f t="shared" ca="1" si="944"/>
        <v>-3.4932503494208367E-4</v>
      </c>
      <c r="CR428" s="240">
        <f t="shared" ca="1" si="945"/>
        <v>1.7997801293144933E-3</v>
      </c>
      <c r="CS428" s="240">
        <f t="shared" ca="1" si="946"/>
        <v>8.4524955365327423E-5</v>
      </c>
      <c r="CT428" s="240">
        <f t="shared" ca="1" si="947"/>
        <v>-1.8122162122239606E-3</v>
      </c>
      <c r="CU428" s="240">
        <f t="shared" ca="1" si="948"/>
        <v>1.8210483423567684E-4</v>
      </c>
      <c r="CV428" s="240">
        <f t="shared" ca="1" si="949"/>
        <v>1.7854232869040888E-3</v>
      </c>
      <c r="CW428" s="240">
        <f t="shared" ca="1" si="950"/>
        <v>-4.447926041192008E-4</v>
      </c>
      <c r="CX428" s="240">
        <f t="shared" ca="1" si="951"/>
        <v>-1.7199813392753058E-3</v>
      </c>
      <c r="CY428" s="240">
        <f t="shared" ca="1" si="952"/>
        <v>6.9785195736592892E-4</v>
      </c>
      <c r="CZ428" s="240">
        <f t="shared" ca="1" si="953"/>
        <v>1.6173069898737025E-3</v>
      </c>
      <c r="DA428" s="240">
        <f t="shared" ca="1" si="954"/>
        <v>-9.3580492319943946E-4</v>
      </c>
      <c r="DB428" s="240">
        <f t="shared" ca="1" si="955"/>
        <v>-1.4796228282945507E-3</v>
      </c>
      <c r="DC428" s="240">
        <f t="shared" ca="1" si="956"/>
        <v>1.1535005385106328E-3</v>
      </c>
      <c r="DD428" s="240">
        <f t="shared" ca="1" si="957"/>
        <v>1.309909300839516E-3</v>
      </c>
      <c r="DE428" s="240">
        <f t="shared" ca="1" si="958"/>
        <v>-1.3462263506534454E-3</v>
      </c>
      <c r="DF428" s="240">
        <f t="shared" ca="1" si="959"/>
        <v>-1.1118401928551251E-3</v>
      </c>
      <c r="DG428" s="240">
        <f t="shared" ca="1" si="960"/>
        <v>1.5098104278133337E-3</v>
      </c>
      <c r="DH428" s="240">
        <f t="shared" ca="1" si="961"/>
        <v>8.8970310237448578E-4</v>
      </c>
      <c r="DI428" s="240">
        <f t="shared" ca="1" si="962"/>
        <v>-1.6407116687322397E-3</v>
      </c>
      <c r="DJ428" s="240">
        <f t="shared" ca="1" si="963"/>
        <v>-6.4830662656813784E-4</v>
      </c>
      <c r="DK428" s="240">
        <f t="shared" ca="1" si="964"/>
        <v>1.7360964568567613E-3</v>
      </c>
      <c r="DL428" s="240">
        <f t="shared" ca="1" si="965"/>
        <v>3.9287627013693556E-4</v>
      </c>
      <c r="DM428" s="240">
        <f t="shared" ca="1" si="966"/>
        <v>-1.7938999995793445E-3</v>
      </c>
      <c r="DN428" s="240">
        <f t="shared" ca="1" si="967"/>
        <v>-1.2894132891598195E-4</v>
      </c>
      <c r="DO428" s="240">
        <f t="shared" ca="1" si="968"/>
        <v>1.8128710247626721E-3</v>
      </c>
      <c r="DP428" s="240">
        <f t="shared" ca="1" si="969"/>
        <v>-1.3778480268232226E-4</v>
      </c>
      <c r="DQ428" s="240">
        <f t="shared" ca="1" si="970"/>
        <v>-1.792598867002685E-3</v>
      </c>
      <c r="DR428" s="240">
        <f t="shared" ca="1" si="971"/>
        <v>4.0152830940295287E-4</v>
      </c>
      <c r="DS428" s="240">
        <f t="shared" ca="1" si="972"/>
        <v>1.7335223572944136E-3</v>
      </c>
      <c r="DT428" s="240">
        <f t="shared" ca="1" si="973"/>
        <v>-6.5657994081222025E-4</v>
      </c>
      <c r="DU428" s="240">
        <f t="shared" ca="1" si="974"/>
        <v>-1.6369203236661213E-3</v>
      </c>
      <c r="DV428" s="240">
        <f t="shared" ca="1" si="975"/>
        <v>8.9741859932807532E-4</v>
      </c>
      <c r="DW428" s="240">
        <f t="shared" ca="1" si="976"/>
        <v>1.5048839084145309E-3</v>
      </c>
      <c r="DX428" s="240">
        <f t="shared" ca="1" si="977"/>
        <v>-1.1188308553094341E-3</v>
      </c>
      <c r="DY428" s="240">
        <f t="shared" ca="1" si="978"/>
        <v>-1.3402713011891661E-3</v>
      </c>
      <c r="DZ428" s="240">
        <f t="shared" ca="1" si="979"/>
        <v>1.3160238020636812E-3</v>
      </c>
      <c r="EA428" s="240">
        <f t="shared" ca="1" si="980"/>
        <v>1.146645867817978E-3</v>
      </c>
      <c r="EB428" s="240">
        <f t="shared" ca="1" si="981"/>
        <v>-1.4847288078024725E-3</v>
      </c>
      <c r="EC428" s="240">
        <f t="shared" ca="1" si="982"/>
        <v>-9.2819901419828198E-4</v>
      </c>
      <c r="ED428" s="240">
        <f t="shared" ca="1" si="983"/>
        <v>1.6212939186287564E-3</v>
      </c>
      <c r="EE428" s="240">
        <f t="shared" ca="1" si="984"/>
        <v>6.8965945501688194E-4</v>
      </c>
      <c r="EF428" s="240">
        <f t="shared" ca="1" si="985"/>
        <v>-1.7227629123101589E-3</v>
      </c>
      <c r="EG428" s="240">
        <f t="shared" ca="1" si="986"/>
        <v>-4.3619085135729714E-4</v>
      </c>
      <c r="EH428" s="240">
        <f t="shared" ca="1" si="987"/>
        <v>1.7869392915626913E-3</v>
      </c>
      <c r="EI428" s="240">
        <f t="shared" ca="1" si="988"/>
        <v>1.732800330314729E-4</v>
      </c>
      <c r="EJ428" s="240">
        <f t="shared" ca="1" si="989"/>
        <v>-1.8124338315836795E-3</v>
      </c>
      <c r="EK428" s="240">
        <f t="shared" ca="1" si="990"/>
        <v>9.3381774715988646E-5</v>
      </c>
      <c r="EL428" s="240">
        <f t="shared" ca="1" si="991"/>
        <v>1.7986946525733946E-3</v>
      </c>
      <c r="EM428" s="240">
        <f t="shared" ca="1" si="992"/>
        <v>-3.5802214904723099E-4</v>
      </c>
      <c r="EN428" s="240">
        <f t="shared" ca="1" si="993"/>
        <v>-1.7460191662660475E-3</v>
      </c>
      <c r="EO428" s="240">
        <f t="shared" ca="1" si="994"/>
        <v>6.14912425053272E-4</v>
      </c>
      <c r="EP428" s="240">
        <f t="shared" ca="1" si="995"/>
        <v>1.6555476378639336E-3</v>
      </c>
      <c r="EQ428" s="240">
        <f t="shared" ca="1" si="996"/>
        <v>-8.5849170404907389E-4</v>
      </c>
      <c r="ER428" s="240">
        <f t="shared" ca="1" si="997"/>
        <v>-1.5292385027393166E-3</v>
      </c>
      <c r="ES428" s="240">
        <f t="shared" ca="1" si="998"/>
        <v>1.0834872302367363E-3</v>
      </c>
      <c r="ET428" s="240">
        <f t="shared" ca="1" si="999"/>
        <v>1.3698259722229526E-3</v>
      </c>
      <c r="EU428" s="240">
        <f t="shared" ca="1" si="1000"/>
        <v>-1.2850285299448884E-3</v>
      </c>
      <c r="EV428" s="240">
        <f t="shared" ca="1" si="1001"/>
        <v>-1.1807608461859471E-3</v>
      </c>
      <c r="EW428" s="240">
        <f t="shared" ca="1" si="1002"/>
        <v>1.4587528426753776E-3</v>
      </c>
      <c r="EX428" s="240">
        <f t="shared" ca="1" si="1003"/>
        <v>9.6613581364356563E-4</v>
      </c>
      <c r="EY428" s="240">
        <f t="shared" ca="1" si="1004"/>
        <v>-1.6008995616927763E-3</v>
      </c>
      <c r="EZ428" s="240">
        <f t="shared" ca="1" si="1005"/>
        <v>-7.30596858397904E-4</v>
      </c>
      <c r="FA428" s="240">
        <f t="shared" ca="1" si="1006"/>
        <v>1.7083916398034358E-3</v>
      </c>
      <c r="FB428" s="240">
        <f t="shared" ca="1" si="1007"/>
        <v>4.7924268751897746E-4</v>
      </c>
      <c r="FC428" s="240">
        <f t="shared" ca="1" si="1008"/>
        <v>-1.7789021981347551E-3</v>
      </c>
      <c r="FD428" s="240">
        <f t="shared" ca="1" si="1009"/>
        <v>-2.1751435973442349E-4</v>
      </c>
      <c r="FE428" s="240">
        <f t="shared" ca="1" si="1010"/>
        <v>1.8109048960358077E-3</v>
      </c>
      <c r="FF428" s="240">
        <f t="shared" ca="1" si="1011"/>
        <v>-4.8922497060284171E-5</v>
      </c>
      <c r="FG428" s="240">
        <f t="shared" ca="1" si="1012"/>
        <v>-1.8037069717429068E-3</v>
      </c>
      <c r="FH428" s="240">
        <f t="shared" ca="1" si="1013"/>
        <v>3.1430032953623391E-4</v>
      </c>
      <c r="FI428" s="240">
        <f t="shared" ca="1" si="1014"/>
        <v>1.7574642385797849E-3</v>
      </c>
      <c r="FJ428" s="240">
        <f t="shared" ca="1" si="1015"/>
        <v>-5.7287450904247974E-4</v>
      </c>
      <c r="FK428" s="240">
        <f t="shared" ca="1" si="1016"/>
        <v>-1.6731777120696312E-3</v>
      </c>
      <c r="FL428" s="240">
        <f t="shared" ca="1" si="1017"/>
        <v>8.1904768546871656E-4</v>
      </c>
      <c r="FM428" s="240">
        <f t="shared" ca="1" si="1018"/>
        <v>1.5526719409719634E-3</v>
      </c>
      <c r="FN428" s="240">
        <f t="shared" ca="1" si="1019"/>
        <v>-1.047490952970782E-3</v>
      </c>
      <c r="FO428" s="240">
        <f t="shared" ca="1" si="1020"/>
        <v>-1.3985555113121973E-3</v>
      </c>
      <c r="FP428" s="240">
        <f t="shared" ca="1" si="1021"/>
        <v>1.2532592046899322E-3</v>
      </c>
      <c r="FQ428" s="240">
        <f t="shared" ca="1" si="1022"/>
        <v>1.2141645783715883E-3</v>
      </c>
      <c r="FR428" s="240">
        <f t="shared" ca="1" si="1023"/>
        <v>-1.4318981793821379E-3</v>
      </c>
      <c r="FS428" s="240">
        <f t="shared" ca="1" si="1024"/>
        <v>-1.0034906490008115E-3</v>
      </c>
      <c r="FT428" s="240">
        <f t="shared" ca="1" si="1025"/>
        <v>1.5795408827222975E-3</v>
      </c>
      <c r="FU428" s="240">
        <f t="shared" ca="1" si="1026"/>
        <v>7.7109417755025027E-4</v>
      </c>
      <c r="FV428" s="240">
        <f t="shared" ca="1" si="1027"/>
        <v>-1.6929912960537735E-3</v>
      </c>
      <c r="FW428" s="240">
        <f t="shared" ca="1" si="1028"/>
        <v>-5.2200584580573456E-4</v>
      </c>
      <c r="FX428" s="240">
        <f t="shared" ca="1" si="1029"/>
        <v>1.7697935605401095E-3</v>
      </c>
      <c r="FY428" s="240">
        <f t="shared" ca="1" si="1030"/>
        <v>2.6161766392050702E-4</v>
      </c>
      <c r="FZ428" s="240">
        <f t="shared" ca="1" si="1031"/>
        <v>-1.8082851390926566E-3</v>
      </c>
      <c r="GA428" s="240">
        <f t="shared" ca="1" si="1032"/>
        <v>4.4337503217836303E-6</v>
      </c>
      <c r="GB428" s="240">
        <f t="shared" ca="1" si="1033"/>
        <v>1.8076328052776E-3</v>
      </c>
      <c r="GC428" s="240">
        <f t="shared" ca="1" si="1034"/>
        <v>-2.7038918725911945E-4</v>
      </c>
      <c r="GD428" s="240">
        <f t="shared" ca="1" si="1035"/>
        <v>-1.7678506801520346E-3</v>
      </c>
      <c r="GE428" s="240">
        <f t="shared" ca="1" si="1036"/>
        <v>5.3049151484859693E-4</v>
      </c>
      <c r="GF428" s="240">
        <f t="shared" ca="1" si="1037"/>
        <v>1.689799926585683E-3</v>
      </c>
      <c r="GG428" s="240">
        <f t="shared" ca="1" si="1038"/>
        <v>-7.7911030318870696E-4</v>
      </c>
      <c r="GH428" s="240">
        <f t="shared" ca="1" si="1039"/>
        <v>-1.5751701076855379E-3</v>
      </c>
      <c r="GI428" s="240">
        <f t="shared" ca="1" si="1040"/>
        <v>1.0108637063229251E-3</v>
      </c>
      <c r="GJ428" s="240">
        <f t="shared" ca="1" si="1041"/>
        <v>1.4264426128567213E-3</v>
      </c>
      <c r="GK428" s="240">
        <f t="shared" ca="1" si="1042"/>
        <v>-1.220734962952525E-3</v>
      </c>
      <c r="GL428" s="240">
        <f t="shared" ca="1" si="1043"/>
        <v>-1.2468369432158328E-3</v>
      </c>
      <c r="GM428" s="240">
        <f t="shared" ca="1" si="1044"/>
        <v>1.4041809941677278E-3</v>
      </c>
      <c r="GN428" s="240">
        <f t="shared" ca="1" si="1045"/>
        <v>1.0402410191140739E-3</v>
      </c>
      <c r="GO428" s="240">
        <f t="shared" ca="1" si="1046"/>
        <v>-1.5572307473869563E-3</v>
      </c>
      <c r="GP428" s="240">
        <f t="shared" ca="1" si="1047"/>
        <v>-8.1112701840301558E-4</v>
      </c>
      <c r="GQ428" s="240">
        <f t="shared" ca="1" si="1048"/>
        <v>1.6765711576523714E-3</v>
      </c>
      <c r="GR428" s="240">
        <f t="shared" ca="1" si="1049"/>
        <v>5.6445456729008344E-4</v>
      </c>
      <c r="GS428" s="240">
        <f t="shared" ca="1" si="1050"/>
        <v>-1.7596188654814264E-3</v>
      </c>
      <c r="GT428" s="240">
        <f t="shared" ca="1" si="1051"/>
        <v>-3.0556337940825749E-4</v>
      </c>
      <c r="GU428" s="240">
        <f t="shared" ca="1" si="1052"/>
        <v>1.8045761387978599E-3</v>
      </c>
      <c r="GV428" s="240">
        <f t="shared" ca="1" si="1053"/>
        <v>4.0057667142225279E-5</v>
      </c>
      <c r="GW428" s="240">
        <f t="shared" ca="1" si="1054"/>
        <v>-1.810469788402136E-3</v>
      </c>
      <c r="GX428" s="240">
        <f t="shared" ca="1" si="1055"/>
        <v>2.2631517264610265E-4</v>
      </c>
      <c r="GY428" s="240">
        <f t="shared" ca="1" si="1056"/>
        <v>1.7771722345787332E-3</v>
      </c>
      <c r="GZ428" s="240">
        <f t="shared" ca="1" si="1057"/>
        <v>-4.8778897240262355E-4</v>
      </c>
      <c r="HA428" s="240">
        <f t="shared" ca="1" si="1058"/>
        <v>-1.7054042688116867E-3</v>
      </c>
      <c r="HB428" s="240">
        <f t="shared" ca="1" si="1059"/>
        <v>7.387036139948664E-4</v>
      </c>
      <c r="HC428" s="240">
        <f t="shared" ca="1" si="1060"/>
        <v>1.5967194508256447E-3</v>
      </c>
      <c r="HD428" s="240">
        <f t="shared" ca="1" si="1061"/>
        <v>-9.7362755317709389E-4</v>
      </c>
      <c r="HE428" s="240">
        <f t="shared" ca="1" si="1062"/>
        <v>-1.4534704787094494E-3</v>
      </c>
      <c r="HF428" s="240">
        <f t="shared" ca="1" si="1063"/>
        <v>1.1874753961195802E-3</v>
      </c>
      <c r="HG428" s="240">
        <f t="shared" ca="1" si="1064"/>
        <v>1.2787582601077191E-3</v>
      </c>
      <c r="HH428" s="240">
        <f t="shared" ca="1" si="1065"/>
        <v>-1.3756179828281387E-3</v>
      </c>
      <c r="HI428" s="240">
        <f t="shared" ca="1" si="1066"/>
        <v>-1.0763647869344551E-3</v>
      </c>
      <c r="HJ428" s="240">
        <f t="shared" ca="1" si="1067"/>
        <v>1.5339825944779447E-3</v>
      </c>
      <c r="HK428" s="240">
        <f t="shared" ca="1" si="1068"/>
        <v>8.5067126666998015E-4</v>
      </c>
      <c r="HL428" s="240">
        <f t="shared" ca="1" si="1069"/>
        <v>-1.6591411154766313E-3</v>
      </c>
      <c r="HM428" s="240">
        <f t="shared" ca="1" si="1070"/>
        <v>-6.0656328244931466E-4</v>
      </c>
      <c r="HN428" s="240">
        <f t="shared" ca="1" si="1071"/>
        <v>1.7483842418145898E-3</v>
      </c>
      <c r="HO428" s="240">
        <f t="shared" ca="1" si="1072"/>
        <v>3.4932503494210476E-4</v>
      </c>
      <c r="HP428" s="240">
        <f t="shared" ca="1" si="1073"/>
        <v>-1.7997801293144905E-3</v>
      </c>
      <c r="HQ428" s="240">
        <f t="shared" ca="1" si="1074"/>
        <v>-8.4524955365400172E-5</v>
      </c>
      <c r="HR428" s="240">
        <f t="shared" ca="1" si="1075"/>
        <v>1.8122162122239599E-3</v>
      </c>
      <c r="HS428" s="240">
        <f t="shared" ca="1" si="1076"/>
        <v>-1.8210483423565559E-4</v>
      </c>
      <c r="HT428" s="240">
        <f t="shared" ca="1" si="1077"/>
        <v>-1.7854232869040927E-3</v>
      </c>
      <c r="HU428" s="240">
        <f t="shared" ca="1" si="1078"/>
        <v>4.447926041191802E-4</v>
      </c>
      <c r="HV428" s="240">
        <f t="shared" ca="1" si="1079"/>
        <v>1.719981339275329E-3</v>
      </c>
      <c r="HW428" s="240">
        <f t="shared" ca="1" si="1080"/>
        <v>-6.9785195736595679E-4</v>
      </c>
      <c r="HX428" s="240">
        <f t="shared" ca="1" si="1081"/>
        <v>-1.6173069898737123E-3</v>
      </c>
      <c r="HY428" s="240">
        <f t="shared" ca="1" si="1082"/>
        <v>9.3580492319942114E-4</v>
      </c>
      <c r="HZ428" s="240">
        <f t="shared" ca="1" si="1083"/>
        <v>1.479622828294563E-3</v>
      </c>
      <c r="IA428" s="240">
        <f t="shared" ca="1" si="1084"/>
        <v>-1.1535005385105766E-3</v>
      </c>
      <c r="IB428" s="240">
        <f t="shared" ca="1" si="1085"/>
        <v>-1.309909300839495E-3</v>
      </c>
      <c r="IC428" s="240">
        <f t="shared" ca="1" si="1086"/>
        <v>1.3462263506534311E-3</v>
      </c>
      <c r="ID428" s="240">
        <f t="shared" ca="1" si="1087"/>
        <v>1.111840192855142E-3</v>
      </c>
      <c r="IE428" s="240">
        <f t="shared" ca="1" si="1088"/>
        <v>-2.2232935877835929E-3</v>
      </c>
      <c r="IF428" s="240">
        <f t="shared" ca="1" si="1089"/>
        <v>-8.8970310237454931E-4</v>
      </c>
      <c r="IG428" s="240">
        <f t="shared" ca="1" si="1090"/>
        <v>1.6407116687322523E-3</v>
      </c>
      <c r="IH428" s="240">
        <f t="shared" ca="1" si="1091"/>
        <v>6.4830662656815779E-4</v>
      </c>
      <c r="II428" s="240">
        <f t="shared" ca="1" si="1092"/>
        <v>-1.7360964568567555E-3</v>
      </c>
      <c r="IJ428" s="240">
        <f t="shared" ca="1" si="1093"/>
        <v>-3.928762701370068E-4</v>
      </c>
      <c r="IK428" s="240">
        <f t="shared" ca="1" si="1094"/>
        <v>1.7938999995793339E-3</v>
      </c>
      <c r="IL428" s="240">
        <f t="shared" ca="1" si="1095"/>
        <v>1.2894132891595191E-4</v>
      </c>
      <c r="IM428" s="240">
        <f t="shared" ca="1" si="1096"/>
        <v>-1.8128710247626721E-3</v>
      </c>
      <c r="IN428" s="240">
        <f t="shared" ca="1" si="1097"/>
        <v>1.3778480268230101E-4</v>
      </c>
      <c r="IO428" s="240">
        <f t="shared" ca="1" si="1098"/>
        <v>1.7925988670026958E-3</v>
      </c>
      <c r="IP428" s="240">
        <f t="shared" ca="1" si="1099"/>
        <v>-4.0152830940298225E-4</v>
      </c>
      <c r="IQ428" s="240">
        <f t="shared" ca="1" si="1100"/>
        <v>-1.7335223572944047E-3</v>
      </c>
      <c r="IR428" s="240">
        <f t="shared" ca="1" si="1101"/>
        <v>6.565799408122003E-4</v>
      </c>
      <c r="IS428" s="240">
        <f t="shared" ca="1" si="1102"/>
        <v>1.6369203236661302E-3</v>
      </c>
      <c r="IT428" s="240">
        <f t="shared" ca="1" si="1103"/>
        <v>-8.9741859932801222E-4</v>
      </c>
      <c r="IU428" s="240">
        <f t="shared" ca="1" si="1104"/>
        <v>-1.504883908414514E-3</v>
      </c>
      <c r="IV428" s="240">
        <f t="shared" ca="1" si="1105"/>
        <v>1.1188308553094174E-3</v>
      </c>
      <c r="IW428" s="240">
        <f t="shared" ca="1" si="1106"/>
        <v>1.3402713011891807E-3</v>
      </c>
      <c r="IX428" s="240">
        <f t="shared" ca="1" si="1107"/>
        <v>-1.3160238020636667E-3</v>
      </c>
      <c r="IY428" s="240">
        <f t="shared" ca="1" si="1108"/>
        <v>-1.1466458678180344E-3</v>
      </c>
      <c r="IZ428" s="240">
        <f t="shared" ca="1" si="1109"/>
        <v>1.4847288078024899E-3</v>
      </c>
      <c r="JA428" s="240">
        <f t="shared" ca="1" si="1110"/>
        <v>9.281990141983003E-4</v>
      </c>
      <c r="JB428" s="240">
        <f t="shared" ca="1" si="1111"/>
        <v>-1.6212939186287469E-3</v>
      </c>
    </row>
    <row r="429" spans="2:262">
      <c r="B429" s="248">
        <v>68</v>
      </c>
      <c r="C429" s="247">
        <f t="shared" si="1112"/>
        <v>1.3281250000000007E-3</v>
      </c>
      <c r="D429" s="244">
        <f t="shared" ca="1" si="855"/>
        <v>23.826535308719198</v>
      </c>
      <c r="E429" s="243">
        <f ca="1">BV361</f>
        <v>-0.17346469128080355</v>
      </c>
      <c r="F429" s="242">
        <v>68</v>
      </c>
      <c r="G429" s="240">
        <f t="shared" ca="1" si="856"/>
        <v>-4.6215617035412547E-4</v>
      </c>
      <c r="H429" s="240">
        <f t="shared" ca="1" si="857"/>
        <v>9.5268111963806522E-4</v>
      </c>
      <c r="I429" s="240">
        <f t="shared" ca="1" si="858"/>
        <v>2.7539801236835059E-4</v>
      </c>
      <c r="J429" s="240">
        <f t="shared" ca="1" si="859"/>
        <v>-1.0066685708876469E-3</v>
      </c>
      <c r="K429" s="240">
        <f t="shared" ca="1" si="860"/>
        <v>-7.8056463212246025E-5</v>
      </c>
      <c r="L429" s="240">
        <f t="shared" ca="1" si="861"/>
        <v>1.0219703135042545E-3</v>
      </c>
      <c r="M429" s="240">
        <f t="shared" ca="1" si="862"/>
        <v>-1.2228475205053807E-4</v>
      </c>
      <c r="N429" s="240">
        <f t="shared" ca="1" si="863"/>
        <v>-9.979983101004483E-4</v>
      </c>
      <c r="O429" s="240">
        <f t="shared" ca="1" si="864"/>
        <v>3.1792663287009732E-4</v>
      </c>
      <c r="P429" s="240">
        <f t="shared" ca="1" si="865"/>
        <v>9.3567379132338262E-4</v>
      </c>
      <c r="Q429" s="240">
        <f t="shared" ca="1" si="866"/>
        <v>-5.0135077148377011E-4</v>
      </c>
      <c r="R429" s="240">
        <f t="shared" ca="1" si="867"/>
        <v>-8.3739185347766489E-4</v>
      </c>
      <c r="S429" s="240">
        <f t="shared" ca="1" si="868"/>
        <v>6.6550828111007184E-4</v>
      </c>
      <c r="T429" s="240">
        <f t="shared" ca="1" si="869"/>
        <v>7.0692941631756399E-4</v>
      </c>
      <c r="U429" s="241">
        <f t="shared" ca="1" si="870"/>
        <v>-8.0409068071465764E-4</v>
      </c>
      <c r="V429" s="240">
        <f t="shared" ca="1" si="871"/>
        <v>-5.4930007813896336E-4</v>
      </c>
      <c r="W429" s="240">
        <f t="shared" ca="1" si="872"/>
        <v>9.1177232639862995E-4</v>
      </c>
      <c r="X429" s="240">
        <f t="shared" ca="1" si="873"/>
        <v>3.7056144600851543E-4</v>
      </c>
      <c r="Y429" s="240">
        <f t="shared" ca="1" si="874"/>
        <v>-9.8441507290691248E-4</v>
      </c>
      <c r="Z429" s="240">
        <f t="shared" ca="1" si="875"/>
        <v>-1.7758234532121332E-4</v>
      </c>
      <c r="AA429" s="240">
        <f t="shared" ca="1" si="876"/>
        <v>1.0192273002297158E-3</v>
      </c>
      <c r="AB429" s="240">
        <f t="shared" ca="1" si="877"/>
        <v>-2.2221145307459915E-5</v>
      </c>
      <c r="AC429" s="240">
        <f t="shared" ca="1" si="878"/>
        <v>-1.0148711939939462E-3</v>
      </c>
      <c r="AD429" s="240">
        <f t="shared" ca="1" si="879"/>
        <v>2.2117068978372929E-4</v>
      </c>
      <c r="AE429" s="240">
        <f t="shared" ca="1" si="880"/>
        <v>9.7151415691931146E-4</v>
      </c>
      <c r="AF429" s="240">
        <f t="shared" ca="1" si="881"/>
        <v>-4.1162076868555495E-4</v>
      </c>
      <c r="AG429" s="240">
        <f t="shared" ca="1" si="882"/>
        <v>-8.9082237562568582E-4</v>
      </c>
      <c r="AH429" s="240">
        <f t="shared" ca="1" si="883"/>
        <v>5.8625249228638787E-4</v>
      </c>
      <c r="AI429" s="240">
        <f t="shared" ca="1" si="884"/>
        <v>7.7589679001570583E-4</v>
      </c>
      <c r="AJ429" s="240">
        <f t="shared" ca="1" si="885"/>
        <v>-7.3835486138283462E-4</v>
      </c>
      <c r="AK429" s="240">
        <f t="shared" ca="1" si="886"/>
        <v>-6.3115392589335414E-4</v>
      </c>
      <c r="AL429" s="240">
        <f t="shared" ca="1" si="887"/>
        <v>8.6208266723052074E-4</v>
      </c>
      <c r="AM429" s="240">
        <f t="shared" ca="1" si="888"/>
        <v>4.6215617035412612E-4</v>
      </c>
      <c r="AN429" s="240">
        <f t="shared" ca="1" si="889"/>
        <v>-9.5268111963806685E-4</v>
      </c>
      <c r="AO429" s="240">
        <f t="shared" ca="1" si="890"/>
        <v>-2.7539801236834918E-4</v>
      </c>
      <c r="AP429" s="240">
        <f t="shared" ca="1" si="891"/>
        <v>1.0066685708876467E-3</v>
      </c>
      <c r="AQ429" s="240">
        <f t="shared" ca="1" si="892"/>
        <v>7.8056463212240875E-5</v>
      </c>
      <c r="AR429" s="240">
        <f t="shared" ca="1" si="893"/>
        <v>-1.0219703135042545E-3</v>
      </c>
      <c r="AS429" s="240">
        <f t="shared" ca="1" si="894"/>
        <v>1.22284752050545E-4</v>
      </c>
      <c r="AT429" s="240">
        <f t="shared" ca="1" si="895"/>
        <v>9.9799831010044873E-4</v>
      </c>
      <c r="AU429" s="240">
        <f t="shared" ca="1" si="896"/>
        <v>-3.1792663287010035E-4</v>
      </c>
      <c r="AV429" s="240">
        <f t="shared" ca="1" si="897"/>
        <v>-9.3567379132337893E-4</v>
      </c>
      <c r="AW429" s="240">
        <f t="shared" ca="1" si="898"/>
        <v>5.0135077148376827E-4</v>
      </c>
      <c r="AX429" s="240">
        <f t="shared" ca="1" si="899"/>
        <v>8.3739185347766402E-4</v>
      </c>
      <c r="AY429" s="240">
        <f t="shared" ca="1" si="900"/>
        <v>-6.6550828111007845E-4</v>
      </c>
      <c r="AZ429" s="240">
        <f t="shared" ca="1" si="901"/>
        <v>-7.0692941631756551E-4</v>
      </c>
      <c r="BA429" s="240">
        <f t="shared" ca="1" si="902"/>
        <v>8.0409068071466078E-4</v>
      </c>
      <c r="BB429" s="240">
        <f t="shared" ca="1" si="903"/>
        <v>5.4930007813895599E-4</v>
      </c>
      <c r="BC429" s="240">
        <f t="shared" ca="1" si="904"/>
        <v>-9.1177232639862897E-4</v>
      </c>
      <c r="BD429" s="240">
        <f t="shared" ca="1" si="905"/>
        <v>-3.7056144600851055E-4</v>
      </c>
      <c r="BE429" s="240">
        <f t="shared" ca="1" si="906"/>
        <v>9.8441507290691096E-4</v>
      </c>
      <c r="BF429" s="240">
        <f t="shared" ca="1" si="907"/>
        <v>1.7758234532121186E-4</v>
      </c>
      <c r="BG429" s="240">
        <f t="shared" ca="1" si="908"/>
        <v>-1.019227300229716E-3</v>
      </c>
      <c r="BH429" s="240">
        <f t="shared" ca="1" si="909"/>
        <v>2.222114530745406E-5</v>
      </c>
      <c r="BI429" s="240">
        <f t="shared" ca="1" si="910"/>
        <v>1.014871193993946E-3</v>
      </c>
      <c r="BJ429" s="240">
        <f t="shared" ca="1" si="911"/>
        <v>-2.2117068978373081E-4</v>
      </c>
      <c r="BK429" s="240">
        <f t="shared" ca="1" si="912"/>
        <v>-9.7151415691931319E-4</v>
      </c>
      <c r="BL429" s="240">
        <f t="shared" ca="1" si="913"/>
        <v>4.1162076868555631E-4</v>
      </c>
      <c r="BM429" s="240">
        <f t="shared" ca="1" si="914"/>
        <v>8.9082237562568148E-4</v>
      </c>
      <c r="BN429" s="240">
        <f t="shared" ca="1" si="915"/>
        <v>-5.8625249228638299E-4</v>
      </c>
      <c r="BO429" s="240">
        <f t="shared" ca="1" si="916"/>
        <v>-7.7589679001570486E-4</v>
      </c>
      <c r="BP429" s="240">
        <f t="shared" ca="1" si="917"/>
        <v>7.3835486138284058E-4</v>
      </c>
      <c r="BQ429" s="240">
        <f t="shared" ca="1" si="918"/>
        <v>6.3115392589335869E-4</v>
      </c>
      <c r="BR429" s="240">
        <f t="shared" ca="1" si="919"/>
        <v>-8.6208266723052161E-4</v>
      </c>
      <c r="BS429" s="240">
        <f t="shared" ca="1" si="920"/>
        <v>-4.6215617035411832E-4</v>
      </c>
      <c r="BT429" s="240">
        <f t="shared" ca="1" si="921"/>
        <v>9.5268111963806479E-4</v>
      </c>
      <c r="BU429" s="240">
        <f t="shared" ca="1" si="922"/>
        <v>2.7539801236834777E-4</v>
      </c>
      <c r="BV429" s="240">
        <f t="shared" ca="1" si="923"/>
        <v>-1.0066685708876482E-3</v>
      </c>
      <c r="BW429" s="240">
        <f t="shared" ca="1" si="924"/>
        <v>-7.8056463212246676E-5</v>
      </c>
      <c r="BX429" s="240">
        <f t="shared" ca="1" si="925"/>
        <v>1.0219703135042543E-3</v>
      </c>
      <c r="BY429" s="240">
        <f t="shared" ca="1" si="926"/>
        <v>-1.2228475205054647E-4</v>
      </c>
      <c r="BZ429" s="240">
        <f t="shared" ca="1" si="927"/>
        <v>-9.9799831010044852E-4</v>
      </c>
      <c r="CA429" s="240">
        <f t="shared" ca="1" si="928"/>
        <v>3.1792663287010182E-4</v>
      </c>
      <c r="CB429" s="240">
        <f t="shared" ca="1" si="929"/>
        <v>9.3567379132337839E-4</v>
      </c>
      <c r="CC429" s="240">
        <f t="shared" ca="1" si="930"/>
        <v>-5.0135077148376946E-4</v>
      </c>
      <c r="CD429" s="240">
        <f t="shared" ca="1" si="931"/>
        <v>-8.3739185347766316E-4</v>
      </c>
      <c r="CE429" s="240">
        <f t="shared" ca="1" si="932"/>
        <v>6.6550828111007964E-4</v>
      </c>
      <c r="CF429" s="240">
        <f t="shared" ca="1" si="933"/>
        <v>7.0692941631755402E-4</v>
      </c>
      <c r="CG429" s="240">
        <f t="shared" ca="1" si="934"/>
        <v>-8.0409068071465276E-4</v>
      </c>
      <c r="CH429" s="240">
        <f t="shared" ca="1" si="935"/>
        <v>-5.4930007813896694E-4</v>
      </c>
      <c r="CI429" s="240">
        <f t="shared" ca="1" si="936"/>
        <v>9.1177232639862963E-4</v>
      </c>
      <c r="CJ429" s="240">
        <f t="shared" ca="1" si="937"/>
        <v>3.7056144600850914E-4</v>
      </c>
      <c r="CK429" s="240">
        <f t="shared" ca="1" si="938"/>
        <v>-9.844150729069153E-4</v>
      </c>
      <c r="CL429" s="240">
        <f t="shared" ca="1" si="939"/>
        <v>-1.7758234532119603E-4</v>
      </c>
      <c r="CM429" s="240">
        <f t="shared" ca="1" si="940"/>
        <v>1.0192273002297149E-3</v>
      </c>
      <c r="CN429" s="240">
        <f t="shared" ca="1" si="941"/>
        <v>-2.2221145307455632E-5</v>
      </c>
      <c r="CO429" s="240">
        <f t="shared" ca="1" si="942"/>
        <v>-1.014871193993946E-3</v>
      </c>
      <c r="CP429" s="240">
        <f t="shared" ca="1" si="943"/>
        <v>2.2117068978373233E-4</v>
      </c>
      <c r="CQ429" s="240">
        <f t="shared" ca="1" si="944"/>
        <v>9.715141569193082E-4</v>
      </c>
      <c r="CR429" s="240">
        <f t="shared" ca="1" si="945"/>
        <v>-4.1162076868557089E-4</v>
      </c>
      <c r="CS429" s="240">
        <f t="shared" ca="1" si="946"/>
        <v>-8.9082237562568788E-4</v>
      </c>
      <c r="CT429" s="240">
        <f t="shared" ca="1" si="947"/>
        <v>5.862524922863844E-4</v>
      </c>
      <c r="CU429" s="240">
        <f t="shared" ca="1" si="948"/>
        <v>7.7589679001570377E-4</v>
      </c>
      <c r="CV429" s="240">
        <f t="shared" ca="1" si="949"/>
        <v>-7.3835486138284167E-4</v>
      </c>
      <c r="CW429" s="240">
        <f t="shared" ca="1" si="950"/>
        <v>-6.3115392589334601E-4</v>
      </c>
      <c r="CX429" s="240">
        <f t="shared" ca="1" si="951"/>
        <v>8.6208266723053018E-4</v>
      </c>
      <c r="CY429" s="240">
        <f t="shared" ca="1" si="952"/>
        <v>4.6215617035413002E-4</v>
      </c>
      <c r="CZ429" s="240">
        <f t="shared" ca="1" si="953"/>
        <v>-9.5268111963806522E-4</v>
      </c>
      <c r="DA429" s="240">
        <f t="shared" ca="1" si="954"/>
        <v>-2.7539801236834631E-4</v>
      </c>
      <c r="DB429" s="240">
        <f t="shared" ca="1" si="955"/>
        <v>1.0066685708876484E-3</v>
      </c>
      <c r="DC429" s="240">
        <f t="shared" ca="1" si="956"/>
        <v>7.8056463212230684E-5</v>
      </c>
      <c r="DD429" s="240">
        <f t="shared" ca="1" si="957"/>
        <v>-1.0219703135042548E-3</v>
      </c>
      <c r="DE429" s="240">
        <f t="shared" ca="1" si="958"/>
        <v>1.2228475205053351E-4</v>
      </c>
      <c r="DF429" s="240">
        <f t="shared" ca="1" si="959"/>
        <v>9.9799831010044808E-4</v>
      </c>
      <c r="DG429" s="240">
        <f t="shared" ca="1" si="960"/>
        <v>-3.1792663287010328E-4</v>
      </c>
      <c r="DH429" s="240">
        <f t="shared" ca="1" si="961"/>
        <v>-9.3567379132337774E-4</v>
      </c>
      <c r="DI429" s="240">
        <f t="shared" ca="1" si="962"/>
        <v>5.0135077148378356E-4</v>
      </c>
      <c r="DJ429" s="240">
        <f t="shared" ca="1" si="963"/>
        <v>8.3739185347767053E-4</v>
      </c>
      <c r="DK429" s="240">
        <f t="shared" ca="1" si="964"/>
        <v>-6.6550828111006989E-4</v>
      </c>
      <c r="DL429" s="240">
        <f t="shared" ca="1" si="965"/>
        <v>-7.0692941631756334E-4</v>
      </c>
      <c r="DM429" s="240">
        <f t="shared" ca="1" si="966"/>
        <v>8.0409068071466273E-4</v>
      </c>
      <c r="DN429" s="240">
        <f t="shared" ca="1" si="967"/>
        <v>5.4930007813895349E-4</v>
      </c>
      <c r="DO429" s="240">
        <f t="shared" ca="1" si="968"/>
        <v>-9.1177232639863678E-4</v>
      </c>
      <c r="DP429" s="240">
        <f t="shared" ca="1" si="969"/>
        <v>-3.7056144600852134E-4</v>
      </c>
      <c r="DQ429" s="240">
        <f t="shared" ca="1" si="970"/>
        <v>9.8441507290691161E-4</v>
      </c>
      <c r="DR429" s="240">
        <f t="shared" ca="1" si="971"/>
        <v>1.7758234532120888E-4</v>
      </c>
      <c r="DS429" s="240">
        <f t="shared" ca="1" si="972"/>
        <v>-1.0192273002297162E-3</v>
      </c>
      <c r="DT429" s="240">
        <f t="shared" ca="1" si="973"/>
        <v>2.2221145307471679E-5</v>
      </c>
      <c r="DU429" s="240">
        <f t="shared" ca="1" si="974"/>
        <v>1.0148711939939438E-3</v>
      </c>
      <c r="DV429" s="240">
        <f t="shared" ca="1" si="975"/>
        <v>-2.2117068978371959E-4</v>
      </c>
      <c r="DW429" s="240">
        <f t="shared" ca="1" si="976"/>
        <v>-9.7151415691931211E-4</v>
      </c>
      <c r="DX429" s="240">
        <f t="shared" ca="1" si="977"/>
        <v>4.1162076868555907E-4</v>
      </c>
      <c r="DY429" s="240">
        <f t="shared" ca="1" si="978"/>
        <v>8.9082237562568007E-4</v>
      </c>
      <c r="DZ429" s="240">
        <f t="shared" ca="1" si="979"/>
        <v>-5.8625249228639741E-4</v>
      </c>
      <c r="EA429" s="240">
        <f t="shared" ca="1" si="980"/>
        <v>-7.7589679001569337E-4</v>
      </c>
      <c r="EB429" s="240">
        <f t="shared" ca="1" si="981"/>
        <v>7.3835486138283256E-4</v>
      </c>
      <c r="EC429" s="240">
        <f t="shared" ca="1" si="982"/>
        <v>6.311539258933562E-4</v>
      </c>
      <c r="ED429" s="240">
        <f t="shared" ca="1" si="983"/>
        <v>-8.6208266723052324E-4</v>
      </c>
      <c r="EE429" s="240">
        <f t="shared" ca="1" si="984"/>
        <v>-4.6215617035411571E-4</v>
      </c>
      <c r="EF429" s="240">
        <f t="shared" ca="1" si="985"/>
        <v>9.5268111963807108E-4</v>
      </c>
      <c r="EG429" s="240">
        <f t="shared" ca="1" si="986"/>
        <v>2.7539801236835888E-4</v>
      </c>
      <c r="EH429" s="240">
        <f t="shared" ca="1" si="987"/>
        <v>-1.0066685708876462E-3</v>
      </c>
      <c r="EI429" s="240">
        <f t="shared" ca="1" si="988"/>
        <v>-7.805646321224364E-5</v>
      </c>
      <c r="EJ429" s="240">
        <f t="shared" ca="1" si="989"/>
        <v>1.0219703135042543E-3</v>
      </c>
      <c r="EK429" s="240">
        <f t="shared" ca="1" si="990"/>
        <v>-1.2228475205054945E-4</v>
      </c>
      <c r="EL429" s="240">
        <f t="shared" ca="1" si="991"/>
        <v>-9.9799831010044483E-4</v>
      </c>
      <c r="EM429" s="240">
        <f t="shared" ca="1" si="992"/>
        <v>3.1792663287009092E-4</v>
      </c>
      <c r="EN429" s="240">
        <f t="shared" ca="1" si="993"/>
        <v>9.3567379132338305E-4</v>
      </c>
      <c r="EO429" s="240">
        <f t="shared" ca="1" si="994"/>
        <v>-5.0135077148377217E-4</v>
      </c>
      <c r="EP429" s="240">
        <f t="shared" ca="1" si="995"/>
        <v>-8.3739185347766142E-4</v>
      </c>
      <c r="EQ429" s="240">
        <f t="shared" ca="1" si="996"/>
        <v>6.6550828111008203E-4</v>
      </c>
      <c r="ER429" s="240">
        <f t="shared" ca="1" si="997"/>
        <v>7.0692941631755185E-4</v>
      </c>
      <c r="ES429" s="240">
        <f t="shared" ca="1" si="998"/>
        <v>-8.040906807146546E-4</v>
      </c>
      <c r="ET429" s="240">
        <f t="shared" ca="1" si="999"/>
        <v>-5.4930007813896444E-4</v>
      </c>
      <c r="EU429" s="240">
        <f t="shared" ca="1" si="1000"/>
        <v>9.1177232639863103E-4</v>
      </c>
      <c r="EV429" s="240">
        <f t="shared" ca="1" si="1001"/>
        <v>3.7056144600850643E-4</v>
      </c>
      <c r="EW429" s="240">
        <f t="shared" ca="1" si="1002"/>
        <v>-9.8441507290691595E-4</v>
      </c>
      <c r="EX429" s="240">
        <f t="shared" ca="1" si="1003"/>
        <v>-1.775823453211931E-4</v>
      </c>
      <c r="EY429" s="240">
        <f t="shared" ca="1" si="1004"/>
        <v>1.0192273002297152E-3</v>
      </c>
      <c r="EZ429" s="240">
        <f t="shared" ca="1" si="1005"/>
        <v>-2.2221145307458614E-5</v>
      </c>
      <c r="FA429" s="240">
        <f t="shared" ca="1" si="1006"/>
        <v>-1.0148711939939456E-3</v>
      </c>
      <c r="FB429" s="240">
        <f t="shared" ca="1" si="1007"/>
        <v>2.211706897837352E-4</v>
      </c>
      <c r="FC429" s="240">
        <f t="shared" ca="1" si="1008"/>
        <v>9.7151415691930712E-4</v>
      </c>
      <c r="FD429" s="240">
        <f t="shared" ca="1" si="1009"/>
        <v>-4.1162076868557365E-4</v>
      </c>
      <c r="FE429" s="240">
        <f t="shared" ca="1" si="1010"/>
        <v>-8.9082237562567216E-4</v>
      </c>
      <c r="FF429" s="240">
        <f t="shared" ca="1" si="1011"/>
        <v>5.8625249228641053E-4</v>
      </c>
      <c r="FG429" s="240">
        <f t="shared" ca="1" si="1012"/>
        <v>7.7589679001568296E-4</v>
      </c>
      <c r="FH429" s="240">
        <f t="shared" ca="1" si="1013"/>
        <v>-7.3835486138282367E-4</v>
      </c>
      <c r="FI429" s="240">
        <f t="shared" ca="1" si="1014"/>
        <v>-6.311539258933665E-4</v>
      </c>
      <c r="FJ429" s="240">
        <f t="shared" ca="1" si="1015"/>
        <v>8.6208266723051619E-4</v>
      </c>
      <c r="FK429" s="240">
        <f t="shared" ca="1" si="1016"/>
        <v>4.6215617035412726E-4</v>
      </c>
      <c r="FL429" s="240">
        <f t="shared" ca="1" si="1017"/>
        <v>-9.5268111963806642E-4</v>
      </c>
      <c r="FM429" s="240">
        <f t="shared" ca="1" si="1018"/>
        <v>-2.7539801236834349E-4</v>
      </c>
      <c r="FN429" s="240">
        <f t="shared" ca="1" si="1019"/>
        <v>1.0066685708876491E-3</v>
      </c>
      <c r="FO429" s="240">
        <f t="shared" ca="1" si="1020"/>
        <v>7.8056463212227648E-5</v>
      </c>
      <c r="FP429" s="240">
        <f t="shared" ca="1" si="1021"/>
        <v>-1.0219703135042539E-3</v>
      </c>
      <c r="FQ429" s="240">
        <f t="shared" ca="1" si="1022"/>
        <v>1.2228475205056539E-4</v>
      </c>
      <c r="FR429" s="240">
        <f t="shared" ca="1" si="1023"/>
        <v>9.9799831010044136E-4</v>
      </c>
      <c r="FS429" s="240">
        <f t="shared" ca="1" si="1024"/>
        <v>-3.1792663287007845E-4</v>
      </c>
      <c r="FT429" s="240">
        <f t="shared" ca="1" si="1025"/>
        <v>-9.3567379132338826E-4</v>
      </c>
      <c r="FU429" s="240">
        <f t="shared" ca="1" si="1026"/>
        <v>5.013507714837609E-4</v>
      </c>
      <c r="FV429" s="240">
        <f t="shared" ca="1" si="1027"/>
        <v>8.3739185347766901E-4</v>
      </c>
      <c r="FW429" s="240">
        <f t="shared" ca="1" si="1028"/>
        <v>-6.6550828111007205E-4</v>
      </c>
      <c r="FX429" s="240">
        <f t="shared" ca="1" si="1029"/>
        <v>-7.0692941631756117E-4</v>
      </c>
      <c r="FY429" s="240">
        <f t="shared" ca="1" si="1030"/>
        <v>8.0409068071466458E-4</v>
      </c>
      <c r="FZ429" s="240">
        <f t="shared" ca="1" si="1031"/>
        <v>5.4930007813895089E-4</v>
      </c>
      <c r="GA429" s="240">
        <f t="shared" ca="1" si="1032"/>
        <v>-9.117723263986383E-4</v>
      </c>
      <c r="GB429" s="240">
        <f t="shared" ca="1" si="1033"/>
        <v>-3.7056144600849147E-4</v>
      </c>
      <c r="GC429" s="240">
        <f t="shared" ca="1" si="1034"/>
        <v>9.8441507290692029E-4</v>
      </c>
      <c r="GD429" s="240">
        <f t="shared" ca="1" si="1035"/>
        <v>1.7758234532117727E-4</v>
      </c>
      <c r="GE429" s="240">
        <f t="shared" ca="1" si="1036"/>
        <v>-1.0192273002297143E-3</v>
      </c>
      <c r="GF429" s="240">
        <f t="shared" ca="1" si="1037"/>
        <v>2.2221145307445658E-5</v>
      </c>
      <c r="GG429" s="240">
        <f t="shared" ca="1" si="1038"/>
        <v>1.0148711939939469E-3</v>
      </c>
      <c r="GH429" s="240">
        <f t="shared" ca="1" si="1039"/>
        <v>-2.2117068978372252E-4</v>
      </c>
      <c r="GI429" s="240">
        <f t="shared" ca="1" si="1040"/>
        <v>-9.7151415691931124E-4</v>
      </c>
      <c r="GJ429" s="240">
        <f t="shared" ca="1" si="1041"/>
        <v>4.1162076868556178E-4</v>
      </c>
      <c r="GK429" s="240">
        <f t="shared" ca="1" si="1042"/>
        <v>8.9082237562567855E-4</v>
      </c>
      <c r="GL429" s="240">
        <f t="shared" ca="1" si="1043"/>
        <v>-5.8625249228640001E-4</v>
      </c>
      <c r="GM429" s="240">
        <f t="shared" ca="1" si="1044"/>
        <v>-7.7589679001569141E-4</v>
      </c>
      <c r="GN429" s="240">
        <f t="shared" ca="1" si="1045"/>
        <v>7.3835486138285479E-4</v>
      </c>
      <c r="GO429" s="240">
        <f t="shared" ca="1" si="1046"/>
        <v>6.3115392589333105E-4</v>
      </c>
      <c r="GP429" s="240">
        <f t="shared" ca="1" si="1047"/>
        <v>-8.6208266723054048E-4</v>
      </c>
      <c r="GQ429" s="240">
        <f t="shared" ca="1" si="1048"/>
        <v>-4.6215617035413892E-4</v>
      </c>
      <c r="GR429" s="240">
        <f t="shared" ca="1" si="1049"/>
        <v>9.5268111963806154E-4</v>
      </c>
      <c r="GS429" s="240">
        <f t="shared" ca="1" si="1050"/>
        <v>2.753980123683559E-4</v>
      </c>
      <c r="GT429" s="240">
        <f t="shared" ca="1" si="1051"/>
        <v>-1.0066685708876467E-3</v>
      </c>
      <c r="GU429" s="240">
        <f t="shared" ca="1" si="1052"/>
        <v>-7.8056463212240659E-5</v>
      </c>
      <c r="GV429" s="240">
        <f t="shared" ca="1" si="1053"/>
        <v>1.0219703135042543E-3</v>
      </c>
      <c r="GW429" s="240">
        <f t="shared" ca="1" si="1054"/>
        <v>-1.2228475205055243E-4</v>
      </c>
      <c r="GX429" s="240">
        <f t="shared" ca="1" si="1055"/>
        <v>-9.9799831010044396E-4</v>
      </c>
      <c r="GY429" s="240">
        <f t="shared" ca="1" si="1056"/>
        <v>3.1792663287012133E-4</v>
      </c>
      <c r="GZ429" s="240">
        <f t="shared" ca="1" si="1057"/>
        <v>9.3567379132337026E-4</v>
      </c>
      <c r="HA429" s="240">
        <f t="shared" ca="1" si="1058"/>
        <v>-5.0135077148380015E-4</v>
      </c>
      <c r="HB429" s="240">
        <f t="shared" ca="1" si="1059"/>
        <v>-8.3739185347767638E-4</v>
      </c>
      <c r="HC429" s="240">
        <f t="shared" ca="1" si="1060"/>
        <v>6.6550828111006219E-4</v>
      </c>
      <c r="HD429" s="240">
        <f t="shared" ca="1" si="1061"/>
        <v>7.069294163175705E-4</v>
      </c>
      <c r="HE429" s="240">
        <f t="shared" ca="1" si="1062"/>
        <v>-8.0409068071465644E-4</v>
      </c>
      <c r="HF429" s="240">
        <f t="shared" ca="1" si="1063"/>
        <v>-5.4930007813896195E-4</v>
      </c>
      <c r="HG429" s="240">
        <f t="shared" ca="1" si="1064"/>
        <v>9.1177232639863234E-4</v>
      </c>
      <c r="HH429" s="240">
        <f t="shared" ca="1" si="1065"/>
        <v>3.7056144600850361E-4</v>
      </c>
      <c r="HI429" s="240">
        <f t="shared" ca="1" si="1066"/>
        <v>-9.844150729069166E-4</v>
      </c>
      <c r="HJ429" s="240">
        <f t="shared" ca="1" si="1067"/>
        <v>-1.7758234532119012E-4</v>
      </c>
      <c r="HK429" s="240">
        <f t="shared" ca="1" si="1068"/>
        <v>1.0192273002297175E-3</v>
      </c>
      <c r="HL429" s="240">
        <f t="shared" ca="1" si="1069"/>
        <v>-2.2221145307490706E-5</v>
      </c>
      <c r="HM429" s="240">
        <f t="shared" ca="1" si="1070"/>
        <v>-1.0148711939939417E-3</v>
      </c>
      <c r="HN429" s="240">
        <f t="shared" ca="1" si="1071"/>
        <v>2.2117068978370978E-4</v>
      </c>
      <c r="HO429" s="240">
        <f t="shared" ca="1" si="1072"/>
        <v>9.7151415691931525E-4</v>
      </c>
      <c r="HP429" s="240">
        <f t="shared" ca="1" si="1073"/>
        <v>-4.1162076868554986E-4</v>
      </c>
      <c r="HQ429" s="240">
        <f t="shared" ca="1" si="1074"/>
        <v>-8.9082237562568495E-4</v>
      </c>
      <c r="HR429" s="240">
        <f t="shared" ca="1" si="1075"/>
        <v>5.8625249228638928E-4</v>
      </c>
      <c r="HS429" s="240">
        <f t="shared" ca="1" si="1076"/>
        <v>7.7589679001569987E-4</v>
      </c>
      <c r="HT429" s="240">
        <f t="shared" ca="1" si="1077"/>
        <v>-7.3835486138284579E-4</v>
      </c>
      <c r="HU429" s="240">
        <f t="shared" ca="1" si="1078"/>
        <v>-6.3115392589334135E-4</v>
      </c>
      <c r="HV429" s="240">
        <f t="shared" ca="1" si="1079"/>
        <v>8.6208266723053343E-4</v>
      </c>
      <c r="HW429" s="240">
        <f t="shared" ca="1" si="1080"/>
        <v>4.6215617035409875E-4</v>
      </c>
      <c r="HX429" s="240">
        <f t="shared" ca="1" si="1081"/>
        <v>-9.5268111963807802E-4</v>
      </c>
      <c r="HY429" s="240">
        <f t="shared" ca="1" si="1082"/>
        <v>-2.7539801236836853E-4</v>
      </c>
      <c r="HZ429" s="240">
        <f t="shared" ca="1" si="1083"/>
        <v>1.0066685708876445E-3</v>
      </c>
      <c r="IA429" s="240">
        <f t="shared" ca="1" si="1084"/>
        <v>7.8056463212253615E-5</v>
      </c>
      <c r="IB429" s="240">
        <f t="shared" ca="1" si="1085"/>
        <v>-1.0219703135042545E-3</v>
      </c>
      <c r="IC429" s="240">
        <f t="shared" ca="1" si="1086"/>
        <v>1.2228475205053953E-4</v>
      </c>
      <c r="ID429" s="240">
        <f t="shared" ca="1" si="1087"/>
        <v>9.97998310100447E-4</v>
      </c>
      <c r="IE429" s="240">
        <f t="shared" ca="1" si="1088"/>
        <v>-1.2130539615557707E-3</v>
      </c>
      <c r="IF429" s="240">
        <f t="shared" ca="1" si="1089"/>
        <v>-9.3567379132337546E-4</v>
      </c>
      <c r="IG429" s="240">
        <f t="shared" ca="1" si="1090"/>
        <v>5.0135077148378876E-4</v>
      </c>
      <c r="IH429" s="240">
        <f t="shared" ca="1" si="1091"/>
        <v>8.3739185347765047E-4</v>
      </c>
      <c r="II429" s="240">
        <f t="shared" ca="1" si="1092"/>
        <v>-6.6550828111009634E-4</v>
      </c>
      <c r="IJ429" s="240">
        <f t="shared" ca="1" si="1093"/>
        <v>-7.0692941631753797E-4</v>
      </c>
      <c r="IK429" s="240">
        <f t="shared" ca="1" si="1094"/>
        <v>8.0409068071464842E-4</v>
      </c>
      <c r="IL429" s="240">
        <f t="shared" ca="1" si="1095"/>
        <v>5.493000781389729E-4</v>
      </c>
      <c r="IM429" s="240">
        <f t="shared" ca="1" si="1096"/>
        <v>-9.1177232639862637E-4</v>
      </c>
      <c r="IN429" s="240">
        <f t="shared" ca="1" si="1097"/>
        <v>-3.705614460085157E-4</v>
      </c>
      <c r="IO429" s="240">
        <f t="shared" ca="1" si="1098"/>
        <v>9.8441507290691335E-4</v>
      </c>
      <c r="IP429" s="240">
        <f t="shared" ca="1" si="1099"/>
        <v>1.7758234532120297E-4</v>
      </c>
      <c r="IQ429" s="240">
        <f t="shared" ca="1" si="1100"/>
        <v>-1.0192273002297167E-3</v>
      </c>
      <c r="IR429" s="240">
        <f t="shared" ca="1" si="1101"/>
        <v>2.222114530747775E-5</v>
      </c>
      <c r="IS429" s="240">
        <f t="shared" ca="1" si="1102"/>
        <v>1.0148711939939432E-3</v>
      </c>
      <c r="IT429" s="240">
        <f t="shared" ca="1" si="1103"/>
        <v>-2.211706897837538E-4</v>
      </c>
      <c r="IU429" s="240">
        <f t="shared" ca="1" si="1104"/>
        <v>-9.7151415691930127E-4</v>
      </c>
      <c r="IV429" s="240">
        <f t="shared" ca="1" si="1105"/>
        <v>4.1162076868559111E-4</v>
      </c>
      <c r="IW429" s="240">
        <f t="shared" ca="1" si="1106"/>
        <v>8.9082237562569135E-4</v>
      </c>
      <c r="IX429" s="240">
        <f t="shared" ca="1" si="1107"/>
        <v>-5.8625249228637854E-4</v>
      </c>
      <c r="IY429" s="240">
        <f t="shared" ca="1" si="1108"/>
        <v>-7.7589679001570833E-4</v>
      </c>
      <c r="IZ429" s="240">
        <f t="shared" ca="1" si="1109"/>
        <v>7.383548613828369E-4</v>
      </c>
      <c r="JA429" s="240">
        <f t="shared" ca="1" si="1110"/>
        <v>6.3115392589335165E-4</v>
      </c>
      <c r="JB429" s="240">
        <f t="shared" ca="1" si="1111"/>
        <v>-8.6208266723052649E-4</v>
      </c>
    </row>
    <row r="430" spans="2:262">
      <c r="B430" s="248">
        <v>69</v>
      </c>
      <c r="C430" s="247">
        <f t="shared" si="1112"/>
        <v>1.3476562500000008E-3</v>
      </c>
      <c r="D430" s="244">
        <f t="shared" ca="1" si="855"/>
        <v>23.806682785614111</v>
      </c>
      <c r="E430" s="243">
        <f ca="1">BW361</f>
        <v>-0.19331721438588764</v>
      </c>
      <c r="F430" s="242">
        <v>69</v>
      </c>
      <c r="G430" s="240">
        <f t="shared" ca="1" si="856"/>
        <v>-1.1520239124921766E-6</v>
      </c>
      <c r="H430" s="240">
        <f t="shared" ca="1" si="857"/>
        <v>-3.9040875966233235E-4</v>
      </c>
      <c r="I430" s="240">
        <f t="shared" ca="1" si="858"/>
        <v>9.6732423660401216E-5</v>
      </c>
      <c r="J430" s="240">
        <f t="shared" ca="1" si="859"/>
        <v>3.6672659707447965E-4</v>
      </c>
      <c r="K430" s="240">
        <f t="shared" ca="1" si="860"/>
        <v>-1.8651492438319744E-4</v>
      </c>
      <c r="L430" s="240">
        <f t="shared" ca="1" si="861"/>
        <v>-3.2106376141752399E-4</v>
      </c>
      <c r="M430" s="240">
        <f t="shared" ca="1" si="862"/>
        <v>2.6511818801743545E-4</v>
      </c>
      <c r="N430" s="240">
        <f t="shared" ca="1" si="863"/>
        <v>2.5615716861190972E-4</v>
      </c>
      <c r="O430" s="240">
        <f t="shared" ca="1" si="864"/>
        <v>-3.2783093195124229E-4</v>
      </c>
      <c r="P430" s="240">
        <f t="shared" ca="1" si="865"/>
        <v>-1.7589715714922972E-4</v>
      </c>
      <c r="Q430" s="240">
        <f t="shared" ca="1" si="866"/>
        <v>3.7089431149576216E-4</v>
      </c>
      <c r="R430" s="240">
        <f t="shared" ca="1" si="867"/>
        <v>8.5094310953741484E-5</v>
      </c>
      <c r="S430" s="240">
        <f t="shared" ca="1" si="868"/>
        <v>-3.9172721561468081E-4</v>
      </c>
      <c r="T430" s="240">
        <f t="shared" ca="1" si="869"/>
        <v>1.0808874960862893E-5</v>
      </c>
      <c r="U430" s="241">
        <f t="shared" ca="1" si="870"/>
        <v>3.8908097225047455E-4</v>
      </c>
      <c r="V430" s="240">
        <f t="shared" ca="1" si="871"/>
        <v>-1.0606420400155941E-4</v>
      </c>
      <c r="W430" s="240">
        <f t="shared" ca="1" si="872"/>
        <v>-3.6311419059787791E-4</v>
      </c>
      <c r="X430" s="240">
        <f t="shared" ca="1" si="873"/>
        <v>1.949623104925659E-4</v>
      </c>
      <c r="Y430" s="240">
        <f t="shared" ca="1" si="874"/>
        <v>3.1538325446628932E-4</v>
      </c>
      <c r="Z430" s="240">
        <f t="shared" ca="1" si="875"/>
        <v>-2.7217486474405558E-4</v>
      </c>
      <c r="AA430" s="240">
        <f t="shared" ca="1" si="876"/>
        <v>-2.4874903653513872E-4</v>
      </c>
      <c r="AB430" s="240">
        <f t="shared" ca="1" si="877"/>
        <v>3.3307393977889742E-4</v>
      </c>
      <c r="AC430" s="240">
        <f t="shared" ca="1" si="878"/>
        <v>1.6720542481594262E-4</v>
      </c>
      <c r="AD430" s="240">
        <f t="shared" ca="1" si="879"/>
        <v>-3.7400939767627929E-4</v>
      </c>
      <c r="AE430" s="240">
        <f t="shared" ca="1" si="880"/>
        <v>-7.563993901513381E-5</v>
      </c>
      <c r="AF430" s="240">
        <f t="shared" ca="1" si="881"/>
        <v>3.9252766969001952E-4</v>
      </c>
      <c r="AG430" s="240">
        <f t="shared" ca="1" si="882"/>
        <v>-2.0459215147126895E-5</v>
      </c>
      <c r="AH430" s="240">
        <f t="shared" ca="1" si="883"/>
        <v>-3.8751881700960781E-4</v>
      </c>
      <c r="AI430" s="240">
        <f t="shared" ca="1" si="884"/>
        <v>1.153320952322224E-4</v>
      </c>
      <c r="AJ430" s="240">
        <f t="shared" ca="1" si="885"/>
        <v>3.5928305771057445E-4</v>
      </c>
      <c r="AK430" s="240">
        <f t="shared" ca="1" si="886"/>
        <v>-2.0329225859620344E-4</v>
      </c>
      <c r="AL430" s="240">
        <f t="shared" ca="1" si="887"/>
        <v>-3.0951277243550441E-4</v>
      </c>
      <c r="AM430" s="240">
        <f t="shared" ca="1" si="888"/>
        <v>2.7906759350942664E-4</v>
      </c>
      <c r="AN430" s="240">
        <f t="shared" ca="1" si="889"/>
        <v>2.4119106734008558E-4</v>
      </c>
      <c r="AO430" s="240">
        <f t="shared" ca="1" si="890"/>
        <v>-3.3811631631966579E-4</v>
      </c>
      <c r="AP430" s="240">
        <f t="shared" ca="1" si="891"/>
        <v>-1.5841297418696119E-4</v>
      </c>
      <c r="AQ430" s="240">
        <f t="shared" ca="1" si="892"/>
        <v>3.7689919458074972E-4</v>
      </c>
      <c r="AR430" s="240">
        <f t="shared" ca="1" si="893"/>
        <v>6.6140004405620197E-5</v>
      </c>
      <c r="AS430" s="240">
        <f t="shared" ca="1" si="894"/>
        <v>-3.9309167977469187E-4</v>
      </c>
      <c r="AT430" s="240">
        <f t="shared" ca="1" si="895"/>
        <v>3.0097231467208363E-5</v>
      </c>
      <c r="AU430" s="240">
        <f t="shared" ca="1" si="896"/>
        <v>3.857232349236364E-4</v>
      </c>
      <c r="AV430" s="240">
        <f t="shared" ca="1" si="897"/>
        <v>-1.2453051472126499E-4</v>
      </c>
      <c r="AW430" s="240">
        <f t="shared" ca="1" si="898"/>
        <v>-3.55235506143765E-4</v>
      </c>
      <c r="AX430" s="240">
        <f t="shared" ca="1" si="899"/>
        <v>2.1149975104485215E-4</v>
      </c>
      <c r="AY430" s="240">
        <f t="shared" ca="1" si="900"/>
        <v>3.0345585148403243E-4</v>
      </c>
      <c r="AZ430" s="240">
        <f t="shared" ca="1" si="901"/>
        <v>-2.8579222239147892E-4</v>
      </c>
      <c r="BA430" s="240">
        <f t="shared" ca="1" si="902"/>
        <v>-2.3348781366478171E-4</v>
      </c>
      <c r="BB430" s="240">
        <f t="shared" ca="1" si="903"/>
        <v>3.4295502423446517E-4</v>
      </c>
      <c r="BC430" s="240">
        <f t="shared" ca="1" si="904"/>
        <v>1.4952510150577217E-4</v>
      </c>
      <c r="BD430" s="240">
        <f t="shared" ca="1" si="905"/>
        <v>-3.795619615035718E-4</v>
      </c>
      <c r="BE430" s="240">
        <f t="shared" ca="1" si="906"/>
        <v>-5.6600229530589434E-5</v>
      </c>
      <c r="BF430" s="240">
        <f t="shared" ca="1" si="907"/>
        <v>3.9341890613011265E-4</v>
      </c>
      <c r="BG430" s="240">
        <f t="shared" ca="1" si="908"/>
        <v>-3.9717118340459197E-5</v>
      </c>
      <c r="BH430" s="240">
        <f t="shared" ca="1" si="909"/>
        <v>-3.8369530758406773E-4</v>
      </c>
      <c r="BI430" s="240">
        <f t="shared" ca="1" si="910"/>
        <v>1.336539216847327E-4</v>
      </c>
      <c r="BJ430" s="240">
        <f t="shared" ca="1" si="911"/>
        <v>3.5097397399116569E-4</v>
      </c>
      <c r="BK430" s="240">
        <f t="shared" ca="1" si="912"/>
        <v>-2.1957984395195413E-4</v>
      </c>
      <c r="BL430" s="240">
        <f t="shared" ca="1" si="913"/>
        <v>-2.9721614007457162E-4</v>
      </c>
      <c r="BM430" s="240">
        <f t="shared" ca="1" si="914"/>
        <v>2.9234470072522019E-4</v>
      </c>
      <c r="BN430" s="240">
        <f t="shared" ca="1" si="915"/>
        <v>2.2564391566119786E-4</v>
      </c>
      <c r="BO430" s="240">
        <f t="shared" ca="1" si="916"/>
        <v>-3.4758714886658427E-4</v>
      </c>
      <c r="BP430" s="240">
        <f t="shared" ca="1" si="917"/>
        <v>-1.4054716049453979E-4</v>
      </c>
      <c r="BQ430" s="240">
        <f t="shared" ca="1" si="918"/>
        <v>3.8199609449352217E-4</v>
      </c>
      <c r="BR430" s="240">
        <f t="shared" ca="1" si="919"/>
        <v>4.7026360793708352E-5</v>
      </c>
      <c r="BS430" s="240">
        <f t="shared" ca="1" si="920"/>
        <v>-3.9350915164736112E-4</v>
      </c>
      <c r="BT430" s="240">
        <f t="shared" ca="1" si="921"/>
        <v>4.9313081106740424E-5</v>
      </c>
      <c r="BU430" s="240">
        <f t="shared" ca="1" si="922"/>
        <v>3.8143625653850216E-4</v>
      </c>
      <c r="BV430" s="240">
        <f t="shared" ca="1" si="923"/>
        <v>-1.4269682052341957E-4</v>
      </c>
      <c r="BW430" s="240">
        <f t="shared" ca="1" si="924"/>
        <v>-3.4650102824039639E-4</v>
      </c>
      <c r="BX430" s="240">
        <f t="shared" ca="1" si="925"/>
        <v>2.2752767017167875E-4</v>
      </c>
      <c r="BY430" s="240">
        <f t="shared" ca="1" si="926"/>
        <v>2.9079739677595722E-4</v>
      </c>
      <c r="BZ430" s="240">
        <f t="shared" ca="1" si="927"/>
        <v>-2.9872108154271708E-4</v>
      </c>
      <c r="CA430" s="240">
        <f t="shared" ca="1" si="928"/>
        <v>-2.176640982001892E-4</v>
      </c>
      <c r="CB430" s="240">
        <f t="shared" ca="1" si="929"/>
        <v>3.5200989999734404E-4</v>
      </c>
      <c r="CC430" s="240">
        <f t="shared" ca="1" si="930"/>
        <v>1.3148455912922232E-4</v>
      </c>
      <c r="CD430" s="240">
        <f t="shared" ca="1" si="931"/>
        <v>-3.8420012731990219E-4</v>
      </c>
      <c r="CE430" s="240">
        <f t="shared" ca="1" si="932"/>
        <v>-3.7424165135514034E-5</v>
      </c>
      <c r="CF430" s="240">
        <f t="shared" ca="1" si="933"/>
        <v>3.9336236196591218E-4</v>
      </c>
      <c r="CG430" s="240">
        <f t="shared" ca="1" si="934"/>
        <v>-5.8879339516903371E-5</v>
      </c>
      <c r="CH430" s="240">
        <f t="shared" ca="1" si="935"/>
        <v>-3.7894744255481661E-4</v>
      </c>
      <c r="CI430" s="240">
        <f t="shared" ca="1" si="936"/>
        <v>1.5165376413320091E-4</v>
      </c>
      <c r="CJ430" s="240">
        <f t="shared" ca="1" si="937"/>
        <v>3.4181936322672299E-4</v>
      </c>
      <c r="CK430" s="240">
        <f t="shared" ca="1" si="938"/>
        <v>-2.3533844223069496E-4</v>
      </c>
      <c r="CL430" s="240">
        <f t="shared" ca="1" si="939"/>
        <v>-2.8420348799913618E-4</v>
      </c>
      <c r="CM430" s="240">
        <f t="shared" ca="1" si="940"/>
        <v>3.049175239505934E-4</v>
      </c>
      <c r="CN430" s="240">
        <f t="shared" ca="1" si="941"/>
        <v>2.0955316802540963E-4</v>
      </c>
      <c r="CO430" s="240">
        <f t="shared" ca="1" si="942"/>
        <v>-3.562206135268409E-4</v>
      </c>
      <c r="CP430" s="240">
        <f t="shared" ca="1" si="943"/>
        <v>-1.2234275638200445E-4</v>
      </c>
      <c r="CQ430" s="240">
        <f t="shared" ca="1" si="944"/>
        <v>3.8617273235575281E-4</v>
      </c>
      <c r="CR430" s="240">
        <f t="shared" ca="1" si="945"/>
        <v>2.7799426559621757E-5</v>
      </c>
      <c r="CS430" s="240">
        <f t="shared" ca="1" si="946"/>
        <v>-3.9297862550638111E-4</v>
      </c>
      <c r="CT430" s="240">
        <f t="shared" ca="1" si="947"/>
        <v>6.8410131214576101E-5</v>
      </c>
      <c r="CU430" s="240">
        <f t="shared" ca="1" si="948"/>
        <v>3.7623036480149502E-4</v>
      </c>
      <c r="CV430" s="240">
        <f t="shared" ca="1" si="949"/>
        <v>-1.6051935718616796E-4</v>
      </c>
      <c r="CW430" s="240">
        <f t="shared" ca="1" si="950"/>
        <v>-3.3693179901009111E-4</v>
      </c>
      <c r="CX430" s="240">
        <f t="shared" ca="1" si="951"/>
        <v>2.4300745521198719E-4</v>
      </c>
      <c r="CY430" s="240">
        <f t="shared" ca="1" si="952"/>
        <v>2.7743838566820117E-4</v>
      </c>
      <c r="CZ430" s="240">
        <f t="shared" ca="1" si="953"/>
        <v>-3.1093029544364243E-4</v>
      </c>
      <c r="DA430" s="240">
        <f t="shared" ca="1" si="954"/>
        <v>-2.0131601085790924E-4</v>
      </c>
      <c r="DB430" s="240">
        <f t="shared" ca="1" si="955"/>
        <v>3.6021675307869853E-4</v>
      </c>
      <c r="DC430" s="240">
        <f t="shared" ca="1" si="956"/>
        <v>1.1312725893303765E-4</v>
      </c>
      <c r="DD430" s="240">
        <f t="shared" ca="1" si="957"/>
        <v>-3.879127213775609E-4</v>
      </c>
      <c r="DE430" s="240">
        <f t="shared" ca="1" si="958"/>
        <v>-1.8157942648657475E-5</v>
      </c>
      <c r="DF430" s="240">
        <f t="shared" ca="1" si="959"/>
        <v>3.9235817341726231E-4</v>
      </c>
      <c r="DG430" s="240">
        <f t="shared" ca="1" si="960"/>
        <v>-7.7899715207224723E-5</v>
      </c>
      <c r="DH430" s="240">
        <f t="shared" ca="1" si="961"/>
        <v>-3.7328665994457638E-4</v>
      </c>
      <c r="DI430" s="240">
        <f t="shared" ca="1" si="962"/>
        <v>1.6928825938057138E-4</v>
      </c>
      <c r="DJ430" s="240">
        <f t="shared" ca="1" si="963"/>
        <v>3.3184127967642707E-4</v>
      </c>
      <c r="DK430" s="240">
        <f t="shared" ca="1" si="964"/>
        <v>-2.5053008958890238E-4</v>
      </c>
      <c r="DL430" s="240">
        <f t="shared" ca="1" si="965"/>
        <v>-2.7050616482782907E-4</v>
      </c>
      <c r="DM430" s="240">
        <f t="shared" ca="1" si="966"/>
        <v>3.1675577415314881E-4</v>
      </c>
      <c r="DN430" s="240">
        <f t="shared" ca="1" si="967"/>
        <v>1.9295758845315852E-4</v>
      </c>
      <c r="DO430" s="240">
        <f t="shared" ca="1" si="968"/>
        <v>-3.6399591152787351E-4</v>
      </c>
      <c r="DP430" s="240">
        <f t="shared" ca="1" si="969"/>
        <v>-1.0384361785339025E-4</v>
      </c>
      <c r="DQ430" s="240">
        <f t="shared" ca="1" si="970"/>
        <v>3.8941904628100209E-4</v>
      </c>
      <c r="DR430" s="240">
        <f t="shared" ca="1" si="971"/>
        <v>8.5055210720108508E-6</v>
      </c>
      <c r="DS430" s="240">
        <f t="shared" ca="1" si="972"/>
        <v>-3.9150137943569406E-4</v>
      </c>
      <c r="DT430" s="240">
        <f t="shared" ca="1" si="973"/>
        <v>8.7342375324290519E-5</v>
      </c>
      <c r="DU430" s="240">
        <f t="shared" ca="1" si="974"/>
        <v>3.7011810116179455E-4</v>
      </c>
      <c r="DV430" s="240">
        <f t="shared" ca="1" si="975"/>
        <v>-1.7795518865761973E-4</v>
      </c>
      <c r="DW430" s="240">
        <f t="shared" ca="1" si="976"/>
        <v>-3.2655087156423067E-4</v>
      </c>
      <c r="DX430" s="240">
        <f t="shared" ca="1" si="977"/>
        <v>2.5790181400776386E-4</v>
      </c>
      <c r="DY430" s="240">
        <f t="shared" ca="1" si="978"/>
        <v>2.634110011886417E-4</v>
      </c>
      <c r="DZ430" s="240">
        <f t="shared" ca="1" si="979"/>
        <v>-3.2239045102856669E-4</v>
      </c>
      <c r="EA430" s="240">
        <f t="shared" ca="1" si="980"/>
        <v>-1.8448293561227263E-4</v>
      </c>
      <c r="EB430" s="240">
        <f t="shared" ca="1" si="981"/>
        <v>3.6755581245063193E-4</v>
      </c>
      <c r="EC430" s="240">
        <f t="shared" ca="1" si="982"/>
        <v>9.4497425261310988E-5</v>
      </c>
      <c r="ED430" s="240">
        <f t="shared" ca="1" si="983"/>
        <v>-3.9069079971227976E-4</v>
      </c>
      <c r="EE430" s="240">
        <f t="shared" ca="1" si="984"/>
        <v>1.1520239124876297E-6</v>
      </c>
      <c r="EF430" s="240">
        <f t="shared" ca="1" si="985"/>
        <v>3.9040875966233328E-4</v>
      </c>
      <c r="EG430" s="240">
        <f t="shared" ca="1" si="986"/>
        <v>-9.6732423660402748E-5</v>
      </c>
      <c r="EH430" s="240">
        <f t="shared" ca="1" si="987"/>
        <v>-3.6672659707448008E-4</v>
      </c>
      <c r="EI430" s="240">
        <f t="shared" ca="1" si="988"/>
        <v>1.8651492438319386E-4</v>
      </c>
      <c r="EJ430" s="240">
        <f t="shared" ca="1" si="989"/>
        <v>3.2106376141752751E-4</v>
      </c>
      <c r="EK430" s="240">
        <f t="shared" ca="1" si="990"/>
        <v>-2.6511818801743713E-4</v>
      </c>
      <c r="EL430" s="240">
        <f t="shared" ca="1" si="991"/>
        <v>-2.5615716861191015E-4</v>
      </c>
      <c r="EM430" s="240">
        <f t="shared" ca="1" si="992"/>
        <v>3.2783093195124045E-4</v>
      </c>
      <c r="EN430" s="240">
        <f t="shared" ca="1" si="993"/>
        <v>1.7589715714923519E-4</v>
      </c>
      <c r="EO430" s="240">
        <f t="shared" ca="1" si="994"/>
        <v>-3.7089431149576292E-4</v>
      </c>
      <c r="EP430" s="240">
        <f t="shared" ca="1" si="995"/>
        <v>-8.5094310953740616E-5</v>
      </c>
      <c r="EQ430" s="240">
        <f t="shared" ca="1" si="996"/>
        <v>3.9172721561468065E-4</v>
      </c>
      <c r="ER430" s="240">
        <f t="shared" ca="1" si="997"/>
        <v>-1.080887496085817E-5</v>
      </c>
      <c r="ES430" s="240">
        <f t="shared" ca="1" si="998"/>
        <v>-3.8908097225047401E-4</v>
      </c>
      <c r="ET430" s="240">
        <f t="shared" ca="1" si="999"/>
        <v>1.0606420400156024E-4</v>
      </c>
      <c r="EU430" s="240">
        <f t="shared" ca="1" si="1000"/>
        <v>3.6311419059787862E-4</v>
      </c>
      <c r="EV430" s="240">
        <f t="shared" ca="1" si="1001"/>
        <v>-1.949623104925618E-4</v>
      </c>
      <c r="EW430" s="240">
        <f t="shared" ca="1" si="1002"/>
        <v>-3.1538325446629377E-4</v>
      </c>
      <c r="EX430" s="240">
        <f t="shared" ca="1" si="1003"/>
        <v>2.7217486474405617E-4</v>
      </c>
      <c r="EY430" s="240">
        <f t="shared" ca="1" si="1004"/>
        <v>2.4874903653514019E-4</v>
      </c>
      <c r="EZ430" s="240">
        <f t="shared" ca="1" si="1005"/>
        <v>-3.3307393977889492E-4</v>
      </c>
      <c r="FA430" s="240">
        <f t="shared" ca="1" si="1006"/>
        <v>-1.6720542481594942E-4</v>
      </c>
      <c r="FB430" s="240">
        <f t="shared" ca="1" si="1007"/>
        <v>3.7400939767628043E-4</v>
      </c>
      <c r="FC430" s="240">
        <f t="shared" ca="1" si="1008"/>
        <v>7.5639939015143947E-5</v>
      </c>
      <c r="FD430" s="240">
        <f t="shared" ca="1" si="1009"/>
        <v>-3.9252766969001936E-4</v>
      </c>
      <c r="FE430" s="240">
        <f t="shared" ca="1" si="1010"/>
        <v>2.0459215147133353E-5</v>
      </c>
      <c r="FF430" s="240">
        <f t="shared" ca="1" si="1011"/>
        <v>3.8751881700960911E-4</v>
      </c>
      <c r="FG430" s="240">
        <f t="shared" ca="1" si="1012"/>
        <v>-1.1533209523222323E-4</v>
      </c>
      <c r="FH430" s="240">
        <f t="shared" ca="1" si="1013"/>
        <v>-3.5928305771057065E-4</v>
      </c>
      <c r="FI430" s="240">
        <f t="shared" ca="1" si="1014"/>
        <v>2.032922585961994E-4</v>
      </c>
      <c r="FJ430" s="240">
        <f t="shared" ca="1" si="1015"/>
        <v>3.0951277243550213E-4</v>
      </c>
      <c r="FK430" s="240">
        <f t="shared" ca="1" si="1016"/>
        <v>-2.7906759350941932E-4</v>
      </c>
      <c r="FL430" s="240">
        <f t="shared" ca="1" si="1017"/>
        <v>-2.4119106734008709E-4</v>
      </c>
      <c r="FM430" s="240">
        <f t="shared" ca="1" si="1018"/>
        <v>3.3811631631966909E-4</v>
      </c>
      <c r="FN430" s="240">
        <f t="shared" ca="1" si="1019"/>
        <v>1.5841297418696807E-4</v>
      </c>
      <c r="FO430" s="240">
        <f t="shared" ca="1" si="1020"/>
        <v>-3.7689919458074999E-4</v>
      </c>
      <c r="FP430" s="240">
        <f t="shared" ca="1" si="1021"/>
        <v>-6.6140004405633126E-5</v>
      </c>
      <c r="FQ430" s="240">
        <f t="shared" ca="1" si="1022"/>
        <v>3.9309167977469176E-4</v>
      </c>
      <c r="FR430" s="240">
        <f t="shared" ca="1" si="1023"/>
        <v>-3.0097231467212029E-5</v>
      </c>
      <c r="FS430" s="240">
        <f t="shared" ca="1" si="1024"/>
        <v>-3.8572323492363787E-4</v>
      </c>
      <c r="FT430" s="240">
        <f t="shared" ca="1" si="1025"/>
        <v>1.2453051472126315E-4</v>
      </c>
      <c r="FU430" s="240">
        <f t="shared" ca="1" si="1026"/>
        <v>3.5523550614376104E-4</v>
      </c>
      <c r="FV430" s="240">
        <f t="shared" ca="1" si="1027"/>
        <v>-2.1149975104484578E-4</v>
      </c>
      <c r="FW430" s="240">
        <f t="shared" ca="1" si="1028"/>
        <v>-3.0345585148403004E-4</v>
      </c>
      <c r="FX430" s="240">
        <f t="shared" ca="1" si="1029"/>
        <v>2.8579222239146992E-4</v>
      </c>
      <c r="FY430" s="240">
        <f t="shared" ca="1" si="1030"/>
        <v>2.3348781366478322E-4</v>
      </c>
      <c r="FZ430" s="240">
        <f t="shared" ca="1" si="1031"/>
        <v>-3.4295502423446972E-4</v>
      </c>
      <c r="GA430" s="240">
        <f t="shared" ca="1" si="1032"/>
        <v>-1.4952510150577914E-4</v>
      </c>
      <c r="GB430" s="240">
        <f t="shared" ca="1" si="1033"/>
        <v>3.7956196150357277E-4</v>
      </c>
      <c r="GC430" s="240">
        <f t="shared" ca="1" si="1034"/>
        <v>5.6600229530602411E-5</v>
      </c>
      <c r="GD430" s="240">
        <f t="shared" ca="1" si="1035"/>
        <v>-3.934189061301126E-4</v>
      </c>
      <c r="GE430" s="240">
        <f t="shared" ca="1" si="1036"/>
        <v>3.9717118340462842E-5</v>
      </c>
      <c r="GF430" s="240">
        <f t="shared" ca="1" si="1037"/>
        <v>3.8369530758406936E-4</v>
      </c>
      <c r="GG430" s="240">
        <f t="shared" ca="1" si="1038"/>
        <v>-1.3365392168473086E-4</v>
      </c>
      <c r="GH430" s="240">
        <f t="shared" ca="1" si="1039"/>
        <v>-3.5097397399116152E-4</v>
      </c>
      <c r="GI430" s="240">
        <f t="shared" ca="1" si="1040"/>
        <v>2.195798439519479E-4</v>
      </c>
      <c r="GJ430" s="240">
        <f t="shared" ca="1" si="1041"/>
        <v>2.9721614007456923E-4</v>
      </c>
      <c r="GK430" s="240">
        <f t="shared" ca="1" si="1042"/>
        <v>-2.9234470072521141E-4</v>
      </c>
      <c r="GL430" s="240">
        <f t="shared" ca="1" si="1043"/>
        <v>-2.2564391566119943E-4</v>
      </c>
      <c r="GM430" s="240">
        <f t="shared" ca="1" si="1044"/>
        <v>3.47587148866586E-4</v>
      </c>
      <c r="GN430" s="240">
        <f t="shared" ca="1" si="1045"/>
        <v>1.4054716049454681E-4</v>
      </c>
      <c r="GO430" s="240">
        <f t="shared" ca="1" si="1046"/>
        <v>-3.8199609449352174E-4</v>
      </c>
      <c r="GP430" s="240">
        <f t="shared" ca="1" si="1047"/>
        <v>-4.7026360793721376E-5</v>
      </c>
      <c r="GQ430" s="240">
        <f t="shared" ca="1" si="1048"/>
        <v>3.9350915164736118E-4</v>
      </c>
      <c r="GR430" s="240">
        <f t="shared" ca="1" si="1049"/>
        <v>-4.931308110674407E-5</v>
      </c>
      <c r="GS430" s="240">
        <f t="shared" ca="1" si="1050"/>
        <v>-3.8143625653850401E-4</v>
      </c>
      <c r="GT430" s="240">
        <f t="shared" ca="1" si="1051"/>
        <v>1.4269682052341776E-4</v>
      </c>
      <c r="GU430" s="240">
        <f t="shared" ca="1" si="1052"/>
        <v>3.4650102824039194E-4</v>
      </c>
      <c r="GV430" s="240">
        <f t="shared" ca="1" si="1053"/>
        <v>-2.2752767017167257E-4</v>
      </c>
      <c r="GW430" s="240">
        <f t="shared" ca="1" si="1054"/>
        <v>-2.9079739677595473E-4</v>
      </c>
      <c r="GX430" s="240">
        <f t="shared" ca="1" si="1055"/>
        <v>2.9872108154270851E-4</v>
      </c>
      <c r="GY430" s="240">
        <f t="shared" ca="1" si="1056"/>
        <v>2.176640982001908E-4</v>
      </c>
      <c r="GZ430" s="240">
        <f t="shared" ca="1" si="1057"/>
        <v>-3.5200989999734566E-4</v>
      </c>
      <c r="HA430" s="240">
        <f t="shared" ca="1" si="1058"/>
        <v>-1.314845591292294E-4</v>
      </c>
      <c r="HB430" s="240">
        <f t="shared" ca="1" si="1059"/>
        <v>3.8420012731990176E-4</v>
      </c>
      <c r="HC430" s="240">
        <f t="shared" ca="1" si="1060"/>
        <v>3.7424165135504825E-5</v>
      </c>
      <c r="HD430" s="240">
        <f t="shared" ca="1" si="1061"/>
        <v>-3.9336236196591223E-4</v>
      </c>
      <c r="HE430" s="240">
        <f t="shared" ca="1" si="1062"/>
        <v>5.8879339516901467E-5</v>
      </c>
      <c r="HF430" s="240">
        <f t="shared" ca="1" si="1063"/>
        <v>3.7894744255482013E-4</v>
      </c>
      <c r="HG430" s="240">
        <f t="shared" ca="1" si="1064"/>
        <v>-1.5165376413319915E-4</v>
      </c>
      <c r="HH430" s="240">
        <f t="shared" ca="1" si="1065"/>
        <v>-3.4181936322671844E-4</v>
      </c>
      <c r="HI430" s="240">
        <f t="shared" ca="1" si="1066"/>
        <v>2.3533844223069345E-4</v>
      </c>
      <c r="HJ430" s="240">
        <f t="shared" ca="1" si="1067"/>
        <v>2.8420348799913754E-4</v>
      </c>
      <c r="HK430" s="240">
        <f t="shared" ca="1" si="1068"/>
        <v>-3.0491752395058505E-4</v>
      </c>
      <c r="HL430" s="240">
        <f t="shared" ca="1" si="1069"/>
        <v>-2.0955316802541126E-4</v>
      </c>
      <c r="HM430" s="240">
        <f t="shared" ca="1" si="1070"/>
        <v>3.5622061352684492E-4</v>
      </c>
      <c r="HN430" s="240">
        <f t="shared" ca="1" si="1071"/>
        <v>1.2234275638201692E-4</v>
      </c>
      <c r="HO430" s="240">
        <f t="shared" ca="1" si="1072"/>
        <v>-3.8617273235575243E-4</v>
      </c>
      <c r="HP430" s="240">
        <f t="shared" ca="1" si="1073"/>
        <v>-2.7799426559612525E-5</v>
      </c>
      <c r="HQ430" s="240">
        <f t="shared" ca="1" si="1074"/>
        <v>3.9297862550638117E-4</v>
      </c>
      <c r="HR430" s="240">
        <f t="shared" ca="1" si="1075"/>
        <v>-6.8410131214574204E-5</v>
      </c>
      <c r="HS430" s="240">
        <f t="shared" ca="1" si="1076"/>
        <v>-3.7623036480149876E-4</v>
      </c>
      <c r="HT430" s="240">
        <f t="shared" ca="1" si="1077"/>
        <v>1.6051935718616617E-4</v>
      </c>
      <c r="HU430" s="240">
        <f t="shared" ca="1" si="1078"/>
        <v>3.3693179901008634E-4</v>
      </c>
      <c r="HV430" s="240">
        <f t="shared" ca="1" si="1079"/>
        <v>-2.4300745521198567E-4</v>
      </c>
      <c r="HW430" s="240">
        <f t="shared" ca="1" si="1080"/>
        <v>-2.7743838566820253E-4</v>
      </c>
      <c r="HX430" s="240">
        <f t="shared" ca="1" si="1081"/>
        <v>3.1093029544363435E-4</v>
      </c>
      <c r="HY430" s="240">
        <f t="shared" ca="1" si="1082"/>
        <v>2.0131601085791087E-4</v>
      </c>
      <c r="HZ430" s="240">
        <f t="shared" ca="1" si="1083"/>
        <v>-3.6021675307870227E-4</v>
      </c>
      <c r="IA430" s="240">
        <f t="shared" ca="1" si="1084"/>
        <v>-1.131272589330502E-4</v>
      </c>
      <c r="IB430" s="240">
        <f t="shared" ca="1" si="1085"/>
        <v>3.8791272137756063E-4</v>
      </c>
      <c r="IC430" s="240">
        <f t="shared" ca="1" si="1086"/>
        <v>1.8157942648648235E-5</v>
      </c>
      <c r="ID430" s="240">
        <f t="shared" ca="1" si="1087"/>
        <v>-3.9235817341726247E-4</v>
      </c>
      <c r="IE430" s="240">
        <f t="shared" ca="1" si="1088"/>
        <v>1.5148467276191504E-4</v>
      </c>
      <c r="IF430" s="240">
        <f t="shared" ca="1" si="1089"/>
        <v>3.7328665994458055E-4</v>
      </c>
      <c r="IG430" s="240">
        <f t="shared" ca="1" si="1090"/>
        <v>-1.6928825938056967E-4</v>
      </c>
      <c r="IH430" s="240">
        <f t="shared" ca="1" si="1091"/>
        <v>-3.3184127967642214E-4</v>
      </c>
      <c r="II430" s="240">
        <f t="shared" ca="1" si="1092"/>
        <v>2.5053008958889224E-4</v>
      </c>
      <c r="IJ430" s="240">
        <f t="shared" ca="1" si="1093"/>
        <v>2.7050616482783048E-4</v>
      </c>
      <c r="IK430" s="240">
        <f t="shared" ca="1" si="1094"/>
        <v>-3.1675577415315434E-4</v>
      </c>
      <c r="IL430" s="240">
        <f t="shared" ca="1" si="1095"/>
        <v>-1.9295758845316023E-4</v>
      </c>
      <c r="IM430" s="240">
        <f t="shared" ca="1" si="1096"/>
        <v>3.6399591152787698E-4</v>
      </c>
      <c r="IN430" s="240">
        <f t="shared" ca="1" si="1097"/>
        <v>1.0384361785340291E-4</v>
      </c>
      <c r="IO430" s="240">
        <f t="shared" ca="1" si="1098"/>
        <v>-3.8941904628100188E-4</v>
      </c>
      <c r="IP430" s="240">
        <f t="shared" ca="1" si="1099"/>
        <v>-8.5055210720015945E-6</v>
      </c>
      <c r="IQ430" s="240">
        <f t="shared" ca="1" si="1100"/>
        <v>3.9150137943569428E-4</v>
      </c>
      <c r="IR430" s="240">
        <f t="shared" ca="1" si="1101"/>
        <v>-8.7342375324288662E-5</v>
      </c>
      <c r="IS430" s="240">
        <f t="shared" ca="1" si="1102"/>
        <v>-3.70118101161799E-4</v>
      </c>
      <c r="IT430" s="240">
        <f t="shared" ca="1" si="1103"/>
        <v>1.7795518865761805E-4</v>
      </c>
      <c r="IU430" s="240">
        <f t="shared" ca="1" si="1104"/>
        <v>3.2655087156422546E-4</v>
      </c>
      <c r="IV430" s="240">
        <f t="shared" ca="1" si="1105"/>
        <v>-2.5790181400775394E-4</v>
      </c>
      <c r="IW430" s="240">
        <f t="shared" ca="1" si="1106"/>
        <v>-2.6341100118864311E-4</v>
      </c>
      <c r="IX430" s="240">
        <f t="shared" ca="1" si="1107"/>
        <v>3.22390451028572E-4</v>
      </c>
      <c r="IY430" s="240">
        <f t="shared" ca="1" si="1108"/>
        <v>1.8448293561227434E-4</v>
      </c>
      <c r="IZ430" s="240">
        <f t="shared" ca="1" si="1109"/>
        <v>-3.6755581245063123E-4</v>
      </c>
      <c r="JA430" s="240">
        <f t="shared" ca="1" si="1110"/>
        <v>-9.4497425261323714E-5</v>
      </c>
      <c r="JB430" s="240">
        <f t="shared" ca="1" si="1111"/>
        <v>3.9069079971227949E-4</v>
      </c>
    </row>
    <row r="431" spans="2:262">
      <c r="B431" s="248">
        <v>70</v>
      </c>
      <c r="C431" s="247">
        <f t="shared" si="1112"/>
        <v>1.3671875000000008E-3</v>
      </c>
      <c r="D431" s="244">
        <f t="shared" ca="1" si="855"/>
        <v>23.805886536953114</v>
      </c>
      <c r="E431" s="243">
        <f ca="1">BX361</f>
        <v>-0.19411346304688595</v>
      </c>
      <c r="F431" s="242">
        <v>70</v>
      </c>
      <c r="G431" s="240">
        <f t="shared" ca="1" si="856"/>
        <v>-1.22530975301652E-4</v>
      </c>
      <c r="H431" s="240">
        <f t="shared" ca="1" si="857"/>
        <v>3.4129759167226517E-4</v>
      </c>
      <c r="I431" s="240">
        <f t="shared" ca="1" si="858"/>
        <v>2.2373460188564377E-5</v>
      </c>
      <c r="J431" s="240">
        <f t="shared" ca="1" si="859"/>
        <v>-3.4786332852961759E-4</v>
      </c>
      <c r="K431" s="240">
        <f t="shared" ca="1" si="860"/>
        <v>7.9710842292979593E-5</v>
      </c>
      <c r="L431" s="240">
        <f t="shared" ca="1" si="861"/>
        <v>3.2447130911184664E-4</v>
      </c>
      <c r="M431" s="240">
        <f t="shared" ca="1" si="862"/>
        <v>-1.7493050055924705E-4</v>
      </c>
      <c r="N431" s="240">
        <f t="shared" ca="1" si="863"/>
        <v>-2.7313603842430236E-4</v>
      </c>
      <c r="O431" s="240">
        <f t="shared" ca="1" si="864"/>
        <v>2.5508526157695834E-4</v>
      </c>
      <c r="P431" s="240">
        <f t="shared" ca="1" si="865"/>
        <v>1.9827847550878835E-4</v>
      </c>
      <c r="Q431" s="240">
        <f t="shared" ca="1" si="866"/>
        <v>-3.132722511483388E-4</v>
      </c>
      <c r="R431" s="240">
        <f t="shared" ca="1" si="867"/>
        <v>-1.0634530341939753E-4</v>
      </c>
      <c r="S431" s="240">
        <f t="shared" ca="1" si="868"/>
        <v>3.4448044480199443E-4</v>
      </c>
      <c r="T431" s="240">
        <f t="shared" ca="1" si="869"/>
        <v>5.2537452066165062E-6</v>
      </c>
      <c r="U431" s="241">
        <f t="shared" ca="1" si="870"/>
        <v>-3.4602221385566324E-4</v>
      </c>
      <c r="V431" s="240">
        <f t="shared" ca="1" si="871"/>
        <v>9.6290262015655335E-5</v>
      </c>
      <c r="W431" s="240">
        <f t="shared" ca="1" si="872"/>
        <v>3.1776478219368694E-4</v>
      </c>
      <c r="X431" s="240">
        <f t="shared" ca="1" si="873"/>
        <v>-1.8954181652862373E-4</v>
      </c>
      <c r="Y431" s="240">
        <f t="shared" ca="1" si="874"/>
        <v>-2.6214166085693419E-4</v>
      </c>
      <c r="Z431" s="240">
        <f t="shared" ca="1" si="875"/>
        <v>2.6647015707273263E-4</v>
      </c>
      <c r="AA431" s="240">
        <f t="shared" ca="1" si="876"/>
        <v>1.8394307570598057E-4</v>
      </c>
      <c r="AB431" s="240">
        <f t="shared" ca="1" si="877"/>
        <v>-3.2045026661496688E-4</v>
      </c>
      <c r="AC431" s="240">
        <f t="shared" ca="1" si="878"/>
        <v>-8.9903436386458256E-5</v>
      </c>
      <c r="AD431" s="240">
        <f t="shared" ca="1" si="879"/>
        <v>3.4683341436727227E-4</v>
      </c>
      <c r="AE431" s="240">
        <f t="shared" ca="1" si="880"/>
        <v>-1.1878626507707147E-5</v>
      </c>
      <c r="AF431" s="240">
        <f t="shared" ca="1" si="881"/>
        <v>-3.433475013605641E-4</v>
      </c>
      <c r="AG431" s="240">
        <f t="shared" ca="1" si="882"/>
        <v>1.1263771006310394E-4</v>
      </c>
      <c r="AH431" s="240">
        <f t="shared" ca="1" si="883"/>
        <v>3.1029273208231446E-4</v>
      </c>
      <c r="AI431" s="240">
        <f t="shared" ca="1" si="884"/>
        <v>-2.0369650966008067E-4</v>
      </c>
      <c r="AJ431" s="240">
        <f t="shared" ca="1" si="885"/>
        <v>-2.5051576106766476E-4</v>
      </c>
      <c r="AK431" s="240">
        <f t="shared" ca="1" si="886"/>
        <v>2.7721310262008962E-4</v>
      </c>
      <c r="AL431" s="240">
        <f t="shared" ca="1" si="887"/>
        <v>1.6916454092228759E-4</v>
      </c>
      <c r="AM431" s="240">
        <f t="shared" ca="1" si="888"/>
        <v>-3.268562893211921E-4</v>
      </c>
      <c r="AN431" s="240">
        <f t="shared" ca="1" si="889"/>
        <v>-7.3244984100653078E-5</v>
      </c>
      <c r="AO431" s="240">
        <f t="shared" ca="1" si="890"/>
        <v>3.4835083185832017E-4</v>
      </c>
      <c r="AP431" s="240">
        <f t="shared" ca="1" si="891"/>
        <v>-2.8982381570329032E-5</v>
      </c>
      <c r="AQ431" s="240">
        <f t="shared" ca="1" si="892"/>
        <v>-3.3984563466099837E-4</v>
      </c>
      <c r="AR431" s="240">
        <f t="shared" ca="1" si="893"/>
        <v>1.2871380400111465E-4</v>
      </c>
      <c r="AS431" s="240">
        <f t="shared" ca="1" si="894"/>
        <v>3.020731596009229E-4</v>
      </c>
      <c r="AT431" s="240">
        <f t="shared" ca="1" si="895"/>
        <v>-2.1736048005805943E-4</v>
      </c>
      <c r="AU431" s="240">
        <f t="shared" ca="1" si="896"/>
        <v>-2.3828634686739249E-4</v>
      </c>
      <c r="AV431" s="240">
        <f t="shared" ca="1" si="897"/>
        <v>2.8728821752223619E-4</v>
      </c>
      <c r="AW431" s="240">
        <f t="shared" ca="1" si="898"/>
        <v>1.5397847394244904E-4</v>
      </c>
      <c r="AX431" s="240">
        <f t="shared" ca="1" si="899"/>
        <v>-3.3247488659721115E-4</v>
      </c>
      <c r="AY431" s="240">
        <f t="shared" ca="1" si="900"/>
        <v>-5.6410078232644088E-5</v>
      </c>
      <c r="AZ431" s="240">
        <f t="shared" ca="1" si="901"/>
        <v>3.490290416834921E-4</v>
      </c>
      <c r="BA431" s="240">
        <f t="shared" ca="1" si="902"/>
        <v>-4.6016315537191144E-5</v>
      </c>
      <c r="BB431" s="240">
        <f t="shared" ca="1" si="903"/>
        <v>-3.3552505006057172E-4</v>
      </c>
      <c r="BC431" s="240">
        <f t="shared" ca="1" si="904"/>
        <v>1.4447981511128672E-4</v>
      </c>
      <c r="BD431" s="240">
        <f t="shared" ca="1" si="905"/>
        <v>2.9312586641956889E-4</v>
      </c>
      <c r="BE431" s="240">
        <f t="shared" ca="1" si="906"/>
        <v>-2.3050081002104895E-4</v>
      </c>
      <c r="BF431" s="240">
        <f t="shared" ca="1" si="907"/>
        <v>-2.2548287998609947E-4</v>
      </c>
      <c r="BG431" s="240">
        <f t="shared" ca="1" si="908"/>
        <v>2.9667122994489443E-4</v>
      </c>
      <c r="BH431" s="240">
        <f t="shared" ca="1" si="909"/>
        <v>1.3842145933196177E-4</v>
      </c>
      <c r="BI431" s="240">
        <f t="shared" ca="1" si="910"/>
        <v>-3.3729252275005786E-4</v>
      </c>
      <c r="BJ431" s="240">
        <f t="shared" ca="1" si="911"/>
        <v>-3.9439275545235784E-5</v>
      </c>
      <c r="BK431" s="240">
        <f t="shared" ca="1" si="912"/>
        <v>3.4886640997591523E-4</v>
      </c>
      <c r="BL431" s="240">
        <f t="shared" ca="1" si="913"/>
        <v>-6.2939392169370954E-5</v>
      </c>
      <c r="BM431" s="240">
        <f t="shared" ca="1" si="914"/>
        <v>-3.3039615622602636E-4</v>
      </c>
      <c r="BN431" s="240">
        <f t="shared" ca="1" si="915"/>
        <v>1.5989776169191846E-4</v>
      </c>
      <c r="BO431" s="240">
        <f t="shared" ca="1" si="916"/>
        <v>2.8347240735121656E-4</v>
      </c>
      <c r="BP431" s="240">
        <f t="shared" ca="1" si="917"/>
        <v>-2.430858433432113E-4</v>
      </c>
      <c r="BQ431" s="240">
        <f t="shared" ca="1" si="918"/>
        <v>-2.1213620509695231E-4</v>
      </c>
      <c r="BR431" s="240">
        <f t="shared" ca="1" si="919"/>
        <v>3.0533953538928468E-4</v>
      </c>
      <c r="BS431" s="240">
        <f t="shared" ca="1" si="920"/>
        <v>1.2253097530165588E-4</v>
      </c>
      <c r="BT431" s="240">
        <f t="shared" ca="1" si="921"/>
        <v>-3.4129759167226506E-4</v>
      </c>
      <c r="BU431" s="240">
        <f t="shared" ca="1" si="922"/>
        <v>-2.2373460188566464E-5</v>
      </c>
      <c r="BV431" s="240">
        <f t="shared" ca="1" si="923"/>
        <v>3.4786332852961791E-4</v>
      </c>
      <c r="BW431" s="240">
        <f t="shared" ca="1" si="924"/>
        <v>-7.9710842292975121E-5</v>
      </c>
      <c r="BX431" s="240">
        <f t="shared" ca="1" si="925"/>
        <v>-3.2447130911184723E-4</v>
      </c>
      <c r="BY431" s="240">
        <f t="shared" ca="1" si="926"/>
        <v>1.7493050055924461E-4</v>
      </c>
      <c r="BZ431" s="240">
        <f t="shared" ca="1" si="927"/>
        <v>2.7313603842430486E-4</v>
      </c>
      <c r="CA431" s="240">
        <f t="shared" ca="1" si="928"/>
        <v>-2.5508526157695817E-4</v>
      </c>
      <c r="CB431" s="240">
        <f t="shared" ca="1" si="929"/>
        <v>-1.9827847550878957E-4</v>
      </c>
      <c r="CC431" s="240">
        <f t="shared" ca="1" si="930"/>
        <v>3.1327225114833755E-4</v>
      </c>
      <c r="CD431" s="240">
        <f t="shared" ca="1" si="931"/>
        <v>1.0634530341939775E-4</v>
      </c>
      <c r="CE431" s="240">
        <f t="shared" ca="1" si="932"/>
        <v>-3.4448044480199334E-4</v>
      </c>
      <c r="CF431" s="240">
        <f t="shared" ca="1" si="933"/>
        <v>-5.2537452066192709E-6</v>
      </c>
      <c r="CG431" s="240">
        <f t="shared" ca="1" si="934"/>
        <v>3.4602221385566313E-4</v>
      </c>
      <c r="CH431" s="240">
        <f t="shared" ca="1" si="935"/>
        <v>-9.6290262015650321E-5</v>
      </c>
      <c r="CI431" s="240">
        <f t="shared" ca="1" si="936"/>
        <v>-3.1776478219368754E-4</v>
      </c>
      <c r="CJ431" s="240">
        <f t="shared" ca="1" si="937"/>
        <v>1.895418165286256E-4</v>
      </c>
      <c r="CK431" s="240">
        <f t="shared" ca="1" si="938"/>
        <v>2.6214166085693761E-4</v>
      </c>
      <c r="CL431" s="240">
        <f t="shared" ca="1" si="939"/>
        <v>-2.6647015707273247E-4</v>
      </c>
      <c r="CM431" s="240">
        <f t="shared" ca="1" si="940"/>
        <v>-1.839430757059871E-4</v>
      </c>
      <c r="CN431" s="240">
        <f t="shared" ca="1" si="941"/>
        <v>3.2045026661496574E-4</v>
      </c>
      <c r="CO431" s="240">
        <f t="shared" ca="1" si="942"/>
        <v>8.9903436386458541E-5</v>
      </c>
      <c r="CP431" s="240">
        <f t="shared" ca="1" si="943"/>
        <v>-3.4683341436727146E-4</v>
      </c>
      <c r="CQ431" s="240">
        <f t="shared" ca="1" si="944"/>
        <v>1.1878626507704436E-5</v>
      </c>
      <c r="CR431" s="240">
        <f t="shared" ca="1" si="945"/>
        <v>3.4334750136056415E-4</v>
      </c>
      <c r="CS431" s="240">
        <f t="shared" ca="1" si="946"/>
        <v>-1.12637710063099E-4</v>
      </c>
      <c r="CT431" s="240">
        <f t="shared" ca="1" si="947"/>
        <v>-3.1029273208231577E-4</v>
      </c>
      <c r="CU431" s="240">
        <f t="shared" ca="1" si="948"/>
        <v>2.0369650966008246E-4</v>
      </c>
      <c r="CV431" s="240">
        <f t="shared" ca="1" si="949"/>
        <v>2.505157610676684E-4</v>
      </c>
      <c r="CW431" s="240">
        <f t="shared" ca="1" si="950"/>
        <v>-2.7721310262008951E-4</v>
      </c>
      <c r="CX431" s="240">
        <f t="shared" ca="1" si="951"/>
        <v>-1.6916454092228564E-4</v>
      </c>
      <c r="CY431" s="240">
        <f t="shared" ca="1" si="952"/>
        <v>3.2685628932119026E-4</v>
      </c>
      <c r="CZ431" s="240">
        <f t="shared" ca="1" si="953"/>
        <v>7.3244984100653336E-5</v>
      </c>
      <c r="DA431" s="240">
        <f t="shared" ca="1" si="954"/>
        <v>-3.4835083185831962E-4</v>
      </c>
      <c r="DB431" s="240">
        <f t="shared" ca="1" si="955"/>
        <v>2.8982381570326294E-5</v>
      </c>
      <c r="DC431" s="240">
        <f t="shared" ca="1" si="956"/>
        <v>3.3984563466099842E-4</v>
      </c>
      <c r="DD431" s="240">
        <f t="shared" ca="1" si="957"/>
        <v>-1.287138040011075E-4</v>
      </c>
      <c r="DE431" s="240">
        <f t="shared" ca="1" si="958"/>
        <v>-3.0207315960092425E-4</v>
      </c>
      <c r="DF431" s="240">
        <f t="shared" ca="1" si="959"/>
        <v>2.1736048005806122E-4</v>
      </c>
      <c r="DG431" s="240">
        <f t="shared" ca="1" si="960"/>
        <v>2.3828634686739813E-4</v>
      </c>
      <c r="DH431" s="240">
        <f t="shared" ca="1" si="961"/>
        <v>-2.8728821752223473E-4</v>
      </c>
      <c r="DI431" s="240">
        <f t="shared" ca="1" si="962"/>
        <v>-1.5397847394244704E-4</v>
      </c>
      <c r="DJ431" s="240">
        <f t="shared" ca="1" si="963"/>
        <v>3.3247488659721034E-4</v>
      </c>
      <c r="DK431" s="240">
        <f t="shared" ca="1" si="964"/>
        <v>5.6410078232646785E-5</v>
      </c>
      <c r="DL431" s="240">
        <f t="shared" ca="1" si="965"/>
        <v>-3.4902904168349199E-4</v>
      </c>
      <c r="DM431" s="240">
        <f t="shared" ca="1" si="966"/>
        <v>4.6016315537188407E-5</v>
      </c>
      <c r="DN431" s="240">
        <f t="shared" ca="1" si="967"/>
        <v>3.3552505006057248E-4</v>
      </c>
      <c r="DO431" s="240">
        <f t="shared" ca="1" si="968"/>
        <v>-1.4447981511127973E-4</v>
      </c>
      <c r="DP431" s="240">
        <f t="shared" ca="1" si="969"/>
        <v>-2.9312586641957029E-4</v>
      </c>
      <c r="DQ431" s="240">
        <f t="shared" ca="1" si="970"/>
        <v>2.3050081002105061E-4</v>
      </c>
      <c r="DR431" s="240">
        <f t="shared" ca="1" si="971"/>
        <v>2.2548287998610538E-4</v>
      </c>
      <c r="DS431" s="240">
        <f t="shared" ca="1" si="972"/>
        <v>-2.9667122994489291E-4</v>
      </c>
      <c r="DT431" s="240">
        <f t="shared" ca="1" si="973"/>
        <v>-1.3842145933195968E-4</v>
      </c>
      <c r="DU431" s="240">
        <f t="shared" ca="1" si="974"/>
        <v>3.3729252275005716E-4</v>
      </c>
      <c r="DV431" s="240">
        <f t="shared" ca="1" si="975"/>
        <v>3.9439275545238522E-5</v>
      </c>
      <c r="DW431" s="240">
        <f t="shared" ca="1" si="976"/>
        <v>-3.4886640997591512E-4</v>
      </c>
      <c r="DX431" s="240">
        <f t="shared" ca="1" si="977"/>
        <v>6.293939216936827E-5</v>
      </c>
      <c r="DY431" s="240">
        <f t="shared" ca="1" si="978"/>
        <v>3.3039615622602729E-4</v>
      </c>
      <c r="DZ431" s="240">
        <f t="shared" ca="1" si="979"/>
        <v>-1.5989776169191163E-4</v>
      </c>
      <c r="EA431" s="240">
        <f t="shared" ca="1" si="980"/>
        <v>-2.8347240735121813E-4</v>
      </c>
      <c r="EB431" s="240">
        <f t="shared" ca="1" si="981"/>
        <v>2.4308584334321293E-4</v>
      </c>
      <c r="EC431" s="240">
        <f t="shared" ca="1" si="982"/>
        <v>2.1213620509695844E-4</v>
      </c>
      <c r="ED431" s="240">
        <f t="shared" ca="1" si="983"/>
        <v>-3.0533953538928332E-4</v>
      </c>
      <c r="EE431" s="240">
        <f t="shared" ca="1" si="984"/>
        <v>-1.2253097530165379E-4</v>
      </c>
      <c r="EF431" s="240">
        <f t="shared" ca="1" si="985"/>
        <v>3.4129759167226344E-4</v>
      </c>
      <c r="EG431" s="240">
        <f t="shared" ca="1" si="986"/>
        <v>2.2373460188569201E-5</v>
      </c>
      <c r="EH431" s="240">
        <f t="shared" ca="1" si="987"/>
        <v>-3.4786332852961769E-4</v>
      </c>
      <c r="EI431" s="240">
        <f t="shared" ca="1" si="988"/>
        <v>7.9710842292972438E-5</v>
      </c>
      <c r="EJ431" s="240">
        <f t="shared" ca="1" si="989"/>
        <v>3.2447130911184821E-4</v>
      </c>
      <c r="EK431" s="240">
        <f t="shared" ca="1" si="990"/>
        <v>-1.74930500559238E-4</v>
      </c>
      <c r="EL431" s="240">
        <f t="shared" ca="1" si="991"/>
        <v>-2.7313603842430654E-4</v>
      </c>
      <c r="EM431" s="240">
        <f t="shared" ca="1" si="992"/>
        <v>2.5508526157695628E-4</v>
      </c>
      <c r="EN431" s="240">
        <f t="shared" ca="1" si="993"/>
        <v>1.9827847550879589E-4</v>
      </c>
      <c r="EO431" s="240">
        <f t="shared" ca="1" si="994"/>
        <v>-3.1327225114833636E-4</v>
      </c>
      <c r="EP431" s="240">
        <f t="shared" ca="1" si="995"/>
        <v>-1.0634530341940038E-4</v>
      </c>
      <c r="EQ431" s="240">
        <f t="shared" ca="1" si="996"/>
        <v>3.4448044480199291E-4</v>
      </c>
      <c r="ER431" s="240">
        <f t="shared" ca="1" si="997"/>
        <v>5.2537452066219814E-6</v>
      </c>
      <c r="ES431" s="240">
        <f t="shared" ca="1" si="998"/>
        <v>-3.4602221385566351E-4</v>
      </c>
      <c r="ET431" s="240">
        <f t="shared" ca="1" si="999"/>
        <v>9.6290262015647705E-5</v>
      </c>
      <c r="EU431" s="240">
        <f t="shared" ca="1" si="1000"/>
        <v>3.1776478219368873E-4</v>
      </c>
      <c r="EV431" s="240">
        <f t="shared" ca="1" si="1001"/>
        <v>-1.895418165286233E-4</v>
      </c>
      <c r="EW431" s="240">
        <f t="shared" ca="1" si="1002"/>
        <v>-2.621416608569394E-4</v>
      </c>
      <c r="EX431" s="240">
        <f t="shared" ca="1" si="1003"/>
        <v>2.6647015707273073E-4</v>
      </c>
      <c r="EY431" s="240">
        <f t="shared" ca="1" si="1004"/>
        <v>1.8394307570598946E-4</v>
      </c>
      <c r="EZ431" s="240">
        <f t="shared" ca="1" si="1005"/>
        <v>-3.2045026661496465E-4</v>
      </c>
      <c r="FA431" s="240">
        <f t="shared" ca="1" si="1006"/>
        <v>-8.9903436386470738E-5</v>
      </c>
      <c r="FB431" s="240">
        <f t="shared" ca="1" si="1007"/>
        <v>3.4683341436727222E-4</v>
      </c>
      <c r="FC431" s="240">
        <f t="shared" ca="1" si="1008"/>
        <v>-1.1878626507701699E-5</v>
      </c>
      <c r="FD431" s="240">
        <f t="shared" ca="1" si="1009"/>
        <v>-3.4334750136056643E-4</v>
      </c>
      <c r="FE431" s="240">
        <f t="shared" ca="1" si="1010"/>
        <v>1.1263771006310581E-4</v>
      </c>
      <c r="FF431" s="240">
        <f t="shared" ca="1" si="1011"/>
        <v>3.1029273208231696E-4</v>
      </c>
      <c r="FG431" s="240">
        <f t="shared" ca="1" si="1012"/>
        <v>-2.0369650966007218E-4</v>
      </c>
      <c r="FH431" s="240">
        <f t="shared" ca="1" si="1013"/>
        <v>-2.5051576106766341E-4</v>
      </c>
      <c r="FI431" s="240">
        <f t="shared" ca="1" si="1014"/>
        <v>2.7721310262008783E-4</v>
      </c>
      <c r="FJ431" s="240">
        <f t="shared" ca="1" si="1015"/>
        <v>1.6916454092229672E-4</v>
      </c>
      <c r="FK431" s="240">
        <f t="shared" ca="1" si="1016"/>
        <v>-3.2685628932119275E-4</v>
      </c>
      <c r="FL431" s="240">
        <f t="shared" ca="1" si="1017"/>
        <v>-7.3244984100656005E-5</v>
      </c>
      <c r="FM431" s="240">
        <f t="shared" ca="1" si="1018"/>
        <v>3.4835083185831946E-4</v>
      </c>
      <c r="FN431" s="240">
        <f t="shared" ca="1" si="1019"/>
        <v>-2.8982381570333477E-5</v>
      </c>
      <c r="FO431" s="240">
        <f t="shared" ca="1" si="1020"/>
        <v>-3.3984563466099907E-4</v>
      </c>
      <c r="FP431" s="240">
        <f t="shared" ca="1" si="1021"/>
        <v>1.2871380400110498E-4</v>
      </c>
      <c r="FQ431" s="240">
        <f t="shared" ca="1" si="1022"/>
        <v>3.020731596009306E-4</v>
      </c>
      <c r="FR431" s="240">
        <f t="shared" ca="1" si="1023"/>
        <v>-2.1736048005805905E-4</v>
      </c>
      <c r="FS431" s="240">
        <f t="shared" ca="1" si="1024"/>
        <v>-2.3828634686740013E-4</v>
      </c>
      <c r="FT431" s="240">
        <f t="shared" ca="1" si="1025"/>
        <v>2.8728821752222746E-4</v>
      </c>
      <c r="FU431" s="240">
        <f t="shared" ca="1" si="1026"/>
        <v>1.539784739424495E-4</v>
      </c>
      <c r="FV431" s="240">
        <f t="shared" ca="1" si="1027"/>
        <v>-3.3247488659720952E-4</v>
      </c>
      <c r="FW431" s="240">
        <f t="shared" ca="1" si="1028"/>
        <v>-5.6410078232659266E-5</v>
      </c>
      <c r="FX431" s="240">
        <f t="shared" ca="1" si="1029"/>
        <v>3.4902904168349205E-4</v>
      </c>
      <c r="FY431" s="240">
        <f t="shared" ca="1" si="1030"/>
        <v>-4.6016315537185696E-5</v>
      </c>
      <c r="FZ431" s="240">
        <f t="shared" ca="1" si="1031"/>
        <v>-3.35525050060576E-4</v>
      </c>
      <c r="GA431" s="240">
        <f t="shared" ca="1" si="1032"/>
        <v>1.4447981511128626E-4</v>
      </c>
      <c r="GB431" s="240">
        <f t="shared" ca="1" si="1033"/>
        <v>2.9312586641957181E-4</v>
      </c>
      <c r="GC431" s="240">
        <f t="shared" ca="1" si="1034"/>
        <v>-2.3050081002104115E-4</v>
      </c>
      <c r="GD431" s="240">
        <f t="shared" ca="1" si="1035"/>
        <v>-2.2548287998609988E-4</v>
      </c>
      <c r="GE431" s="240">
        <f t="shared" ca="1" si="1036"/>
        <v>2.966712299448915E-4</v>
      </c>
      <c r="GF431" s="240">
        <f t="shared" ca="1" si="1037"/>
        <v>1.3842145933197134E-4</v>
      </c>
      <c r="GG431" s="240">
        <f t="shared" ca="1" si="1038"/>
        <v>-3.3729252275005906E-4</v>
      </c>
      <c r="GH431" s="240">
        <f t="shared" ca="1" si="1039"/>
        <v>-3.9439275545241232E-5</v>
      </c>
      <c r="GI431" s="240">
        <f t="shared" ca="1" si="1040"/>
        <v>3.4886640997591555E-4</v>
      </c>
      <c r="GJ431" s="240">
        <f t="shared" ca="1" si="1041"/>
        <v>-6.2939392169375291E-5</v>
      </c>
      <c r="GK431" s="240">
        <f t="shared" ca="1" si="1042"/>
        <v>-3.3039615622602815E-4</v>
      </c>
      <c r="GL431" s="240">
        <f t="shared" ca="1" si="1043"/>
        <v>1.5989776169190922E-4</v>
      </c>
      <c r="GM431" s="240">
        <f t="shared" ca="1" si="1044"/>
        <v>2.8347240735121396E-4</v>
      </c>
      <c r="GN431" s="240">
        <f t="shared" ca="1" si="1045"/>
        <v>-2.4308584334321095E-4</v>
      </c>
      <c r="GO431" s="240">
        <f t="shared" ca="1" si="1046"/>
        <v>-2.121362050969606E-4</v>
      </c>
      <c r="GP431" s="240">
        <f t="shared" ca="1" si="1047"/>
        <v>3.0533953538928679E-4</v>
      </c>
      <c r="GQ431" s="240">
        <f t="shared" ca="1" si="1048"/>
        <v>1.2253097530165637E-4</v>
      </c>
      <c r="GR431" s="240">
        <f t="shared" ca="1" si="1049"/>
        <v>-3.4129759167226284E-4</v>
      </c>
      <c r="GS431" s="240">
        <f t="shared" ca="1" si="1050"/>
        <v>-2.2373460188581859E-5</v>
      </c>
      <c r="GT431" s="240">
        <f t="shared" ca="1" si="1051"/>
        <v>3.4786332852961791E-4</v>
      </c>
      <c r="GU431" s="240">
        <f t="shared" ca="1" si="1052"/>
        <v>-7.9710842292969781E-5</v>
      </c>
      <c r="GV431" s="240">
        <f t="shared" ca="1" si="1053"/>
        <v>-3.2447130911185287E-4</v>
      </c>
      <c r="GW431" s="240">
        <f t="shared" ca="1" si="1054"/>
        <v>1.7493050055924424E-4</v>
      </c>
      <c r="GX431" s="240">
        <f t="shared" ca="1" si="1055"/>
        <v>2.7313603842430822E-4</v>
      </c>
      <c r="GY431" s="240">
        <f t="shared" ca="1" si="1056"/>
        <v>-2.5508526157694766E-4</v>
      </c>
      <c r="GZ431" s="240">
        <f t="shared" ca="1" si="1057"/>
        <v>-1.9827847550878998E-4</v>
      </c>
      <c r="HA431" s="240">
        <f t="shared" ca="1" si="1058"/>
        <v>3.1327225114833517E-4</v>
      </c>
      <c r="HB431" s="240">
        <f t="shared" ca="1" si="1059"/>
        <v>1.0634530341941242E-4</v>
      </c>
      <c r="HC431" s="240">
        <f t="shared" ca="1" si="1060"/>
        <v>-3.444804448019941E-4</v>
      </c>
      <c r="HD431" s="240">
        <f t="shared" ca="1" si="1061"/>
        <v>-5.2537452066247191E-6</v>
      </c>
      <c r="HE431" s="240">
        <f t="shared" ca="1" si="1062"/>
        <v>3.4602221385566519E-4</v>
      </c>
      <c r="HF431" s="240">
        <f t="shared" ca="1" si="1063"/>
        <v>-9.629026201565459E-5</v>
      </c>
      <c r="HG431" s="240">
        <f t="shared" ca="1" si="1064"/>
        <v>-3.1776478219368981E-4</v>
      </c>
      <c r="HH431" s="240">
        <f t="shared" ca="1" si="1065"/>
        <v>1.8954181652861262E-4</v>
      </c>
      <c r="HI431" s="240">
        <f t="shared" ca="1" si="1066"/>
        <v>2.6214166085693468E-4</v>
      </c>
      <c r="HJ431" s="240">
        <f t="shared" ca="1" si="1067"/>
        <v>-2.6647015707272894E-4</v>
      </c>
      <c r="HK431" s="240">
        <f t="shared" ca="1" si="1068"/>
        <v>-1.8394307570599179E-4</v>
      </c>
      <c r="HL431" s="240">
        <f t="shared" ca="1" si="1069"/>
        <v>3.2045026661496753E-4</v>
      </c>
      <c r="HM431" s="240">
        <f t="shared" ca="1" si="1070"/>
        <v>8.9903436386463799E-5</v>
      </c>
      <c r="HN431" s="240">
        <f t="shared" ca="1" si="1071"/>
        <v>-3.4683341436727081E-4</v>
      </c>
      <c r="HO431" s="240">
        <f t="shared" ca="1" si="1072"/>
        <v>1.1878626507708882E-5</v>
      </c>
      <c r="HP431" s="240">
        <f t="shared" ca="1" si="1073"/>
        <v>3.4334750136056518E-4</v>
      </c>
      <c r="HQ431" s="240">
        <f t="shared" ca="1" si="1074"/>
        <v>-1.1263771006309384E-4</v>
      </c>
      <c r="HR431" s="240">
        <f t="shared" ca="1" si="1075"/>
        <v>-3.1029273208232281E-4</v>
      </c>
      <c r="HS431" s="240">
        <f t="shared" ca="1" si="1076"/>
        <v>2.0369650966007804E-4</v>
      </c>
      <c r="HT431" s="240">
        <f t="shared" ca="1" si="1077"/>
        <v>2.5051576106767224E-4</v>
      </c>
      <c r="HU431" s="240">
        <f t="shared" ca="1" si="1078"/>
        <v>-2.7721310262008013E-4</v>
      </c>
      <c r="HV431" s="240">
        <f t="shared" ca="1" si="1079"/>
        <v>-1.6916454092229043E-4</v>
      </c>
      <c r="HW431" s="240">
        <f t="shared" ca="1" si="1080"/>
        <v>3.2685628932118831E-4</v>
      </c>
      <c r="HX431" s="240">
        <f t="shared" ca="1" si="1081"/>
        <v>7.3244984100668379E-5</v>
      </c>
      <c r="HY431" s="240">
        <f t="shared" ca="1" si="1082"/>
        <v>-3.483508318583199E-4</v>
      </c>
      <c r="HZ431" s="240">
        <f t="shared" ca="1" si="1083"/>
        <v>2.8982381570320846E-5</v>
      </c>
      <c r="IA431" s="240">
        <f t="shared" ca="1" si="1084"/>
        <v>3.3984563466100194E-4</v>
      </c>
      <c r="IB431" s="240">
        <f t="shared" ca="1" si="1085"/>
        <v>-1.2871380400111164E-4</v>
      </c>
      <c r="IC431" s="240">
        <f t="shared" ca="1" si="1086"/>
        <v>-3.0207315960092702E-4</v>
      </c>
      <c r="ID431" s="240">
        <f t="shared" ca="1" si="1087"/>
        <v>2.1736048005804916E-4</v>
      </c>
      <c r="IE431" s="240">
        <f t="shared" ca="1" si="1088"/>
        <v>9.9013048591029186E-5</v>
      </c>
      <c r="IF431" s="240">
        <f t="shared" ca="1" si="1089"/>
        <v>-2.8728821752223158E-4</v>
      </c>
      <c r="IG431" s="240">
        <f t="shared" ca="1" si="1090"/>
        <v>-1.5397847394246089E-4</v>
      </c>
      <c r="IH431" s="240">
        <f t="shared" ca="1" si="1091"/>
        <v>3.3247488659721169E-4</v>
      </c>
      <c r="II431" s="240">
        <f t="shared" ca="1" si="1092"/>
        <v>5.6410078232652192E-5</v>
      </c>
      <c r="IJ431" s="240">
        <f t="shared" ca="1" si="1093"/>
        <v>-3.4902904168349189E-4</v>
      </c>
      <c r="IK431" s="240">
        <f t="shared" ca="1" si="1094"/>
        <v>4.6016315537192825E-5</v>
      </c>
      <c r="IL431" s="240">
        <f t="shared" ca="1" si="1095"/>
        <v>3.3552505006057405E-4</v>
      </c>
      <c r="IM431" s="240">
        <f t="shared" ca="1" si="1096"/>
        <v>-1.4447981511127471E-4</v>
      </c>
      <c r="IN431" s="240">
        <f t="shared" ca="1" si="1097"/>
        <v>-2.9312586641956791E-4</v>
      </c>
      <c r="IO431" s="240">
        <f t="shared" ca="1" si="1098"/>
        <v>2.3050081002104654E-4</v>
      </c>
      <c r="IP431" s="240">
        <f t="shared" ca="1" si="1099"/>
        <v>2.2548287998610956E-4</v>
      </c>
      <c r="IQ431" s="240">
        <f t="shared" ca="1" si="1100"/>
        <v>-2.9667122994488484E-4</v>
      </c>
      <c r="IR431" s="240">
        <f t="shared" ca="1" si="1101"/>
        <v>-1.3842145933196472E-4</v>
      </c>
      <c r="IS431" s="240">
        <f t="shared" ca="1" si="1102"/>
        <v>3.372925227500558E-4</v>
      </c>
      <c r="IT431" s="240">
        <f t="shared" ca="1" si="1103"/>
        <v>3.9439275545253809E-5</v>
      </c>
      <c r="IU431" s="240">
        <f t="shared" ca="1" si="1104"/>
        <v>-3.4886640997591533E-4</v>
      </c>
      <c r="IV431" s="240">
        <f t="shared" ca="1" si="1105"/>
        <v>6.2939392169362876E-5</v>
      </c>
      <c r="IW431" s="240">
        <f t="shared" ca="1" si="1106"/>
        <v>3.3039615622603222E-4</v>
      </c>
      <c r="IX431" s="240">
        <f t="shared" ca="1" si="1107"/>
        <v>-1.5989776169191559E-4</v>
      </c>
      <c r="IY431" s="240">
        <f t="shared" ca="1" si="1108"/>
        <v>-2.8347240735122133E-4</v>
      </c>
      <c r="IZ431" s="240">
        <f t="shared" ca="1" si="1109"/>
        <v>2.4308584334320189E-4</v>
      </c>
      <c r="JA431" s="240">
        <f t="shared" ca="1" si="1110"/>
        <v>2.1213620509695488E-4</v>
      </c>
      <c r="JB431" s="240">
        <f t="shared" ca="1" si="1111"/>
        <v>-3.0533953538928066E-4</v>
      </c>
    </row>
    <row r="432" spans="2:262">
      <c r="B432" s="248">
        <v>71</v>
      </c>
      <c r="C432" s="247">
        <f t="shared" si="1112"/>
        <v>1.3867187500000008E-3</v>
      </c>
      <c r="D432" s="244">
        <f t="shared" ca="1" si="855"/>
        <v>23.794820067663938</v>
      </c>
      <c r="E432" s="243">
        <f ca="1">BY361</f>
        <v>-0.20517993233606249</v>
      </c>
      <c r="F432" s="242">
        <v>71</v>
      </c>
      <c r="G432" s="240">
        <f t="shared" ca="1" si="856"/>
        <v>-4.4780672191272326E-4</v>
      </c>
      <c r="H432" s="240">
        <f t="shared" ca="1" si="857"/>
        <v>1.6473730273738564E-3</v>
      </c>
      <c r="I432" s="240">
        <f t="shared" ca="1" si="858"/>
        <v>-1.1546928659249614E-4</v>
      </c>
      <c r="J432" s="240">
        <f t="shared" ca="1" si="859"/>
        <v>-1.6078913327145408E-3</v>
      </c>
      <c r="K432" s="240">
        <f t="shared" ca="1" si="860"/>
        <v>6.65245564916887E-4</v>
      </c>
      <c r="L432" s="240">
        <f t="shared" ca="1" si="861"/>
        <v>1.3804280561793315E-3</v>
      </c>
      <c r="M432" s="240">
        <f t="shared" ca="1" si="862"/>
        <v>-1.1372467404811473E-3</v>
      </c>
      <c r="N432" s="240">
        <f t="shared" ca="1" si="863"/>
        <v>-9.9157635470102493E-4</v>
      </c>
      <c r="O432" s="240">
        <f t="shared" ca="1" si="864"/>
        <v>1.476290273380631E-3</v>
      </c>
      <c r="P432" s="240">
        <f t="shared" ca="1" si="865"/>
        <v>4.8679760770979885E-4</v>
      </c>
      <c r="Q432" s="240">
        <f t="shared" ca="1" si="866"/>
        <v>-1.6427379502967571E-3</v>
      </c>
      <c r="R432" s="240">
        <f t="shared" ca="1" si="867"/>
        <v>7.4893557732120608E-5</v>
      </c>
      <c r="S432" s="240">
        <f t="shared" ca="1" si="868"/>
        <v>1.6171300621250319E-3</v>
      </c>
      <c r="T432" s="240">
        <f t="shared" ca="1" si="869"/>
        <v>-6.2782877731603899E-4</v>
      </c>
      <c r="U432" s="241">
        <f t="shared" ca="1" si="870"/>
        <v>-1.4024604749489898E-3</v>
      </c>
      <c r="V432" s="240">
        <f t="shared" ca="1" si="871"/>
        <v>1.1073633607339372E-3</v>
      </c>
      <c r="W432" s="240">
        <f t="shared" ca="1" si="872"/>
        <v>1.0238266115589357E-3</v>
      </c>
      <c r="X432" s="240">
        <f t="shared" ca="1" si="873"/>
        <v>-1.4574340232842867E-3</v>
      </c>
      <c r="Y432" s="240">
        <f t="shared" ca="1" si="874"/>
        <v>-5.2549526483052248E-4</v>
      </c>
      <c r="Z432" s="240">
        <f t="shared" ca="1" si="875"/>
        <v>1.6371133493043267E-3</v>
      </c>
      <c r="AA432" s="240">
        <f t="shared" ca="1" si="876"/>
        <v>-3.4272715793025234E-5</v>
      </c>
      <c r="AB432" s="240">
        <f t="shared" ca="1" si="877"/>
        <v>-1.6253946928544874E-3</v>
      </c>
      <c r="AC432" s="240">
        <f t="shared" ca="1" si="878"/>
        <v>5.9003380913576599E-4</v>
      </c>
      <c r="AD432" s="240">
        <f t="shared" ca="1" si="879"/>
        <v>1.4236481039699178E-3</v>
      </c>
      <c r="AE432" s="240">
        <f t="shared" ca="1" si="880"/>
        <v>-1.0768129467051994E-3</v>
      </c>
      <c r="AF432" s="240">
        <f t="shared" ca="1" si="881"/>
        <v>-1.0554601535493792E-3</v>
      </c>
      <c r="AG432" s="240">
        <f t="shared" ca="1" si="882"/>
        <v>1.437699869429284E-3</v>
      </c>
      <c r="AH432" s="240">
        <f t="shared" ca="1" si="883"/>
        <v>5.6387638325324581E-4</v>
      </c>
      <c r="AI432" s="240">
        <f t="shared" ca="1" si="884"/>
        <v>-1.6305026124458868E-3</v>
      </c>
      <c r="AJ432" s="240">
        <f t="shared" ca="1" si="885"/>
        <v>-6.3687707485304054E-6</v>
      </c>
      <c r="AK432" s="240">
        <f t="shared" ca="1" si="886"/>
        <v>1.6326802465983893E-3</v>
      </c>
      <c r="AL432" s="240">
        <f t="shared" ca="1" si="887"/>
        <v>-5.5188342665165463E-4</v>
      </c>
      <c r="AM432" s="240">
        <f t="shared" ca="1" si="888"/>
        <v>-1.4439781806066428E-3</v>
      </c>
      <c r="AN432" s="240">
        <f t="shared" ca="1" si="889"/>
        <v>1.0456139008220003E-3</v>
      </c>
      <c r="AO432" s="240">
        <f t="shared" ca="1" si="890"/>
        <v>1.0864579258095261E-3</v>
      </c>
      <c r="AP432" s="240">
        <f t="shared" ca="1" si="891"/>
        <v>-1.4170996989319978E-3</v>
      </c>
      <c r="AQ432" s="240">
        <f t="shared" ca="1" si="892"/>
        <v>-6.0191784362739341E-4</v>
      </c>
      <c r="AR432" s="240">
        <f t="shared" ca="1" si="893"/>
        <v>1.6229097217821296E-3</v>
      </c>
      <c r="AS432" s="240">
        <f t="shared" ca="1" si="894"/>
        <v>4.7006420980742606E-5</v>
      </c>
      <c r="AT432" s="240">
        <f t="shared" ca="1" si="895"/>
        <v>-1.6389823348115888E-3</v>
      </c>
      <c r="AU432" s="240">
        <f t="shared" ca="1" si="896"/>
        <v>5.1340061022756749E-4</v>
      </c>
      <c r="AV432" s="240">
        <f t="shared" ca="1" si="897"/>
        <v>1.4634384587811867E-3</v>
      </c>
      <c r="AW432" s="240">
        <f t="shared" ca="1" si="898"/>
        <v>-1.0137850162229773E-3</v>
      </c>
      <c r="AX432" s="240">
        <f t="shared" ca="1" si="899"/>
        <v>-1.1168012564404441E-3</v>
      </c>
      <c r="AY432" s="240">
        <f t="shared" ca="1" si="900"/>
        <v>1.3956459205648455E-3</v>
      </c>
      <c r="AZ432" s="240">
        <f t="shared" ca="1" si="901"/>
        <v>6.3959673119969777E-4</v>
      </c>
      <c r="BA432" s="240">
        <f t="shared" ca="1" si="902"/>
        <v>-1.6143392509864738E-3</v>
      </c>
      <c r="BB432" s="240">
        <f t="shared" ca="1" si="903"/>
        <v>-8.7615756302627601E-5</v>
      </c>
      <c r="BC432" s="240">
        <f t="shared" ca="1" si="904"/>
        <v>1.6442971613517927E-3</v>
      </c>
      <c r="BD432" s="240">
        <f t="shared" ca="1" si="905"/>
        <v>-4.7460854047317582E-4</v>
      </c>
      <c r="BE432" s="240">
        <f t="shared" ca="1" si="906"/>
        <v>-1.4820172163496554E-3</v>
      </c>
      <c r="BF432" s="240">
        <f t="shared" ca="1" si="907"/>
        <v>9.8134546543803599E-4</v>
      </c>
      <c r="BG432" s="240">
        <f t="shared" ca="1" si="908"/>
        <v>1.1464718677543712E-3</v>
      </c>
      <c r="BH432" s="240">
        <f t="shared" ca="1" si="909"/>
        <v>-1.3733514572817078E-3</v>
      </c>
      <c r="BI432" s="240">
        <f t="shared" ca="1" si="910"/>
        <v>-6.7689034961718956E-4</v>
      </c>
      <c r="BJ432" s="240">
        <f t="shared" ca="1" si="911"/>
        <v>1.6047963625900564E-3</v>
      </c>
      <c r="BK432" s="240">
        <f t="shared" ca="1" si="912"/>
        <v>1.2817231516907993E-4</v>
      </c>
      <c r="BL432" s="240">
        <f t="shared" ca="1" si="913"/>
        <v>-1.648621524766229E-3</v>
      </c>
      <c r="BM432" s="240">
        <f t="shared" ca="1" si="914"/>
        <v>4.3553058428075957E-4</v>
      </c>
      <c r="BN432" s="240">
        <f t="shared" ca="1" si="915"/>
        <v>1.4997032621631879E-3</v>
      </c>
      <c r="BO432" s="240">
        <f t="shared" ca="1" si="916"/>
        <v>-9.4831478883958525E-4</v>
      </c>
      <c r="BP432" s="240">
        <f t="shared" ca="1" si="917"/>
        <v>-1.1754518872845073E-3</v>
      </c>
      <c r="BQ432" s="240">
        <f t="shared" ca="1" si="918"/>
        <v>1.3502297384336219E-3</v>
      </c>
      <c r="BR432" s="240">
        <f t="shared" ca="1" si="919"/>
        <v>7.1377623459863246E-4</v>
      </c>
      <c r="BS432" s="240">
        <f t="shared" ca="1" si="920"/>
        <v>-1.5942868048720159E-3</v>
      </c>
      <c r="BT432" s="240">
        <f t="shared" ca="1" si="921"/>
        <v>-1.6865166782554608E-4</v>
      </c>
      <c r="BU432" s="240">
        <f t="shared" ca="1" si="922"/>
        <v>1.651952820220076E-3</v>
      </c>
      <c r="BV432" s="240">
        <f t="shared" ca="1" si="923"/>
        <v>-3.9619028074991012E-4</v>
      </c>
      <c r="BW432" s="240">
        <f t="shared" ca="1" si="924"/>
        <v>-1.5164859428091104E-3</v>
      </c>
      <c r="BX432" s="240">
        <f t="shared" ca="1" si="925"/>
        <v>9.1471288287211161E-4</v>
      </c>
      <c r="BY432" s="240">
        <f t="shared" ca="1" si="926"/>
        <v>1.2037238585507204E-3</v>
      </c>
      <c r="BZ432" s="240">
        <f t="shared" ca="1" si="927"/>
        <v>-1.3262946916794457E-3</v>
      </c>
      <c r="CA432" s="240">
        <f t="shared" ca="1" si="928"/>
        <v>-7.502321674661657E-4</v>
      </c>
      <c r="CB432" s="240">
        <f t="shared" ca="1" si="929"/>
        <v>1.5828169083969439E-3</v>
      </c>
      <c r="CC432" s="240">
        <f t="shared" ca="1" si="930"/>
        <v>2.0902943102360597E-4</v>
      </c>
      <c r="CD432" s="240">
        <f t="shared" ca="1" si="931"/>
        <v>-1.6542890410655171E-3</v>
      </c>
      <c r="CE432" s="240">
        <f t="shared" ca="1" si="932"/>
        <v>3.5661132700844555E-4</v>
      </c>
      <c r="CF432" s="240">
        <f t="shared" ca="1" si="933"/>
        <v>1.5323551490281553E-3</v>
      </c>
      <c r="CG432" s="240">
        <f t="shared" ca="1" si="934"/>
        <v>-8.8055998806729351E-4</v>
      </c>
      <c r="CH432" s="240">
        <f t="shared" ca="1" si="935"/>
        <v>-1.2312707515746927E-3</v>
      </c>
      <c r="CI432" s="240">
        <f t="shared" ca="1" si="936"/>
        <v>1.3015607345963399E-3</v>
      </c>
      <c r="CJ432" s="240">
        <f t="shared" ca="1" si="937"/>
        <v>7.8623618852902556E-4</v>
      </c>
      <c r="CK432" s="240">
        <f t="shared" ca="1" si="938"/>
        <v>-1.5703935822015973E-3</v>
      </c>
      <c r="CL432" s="240">
        <f t="shared" ca="1" si="939"/>
        <v>-2.4928128270850799E-4</v>
      </c>
      <c r="CM432" s="240">
        <f t="shared" ca="1" si="940"/>
        <v>1.655628780050471E-3</v>
      </c>
      <c r="CN432" s="240">
        <f t="shared" ca="1" si="941"/>
        <v>-3.1681756393817063E-4</v>
      </c>
      <c r="CO432" s="240">
        <f t="shared" ca="1" si="942"/>
        <v>-1.5473013218038575E-3</v>
      </c>
      <c r="CP432" s="240">
        <f t="shared" ca="1" si="943"/>
        <v>8.4587667685196246E-4</v>
      </c>
      <c r="CQ432" s="240">
        <f t="shared" ca="1" si="944"/>
        <v>1.2580759731380634E-3</v>
      </c>
      <c r="CR432" s="240">
        <f t="shared" ca="1" si="945"/>
        <v>-1.2760427659952332E-3</v>
      </c>
      <c r="CS432" s="240">
        <f t="shared" ca="1" si="946"/>
        <v>-8.217666103111389E-4</v>
      </c>
      <c r="CT432" s="240">
        <f t="shared" ca="1" si="947"/>
        <v>1.557024309633116E-3</v>
      </c>
      <c r="CU432" s="240">
        <f t="shared" ca="1" si="948"/>
        <v>2.8938297666998049E-4</v>
      </c>
      <c r="CV432" s="240">
        <f t="shared" ca="1" si="949"/>
        <v>-1.6559712301662715E-3</v>
      </c>
      <c r="CW432" s="240">
        <f t="shared" ca="1" si="950"/>
        <v>2.7683296181390496E-4</v>
      </c>
      <c r="CX432" s="240">
        <f t="shared" ca="1" si="951"/>
        <v>1.5613154581206451E-3</v>
      </c>
      <c r="CY432" s="240">
        <f t="shared" ca="1" si="952"/>
        <v>-8.106838411558214E-4</v>
      </c>
      <c r="CZ432" s="240">
        <f t="shared" ca="1" si="953"/>
        <v>-1.2841233767777371E-3</v>
      </c>
      <c r="DA432" s="240">
        <f t="shared" ca="1" si="954"/>
        <v>1.2497561569461732E-3</v>
      </c>
      <c r="DB432" s="240">
        <f t="shared" ca="1" si="955"/>
        <v>8.5680203061507454E-4</v>
      </c>
      <c r="DC432" s="240">
        <f t="shared" ca="1" si="956"/>
        <v>-1.5427171438414167E-3</v>
      </c>
      <c r="DD432" s="240">
        <f t="shared" ca="1" si="957"/>
        <v>-3.2931035714698714E-4</v>
      </c>
      <c r="DE432" s="240">
        <f t="shared" ca="1" si="958"/>
        <v>1.6553161851337722E-3</v>
      </c>
      <c r="DF432" s="240">
        <f t="shared" ca="1" si="959"/>
        <v>-2.3668160586494023E-4</v>
      </c>
      <c r="DG432" s="240">
        <f t="shared" ca="1" si="960"/>
        <v>-1.5743891163867902E-3</v>
      </c>
      <c r="DH432" s="240">
        <f t="shared" ca="1" si="961"/>
        <v>7.7500267982723021E-4</v>
      </c>
      <c r="DI432" s="240">
        <f t="shared" ca="1" si="962"/>
        <v>1.3093972725116761E-3</v>
      </c>
      <c r="DJ432" s="240">
        <f t="shared" ca="1" si="963"/>
        <v>-1.2227167415195923E-3</v>
      </c>
      <c r="DK432" s="240">
        <f t="shared" ca="1" si="964"/>
        <v>-8.9132134541361875E-4</v>
      </c>
      <c r="DL432" s="240">
        <f t="shared" ca="1" si="965"/>
        <v>1.5274807029281598E-3</v>
      </c>
      <c r="DM432" s="240">
        <f t="shared" ca="1" si="966"/>
        <v>3.6903937337860179E-4</v>
      </c>
      <c r="DN432" s="240">
        <f t="shared" ca="1" si="967"/>
        <v>-1.653664039527606E-3</v>
      </c>
      <c r="DO432" s="240">
        <f t="shared" ca="1" si="968"/>
        <v>1.9638768176665107E-4</v>
      </c>
      <c r="DP432" s="240">
        <f t="shared" ca="1" si="969"/>
        <v>1.5865144215194396E-3</v>
      </c>
      <c r="DQ432" s="240">
        <f t="shared" ca="1" si="970"/>
        <v>-7.3885468586348661E-4</v>
      </c>
      <c r="DR432" s="240">
        <f t="shared" ca="1" si="971"/>
        <v>-1.3338824362902004E-3</v>
      </c>
      <c r="DS432" s="240">
        <f t="shared" ca="1" si="972"/>
        <v>1.1949408072482121E-3</v>
      </c>
      <c r="DT432" s="240">
        <f t="shared" ca="1" si="973"/>
        <v>9.2530376156237733E-4</v>
      </c>
      <c r="DU432" s="240">
        <f t="shared" ca="1" si="974"/>
        <v>-1.5113241647556593E-3</v>
      </c>
      <c r="DV432" s="240">
        <f t="shared" ca="1" si="975"/>
        <v>-4.0854609409091846E-4</v>
      </c>
      <c r="DW432" s="240">
        <f t="shared" ca="1" si="976"/>
        <v>1.6510157885385125E-3</v>
      </c>
      <c r="DX432" s="240">
        <f t="shared" ca="1" si="977"/>
        <v>-1.5597546107232088E-4</v>
      </c>
      <c r="DY432" s="240">
        <f t="shared" ca="1" si="978"/>
        <v>-1.5976840696881472E-3</v>
      </c>
      <c r="DZ432" s="240">
        <f t="shared" ca="1" si="979"/>
        <v>7.0226163346457683E-4</v>
      </c>
      <c r="EA432" s="240">
        <f t="shared" ca="1" si="980"/>
        <v>1.3575641191661525E-3</v>
      </c>
      <c r="EB432" s="240">
        <f t="shared" ca="1" si="981"/>
        <v>-1.166445085316293E-3</v>
      </c>
      <c r="EC432" s="240">
        <f t="shared" ca="1" si="982"/>
        <v>-9.5872880932446785E-4</v>
      </c>
      <c r="ED432" s="240">
        <f t="shared" ca="1" si="983"/>
        <v>1.4942572614183413E-3</v>
      </c>
      <c r="EE432" s="240">
        <f t="shared" ca="1" si="984"/>
        <v>4.4780672191272266E-4</v>
      </c>
      <c r="EF432" s="240">
        <f t="shared" ca="1" si="985"/>
        <v>-1.6473730273738562E-3</v>
      </c>
      <c r="EG432" s="240">
        <f t="shared" ca="1" si="986"/>
        <v>1.1546928659249213E-4</v>
      </c>
      <c r="EH432" s="240">
        <f t="shared" ca="1" si="987"/>
        <v>1.6078913327145425E-3</v>
      </c>
      <c r="EI432" s="240">
        <f t="shared" ca="1" si="988"/>
        <v>-6.652455649168793E-4</v>
      </c>
      <c r="EJ432" s="240">
        <f t="shared" ca="1" si="989"/>
        <v>-1.380428056179338E-3</v>
      </c>
      <c r="EK432" s="240">
        <f t="shared" ca="1" si="990"/>
        <v>1.1372467404811369E-3</v>
      </c>
      <c r="EL432" s="240">
        <f t="shared" ca="1" si="991"/>
        <v>9.9157635470103903E-4</v>
      </c>
      <c r="EM432" s="240">
        <f t="shared" ca="1" si="992"/>
        <v>-1.4762902733806219E-3</v>
      </c>
      <c r="EN432" s="240">
        <f t="shared" ca="1" si="993"/>
        <v>-4.867976077097732E-4</v>
      </c>
      <c r="EO432" s="240">
        <f t="shared" ca="1" si="994"/>
        <v>1.6427379502967597E-3</v>
      </c>
      <c r="EP432" s="240">
        <f t="shared" ca="1" si="995"/>
        <v>-7.4893557732141534E-5</v>
      </c>
      <c r="EQ432" s="240">
        <f t="shared" ca="1" si="996"/>
        <v>-1.6171300621250287E-3</v>
      </c>
      <c r="ER432" s="240">
        <f t="shared" ca="1" si="997"/>
        <v>6.2782877731605287E-4</v>
      </c>
      <c r="ES432" s="240">
        <f t="shared" ca="1" si="998"/>
        <v>1.4024604749489846E-3</v>
      </c>
      <c r="ET432" s="240">
        <f t="shared" ca="1" si="999"/>
        <v>-1.1073633607339439E-3</v>
      </c>
      <c r="EU432" s="240">
        <f t="shared" ca="1" si="1000"/>
        <v>-1.0238266115589283E-3</v>
      </c>
      <c r="EV432" s="240">
        <f t="shared" ca="1" si="1001"/>
        <v>1.457434023284288E-3</v>
      </c>
      <c r="EW432" s="240">
        <f t="shared" ca="1" si="1002"/>
        <v>5.2549526483051945E-4</v>
      </c>
      <c r="EX432" s="240">
        <f t="shared" ca="1" si="1003"/>
        <v>-1.6371133493043269E-3</v>
      </c>
      <c r="EY432" s="240">
        <f t="shared" ca="1" si="1004"/>
        <v>3.4272715793016669E-5</v>
      </c>
      <c r="EZ432" s="240">
        <f t="shared" ca="1" si="1005"/>
        <v>1.6253946928544887E-3</v>
      </c>
      <c r="FA432" s="240">
        <f t="shared" ca="1" si="1006"/>
        <v>-5.9003380913575786E-4</v>
      </c>
      <c r="FB432" s="240">
        <f t="shared" ca="1" si="1007"/>
        <v>-1.4236481039699221E-3</v>
      </c>
      <c r="FC432" s="240">
        <f t="shared" ca="1" si="1008"/>
        <v>1.0768129467051929E-3</v>
      </c>
      <c r="FD432" s="240">
        <f t="shared" ca="1" si="1009"/>
        <v>1.0554601535493948E-3</v>
      </c>
      <c r="FE432" s="240">
        <f t="shared" ca="1" si="1010"/>
        <v>-1.4376998694292738E-3</v>
      </c>
      <c r="FF432" s="240">
        <f t="shared" ca="1" si="1011"/>
        <v>-5.6387638325326489E-4</v>
      </c>
      <c r="FG432" s="240">
        <f t="shared" ca="1" si="1012"/>
        <v>1.6305026124458831E-3</v>
      </c>
      <c r="FH432" s="240">
        <f t="shared" ca="1" si="1013"/>
        <v>6.3687707485624977E-6</v>
      </c>
      <c r="FI432" s="240">
        <f t="shared" ca="1" si="1014"/>
        <v>-1.6326802465983946E-3</v>
      </c>
      <c r="FJ432" s="240">
        <f t="shared" ca="1" si="1015"/>
        <v>5.5188342665162416E-4</v>
      </c>
      <c r="FK432" s="240">
        <f t="shared" ca="1" si="1016"/>
        <v>1.4439781806066584E-3</v>
      </c>
      <c r="FL432" s="240">
        <f t="shared" ca="1" si="1017"/>
        <v>-1.0456139008219751E-3</v>
      </c>
      <c r="FM432" s="240">
        <f t="shared" ca="1" si="1018"/>
        <v>-1.0864579258095593E-3</v>
      </c>
      <c r="FN432" s="240">
        <f t="shared" ca="1" si="1019"/>
        <v>1.417099698931975E-3</v>
      </c>
      <c r="FO432" s="240">
        <f t="shared" ca="1" si="1020"/>
        <v>6.0191784362734657E-4</v>
      </c>
      <c r="FP432" s="240">
        <f t="shared" ca="1" si="1021"/>
        <v>-1.6229097217821393E-3</v>
      </c>
      <c r="FQ432" s="240">
        <f t="shared" ca="1" si="1022"/>
        <v>-4.7006420980692299E-5</v>
      </c>
      <c r="FR432" s="240">
        <f t="shared" ca="1" si="1023"/>
        <v>1.6389823348115814E-3</v>
      </c>
      <c r="FS432" s="240">
        <f t="shared" ca="1" si="1024"/>
        <v>-5.1340061022761541E-4</v>
      </c>
      <c r="FT432" s="240">
        <f t="shared" ca="1" si="1025"/>
        <v>-1.4634384587811741E-3</v>
      </c>
      <c r="FU432" s="240">
        <f t="shared" ca="1" si="1026"/>
        <v>1.0137850162229985E-3</v>
      </c>
      <c r="FV432" s="240">
        <f t="shared" ca="1" si="1027"/>
        <v>1.1168012564404244E-3</v>
      </c>
      <c r="FW432" s="240">
        <f t="shared" ca="1" si="1028"/>
        <v>-1.3956459205648601E-3</v>
      </c>
      <c r="FX432" s="240">
        <f t="shared" ca="1" si="1029"/>
        <v>-6.3959673119967316E-4</v>
      </c>
      <c r="FY432" s="240">
        <f t="shared" ca="1" si="1030"/>
        <v>1.6143392509864797E-3</v>
      </c>
      <c r="FZ432" s="240">
        <f t="shared" ca="1" si="1031"/>
        <v>8.7615756302600822E-5</v>
      </c>
      <c r="GA432" s="240">
        <f t="shared" ca="1" si="1032"/>
        <v>-1.6442971613517894E-3</v>
      </c>
      <c r="GB432" s="240">
        <f t="shared" ca="1" si="1033"/>
        <v>4.7460854047320141E-4</v>
      </c>
      <c r="GC432" s="240">
        <f t="shared" ca="1" si="1034"/>
        <v>1.4820172163496539E-3</v>
      </c>
      <c r="GD432" s="240">
        <f t="shared" ca="1" si="1035"/>
        <v>-9.8134546543803859E-4</v>
      </c>
      <c r="GE432" s="240">
        <f t="shared" ca="1" si="1036"/>
        <v>-1.1464718677543688E-3</v>
      </c>
      <c r="GF432" s="240">
        <f t="shared" ca="1" si="1037"/>
        <v>1.3733514572817095E-3</v>
      </c>
      <c r="GG432" s="240">
        <f t="shared" ca="1" si="1038"/>
        <v>6.7689034961718663E-4</v>
      </c>
      <c r="GH432" s="240">
        <f t="shared" ca="1" si="1039"/>
        <v>-1.6047963625900573E-3</v>
      </c>
      <c r="GI432" s="240">
        <f t="shared" ca="1" si="1040"/>
        <v>-1.2817231516907678E-4</v>
      </c>
      <c r="GJ432" s="240">
        <f t="shared" ca="1" si="1041"/>
        <v>1.6486215247662288E-3</v>
      </c>
      <c r="GK432" s="240">
        <f t="shared" ca="1" si="1042"/>
        <v>-4.3553058428076271E-4</v>
      </c>
      <c r="GL432" s="240">
        <f t="shared" ca="1" si="1043"/>
        <v>-1.4997032621631968E-3</v>
      </c>
      <c r="GM432" s="240">
        <f t="shared" ca="1" si="1044"/>
        <v>9.4831478883956877E-4</v>
      </c>
      <c r="GN432" s="240">
        <f t="shared" ca="1" si="1045"/>
        <v>1.1754518872845216E-3</v>
      </c>
      <c r="GO432" s="240">
        <f t="shared" ca="1" si="1046"/>
        <v>-1.3502297384336101E-3</v>
      </c>
      <c r="GP432" s="240">
        <f t="shared" ca="1" si="1047"/>
        <v>-7.1377623459865079E-4</v>
      </c>
      <c r="GQ432" s="240">
        <f t="shared" ca="1" si="1048"/>
        <v>1.5942868048720105E-3</v>
      </c>
      <c r="GR432" s="240">
        <f t="shared" ca="1" si="1049"/>
        <v>1.6865166782556614E-4</v>
      </c>
      <c r="GS432" s="240">
        <f t="shared" ca="1" si="1050"/>
        <v>-1.6519528202200773E-3</v>
      </c>
      <c r="GT432" s="240">
        <f t="shared" ca="1" si="1051"/>
        <v>3.9619028074989039E-4</v>
      </c>
      <c r="GU432" s="240">
        <f t="shared" ca="1" si="1052"/>
        <v>1.516485942809128E-3</v>
      </c>
      <c r="GV432" s="240">
        <f t="shared" ca="1" si="1053"/>
        <v>-9.1471288287207529E-4</v>
      </c>
      <c r="GW432" s="240">
        <f t="shared" ca="1" si="1054"/>
        <v>-1.2037238585507505E-3</v>
      </c>
      <c r="GX432" s="240">
        <f t="shared" ca="1" si="1055"/>
        <v>1.3262946916794195E-3</v>
      </c>
      <c r="GY432" s="240">
        <f t="shared" ca="1" si="1056"/>
        <v>7.5023216746620473E-4</v>
      </c>
      <c r="GZ432" s="240">
        <f t="shared" ca="1" si="1057"/>
        <v>-1.5828169083969587E-3</v>
      </c>
      <c r="HA432" s="240">
        <f t="shared" ca="1" si="1058"/>
        <v>-2.090294310235561E-4</v>
      </c>
      <c r="HB432" s="240">
        <f t="shared" ca="1" si="1059"/>
        <v>1.6542890410655147E-3</v>
      </c>
      <c r="HC432" s="240">
        <f t="shared" ca="1" si="1060"/>
        <v>-3.5661132700849478E-4</v>
      </c>
      <c r="HD432" s="240">
        <f t="shared" ca="1" si="1061"/>
        <v>-1.5323551490281362E-3</v>
      </c>
      <c r="HE432" s="240">
        <f t="shared" ca="1" si="1062"/>
        <v>8.8055998806733623E-4</v>
      </c>
      <c r="HF432" s="240">
        <f t="shared" ca="1" si="1063"/>
        <v>1.2312707515746589E-3</v>
      </c>
      <c r="HG432" s="240">
        <f t="shared" ca="1" si="1064"/>
        <v>-1.3015607345963709E-3</v>
      </c>
      <c r="HH432" s="240">
        <f t="shared" ca="1" si="1065"/>
        <v>-7.8623618852898132E-4</v>
      </c>
      <c r="HI432" s="240">
        <f t="shared" ca="1" si="1066"/>
        <v>1.5703935822015986E-3</v>
      </c>
      <c r="HJ432" s="240">
        <f t="shared" ca="1" si="1067"/>
        <v>2.4928128270850484E-4</v>
      </c>
      <c r="HK432" s="240">
        <f t="shared" ca="1" si="1068"/>
        <v>-1.655628780050471E-3</v>
      </c>
      <c r="HL432" s="240">
        <f t="shared" ca="1" si="1069"/>
        <v>3.1681756393817388E-4</v>
      </c>
      <c r="HM432" s="240">
        <f t="shared" ca="1" si="1070"/>
        <v>1.5473013218038564E-3</v>
      </c>
      <c r="HN432" s="240">
        <f t="shared" ca="1" si="1071"/>
        <v>-8.4587667685196506E-4</v>
      </c>
      <c r="HO432" s="240">
        <f t="shared" ca="1" si="1072"/>
        <v>-1.2580759731380612E-3</v>
      </c>
      <c r="HP432" s="240">
        <f t="shared" ca="1" si="1073"/>
        <v>1.2760427659952351E-3</v>
      </c>
      <c r="HQ432" s="240">
        <f t="shared" ca="1" si="1074"/>
        <v>8.217666103111363E-4</v>
      </c>
      <c r="HR432" s="240">
        <f t="shared" ca="1" si="1075"/>
        <v>-1.5570243096331173E-3</v>
      </c>
      <c r="HS432" s="240">
        <f t="shared" ca="1" si="1076"/>
        <v>-2.8938297666997724E-4</v>
      </c>
      <c r="HT432" s="240">
        <f t="shared" ca="1" si="1077"/>
        <v>1.6559712301662712E-3</v>
      </c>
      <c r="HU432" s="240">
        <f t="shared" ca="1" si="1078"/>
        <v>-2.7683296181390822E-4</v>
      </c>
      <c r="HV432" s="240">
        <f t="shared" ca="1" si="1079"/>
        <v>-1.561315458120644E-3</v>
      </c>
      <c r="HW432" s="240">
        <f t="shared" ca="1" si="1080"/>
        <v>8.1068384115582401E-4</v>
      </c>
      <c r="HX432" s="240">
        <f t="shared" ca="1" si="1081"/>
        <v>1.2841233767777352E-3</v>
      </c>
      <c r="HY432" s="240">
        <f t="shared" ca="1" si="1082"/>
        <v>-1.2497561569461751E-3</v>
      </c>
      <c r="HZ432" s="240">
        <f t="shared" ca="1" si="1083"/>
        <v>-8.5680203061507172E-4</v>
      </c>
      <c r="IA432" s="240">
        <f t="shared" ca="1" si="1084"/>
        <v>1.5427171438414009E-3</v>
      </c>
      <c r="IB432" s="240">
        <f t="shared" ca="1" si="1085"/>
        <v>3.2931035714703003E-4</v>
      </c>
      <c r="IC432" s="240">
        <f t="shared" ca="1" si="1086"/>
        <v>-1.6553161851337712E-3</v>
      </c>
      <c r="ID432" s="240">
        <f t="shared" ca="1" si="1087"/>
        <v>2.3668160586489686E-4</v>
      </c>
      <c r="IE432" s="240">
        <f t="shared" ca="1" si="1088"/>
        <v>1.6657840721576644E-3</v>
      </c>
      <c r="IF432" s="240">
        <f t="shared" ca="1" si="1089"/>
        <v>-7.750026798271914E-4</v>
      </c>
      <c r="IG432" s="240">
        <f t="shared" ca="1" si="1090"/>
        <v>-1.3093972725117028E-3</v>
      </c>
      <c r="IH432" s="240">
        <f t="shared" ca="1" si="1091"/>
        <v>1.2227167415195625E-3</v>
      </c>
      <c r="II432" s="240">
        <f t="shared" ca="1" si="1092"/>
        <v>8.9132134541365573E-4</v>
      </c>
      <c r="IJ432" s="240">
        <f t="shared" ca="1" si="1093"/>
        <v>-1.5274807029281793E-3</v>
      </c>
      <c r="IK432" s="240">
        <f t="shared" ca="1" si="1094"/>
        <v>-3.6903937337855273E-4</v>
      </c>
      <c r="IL432" s="240">
        <f t="shared" ca="1" si="1095"/>
        <v>1.6536640395276091E-3</v>
      </c>
      <c r="IM432" s="240">
        <f t="shared" ca="1" si="1096"/>
        <v>-1.9638768176670116E-4</v>
      </c>
      <c r="IN432" s="240">
        <f t="shared" ca="1" si="1097"/>
        <v>-1.5865144215194251E-3</v>
      </c>
      <c r="IO432" s="240">
        <f t="shared" ca="1" si="1098"/>
        <v>7.3885468586353171E-4</v>
      </c>
      <c r="IP432" s="240">
        <f t="shared" ca="1" si="1099"/>
        <v>1.3338824362901704E-3</v>
      </c>
      <c r="IQ432" s="240">
        <f t="shared" ca="1" si="1100"/>
        <v>-1.194940807248247E-3</v>
      </c>
      <c r="IR432" s="240">
        <f t="shared" ca="1" si="1101"/>
        <v>-9.2530376156233548E-4</v>
      </c>
      <c r="IS432" s="240">
        <f t="shared" ca="1" si="1102"/>
        <v>1.5113241647556606E-3</v>
      </c>
      <c r="IT432" s="240">
        <f t="shared" ca="1" si="1103"/>
        <v>4.0854609409091537E-4</v>
      </c>
      <c r="IU432" s="240">
        <f t="shared" ca="1" si="1104"/>
        <v>-1.6510157885385127E-3</v>
      </c>
      <c r="IV432" s="240">
        <f t="shared" ca="1" si="1105"/>
        <v>1.5597546107232413E-4</v>
      </c>
      <c r="IW432" s="240">
        <f t="shared" ca="1" si="1106"/>
        <v>1.5976840696881464E-3</v>
      </c>
      <c r="IX432" s="240">
        <f t="shared" ca="1" si="1107"/>
        <v>-7.0226163346457987E-4</v>
      </c>
      <c r="IY432" s="240">
        <f t="shared" ca="1" si="1108"/>
        <v>-1.3575641191661508E-3</v>
      </c>
      <c r="IZ432" s="240">
        <f t="shared" ca="1" si="1109"/>
        <v>1.1664450853162952E-3</v>
      </c>
      <c r="JA432" s="240">
        <f t="shared" ca="1" si="1110"/>
        <v>9.5872880932446514E-4</v>
      </c>
      <c r="JB432" s="240">
        <f t="shared" ca="1" si="1111"/>
        <v>-1.4942572614183428E-3</v>
      </c>
    </row>
    <row r="433" spans="2:262">
      <c r="B433" s="248">
        <v>72</v>
      </c>
      <c r="C433" s="247">
        <f t="shared" si="1112"/>
        <v>1.4062500000000008E-3</v>
      </c>
      <c r="D433" s="244">
        <f t="shared" ca="1" si="855"/>
        <v>23.8018234993317</v>
      </c>
      <c r="E433" s="243">
        <f ca="1">BZ361</f>
        <v>-0.19817650066830139</v>
      </c>
      <c r="F433" s="242">
        <v>72</v>
      </c>
      <c r="G433" s="240">
        <f t="shared" ca="1" si="856"/>
        <v>-3.480734460108363E-4</v>
      </c>
      <c r="H433" s="240">
        <f t="shared" ca="1" si="857"/>
        <v>9.8144840867140704E-4</v>
      </c>
      <c r="I433" s="240">
        <f t="shared" ca="1" si="858"/>
        <v>-3.4868726169006239E-5</v>
      </c>
      <c r="J433" s="240">
        <f t="shared" ca="1" si="859"/>
        <v>-9.6784330663819956E-4</v>
      </c>
      <c r="K433" s="240">
        <f t="shared" ca="1" si="860"/>
        <v>4.12502450875408E-4</v>
      </c>
      <c r="L433" s="240">
        <f t="shared" ca="1" si="861"/>
        <v>8.0689283469074905E-4</v>
      </c>
      <c r="M433" s="240">
        <f t="shared" ca="1" si="862"/>
        <v>-7.2733641678005749E-4</v>
      </c>
      <c r="N433" s="240">
        <f t="shared" ca="1" si="863"/>
        <v>-5.2310024316339239E-4</v>
      </c>
      <c r="O433" s="240">
        <f t="shared" ca="1" si="864"/>
        <v>9.3144000655097923E-4</v>
      </c>
      <c r="P433" s="240">
        <f t="shared" ca="1" si="865"/>
        <v>1.5967038152992169E-4</v>
      </c>
      <c r="Q433" s="240">
        <f t="shared" ca="1" si="866"/>
        <v>-9.937402988492005E-4</v>
      </c>
      <c r="R433" s="240">
        <f t="shared" ca="1" si="867"/>
        <v>2.2806784827586512E-4</v>
      </c>
      <c r="S433" s="240">
        <f t="shared" ca="1" si="868"/>
        <v>9.0475263892587227E-4</v>
      </c>
      <c r="T433" s="240">
        <f t="shared" ca="1" si="869"/>
        <v>-5.8108481562184735E-4</v>
      </c>
      <c r="U433" s="241">
        <f t="shared" ca="1" si="870"/>
        <v>-6.7802459132917622E-4</v>
      </c>
      <c r="V433" s="240">
        <f t="shared" ca="1" si="871"/>
        <v>8.4563688733637146E-4</v>
      </c>
      <c r="W433" s="240">
        <f t="shared" ca="1" si="872"/>
        <v>3.480734460108363E-4</v>
      </c>
      <c r="X433" s="240">
        <f t="shared" ca="1" si="873"/>
        <v>-9.8144840867140661E-4</v>
      </c>
      <c r="Y433" s="240">
        <f t="shared" ca="1" si="874"/>
        <v>3.4868726169005155E-5</v>
      </c>
      <c r="Z433" s="240">
        <f t="shared" ca="1" si="875"/>
        <v>9.6784330663819956E-4</v>
      </c>
      <c r="AA433" s="240">
        <f t="shared" ca="1" si="876"/>
        <v>-4.1250245087540865E-4</v>
      </c>
      <c r="AB433" s="240">
        <f t="shared" ca="1" si="877"/>
        <v>-8.0689283469074754E-4</v>
      </c>
      <c r="AC433" s="240">
        <f t="shared" ca="1" si="878"/>
        <v>7.2733641678005435E-4</v>
      </c>
      <c r="AD433" s="240">
        <f t="shared" ca="1" si="879"/>
        <v>5.2310024316339489E-4</v>
      </c>
      <c r="AE433" s="240">
        <f t="shared" ca="1" si="880"/>
        <v>-9.314400065509789E-4</v>
      </c>
      <c r="AF433" s="240">
        <f t="shared" ca="1" si="881"/>
        <v>-1.5967038152992278E-4</v>
      </c>
      <c r="AG433" s="240">
        <f t="shared" ca="1" si="882"/>
        <v>9.9374029884920071E-4</v>
      </c>
      <c r="AH433" s="240">
        <f t="shared" ca="1" si="883"/>
        <v>-2.2806784827586739E-4</v>
      </c>
      <c r="AI433" s="240">
        <f t="shared" ca="1" si="884"/>
        <v>-9.0475263892587411E-4</v>
      </c>
      <c r="AJ433" s="240">
        <f t="shared" ca="1" si="885"/>
        <v>5.8108481562184355E-4</v>
      </c>
      <c r="AK433" s="240">
        <f t="shared" ca="1" si="886"/>
        <v>6.7802459132917687E-4</v>
      </c>
      <c r="AL433" s="240">
        <f t="shared" ca="1" si="887"/>
        <v>-8.4563688733637081E-4</v>
      </c>
      <c r="AM433" s="240">
        <f t="shared" ca="1" si="888"/>
        <v>-3.4807344601083733E-4</v>
      </c>
      <c r="AN433" s="240">
        <f t="shared" ca="1" si="889"/>
        <v>9.8144840867140704E-4</v>
      </c>
      <c r="AO433" s="240">
        <f t="shared" ca="1" si="890"/>
        <v>-3.4868726169007594E-5</v>
      </c>
      <c r="AP433" s="240">
        <f t="shared" ca="1" si="891"/>
        <v>-9.6784330663820064E-4</v>
      </c>
      <c r="AQ433" s="240">
        <f t="shared" ca="1" si="892"/>
        <v>4.1250245087540432E-4</v>
      </c>
      <c r="AR433" s="240">
        <f t="shared" ca="1" si="893"/>
        <v>8.0689283469075035E-4</v>
      </c>
      <c r="AS433" s="240">
        <f t="shared" ca="1" si="894"/>
        <v>-7.2733641678005619E-4</v>
      </c>
      <c r="AT433" s="240">
        <f t="shared" ca="1" si="895"/>
        <v>-5.2310024316339283E-4</v>
      </c>
      <c r="AU433" s="240">
        <f t="shared" ca="1" si="896"/>
        <v>9.3144000655097977E-4</v>
      </c>
      <c r="AV433" s="240">
        <f t="shared" ca="1" si="897"/>
        <v>1.5967038152992034E-4</v>
      </c>
      <c r="AW433" s="240">
        <f t="shared" ca="1" si="898"/>
        <v>-9.937402988492005E-4</v>
      </c>
      <c r="AX433" s="240">
        <f t="shared" ca="1" si="899"/>
        <v>2.2806784827586983E-4</v>
      </c>
      <c r="AY433" s="240">
        <f t="shared" ca="1" si="900"/>
        <v>9.0475263892587606E-4</v>
      </c>
      <c r="AZ433" s="240">
        <f t="shared" ca="1" si="901"/>
        <v>-5.8108481562183997E-4</v>
      </c>
      <c r="BA433" s="240">
        <f t="shared" ca="1" si="902"/>
        <v>-6.7802459132918034E-4</v>
      </c>
      <c r="BB433" s="240">
        <f t="shared" ca="1" si="903"/>
        <v>8.4563688733636842E-4</v>
      </c>
      <c r="BC433" s="240">
        <f t="shared" ca="1" si="904"/>
        <v>3.4807344601084161E-4</v>
      </c>
      <c r="BD433" s="240">
        <f t="shared" ca="1" si="905"/>
        <v>-9.8144840867140618E-4</v>
      </c>
      <c r="BE433" s="240">
        <f t="shared" ca="1" si="906"/>
        <v>3.4868726169002878E-5</v>
      </c>
      <c r="BF433" s="240">
        <f t="shared" ca="1" si="907"/>
        <v>9.678433066382001E-4</v>
      </c>
      <c r="BG433" s="240">
        <f t="shared" ca="1" si="908"/>
        <v>-4.1250245087540665E-4</v>
      </c>
      <c r="BH433" s="240">
        <f t="shared" ca="1" si="909"/>
        <v>-8.0689283469074884E-4</v>
      </c>
      <c r="BI433" s="240">
        <f t="shared" ca="1" si="910"/>
        <v>7.2733641678005782E-4</v>
      </c>
      <c r="BJ433" s="240">
        <f t="shared" ca="1" si="911"/>
        <v>5.2310024316339077E-4</v>
      </c>
      <c r="BK433" s="240">
        <f t="shared" ca="1" si="912"/>
        <v>-9.3144000655098064E-4</v>
      </c>
      <c r="BL433" s="240">
        <f t="shared" ca="1" si="913"/>
        <v>-1.5967038152993188E-4</v>
      </c>
      <c r="BM433" s="240">
        <f t="shared" ca="1" si="914"/>
        <v>9.9374029884920093E-4</v>
      </c>
      <c r="BN433" s="240">
        <f t="shared" ca="1" si="915"/>
        <v>-2.2806784827585845E-4</v>
      </c>
      <c r="BO433" s="240">
        <f t="shared" ca="1" si="916"/>
        <v>-9.0475263892587508E-4</v>
      </c>
      <c r="BP433" s="240">
        <f t="shared" ca="1" si="917"/>
        <v>5.8108481562184192E-4</v>
      </c>
      <c r="BQ433" s="240">
        <f t="shared" ca="1" si="918"/>
        <v>6.780245913291786E-4</v>
      </c>
      <c r="BR433" s="240">
        <f t="shared" ca="1" si="919"/>
        <v>-8.4563688733636972E-4</v>
      </c>
      <c r="BS433" s="240">
        <f t="shared" ca="1" si="920"/>
        <v>-3.4807344601083933E-4</v>
      </c>
      <c r="BT433" s="240">
        <f t="shared" ca="1" si="921"/>
        <v>9.8144840867140661E-4</v>
      </c>
      <c r="BU433" s="240">
        <f t="shared" ca="1" si="922"/>
        <v>-3.4868726169005426E-5</v>
      </c>
      <c r="BV433" s="240">
        <f t="shared" ca="1" si="923"/>
        <v>-9.6784330663819956E-4</v>
      </c>
      <c r="BW433" s="240">
        <f t="shared" ca="1" si="924"/>
        <v>4.1250245087540887E-4</v>
      </c>
      <c r="BX433" s="240">
        <f t="shared" ca="1" si="925"/>
        <v>8.0689283469074743E-4</v>
      </c>
      <c r="BY433" s="240">
        <f t="shared" ca="1" si="926"/>
        <v>-7.2733641678004979E-4</v>
      </c>
      <c r="BZ433" s="240">
        <f t="shared" ca="1" si="927"/>
        <v>-5.2310024316340063E-4</v>
      </c>
      <c r="CA433" s="240">
        <f t="shared" ca="1" si="928"/>
        <v>9.314400065509814E-4</v>
      </c>
      <c r="CB433" s="240">
        <f t="shared" ca="1" si="929"/>
        <v>1.596703815299295E-4</v>
      </c>
      <c r="CC433" s="240">
        <f t="shared" ca="1" si="930"/>
        <v>-9.9374029884920028E-4</v>
      </c>
      <c r="CD433" s="240">
        <f t="shared" ca="1" si="931"/>
        <v>2.2806784827586083E-4</v>
      </c>
      <c r="CE433" s="240">
        <f t="shared" ca="1" si="932"/>
        <v>9.0475263892587986E-4</v>
      </c>
      <c r="CF433" s="240">
        <f t="shared" ca="1" si="933"/>
        <v>-5.8108481562184377E-4</v>
      </c>
      <c r="CG433" s="240">
        <f t="shared" ca="1" si="934"/>
        <v>-6.7802459132918717E-4</v>
      </c>
      <c r="CH433" s="240">
        <f t="shared" ca="1" si="935"/>
        <v>8.4563688733637103E-4</v>
      </c>
      <c r="CI433" s="240">
        <f t="shared" ca="1" si="936"/>
        <v>3.4807344601085028E-4</v>
      </c>
      <c r="CJ433" s="240">
        <f t="shared" ca="1" si="937"/>
        <v>-9.8144840867140704E-4</v>
      </c>
      <c r="CK433" s="240">
        <f t="shared" ca="1" si="938"/>
        <v>3.4868726168993771E-5</v>
      </c>
      <c r="CL433" s="240">
        <f t="shared" ca="1" si="939"/>
        <v>9.6784330663819912E-4</v>
      </c>
      <c r="CM433" s="240">
        <f t="shared" ca="1" si="940"/>
        <v>-4.1250245087539814E-4</v>
      </c>
      <c r="CN433" s="240">
        <f t="shared" ca="1" si="941"/>
        <v>-8.0689283469074602E-4</v>
      </c>
      <c r="CO433" s="240">
        <f t="shared" ca="1" si="942"/>
        <v>7.2733641678005142E-4</v>
      </c>
      <c r="CP433" s="240">
        <f t="shared" ca="1" si="943"/>
        <v>5.2310024316338654E-4</v>
      </c>
      <c r="CQ433" s="240">
        <f t="shared" ca="1" si="944"/>
        <v>-9.3144000655097738E-4</v>
      </c>
      <c r="CR433" s="240">
        <f t="shared" ca="1" si="945"/>
        <v>-1.596703815299411E-4</v>
      </c>
      <c r="CS433" s="240">
        <f t="shared" ca="1" si="946"/>
        <v>9.9374029884920071E-4</v>
      </c>
      <c r="CT433" s="240">
        <f t="shared" ca="1" si="947"/>
        <v>-2.280678482758495E-4</v>
      </c>
      <c r="CU433" s="240">
        <f t="shared" ca="1" si="948"/>
        <v>-9.0475263892587302E-4</v>
      </c>
      <c r="CV433" s="240">
        <f t="shared" ca="1" si="949"/>
        <v>5.8108481562183444E-4</v>
      </c>
      <c r="CW433" s="240">
        <f t="shared" ca="1" si="950"/>
        <v>6.7802459132917502E-4</v>
      </c>
      <c r="CX433" s="240">
        <f t="shared" ca="1" si="951"/>
        <v>-8.4563688733636485E-4</v>
      </c>
      <c r="CY433" s="240">
        <f t="shared" ca="1" si="952"/>
        <v>-3.4807344601083478E-4</v>
      </c>
      <c r="CZ433" s="240">
        <f t="shared" ca="1" si="953"/>
        <v>9.8144840867140509E-4</v>
      </c>
      <c r="DA433" s="240">
        <f t="shared" ca="1" si="954"/>
        <v>-3.4868726169010197E-5</v>
      </c>
      <c r="DB433" s="240">
        <f t="shared" ca="1" si="955"/>
        <v>-9.6784330663820172E-4</v>
      </c>
      <c r="DC433" s="240">
        <f t="shared" ca="1" si="956"/>
        <v>4.1250245087541331E-4</v>
      </c>
      <c r="DD433" s="240">
        <f t="shared" ca="1" si="957"/>
        <v>8.0689283469075285E-4</v>
      </c>
      <c r="DE433" s="240">
        <f t="shared" ca="1" si="958"/>
        <v>-7.273364167800435E-4</v>
      </c>
      <c r="DF433" s="240">
        <f t="shared" ca="1" si="959"/>
        <v>-5.2310024316339651E-4</v>
      </c>
      <c r="DG433" s="240">
        <f t="shared" ca="1" si="960"/>
        <v>9.3144000655097337E-4</v>
      </c>
      <c r="DH433" s="240">
        <f t="shared" ca="1" si="961"/>
        <v>1.5967038152992473E-4</v>
      </c>
      <c r="DI433" s="240">
        <f t="shared" ca="1" si="962"/>
        <v>-9.9374029884920115E-4</v>
      </c>
      <c r="DJ433" s="240">
        <f t="shared" ca="1" si="963"/>
        <v>2.280678482758656E-4</v>
      </c>
      <c r="DK433" s="240">
        <f t="shared" ca="1" si="964"/>
        <v>9.047526389258779E-4</v>
      </c>
      <c r="DL433" s="240">
        <f t="shared" ca="1" si="965"/>
        <v>-5.8108481562184778E-4</v>
      </c>
      <c r="DM433" s="240">
        <f t="shared" ca="1" si="966"/>
        <v>-6.7802459132918359E-4</v>
      </c>
      <c r="DN433" s="240">
        <f t="shared" ca="1" si="967"/>
        <v>8.4563688733637352E-4</v>
      </c>
      <c r="DO433" s="240">
        <f t="shared" ca="1" si="968"/>
        <v>3.4807344601084573E-4</v>
      </c>
      <c r="DP433" s="240">
        <f t="shared" ca="1" si="969"/>
        <v>-9.8144840867140769E-4</v>
      </c>
      <c r="DQ433" s="240">
        <f t="shared" ca="1" si="970"/>
        <v>3.4868726168998487E-5</v>
      </c>
      <c r="DR433" s="240">
        <f t="shared" ca="1" si="971"/>
        <v>9.6784330663820444E-4</v>
      </c>
      <c r="DS433" s="240">
        <f t="shared" ca="1" si="972"/>
        <v>-4.1250245087540258E-4</v>
      </c>
      <c r="DT433" s="240">
        <f t="shared" ca="1" si="973"/>
        <v>-8.0689283469075968E-4</v>
      </c>
      <c r="DU433" s="240">
        <f t="shared" ca="1" si="974"/>
        <v>7.2733641678005478E-4</v>
      </c>
      <c r="DV433" s="240">
        <f t="shared" ca="1" si="975"/>
        <v>5.2310024316340649E-4</v>
      </c>
      <c r="DW433" s="240">
        <f t="shared" ca="1" si="976"/>
        <v>-9.3144000655097912E-4</v>
      </c>
      <c r="DX433" s="240">
        <f t="shared" ca="1" si="977"/>
        <v>-1.5967038152993622E-4</v>
      </c>
      <c r="DY433" s="240">
        <f t="shared" ca="1" si="978"/>
        <v>9.9374029884920071E-4</v>
      </c>
      <c r="DZ433" s="240">
        <f t="shared" ca="1" si="979"/>
        <v>-2.2806784827585422E-4</v>
      </c>
      <c r="EA433" s="240">
        <f t="shared" ca="1" si="980"/>
        <v>-9.0475263892587096E-4</v>
      </c>
      <c r="EB433" s="240">
        <f t="shared" ca="1" si="981"/>
        <v>5.8108481562183835E-4</v>
      </c>
      <c r="EC433" s="240">
        <f t="shared" ca="1" si="982"/>
        <v>6.7802459132917145E-4</v>
      </c>
      <c r="ED433" s="240">
        <f t="shared" ca="1" si="983"/>
        <v>-8.4563688733636734E-4</v>
      </c>
      <c r="EE433" s="240">
        <f t="shared" ca="1" si="984"/>
        <v>-3.4807344601085679E-4</v>
      </c>
      <c r="EF433" s="240">
        <f t="shared" ca="1" si="985"/>
        <v>9.8144840867140574E-4</v>
      </c>
      <c r="EG433" s="240">
        <f t="shared" ca="1" si="986"/>
        <v>-3.4868726168986832E-5</v>
      </c>
      <c r="EH433" s="240">
        <f t="shared" ca="1" si="987"/>
        <v>-9.6784330663820064E-4</v>
      </c>
      <c r="EI433" s="240">
        <f t="shared" ca="1" si="988"/>
        <v>4.1250245087539196E-4</v>
      </c>
      <c r="EJ433" s="240">
        <f t="shared" ca="1" si="989"/>
        <v>8.0689283469075003E-4</v>
      </c>
      <c r="EK433" s="240">
        <f t="shared" ca="1" si="990"/>
        <v>-7.2733641678004687E-4</v>
      </c>
      <c r="EL433" s="240">
        <f t="shared" ca="1" si="991"/>
        <v>-5.2310024316339239E-4</v>
      </c>
      <c r="EM433" s="240">
        <f t="shared" ca="1" si="992"/>
        <v>9.31440006550975E-4</v>
      </c>
      <c r="EN433" s="240">
        <f t="shared" ca="1" si="993"/>
        <v>1.596703815299199E-4</v>
      </c>
      <c r="EO433" s="240">
        <f t="shared" ca="1" si="994"/>
        <v>-9.9374029884920115E-4</v>
      </c>
      <c r="EP433" s="240">
        <f t="shared" ca="1" si="995"/>
        <v>2.2806784827587032E-4</v>
      </c>
      <c r="EQ433" s="240">
        <f t="shared" ca="1" si="996"/>
        <v>9.0475263892587584E-4</v>
      </c>
      <c r="ER433" s="240">
        <f t="shared" ca="1" si="997"/>
        <v>-5.8108481562182881E-4</v>
      </c>
      <c r="ES433" s="240">
        <f t="shared" ca="1" si="998"/>
        <v>-6.7802459132918001E-4</v>
      </c>
      <c r="ET433" s="240">
        <f t="shared" ca="1" si="999"/>
        <v>8.4563688733636127E-4</v>
      </c>
      <c r="EU433" s="240">
        <f t="shared" ca="1" si="1000"/>
        <v>3.4807344601084123E-4</v>
      </c>
      <c r="EV433" s="240">
        <f t="shared" ca="1" si="1001"/>
        <v>-9.8144840867140856E-4</v>
      </c>
      <c r="EW433" s="240">
        <f t="shared" ca="1" si="1002"/>
        <v>3.4868726168975177E-5</v>
      </c>
      <c r="EX433" s="240">
        <f t="shared" ca="1" si="1003"/>
        <v>9.6784330663820324E-4</v>
      </c>
      <c r="EY433" s="240">
        <f t="shared" ca="1" si="1004"/>
        <v>-4.1250245087540703E-4</v>
      </c>
      <c r="EZ433" s="240">
        <f t="shared" ca="1" si="1005"/>
        <v>-8.0689283469074038E-4</v>
      </c>
      <c r="FA433" s="240">
        <f t="shared" ca="1" si="1006"/>
        <v>7.2733641678003884E-4</v>
      </c>
      <c r="FB433" s="240">
        <f t="shared" ca="1" si="1007"/>
        <v>5.2310024316340237E-4</v>
      </c>
      <c r="FC433" s="240">
        <f t="shared" ca="1" si="1008"/>
        <v>-9.3144000655098085E-4</v>
      </c>
      <c r="FD433" s="240">
        <f t="shared" ca="1" si="1009"/>
        <v>-1.5967038152995926E-4</v>
      </c>
      <c r="FE433" s="240">
        <f t="shared" ca="1" si="1010"/>
        <v>9.9374029884920136E-4</v>
      </c>
      <c r="FF433" s="240">
        <f t="shared" ca="1" si="1011"/>
        <v>-2.2806784827585894E-4</v>
      </c>
      <c r="FG433" s="240">
        <f t="shared" ca="1" si="1012"/>
        <v>-9.0475263892586901E-4</v>
      </c>
      <c r="FH433" s="240">
        <f t="shared" ca="1" si="1013"/>
        <v>5.8108481562181926E-4</v>
      </c>
      <c r="FI433" s="240">
        <f t="shared" ca="1" si="1014"/>
        <v>6.7802459132918847E-4</v>
      </c>
      <c r="FJ433" s="240">
        <f t="shared" ca="1" si="1015"/>
        <v>-8.4563688733636994E-4</v>
      </c>
      <c r="FK433" s="240">
        <f t="shared" ca="1" si="1016"/>
        <v>-3.4807344601082567E-4</v>
      </c>
      <c r="FL433" s="240">
        <f t="shared" ca="1" si="1017"/>
        <v>9.8144840867140206E-4</v>
      </c>
      <c r="FM433" s="240">
        <f t="shared" ca="1" si="1018"/>
        <v>-3.4868726168991765E-5</v>
      </c>
      <c r="FN433" s="240">
        <f t="shared" ca="1" si="1019"/>
        <v>-9.6784330663819945E-4</v>
      </c>
      <c r="FO433" s="240">
        <f t="shared" ca="1" si="1020"/>
        <v>4.125024508754222E-4</v>
      </c>
      <c r="FP433" s="240">
        <f t="shared" ca="1" si="1021"/>
        <v>8.0689283469076369E-4</v>
      </c>
      <c r="FQ433" s="240">
        <f t="shared" ca="1" si="1022"/>
        <v>-7.2733641678005012E-4</v>
      </c>
      <c r="FR433" s="240">
        <f t="shared" ca="1" si="1023"/>
        <v>-5.2310024316338827E-4</v>
      </c>
      <c r="FS433" s="240">
        <f t="shared" ca="1" si="1024"/>
        <v>9.3144000655096676E-4</v>
      </c>
      <c r="FT433" s="240">
        <f t="shared" ca="1" si="1025"/>
        <v>1.5967038152994294E-4</v>
      </c>
      <c r="FU433" s="240">
        <f t="shared" ca="1" si="1026"/>
        <v>-9.9374029884920071E-4</v>
      </c>
      <c r="FV433" s="240">
        <f t="shared" ca="1" si="1027"/>
        <v>2.2806784827587509E-4</v>
      </c>
      <c r="FW433" s="240">
        <f t="shared" ca="1" si="1028"/>
        <v>9.047526389258856E-4</v>
      </c>
      <c r="FX433" s="240">
        <f t="shared" ca="1" si="1029"/>
        <v>-5.8108481562183282E-4</v>
      </c>
      <c r="FY433" s="240">
        <f t="shared" ca="1" si="1030"/>
        <v>-6.7802459132917654E-4</v>
      </c>
      <c r="FZ433" s="240">
        <f t="shared" ca="1" si="1031"/>
        <v>8.4563688733637862E-4</v>
      </c>
      <c r="GA433" s="240">
        <f t="shared" ca="1" si="1032"/>
        <v>3.4807344601086308E-4</v>
      </c>
      <c r="GB433" s="240">
        <f t="shared" ca="1" si="1033"/>
        <v>-9.8144840867140466E-4</v>
      </c>
      <c r="GC433" s="240">
        <f t="shared" ca="1" si="1034"/>
        <v>3.4868726169008299E-5</v>
      </c>
      <c r="GD433" s="240">
        <f t="shared" ca="1" si="1035"/>
        <v>9.6784330663820866E-4</v>
      </c>
      <c r="GE433" s="240">
        <f t="shared" ca="1" si="1036"/>
        <v>-4.1250245087538572E-4</v>
      </c>
      <c r="GF433" s="240">
        <f t="shared" ca="1" si="1037"/>
        <v>-8.0689283469075404E-4</v>
      </c>
      <c r="GG433" s="240">
        <f t="shared" ca="1" si="1038"/>
        <v>7.2733641678006139E-4</v>
      </c>
      <c r="GH433" s="240">
        <f t="shared" ca="1" si="1039"/>
        <v>5.2310024316342221E-4</v>
      </c>
      <c r="GI433" s="240">
        <f t="shared" ca="1" si="1040"/>
        <v>-9.3144000655097251E-4</v>
      </c>
      <c r="GJ433" s="240">
        <f t="shared" ca="1" si="1041"/>
        <v>-1.5967038152992657E-4</v>
      </c>
      <c r="GK433" s="240">
        <f t="shared" ca="1" si="1042"/>
        <v>9.9374029884920028E-4</v>
      </c>
      <c r="GL433" s="240">
        <f t="shared" ca="1" si="1043"/>
        <v>-2.2806784827583611E-4</v>
      </c>
      <c r="GM433" s="240">
        <f t="shared" ca="1" si="1044"/>
        <v>-9.0475263892587877E-4</v>
      </c>
      <c r="GN433" s="240">
        <f t="shared" ca="1" si="1045"/>
        <v>5.8108481562184626E-4</v>
      </c>
      <c r="GO433" s="240">
        <f t="shared" ca="1" si="1046"/>
        <v>6.7802459132916429E-4</v>
      </c>
      <c r="GP433" s="240">
        <f t="shared" ca="1" si="1047"/>
        <v>-8.4563688733635769E-4</v>
      </c>
      <c r="GQ433" s="240">
        <f t="shared" ca="1" si="1048"/>
        <v>-3.4807344601084757E-4</v>
      </c>
      <c r="GR433" s="240">
        <f t="shared" ca="1" si="1049"/>
        <v>9.8144840867140748E-4</v>
      </c>
      <c r="GS433" s="240">
        <f t="shared" ca="1" si="1050"/>
        <v>-3.4868726168968346E-5</v>
      </c>
      <c r="GT433" s="240">
        <f t="shared" ca="1" si="1051"/>
        <v>-9.6784330663820487E-4</v>
      </c>
      <c r="GU433" s="240">
        <f t="shared" ca="1" si="1052"/>
        <v>4.1250245087540085E-4</v>
      </c>
      <c r="GV433" s="240">
        <f t="shared" ca="1" si="1053"/>
        <v>8.0689283469074439E-4</v>
      </c>
      <c r="GW433" s="240">
        <f t="shared" ca="1" si="1054"/>
        <v>-7.2733641678003418E-4</v>
      </c>
      <c r="GX433" s="240">
        <f t="shared" ca="1" si="1055"/>
        <v>-5.2310024316340811E-4</v>
      </c>
      <c r="GY433" s="240">
        <f t="shared" ca="1" si="1056"/>
        <v>9.3144000655097836E-4</v>
      </c>
      <c r="GZ433" s="240">
        <f t="shared" ca="1" si="1057"/>
        <v>1.5967038152991031E-4</v>
      </c>
      <c r="HA433" s="240">
        <f t="shared" ca="1" si="1058"/>
        <v>-9.9374029884920158E-4</v>
      </c>
      <c r="HB433" s="240">
        <f t="shared" ca="1" si="1059"/>
        <v>2.2806784827585227E-4</v>
      </c>
      <c r="HC433" s="240">
        <f t="shared" ca="1" si="1060"/>
        <v>9.0475263892587183E-4</v>
      </c>
      <c r="HD433" s="240">
        <f t="shared" ca="1" si="1061"/>
        <v>-5.8108481562181374E-4</v>
      </c>
      <c r="HE433" s="240">
        <f t="shared" ca="1" si="1062"/>
        <v>-6.7802459132919356E-4</v>
      </c>
      <c r="HF433" s="240">
        <f t="shared" ca="1" si="1063"/>
        <v>8.4563688733636636E-4</v>
      </c>
      <c r="HG433" s="240">
        <f t="shared" ca="1" si="1064"/>
        <v>3.4807344601083196E-4</v>
      </c>
      <c r="HH433" s="240">
        <f t="shared" ca="1" si="1065"/>
        <v>-9.8144840867140097E-4</v>
      </c>
      <c r="HI433" s="240">
        <f t="shared" ca="1" si="1066"/>
        <v>3.4868726168984935E-5</v>
      </c>
      <c r="HJ433" s="240">
        <f t="shared" ca="1" si="1067"/>
        <v>9.6784330663820107E-4</v>
      </c>
      <c r="HK433" s="240">
        <f t="shared" ca="1" si="1068"/>
        <v>-4.1250245087541592E-4</v>
      </c>
      <c r="HL433" s="240">
        <f t="shared" ca="1" si="1069"/>
        <v>-8.068928346907677E-4</v>
      </c>
      <c r="HM433" s="240">
        <f t="shared" ca="1" si="1070"/>
        <v>7.2733641678004546E-4</v>
      </c>
      <c r="HN433" s="240">
        <f t="shared" ca="1" si="1071"/>
        <v>5.2310024316339402E-4</v>
      </c>
      <c r="HO433" s="240">
        <f t="shared" ca="1" si="1072"/>
        <v>-9.3144000655098421E-4</v>
      </c>
      <c r="HP433" s="240">
        <f t="shared" ca="1" si="1073"/>
        <v>-1.5967038152994966E-4</v>
      </c>
      <c r="HQ433" s="240">
        <f t="shared" ca="1" si="1074"/>
        <v>9.9374029884920115E-4</v>
      </c>
      <c r="HR433" s="240">
        <f t="shared" ca="1" si="1075"/>
        <v>-2.2806784827586826E-4</v>
      </c>
      <c r="HS433" s="240">
        <f t="shared" ca="1" si="1076"/>
        <v>-9.0475263892588842E-4</v>
      </c>
      <c r="HT433" s="240">
        <f t="shared" ca="1" si="1077"/>
        <v>5.8108481562182718E-4</v>
      </c>
      <c r="HU433" s="240">
        <f t="shared" ca="1" si="1078"/>
        <v>6.7802459132918142E-4</v>
      </c>
      <c r="HV433" s="240">
        <f t="shared" ca="1" si="1079"/>
        <v>-8.4563688733637504E-4</v>
      </c>
      <c r="HW433" s="240">
        <f t="shared" ca="1" si="1080"/>
        <v>-3.4807344601086947E-4</v>
      </c>
      <c r="HX433" s="240">
        <f t="shared" ca="1" si="1081"/>
        <v>9.8144840867140379E-4</v>
      </c>
      <c r="HY433" s="240">
        <f t="shared" ca="1" si="1082"/>
        <v>-3.4868726169001414E-5</v>
      </c>
      <c r="HZ433" s="240">
        <f t="shared" ca="1" si="1083"/>
        <v>-9.6784330663819728E-4</v>
      </c>
      <c r="IA433" s="240">
        <f t="shared" ca="1" si="1084"/>
        <v>4.1250245087537954E-4</v>
      </c>
      <c r="IB433" s="240">
        <f t="shared" ca="1" si="1085"/>
        <v>8.0689283469075794E-4</v>
      </c>
      <c r="IC433" s="240">
        <f t="shared" ca="1" si="1086"/>
        <v>-7.2733641678005673E-4</v>
      </c>
      <c r="ID433" s="240">
        <f t="shared" ca="1" si="1087"/>
        <v>-5.2310024316342806E-4</v>
      </c>
      <c r="IE433" s="240">
        <f t="shared" ca="1" si="1088"/>
        <v>1.3424372303355277E-3</v>
      </c>
      <c r="IF433" s="240">
        <f t="shared" ca="1" si="1089"/>
        <v>1.5967038152993335E-4</v>
      </c>
      <c r="IG433" s="240">
        <f t="shared" ca="1" si="1090"/>
        <v>-9.937402988492005E-4</v>
      </c>
      <c r="IH433" s="240">
        <f t="shared" ca="1" si="1091"/>
        <v>2.2806784827582955E-4</v>
      </c>
      <c r="II433" s="240">
        <f t="shared" ca="1" si="1092"/>
        <v>9.0475263892588159E-4</v>
      </c>
      <c r="IJ433" s="240">
        <f t="shared" ca="1" si="1093"/>
        <v>-5.8108481562184073E-4</v>
      </c>
      <c r="IK433" s="240">
        <f t="shared" ca="1" si="1094"/>
        <v>-6.7802459132916939E-4</v>
      </c>
      <c r="IL433" s="240">
        <f t="shared" ca="1" si="1095"/>
        <v>8.45636887336354E-4</v>
      </c>
      <c r="IM433" s="240">
        <f t="shared" ca="1" si="1096"/>
        <v>3.4807344601085397E-4</v>
      </c>
      <c r="IN433" s="240">
        <f t="shared" ca="1" si="1097"/>
        <v>-9.8144840867140639E-4</v>
      </c>
      <c r="IO433" s="240">
        <f t="shared" ca="1" si="1098"/>
        <v>3.4868726169018003E-5</v>
      </c>
      <c r="IP433" s="240">
        <f t="shared" ca="1" si="1099"/>
        <v>9.678433066382065E-4</v>
      </c>
      <c r="IQ433" s="240">
        <f t="shared" ca="1" si="1100"/>
        <v>-4.1250245087539461E-4</v>
      </c>
      <c r="IR433" s="240">
        <f t="shared" ca="1" si="1101"/>
        <v>-8.068928346907484E-4</v>
      </c>
      <c r="IS433" s="240">
        <f t="shared" ca="1" si="1102"/>
        <v>7.2733641678002963E-4</v>
      </c>
      <c r="IT433" s="240">
        <f t="shared" ca="1" si="1103"/>
        <v>5.2310024316341397E-4</v>
      </c>
      <c r="IU433" s="240">
        <f t="shared" ca="1" si="1104"/>
        <v>-9.3144000655097608E-4</v>
      </c>
      <c r="IV433" s="240">
        <f t="shared" ca="1" si="1105"/>
        <v>-1.5967038152991703E-4</v>
      </c>
      <c r="IW433" s="240">
        <f t="shared" ca="1" si="1106"/>
        <v>9.937402988492018E-4</v>
      </c>
      <c r="IX433" s="240">
        <f t="shared" ca="1" si="1107"/>
        <v>-2.2806784827584565E-4</v>
      </c>
      <c r="IY433" s="240">
        <f t="shared" ca="1" si="1108"/>
        <v>-9.0475263892587465E-4</v>
      </c>
      <c r="IZ433" s="240">
        <f t="shared" ca="1" si="1109"/>
        <v>5.8108481562185407E-4</v>
      </c>
      <c r="JA433" s="240">
        <f t="shared" ca="1" si="1110"/>
        <v>6.7802459132919855E-4</v>
      </c>
      <c r="JB433" s="240">
        <f t="shared" ca="1" si="1111"/>
        <v>-8.4563688733636279E-4</v>
      </c>
    </row>
    <row r="434" spans="2:262">
      <c r="B434" s="248">
        <v>73</v>
      </c>
      <c r="C434" s="247">
        <f t="shared" si="1112"/>
        <v>1.4257812500000008E-3</v>
      </c>
      <c r="D434" s="244">
        <f t="shared" ca="1" si="855"/>
        <v>23.798094141470955</v>
      </c>
      <c r="E434" s="243">
        <f ca="1">CA361</f>
        <v>-0.20190585852904588</v>
      </c>
      <c r="F434" s="242">
        <v>73</v>
      </c>
      <c r="G434" s="240">
        <f t="shared" ca="1" si="856"/>
        <v>-7.4686013113862233E-5</v>
      </c>
      <c r="H434" s="240">
        <f t="shared" ca="1" si="857"/>
        <v>-2.6196333533841311E-4</v>
      </c>
      <c r="I434" s="240">
        <f t="shared" ca="1" si="858"/>
        <v>1.8947899641041463E-4</v>
      </c>
      <c r="J434" s="240">
        <f t="shared" ca="1" si="859"/>
        <v>1.7893316914401126E-4</v>
      </c>
      <c r="K434" s="240">
        <f t="shared" ca="1" si="860"/>
        <v>-2.6788795493971819E-4</v>
      </c>
      <c r="L434" s="240">
        <f t="shared" ca="1" si="861"/>
        <v>-6.1544002843251641E-5</v>
      </c>
      <c r="M434" s="240">
        <f t="shared" ca="1" si="862"/>
        <v>2.9485668963406689E-4</v>
      </c>
      <c r="N434" s="240">
        <f t="shared" ca="1" si="863"/>
        <v>-6.7662929891495026E-5</v>
      </c>
      <c r="O434" s="240">
        <f t="shared" ca="1" si="864"/>
        <v>-2.6520662593031928E-4</v>
      </c>
      <c r="P434" s="240">
        <f t="shared" ca="1" si="865"/>
        <v>1.8387713116979859E-4</v>
      </c>
      <c r="Q434" s="240">
        <f t="shared" ca="1" si="866"/>
        <v>1.846312109787387E-4</v>
      </c>
      <c r="R434" s="240">
        <f t="shared" ca="1" si="867"/>
        <v>-2.647829857640113E-4</v>
      </c>
      <c r="S434" s="240">
        <f t="shared" ca="1" si="868"/>
        <v>-6.8602649872071336E-5</v>
      </c>
      <c r="T434" s="240">
        <f t="shared" ca="1" si="869"/>
        <v>2.9484483709404799E-4</v>
      </c>
      <c r="U434" s="241">
        <f t="shared" ca="1" si="870"/>
        <v>-6.0599089050241038E-5</v>
      </c>
      <c r="V434" s="240">
        <f t="shared" ca="1" si="871"/>
        <v>-2.682901659674792E-4</v>
      </c>
      <c r="W434" s="240">
        <f t="shared" ca="1" si="872"/>
        <v>1.781645052209753E-4</v>
      </c>
      <c r="X434" s="240">
        <f t="shared" ca="1" si="873"/>
        <v>1.9021803787577839E-4</v>
      </c>
      <c r="Y434" s="240">
        <f t="shared" ca="1" si="874"/>
        <v>-2.6151852121855391E-4</v>
      </c>
      <c r="Z434" s="240">
        <f t="shared" ca="1" si="875"/>
        <v>-7.5619973229826897E-5</v>
      </c>
      <c r="AA434" s="240">
        <f t="shared" ca="1" si="876"/>
        <v>2.9465538104912227E-4</v>
      </c>
      <c r="AB434" s="240">
        <f t="shared" ca="1" si="877"/>
        <v>-5.3498745583688554E-5</v>
      </c>
      <c r="AC434" s="240">
        <f t="shared" ca="1" si="878"/>
        <v>-2.7121209804067573E-4</v>
      </c>
      <c r="AD434" s="240">
        <f t="shared" ca="1" si="879"/>
        <v>1.7234455963620598E-4</v>
      </c>
      <c r="AE434" s="240">
        <f t="shared" ca="1" si="880"/>
        <v>1.9569028453951065E-4</v>
      </c>
      <c r="AF434" s="240">
        <f t="shared" ca="1" si="881"/>
        <v>-2.5809652769472139E-4</v>
      </c>
      <c r="AG434" s="240">
        <f t="shared" ca="1" si="882"/>
        <v>-8.2591745943319709E-5</v>
      </c>
      <c r="AH434" s="240">
        <f t="shared" ca="1" si="883"/>
        <v>2.9428843562052676E-4</v>
      </c>
      <c r="AI434" s="240">
        <f t="shared" ca="1" si="884"/>
        <v>-4.6366176473245457E-5</v>
      </c>
      <c r="AJ434" s="240">
        <f t="shared" ca="1" si="885"/>
        <v>-2.7397066208728648E-4</v>
      </c>
      <c r="AK434" s="240">
        <f t="shared" ca="1" si="886"/>
        <v>1.664208001330917E-4</v>
      </c>
      <c r="AL434" s="240">
        <f t="shared" ca="1" si="887"/>
        <v>2.0104465469316895E-4</v>
      </c>
      <c r="AM434" s="240">
        <f t="shared" ca="1" si="888"/>
        <v>-2.5451906647345628E-4</v>
      </c>
      <c r="AN434" s="240">
        <f t="shared" ca="1" si="889"/>
        <v>-8.9513768477362591E-5</v>
      </c>
      <c r="AO434" s="240">
        <f t="shared" ca="1" si="890"/>
        <v>2.9374422184246679E-4</v>
      </c>
      <c r="AP434" s="240">
        <f t="shared" ca="1" si="891"/>
        <v>-3.9205678111833749E-5</v>
      </c>
      <c r="AQ434" s="240">
        <f t="shared" ca="1" si="892"/>
        <v>-2.765641964514787E-4</v>
      </c>
      <c r="AR434" s="240">
        <f t="shared" ca="1" si="893"/>
        <v>1.6039679496285001E-4</v>
      </c>
      <c r="AS434" s="240">
        <f t="shared" ca="1" si="894"/>
        <v>2.0627792306438238E-4</v>
      </c>
      <c r="AT434" s="240">
        <f t="shared" ca="1" si="895"/>
        <v>-2.5078829248362841E-4</v>
      </c>
      <c r="AU434" s="240">
        <f t="shared" ca="1" si="896"/>
        <v>-9.6381871264410063E-5</v>
      </c>
      <c r="AV434" s="240">
        <f t="shared" ca="1" si="897"/>
        <v>2.9302306752897314E-4</v>
      </c>
      <c r="AW434" s="240">
        <f t="shared" ca="1" si="898"/>
        <v>-3.2021563715928419E-5</v>
      </c>
      <c r="AX434" s="240">
        <f t="shared" ca="1" si="899"/>
        <v>-2.7899113888512999E-4</v>
      </c>
      <c r="AY434" s="240">
        <f t="shared" ca="1" si="900"/>
        <v>1.5427617276094518E-4</v>
      </c>
      <c r="AZ434" s="240">
        <f t="shared" ca="1" si="901"/>
        <v>2.1138693732797171E-4</v>
      </c>
      <c r="BA434" s="240">
        <f t="shared" ca="1" si="902"/>
        <v>-2.4690645300398889E-4</v>
      </c>
      <c r="BB434" s="240">
        <f t="shared" ca="1" si="903"/>
        <v>-1.0319191721615815E-4</v>
      </c>
      <c r="BC434" s="240">
        <f t="shared" ca="1" si="904"/>
        <v>2.9212540707643789E-4</v>
      </c>
      <c r="BD434" s="240">
        <f t="shared" ca="1" si="905"/>
        <v>-2.4818160727399856E-5</v>
      </c>
      <c r="BE434" s="240">
        <f t="shared" ca="1" si="906"/>
        <v>-2.8125002748886734E-4</v>
      </c>
      <c r="BF434" s="240">
        <f t="shared" ca="1" si="907"/>
        <v>1.4806262036132678E-4</v>
      </c>
      <c r="BG434" s="240">
        <f t="shared" ca="1" si="908"/>
        <v>2.1636862000478128E-4</v>
      </c>
      <c r="BH434" s="240">
        <f t="shared" ca="1" si="909"/>
        <v>-2.428758863094845E-4</v>
      </c>
      <c r="BI434" s="240">
        <f t="shared" ca="1" si="910"/>
        <v>-1.0993980421556952E-4</v>
      </c>
      <c r="BJ434" s="240">
        <f t="shared" ca="1" si="911"/>
        <v>2.9105178120195243E-4</v>
      </c>
      <c r="BK434" s="240">
        <f t="shared" ca="1" si="912"/>
        <v>-1.7599808206859902E-5</v>
      </c>
      <c r="BL434" s="240">
        <f t="shared" ca="1" si="913"/>
        <v>-2.8333950159266017E-4</v>
      </c>
      <c r="BM434" s="240">
        <f t="shared" ca="1" si="914"/>
        <v>1.4175988057562068E-4</v>
      </c>
      <c r="BN434" s="240">
        <f t="shared" ca="1" si="915"/>
        <v>2.2121997031544381E-4</v>
      </c>
      <c r="BO434" s="240">
        <f t="shared" ca="1" si="916"/>
        <v>-2.3869902026278156E-4</v>
      </c>
      <c r="BP434" s="240">
        <f t="shared" ca="1" si="917"/>
        <v>-1.1662146758783165E-4</v>
      </c>
      <c r="BQ434" s="240">
        <f t="shared" ca="1" si="918"/>
        <v>2.8980283661759782E-4</v>
      </c>
      <c r="BR434" s="240">
        <f t="shared" ca="1" si="919"/>
        <v>-1.0370854219955351E-5</v>
      </c>
      <c r="BS434" s="240">
        <f t="shared" ca="1" si="920"/>
        <v>-2.8525830257544109E-4</v>
      </c>
      <c r="BT434" s="240">
        <f t="shared" ca="1" si="921"/>
        <v>1.3537174993859914E-4</v>
      </c>
      <c r="BU434" s="240">
        <f t="shared" ca="1" si="922"/>
        <v>2.2593806598793576E-4</v>
      </c>
      <c r="BV434" s="240">
        <f t="shared" ca="1" si="923"/>
        <v>-2.3437837085180354E-4</v>
      </c>
      <c r="BW434" s="240">
        <f t="shared" ca="1" si="924"/>
        <v>-1.2323288254878029E-4</v>
      </c>
      <c r="BX434" s="240">
        <f t="shared" ca="1" si="925"/>
        <v>2.8837932564089084E-4</v>
      </c>
      <c r="BY434" s="240">
        <f t="shared" ca="1" si="926"/>
        <v>-3.1356532182599144E-6</v>
      </c>
      <c r="BZ434" s="240">
        <f t="shared" ca="1" si="927"/>
        <v>-2.8700527462324651E-4</v>
      </c>
      <c r="CA434" s="240">
        <f t="shared" ca="1" si="928"/>
        <v>1.2890207642129035E-4</v>
      </c>
      <c r="CB434" s="240">
        <f t="shared" ca="1" si="929"/>
        <v>2.3052006501784498E-4</v>
      </c>
      <c r="CC434" s="240">
        <f t="shared" ca="1" si="930"/>
        <v>-2.2991654067419618E-4</v>
      </c>
      <c r="CD434" s="240">
        <f t="shared" ca="1" si="931"/>
        <v>-1.297700666292558E-4</v>
      </c>
      <c r="CE434" s="240">
        <f t="shared" ca="1" si="932"/>
        <v>2.8678210574161617E-4</v>
      </c>
      <c r="CF434" s="240">
        <f t="shared" ca="1" si="933"/>
        <v>4.1014365836803882E-6</v>
      </c>
      <c r="CG434" s="240">
        <f t="shared" ca="1" si="934"/>
        <v>-2.885793654254345E-4</v>
      </c>
      <c r="CH434" s="240">
        <f t="shared" ca="1" si="935"/>
        <v>1.2235475711310447E-4</v>
      </c>
      <c r="CI434" s="240">
        <f t="shared" ca="1" si="936"/>
        <v>2.3496320738028781E-4</v>
      </c>
      <c r="CJ434" s="240">
        <f t="shared" ca="1" si="937"/>
        <v>-2.2531621736961979E-4</v>
      </c>
      <c r="CK434" s="240">
        <f t="shared" ca="1" si="938"/>
        <v>-1.3622908207400913E-4</v>
      </c>
      <c r="CL434" s="240">
        <f t="shared" ca="1" si="939"/>
        <v>2.8501213902531558E-4</v>
      </c>
      <c r="CM434" s="240">
        <f t="shared" ca="1" si="940"/>
        <v>1.1336055833589464E-5</v>
      </c>
      <c r="CN434" s="240">
        <f t="shared" ca="1" si="941"/>
        <v>-2.8997962680856956E-4</v>
      </c>
      <c r="CO434" s="240">
        <f t="shared" ca="1" si="942"/>
        <v>1.1573373587437265E-4</v>
      </c>
      <c r="CP434" s="240">
        <f t="shared" ca="1" si="943"/>
        <v>2.3926481669244497E-4</v>
      </c>
      <c r="CQ434" s="240">
        <f t="shared" ca="1" si="944"/>
        <v>-2.2058017200081597E-4</v>
      </c>
      <c r="CR434" s="240">
        <f t="shared" ca="1" si="945"/>
        <v>-1.4260603821365455E-4</v>
      </c>
      <c r="CS434" s="240">
        <f t="shared" ca="1" si="946"/>
        <v>2.8307049165375629E-4</v>
      </c>
      <c r="CT434" s="240">
        <f t="shared" ca="1" si="947"/>
        <v>1.8563846667346806E-5</v>
      </c>
      <c r="CU434" s="240">
        <f t="shared" ca="1" si="948"/>
        <v>-2.9120521530755179E-4</v>
      </c>
      <c r="CV434" s="240">
        <f t="shared" ca="1" si="949"/>
        <v>1.09043000960721E-4</v>
      </c>
      <c r="CW434" s="240">
        <f t="shared" ca="1" si="950"/>
        <v>2.434223018257143E-4</v>
      </c>
      <c r="CX434" s="240">
        <f t="shared" ca="1" si="951"/>
        <v>-2.1571125738442272E-4</v>
      </c>
      <c r="CY434" s="240">
        <f t="shared" ca="1" si="952"/>
        <v>-1.4889709380826329E-4</v>
      </c>
      <c r="CZ434" s="240">
        <f t="shared" ca="1" si="953"/>
        <v>2.8095833320271232E-4</v>
      </c>
      <c r="DA434" s="240">
        <f t="shared" ca="1" si="954"/>
        <v>2.5780455334018686E-5</v>
      </c>
      <c r="DB434" s="240">
        <f t="shared" ca="1" si="955"/>
        <v>-2.9225539267369705E-4</v>
      </c>
      <c r="DC434" s="240">
        <f t="shared" ca="1" si="956"/>
        <v>1.0228658262066333E-4</v>
      </c>
      <c r="DD434" s="240">
        <f t="shared" ca="1" si="957"/>
        <v>2.4743315846650991E-4</v>
      </c>
      <c r="DE434" s="240">
        <f t="shared" ca="1" si="958"/>
        <v>-2.1071240637254447E-4</v>
      </c>
      <c r="DF434" s="240">
        <f t="shared" ca="1" si="959"/>
        <v>-1.5509845936118285E-4</v>
      </c>
      <c r="DG434" s="240">
        <f t="shared" ca="1" si="960"/>
        <v>2.7867693595745564E-4</v>
      </c>
      <c r="DH434" s="240">
        <f t="shared" ca="1" si="961"/>
        <v>3.2981534818390652E-5</v>
      </c>
      <c r="DI434" s="240">
        <f t="shared" ca="1" si="962"/>
        <v>-2.9312952631942862E-4</v>
      </c>
      <c r="DJ434" s="240">
        <f t="shared" ca="1" si="963"/>
        <v>9.5468550667976632E-5</v>
      </c>
      <c r="DK434" s="240">
        <f t="shared" ca="1" si="964"/>
        <v>2.5129497062476269E-4</v>
      </c>
      <c r="DL434" s="240">
        <f t="shared" ca="1" si="965"/>
        <v>-2.0558663008611174E-4</v>
      </c>
      <c r="DM434" s="240">
        <f t="shared" ca="1" si="966"/>
        <v>-1.6120639940168813E-4</v>
      </c>
      <c r="DN434" s="240">
        <f t="shared" ca="1" si="967"/>
        <v>2.7622767414637992E-4</v>
      </c>
      <c r="DO434" s="240">
        <f t="shared" ca="1" si="968"/>
        <v>4.0162747459447045E-5</v>
      </c>
      <c r="DP434" s="240">
        <f t="shared" ca="1" si="969"/>
        <v>-2.9382708969932428E-4</v>
      </c>
      <c r="DQ434" s="240">
        <f t="shared" ca="1" si="970"/>
        <v>8.8593012030166587E-5</v>
      </c>
      <c r="DR434" s="240">
        <f t="shared" ca="1" si="971"/>
        <v>2.5500541208923967E-4</v>
      </c>
      <c r="DS434" s="240">
        <f t="shared" ca="1" si="972"/>
        <v>-2.0033701610109434E-4</v>
      </c>
      <c r="DT434" s="240">
        <f t="shared" ca="1" si="973"/>
        <v>-1.6721723473508933E-4</v>
      </c>
      <c r="DU434" s="240">
        <f t="shared" ca="1" si="974"/>
        <v>2.7361202311321648E-4</v>
      </c>
      <c r="DV434" s="240">
        <f t="shared" ca="1" si="975"/>
        <v>4.7319767563215717E-5</v>
      </c>
      <c r="DW434" s="240">
        <f t="shared" ca="1" si="976"/>
        <v>-2.9434766262728755E-4</v>
      </c>
      <c r="DX434" s="240">
        <f t="shared" ca="1" si="977"/>
        <v>8.1664108274615628E-5</v>
      </c>
      <c r="DY434" s="240">
        <f t="shared" ca="1" si="978"/>
        <v>2.5856224782874065E-4</v>
      </c>
      <c r="DZ434" s="240">
        <f t="shared" ca="1" si="979"/>
        <v>-1.9496672658866746E-4</v>
      </c>
      <c r="EA434" s="240">
        <f t="shared" ca="1" si="980"/>
        <v>-1.731273446589413E-4</v>
      </c>
      <c r="EB434" s="240">
        <f t="shared" ca="1" si="981"/>
        <v>2.7083155842834211E-4</v>
      </c>
      <c r="EC434" s="240">
        <f t="shared" ca="1" si="982"/>
        <v>5.4448284008404364E-5</v>
      </c>
      <c r="ED434" s="240">
        <f t="shared" ca="1" si="983"/>
        <v>-2.946909315296522E-4</v>
      </c>
      <c r="EE434" s="240">
        <f t="shared" ca="1" si="984"/>
        <v>7.468601311385772E-5</v>
      </c>
      <c r="EF434" s="240">
        <f t="shared" ca="1" si="985"/>
        <v>2.6196333533841474E-4</v>
      </c>
      <c r="EG434" s="240">
        <f t="shared" ca="1" si="986"/>
        <v>-1.8947899641041282E-4</v>
      </c>
      <c r="EH434" s="240">
        <f t="shared" ca="1" si="987"/>
        <v>-1.7893316914401901E-4</v>
      </c>
      <c r="EI434" s="240">
        <f t="shared" ca="1" si="988"/>
        <v>2.6788795493971467E-4</v>
      </c>
      <c r="EJ434" s="240">
        <f t="shared" ca="1" si="989"/>
        <v>6.1544002843258837E-5</v>
      </c>
      <c r="EK434" s="240">
        <f t="shared" ca="1" si="990"/>
        <v>-2.9485668963406695E-4</v>
      </c>
      <c r="EL434" s="240">
        <f t="shared" ca="1" si="991"/>
        <v>6.7662929891489917E-5</v>
      </c>
      <c r="EM434" s="240">
        <f t="shared" ca="1" si="992"/>
        <v>2.6520662593032096E-4</v>
      </c>
      <c r="EN434" s="240">
        <f t="shared" ca="1" si="993"/>
        <v>-1.8387713116979653E-4</v>
      </c>
      <c r="EO434" s="240">
        <f t="shared" ca="1" si="994"/>
        <v>-1.8463121097873997E-4</v>
      </c>
      <c r="EP434" s="240">
        <f t="shared" ca="1" si="995"/>
        <v>2.6478298576400734E-4</v>
      </c>
      <c r="EQ434" s="240">
        <f t="shared" ca="1" si="996"/>
        <v>6.8602649872078993E-5</v>
      </c>
      <c r="ER434" s="240">
        <f t="shared" ca="1" si="997"/>
        <v>-2.9484483709404794E-4</v>
      </c>
      <c r="ES434" s="240">
        <f t="shared" ca="1" si="998"/>
        <v>6.059908905023538E-5</v>
      </c>
      <c r="ET434" s="240">
        <f t="shared" ca="1" si="999"/>
        <v>2.6829016596748468E-4</v>
      </c>
      <c r="EU434" s="240">
        <f t="shared" ca="1" si="1000"/>
        <v>-1.7816450522097237E-4</v>
      </c>
      <c r="EV434" s="240">
        <f t="shared" ca="1" si="1001"/>
        <v>-1.90218037875786E-4</v>
      </c>
      <c r="EW434" s="240">
        <f t="shared" ca="1" si="1002"/>
        <v>2.6151852121855321E-4</v>
      </c>
      <c r="EX434" s="240">
        <f t="shared" ca="1" si="1003"/>
        <v>7.56199732298345E-5</v>
      </c>
      <c r="EY434" s="240">
        <f t="shared" ca="1" si="1004"/>
        <v>-2.9465538104912222E-4</v>
      </c>
      <c r="EZ434" s="240">
        <f t="shared" ca="1" si="1005"/>
        <v>5.3498745583682868E-5</v>
      </c>
      <c r="FA434" s="240">
        <f t="shared" ca="1" si="1006"/>
        <v>2.7121209804068126E-4</v>
      </c>
      <c r="FB434" s="240">
        <f t="shared" ca="1" si="1007"/>
        <v>-1.72344559636203E-4</v>
      </c>
      <c r="FC434" s="240">
        <f t="shared" ca="1" si="1008"/>
        <v>-1.9569028453951968E-4</v>
      </c>
      <c r="FD434" s="240">
        <f t="shared" ca="1" si="1009"/>
        <v>2.5809652769472058E-4</v>
      </c>
      <c r="FE434" s="240">
        <f t="shared" ca="1" si="1010"/>
        <v>8.2591745943329291E-5</v>
      </c>
      <c r="FF434" s="240">
        <f t="shared" ca="1" si="1011"/>
        <v>-2.9428843562052676E-4</v>
      </c>
      <c r="FG434" s="240">
        <f t="shared" ca="1" si="1012"/>
        <v>4.6366176473237685E-5</v>
      </c>
      <c r="FH434" s="240">
        <f t="shared" ca="1" si="1013"/>
        <v>2.739706620872855E-4</v>
      </c>
      <c r="FI434" s="240">
        <f t="shared" ca="1" si="1014"/>
        <v>-1.6642080013308693E-4</v>
      </c>
      <c r="FJ434" s="240">
        <f t="shared" ca="1" si="1015"/>
        <v>-2.0104465469317776E-4</v>
      </c>
      <c r="FK434" s="240">
        <f t="shared" ca="1" si="1016"/>
        <v>2.5451906647345546E-4</v>
      </c>
      <c r="FL434" s="240">
        <f t="shared" ca="1" si="1017"/>
        <v>8.9513768477372078E-5</v>
      </c>
      <c r="FM434" s="240">
        <f t="shared" ca="1" si="1018"/>
        <v>-2.9374422184246689E-4</v>
      </c>
      <c r="FN434" s="240">
        <f t="shared" ca="1" si="1019"/>
        <v>3.9205678111828017E-5</v>
      </c>
      <c r="FO434" s="240">
        <f t="shared" ca="1" si="1020"/>
        <v>2.7656419645147784E-4</v>
      </c>
      <c r="FP434" s="240">
        <f t="shared" ca="1" si="1021"/>
        <v>-1.6039679496284516E-4</v>
      </c>
      <c r="FQ434" s="240">
        <f t="shared" ca="1" si="1022"/>
        <v>-2.0627792306439252E-4</v>
      </c>
      <c r="FR434" s="240">
        <f t="shared" ca="1" si="1023"/>
        <v>2.5078829248362759E-4</v>
      </c>
      <c r="FS434" s="240">
        <f t="shared" ca="1" si="1024"/>
        <v>9.6381871264419509E-5</v>
      </c>
      <c r="FT434" s="240">
        <f t="shared" ca="1" si="1025"/>
        <v>-2.9302306752897292E-4</v>
      </c>
      <c r="FU434" s="240">
        <f t="shared" ca="1" si="1026"/>
        <v>3.2021563715918512E-5</v>
      </c>
      <c r="FV434" s="240">
        <f t="shared" ca="1" si="1027"/>
        <v>2.7899113888512912E-4</v>
      </c>
      <c r="FW434" s="240">
        <f t="shared" ca="1" si="1028"/>
        <v>-1.5427617276094025E-4</v>
      </c>
      <c r="FX434" s="240">
        <f t="shared" ca="1" si="1029"/>
        <v>-2.1138693732798157E-4</v>
      </c>
      <c r="FY434" s="240">
        <f t="shared" ca="1" si="1030"/>
        <v>2.4690645300398575E-4</v>
      </c>
      <c r="FZ434" s="240">
        <f t="shared" ca="1" si="1031"/>
        <v>1.031919172161675E-4</v>
      </c>
      <c r="GA434" s="240">
        <f t="shared" ca="1" si="1032"/>
        <v>-2.9212540707643768E-4</v>
      </c>
      <c r="GB434" s="240">
        <f t="shared" ca="1" si="1033"/>
        <v>2.4818160727389919E-5</v>
      </c>
      <c r="GC434" s="240">
        <f t="shared" ca="1" si="1034"/>
        <v>2.8125002748886658E-4</v>
      </c>
      <c r="GD434" s="240">
        <f t="shared" ca="1" si="1035"/>
        <v>-1.4806262036132179E-4</v>
      </c>
      <c r="GE434" s="240">
        <f t="shared" ca="1" si="1036"/>
        <v>-2.1636862000479093E-4</v>
      </c>
      <c r="GF434" s="240">
        <f t="shared" ca="1" si="1037"/>
        <v>2.4287588630948119E-4</v>
      </c>
      <c r="GG434" s="240">
        <f t="shared" ca="1" si="1038"/>
        <v>1.0993980421557879E-4</v>
      </c>
      <c r="GH434" s="240">
        <f t="shared" ca="1" si="1039"/>
        <v>-2.9105178120195216E-4</v>
      </c>
      <c r="GI434" s="240">
        <f t="shared" ca="1" si="1040"/>
        <v>1.7599808206849951E-5</v>
      </c>
      <c r="GJ434" s="240">
        <f t="shared" ca="1" si="1041"/>
        <v>2.833395015926606E-4</v>
      </c>
      <c r="GK434" s="240">
        <f t="shared" ca="1" si="1042"/>
        <v>-1.4175988057561561E-4</v>
      </c>
      <c r="GL434" s="240">
        <f t="shared" ca="1" si="1043"/>
        <v>-2.212199703154421E-4</v>
      </c>
      <c r="GM434" s="240">
        <f t="shared" ca="1" si="1044"/>
        <v>2.3869902026277818E-4</v>
      </c>
      <c r="GN434" s="240">
        <f t="shared" ca="1" si="1045"/>
        <v>1.1662146758784466E-4</v>
      </c>
      <c r="GO434" s="240">
        <f t="shared" ca="1" si="1046"/>
        <v>-2.8980283661759755E-4</v>
      </c>
      <c r="GP434" s="240">
        <f t="shared" ca="1" si="1047"/>
        <v>1.0370854219945386E-5</v>
      </c>
      <c r="GQ434" s="240">
        <f t="shared" ca="1" si="1048"/>
        <v>2.8525830257544152E-4</v>
      </c>
      <c r="GR434" s="240">
        <f t="shared" ca="1" si="1049"/>
        <v>-1.3537174993859401E-4</v>
      </c>
      <c r="GS434" s="240">
        <f t="shared" ca="1" si="1050"/>
        <v>-2.2593806598793407E-4</v>
      </c>
      <c r="GT434" s="240">
        <f t="shared" ca="1" si="1051"/>
        <v>2.3437837085180005E-4</v>
      </c>
      <c r="GU434" s="240">
        <f t="shared" ca="1" si="1052"/>
        <v>1.2323288254879314E-4</v>
      </c>
      <c r="GV434" s="240">
        <f t="shared" ca="1" si="1053"/>
        <v>-2.8837932564089051E-4</v>
      </c>
      <c r="GW434" s="240">
        <f t="shared" ca="1" si="1054"/>
        <v>3.1356532182499423E-6</v>
      </c>
      <c r="GX434" s="240">
        <f t="shared" ca="1" si="1055"/>
        <v>2.8700527462324592E-4</v>
      </c>
      <c r="GY434" s="240">
        <f t="shared" ca="1" si="1056"/>
        <v>-1.2890207642128517E-4</v>
      </c>
      <c r="GZ434" s="240">
        <f t="shared" ca="1" si="1057"/>
        <v>-2.3052006501784333E-4</v>
      </c>
      <c r="HA434" s="240">
        <f t="shared" ca="1" si="1058"/>
        <v>2.2991654067419255E-4</v>
      </c>
      <c r="HB434" s="240">
        <f t="shared" ca="1" si="1059"/>
        <v>1.2977006662926851E-4</v>
      </c>
      <c r="HC434" s="240">
        <f t="shared" ca="1" si="1060"/>
        <v>-2.8678210574161487E-4</v>
      </c>
      <c r="HD434" s="240">
        <f t="shared" ca="1" si="1061"/>
        <v>-4.1014365836945489E-6</v>
      </c>
      <c r="HE434" s="240">
        <f t="shared" ca="1" si="1062"/>
        <v>2.8857936542543564E-4</v>
      </c>
      <c r="HF434" s="240">
        <f t="shared" ca="1" si="1063"/>
        <v>-1.2235475711309919E-4</v>
      </c>
      <c r="HG434" s="240">
        <f t="shared" ca="1" si="1064"/>
        <v>-2.3496320738028626E-4</v>
      </c>
      <c r="HH434" s="240">
        <f t="shared" ca="1" si="1065"/>
        <v>2.253162173696161E-4</v>
      </c>
      <c r="HI434" s="240">
        <f t="shared" ca="1" si="1066"/>
        <v>1.3622908207402168E-4</v>
      </c>
      <c r="HJ434" s="240">
        <f t="shared" ca="1" si="1067"/>
        <v>-2.8501213902531406E-4</v>
      </c>
      <c r="HK434" s="240">
        <f t="shared" ca="1" si="1068"/>
        <v>-1.1336055833603611E-5</v>
      </c>
      <c r="HL434" s="240">
        <f t="shared" ca="1" si="1069"/>
        <v>2.8997962680857065E-4</v>
      </c>
      <c r="HM434" s="240">
        <f t="shared" ca="1" si="1070"/>
        <v>-1.1573373587436733E-4</v>
      </c>
      <c r="HN434" s="240">
        <f t="shared" ca="1" si="1071"/>
        <v>-2.3926481669244343E-4</v>
      </c>
      <c r="HO434" s="240">
        <f t="shared" ca="1" si="1072"/>
        <v>2.2058017200081212E-4</v>
      </c>
      <c r="HP434" s="240">
        <f t="shared" ca="1" si="1073"/>
        <v>1.4260603821365228E-4</v>
      </c>
      <c r="HQ434" s="240">
        <f t="shared" ca="1" si="1074"/>
        <v>-2.8307049165375472E-4</v>
      </c>
      <c r="HR434" s="240">
        <f t="shared" ca="1" si="1075"/>
        <v>-1.8563846667360941E-5</v>
      </c>
      <c r="HS434" s="240">
        <f t="shared" ca="1" si="1076"/>
        <v>2.9120521530755271E-4</v>
      </c>
      <c r="HT434" s="240">
        <f t="shared" ca="1" si="1077"/>
        <v>-1.0904300096070785E-4</v>
      </c>
      <c r="HU434" s="240">
        <f t="shared" ca="1" si="1078"/>
        <v>-2.4342230182571286E-4</v>
      </c>
      <c r="HV434" s="240">
        <f t="shared" ca="1" si="1079"/>
        <v>2.1571125738441876E-4</v>
      </c>
      <c r="HW434" s="240">
        <f t="shared" ca="1" si="1080"/>
        <v>1.4889709380826104E-4</v>
      </c>
      <c r="HX434" s="240">
        <f t="shared" ca="1" si="1081"/>
        <v>-2.8095833320271053E-4</v>
      </c>
      <c r="HY434" s="240">
        <f t="shared" ca="1" si="1082"/>
        <v>-2.5780455334032788E-5</v>
      </c>
      <c r="HZ434" s="240">
        <f t="shared" ca="1" si="1083"/>
        <v>2.9225539267369776E-4</v>
      </c>
      <c r="IA434" s="240">
        <f t="shared" ca="1" si="1084"/>
        <v>-1.0228658262065006E-4</v>
      </c>
      <c r="IB434" s="240">
        <f t="shared" ca="1" si="1085"/>
        <v>-2.4743315846650855E-4</v>
      </c>
      <c r="IC434" s="240">
        <f t="shared" ca="1" si="1086"/>
        <v>2.1071240637254043E-4</v>
      </c>
      <c r="ID434" s="240">
        <f t="shared" ca="1" si="1087"/>
        <v>1.5509845936118063E-4</v>
      </c>
      <c r="IE434" s="240">
        <f t="shared" ca="1" si="1088"/>
        <v>-2.693961346751889E-4</v>
      </c>
      <c r="IF434" s="240">
        <f t="shared" ca="1" si="1089"/>
        <v>-3.2981534818404727E-5</v>
      </c>
      <c r="IG434" s="240">
        <f t="shared" ca="1" si="1090"/>
        <v>2.9312952631942927E-4</v>
      </c>
      <c r="IH434" s="240">
        <f t="shared" ca="1" si="1091"/>
        <v>-9.5468550667963243E-5</v>
      </c>
      <c r="II434" s="240">
        <f t="shared" ca="1" si="1092"/>
        <v>-2.5129497062476567E-4</v>
      </c>
      <c r="IJ434" s="240">
        <f t="shared" ca="1" si="1093"/>
        <v>2.0558663008610756E-4</v>
      </c>
      <c r="IK434" s="240">
        <f t="shared" ca="1" si="1094"/>
        <v>1.6120639940168596E-4</v>
      </c>
      <c r="IL434" s="240">
        <f t="shared" ca="1" si="1095"/>
        <v>-2.7622767414637792E-4</v>
      </c>
      <c r="IM434" s="240">
        <f t="shared" ca="1" si="1096"/>
        <v>-4.0162747459461065E-5</v>
      </c>
      <c r="IN434" s="240">
        <f t="shared" ca="1" si="1097"/>
        <v>2.9382708969932477E-4</v>
      </c>
      <c r="IO434" s="240">
        <f t="shared" ca="1" si="1098"/>
        <v>-8.8593012030153075E-5</v>
      </c>
      <c r="IP434" s="240">
        <f t="shared" ca="1" si="1099"/>
        <v>-2.550054120892426E-4</v>
      </c>
      <c r="IQ434" s="240">
        <f t="shared" ca="1" si="1100"/>
        <v>2.0033701610109011E-4</v>
      </c>
      <c r="IR434" s="240">
        <f t="shared" ca="1" si="1101"/>
        <v>1.6721723473508718E-4</v>
      </c>
      <c r="IS434" s="240">
        <f t="shared" ca="1" si="1102"/>
        <v>-2.7361202311321431E-4</v>
      </c>
      <c r="IT434" s="240">
        <f t="shared" ca="1" si="1103"/>
        <v>-4.7319767563213142E-5</v>
      </c>
      <c r="IU434" s="240">
        <f t="shared" ca="1" si="1104"/>
        <v>2.9434766262728793E-4</v>
      </c>
      <c r="IV434" s="240">
        <f t="shared" ca="1" si="1105"/>
        <v>-8.1664108274602022E-5</v>
      </c>
      <c r="IW434" s="240">
        <f t="shared" ca="1" si="1106"/>
        <v>-2.5856224782874342E-4</v>
      </c>
      <c r="IX434" s="240">
        <f t="shared" ca="1" si="1107"/>
        <v>1.9496672658865678E-4</v>
      </c>
      <c r="IY434" s="240">
        <f t="shared" ca="1" si="1108"/>
        <v>1.7312734465893919E-4</v>
      </c>
      <c r="IZ434" s="240">
        <f t="shared" ca="1" si="1109"/>
        <v>-2.7083155842833978E-4</v>
      </c>
      <c r="JA434" s="240">
        <f t="shared" ca="1" si="1110"/>
        <v>-5.4448284008401809E-5</v>
      </c>
      <c r="JB434" s="240">
        <f t="shared" ca="1" si="1111"/>
        <v>2.9469093152965236E-4</v>
      </c>
    </row>
    <row r="435" spans="2:262">
      <c r="B435" s="248">
        <v>74</v>
      </c>
      <c r="C435" s="247">
        <f t="shared" si="1112"/>
        <v>1.4453125000000009E-3</v>
      </c>
      <c r="D435" s="244">
        <f t="shared" ca="1" si="855"/>
        <v>23.808645449929035</v>
      </c>
      <c r="E435" s="243">
        <f ca="1">CB361</f>
        <v>-0.19135455007096372</v>
      </c>
      <c r="F435" s="242">
        <v>74</v>
      </c>
      <c r="G435" s="240">
        <f t="shared" ca="1" si="856"/>
        <v>-8.4343217036391655E-5</v>
      </c>
      <c r="H435" s="240">
        <f t="shared" ca="1" si="857"/>
        <v>3.3984691286696495E-4</v>
      </c>
      <c r="I435" s="240">
        <f t="shared" ca="1" si="858"/>
        <v>-8.0808911019576322E-5</v>
      </c>
      <c r="J435" s="240">
        <f t="shared" ca="1" si="859"/>
        <v>-3.0057698539231797E-4</v>
      </c>
      <c r="K435" s="240">
        <f t="shared" ca="1" si="860"/>
        <v>2.2687741099038837E-4</v>
      </c>
      <c r="L435" s="240">
        <f t="shared" ca="1" si="861"/>
        <v>1.9032355711545522E-4</v>
      </c>
      <c r="M435" s="240">
        <f t="shared" ca="1" si="862"/>
        <v>-3.1936711528587355E-4</v>
      </c>
      <c r="N435" s="240">
        <f t="shared" ca="1" si="863"/>
        <v>-3.5123798860759359E-5</v>
      </c>
      <c r="O435" s="240">
        <f t="shared" ca="1" si="864"/>
        <v>3.3643588921802018E-4</v>
      </c>
      <c r="P435" s="240">
        <f t="shared" ca="1" si="865"/>
        <v>-1.2837070691545829E-4</v>
      </c>
      <c r="Q435" s="240">
        <f t="shared" ca="1" si="866"/>
        <v>-2.7405281429676527E-4</v>
      </c>
      <c r="R435" s="240">
        <f t="shared" ca="1" si="867"/>
        <v>2.6154951115710652E-4</v>
      </c>
      <c r="S435" s="240">
        <f t="shared" ca="1" si="868"/>
        <v>1.469501197476368E-4</v>
      </c>
      <c r="T435" s="240">
        <f t="shared" ca="1" si="869"/>
        <v>-3.3296144422328039E-4</v>
      </c>
      <c r="U435" s="241">
        <f t="shared" ca="1" si="870"/>
        <v>1.4855943488810197E-5</v>
      </c>
      <c r="V435" s="240">
        <f t="shared" ca="1" si="871"/>
        <v>3.2574204458019279E-4</v>
      </c>
      <c r="W435" s="240">
        <f t="shared" ca="1" si="872"/>
        <v>-1.7315366467711413E-4</v>
      </c>
      <c r="X435" s="240">
        <f t="shared" ca="1" si="873"/>
        <v>-2.4159622739188387E-4</v>
      </c>
      <c r="Y435" s="240">
        <f t="shared" ca="1" si="874"/>
        <v>2.9055985426837329E-4</v>
      </c>
      <c r="Z435" s="240">
        <f t="shared" ca="1" si="875"/>
        <v>1.0039565606629342E-4</v>
      </c>
      <c r="AA435" s="240">
        <f t="shared" ca="1" si="876"/>
        <v>-3.3934816341336157E-4</v>
      </c>
      <c r="AB435" s="240">
        <f t="shared" ca="1" si="877"/>
        <v>6.4514099525749891E-5</v>
      </c>
      <c r="AC435" s="240">
        <f t="shared" ca="1" si="878"/>
        <v>3.0799686839523414E-4</v>
      </c>
      <c r="AD435" s="240">
        <f t="shared" ca="1" si="879"/>
        <v>-2.1418836851038115E-4</v>
      </c>
      <c r="AE435" s="240">
        <f t="shared" ca="1" si="880"/>
        <v>-2.0390981176755658E-4</v>
      </c>
      <c r="AF435" s="240">
        <f t="shared" ca="1" si="881"/>
        <v>3.1328045400502393E-4</v>
      </c>
      <c r="AG435" s="240">
        <f t="shared" ca="1" si="882"/>
        <v>5.1667929618923322E-5</v>
      </c>
      <c r="AH435" s="240">
        <f t="shared" ca="1" si="883"/>
        <v>-3.3838901967309391E-4</v>
      </c>
      <c r="AI435" s="240">
        <f t="shared" ca="1" si="884"/>
        <v>1.127757201359934E-4</v>
      </c>
      <c r="AJ435" s="240">
        <f t="shared" ca="1" si="885"/>
        <v>2.835844901383665E-4</v>
      </c>
      <c r="AK435" s="240">
        <f t="shared" ca="1" si="886"/>
        <v>-2.5058654099918421E-4</v>
      </c>
      <c r="AL435" s="240">
        <f t="shared" ca="1" si="887"/>
        <v>-1.6180936451173013E-4</v>
      </c>
      <c r="AM435" s="240">
        <f t="shared" ca="1" si="888"/>
        <v>3.2921947799736988E-4</v>
      </c>
      <c r="AN435" s="240">
        <f t="shared" ca="1" si="889"/>
        <v>1.8217485288115742E-6</v>
      </c>
      <c r="AO435" s="240">
        <f t="shared" ca="1" si="890"/>
        <v>-3.3010477556790819E-4</v>
      </c>
      <c r="AP435" s="240">
        <f t="shared" ca="1" si="891"/>
        <v>1.585960869800216E-4</v>
      </c>
      <c r="AQ435" s="240">
        <f t="shared" ca="1" si="892"/>
        <v>2.5303336407518818E-4</v>
      </c>
      <c r="AR435" s="240">
        <f t="shared" ca="1" si="893"/>
        <v>-2.8156027162905652E-4</v>
      </c>
      <c r="AS435" s="240">
        <f t="shared" ca="1" si="894"/>
        <v>-1.1620623316710801E-4</v>
      </c>
      <c r="AT435" s="240">
        <f t="shared" ca="1" si="895"/>
        <v>3.3803189451070653E-4</v>
      </c>
      <c r="AU435" s="240">
        <f t="shared" ca="1" si="896"/>
        <v>-4.8063867915396714E-5</v>
      </c>
      <c r="AV435" s="240">
        <f t="shared" ca="1" si="897"/>
        <v>-3.1467475996484629E-4</v>
      </c>
      <c r="AW435" s="240">
        <f t="shared" ca="1" si="898"/>
        <v>2.0098332748994609E-4</v>
      </c>
      <c r="AX435" s="240">
        <f t="shared" ca="1" si="899"/>
        <v>2.1700482982271832E-4</v>
      </c>
      <c r="AY435" s="240">
        <f t="shared" ca="1" si="900"/>
        <v>-3.0643907267034916E-4</v>
      </c>
      <c r="AZ435" s="240">
        <f t="shared" ca="1" si="901"/>
        <v>-6.8087587809056801E-5</v>
      </c>
      <c r="BA435" s="240">
        <f t="shared" ca="1" si="902"/>
        <v>3.3952694134039793E-4</v>
      </c>
      <c r="BB435" s="240">
        <f t="shared" ca="1" si="903"/>
        <v>-9.6909046768732201E-5</v>
      </c>
      <c r="BC435" s="240">
        <f t="shared" ca="1" si="904"/>
        <v>-2.9243298610415604E-4</v>
      </c>
      <c r="BD435" s="240">
        <f t="shared" ca="1" si="905"/>
        <v>2.3901988591520533E-4</v>
      </c>
      <c r="BE435" s="240">
        <f t="shared" ca="1" si="906"/>
        <v>1.7627879634388724E-4</v>
      </c>
      <c r="BF435" s="240">
        <f t="shared" ca="1" si="907"/>
        <v>-3.2468439321274312E-4</v>
      </c>
      <c r="BG435" s="240">
        <f t="shared" ca="1" si="908"/>
        <v>-1.8495051794658723E-5</v>
      </c>
      <c r="BH435" s="240">
        <f t="shared" ca="1" si="909"/>
        <v>3.3367225523751691E-4</v>
      </c>
      <c r="BI435" s="240">
        <f t="shared" ca="1" si="910"/>
        <v>-1.4365643741801978E-4</v>
      </c>
      <c r="BJ435" s="240">
        <f t="shared" ca="1" si="911"/>
        <v>-2.6386092122133038E-4</v>
      </c>
      <c r="BK435" s="240">
        <f t="shared" ca="1" si="912"/>
        <v>2.7188238563361964E-4</v>
      </c>
      <c r="BL435" s="240">
        <f t="shared" ca="1" si="913"/>
        <v>1.3173685927375919E-4</v>
      </c>
      <c r="BM435" s="240">
        <f t="shared" ca="1" si="914"/>
        <v>-3.3590127716607849E-4</v>
      </c>
      <c r="BN435" s="240">
        <f t="shared" ca="1" si="915"/>
        <v>3.149784623734009E-5</v>
      </c>
      <c r="BO435" s="240">
        <f t="shared" ca="1" si="916"/>
        <v>3.2059457247545121E-4</v>
      </c>
      <c r="BP435" s="240">
        <f t="shared" ca="1" si="917"/>
        <v>-1.8729410002952932E-4</v>
      </c>
      <c r="BQ435" s="240">
        <f t="shared" ca="1" si="918"/>
        <v>-2.2957706423546261E-4</v>
      </c>
      <c r="BR435" s="240">
        <f t="shared" ca="1" si="919"/>
        <v>2.9885945276871982E-4</v>
      </c>
      <c r="BS435" s="240">
        <f t="shared" ca="1" si="920"/>
        <v>8.434321703638992E-5</v>
      </c>
      <c r="BT435" s="240">
        <f t="shared" ca="1" si="921"/>
        <v>-3.3984691286696495E-4</v>
      </c>
      <c r="BU435" s="240">
        <f t="shared" ca="1" si="922"/>
        <v>8.0808911019577447E-5</v>
      </c>
      <c r="BV435" s="240">
        <f t="shared" ca="1" si="923"/>
        <v>3.0057698539231862E-4</v>
      </c>
      <c r="BW435" s="240">
        <f t="shared" ca="1" si="924"/>
        <v>-2.2687741099038902E-4</v>
      </c>
      <c r="BX435" s="240">
        <f t="shared" ca="1" si="925"/>
        <v>-1.9032355711545701E-4</v>
      </c>
      <c r="BY435" s="240">
        <f t="shared" ca="1" si="926"/>
        <v>3.1936711528587344E-4</v>
      </c>
      <c r="BZ435" s="240">
        <f t="shared" ca="1" si="927"/>
        <v>3.5123798860762083E-5</v>
      </c>
      <c r="CA435" s="240">
        <f t="shared" ca="1" si="928"/>
        <v>-3.3643588921801958E-4</v>
      </c>
      <c r="CB435" s="240">
        <f t="shared" ca="1" si="929"/>
        <v>1.2837070691546022E-4</v>
      </c>
      <c r="CC435" s="240">
        <f t="shared" ca="1" si="930"/>
        <v>2.7405281429676619E-4</v>
      </c>
      <c r="CD435" s="240">
        <f t="shared" ca="1" si="931"/>
        <v>-2.6154951115710397E-4</v>
      </c>
      <c r="CE435" s="240">
        <f t="shared" ca="1" si="932"/>
        <v>-1.4695011974763384E-4</v>
      </c>
      <c r="CF435" s="240">
        <f t="shared" ca="1" si="933"/>
        <v>3.3296144422328039E-4</v>
      </c>
      <c r="CG435" s="240">
        <f t="shared" ca="1" si="934"/>
        <v>-1.4855943488807405E-5</v>
      </c>
      <c r="CH435" s="240">
        <f t="shared" ca="1" si="935"/>
        <v>-3.2574204458019426E-4</v>
      </c>
      <c r="CI435" s="240">
        <f t="shared" ca="1" si="936"/>
        <v>1.7315366467711595E-4</v>
      </c>
      <c r="CJ435" s="240">
        <f t="shared" ca="1" si="937"/>
        <v>2.4159622739188409E-4</v>
      </c>
      <c r="CK435" s="240">
        <f t="shared" ca="1" si="938"/>
        <v>-2.9055985426837183E-4</v>
      </c>
      <c r="CL435" s="240">
        <f t="shared" ca="1" si="939"/>
        <v>-1.0039565606628914E-4</v>
      </c>
      <c r="CM435" s="240">
        <f t="shared" ca="1" si="940"/>
        <v>3.3934816341336162E-4</v>
      </c>
      <c r="CN435" s="240">
        <f t="shared" ca="1" si="941"/>
        <v>-6.4514099525747181E-5</v>
      </c>
      <c r="CO435" s="240">
        <f t="shared" ca="1" si="942"/>
        <v>-3.0799686839523636E-4</v>
      </c>
      <c r="CP435" s="240">
        <f t="shared" ca="1" si="943"/>
        <v>2.1418836851038278E-4</v>
      </c>
      <c r="CQ435" s="240">
        <f t="shared" ca="1" si="944"/>
        <v>2.0390981176755685E-4</v>
      </c>
      <c r="CR435" s="240">
        <f t="shared" ca="1" si="945"/>
        <v>-3.1328045400502285E-4</v>
      </c>
      <c r="CS435" s="240">
        <f t="shared" ca="1" si="946"/>
        <v>-5.1667929618918904E-5</v>
      </c>
      <c r="CT435" s="240">
        <f t="shared" ca="1" si="947"/>
        <v>3.3838901967309397E-4</v>
      </c>
      <c r="CU435" s="240">
        <f t="shared" ca="1" si="948"/>
        <v>-1.127757201359908E-4</v>
      </c>
      <c r="CV435" s="240">
        <f t="shared" ca="1" si="949"/>
        <v>-2.8358449013836937E-4</v>
      </c>
      <c r="CW435" s="240">
        <f t="shared" ca="1" si="950"/>
        <v>2.5058654099918562E-4</v>
      </c>
      <c r="CX435" s="240">
        <f t="shared" ca="1" si="951"/>
        <v>1.6180936451173043E-4</v>
      </c>
      <c r="CY435" s="240">
        <f t="shared" ca="1" si="952"/>
        <v>-3.2921947799736923E-4</v>
      </c>
      <c r="CZ435" s="240">
        <f t="shared" ca="1" si="953"/>
        <v>-1.8217485288070747E-6</v>
      </c>
      <c r="DA435" s="240">
        <f t="shared" ca="1" si="954"/>
        <v>3.301047755679077E-4</v>
      </c>
      <c r="DB435" s="240">
        <f t="shared" ca="1" si="955"/>
        <v>-1.5859608698002133E-4</v>
      </c>
      <c r="DC435" s="240">
        <f t="shared" ca="1" si="956"/>
        <v>-2.5303336407519165E-4</v>
      </c>
      <c r="DD435" s="240">
        <f t="shared" ca="1" si="957"/>
        <v>2.8156027162905902E-4</v>
      </c>
      <c r="DE435" s="240">
        <f t="shared" ca="1" si="958"/>
        <v>1.1620623316710833E-4</v>
      </c>
      <c r="DF435" s="240">
        <f t="shared" ca="1" si="959"/>
        <v>-3.3803189451070648E-4</v>
      </c>
      <c r="DG435" s="240">
        <f t="shared" ca="1" si="960"/>
        <v>4.806386791540116E-5</v>
      </c>
      <c r="DH435" s="240">
        <f t="shared" ca="1" si="961"/>
        <v>3.1467475996484645E-4</v>
      </c>
      <c r="DI435" s="240">
        <f t="shared" ca="1" si="962"/>
        <v>-2.0098332748994576E-4</v>
      </c>
      <c r="DJ435" s="240">
        <f t="shared" ca="1" si="963"/>
        <v>-2.1700482982272233E-4</v>
      </c>
      <c r="DK435" s="240">
        <f t="shared" ca="1" si="964"/>
        <v>3.0643907267035106E-4</v>
      </c>
      <c r="DL435" s="240">
        <f t="shared" ca="1" si="965"/>
        <v>6.8087587809057126E-5</v>
      </c>
      <c r="DM435" s="240">
        <f t="shared" ca="1" si="966"/>
        <v>-3.3952694134039798E-4</v>
      </c>
      <c r="DN435" s="240">
        <f t="shared" ca="1" si="967"/>
        <v>9.6909046768736511E-5</v>
      </c>
      <c r="DO435" s="240">
        <f t="shared" ca="1" si="968"/>
        <v>2.9243298610415625E-4</v>
      </c>
      <c r="DP435" s="240">
        <f t="shared" ca="1" si="969"/>
        <v>-2.3901988591520506E-4</v>
      </c>
      <c r="DQ435" s="240">
        <f t="shared" ca="1" si="970"/>
        <v>-1.7627879634389169E-4</v>
      </c>
      <c r="DR435" s="240">
        <f t="shared" ca="1" si="971"/>
        <v>3.2468439321274443E-4</v>
      </c>
      <c r="DS435" s="240">
        <f t="shared" ca="1" si="972"/>
        <v>1.8495051794659048E-5</v>
      </c>
      <c r="DT435" s="240">
        <f t="shared" ca="1" si="973"/>
        <v>-3.3367225523751697E-4</v>
      </c>
      <c r="DU435" s="240">
        <f t="shared" ca="1" si="974"/>
        <v>1.4365643741801509E-4</v>
      </c>
      <c r="DV435" s="240">
        <f t="shared" ca="1" si="975"/>
        <v>2.6386092122133054E-4</v>
      </c>
      <c r="DW435" s="240">
        <f t="shared" ca="1" si="976"/>
        <v>-2.7188238563361948E-4</v>
      </c>
      <c r="DX435" s="240">
        <f t="shared" ca="1" si="977"/>
        <v>-1.3173685927376393E-4</v>
      </c>
      <c r="DY435" s="240">
        <f t="shared" ca="1" si="978"/>
        <v>3.3590127716607915E-4</v>
      </c>
      <c r="DZ435" s="240">
        <f t="shared" ca="1" si="979"/>
        <v>-3.1497846237339765E-5</v>
      </c>
      <c r="EA435" s="240">
        <f t="shared" ca="1" si="980"/>
        <v>-3.2059457247545127E-4</v>
      </c>
      <c r="EB435" s="240">
        <f t="shared" ca="1" si="981"/>
        <v>1.8729410002952507E-4</v>
      </c>
      <c r="EC435" s="240">
        <f t="shared" ca="1" si="982"/>
        <v>2.2957706423545928E-4</v>
      </c>
      <c r="ED435" s="240">
        <f t="shared" ca="1" si="983"/>
        <v>-2.9885945276871966E-4</v>
      </c>
      <c r="EE435" s="240">
        <f t="shared" ca="1" si="984"/>
        <v>-8.4343217036394921E-5</v>
      </c>
      <c r="EF435" s="240">
        <f t="shared" ca="1" si="985"/>
        <v>3.3984691286696489E-4</v>
      </c>
      <c r="EG435" s="240">
        <f t="shared" ca="1" si="986"/>
        <v>-8.0808911019577122E-5</v>
      </c>
      <c r="EH435" s="240">
        <f t="shared" ca="1" si="987"/>
        <v>-3.0057698539231884E-4</v>
      </c>
      <c r="EI435" s="240">
        <f t="shared" ca="1" si="988"/>
        <v>2.2687741099038517E-4</v>
      </c>
      <c r="EJ435" s="240">
        <f t="shared" ca="1" si="989"/>
        <v>1.903235571154533E-4</v>
      </c>
      <c r="EK435" s="240">
        <f t="shared" ca="1" si="990"/>
        <v>-3.1936711528587333E-4</v>
      </c>
      <c r="EL435" s="240">
        <f t="shared" ca="1" si="991"/>
        <v>-3.5123798860762422E-5</v>
      </c>
      <c r="EM435" s="240">
        <f t="shared" ca="1" si="992"/>
        <v>3.3643588921801958E-4</v>
      </c>
      <c r="EN435" s="240">
        <f t="shared" ca="1" si="993"/>
        <v>-1.2837070691545986E-4</v>
      </c>
      <c r="EO435" s="240">
        <f t="shared" ca="1" si="994"/>
        <v>-2.7405281429676641E-4</v>
      </c>
      <c r="EP435" s="240">
        <f t="shared" ca="1" si="995"/>
        <v>2.6154951115710376E-4</v>
      </c>
      <c r="EQ435" s="240">
        <f t="shared" ca="1" si="996"/>
        <v>1.4695011974763417E-4</v>
      </c>
      <c r="ER435" s="240">
        <f t="shared" ca="1" si="997"/>
        <v>-3.3296144422328028E-4</v>
      </c>
      <c r="ES435" s="240">
        <f t="shared" ca="1" si="998"/>
        <v>1.4855943488807134E-5</v>
      </c>
      <c r="ET435" s="240">
        <f t="shared" ca="1" si="999"/>
        <v>3.2574204458019437E-4</v>
      </c>
      <c r="EU435" s="240">
        <f t="shared" ca="1" si="1000"/>
        <v>-1.731536646771073E-4</v>
      </c>
      <c r="EV435" s="240">
        <f t="shared" ca="1" si="1001"/>
        <v>-2.4159622739187755E-4</v>
      </c>
      <c r="EW435" s="240">
        <f t="shared" ca="1" si="1002"/>
        <v>2.9055985426837671E-4</v>
      </c>
      <c r="EX435" s="240">
        <f t="shared" ca="1" si="1003"/>
        <v>1.0039565606628946E-4</v>
      </c>
      <c r="EY435" s="240">
        <f t="shared" ca="1" si="1004"/>
        <v>-3.3934816341336157E-4</v>
      </c>
      <c r="EZ435" s="240">
        <f t="shared" ca="1" si="1005"/>
        <v>6.4514099525746855E-5</v>
      </c>
      <c r="FA435" s="240">
        <f t="shared" ca="1" si="1006"/>
        <v>3.0799686839523652E-4</v>
      </c>
      <c r="FB435" s="240">
        <f t="shared" ca="1" si="1007"/>
        <v>-2.1418836851037502E-4</v>
      </c>
      <c r="FC435" s="240">
        <f t="shared" ca="1" si="1008"/>
        <v>-2.0390981176754937E-4</v>
      </c>
      <c r="FD435" s="240">
        <f t="shared" ca="1" si="1009"/>
        <v>3.1328045400502643E-4</v>
      </c>
      <c r="FE435" s="240">
        <f t="shared" ca="1" si="1010"/>
        <v>5.1667929618919215E-5</v>
      </c>
      <c r="FF435" s="240">
        <f t="shared" ca="1" si="1011"/>
        <v>-3.3838901967309402E-4</v>
      </c>
      <c r="FG435" s="240">
        <f t="shared" ca="1" si="1012"/>
        <v>1.1277572013599048E-4</v>
      </c>
      <c r="FH435" s="240">
        <f t="shared" ca="1" si="1013"/>
        <v>2.8358449013836953E-4</v>
      </c>
      <c r="FI435" s="240">
        <f t="shared" ca="1" si="1014"/>
        <v>-2.5058654099917885E-4</v>
      </c>
      <c r="FJ435" s="240">
        <f t="shared" ca="1" si="1015"/>
        <v>-1.6180936451173922E-4</v>
      </c>
      <c r="FK435" s="240">
        <f t="shared" ca="1" si="1016"/>
        <v>3.2921947799737156E-4</v>
      </c>
      <c r="FL435" s="240">
        <f t="shared" ca="1" si="1017"/>
        <v>1.8217485288074271E-6</v>
      </c>
      <c r="FM435" s="240">
        <f t="shared" ca="1" si="1018"/>
        <v>-3.3010477556790781E-4</v>
      </c>
      <c r="FN435" s="240">
        <f t="shared" ca="1" si="1019"/>
        <v>1.58596086980021E-4</v>
      </c>
      <c r="FO435" s="240">
        <f t="shared" ca="1" si="1020"/>
        <v>2.5303336407519187E-4</v>
      </c>
      <c r="FP435" s="240">
        <f t="shared" ca="1" si="1021"/>
        <v>-2.8156027162905343E-4</v>
      </c>
      <c r="FQ435" s="240">
        <f t="shared" ca="1" si="1022"/>
        <v>-1.1620623316711771E-4</v>
      </c>
      <c r="FR435" s="240">
        <f t="shared" ca="1" si="1023"/>
        <v>3.3803189451070745E-4</v>
      </c>
      <c r="FS435" s="240">
        <f t="shared" ca="1" si="1024"/>
        <v>-4.8063867915400834E-5</v>
      </c>
      <c r="FT435" s="240">
        <f t="shared" ca="1" si="1025"/>
        <v>-3.1467475996484656E-4</v>
      </c>
      <c r="FU435" s="240">
        <f t="shared" ca="1" si="1026"/>
        <v>2.0098332748994557E-4</v>
      </c>
      <c r="FV435" s="240">
        <f t="shared" ca="1" si="1027"/>
        <v>2.1700482982272255E-4</v>
      </c>
      <c r="FW435" s="240">
        <f t="shared" ca="1" si="1028"/>
        <v>-3.0643907267034672E-4</v>
      </c>
      <c r="FX435" s="240">
        <f t="shared" ca="1" si="1029"/>
        <v>-6.8087587809066924E-5</v>
      </c>
      <c r="FY435" s="240">
        <f t="shared" ca="1" si="1030"/>
        <v>3.3952694134039755E-4</v>
      </c>
      <c r="FZ435" s="240">
        <f t="shared" ca="1" si="1031"/>
        <v>-9.6909046768736212E-5</v>
      </c>
      <c r="GA435" s="240">
        <f t="shared" ca="1" si="1032"/>
        <v>-2.9243298610415641E-4</v>
      </c>
      <c r="GB435" s="240">
        <f t="shared" ca="1" si="1033"/>
        <v>2.3901988591520487E-4</v>
      </c>
      <c r="GC435" s="240">
        <f t="shared" ca="1" si="1034"/>
        <v>1.7627879634389193E-4</v>
      </c>
      <c r="GD435" s="240">
        <f t="shared" ca="1" si="1035"/>
        <v>-3.2468439321274144E-4</v>
      </c>
      <c r="GE435" s="240">
        <f t="shared" ca="1" si="1036"/>
        <v>-1.8495051794668996E-5</v>
      </c>
      <c r="GF435" s="240">
        <f t="shared" ca="1" si="1037"/>
        <v>3.3367225523751523E-4</v>
      </c>
      <c r="GG435" s="240">
        <f t="shared" ca="1" si="1038"/>
        <v>-1.4365643741802358E-4</v>
      </c>
      <c r="GH435" s="240">
        <f t="shared" ca="1" si="1039"/>
        <v>-2.6386092122133076E-4</v>
      </c>
      <c r="GI435" s="240">
        <f t="shared" ca="1" si="1040"/>
        <v>2.7188238563361926E-4</v>
      </c>
      <c r="GJ435" s="240">
        <f t="shared" ca="1" si="1041"/>
        <v>1.3173685927376426E-4</v>
      </c>
      <c r="GK435" s="240">
        <f t="shared" ca="1" si="1042"/>
        <v>-3.3590127716607763E-4</v>
      </c>
      <c r="GL435" s="240">
        <f t="shared" ca="1" si="1043"/>
        <v>3.1497846237329817E-5</v>
      </c>
      <c r="GM435" s="240">
        <f t="shared" ca="1" si="1044"/>
        <v>3.2059457247544818E-4</v>
      </c>
      <c r="GN435" s="240">
        <f t="shared" ca="1" si="1045"/>
        <v>-1.8729410002953285E-4</v>
      </c>
      <c r="GO435" s="240">
        <f t="shared" ca="1" si="1046"/>
        <v>-2.2957706423545952E-4</v>
      </c>
      <c r="GP435" s="240">
        <f t="shared" ca="1" si="1047"/>
        <v>2.988594527687195E-4</v>
      </c>
      <c r="GQ435" s="240">
        <f t="shared" ca="1" si="1048"/>
        <v>8.4343217036395233E-5</v>
      </c>
      <c r="GR435" s="240">
        <f t="shared" ca="1" si="1049"/>
        <v>-3.3984691286696489E-4</v>
      </c>
      <c r="GS435" s="240">
        <f t="shared" ca="1" si="1050"/>
        <v>8.0808911019567432E-5</v>
      </c>
      <c r="GT435" s="240">
        <f t="shared" ca="1" si="1051"/>
        <v>3.005769853923145E-4</v>
      </c>
      <c r="GU435" s="240">
        <f t="shared" ca="1" si="1052"/>
        <v>-2.2687741099039214E-4</v>
      </c>
      <c r="GV435" s="240">
        <f t="shared" ca="1" si="1053"/>
        <v>-1.9032355711545354E-4</v>
      </c>
      <c r="GW435" s="240">
        <f t="shared" ca="1" si="1054"/>
        <v>3.1936711528587322E-4</v>
      </c>
      <c r="GX435" s="240">
        <f t="shared" ca="1" si="1055"/>
        <v>3.5123798860762747E-5</v>
      </c>
      <c r="GY435" s="240">
        <f t="shared" ca="1" si="1056"/>
        <v>-3.3643588921802099E-4</v>
      </c>
      <c r="GZ435" s="240">
        <f t="shared" ca="1" si="1057"/>
        <v>1.2837070691545065E-4</v>
      </c>
      <c r="HA435" s="240">
        <f t="shared" ca="1" si="1058"/>
        <v>2.7405281429676088E-4</v>
      </c>
      <c r="HB435" s="240">
        <f t="shared" ca="1" si="1059"/>
        <v>-2.6154951115710972E-4</v>
      </c>
      <c r="HC435" s="240">
        <f t="shared" ca="1" si="1060"/>
        <v>-1.4695011974763444E-4</v>
      </c>
      <c r="HD435" s="240">
        <f t="shared" ca="1" si="1061"/>
        <v>3.3296144422328023E-4</v>
      </c>
      <c r="HE435" s="240">
        <f t="shared" ca="1" si="1062"/>
        <v>-1.4855943488806755E-5</v>
      </c>
      <c r="HF435" s="240">
        <f t="shared" ca="1" si="1063"/>
        <v>-3.2574204458019448E-4</v>
      </c>
      <c r="HG435" s="240">
        <f t="shared" ca="1" si="1064"/>
        <v>1.73153664677107E-4</v>
      </c>
      <c r="HH435" s="240">
        <f t="shared" ca="1" si="1065"/>
        <v>2.415962273918778E-4</v>
      </c>
      <c r="HI435" s="240">
        <f t="shared" ca="1" si="1066"/>
        <v>-2.9055985426837655E-4</v>
      </c>
      <c r="HJ435" s="240">
        <f t="shared" ca="1" si="1067"/>
        <v>-1.0039565606628976E-4</v>
      </c>
      <c r="HK435" s="240">
        <f t="shared" ca="1" si="1068"/>
        <v>3.3934816341336157E-4</v>
      </c>
      <c r="HL435" s="240">
        <f t="shared" ca="1" si="1069"/>
        <v>-6.4514099525746503E-5</v>
      </c>
      <c r="HM435" s="240">
        <f t="shared" ca="1" si="1070"/>
        <v>-3.0799686839523663E-4</v>
      </c>
      <c r="HN435" s="240">
        <f t="shared" ca="1" si="1071"/>
        <v>2.141883685103747E-4</v>
      </c>
      <c r="HO435" s="240">
        <f t="shared" ca="1" si="1072"/>
        <v>2.0390981176754964E-4</v>
      </c>
      <c r="HP435" s="240">
        <f t="shared" ca="1" si="1073"/>
        <v>-3.1328045400502637E-4</v>
      </c>
      <c r="HQ435" s="240">
        <f t="shared" ca="1" si="1074"/>
        <v>-5.1667929618919554E-5</v>
      </c>
      <c r="HR435" s="240">
        <f t="shared" ca="1" si="1075"/>
        <v>3.3838901967309402E-4</v>
      </c>
      <c r="HS435" s="240">
        <f t="shared" ca="1" si="1076"/>
        <v>-1.1277572013599019E-4</v>
      </c>
      <c r="HT435" s="240">
        <f t="shared" ca="1" si="1077"/>
        <v>-2.835844901383697E-4</v>
      </c>
      <c r="HU435" s="240">
        <f t="shared" ca="1" si="1078"/>
        <v>2.5058654099917869E-4</v>
      </c>
      <c r="HV435" s="240">
        <f t="shared" ca="1" si="1079"/>
        <v>1.6180936451172252E-4</v>
      </c>
      <c r="HW435" s="240">
        <f t="shared" ca="1" si="1080"/>
        <v>-3.2921947799737145E-4</v>
      </c>
      <c r="HX435" s="240">
        <f t="shared" ca="1" si="1081"/>
        <v>-1.8217485288077523E-6</v>
      </c>
      <c r="HY435" s="240">
        <f t="shared" ca="1" si="1082"/>
        <v>3.3010477556790787E-4</v>
      </c>
      <c r="HZ435" s="240">
        <f t="shared" ca="1" si="1083"/>
        <v>-1.5859608698002073E-4</v>
      </c>
      <c r="IA435" s="240">
        <f t="shared" ca="1" si="1084"/>
        <v>-2.5303336407519209E-4</v>
      </c>
      <c r="IB435" s="240">
        <f t="shared" ca="1" si="1085"/>
        <v>2.8156027162905327E-4</v>
      </c>
      <c r="IC435" s="240">
        <f t="shared" ca="1" si="1086"/>
        <v>1.1620623316711804E-4</v>
      </c>
      <c r="ID435" s="240">
        <f t="shared" ca="1" si="1087"/>
        <v>-3.380318945107074E-4</v>
      </c>
      <c r="IE435" s="240">
        <f t="shared" ca="1" si="1088"/>
        <v>1.3871389965622134E-4</v>
      </c>
      <c r="IF435" s="240">
        <f t="shared" ca="1" si="1089"/>
        <v>3.1467475996484673E-4</v>
      </c>
      <c r="IG435" s="240">
        <f t="shared" ca="1" si="1090"/>
        <v>-2.0098332748994527E-4</v>
      </c>
      <c r="IH435" s="240">
        <f t="shared" ca="1" si="1091"/>
        <v>-2.1700482982272282E-4</v>
      </c>
      <c r="II435" s="240">
        <f t="shared" ca="1" si="1092"/>
        <v>3.0643907267034667E-4</v>
      </c>
      <c r="IJ435" s="240">
        <f t="shared" ca="1" si="1093"/>
        <v>6.8087587809067263E-5</v>
      </c>
      <c r="IK435" s="240">
        <f t="shared" ca="1" si="1094"/>
        <v>-3.395269413403976E-4</v>
      </c>
      <c r="IL435" s="240">
        <f t="shared" ca="1" si="1095"/>
        <v>9.6909046768735887E-5</v>
      </c>
      <c r="IM435" s="240">
        <f t="shared" ca="1" si="1096"/>
        <v>2.9243298610415658E-4</v>
      </c>
      <c r="IN435" s="240">
        <f t="shared" ca="1" si="1097"/>
        <v>-2.390198859152046E-4</v>
      </c>
      <c r="IO435" s="240">
        <f t="shared" ca="1" si="1098"/>
        <v>-1.7627879634389223E-4</v>
      </c>
      <c r="IP435" s="240">
        <f t="shared" ca="1" si="1099"/>
        <v>3.2468439321274134E-4</v>
      </c>
      <c r="IQ435" s="240">
        <f t="shared" ca="1" si="1100"/>
        <v>1.8495051794669348E-5</v>
      </c>
      <c r="IR435" s="240">
        <f t="shared" ca="1" si="1101"/>
        <v>-3.3367225523751529E-4</v>
      </c>
      <c r="IS435" s="240">
        <f t="shared" ca="1" si="1102"/>
        <v>1.4365643741802325E-4</v>
      </c>
      <c r="IT435" s="240">
        <f t="shared" ca="1" si="1103"/>
        <v>2.6386092122133097E-4</v>
      </c>
      <c r="IU435" s="240">
        <f t="shared" ca="1" si="1104"/>
        <v>-2.7188238563361904E-4</v>
      </c>
      <c r="IV435" s="240">
        <f t="shared" ca="1" si="1105"/>
        <v>-1.3173685927376456E-4</v>
      </c>
      <c r="IW435" s="240">
        <f t="shared" ca="1" si="1106"/>
        <v>3.3590127716607752E-4</v>
      </c>
      <c r="IX435" s="240">
        <f t="shared" ca="1" si="1107"/>
        <v>-3.1497846237329465E-5</v>
      </c>
      <c r="IY435" s="240">
        <f t="shared" ca="1" si="1108"/>
        <v>-3.2059457247544829E-4</v>
      </c>
      <c r="IZ435" s="240">
        <f t="shared" ca="1" si="1109"/>
        <v>1.8729410002953252E-4</v>
      </c>
      <c r="JA435" s="240">
        <f t="shared" ca="1" si="1110"/>
        <v>2.2957706423545979E-4</v>
      </c>
      <c r="JB435" s="240">
        <f t="shared" ca="1" si="1111"/>
        <v>-2.9885945276871933E-4</v>
      </c>
    </row>
    <row r="436" spans="2:262">
      <c r="B436" s="248">
        <v>75</v>
      </c>
      <c r="C436" s="247">
        <f t="shared" si="1112"/>
        <v>1.4648437500000009E-3</v>
      </c>
      <c r="D436" s="244">
        <f t="shared" ca="1" si="855"/>
        <v>23.806154253390783</v>
      </c>
      <c r="E436" s="243">
        <f ca="1">CC361</f>
        <v>-0.19384574660921799</v>
      </c>
      <c r="F436" s="242">
        <v>75</v>
      </c>
      <c r="G436" s="240">
        <f t="shared" ca="1" si="856"/>
        <v>-2.3762486042960563E-4</v>
      </c>
      <c r="H436" s="240">
        <f t="shared" ca="1" si="857"/>
        <v>1.510098793118958E-3</v>
      </c>
      <c r="I436" s="240">
        <f t="shared" ca="1" si="858"/>
        <v>-5.679003659149408E-4</v>
      </c>
      <c r="J436" s="240">
        <f t="shared" ca="1" si="859"/>
        <v>-1.2071662479906026E-3</v>
      </c>
      <c r="K436" s="240">
        <f t="shared" ca="1" si="860"/>
        <v>1.2118336433793418E-3</v>
      </c>
      <c r="L436" s="240">
        <f t="shared" ca="1" si="861"/>
        <v>5.6074326273748915E-4</v>
      </c>
      <c r="M436" s="240">
        <f t="shared" ca="1" si="862"/>
        <v>-1.510948407059716E-3</v>
      </c>
      <c r="N436" s="240">
        <f t="shared" ca="1" si="863"/>
        <v>2.4523516936091473E-4</v>
      </c>
      <c r="O436" s="240">
        <f t="shared" ca="1" si="864"/>
        <v>1.3801337105595684E-3</v>
      </c>
      <c r="P436" s="240">
        <f t="shared" ca="1" si="865"/>
        <v>-9.8143370461572675E-4</v>
      </c>
      <c r="Q436" s="240">
        <f t="shared" ca="1" si="866"/>
        <v>-8.5661193128584126E-4</v>
      </c>
      <c r="R436" s="240">
        <f t="shared" ca="1" si="867"/>
        <v>1.4383723651740152E-3</v>
      </c>
      <c r="S436" s="240">
        <f t="shared" ca="1" si="868"/>
        <v>8.9347411703330428E-5</v>
      </c>
      <c r="T436" s="240">
        <f t="shared" ca="1" si="869"/>
        <v>-1.4860325542712972E-3</v>
      </c>
      <c r="U436" s="241">
        <f t="shared" ca="1" si="870"/>
        <v>7.0334026879099272E-4</v>
      </c>
      <c r="V436" s="240">
        <f t="shared" ca="1" si="871"/>
        <v>1.1108529092065322E-3</v>
      </c>
      <c r="W436" s="240">
        <f t="shared" ca="1" si="872"/>
        <v>-1.2958975539179704E-3</v>
      </c>
      <c r="X436" s="240">
        <f t="shared" ca="1" si="873"/>
        <v>-4.195880891856525E-4</v>
      </c>
      <c r="Y436" s="240">
        <f t="shared" ca="1" si="874"/>
        <v>1.5197165464586298E-3</v>
      </c>
      <c r="Z436" s="240">
        <f t="shared" ca="1" si="875"/>
        <v>-3.9106749218676328E-4</v>
      </c>
      <c r="AA436" s="240">
        <f t="shared" ca="1" si="876"/>
        <v>-1.3111111680587787E-3</v>
      </c>
      <c r="AB436" s="240">
        <f t="shared" ca="1" si="877"/>
        <v>1.0904476421649434E-3</v>
      </c>
      <c r="AC436" s="240">
        <f t="shared" ca="1" si="878"/>
        <v>7.2943857301115383E-4</v>
      </c>
      <c r="AD436" s="240">
        <f t="shared" ca="1" si="879"/>
        <v>-1.4795487885976655E-3</v>
      </c>
      <c r="AE436" s="240">
        <f t="shared" ca="1" si="880"/>
        <v>5.9790501439908796E-5</v>
      </c>
      <c r="AF436" s="240">
        <f t="shared" ca="1" si="881"/>
        <v>1.4476550095779755E-3</v>
      </c>
      <c r="AG436" s="240">
        <f t="shared" ca="1" si="882"/>
        <v>-8.3200662039368883E-4</v>
      </c>
      <c r="AH436" s="240">
        <f t="shared" ca="1" si="883"/>
        <v>-1.0038414496528327E-3</v>
      </c>
      <c r="AI436" s="240">
        <f t="shared" ca="1" si="884"/>
        <v>1.3674812626027048E-3</v>
      </c>
      <c r="AJ436" s="240">
        <f t="shared" ca="1" si="885"/>
        <v>2.7439205296479258E-4</v>
      </c>
      <c r="AK436" s="240">
        <f t="shared" ca="1" si="886"/>
        <v>-1.5138489847535774E-3</v>
      </c>
      <c r="AL436" s="240">
        <f t="shared" ca="1" si="887"/>
        <v>5.3313362128361633E-4</v>
      </c>
      <c r="AM436" s="240">
        <f t="shared" ca="1" si="888"/>
        <v>1.2294619082833128E-3</v>
      </c>
      <c r="AN436" s="240">
        <f t="shared" ca="1" si="889"/>
        <v>-1.1889599728208062E-3</v>
      </c>
      <c r="AO436" s="240">
        <f t="shared" ca="1" si="890"/>
        <v>-5.9524032252668388E-4</v>
      </c>
      <c r="AP436" s="240">
        <f t="shared" ca="1" si="891"/>
        <v>1.5064763483834823E-3</v>
      </c>
      <c r="AQ436" s="240">
        <f t="shared" ca="1" si="892"/>
        <v>-2.0835259936946863E-4</v>
      </c>
      <c r="AR436" s="240">
        <f t="shared" ca="1" si="893"/>
        <v>-1.395335755773697E-3</v>
      </c>
      <c r="AS436" s="240">
        <f t="shared" ca="1" si="894"/>
        <v>9.526602934209191E-4</v>
      </c>
      <c r="AT436" s="240">
        <f t="shared" ca="1" si="895"/>
        <v>8.8716244818342011E-4</v>
      </c>
      <c r="AU436" s="240">
        <f t="shared" ca="1" si="896"/>
        <v>-1.4258953791872731E-3</v>
      </c>
      <c r="AV436" s="240">
        <f t="shared" ca="1" si="897"/>
        <v>-1.2655347127590665E-4</v>
      </c>
      <c r="AW436" s="240">
        <f t="shared" ca="1" si="898"/>
        <v>1.4934022297713142E-3</v>
      </c>
      <c r="AX436" s="240">
        <f t="shared" ca="1" si="899"/>
        <v>-6.7006538216701577E-4</v>
      </c>
      <c r="AY436" s="240">
        <f t="shared" ca="1" si="900"/>
        <v>-1.1359722582388342E-3</v>
      </c>
      <c r="AZ436" s="240">
        <f t="shared" ca="1" si="901"/>
        <v>1.2760219689867567E-3</v>
      </c>
      <c r="BA436" s="240">
        <f t="shared" ca="1" si="902"/>
        <v>4.553095823448125E-4</v>
      </c>
      <c r="BB436" s="240">
        <f t="shared" ca="1" si="903"/>
        <v>-1.5188957174106222E-3</v>
      </c>
      <c r="BC436" s="240">
        <f t="shared" ca="1" si="904"/>
        <v>3.5490814786997378E-4</v>
      </c>
      <c r="BD436" s="240">
        <f t="shared" ca="1" si="905"/>
        <v>1.3295786558731961E-3</v>
      </c>
      <c r="BE436" s="240">
        <f t="shared" ca="1" si="906"/>
        <v>-1.064139327045399E-3</v>
      </c>
      <c r="BF436" s="240">
        <f t="shared" ca="1" si="907"/>
        <v>-7.6193958736566619E-4</v>
      </c>
      <c r="BG436" s="240">
        <f t="shared" ca="1" si="908"/>
        <v>1.4705773437965726E-3</v>
      </c>
      <c r="BH436" s="240">
        <f t="shared" ca="1" si="909"/>
        <v>-2.2503889522509576E-5</v>
      </c>
      <c r="BI436" s="240">
        <f t="shared" ca="1" si="910"/>
        <v>-1.458573194939649E-3</v>
      </c>
      <c r="BJ436" s="240">
        <f t="shared" ca="1" si="911"/>
        <v>8.0054404712516839E-4</v>
      </c>
      <c r="BK436" s="240">
        <f t="shared" ca="1" si="912"/>
        <v>1.0315425743619199E-3</v>
      </c>
      <c r="BL436" s="240">
        <f t="shared" ca="1" si="913"/>
        <v>-1.3507951760468135E-3</v>
      </c>
      <c r="BM436" s="240">
        <f t="shared" ca="1" si="914"/>
        <v>-3.1099396198744529E-4</v>
      </c>
      <c r="BN436" s="240">
        <f t="shared" ca="1" si="915"/>
        <v>1.5166872903662409E-3</v>
      </c>
      <c r="BO436" s="240">
        <f t="shared" ca="1" si="916"/>
        <v>-4.9804573689398324E-4</v>
      </c>
      <c r="BP436" s="240">
        <f t="shared" ca="1" si="917"/>
        <v>-1.251016986695021E-3</v>
      </c>
      <c r="BQ436" s="240">
        <f t="shared" ca="1" si="918"/>
        <v>1.1653701172327185E-3</v>
      </c>
      <c r="BR436" s="240">
        <f t="shared" ca="1" si="919"/>
        <v>6.2937883180305275E-4</v>
      </c>
      <c r="BS436" s="240">
        <f t="shared" ca="1" si="920"/>
        <v>-1.501096844685757E-3</v>
      </c>
      <c r="BT436" s="240">
        <f t="shared" ca="1" si="921"/>
        <v>1.7134452556296785E-4</v>
      </c>
      <c r="BU436" s="240">
        <f t="shared" ca="1" si="922"/>
        <v>1.4096973029035073E-3</v>
      </c>
      <c r="BV436" s="240">
        <f t="shared" ca="1" si="923"/>
        <v>-9.2331303528761337E-4</v>
      </c>
      <c r="BW436" s="240">
        <f t="shared" ca="1" si="924"/>
        <v>-9.1717857159535378E-4</v>
      </c>
      <c r="BX436" s="240">
        <f t="shared" ca="1" si="925"/>
        <v>1.4125594871417747E-3</v>
      </c>
      <c r="BY436" s="240">
        <f t="shared" ca="1" si="926"/>
        <v>1.6368329976952525E-4</v>
      </c>
      <c r="BZ436" s="240">
        <f t="shared" ca="1" si="927"/>
        <v>-1.4998723356100183E-3</v>
      </c>
      <c r="CA436" s="240">
        <f t="shared" ca="1" si="928"/>
        <v>6.3638687321218937E-4</v>
      </c>
      <c r="CB436" s="240">
        <f t="shared" ca="1" si="929"/>
        <v>1.1604073400595114E-3</v>
      </c>
      <c r="CC436" s="240">
        <f t="shared" ca="1" si="930"/>
        <v>-1.2553777561349778E-3</v>
      </c>
      <c r="CD436" s="240">
        <f t="shared" ca="1" si="931"/>
        <v>-4.9075681403671018E-4</v>
      </c>
      <c r="CE436" s="240">
        <f t="shared" ca="1" si="932"/>
        <v>1.5171599623776152E-3</v>
      </c>
      <c r="CF436" s="240">
        <f t="shared" ca="1" si="933"/>
        <v>-3.1853502015580942E-4</v>
      </c>
      <c r="CG436" s="240">
        <f t="shared" ca="1" si="934"/>
        <v>-1.3472452552214735E-3</v>
      </c>
      <c r="CH436" s="240">
        <f t="shared" ca="1" si="935"/>
        <v>1.0371900141859748E-3</v>
      </c>
      <c r="CI436" s="240">
        <f t="shared" ca="1" si="936"/>
        <v>7.9398163780351522E-4</v>
      </c>
      <c r="CJ436" s="240">
        <f t="shared" ca="1" si="937"/>
        <v>-1.4607200781919995E-3</v>
      </c>
      <c r="CK436" s="240">
        <f t="shared" ca="1" si="938"/>
        <v>-1.4796277896452566E-5</v>
      </c>
      <c r="CL436" s="240">
        <f t="shared" ca="1" si="939"/>
        <v>1.4686127903482552E-3</v>
      </c>
      <c r="CM436" s="240">
        <f t="shared" ca="1" si="940"/>
        <v>-7.6859925605691072E-4</v>
      </c>
      <c r="CN436" s="240">
        <f t="shared" ca="1" si="941"/>
        <v>-1.0586223363960648E-3</v>
      </c>
      <c r="CO436" s="240">
        <f t="shared" ca="1" si="942"/>
        <v>1.3332954209863566E-3</v>
      </c>
      <c r="CP436" s="240">
        <f t="shared" ca="1" si="943"/>
        <v>3.4740853987623097E-4</v>
      </c>
      <c r="CQ436" s="240">
        <f t="shared" ca="1" si="944"/>
        <v>-1.5186120002677775E-3</v>
      </c>
      <c r="CR436" s="240">
        <f t="shared" ca="1" si="945"/>
        <v>4.6265784837557487E-4</v>
      </c>
      <c r="CS436" s="240">
        <f t="shared" ca="1" si="946"/>
        <v>1.2718184992524637E-3</v>
      </c>
      <c r="CT436" s="240">
        <f t="shared" ca="1" si="947"/>
        <v>-1.1410782862619909E-3</v>
      </c>
      <c r="CU436" s="240">
        <f t="shared" ca="1" si="948"/>
        <v>-6.6313822680513388E-4</v>
      </c>
      <c r="CV436" s="240">
        <f t="shared" ca="1" si="949"/>
        <v>1.4948131363784259E-3</v>
      </c>
      <c r="CW436" s="240">
        <f t="shared" ca="1" si="950"/>
        <v>-1.3423324022123113E-4</v>
      </c>
      <c r="CX436" s="240">
        <f t="shared" ca="1" si="951"/>
        <v>-1.4232097010900258E-3</v>
      </c>
      <c r="CY436" s="240">
        <f t="shared" ca="1" si="952"/>
        <v>8.9340960790674844E-4</v>
      </c>
      <c r="CZ436" s="240">
        <f t="shared" ca="1" si="953"/>
        <v>9.4664222093129109E-4</v>
      </c>
      <c r="DA436" s="240">
        <f t="shared" ca="1" si="954"/>
        <v>-1.3983727220802226E-3</v>
      </c>
      <c r="DB436" s="240">
        <f t="shared" ca="1" si="955"/>
        <v>-2.0071453156387549E-4</v>
      </c>
      <c r="DC436" s="240">
        <f t="shared" ca="1" si="956"/>
        <v>1.5054389744375996E-3</v>
      </c>
      <c r="DD436" s="240">
        <f t="shared" ca="1" si="957"/>
        <v>-6.0232502860097762E-4</v>
      </c>
      <c r="DE436" s="240">
        <f t="shared" ca="1" si="958"/>
        <v>-1.184143435888962E-3</v>
      </c>
      <c r="DF436" s="240">
        <f t="shared" ca="1" si="959"/>
        <v>1.2339773506644888E-3</v>
      </c>
      <c r="DG436" s="240">
        <f t="shared" ca="1" si="960"/>
        <v>5.2590843217439063E-4</v>
      </c>
      <c r="DH436" s="240">
        <f t="shared" ca="1" si="961"/>
        <v>-1.5145103269135372E-3</v>
      </c>
      <c r="DI436" s="240">
        <f t="shared" ca="1" si="962"/>
        <v>2.8197001885627362E-4</v>
      </c>
      <c r="DJ436" s="240">
        <f t="shared" ca="1" si="963"/>
        <v>1.3641003244047397E-3</v>
      </c>
      <c r="DK436" s="240">
        <f t="shared" ca="1" si="964"/>
        <v>-1.0096159368450375E-3</v>
      </c>
      <c r="DL436" s="240">
        <f t="shared" ca="1" si="965"/>
        <v>-8.2554542339163708E-4</v>
      </c>
      <c r="DM436" s="240">
        <f t="shared" ca="1" si="966"/>
        <v>1.4499829294321704E-3</v>
      </c>
      <c r="DN436" s="240">
        <f t="shared" ca="1" si="967"/>
        <v>5.2087532590878549E-5</v>
      </c>
      <c r="DO436" s="240">
        <f t="shared" ca="1" si="968"/>
        <v>-1.477767748326925E-3</v>
      </c>
      <c r="DP436" s="240">
        <f t="shared" ca="1" si="969"/>
        <v>7.3619148953660046E-4</v>
      </c>
      <c r="DQ436" s="240">
        <f t="shared" ca="1" si="970"/>
        <v>1.0850644239192037E-3</v>
      </c>
      <c r="DR436" s="240">
        <f t="shared" ca="1" si="971"/>
        <v>-1.3149925386194247E-3</v>
      </c>
      <c r="DS436" s="240">
        <f t="shared" ca="1" si="972"/>
        <v>-3.8361385185101604E-4</v>
      </c>
      <c r="DT436" s="240">
        <f t="shared" ca="1" si="973"/>
        <v>1.5196219550849127E-3</v>
      </c>
      <c r="DU436" s="240">
        <f t="shared" ca="1" si="974"/>
        <v>-4.2699127206919621E-4</v>
      </c>
      <c r="DV436" s="240">
        <f t="shared" ca="1" si="975"/>
        <v>-1.2918539159023485E-3</v>
      </c>
      <c r="DW436" s="240">
        <f t="shared" ca="1" si="976"/>
        <v>1.1160991123992984E-3</v>
      </c>
      <c r="DX436" s="240">
        <f t="shared" ca="1" si="977"/>
        <v>6.9649817213572282E-4</v>
      </c>
      <c r="DY436" s="240">
        <f t="shared" ca="1" si="978"/>
        <v>-1.4876290085324001E-3</v>
      </c>
      <c r="DZ436" s="240">
        <f t="shared" ca="1" si="979"/>
        <v>9.7041097794910484E-5</v>
      </c>
      <c r="EA436" s="240">
        <f t="shared" ca="1" si="980"/>
        <v>1.4358648109698462E-3</v>
      </c>
      <c r="EB436" s="240">
        <f t="shared" ca="1" si="981"/>
        <v>-8.6296802398481759E-4</v>
      </c>
      <c r="EC436" s="240">
        <f t="shared" ca="1" si="982"/>
        <v>-9.7553564839055471E-4</v>
      </c>
      <c r="ED436" s="240">
        <f t="shared" ca="1" si="983"/>
        <v>1.383343629579414E-3</v>
      </c>
      <c r="EE436" s="240">
        <f t="shared" ca="1" si="984"/>
        <v>2.3762486042961143E-4</v>
      </c>
      <c r="EF436" s="240">
        <f t="shared" ca="1" si="985"/>
        <v>-1.5100987931189619E-3</v>
      </c>
      <c r="EG436" s="240">
        <f t="shared" ca="1" si="986"/>
        <v>5.679003659149202E-4</v>
      </c>
      <c r="EH436" s="240">
        <f t="shared" ca="1" si="987"/>
        <v>1.2071662479906081E-3</v>
      </c>
      <c r="EI436" s="240">
        <f t="shared" ca="1" si="988"/>
        <v>-1.2118336433793188E-3</v>
      </c>
      <c r="EJ436" s="240">
        <f t="shared" ca="1" si="989"/>
        <v>-5.6074326273751213E-4</v>
      </c>
      <c r="EK436" s="240">
        <f t="shared" ca="1" si="990"/>
        <v>1.510948407059715E-3</v>
      </c>
      <c r="EL436" s="240">
        <f t="shared" ca="1" si="991"/>
        <v>-2.452351693609169E-4</v>
      </c>
      <c r="EM436" s="240">
        <f t="shared" ca="1" si="992"/>
        <v>-1.380133710559581E-3</v>
      </c>
      <c r="EN436" s="240">
        <f t="shared" ca="1" si="993"/>
        <v>9.8143370461571591E-4</v>
      </c>
      <c r="EO436" s="240">
        <f t="shared" ca="1" si="994"/>
        <v>8.5661193128583942E-4</v>
      </c>
      <c r="EP436" s="240">
        <f t="shared" ca="1" si="995"/>
        <v>-1.4383723651740054E-3</v>
      </c>
      <c r="EQ436" s="240">
        <f t="shared" ca="1" si="996"/>
        <v>-8.9347411703349726E-5</v>
      </c>
      <c r="ER436" s="240">
        <f t="shared" ca="1" si="997"/>
        <v>1.4860325542712979E-3</v>
      </c>
      <c r="ES436" s="240">
        <f t="shared" ca="1" si="998"/>
        <v>-7.0334026879100432E-4</v>
      </c>
      <c r="ET436" s="240">
        <f t="shared" ca="1" si="999"/>
        <v>-1.1108529092065159E-3</v>
      </c>
      <c r="EU436" s="240">
        <f t="shared" ca="1" si="1000"/>
        <v>1.2958975539179435E-3</v>
      </c>
      <c r="EV436" s="240">
        <f t="shared" ca="1" si="1001"/>
        <v>4.1958808918569202E-4</v>
      </c>
      <c r="EW436" s="240">
        <f t="shared" ca="1" si="1002"/>
        <v>-1.5197165464586296E-3</v>
      </c>
      <c r="EX436" s="240">
        <f t="shared" ca="1" si="1003"/>
        <v>3.910674921867551E-4</v>
      </c>
      <c r="EY436" s="240">
        <f t="shared" ca="1" si="1004"/>
        <v>1.3111111680587776E-3</v>
      </c>
      <c r="EZ436" s="240">
        <f t="shared" ca="1" si="1005"/>
        <v>-1.0904476421649601E-3</v>
      </c>
      <c r="FA436" s="240">
        <f t="shared" ca="1" si="1006"/>
        <v>-7.2943857301119926E-4</v>
      </c>
      <c r="FB436" s="240">
        <f t="shared" ca="1" si="1007"/>
        <v>1.4795487885976562E-3</v>
      </c>
      <c r="FC436" s="240">
        <f t="shared" ca="1" si="1008"/>
        <v>-5.9790501439878547E-5</v>
      </c>
      <c r="FD436" s="240">
        <f t="shared" ca="1" si="1009"/>
        <v>-1.4476550095779814E-3</v>
      </c>
      <c r="FE436" s="240">
        <f t="shared" ca="1" si="1010"/>
        <v>8.3200662039369078E-4</v>
      </c>
      <c r="FF436" s="240">
        <f t="shared" ca="1" si="1011"/>
        <v>1.0038414496528227E-3</v>
      </c>
      <c r="FG436" s="240">
        <f t="shared" ca="1" si="1012"/>
        <v>-1.3674812626026775E-3</v>
      </c>
      <c r="FH436" s="240">
        <f t="shared" ca="1" si="1013"/>
        <v>-2.7439205296483286E-4</v>
      </c>
      <c r="FI436" s="240">
        <f t="shared" ca="1" si="1014"/>
        <v>1.51384898475358E-3</v>
      </c>
      <c r="FJ436" s="240">
        <f t="shared" ca="1" si="1015"/>
        <v>-5.3313362128359822E-4</v>
      </c>
      <c r="FK436" s="240">
        <f t="shared" ca="1" si="1016"/>
        <v>-1.2294619082833178E-3</v>
      </c>
      <c r="FL436" s="240">
        <f t="shared" ca="1" si="1017"/>
        <v>1.1889599728208077E-3</v>
      </c>
      <c r="FM436" s="240">
        <f t="shared" ca="1" si="1018"/>
        <v>5.9524032252666198E-4</v>
      </c>
      <c r="FN436" s="240">
        <f t="shared" ca="1" si="1019"/>
        <v>-1.5064763483834741E-3</v>
      </c>
      <c r="FO436" s="240">
        <f t="shared" ca="1" si="1020"/>
        <v>2.0835259936942819E-4</v>
      </c>
      <c r="FP436" s="240">
        <f t="shared" ca="1" si="1021"/>
        <v>1.3953357557737046E-3</v>
      </c>
      <c r="FQ436" s="240">
        <f t="shared" ca="1" si="1022"/>
        <v>-9.5266029342090392E-4</v>
      </c>
      <c r="FR436" s="240">
        <f t="shared" ca="1" si="1023"/>
        <v>-8.8716244818341826E-4</v>
      </c>
      <c r="FS436" s="240">
        <f t="shared" ca="1" si="1024"/>
        <v>1.4258953791872813E-3</v>
      </c>
      <c r="FT436" s="240">
        <f t="shared" ca="1" si="1025"/>
        <v>1.2655347127596899E-4</v>
      </c>
      <c r="FU436" s="240">
        <f t="shared" ca="1" si="1026"/>
        <v>-1.4934022297713218E-3</v>
      </c>
      <c r="FV436" s="240">
        <f t="shared" ca="1" si="1027"/>
        <v>6.700653821669982E-4</v>
      </c>
      <c r="FW436" s="240">
        <f t="shared" ca="1" si="1028"/>
        <v>1.1359722582388468E-3</v>
      </c>
      <c r="FX436" s="240">
        <f t="shared" ca="1" si="1029"/>
        <v>-1.276021968986758E-3</v>
      </c>
      <c r="FY436" s="240">
        <f t="shared" ca="1" si="1030"/>
        <v>-4.5530958234481038E-4</v>
      </c>
      <c r="FZ436" s="240">
        <f t="shared" ca="1" si="1031"/>
        <v>1.5188957174106202E-3</v>
      </c>
      <c r="GA436" s="240">
        <f t="shared" ca="1" si="1032"/>
        <v>-3.5490814786993388E-4</v>
      </c>
      <c r="GB436" s="240">
        <f t="shared" ca="1" si="1033"/>
        <v>-1.3295786558732159E-3</v>
      </c>
      <c r="GC436" s="240">
        <f t="shared" ca="1" si="1034"/>
        <v>1.0641393270453853E-3</v>
      </c>
      <c r="GD436" s="240">
        <f t="shared" ca="1" si="1035"/>
        <v>7.61939587365683E-4</v>
      </c>
      <c r="GE436" s="240">
        <f t="shared" ca="1" si="1036"/>
        <v>-1.4705773437965733E-3</v>
      </c>
      <c r="GF436" s="240">
        <f t="shared" ca="1" si="1037"/>
        <v>2.250388952253332E-5</v>
      </c>
      <c r="GG436" s="240">
        <f t="shared" ca="1" si="1038"/>
        <v>1.4585731949396665E-3</v>
      </c>
      <c r="GH436" s="240">
        <f t="shared" ca="1" si="1039"/>
        <v>-8.005440471251337E-4</v>
      </c>
      <c r="GI436" s="240">
        <f t="shared" ca="1" si="1040"/>
        <v>-1.0315425743619342E-3</v>
      </c>
      <c r="GJ436" s="240">
        <f t="shared" ca="1" si="1041"/>
        <v>1.3507951760468049E-3</v>
      </c>
      <c r="GK436" s="240">
        <f t="shared" ca="1" si="1042"/>
        <v>3.1099396198744307E-4</v>
      </c>
      <c r="GL436" s="240">
        <f t="shared" ca="1" si="1043"/>
        <v>-1.5166872903662394E-3</v>
      </c>
      <c r="GM436" s="240">
        <f t="shared" ca="1" si="1044"/>
        <v>4.9804573689392405E-4</v>
      </c>
      <c r="GN436" s="240">
        <f t="shared" ca="1" si="1045"/>
        <v>1.251016986695044E-3</v>
      </c>
      <c r="GO436" s="240">
        <f t="shared" ca="1" si="1046"/>
        <v>-1.1653701172326923E-3</v>
      </c>
      <c r="GP436" s="240">
        <f t="shared" ca="1" si="1047"/>
        <v>-6.2937883180307042E-4</v>
      </c>
      <c r="GQ436" s="240">
        <f t="shared" ca="1" si="1048"/>
        <v>1.5010968446857573E-3</v>
      </c>
      <c r="GR436" s="240">
        <f t="shared" ca="1" si="1049"/>
        <v>-1.7134452556297024E-4</v>
      </c>
      <c r="GS436" s="240">
        <f t="shared" ca="1" si="1050"/>
        <v>-1.4096973029034984E-3</v>
      </c>
      <c r="GT436" s="240">
        <f t="shared" ca="1" si="1051"/>
        <v>9.2331303528756371E-4</v>
      </c>
      <c r="GU436" s="240">
        <f t="shared" ca="1" si="1052"/>
        <v>9.1717857159538652E-4</v>
      </c>
      <c r="GV436" s="240">
        <f t="shared" ca="1" si="1053"/>
        <v>-1.4125594871417673E-3</v>
      </c>
      <c r="GW436" s="240">
        <f t="shared" ca="1" si="1054"/>
        <v>-1.636832997695445E-4</v>
      </c>
      <c r="GX436" s="240">
        <f t="shared" ca="1" si="1055"/>
        <v>1.4998723356100213E-3</v>
      </c>
      <c r="GY436" s="240">
        <f t="shared" ca="1" si="1056"/>
        <v>-6.3638687321221094E-4</v>
      </c>
      <c r="GZ436" s="240">
        <f t="shared" ca="1" si="1057"/>
        <v>-1.1604073400595517E-3</v>
      </c>
      <c r="HA436" s="240">
        <f t="shared" ca="1" si="1058"/>
        <v>1.2553777561349424E-3</v>
      </c>
      <c r="HB436" s="240">
        <f t="shared" ca="1" si="1059"/>
        <v>4.9075681403672839E-4</v>
      </c>
      <c r="HC436" s="240">
        <f t="shared" ca="1" si="1060"/>
        <v>-1.5171599623776144E-3</v>
      </c>
      <c r="HD436" s="240">
        <f t="shared" ca="1" si="1061"/>
        <v>3.1853502015579045E-4</v>
      </c>
      <c r="HE436" s="240">
        <f t="shared" ca="1" si="1062"/>
        <v>1.3472452552214624E-3</v>
      </c>
      <c r="HF436" s="240">
        <f t="shared" ca="1" si="1063"/>
        <v>-1.0371900141859923E-3</v>
      </c>
      <c r="HG436" s="240">
        <f t="shared" ca="1" si="1064"/>
        <v>-7.9398163780356856E-4</v>
      </c>
      <c r="HH436" s="240">
        <f t="shared" ca="1" si="1065"/>
        <v>1.4607200781919941E-3</v>
      </c>
      <c r="HI436" s="240">
        <f t="shared" ca="1" si="1066"/>
        <v>1.4796277896472082E-5</v>
      </c>
      <c r="HJ436" s="240">
        <f t="shared" ca="1" si="1067"/>
        <v>-1.4686127903482604E-3</v>
      </c>
      <c r="HK436" s="240">
        <f t="shared" ca="1" si="1068"/>
        <v>7.6859925605693143E-4</v>
      </c>
      <c r="HL436" s="240">
        <f t="shared" ca="1" si="1069"/>
        <v>1.0586223363960479E-3</v>
      </c>
      <c r="HM436" s="240">
        <f t="shared" ca="1" si="1070"/>
        <v>-1.3332954209863267E-3</v>
      </c>
      <c r="HN436" s="240">
        <f t="shared" ca="1" si="1071"/>
        <v>-3.4740853987624988E-4</v>
      </c>
      <c r="HO436" s="240">
        <f t="shared" ca="1" si="1072"/>
        <v>1.5186120002677783E-3</v>
      </c>
      <c r="HP436" s="240">
        <f t="shared" ca="1" si="1073"/>
        <v>-4.6265784837555638E-4</v>
      </c>
      <c r="HQ436" s="240">
        <f t="shared" ca="1" si="1074"/>
        <v>-1.2718184992524741E-3</v>
      </c>
      <c r="HR436" s="240">
        <f t="shared" ca="1" si="1075"/>
        <v>1.1410782862620067E-3</v>
      </c>
      <c r="HS436" s="240">
        <f t="shared" ca="1" si="1076"/>
        <v>6.6313822680519015E-4</v>
      </c>
      <c r="HT436" s="240">
        <f t="shared" ca="1" si="1077"/>
        <v>-1.4948131363784144E-3</v>
      </c>
      <c r="HU436" s="240">
        <f t="shared" ca="1" si="1078"/>
        <v>1.3423324022121172E-4</v>
      </c>
      <c r="HV436" s="240">
        <f t="shared" ca="1" si="1079"/>
        <v>1.4232097010900325E-3</v>
      </c>
      <c r="HW436" s="240">
        <f t="shared" ca="1" si="1080"/>
        <v>-8.9340960790673272E-4</v>
      </c>
      <c r="HX436" s="240">
        <f t="shared" ca="1" si="1081"/>
        <v>-9.4664222093127255E-4</v>
      </c>
      <c r="HY436" s="240">
        <f t="shared" ca="1" si="1082"/>
        <v>1.3983727220802321E-3</v>
      </c>
      <c r="HZ436" s="240">
        <f t="shared" ca="1" si="1083"/>
        <v>2.0071453156393746E-4</v>
      </c>
      <c r="IA436" s="240">
        <f t="shared" ca="1" si="1084"/>
        <v>-1.5054389744376022E-3</v>
      </c>
      <c r="IB436" s="240">
        <f t="shared" ca="1" si="1085"/>
        <v>6.0232502860096005E-4</v>
      </c>
      <c r="IC436" s="240">
        <f t="shared" ca="1" si="1086"/>
        <v>1.1841434358889741E-3</v>
      </c>
      <c r="ID436" s="240">
        <f t="shared" ca="1" si="1087"/>
        <v>-1.2339773506644777E-3</v>
      </c>
      <c r="IE436" s="240">
        <f t="shared" ca="1" si="1088"/>
        <v>-4.4584926361264593E-4</v>
      </c>
      <c r="IF436" s="240">
        <f t="shared" ca="1" si="1089"/>
        <v>1.514510326913532E-3</v>
      </c>
      <c r="IG436" s="240">
        <f t="shared" ca="1" si="1090"/>
        <v>-2.8197001885621215E-4</v>
      </c>
      <c r="IH436" s="240">
        <f t="shared" ca="1" si="1091"/>
        <v>-1.3641003244047483E-3</v>
      </c>
      <c r="II436" s="240">
        <f t="shared" ca="1" si="1092"/>
        <v>1.0096159368450229E-3</v>
      </c>
      <c r="IJ436" s="240">
        <f t="shared" ca="1" si="1093"/>
        <v>8.2554542339165335E-4</v>
      </c>
      <c r="IK436" s="240">
        <f t="shared" ca="1" si="1094"/>
        <v>-1.4499829294321778E-3</v>
      </c>
      <c r="IL436" s="240">
        <f t="shared" ca="1" si="1095"/>
        <v>-5.2087532590940891E-5</v>
      </c>
      <c r="IM436" s="240">
        <f t="shared" ca="1" si="1096"/>
        <v>1.4777677483269398E-3</v>
      </c>
      <c r="IN436" s="240">
        <f t="shared" ca="1" si="1097"/>
        <v>-7.3619148953658333E-4</v>
      </c>
      <c r="IO436" s="240">
        <f t="shared" ca="1" si="1098"/>
        <v>-1.0850644239192172E-3</v>
      </c>
      <c r="IP436" s="240">
        <f t="shared" ca="1" si="1099"/>
        <v>1.3149925386194148E-3</v>
      </c>
      <c r="IQ436" s="240">
        <f t="shared" ca="1" si="1100"/>
        <v>3.8361385185099305E-4</v>
      </c>
      <c r="IR436" s="240">
        <f t="shared" ca="1" si="1101"/>
        <v>-1.5196219550849123E-3</v>
      </c>
      <c r="IS436" s="240">
        <f t="shared" ca="1" si="1102"/>
        <v>4.2699127206913615E-4</v>
      </c>
      <c r="IT436" s="240">
        <f t="shared" ca="1" si="1103"/>
        <v>1.2918539159023587E-3</v>
      </c>
      <c r="IU436" s="240">
        <f t="shared" ca="1" si="1104"/>
        <v>-1.1160991123992851E-3</v>
      </c>
      <c r="IV436" s="240">
        <f t="shared" ca="1" si="1105"/>
        <v>-6.9649817213573995E-4</v>
      </c>
      <c r="IW436" s="240">
        <f t="shared" ca="1" si="1106"/>
        <v>1.4876290085323964E-3</v>
      </c>
      <c r="IX436" s="240">
        <f t="shared" ca="1" si="1107"/>
        <v>-9.7041097794934228E-5</v>
      </c>
      <c r="IY436" s="240">
        <f t="shared" ca="1" si="1108"/>
        <v>-1.4358648109698666E-3</v>
      </c>
      <c r="IZ436" s="240">
        <f t="shared" ca="1" si="1109"/>
        <v>8.6296802398476598E-4</v>
      </c>
      <c r="JA436" s="240">
        <f t="shared" ca="1" si="1110"/>
        <v>9.7553564839056956E-4</v>
      </c>
      <c r="JB436" s="240">
        <f t="shared" ca="1" si="1111"/>
        <v>-1.383343629579406E-3</v>
      </c>
    </row>
    <row r="437" spans="2:262">
      <c r="B437" s="248">
        <v>76</v>
      </c>
      <c r="C437" s="247">
        <f t="shared" si="1112"/>
        <v>1.4843750000000009E-3</v>
      </c>
      <c r="D437" s="244">
        <f t="shared" ca="1" si="855"/>
        <v>23.811991867704652</v>
      </c>
      <c r="E437" s="243">
        <f ca="1">CD361</f>
        <v>-0.1880081322953463</v>
      </c>
      <c r="F437" s="242">
        <v>76</v>
      </c>
      <c r="G437" s="240">
        <f t="shared" ca="1" si="856"/>
        <v>-2.3614690611891835E-4</v>
      </c>
      <c r="H437" s="240">
        <f t="shared" ca="1" si="857"/>
        <v>9.6872747572537615E-4</v>
      </c>
      <c r="I437" s="240">
        <f t="shared" ca="1" si="858"/>
        <v>-3.2626657915802305E-4</v>
      </c>
      <c r="J437" s="240">
        <f t="shared" ca="1" si="859"/>
        <v>-7.7930709846576779E-4</v>
      </c>
      <c r="K437" s="240">
        <f t="shared" ca="1" si="860"/>
        <v>7.7870839827851707E-4</v>
      </c>
      <c r="L437" s="240">
        <f t="shared" ca="1" si="861"/>
        <v>3.2721286632653103E-4</v>
      </c>
      <c r="M437" s="240">
        <f t="shared" ca="1" si="862"/>
        <v>-9.6867816086872562E-4</v>
      </c>
      <c r="N437" s="240">
        <f t="shared" ca="1" si="863"/>
        <v>2.3517198825591694E-4</v>
      </c>
      <c r="O437" s="240">
        <f t="shared" ca="1" si="864"/>
        <v>8.32144511448407E-4</v>
      </c>
      <c r="P437" s="240">
        <f t="shared" ca="1" si="865"/>
        <v>-7.1828959012566437E-4</v>
      </c>
      <c r="Q437" s="240">
        <f t="shared" ca="1" si="866"/>
        <v>-4.1512758775867213E-4</v>
      </c>
      <c r="R437" s="240">
        <f t="shared" ca="1" si="867"/>
        <v>9.5929994578956184E-4</v>
      </c>
      <c r="S437" s="240">
        <f t="shared" ca="1" si="868"/>
        <v>-1.4181256254882166E-4</v>
      </c>
      <c r="T437" s="240">
        <f t="shared" ca="1" si="869"/>
        <v>-8.7696791788933722E-4</v>
      </c>
      <c r="U437" s="241">
        <f t="shared" ca="1" si="870"/>
        <v>6.5095326056286774E-4</v>
      </c>
      <c r="V437" s="240">
        <f t="shared" ca="1" si="871"/>
        <v>4.9904440358887253E-4</v>
      </c>
      <c r="W437" s="240">
        <f t="shared" ca="1" si="872"/>
        <v>-9.4068314782575131E-4</v>
      </c>
      <c r="X437" s="240">
        <f t="shared" ca="1" si="873"/>
        <v>4.7087404341748633E-5</v>
      </c>
      <c r="Y437" s="240">
        <f t="shared" ca="1" si="874"/>
        <v>9.1334564388156274E-4</v>
      </c>
      <c r="Z437" s="240">
        <f t="shared" ca="1" si="875"/>
        <v>-5.7734789525360636E-4</v>
      </c>
      <c r="AA437" s="240">
        <f t="shared" ca="1" si="876"/>
        <v>-5.7815514900709107E-4</v>
      </c>
      <c r="AB437" s="240">
        <f t="shared" ca="1" si="877"/>
        <v>9.1300705691866116E-4</v>
      </c>
      <c r="AC437" s="240">
        <f t="shared" ca="1" si="878"/>
        <v>4.809123130972891E-5</v>
      </c>
      <c r="AD437" s="240">
        <f t="shared" ca="1" si="879"/>
        <v>-9.4092735203769201E-4</v>
      </c>
      <c r="AE437" s="240">
        <f t="shared" ca="1" si="880"/>
        <v>4.981823541025806E-4</v>
      </c>
      <c r="AF437" s="240">
        <f t="shared" ca="1" si="881"/>
        <v>6.516979442886177E-4</v>
      </c>
      <c r="AG437" s="240">
        <f t="shared" ca="1" si="882"/>
        <v>-8.765382089530189E-4</v>
      </c>
      <c r="AH437" s="240">
        <f t="shared" ca="1" si="883"/>
        <v>-1.4280672211435934E-4</v>
      </c>
      <c r="AI437" s="240">
        <f t="shared" ca="1" si="884"/>
        <v>9.5944741543048601E-4</v>
      </c>
      <c r="AJ437" s="240">
        <f t="shared" ca="1" si="885"/>
        <v>-4.1421904454737578E-4</v>
      </c>
      <c r="AK437" s="240">
        <f t="shared" ca="1" si="886"/>
        <v>-7.1896453211231027E-4</v>
      </c>
      <c r="AL437" s="240">
        <f t="shared" ca="1" si="887"/>
        <v>8.3162781887063312E-4</v>
      </c>
      <c r="AM437" s="240">
        <f t="shared" ca="1" si="888"/>
        <v>2.3614690611892638E-4</v>
      </c>
      <c r="AN437" s="240">
        <f t="shared" ca="1" si="889"/>
        <v>-9.6872747572537626E-4</v>
      </c>
      <c r="AO437" s="240">
        <f t="shared" ca="1" si="890"/>
        <v>3.2626657915802316E-4</v>
      </c>
      <c r="AP437" s="240">
        <f t="shared" ca="1" si="891"/>
        <v>7.7930709846576909E-4</v>
      </c>
      <c r="AQ437" s="240">
        <f t="shared" ca="1" si="892"/>
        <v>-7.787083982785136E-4</v>
      </c>
      <c r="AR437" s="240">
        <f t="shared" ca="1" si="893"/>
        <v>-3.2721286632653808E-4</v>
      </c>
      <c r="AS437" s="240">
        <f t="shared" ca="1" si="894"/>
        <v>9.6867816086872519E-4</v>
      </c>
      <c r="AT437" s="240">
        <f t="shared" ca="1" si="895"/>
        <v>-2.3517198825591818E-4</v>
      </c>
      <c r="AU437" s="240">
        <f t="shared" ca="1" si="896"/>
        <v>-8.321445114484083E-4</v>
      </c>
      <c r="AV437" s="240">
        <f t="shared" ca="1" si="897"/>
        <v>7.1828959012566057E-4</v>
      </c>
      <c r="AW437" s="240">
        <f t="shared" ca="1" si="898"/>
        <v>4.1512758775867728E-4</v>
      </c>
      <c r="AX437" s="240">
        <f t="shared" ca="1" si="899"/>
        <v>-9.5929994578956054E-4</v>
      </c>
      <c r="AY437" s="240">
        <f t="shared" ca="1" si="900"/>
        <v>1.4181256254880908E-4</v>
      </c>
      <c r="AZ437" s="240">
        <f t="shared" ca="1" si="901"/>
        <v>8.7696791788933678E-4</v>
      </c>
      <c r="BA437" s="240">
        <f t="shared" ca="1" si="902"/>
        <v>-6.5095326056286589E-4</v>
      </c>
      <c r="BB437" s="240">
        <f t="shared" ca="1" si="903"/>
        <v>-4.9904440358887741E-4</v>
      </c>
      <c r="BC437" s="240">
        <f t="shared" ca="1" si="904"/>
        <v>9.4068314782574914E-4</v>
      </c>
      <c r="BD437" s="240">
        <f t="shared" ca="1" si="905"/>
        <v>-4.708740434173611E-5</v>
      </c>
      <c r="BE437" s="240">
        <f t="shared" ca="1" si="906"/>
        <v>-9.133456438815623E-4</v>
      </c>
      <c r="BF437" s="240">
        <f t="shared" ca="1" si="907"/>
        <v>5.7734789525360169E-4</v>
      </c>
      <c r="BG437" s="240">
        <f t="shared" ca="1" si="908"/>
        <v>5.7815514900709563E-4</v>
      </c>
      <c r="BH437" s="240">
        <f t="shared" ca="1" si="909"/>
        <v>-9.1300705691865921E-4</v>
      </c>
      <c r="BI437" s="240">
        <f t="shared" ca="1" si="910"/>
        <v>-4.8091231309741486E-5</v>
      </c>
      <c r="BJ437" s="240">
        <f t="shared" ca="1" si="911"/>
        <v>9.4092735203769482E-4</v>
      </c>
      <c r="BK437" s="240">
        <f t="shared" ca="1" si="912"/>
        <v>-4.9818235410258158E-4</v>
      </c>
      <c r="BL437" s="240">
        <f t="shared" ca="1" si="913"/>
        <v>-6.5169794428862203E-4</v>
      </c>
      <c r="BM437" s="240">
        <f t="shared" ca="1" si="914"/>
        <v>8.7653820895301651E-4</v>
      </c>
      <c r="BN437" s="240">
        <f t="shared" ca="1" si="915"/>
        <v>1.4280672211436493E-4</v>
      </c>
      <c r="BO437" s="240">
        <f t="shared" ca="1" si="916"/>
        <v>-9.5944741543048796E-4</v>
      </c>
      <c r="BP437" s="240">
        <f t="shared" ca="1" si="917"/>
        <v>4.1421904454737681E-4</v>
      </c>
      <c r="BQ437" s="240">
        <f t="shared" ca="1" si="918"/>
        <v>7.1896453211231417E-4</v>
      </c>
      <c r="BR437" s="240">
        <f t="shared" ca="1" si="919"/>
        <v>-8.316278188706302E-4</v>
      </c>
      <c r="BS437" s="240">
        <f t="shared" ca="1" si="920"/>
        <v>-2.3614690611893191E-4</v>
      </c>
      <c r="BT437" s="240">
        <f t="shared" ca="1" si="921"/>
        <v>9.687274757253768E-4</v>
      </c>
      <c r="BU437" s="240">
        <f t="shared" ca="1" si="922"/>
        <v>-3.2626657915801785E-4</v>
      </c>
      <c r="BV437" s="240">
        <f t="shared" ca="1" si="923"/>
        <v>-7.7930709846577256E-4</v>
      </c>
      <c r="BW437" s="240">
        <f t="shared" ca="1" si="924"/>
        <v>7.78708398278502E-4</v>
      </c>
      <c r="BX437" s="240">
        <f t="shared" ca="1" si="925"/>
        <v>3.2721286632653038E-4</v>
      </c>
      <c r="BY437" s="240">
        <f t="shared" ca="1" si="926"/>
        <v>-9.6867816086872551E-4</v>
      </c>
      <c r="BZ437" s="240">
        <f t="shared" ca="1" si="927"/>
        <v>2.3517198825591271E-4</v>
      </c>
      <c r="CA437" s="240">
        <f t="shared" ca="1" si="928"/>
        <v>8.3214451144841123E-4</v>
      </c>
      <c r="CB437" s="240">
        <f t="shared" ca="1" si="929"/>
        <v>-7.1828959012565667E-4</v>
      </c>
      <c r="CC437" s="240">
        <f t="shared" ca="1" si="930"/>
        <v>-4.1512758775868249E-4</v>
      </c>
      <c r="CD437" s="240">
        <f t="shared" ca="1" si="931"/>
        <v>9.5929994578955978E-4</v>
      </c>
      <c r="CE437" s="240">
        <f t="shared" ca="1" si="932"/>
        <v>-1.418125625488035E-4</v>
      </c>
      <c r="CF437" s="240">
        <f t="shared" ca="1" si="933"/>
        <v>-8.7696791788934502E-4</v>
      </c>
      <c r="CG437" s="240">
        <f t="shared" ca="1" si="934"/>
        <v>6.5095326056285147E-4</v>
      </c>
      <c r="CH437" s="240">
        <f t="shared" ca="1" si="935"/>
        <v>4.9904440358887047E-4</v>
      </c>
      <c r="CI437" s="240">
        <f t="shared" ca="1" si="936"/>
        <v>-9.4068314782575109E-4</v>
      </c>
      <c r="CJ437" s="240">
        <f t="shared" ca="1" si="937"/>
        <v>4.7087404341744187E-5</v>
      </c>
      <c r="CK437" s="240">
        <f t="shared" ca="1" si="938"/>
        <v>9.1334564388156415E-4</v>
      </c>
      <c r="CL437" s="240">
        <f t="shared" ca="1" si="939"/>
        <v>-5.7734789525359714E-4</v>
      </c>
      <c r="CM437" s="240">
        <f t="shared" ca="1" si="940"/>
        <v>-5.7815514900710018E-4</v>
      </c>
      <c r="CN437" s="240">
        <f t="shared" ca="1" si="941"/>
        <v>9.1300705691865736E-4</v>
      </c>
      <c r="CO437" s="240">
        <f t="shared" ca="1" si="942"/>
        <v>4.8091231309747124E-5</v>
      </c>
      <c r="CP437" s="240">
        <f t="shared" ca="1" si="943"/>
        <v>-9.4092735203769634E-4</v>
      </c>
      <c r="CQ437" s="240">
        <f t="shared" ca="1" si="944"/>
        <v>4.9818235410256499E-4</v>
      </c>
      <c r="CR437" s="240">
        <f t="shared" ca="1" si="945"/>
        <v>6.5169794428863634E-4</v>
      </c>
      <c r="CS437" s="240">
        <f t="shared" ca="1" si="946"/>
        <v>-8.7653820895301998E-4</v>
      </c>
      <c r="CT437" s="240">
        <f t="shared" ca="1" si="947"/>
        <v>-1.4280672211435701E-4</v>
      </c>
      <c r="CU437" s="240">
        <f t="shared" ca="1" si="948"/>
        <v>9.5944741543048677E-4</v>
      </c>
      <c r="CV437" s="240">
        <f t="shared" ca="1" si="949"/>
        <v>-4.1421904454737166E-4</v>
      </c>
      <c r="CW437" s="240">
        <f t="shared" ca="1" si="950"/>
        <v>-7.1896453211231796E-4</v>
      </c>
      <c r="CX437" s="240">
        <f t="shared" ca="1" si="951"/>
        <v>8.3162781887062727E-4</v>
      </c>
      <c r="CY437" s="240">
        <f t="shared" ca="1" si="952"/>
        <v>2.3614690611893744E-4</v>
      </c>
      <c r="CZ437" s="240">
        <f t="shared" ca="1" si="953"/>
        <v>-9.6872747572537723E-4</v>
      </c>
      <c r="DA437" s="240">
        <f t="shared" ca="1" si="954"/>
        <v>3.2626657915799952E-4</v>
      </c>
      <c r="DB437" s="240">
        <f t="shared" ca="1" si="955"/>
        <v>7.7930709846578405E-4</v>
      </c>
      <c r="DC437" s="240">
        <f t="shared" ca="1" si="956"/>
        <v>-7.7870839827849853E-4</v>
      </c>
      <c r="DD437" s="240">
        <f t="shared" ca="1" si="957"/>
        <v>-3.2721286632653575E-4</v>
      </c>
      <c r="DE437" s="240">
        <f t="shared" ca="1" si="958"/>
        <v>9.6867816086872519E-4</v>
      </c>
      <c r="DF437" s="240">
        <f t="shared" ca="1" si="959"/>
        <v>-2.3517198825590707E-4</v>
      </c>
      <c r="DG437" s="240">
        <f t="shared" ca="1" si="960"/>
        <v>-8.3214451144841416E-4</v>
      </c>
      <c r="DH437" s="240">
        <f t="shared" ca="1" si="961"/>
        <v>7.1828959012565287E-4</v>
      </c>
      <c r="DI437" s="240">
        <f t="shared" ca="1" si="962"/>
        <v>4.1512758775868758E-4</v>
      </c>
      <c r="DJ437" s="240">
        <f t="shared" ca="1" si="963"/>
        <v>-9.5929994578955891E-4</v>
      </c>
      <c r="DK437" s="240">
        <f t="shared" ca="1" si="964"/>
        <v>1.418125625487978E-4</v>
      </c>
      <c r="DL437" s="240">
        <f t="shared" ca="1" si="965"/>
        <v>8.7696791788934752E-4</v>
      </c>
      <c r="DM437" s="240">
        <f t="shared" ca="1" si="966"/>
        <v>-6.5095326056284735E-4</v>
      </c>
      <c r="DN437" s="240">
        <f t="shared" ca="1" si="967"/>
        <v>-4.9904440358889898E-4</v>
      </c>
      <c r="DO437" s="240">
        <f t="shared" ca="1" si="968"/>
        <v>9.4068314782574968E-4</v>
      </c>
      <c r="DP437" s="240">
        <f t="shared" ca="1" si="969"/>
        <v>-4.7087404341738495E-5</v>
      </c>
      <c r="DQ437" s="240">
        <f t="shared" ca="1" si="970"/>
        <v>-9.1334564388156599E-4</v>
      </c>
      <c r="DR437" s="240">
        <f t="shared" ca="1" si="971"/>
        <v>5.7734789525359259E-4</v>
      </c>
      <c r="DS437" s="240">
        <f t="shared" ca="1" si="972"/>
        <v>5.7815514900710463E-4</v>
      </c>
      <c r="DT437" s="240">
        <f t="shared" ca="1" si="973"/>
        <v>-9.130070569186553E-4</v>
      </c>
      <c r="DU437" s="240">
        <f t="shared" ca="1" si="974"/>
        <v>-4.809123130975287E-5</v>
      </c>
      <c r="DV437" s="240">
        <f t="shared" ca="1" si="975"/>
        <v>9.4092735203769764E-4</v>
      </c>
      <c r="DW437" s="240">
        <f t="shared" ca="1" si="976"/>
        <v>-4.9818235410256E-4</v>
      </c>
      <c r="DX437" s="240">
        <f t="shared" ca="1" si="977"/>
        <v>-6.5169794428864057E-4</v>
      </c>
      <c r="DY437" s="240">
        <f t="shared" ca="1" si="978"/>
        <v>8.7653820895301749E-4</v>
      </c>
      <c r="DZ437" s="240">
        <f t="shared" ca="1" si="979"/>
        <v>1.428067221143626E-4</v>
      </c>
      <c r="EA437" s="240">
        <f t="shared" ca="1" si="980"/>
        <v>-9.5944741543048764E-4</v>
      </c>
      <c r="EB437" s="240">
        <f t="shared" ca="1" si="981"/>
        <v>4.1421904454736651E-4</v>
      </c>
      <c r="EC437" s="240">
        <f t="shared" ca="1" si="982"/>
        <v>7.1896453211232176E-4</v>
      </c>
      <c r="ED437" s="240">
        <f t="shared" ca="1" si="983"/>
        <v>-8.3162781887062434E-4</v>
      </c>
      <c r="EE437" s="240">
        <f t="shared" ca="1" si="984"/>
        <v>-2.3614690611894297E-4</v>
      </c>
      <c r="EF437" s="240">
        <f t="shared" ca="1" si="985"/>
        <v>9.6872747572537734E-4</v>
      </c>
      <c r="EG437" s="240">
        <f t="shared" ca="1" si="986"/>
        <v>-3.2626657915799421E-4</v>
      </c>
      <c r="EH437" s="240">
        <f t="shared" ca="1" si="987"/>
        <v>-7.7930709846578752E-4</v>
      </c>
      <c r="EI437" s="240">
        <f t="shared" ca="1" si="988"/>
        <v>7.7870839827849517E-4</v>
      </c>
      <c r="EJ437" s="240">
        <f t="shared" ca="1" si="989"/>
        <v>3.2721286632654122E-4</v>
      </c>
      <c r="EK437" s="240">
        <f t="shared" ca="1" si="990"/>
        <v>-9.6867816086872497E-4</v>
      </c>
      <c r="EL437" s="240">
        <f t="shared" ca="1" si="991"/>
        <v>2.3517198825590165E-4</v>
      </c>
      <c r="EM437" s="240">
        <f t="shared" ca="1" si="992"/>
        <v>8.3214451144841709E-4</v>
      </c>
      <c r="EN437" s="240">
        <f t="shared" ca="1" si="993"/>
        <v>-7.1828959012563054E-4</v>
      </c>
      <c r="EO437" s="240">
        <f t="shared" ca="1" si="994"/>
        <v>-4.1512758775869279E-4</v>
      </c>
      <c r="EP437" s="240">
        <f t="shared" ca="1" si="995"/>
        <v>9.5929994578956206E-4</v>
      </c>
      <c r="EQ437" s="240">
        <f t="shared" ca="1" si="996"/>
        <v>-1.4181256254879222E-4</v>
      </c>
      <c r="ER437" s="240">
        <f t="shared" ca="1" si="997"/>
        <v>-8.769679178893383E-4</v>
      </c>
      <c r="ES437" s="240">
        <f t="shared" ca="1" si="998"/>
        <v>6.5095326056284302E-4</v>
      </c>
      <c r="ET437" s="240">
        <f t="shared" ca="1" si="999"/>
        <v>4.9904440358888023E-4</v>
      </c>
      <c r="EU437" s="240">
        <f t="shared" ca="1" si="1000"/>
        <v>-9.4068314782574155E-4</v>
      </c>
      <c r="EV437" s="240">
        <f t="shared" ca="1" si="1001"/>
        <v>4.7087404341732749E-5</v>
      </c>
      <c r="EW437" s="240">
        <f t="shared" ca="1" si="1002"/>
        <v>9.1334564388157726E-4</v>
      </c>
      <c r="EX437" s="240">
        <f t="shared" ca="1" si="1003"/>
        <v>-5.7734789525358803E-4</v>
      </c>
      <c r="EY437" s="240">
        <f t="shared" ca="1" si="1004"/>
        <v>-5.781551490071314E-4</v>
      </c>
      <c r="EZ437" s="240">
        <f t="shared" ca="1" si="1005"/>
        <v>9.1300705691865346E-4</v>
      </c>
      <c r="FA437" s="240">
        <f t="shared" ca="1" si="1006"/>
        <v>4.8091231309731024E-5</v>
      </c>
      <c r="FB437" s="240">
        <f t="shared" ca="1" si="1007"/>
        <v>-9.4092735203769916E-4</v>
      </c>
      <c r="FC437" s="240">
        <f t="shared" ca="1" si="1008"/>
        <v>4.9818235410257876E-4</v>
      </c>
      <c r="FD437" s="240">
        <f t="shared" ca="1" si="1009"/>
        <v>6.516979442886448E-4</v>
      </c>
      <c r="FE437" s="240">
        <f t="shared" ca="1" si="1010"/>
        <v>-8.765382089530151E-4</v>
      </c>
      <c r="FF437" s="240">
        <f t="shared" ca="1" si="1011"/>
        <v>-1.4280672211439556E-4</v>
      </c>
      <c r="FG437" s="240">
        <f t="shared" ca="1" si="1012"/>
        <v>9.594474154304885E-4</v>
      </c>
      <c r="FH437" s="240">
        <f t="shared" ca="1" si="1013"/>
        <v>-4.1421904454733643E-4</v>
      </c>
      <c r="FI437" s="240">
        <f t="shared" ca="1" si="1014"/>
        <v>-7.1896453211232555E-4</v>
      </c>
      <c r="FJ437" s="240">
        <f t="shared" ca="1" si="1015"/>
        <v>8.3162781887063551E-4</v>
      </c>
      <c r="FK437" s="240">
        <f t="shared" ca="1" si="1016"/>
        <v>2.3614690611894849E-4</v>
      </c>
      <c r="FL437" s="240">
        <f t="shared" ca="1" si="1017"/>
        <v>-9.6872747572537626E-4</v>
      </c>
      <c r="FM437" s="240">
        <f t="shared" ca="1" si="1018"/>
        <v>3.2626657915798879E-4</v>
      </c>
      <c r="FN437" s="240">
        <f t="shared" ca="1" si="1019"/>
        <v>7.7930709846577451E-4</v>
      </c>
      <c r="FO437" s="240">
        <f t="shared" ca="1" si="1020"/>
        <v>-7.7870839827849181E-4</v>
      </c>
      <c r="FP437" s="240">
        <f t="shared" ca="1" si="1021"/>
        <v>-3.2721286632654654E-4</v>
      </c>
      <c r="FQ437" s="240">
        <f t="shared" ca="1" si="1022"/>
        <v>9.6867816086872323E-4</v>
      </c>
      <c r="FR437" s="240">
        <f t="shared" ca="1" si="1023"/>
        <v>-2.3517198825589596E-4</v>
      </c>
      <c r="FS437" s="240">
        <f t="shared" ca="1" si="1024"/>
        <v>-8.3214451144843411E-4</v>
      </c>
      <c r="FT437" s="240">
        <f t="shared" ca="1" si="1025"/>
        <v>7.1828959012564518E-4</v>
      </c>
      <c r="FU437" s="240">
        <f t="shared" ca="1" si="1026"/>
        <v>4.1512758775867306E-4</v>
      </c>
      <c r="FV437" s="240">
        <f t="shared" ca="1" si="1027"/>
        <v>-9.5929994578955718E-4</v>
      </c>
      <c r="FW437" s="240">
        <f t="shared" ca="1" si="1028"/>
        <v>1.418125625488138E-4</v>
      </c>
      <c r="FX437" s="240">
        <f t="shared" ca="1" si="1029"/>
        <v>8.769679178893524E-4</v>
      </c>
      <c r="FY437" s="240">
        <f t="shared" ca="1" si="1030"/>
        <v>-6.5095326056285917E-4</v>
      </c>
      <c r="FZ437" s="240">
        <f t="shared" ca="1" si="1031"/>
        <v>-4.9904440358890874E-4</v>
      </c>
      <c r="GA437" s="240">
        <f t="shared" ca="1" si="1032"/>
        <v>9.4068314782574686E-4</v>
      </c>
      <c r="GB437" s="240">
        <f t="shared" ca="1" si="1033"/>
        <v>-4.7087404341699518E-5</v>
      </c>
      <c r="GC437" s="240">
        <f t="shared" ca="1" si="1034"/>
        <v>-9.1334564388156989E-4</v>
      </c>
      <c r="GD437" s="240">
        <f t="shared" ca="1" si="1035"/>
        <v>5.7734789525356114E-4</v>
      </c>
      <c r="GE437" s="240">
        <f t="shared" ca="1" si="1036"/>
        <v>5.7815514900711384E-4</v>
      </c>
      <c r="GF437" s="240">
        <f t="shared" ca="1" si="1037"/>
        <v>-9.1300705691866072E-4</v>
      </c>
      <c r="GG437" s="240">
        <f t="shared" ca="1" si="1038"/>
        <v>-4.80912313097642E-5</v>
      </c>
      <c r="GH437" s="240">
        <f t="shared" ca="1" si="1039"/>
        <v>9.4092735203769374E-4</v>
      </c>
      <c r="GI437" s="240">
        <f t="shared" ca="1" si="1040"/>
        <v>-4.9818235410255024E-4</v>
      </c>
      <c r="GJ437" s="240">
        <f t="shared" ca="1" si="1041"/>
        <v>-6.5169794428862865E-4</v>
      </c>
      <c r="GK437" s="240">
        <f t="shared" ca="1" si="1042"/>
        <v>8.7653820895300079E-4</v>
      </c>
      <c r="GL437" s="240">
        <f t="shared" ca="1" si="1043"/>
        <v>1.4280672211437393E-4</v>
      </c>
      <c r="GM437" s="240">
        <f t="shared" ca="1" si="1044"/>
        <v>-9.5944741543049327E-4</v>
      </c>
      <c r="GN437" s="240">
        <f t="shared" ca="1" si="1045"/>
        <v>4.1421904454735621E-4</v>
      </c>
      <c r="GO437" s="240">
        <f t="shared" ca="1" si="1046"/>
        <v>7.18964532112348E-4</v>
      </c>
      <c r="GP437" s="240">
        <f t="shared" ca="1" si="1047"/>
        <v>-8.3162781887061849E-4</v>
      </c>
      <c r="GQ437" s="240">
        <f t="shared" ca="1" si="1048"/>
        <v>-2.3614690611892733E-4</v>
      </c>
      <c r="GR437" s="240">
        <f t="shared" ca="1" si="1049"/>
        <v>9.6872747572537788E-4</v>
      </c>
      <c r="GS437" s="240">
        <f t="shared" ca="1" si="1050"/>
        <v>-3.2626657915800939E-4</v>
      </c>
      <c r="GT437" s="240">
        <f t="shared" ca="1" si="1051"/>
        <v>-7.7930709846579425E-4</v>
      </c>
      <c r="GU437" s="240">
        <f t="shared" ca="1" si="1052"/>
        <v>7.7870839827850482E-4</v>
      </c>
      <c r="GV437" s="240">
        <f t="shared" ca="1" si="1053"/>
        <v>3.2721286632657787E-4</v>
      </c>
      <c r="GW437" s="240">
        <f t="shared" ca="1" si="1054"/>
        <v>-9.6867816086872432E-4</v>
      </c>
      <c r="GX437" s="240">
        <f t="shared" ca="1" si="1055"/>
        <v>2.3517198825586381E-4</v>
      </c>
      <c r="GY437" s="240">
        <f t="shared" ca="1" si="1056"/>
        <v>8.3214451144842283E-4</v>
      </c>
      <c r="GZ437" s="240">
        <f t="shared" ca="1" si="1057"/>
        <v>-7.1828959012562284E-4</v>
      </c>
      <c r="HA437" s="240">
        <f t="shared" ca="1" si="1058"/>
        <v>-4.1512758775870303E-4</v>
      </c>
      <c r="HB437" s="240">
        <f t="shared" ca="1" si="1059"/>
        <v>9.5929994578956043E-4</v>
      </c>
      <c r="HC437" s="240">
        <f t="shared" ca="1" si="1060"/>
        <v>-1.41812562548781E-4</v>
      </c>
      <c r="HD437" s="240">
        <f t="shared" ca="1" si="1061"/>
        <v>-8.7696791788934307E-4</v>
      </c>
      <c r="HE437" s="240">
        <f t="shared" ca="1" si="1062"/>
        <v>6.5095326056283456E-4</v>
      </c>
      <c r="HF437" s="240">
        <f t="shared" ca="1" si="1063"/>
        <v>4.9904440358888998E-4</v>
      </c>
      <c r="HG437" s="240">
        <f t="shared" ca="1" si="1064"/>
        <v>-9.4068314782573884E-4</v>
      </c>
      <c r="HH437" s="240">
        <f t="shared" ca="1" si="1065"/>
        <v>4.7087404341721365E-5</v>
      </c>
      <c r="HI437" s="240">
        <f t="shared" ca="1" si="1066"/>
        <v>9.1334564388158117E-4</v>
      </c>
      <c r="HJ437" s="240">
        <f t="shared" ca="1" si="1067"/>
        <v>-5.7734789525357882E-4</v>
      </c>
      <c r="HK437" s="240">
        <f t="shared" ca="1" si="1068"/>
        <v>-5.7815514900714062E-4</v>
      </c>
      <c r="HL437" s="240">
        <f t="shared" ca="1" si="1069"/>
        <v>9.1300705691864967E-4</v>
      </c>
      <c r="HM437" s="240">
        <f t="shared" ca="1" si="1070"/>
        <v>4.8091231309742462E-5</v>
      </c>
      <c r="HN437" s="240">
        <f t="shared" ca="1" si="1071"/>
        <v>-9.4092735203770198E-4</v>
      </c>
      <c r="HO437" s="240">
        <f t="shared" ca="1" si="1072"/>
        <v>4.9818235410256889E-4</v>
      </c>
      <c r="HP437" s="240">
        <f t="shared" ca="1" si="1073"/>
        <v>6.5169794428865326E-4</v>
      </c>
      <c r="HQ437" s="240">
        <f t="shared" ca="1" si="1074"/>
        <v>-8.7653820895301022E-4</v>
      </c>
      <c r="HR437" s="240">
        <f t="shared" ca="1" si="1075"/>
        <v>-1.4280672211440689E-4</v>
      </c>
      <c r="HS437" s="240">
        <f t="shared" ca="1" si="1076"/>
        <v>9.5944741543049013E-4</v>
      </c>
      <c r="HT437" s="240">
        <f t="shared" ca="1" si="1077"/>
        <v>-4.1421904454732602E-4</v>
      </c>
      <c r="HU437" s="240">
        <f t="shared" ca="1" si="1078"/>
        <v>-7.1896453211233325E-4</v>
      </c>
      <c r="HV437" s="240">
        <f t="shared" ca="1" si="1079"/>
        <v>8.3162781887060136E-4</v>
      </c>
      <c r="HW437" s="240">
        <f t="shared" ca="1" si="1080"/>
        <v>2.3614690611895955E-4</v>
      </c>
      <c r="HX437" s="240">
        <f t="shared" ca="1" si="1081"/>
        <v>-9.687274757253768E-4</v>
      </c>
      <c r="HY437" s="240">
        <f t="shared" ca="1" si="1082"/>
        <v>3.2626657915797806E-4</v>
      </c>
      <c r="HZ437" s="240">
        <f t="shared" ca="1" si="1083"/>
        <v>7.7930709846578123E-4</v>
      </c>
      <c r="IA437" s="240">
        <f t="shared" ca="1" si="1084"/>
        <v>-7.7870839827848498E-4</v>
      </c>
      <c r="IB437" s="240">
        <f t="shared" ca="1" si="1085"/>
        <v>-3.2721286632655732E-4</v>
      </c>
      <c r="IC437" s="240">
        <f t="shared" ca="1" si="1086"/>
        <v>9.6867816086872269E-4</v>
      </c>
      <c r="ID437" s="240">
        <f t="shared" ca="1" si="1087"/>
        <v>-2.351719882558849E-4</v>
      </c>
      <c r="IE437" s="240">
        <f t="shared" ca="1" si="1088"/>
        <v>-8.6958235918499624E-4</v>
      </c>
      <c r="IF437" s="240">
        <f t="shared" ca="1" si="1089"/>
        <v>7.1828959012563759E-4</v>
      </c>
      <c r="IG437" s="240">
        <f t="shared" ca="1" si="1090"/>
        <v>4.151275877586833E-4</v>
      </c>
      <c r="IH437" s="240">
        <f t="shared" ca="1" si="1091"/>
        <v>-9.5929994578955555E-4</v>
      </c>
      <c r="II437" s="240">
        <f t="shared" ca="1" si="1092"/>
        <v>1.4181256254880252E-4</v>
      </c>
      <c r="IJ437" s="240">
        <f t="shared" ca="1" si="1093"/>
        <v>8.7696791788935728E-4</v>
      </c>
      <c r="IK437" s="240">
        <f t="shared" ca="1" si="1094"/>
        <v>-6.5095326056285093E-4</v>
      </c>
      <c r="IL437" s="240">
        <f t="shared" ca="1" si="1095"/>
        <v>-4.990444035889185E-4</v>
      </c>
      <c r="IM437" s="240">
        <f t="shared" ca="1" si="1096"/>
        <v>9.4068314782574404E-4</v>
      </c>
      <c r="IN437" s="240">
        <f t="shared" ca="1" si="1097"/>
        <v>-4.7087404341688134E-5</v>
      </c>
      <c r="IO437" s="240">
        <f t="shared" ca="1" si="1098"/>
        <v>-9.133456438815738E-4</v>
      </c>
      <c r="IP437" s="240">
        <f t="shared" ca="1" si="1099"/>
        <v>5.7734789525355204E-4</v>
      </c>
      <c r="IQ437" s="240">
        <f t="shared" ca="1" si="1100"/>
        <v>5.7815514900712306E-4</v>
      </c>
      <c r="IR437" s="240">
        <f t="shared" ca="1" si="1101"/>
        <v>-9.1300705691865693E-4</v>
      </c>
      <c r="IS437" s="240">
        <f t="shared" ca="1" si="1102"/>
        <v>-4.8091231309775639E-5</v>
      </c>
      <c r="IT437" s="240">
        <f t="shared" ca="1" si="1103"/>
        <v>9.4092735203769656E-4</v>
      </c>
      <c r="IU437" s="240">
        <f t="shared" ca="1" si="1104"/>
        <v>-4.9818235410254038E-4</v>
      </c>
      <c r="IV437" s="240">
        <f t="shared" ca="1" si="1105"/>
        <v>-6.516979442886371E-4</v>
      </c>
      <c r="IW437" s="240">
        <f t="shared" ca="1" si="1106"/>
        <v>8.7653820895299591E-4</v>
      </c>
      <c r="IX437" s="240">
        <f t="shared" ca="1" si="1107"/>
        <v>1.428067221143852E-4</v>
      </c>
      <c r="IY437" s="240">
        <f t="shared" ca="1" si="1108"/>
        <v>-9.5944741543049501E-4</v>
      </c>
      <c r="IZ437" s="240">
        <f t="shared" ca="1" si="1109"/>
        <v>4.1421904454734591E-4</v>
      </c>
      <c r="JA437" s="240">
        <f t="shared" ca="1" si="1110"/>
        <v>7.1896453211235558E-4</v>
      </c>
      <c r="JB437" s="240">
        <f t="shared" ca="1" si="1111"/>
        <v>-8.3162781887061252E-4</v>
      </c>
    </row>
    <row r="438" spans="2:262">
      <c r="B438" s="248">
        <v>77</v>
      </c>
      <c r="C438" s="247">
        <f t="shared" si="1112"/>
        <v>1.5039062500000009E-3</v>
      </c>
      <c r="D438" s="244">
        <f t="shared" ca="1" si="855"/>
        <v>23.805445877893028</v>
      </c>
      <c r="E438" s="243">
        <f ca="1">CE361</f>
        <v>-0.19455412210697259</v>
      </c>
      <c r="F438" s="242">
        <v>77</v>
      </c>
      <c r="G438" s="240">
        <f t="shared" ca="1" si="856"/>
        <v>-1.2159693839278995E-4</v>
      </c>
      <c r="H438" s="240">
        <f t="shared" ca="1" si="857"/>
        <v>-1.3357497814183374E-4</v>
      </c>
      <c r="I438" s="240">
        <f t="shared" ca="1" si="858"/>
        <v>2.0539700162733855E-4</v>
      </c>
      <c r="J438" s="240">
        <f t="shared" ca="1" si="859"/>
        <v>4.7164002554787651E-6</v>
      </c>
      <c r="K438" s="240">
        <f t="shared" ca="1" si="860"/>
        <v>-2.0835589890845122E-4</v>
      </c>
      <c r="L438" s="240">
        <f t="shared" ca="1" si="861"/>
        <v>1.2599848172847826E-4</v>
      </c>
      <c r="M438" s="240">
        <f t="shared" ca="1" si="862"/>
        <v>1.2930905283603728E-4</v>
      </c>
      <c r="N438" s="240">
        <f t="shared" ca="1" si="863"/>
        <v>-2.0712225921435898E-4</v>
      </c>
      <c r="O438" s="240">
        <f t="shared" ca="1" si="864"/>
        <v>6.3188865538389976E-7</v>
      </c>
      <c r="P438" s="240">
        <f t="shared" ca="1" si="865"/>
        <v>2.0672583534804084E-4</v>
      </c>
      <c r="Q438" s="240">
        <f t="shared" ca="1" si="866"/>
        <v>-1.3032412829016004E-4</v>
      </c>
      <c r="R438" s="240">
        <f t="shared" ca="1" si="867"/>
        <v>-1.2496523659198927E-4</v>
      </c>
      <c r="S438" s="240">
        <f t="shared" ca="1" si="868"/>
        <v>2.0872275409722883E-4</v>
      </c>
      <c r="T438" s="240">
        <f t="shared" ca="1" si="869"/>
        <v>-5.9797969401478371E-6</v>
      </c>
      <c r="U438" s="241">
        <f t="shared" ca="1" si="870"/>
        <v>-2.0497124787439375E-4</v>
      </c>
      <c r="V438" s="240">
        <f t="shared" ca="1" si="871"/>
        <v>1.3457127247009257E-4</v>
      </c>
      <c r="W438" s="240">
        <f t="shared" ca="1" si="872"/>
        <v>1.2054614596216905E-4</v>
      </c>
      <c r="X438" s="240">
        <f t="shared" ca="1" si="873"/>
        <v>-2.101975221976771E-4</v>
      </c>
      <c r="Y438" s="240">
        <f t="shared" ca="1" si="874"/>
        <v>1.1324103218834808E-5</v>
      </c>
      <c r="Z438" s="240">
        <f t="shared" ca="1" si="875"/>
        <v>2.0309319338539551E-4</v>
      </c>
      <c r="AA438" s="240">
        <f t="shared" ca="1" si="876"/>
        <v>-1.3873735594743372E-4</v>
      </c>
      <c r="AB438" s="240">
        <f t="shared" ca="1" si="877"/>
        <v>-1.1605444284153261E-4</v>
      </c>
      <c r="AC438" s="240">
        <f t="shared" ca="1" si="878"/>
        <v>2.1154567517054487E-4</v>
      </c>
      <c r="AD438" s="240">
        <f t="shared" ca="1" si="879"/>
        <v>-1.6661588281177456E-5</v>
      </c>
      <c r="AE438" s="240">
        <f t="shared" ca="1" si="880"/>
        <v>-2.0109280315084584E-4</v>
      </c>
      <c r="AF438" s="240">
        <f t="shared" ca="1" si="881"/>
        <v>1.4281986922927539E-4</v>
      </c>
      <c r="AG438" s="240">
        <f t="shared" ca="1" si="882"/>
        <v>1.1149283286408355E-4</v>
      </c>
      <c r="AH438" s="240">
        <f t="shared" ca="1" si="883"/>
        <v>-2.1276640093889222E-4</v>
      </c>
      <c r="AI438" s="240">
        <f t="shared" ca="1" si="884"/>
        <v>2.1989037025756453E-5</v>
      </c>
      <c r="AJ438" s="240">
        <f t="shared" ca="1" si="885"/>
        <v>1.9897128213102234E-4</v>
      </c>
      <c r="AK438" s="240">
        <f t="shared" ca="1" si="886"/>
        <v>-1.4681635316227224E-4</v>
      </c>
      <c r="AL438" s="240">
        <f t="shared" ca="1" si="887"/>
        <v>-1.0686406377310271E-4</v>
      </c>
      <c r="AM438" s="240">
        <f t="shared" ca="1" si="888"/>
        <v>2.1385896418316217E-4</v>
      </c>
      <c r="AN438" s="240">
        <f t="shared" ca="1" si="889"/>
        <v>-2.730324039665572E-5</v>
      </c>
      <c r="AO438" s="240">
        <f t="shared" ca="1" si="890"/>
        <v>-1.9672990825085791E-4</v>
      </c>
      <c r="AP438" s="240">
        <f t="shared" ca="1" si="891"/>
        <v>1.5072440041394232E-4</v>
      </c>
      <c r="AQ438" s="240">
        <f t="shared" ca="1" si="892"/>
        <v>1.0217092376600833E-4</v>
      </c>
      <c r="AR438" s="240">
        <f t="shared" ca="1" si="893"/>
        <v>-2.1482270678411017E-4</v>
      </c>
      <c r="AS438" s="240">
        <f t="shared" ca="1" si="894"/>
        <v>3.2600997316472428E-5</v>
      </c>
      <c r="AT438" s="240">
        <f t="shared" ca="1" si="895"/>
        <v>1.9437003163016886E-4</v>
      </c>
      <c r="AU438" s="240">
        <f t="shared" ca="1" si="896"/>
        <v>-1.5454165692275026E-4</v>
      </c>
      <c r="AV438" s="240">
        <f t="shared" ca="1" si="897"/>
        <v>-9.7416239814855573E-5</v>
      </c>
      <c r="AW438" s="240">
        <f t="shared" ca="1" si="898"/>
        <v>2.1565704821922954E-4</v>
      </c>
      <c r="AX438" s="240">
        <f t="shared" ca="1" si="899"/>
        <v>-3.78791166145355E-5</v>
      </c>
      <c r="AY438" s="240">
        <f t="shared" ca="1" si="900"/>
        <v>-1.9189307377038946E-4</v>
      </c>
      <c r="AZ438" s="240">
        <f t="shared" ca="1" si="901"/>
        <v>1.5826582331611268E-4</v>
      </c>
      <c r="BA438" s="240">
        <f t="shared" ca="1" si="902"/>
        <v>9.260287596346617E-5</v>
      </c>
      <c r="BB438" s="240">
        <f t="shared" ca="1" si="903"/>
        <v>-2.1636148591243812E-4</v>
      </c>
      <c r="BC438" s="240">
        <f t="shared" ca="1" si="904"/>
        <v>4.3134418949141367E-5</v>
      </c>
      <c r="BD438" s="240">
        <f t="shared" ca="1" si="905"/>
        <v>1.8930052669831495E-4</v>
      </c>
      <c r="BE438" s="240">
        <f t="shared" ca="1" si="906"/>
        <v>-1.6189465629544978E-4</v>
      </c>
      <c r="BF438" s="240">
        <f t="shared" ca="1" si="907"/>
        <v>-8.7733731602240969E-5</v>
      </c>
      <c r="BG438" s="240">
        <f t="shared" ca="1" si="908"/>
        <v>2.1693559553681005E-4</v>
      </c>
      <c r="BH438" s="240">
        <f t="shared" ca="1" si="909"/>
        <v>-4.8363738722672088E-5</v>
      </c>
      <c r="BI438" s="240">
        <f t="shared" ca="1" si="910"/>
        <v>-1.8659395206736002E-4</v>
      </c>
      <c r="BJ438" s="240">
        <f t="shared" ca="1" si="911"/>
        <v>1.6542596998746564E-4</v>
      </c>
      <c r="BK438" s="240">
        <f t="shared" ca="1" si="912"/>
        <v>8.2811739721674082E-5</v>
      </c>
      <c r="BL438" s="240">
        <f t="shared" ca="1" si="913"/>
        <v>-2.1737903127017511E-4</v>
      </c>
      <c r="BM438" s="240">
        <f t="shared" ca="1" si="914"/>
        <v>5.3563925988432947E-5</v>
      </c>
      <c r="BN438" s="240">
        <f t="shared" ca="1" si="915"/>
        <v>1.8377498021687698E-4</v>
      </c>
      <c r="BO438" s="240">
        <f t="shared" ca="1" si="916"/>
        <v>-1.6885763726083651E-4</v>
      </c>
      <c r="BP438" s="240">
        <f t="shared" ca="1" si="917"/>
        <v>-7.7839865145629247E-5</v>
      </c>
      <c r="BQ438" s="240">
        <f t="shared" ca="1" si="918"/>
        <v>2.1769152600342845E-4</v>
      </c>
      <c r="BR438" s="240">
        <f t="shared" ca="1" si="919"/>
        <v>-5.8731848348062586E-5</v>
      </c>
      <c r="BS438" s="240">
        <f t="shared" ca="1" si="920"/>
        <v>-1.8084530919010045E-4</v>
      </c>
      <c r="BT438" s="240">
        <f t="shared" ca="1" si="921"/>
        <v>1.7218759100751519E-4</v>
      </c>
      <c r="BU438" s="240">
        <f t="shared" ca="1" si="922"/>
        <v>7.2821102745440763E-5</v>
      </c>
      <c r="BV438" s="240">
        <f t="shared" ca="1" si="923"/>
        <v>-2.1787289150142791E-4</v>
      </c>
      <c r="BW438" s="240">
        <f t="shared" ca="1" si="924"/>
        <v>6.3864392838372614E-5</v>
      </c>
      <c r="BX438" s="240">
        <f t="shared" ca="1" si="925"/>
        <v>1.7780670371130762E-4</v>
      </c>
      <c r="BY438" s="240">
        <f t="shared" ca="1" si="926"/>
        <v>-1.7541382538787968E-4</v>
      </c>
      <c r="BZ438" s="240">
        <f t="shared" ca="1" si="927"/>
        <v>-6.7758475635911879E-5</v>
      </c>
      <c r="CA438" s="240">
        <f t="shared" ca="1" si="928"/>
        <v>2.1792301851637893E-4</v>
      </c>
      <c r="CB438" s="240">
        <f t="shared" ca="1" si="929"/>
        <v>-6.8958467806483207E-5</v>
      </c>
      <c r="CC438" s="240">
        <f t="shared" ca="1" si="930"/>
        <v>-1.7466099412282365E-4</v>
      </c>
      <c r="CD438" s="240">
        <f t="shared" ca="1" si="931"/>
        <v>1.7853439703897773E-4</v>
      </c>
      <c r="CE438" s="240">
        <f t="shared" ca="1" si="932"/>
        <v>6.2655033354318401E-5</v>
      </c>
      <c r="CF438" s="240">
        <f t="shared" ca="1" si="933"/>
        <v>-2.1784187685364224E-4</v>
      </c>
      <c r="CG438" s="240">
        <f t="shared" ca="1" si="934"/>
        <v>7.4011004772104498E-5</v>
      </c>
      <c r="CH438" s="240">
        <f t="shared" ca="1" si="935"/>
        <v>1.7141007528247162E-4</v>
      </c>
      <c r="CI438" s="240">
        <f t="shared" ca="1" si="936"/>
        <v>-1.8154742624512703E-4</v>
      </c>
      <c r="CJ438" s="240">
        <f t="shared" ca="1" si="937"/>
        <v>-5.7513850023448991E-5</v>
      </c>
      <c r="CK438" s="240">
        <f t="shared" ca="1" si="938"/>
        <v>2.1762951538992147E-4</v>
      </c>
      <c r="CL438" s="240">
        <f t="shared" ca="1" si="939"/>
        <v>-7.9018960275906624E-5</v>
      </c>
      <c r="CM438" s="240">
        <f t="shared" ca="1" si="940"/>
        <v>-1.680559054222088E-4</v>
      </c>
      <c r="CN438" s="240">
        <f t="shared" ca="1" si="941"/>
        <v>1.8445109807020522E-4</v>
      </c>
      <c r="CO438" s="240">
        <f t="shared" ca="1" si="942"/>
        <v>5.2338022499912767E-5</v>
      </c>
      <c r="CP438" s="240">
        <f t="shared" ca="1" si="943"/>
        <v>-2.1728606204382127E-4</v>
      </c>
      <c r="CQ438" s="240">
        <f t="shared" ca="1" si="944"/>
        <v>8.397931771274201E-5</v>
      </c>
      <c r="CR438" s="240">
        <f t="shared" ca="1" si="945"/>
        <v>1.6460050496853077E-4</v>
      </c>
      <c r="CS438" s="240">
        <f t="shared" ca="1" si="946"/>
        <v>-1.8724366345087342E-4</v>
      </c>
      <c r="CT438" s="240">
        <f t="shared" ca="1" si="947"/>
        <v>-4.7130668508661301E-5</v>
      </c>
      <c r="CU438" s="240">
        <f t="shared" ca="1" si="948"/>
        <v>2.1681172369879552E-4</v>
      </c>
      <c r="CV438" s="240">
        <f t="shared" ca="1" si="949"/>
        <v>-8.8889089148781912E-5</v>
      </c>
      <c r="CW438" s="240">
        <f t="shared" ca="1" si="950"/>
        <v>-1.6104595532547309E-4</v>
      </c>
      <c r="CX438" s="240">
        <f t="shared" ca="1" si="951"/>
        <v>1.8992344025017357E-4</v>
      </c>
      <c r="CY438" s="240">
        <f t="shared" ca="1" si="952"/>
        <v>4.1894924765035486E-5</v>
      </c>
      <c r="CZ438" s="240">
        <f t="shared" ca="1" si="953"/>
        <v>-2.1620678607852552E-4</v>
      </c>
      <c r="DA438" s="240">
        <f t="shared" ca="1" si="954"/>
        <v>9.3745317121290061E-5</v>
      </c>
      <c r="DB438" s="240">
        <f t="shared" ca="1" si="955"/>
        <v>1.5739439762081929E-4</v>
      </c>
      <c r="DC438" s="240">
        <f t="shared" ca="1" si="956"/>
        <v>-1.924888142707588E-4</v>
      </c>
      <c r="DD438" s="240">
        <f t="shared" ca="1" si="957"/>
        <v>-3.6633945085277263E-5</v>
      </c>
      <c r="DE438" s="240">
        <f t="shared" ca="1" si="958"/>
        <v>2.154716135748151E-4</v>
      </c>
      <c r="DF438" s="240">
        <f t="shared" ca="1" si="959"/>
        <v>-9.8545076420133147E-5</v>
      </c>
      <c r="DG438" s="240">
        <f t="shared" ca="1" si="960"/>
        <v>-1.5364803141639861E-4</v>
      </c>
      <c r="DH438" s="240">
        <f t="shared" ca="1" si="961"/>
        <v>1.9493824022725063E-4</v>
      </c>
      <c r="DI438" s="240">
        <f t="shared" ca="1" si="962"/>
        <v>3.1350898486837234E-5</v>
      </c>
      <c r="DJ438" s="240">
        <f t="shared" ca="1" si="963"/>
        <v>-2.1460664902808884E-4</v>
      </c>
      <c r="DK438" s="240">
        <f t="shared" ca="1" si="964"/>
        <v>1.0328547584977295E-4</v>
      </c>
      <c r="DL438" s="240">
        <f t="shared" ca="1" si="965"/>
        <v>1.4980911338311828E-4</v>
      </c>
      <c r="DM438" s="240">
        <f t="shared" ca="1" si="966"/>
        <v>-1.9727024267703709E-4</v>
      </c>
      <c r="DN438" s="240">
        <f t="shared" ca="1" si="967"/>
        <v>-2.6048967279428198E-5</v>
      </c>
      <c r="DO438" s="240">
        <f t="shared" ca="1" si="968"/>
        <v>2.1361241346064865E-4</v>
      </c>
      <c r="DP438" s="240">
        <f t="shared" ca="1" si="969"/>
        <v>-1.0796365997085903E-4</v>
      </c>
      <c r="DQ438" s="240">
        <f t="shared" ca="1" si="970"/>
        <v>-1.4587995594166403E-4</v>
      </c>
      <c r="DR438" s="240">
        <f t="shared" ca="1" si="971"/>
        <v>1.9948341690904705E-4</v>
      </c>
      <c r="DS438" s="240">
        <f t="shared" ca="1" si="972"/>
        <v>2.0731345148169819E-5</v>
      </c>
      <c r="DT438" s="240">
        <f t="shared" ca="1" si="973"/>
        <v>-2.1248950576282117E-4</v>
      </c>
      <c r="DU438" s="240">
        <f t="shared" ca="1" si="974"/>
        <v>1.1257681082019454E-4</v>
      </c>
      <c r="DV438" s="240">
        <f t="shared" ca="1" si="975"/>
        <v>1.4186292586954881E-4</v>
      </c>
      <c r="DW438" s="240">
        <f t="shared" ca="1" si="976"/>
        <v>-2.0157642978987393E-4</v>
      </c>
      <c r="DX438" s="240">
        <f t="shared" ca="1" si="977"/>
        <v>-1.5401235229782928E-5</v>
      </c>
      <c r="DY438" s="240">
        <f t="shared" ca="1" si="978"/>
        <v>2.1123860233221794E-4</v>
      </c>
      <c r="DZ438" s="240">
        <f t="shared" ca="1" si="979"/>
        <v>-1.171221496082154E-4</v>
      </c>
      <c r="EA438" s="240">
        <f t="shared" ca="1" si="980"/>
        <v>-1.3776044287549093E-4</v>
      </c>
      <c r="EB438" s="240">
        <f t="shared" ca="1" si="981"/>
        <v>2.0354802056682598E-4</v>
      </c>
      <c r="EC438" s="240">
        <f t="shared" ca="1" si="982"/>
        <v>1.0061848183189086E-5</v>
      </c>
      <c r="ED438" s="240">
        <f t="shared" ca="1" si="983"/>
        <v>-2.0986045666628836E-4</v>
      </c>
      <c r="EE438" s="240">
        <f t="shared" ca="1" si="984"/>
        <v>1.2159693839279143E-4</v>
      </c>
      <c r="EF438" s="240">
        <f t="shared" ca="1" si="985"/>
        <v>1.3357497814183483E-4</v>
      </c>
      <c r="EG438" s="240">
        <f t="shared" ca="1" si="986"/>
        <v>-2.0539700162733912E-4</v>
      </c>
      <c r="EH438" s="240">
        <f t="shared" ca="1" si="987"/>
        <v>-4.7164002554802491E-6</v>
      </c>
      <c r="EI438" s="240">
        <f t="shared" ca="1" si="988"/>
        <v>2.0835589890845079E-4</v>
      </c>
      <c r="EJ438" s="240">
        <f t="shared" ca="1" si="989"/>
        <v>-1.259984817284769E-4</v>
      </c>
      <c r="EK438" s="240">
        <f t="shared" ca="1" si="990"/>
        <v>-1.2930905283603614E-4</v>
      </c>
      <c r="EL438" s="240">
        <f t="shared" ca="1" si="991"/>
        <v>2.0712225921436038E-4</v>
      </c>
      <c r="EM438" s="240">
        <f t="shared" ca="1" si="992"/>
        <v>-6.318886553849433E-7</v>
      </c>
      <c r="EN438" s="240">
        <f t="shared" ca="1" si="993"/>
        <v>-2.0672583534804147E-4</v>
      </c>
      <c r="EO438" s="240">
        <f t="shared" ca="1" si="994"/>
        <v>1.3032412829015592E-4</v>
      </c>
      <c r="EP438" s="240">
        <f t="shared" ca="1" si="995"/>
        <v>1.2496523659198585E-4</v>
      </c>
      <c r="EQ438" s="240">
        <f t="shared" ca="1" si="996"/>
        <v>-2.0872275409722916E-4</v>
      </c>
      <c r="ER438" s="240">
        <f t="shared" ca="1" si="997"/>
        <v>5.9797969401457839E-6</v>
      </c>
      <c r="ES438" s="240">
        <f t="shared" ca="1" si="998"/>
        <v>2.0497124787439552E-4</v>
      </c>
      <c r="ET438" s="240">
        <f t="shared" ca="1" si="999"/>
        <v>-1.3457127247009583E-4</v>
      </c>
      <c r="EU438" s="240">
        <f t="shared" ca="1" si="1000"/>
        <v>-1.2054614596216883E-4</v>
      </c>
      <c r="EV438" s="240">
        <f t="shared" ca="1" si="1001"/>
        <v>2.1019752219767634E-4</v>
      </c>
      <c r="EW438" s="240">
        <f t="shared" ca="1" si="1002"/>
        <v>-1.1324103218828885E-5</v>
      </c>
      <c r="EX438" s="240">
        <f t="shared" ca="1" si="1003"/>
        <v>-2.0309319338539429E-4</v>
      </c>
      <c r="EY438" s="240">
        <f t="shared" ca="1" si="1004"/>
        <v>1.387373559474339E-4</v>
      </c>
      <c r="EZ438" s="240">
        <f t="shared" ca="1" si="1005"/>
        <v>1.1605444284153499E-4</v>
      </c>
      <c r="FA438" s="240">
        <f t="shared" ca="1" si="1006"/>
        <v>-2.1154567517054346E-4</v>
      </c>
      <c r="FB438" s="240">
        <f t="shared" ca="1" si="1007"/>
        <v>1.6661588281180817E-5</v>
      </c>
      <c r="FC438" s="240">
        <f t="shared" ca="1" si="1008"/>
        <v>2.0109280315084573E-4</v>
      </c>
      <c r="FD438" s="240">
        <f t="shared" ca="1" si="1009"/>
        <v>-1.4281986922927325E-4</v>
      </c>
      <c r="FE438" s="240">
        <f t="shared" ca="1" si="1010"/>
        <v>-1.1149283286408863E-4</v>
      </c>
      <c r="FF438" s="240">
        <f t="shared" ca="1" si="1011"/>
        <v>2.1276640093889298E-4</v>
      </c>
      <c r="FG438" s="240">
        <f t="shared" ca="1" si="1012"/>
        <v>-2.1989037025756717E-5</v>
      </c>
      <c r="FH438" s="240">
        <f t="shared" ca="1" si="1013"/>
        <v>-1.989712821310235E-4</v>
      </c>
      <c r="FI438" s="240">
        <f t="shared" ca="1" si="1014"/>
        <v>1.4681635316226785E-4</v>
      </c>
      <c r="FJ438" s="240">
        <f t="shared" ca="1" si="1015"/>
        <v>1.068640637730998E-4</v>
      </c>
      <c r="FK438" s="240">
        <f t="shared" ca="1" si="1016"/>
        <v>-2.1385896418316222E-4</v>
      </c>
      <c r="FL438" s="240">
        <f t="shared" ca="1" si="1017"/>
        <v>2.7303240396651383E-5</v>
      </c>
      <c r="FM438" s="240">
        <f t="shared" ca="1" si="1018"/>
        <v>1.9672990825086111E-4</v>
      </c>
      <c r="FN438" s="240">
        <f t="shared" ca="1" si="1019"/>
        <v>-1.5072440041394362E-4</v>
      </c>
      <c r="FO438" s="240">
        <f t="shared" ca="1" si="1020"/>
        <v>-1.0217092376600947E-4</v>
      </c>
      <c r="FP438" s="240">
        <f t="shared" ca="1" si="1021"/>
        <v>2.1482270678410944E-4</v>
      </c>
      <c r="FQ438" s="240">
        <f t="shared" ca="1" si="1022"/>
        <v>-3.2600997316465035E-5</v>
      </c>
      <c r="FR438" s="240">
        <f t="shared" ca="1" si="1023"/>
        <v>-1.9437003163016805E-4</v>
      </c>
      <c r="FS438" s="240">
        <f t="shared" ca="1" si="1024"/>
        <v>1.5454165692274934E-4</v>
      </c>
      <c r="FT438" s="240">
        <f t="shared" ca="1" si="1025"/>
        <v>9.7416239814859476E-5</v>
      </c>
      <c r="FU438" s="240">
        <f t="shared" ca="1" si="1026"/>
        <v>-2.1565704821922848E-4</v>
      </c>
      <c r="FV438" s="240">
        <f t="shared" ca="1" si="1027"/>
        <v>3.7879116614537275E-5</v>
      </c>
      <c r="FW438" s="240">
        <f t="shared" ca="1" si="1028"/>
        <v>1.9189307377039008E-4</v>
      </c>
      <c r="FX438" s="240">
        <f t="shared" ca="1" si="1029"/>
        <v>-1.5826582331610967E-4</v>
      </c>
      <c r="FY438" s="240">
        <f t="shared" ca="1" si="1030"/>
        <v>-9.2602875963472932E-5</v>
      </c>
      <c r="FZ438" s="240">
        <f t="shared" ca="1" si="1031"/>
        <v>2.1636148591243834E-4</v>
      </c>
      <c r="GA438" s="240">
        <f t="shared" ca="1" si="1032"/>
        <v>-4.3134418949140107E-5</v>
      </c>
      <c r="GB438" s="240">
        <f t="shared" ca="1" si="1033"/>
        <v>-1.8930052669831712E-4</v>
      </c>
      <c r="GC438" s="240">
        <f t="shared" ca="1" si="1034"/>
        <v>1.6189465629544479E-4</v>
      </c>
      <c r="GD438" s="240">
        <f t="shared" ca="1" si="1035"/>
        <v>8.7733731602239289E-5</v>
      </c>
      <c r="GE438" s="240">
        <f t="shared" ca="1" si="1036"/>
        <v>-2.1693559553680994E-4</v>
      </c>
      <c r="GF438" s="240">
        <f t="shared" ca="1" si="1037"/>
        <v>4.8363738722667819E-5</v>
      </c>
      <c r="GG438" s="240">
        <f t="shared" ca="1" si="1038"/>
        <v>1.8659395206736389E-4</v>
      </c>
      <c r="GH438" s="240">
        <f t="shared" ca="1" si="1039"/>
        <v>-1.6542596998746684E-4</v>
      </c>
      <c r="GI438" s="240">
        <f t="shared" ca="1" si="1040"/>
        <v>-8.2811739721675261E-5</v>
      </c>
      <c r="GJ438" s="240">
        <f t="shared" ca="1" si="1041"/>
        <v>2.1737903127017476E-4</v>
      </c>
      <c r="GK438" s="240">
        <f t="shared" ca="1" si="1042"/>
        <v>-5.356392598842571E-5</v>
      </c>
      <c r="GL438" s="240">
        <f t="shared" ca="1" si="1043"/>
        <v>-1.8377498021687598E-4</v>
      </c>
      <c r="GM438" s="240">
        <f t="shared" ca="1" si="1044"/>
        <v>1.6885763726083569E-4</v>
      </c>
      <c r="GN438" s="240">
        <f t="shared" ca="1" si="1045"/>
        <v>7.7839865145633367E-5</v>
      </c>
      <c r="GO438" s="240">
        <f t="shared" ca="1" si="1046"/>
        <v>-2.1769152600342812E-4</v>
      </c>
      <c r="GP438" s="240">
        <f t="shared" ca="1" si="1047"/>
        <v>5.8731848348064334E-5</v>
      </c>
      <c r="GQ438" s="240">
        <f t="shared" ca="1" si="1048"/>
        <v>1.8084530919010116E-4</v>
      </c>
      <c r="GR438" s="240">
        <f t="shared" ca="1" si="1049"/>
        <v>-1.7218759100751248E-4</v>
      </c>
      <c r="GS438" s="240">
        <f t="shared" ca="1" si="1050"/>
        <v>-7.2821102745436114E-5</v>
      </c>
      <c r="GT438" s="240">
        <f t="shared" ca="1" si="1051"/>
        <v>2.1787289150142789E-4</v>
      </c>
      <c r="GU438" s="240">
        <f t="shared" ca="1" si="1052"/>
        <v>-6.3864392838371381E-5</v>
      </c>
      <c r="GV438" s="240">
        <f t="shared" ca="1" si="1053"/>
        <v>-1.7780670371131201E-4</v>
      </c>
      <c r="GW438" s="240">
        <f t="shared" ca="1" si="1054"/>
        <v>1.754138253878826E-4</v>
      </c>
      <c r="GX438" s="240">
        <f t="shared" ca="1" si="1055"/>
        <v>6.7758475635913099E-5</v>
      </c>
      <c r="GY438" s="240">
        <f t="shared" ca="1" si="1056"/>
        <v>-2.1792301851637893E-4</v>
      </c>
      <c r="GZ438" s="240">
        <f t="shared" ca="1" si="1057"/>
        <v>6.8958467806476119E-5</v>
      </c>
      <c r="HA438" s="240">
        <f t="shared" ca="1" si="1058"/>
        <v>1.7466099412282072E-4</v>
      </c>
      <c r="HB438" s="240">
        <f t="shared" ca="1" si="1059"/>
        <v>-1.7853439703897697E-4</v>
      </c>
      <c r="HC438" s="240">
        <f t="shared" ca="1" si="1060"/>
        <v>-6.2655033354319634E-5</v>
      </c>
      <c r="HD438" s="240">
        <f t="shared" ca="1" si="1061"/>
        <v>2.1784187685364243E-4</v>
      </c>
      <c r="HE438" s="240">
        <f t="shared" ca="1" si="1062"/>
        <v>-7.4011004772109106E-5</v>
      </c>
      <c r="HF438" s="240">
        <f t="shared" ca="1" si="1063"/>
        <v>-1.7141007528247241E-4</v>
      </c>
      <c r="HG438" s="240">
        <f t="shared" ca="1" si="1064"/>
        <v>1.815474262451263E-4</v>
      </c>
      <c r="HH438" s="240">
        <f t="shared" ca="1" si="1065"/>
        <v>5.7513850023456187E-5</v>
      </c>
      <c r="HI438" s="240">
        <f t="shared" ca="1" si="1066"/>
        <v>-2.1762951538992122E-4</v>
      </c>
      <c r="HJ438" s="240">
        <f t="shared" ca="1" si="1067"/>
        <v>7.9018960275905432E-5</v>
      </c>
      <c r="HK438" s="240">
        <f t="shared" ca="1" si="1068"/>
        <v>1.6805590542220961E-4</v>
      </c>
      <c r="HL438" s="240">
        <f t="shared" ca="1" si="1069"/>
        <v>-1.8445109807020124E-4</v>
      </c>
      <c r="HM438" s="240">
        <f t="shared" ca="1" si="1070"/>
        <v>-5.2338022499907983E-5</v>
      </c>
      <c r="HN438" s="240">
        <f t="shared" ca="1" si="1071"/>
        <v>2.1728606204382133E-4</v>
      </c>
      <c r="HO438" s="240">
        <f t="shared" ca="1" si="1072"/>
        <v>-8.3979317712740831E-5</v>
      </c>
      <c r="HP438" s="240">
        <f t="shared" ca="1" si="1073"/>
        <v>-1.6460050496853564E-4</v>
      </c>
      <c r="HQ438" s="240">
        <f t="shared" ca="1" si="1074"/>
        <v>1.8724366345087597E-4</v>
      </c>
      <c r="HR438" s="240">
        <f t="shared" ca="1" si="1075"/>
        <v>4.7130668508662562E-5</v>
      </c>
      <c r="HS438" s="240">
        <f t="shared" ca="1" si="1076"/>
        <v>-2.1681172369879566E-4</v>
      </c>
      <c r="HT438" s="240">
        <f t="shared" ca="1" si="1077"/>
        <v>8.8889089148775095E-5</v>
      </c>
      <c r="HU438" s="240">
        <f t="shared" ca="1" si="1078"/>
        <v>1.6104595532546976E-4</v>
      </c>
      <c r="HV438" s="240">
        <f t="shared" ca="1" si="1079"/>
        <v>-1.8992344025017292E-4</v>
      </c>
      <c r="HW438" s="240">
        <f t="shared" ca="1" si="1080"/>
        <v>-4.1894924765036739E-5</v>
      </c>
      <c r="HX438" s="240">
        <f t="shared" ca="1" si="1081"/>
        <v>2.1620678607852647E-4</v>
      </c>
      <c r="HY438" s="240">
        <f t="shared" ca="1" si="1082"/>
        <v>-9.3745317121294506E-5</v>
      </c>
      <c r="HZ438" s="240">
        <f t="shared" ca="1" si="1083"/>
        <v>-1.5739439762082019E-4</v>
      </c>
      <c r="IA438" s="240">
        <f t="shared" ca="1" si="1084"/>
        <v>1.9248881427075821E-4</v>
      </c>
      <c r="IB438" s="240">
        <f t="shared" ca="1" si="1085"/>
        <v>3.6633945085284642E-5</v>
      </c>
      <c r="IC438" s="240">
        <f t="shared" ca="1" si="1086"/>
        <v>-2.1547161357481434E-4</v>
      </c>
      <c r="ID438" s="240">
        <f t="shared" ca="1" si="1087"/>
        <v>9.8545076420132008E-5</v>
      </c>
      <c r="IE438" s="240">
        <f t="shared" ca="1" si="1088"/>
        <v>1.561903488646267E-4</v>
      </c>
      <c r="IF438" s="240">
        <f t="shared" ca="1" si="1089"/>
        <v>-1.9493824022724727E-4</v>
      </c>
      <c r="IG438" s="240">
        <f t="shared" ca="1" si="1090"/>
        <v>-3.1350898486832376E-5</v>
      </c>
      <c r="IH438" s="240">
        <f t="shared" ca="1" si="1091"/>
        <v>2.1460664902808908E-4</v>
      </c>
      <c r="II438" s="240">
        <f t="shared" ca="1" si="1092"/>
        <v>-1.0328547584977183E-4</v>
      </c>
      <c r="IJ438" s="240">
        <f t="shared" ca="1" si="1093"/>
        <v>-1.4980911338312373E-4</v>
      </c>
      <c r="IK438" s="240">
        <f t="shared" ca="1" si="1094"/>
        <v>1.9727024267703918E-4</v>
      </c>
      <c r="IL438" s="240">
        <f t="shared" ca="1" si="1095"/>
        <v>2.6048967279429471E-5</v>
      </c>
      <c r="IM438" s="240">
        <f t="shared" ca="1" si="1096"/>
        <v>-2.1361241346064892E-4</v>
      </c>
      <c r="IN438" s="240">
        <f t="shared" ca="1" si="1097"/>
        <v>1.0796365997085253E-4</v>
      </c>
      <c r="IO438" s="240">
        <f t="shared" ca="1" si="1098"/>
        <v>1.4587995594166037E-4</v>
      </c>
      <c r="IP438" s="240">
        <f t="shared" ca="1" si="1099"/>
        <v>-1.9948341690904654E-4</v>
      </c>
      <c r="IQ438" s="240">
        <f t="shared" ca="1" si="1100"/>
        <v>-2.0731345148171093E-5</v>
      </c>
      <c r="IR438" s="240">
        <f t="shared" ca="1" si="1101"/>
        <v>2.1248950576282282E-4</v>
      </c>
      <c r="IS438" s="240">
        <f t="shared" ca="1" si="1102"/>
        <v>-1.1257681082019877E-4</v>
      </c>
      <c r="IT438" s="240">
        <f t="shared" ca="1" si="1103"/>
        <v>-1.4186292586954976E-4</v>
      </c>
      <c r="IU438" s="240">
        <f t="shared" ca="1" si="1104"/>
        <v>2.0157642978987347E-4</v>
      </c>
      <c r="IV438" s="240">
        <f t="shared" ca="1" si="1105"/>
        <v>1.5401235229790382E-5</v>
      </c>
      <c r="IW438" s="240">
        <f t="shared" ca="1" si="1106"/>
        <v>-2.1123860233221675E-4</v>
      </c>
      <c r="IX438" s="240">
        <f t="shared" ca="1" si="1107"/>
        <v>1.1712214960821431E-4</v>
      </c>
      <c r="IY438" s="240">
        <f t="shared" ca="1" si="1108"/>
        <v>1.3776044287549193E-4</v>
      </c>
      <c r="IZ438" s="240">
        <f t="shared" ca="1" si="1109"/>
        <v>-2.0354802056682327E-4</v>
      </c>
      <c r="JA438" s="240">
        <f t="shared" ca="1" si="1110"/>
        <v>-1.0061848183184187E-5</v>
      </c>
      <c r="JB438" s="240">
        <f t="shared" ca="1" si="1111"/>
        <v>2.0986045666628869E-4</v>
      </c>
    </row>
    <row r="439" spans="2:262">
      <c r="B439" s="248">
        <v>78</v>
      </c>
      <c r="C439" s="247">
        <f t="shared" si="1112"/>
        <v>1.5234375000000009E-3</v>
      </c>
      <c r="D439" s="244">
        <f t="shared" ca="1" si="855"/>
        <v>23.804838056179296</v>
      </c>
      <c r="E439" s="243">
        <f ca="1">CF361</f>
        <v>-0.19516194382070257</v>
      </c>
      <c r="F439" s="242">
        <v>78</v>
      </c>
      <c r="G439" s="240">
        <f t="shared" ca="1" si="856"/>
        <v>-4.7234032991299175E-5</v>
      </c>
      <c r="H439" s="240">
        <f t="shared" ca="1" si="857"/>
        <v>3.2507098018585008E-4</v>
      </c>
      <c r="I439" s="240">
        <f t="shared" ca="1" si="858"/>
        <v>-1.7179219672245342E-4</v>
      </c>
      <c r="J439" s="240">
        <f t="shared" ca="1" si="859"/>
        <v>-2.0932088425034066E-4</v>
      </c>
      <c r="K439" s="240">
        <f t="shared" ca="1" si="860"/>
        <v>3.1282836073650753E-4</v>
      </c>
      <c r="L439" s="240">
        <f t="shared" ca="1" si="861"/>
        <v>-1.4565169205605494E-6</v>
      </c>
      <c r="M439" s="240">
        <f t="shared" ca="1" si="862"/>
        <v>-3.1184698919284586E-4</v>
      </c>
      <c r="N439" s="240">
        <f t="shared" ca="1" si="863"/>
        <v>2.1157268986052646E-4</v>
      </c>
      <c r="O439" s="240">
        <f t="shared" ca="1" si="864"/>
        <v>1.6929360425502492E-4</v>
      </c>
      <c r="P439" s="240">
        <f t="shared" ca="1" si="865"/>
        <v>-3.2563928489595824E-4</v>
      </c>
      <c r="Q439" s="240">
        <f t="shared" ca="1" si="866"/>
        <v>5.0115537639667802E-5</v>
      </c>
      <c r="R439" s="240">
        <f t="shared" ca="1" si="867"/>
        <v>2.918724526397578E-4</v>
      </c>
      <c r="S439" s="240">
        <f t="shared" ca="1" si="868"/>
        <v>-2.467732731977397E-4</v>
      </c>
      <c r="T439" s="240">
        <f t="shared" ca="1" si="869"/>
        <v>-1.2560162898234882E-4</v>
      </c>
      <c r="U439" s="241">
        <f t="shared" ca="1" si="870"/>
        <v>3.3140110194511445E-4</v>
      </c>
      <c r="V439" s="240">
        <f t="shared" ca="1" si="871"/>
        <v>-9.7689708314271053E-5</v>
      </c>
      <c r="W439" s="240">
        <f t="shared" ca="1" si="872"/>
        <v>-2.6557975892126768E-4</v>
      </c>
      <c r="X439" s="240">
        <f t="shared" ca="1" si="873"/>
        <v>2.766319604081251E-4</v>
      </c>
      <c r="Y439" s="240">
        <f t="shared" ca="1" si="874"/>
        <v>7.9190757750277353E-5</v>
      </c>
      <c r="Z439" s="240">
        <f t="shared" ca="1" si="875"/>
        <v>-3.2998908594514362E-4</v>
      </c>
      <c r="AA439" s="240">
        <f t="shared" ca="1" si="876"/>
        <v>1.4314919181990839E-4</v>
      </c>
      <c r="AB439" s="240">
        <f t="shared" ca="1" si="877"/>
        <v>2.335380654542973E-4</v>
      </c>
      <c r="AC439" s="240">
        <f t="shared" ca="1" si="878"/>
        <v>-3.0050240108470908E-4</v>
      </c>
      <c r="AD439" s="240">
        <f t="shared" ca="1" si="879"/>
        <v>-3.1065645763420468E-5</v>
      </c>
      <c r="AE439" s="240">
        <f t="shared" ca="1" si="880"/>
        <v>3.2143380277825651E-4</v>
      </c>
      <c r="AF439" s="240">
        <f t="shared" ca="1" si="881"/>
        <v>-1.855099276231198E-4</v>
      </c>
      <c r="AG439" s="240">
        <f t="shared" ca="1" si="882"/>
        <v>-1.9644097813874734E-4</v>
      </c>
      <c r="AH439" s="240">
        <f t="shared" ca="1" si="883"/>
        <v>3.1786787227389374E-4</v>
      </c>
      <c r="AI439" s="240">
        <f t="shared" ca="1" si="884"/>
        <v>-1.7731943638150174E-5</v>
      </c>
      <c r="AJ439" s="240">
        <f t="shared" ca="1" si="885"/>
        <v>-3.0592044848866266E-4</v>
      </c>
      <c r="AK439" s="240">
        <f t="shared" ca="1" si="886"/>
        <v>2.2385493372020527E-4</v>
      </c>
      <c r="AL439" s="240">
        <f t="shared" ca="1" si="887"/>
        <v>1.5509153688441241E-4</v>
      </c>
      <c r="AM439" s="240">
        <f t="shared" ca="1" si="888"/>
        <v>-3.2835246396693352E-4</v>
      </c>
      <c r="AN439" s="240">
        <f t="shared" ca="1" si="889"/>
        <v>6.6145690009175608E-5</v>
      </c>
      <c r="AO439" s="240">
        <f t="shared" ca="1" si="890"/>
        <v>2.837848403474961E-4</v>
      </c>
      <c r="AP439" s="240">
        <f t="shared" ca="1" si="891"/>
        <v>-2.5735415652838195E-4</v>
      </c>
      <c r="AQ439" s="240">
        <f t="shared" ca="1" si="892"/>
        <v>-1.103848322220449E-4</v>
      </c>
      <c r="AR439" s="240">
        <f t="shared" ca="1" si="893"/>
        <v>3.3172921641640146E-4</v>
      </c>
      <c r="AS439" s="240">
        <f t="shared" ca="1" si="894"/>
        <v>-1.1312758194682713E-4</v>
      </c>
      <c r="AT439" s="240">
        <f t="shared" ca="1" si="895"/>
        <v>-2.5550614742303506E-4</v>
      </c>
      <c r="AU439" s="240">
        <f t="shared" ca="1" si="896"/>
        <v>2.8528243903914275E-4</v>
      </c>
      <c r="AV439" s="240">
        <f t="shared" ca="1" si="897"/>
        <v>6.3288629296490319E-5</v>
      </c>
      <c r="AW439" s="240">
        <f t="shared" ca="1" si="898"/>
        <v>-3.279250331293214E-4</v>
      </c>
      <c r="AX439" s="240">
        <f t="shared" ca="1" si="899"/>
        <v>1.5766060337265892E-4</v>
      </c>
      <c r="AY439" s="240">
        <f t="shared" ca="1" si="900"/>
        <v>2.2169651801743332E-4</v>
      </c>
      <c r="AZ439" s="240">
        <f t="shared" ca="1" si="901"/>
        <v>-3.0703521827757748E-4</v>
      </c>
      <c r="BA439" s="240">
        <f t="shared" ca="1" si="902"/>
        <v>-1.4822418673869284E-5</v>
      </c>
      <c r="BB439" s="240">
        <f t="shared" ca="1" si="903"/>
        <v>3.1702226318549339E-4</v>
      </c>
      <c r="BC439" s="240">
        <f t="shared" ca="1" si="904"/>
        <v>-1.9878074885939343E-4</v>
      </c>
      <c r="BD439" s="240">
        <f t="shared" ca="1" si="905"/>
        <v>-1.8308782850462297E-4</v>
      </c>
      <c r="BE439" s="240">
        <f t="shared" ca="1" si="906"/>
        <v>3.2214161226503518E-4</v>
      </c>
      <c r="BF439" s="240">
        <f t="shared" ca="1" si="907"/>
        <v>-3.3964652550380636E-5</v>
      </c>
      <c r="BG439" s="240">
        <f t="shared" ca="1" si="908"/>
        <v>-2.992569186286042E-4</v>
      </c>
      <c r="BH439" s="240">
        <f t="shared" ca="1" si="909"/>
        <v>2.3559789143717789E-4</v>
      </c>
      <c r="BI439" s="240">
        <f t="shared" ca="1" si="910"/>
        <v>1.4051584041702904E-4</v>
      </c>
      <c r="BJ439" s="240">
        <f t="shared" ca="1" si="911"/>
        <v>-3.3027461319193313E-4</v>
      </c>
      <c r="BK439" s="240">
        <f t="shared" ca="1" si="912"/>
        <v>8.2016491617773165E-5</v>
      </c>
      <c r="BL439" s="240">
        <f t="shared" ca="1" si="913"/>
        <v>2.7501356551822107E-4</v>
      </c>
      <c r="BM439" s="240">
        <f t="shared" ca="1" si="914"/>
        <v>-2.6731505115438472E-4</v>
      </c>
      <c r="BN439" s="240">
        <f t="shared" ca="1" si="915"/>
        <v>-9.4902108732350916E-5</v>
      </c>
      <c r="BO439" s="240">
        <f t="shared" ca="1" si="916"/>
        <v>3.3125816614929356E-4</v>
      </c>
      <c r="BP439" s="240">
        <f t="shared" ca="1" si="917"/>
        <v>-1.282929213256686E-4</v>
      </c>
      <c r="BQ439" s="240">
        <f t="shared" ca="1" si="918"/>
        <v>-2.448169992359651E-4</v>
      </c>
      <c r="BR439" s="240">
        <f t="shared" ca="1" si="919"/>
        <v>2.9324564728672468E-4</v>
      </c>
      <c r="BS439" s="240">
        <f t="shared" ca="1" si="920"/>
        <v>4.7234032991301099E-5</v>
      </c>
      <c r="BT439" s="240">
        <f t="shared" ca="1" si="921"/>
        <v>-3.2507098018585035E-4</v>
      </c>
      <c r="BU439" s="240">
        <f t="shared" ca="1" si="922"/>
        <v>1.7179219672244902E-4</v>
      </c>
      <c r="BV439" s="240">
        <f t="shared" ca="1" si="923"/>
        <v>2.0932088425034396E-4</v>
      </c>
      <c r="BW439" s="240">
        <f t="shared" ca="1" si="924"/>
        <v>-3.1282836073650644E-4</v>
      </c>
      <c r="BX439" s="240">
        <f t="shared" ca="1" si="925"/>
        <v>1.4565169205577576E-6</v>
      </c>
      <c r="BY439" s="240">
        <f t="shared" ca="1" si="926"/>
        <v>3.118469891928464E-4</v>
      </c>
      <c r="BZ439" s="240">
        <f t="shared" ca="1" si="927"/>
        <v>-2.1157268986052565E-4</v>
      </c>
      <c r="CA439" s="240">
        <f t="shared" ca="1" si="928"/>
        <v>-1.6929360425502524E-4</v>
      </c>
      <c r="CB439" s="240">
        <f t="shared" ca="1" si="929"/>
        <v>3.2563928489595835E-4</v>
      </c>
      <c r="CC439" s="240">
        <f t="shared" ca="1" si="930"/>
        <v>-5.0115537639669754E-5</v>
      </c>
      <c r="CD439" s="240">
        <f t="shared" ca="1" si="931"/>
        <v>-2.9187245263976138E-4</v>
      </c>
      <c r="CE439" s="240">
        <f t="shared" ca="1" si="932"/>
        <v>2.4677327319773547E-4</v>
      </c>
      <c r="CF439" s="240">
        <f t="shared" ca="1" si="933"/>
        <v>1.2560162898235357E-4</v>
      </c>
      <c r="CG439" s="240">
        <f t="shared" ca="1" si="934"/>
        <v>-3.3140110194511424E-4</v>
      </c>
      <c r="CH439" s="240">
        <f t="shared" ca="1" si="935"/>
        <v>9.7689708314267312E-5</v>
      </c>
      <c r="CI439" s="240">
        <f t="shared" ca="1" si="936"/>
        <v>2.6557975892126931E-4</v>
      </c>
      <c r="CJ439" s="240">
        <f t="shared" ca="1" si="937"/>
        <v>-2.7663196040812358E-4</v>
      </c>
      <c r="CK439" s="240">
        <f t="shared" ca="1" si="938"/>
        <v>-7.9190757750277759E-5</v>
      </c>
      <c r="CL439" s="240">
        <f t="shared" ca="1" si="939"/>
        <v>3.2998908594514373E-4</v>
      </c>
      <c r="CM439" s="240">
        <f t="shared" ca="1" si="940"/>
        <v>-1.4314919181990802E-4</v>
      </c>
      <c r="CN439" s="240">
        <f t="shared" ca="1" si="941"/>
        <v>-2.3353806545429586E-4</v>
      </c>
      <c r="CO439" s="240">
        <f t="shared" ca="1" si="942"/>
        <v>3.005024010847099E-4</v>
      </c>
      <c r="CP439" s="240">
        <f t="shared" ca="1" si="943"/>
        <v>3.1065645763427935E-5</v>
      </c>
      <c r="CQ439" s="240">
        <f t="shared" ca="1" si="944"/>
        <v>-3.2143380277825781E-4</v>
      </c>
      <c r="CR439" s="240">
        <f t="shared" ca="1" si="945"/>
        <v>1.8550992762311554E-4</v>
      </c>
      <c r="CS439" s="240">
        <f t="shared" ca="1" si="946"/>
        <v>1.9644097813875146E-4</v>
      </c>
      <c r="CT439" s="240">
        <f t="shared" ca="1" si="947"/>
        <v>-3.1786787227389298E-4</v>
      </c>
      <c r="CU439" s="240">
        <f t="shared" ca="1" si="948"/>
        <v>1.7731943638147382E-5</v>
      </c>
      <c r="CV439" s="240">
        <f t="shared" ca="1" si="949"/>
        <v>3.0592044848866374E-4</v>
      </c>
      <c r="CW439" s="240">
        <f t="shared" ca="1" si="950"/>
        <v>-2.2385493372020497E-4</v>
      </c>
      <c r="CX439" s="240">
        <f t="shared" ca="1" si="951"/>
        <v>-1.5509153688441276E-4</v>
      </c>
      <c r="CY439" s="240">
        <f t="shared" ca="1" si="952"/>
        <v>3.2835246396693347E-4</v>
      </c>
      <c r="CZ439" s="240">
        <f t="shared" ca="1" si="953"/>
        <v>-6.6145690009177533E-5</v>
      </c>
      <c r="DA439" s="240">
        <f t="shared" ca="1" si="954"/>
        <v>-2.8378484034749995E-4</v>
      </c>
      <c r="DB439" s="240">
        <f t="shared" ca="1" si="955"/>
        <v>2.5735415652837723E-4</v>
      </c>
      <c r="DC439" s="240">
        <f t="shared" ca="1" si="956"/>
        <v>1.1038483222205195E-4</v>
      </c>
      <c r="DD439" s="240">
        <f t="shared" ca="1" si="957"/>
        <v>-3.3172921641640146E-4</v>
      </c>
      <c r="DE439" s="240">
        <f t="shared" ca="1" si="958"/>
        <v>1.1312758194682454E-4</v>
      </c>
      <c r="DF439" s="240">
        <f t="shared" ca="1" si="959"/>
        <v>2.5550614742303679E-4</v>
      </c>
      <c r="DG439" s="240">
        <f t="shared" ca="1" si="960"/>
        <v>-2.8528243903914134E-4</v>
      </c>
      <c r="DH439" s="240">
        <f t="shared" ca="1" si="961"/>
        <v>-6.3288629296493016E-5</v>
      </c>
      <c r="DI439" s="240">
        <f t="shared" ca="1" si="962"/>
        <v>3.2792503312932178E-4</v>
      </c>
      <c r="DJ439" s="240">
        <f t="shared" ca="1" si="963"/>
        <v>-1.5766060337266065E-4</v>
      </c>
      <c r="DK439" s="240">
        <f t="shared" ca="1" si="964"/>
        <v>-2.2169651801743191E-4</v>
      </c>
      <c r="DL439" s="240">
        <f t="shared" ca="1" si="965"/>
        <v>3.0703521827757824E-4</v>
      </c>
      <c r="DM439" s="240">
        <f t="shared" ca="1" si="966"/>
        <v>1.4822418673876738E-5</v>
      </c>
      <c r="DN439" s="240">
        <f t="shared" ca="1" si="967"/>
        <v>-3.1702226318549562E-4</v>
      </c>
      <c r="DO439" s="240">
        <f t="shared" ca="1" si="968"/>
        <v>1.9878074885938744E-4</v>
      </c>
      <c r="DP439" s="240">
        <f t="shared" ca="1" si="969"/>
        <v>1.8308782850462522E-4</v>
      </c>
      <c r="DQ439" s="240">
        <f t="shared" ca="1" si="970"/>
        <v>-3.2214161226503448E-4</v>
      </c>
      <c r="DR439" s="240">
        <f t="shared" ca="1" si="971"/>
        <v>3.3964652550377925E-5</v>
      </c>
      <c r="DS439" s="240">
        <f t="shared" ca="1" si="972"/>
        <v>2.9925691862860534E-4</v>
      </c>
      <c r="DT439" s="240">
        <f t="shared" ca="1" si="973"/>
        <v>-2.3559789143717599E-4</v>
      </c>
      <c r="DU439" s="240">
        <f t="shared" ca="1" si="974"/>
        <v>-1.4051584041703156E-4</v>
      </c>
      <c r="DV439" s="240">
        <f t="shared" ca="1" si="975"/>
        <v>3.3027461319193324E-4</v>
      </c>
      <c r="DW439" s="240">
        <f t="shared" ca="1" si="976"/>
        <v>-8.2016491617775049E-5</v>
      </c>
      <c r="DX439" s="240">
        <f t="shared" ca="1" si="977"/>
        <v>-2.7501356551821998E-4</v>
      </c>
      <c r="DY439" s="240">
        <f t="shared" ca="1" si="978"/>
        <v>2.6731505115438033E-4</v>
      </c>
      <c r="DZ439" s="240">
        <f t="shared" ca="1" si="979"/>
        <v>9.4902108732358085E-5</v>
      </c>
      <c r="EA439" s="240">
        <f t="shared" ca="1" si="980"/>
        <v>-3.3125816614929405E-4</v>
      </c>
      <c r="EB439" s="240">
        <f t="shared" ca="1" si="981"/>
        <v>1.28292921325666E-4</v>
      </c>
      <c r="EC439" s="240">
        <f t="shared" ca="1" si="982"/>
        <v>2.4481699923596694E-4</v>
      </c>
      <c r="ED439" s="240">
        <f t="shared" ca="1" si="983"/>
        <v>-2.9324564728672338E-4</v>
      </c>
      <c r="EE439" s="240">
        <f t="shared" ca="1" si="984"/>
        <v>-4.7234032991303823E-5</v>
      </c>
      <c r="EF439" s="240">
        <f t="shared" ca="1" si="985"/>
        <v>3.2507098018585089E-4</v>
      </c>
      <c r="EG439" s="240">
        <f t="shared" ca="1" si="986"/>
        <v>-1.7179219672245071E-4</v>
      </c>
      <c r="EH439" s="240">
        <f t="shared" ca="1" si="987"/>
        <v>-2.0932088425034244E-4</v>
      </c>
      <c r="EI439" s="240">
        <f t="shared" ca="1" si="988"/>
        <v>3.1282836073650704E-4</v>
      </c>
      <c r="EJ439" s="240">
        <f t="shared" ca="1" si="989"/>
        <v>-1.4565169205503037E-6</v>
      </c>
      <c r="EK439" s="240">
        <f t="shared" ca="1" si="990"/>
        <v>-3.1184698919284901E-4</v>
      </c>
      <c r="EL439" s="240">
        <f t="shared" ca="1" si="991"/>
        <v>2.1157268986051993E-4</v>
      </c>
      <c r="EM439" s="240">
        <f t="shared" ca="1" si="992"/>
        <v>1.6929360425503169E-4</v>
      </c>
      <c r="EN439" s="240">
        <f t="shared" ca="1" si="993"/>
        <v>-3.2563928489595694E-4</v>
      </c>
      <c r="EO439" s="240">
        <f t="shared" ca="1" si="994"/>
        <v>5.0115537639662354E-5</v>
      </c>
      <c r="EP439" s="240">
        <f t="shared" ca="1" si="995"/>
        <v>2.918724526397604E-4</v>
      </c>
      <c r="EQ439" s="240">
        <f t="shared" ca="1" si="996"/>
        <v>-2.4677327319773672E-4</v>
      </c>
      <c r="ER439" s="240">
        <f t="shared" ca="1" si="997"/>
        <v>-1.2560162898235175E-4</v>
      </c>
      <c r="ES439" s="240">
        <f t="shared" ca="1" si="998"/>
        <v>3.3140110194511429E-4</v>
      </c>
      <c r="ET439" s="240">
        <f t="shared" ca="1" si="999"/>
        <v>-9.7689708314269155E-5</v>
      </c>
      <c r="EU439" s="240">
        <f t="shared" ca="1" si="1000"/>
        <v>-2.6557975892126811E-4</v>
      </c>
      <c r="EV439" s="240">
        <f t="shared" ca="1" si="1001"/>
        <v>2.7663196040812467E-4</v>
      </c>
      <c r="EW439" s="240">
        <f t="shared" ca="1" si="1002"/>
        <v>7.9190757750275862E-5</v>
      </c>
      <c r="EX439" s="240">
        <f t="shared" ca="1" si="1003"/>
        <v>-3.2998908594514351E-4</v>
      </c>
      <c r="EY439" s="240">
        <f t="shared" ca="1" si="1004"/>
        <v>1.4314919181990975E-4</v>
      </c>
      <c r="EZ439" s="240">
        <f t="shared" ca="1" si="1005"/>
        <v>2.3353806545429448E-4</v>
      </c>
      <c r="FA439" s="240">
        <f t="shared" ca="1" si="1006"/>
        <v>-3.0050240108471071E-4</v>
      </c>
      <c r="FB439" s="240">
        <f t="shared" ca="1" si="1007"/>
        <v>-3.1065645763435362E-5</v>
      </c>
      <c r="FC439" s="240">
        <f t="shared" ca="1" si="1008"/>
        <v>3.2143380277825965E-4</v>
      </c>
      <c r="FD439" s="240">
        <f t="shared" ca="1" si="1009"/>
        <v>-1.8550992762310936E-4</v>
      </c>
      <c r="FE439" s="240">
        <f t="shared" ca="1" si="1010"/>
        <v>-1.964409781387575E-4</v>
      </c>
      <c r="FF439" s="240">
        <f t="shared" ca="1" si="1011"/>
        <v>3.1786787227389086E-4</v>
      </c>
      <c r="FG439" s="240">
        <f t="shared" ca="1" si="1012"/>
        <v>-1.7731943638139928E-5</v>
      </c>
      <c r="FH439" s="240">
        <f t="shared" ca="1" si="1013"/>
        <v>-3.0592044848866667E-4</v>
      </c>
      <c r="FI439" s="240">
        <f t="shared" ca="1" si="1014"/>
        <v>2.2385493372019947E-4</v>
      </c>
      <c r="FJ439" s="240">
        <f t="shared" ca="1" si="1015"/>
        <v>1.5509153688441938E-4</v>
      </c>
      <c r="FK439" s="240">
        <f t="shared" ca="1" si="1016"/>
        <v>-3.2835246396693244E-4</v>
      </c>
      <c r="FL439" s="240">
        <f t="shared" ca="1" si="1017"/>
        <v>6.6145690009170214E-5</v>
      </c>
      <c r="FM439" s="240">
        <f t="shared" ca="1" si="1018"/>
        <v>2.8378484034749898E-4</v>
      </c>
      <c r="FN439" s="240">
        <f t="shared" ca="1" si="1019"/>
        <v>-2.5735415652837842E-4</v>
      </c>
      <c r="FO439" s="240">
        <f t="shared" ca="1" si="1020"/>
        <v>-1.1038483222205011E-4</v>
      </c>
      <c r="FP439" s="240">
        <f t="shared" ca="1" si="1021"/>
        <v>3.3172921641640152E-4</v>
      </c>
      <c r="FQ439" s="240">
        <f t="shared" ca="1" si="1022"/>
        <v>-1.1312758194682637E-4</v>
      </c>
      <c r="FR439" s="240">
        <f t="shared" ca="1" si="1023"/>
        <v>-2.555061474230356E-4</v>
      </c>
      <c r="FS439" s="240">
        <f t="shared" ca="1" si="1024"/>
        <v>2.8528243903914232E-4</v>
      </c>
      <c r="FT439" s="240">
        <f t="shared" ca="1" si="1025"/>
        <v>6.3288629296491105E-5</v>
      </c>
      <c r="FU439" s="240">
        <f t="shared" ca="1" si="1026"/>
        <v>-3.2792503312932151E-4</v>
      </c>
      <c r="FV439" s="240">
        <f t="shared" ca="1" si="1027"/>
        <v>1.5766060337266236E-4</v>
      </c>
      <c r="FW439" s="240">
        <f t="shared" ca="1" si="1028"/>
        <v>2.2169651801743045E-4</v>
      </c>
      <c r="FX439" s="240">
        <f t="shared" ca="1" si="1029"/>
        <v>-3.0703521827757894E-4</v>
      </c>
      <c r="FY439" s="240">
        <f t="shared" ca="1" si="1030"/>
        <v>-1.4822418673884246E-5</v>
      </c>
      <c r="FZ439" s="240">
        <f t="shared" ca="1" si="1031"/>
        <v>3.1702226318549784E-4</v>
      </c>
      <c r="GA439" s="240">
        <f t="shared" ca="1" si="1032"/>
        <v>-1.9878074885938148E-4</v>
      </c>
      <c r="GB439" s="240">
        <f t="shared" ca="1" si="1033"/>
        <v>-1.8308782850463148E-4</v>
      </c>
      <c r="GC439" s="240">
        <f t="shared" ca="1" si="1034"/>
        <v>3.2214161226503269E-4</v>
      </c>
      <c r="GD439" s="240">
        <f t="shared" ca="1" si="1035"/>
        <v>-3.3964652550370471E-5</v>
      </c>
      <c r="GE439" s="240">
        <f t="shared" ca="1" si="1036"/>
        <v>-2.9925691862860853E-4</v>
      </c>
      <c r="GF439" s="240">
        <f t="shared" ca="1" si="1037"/>
        <v>2.355978914371707E-4</v>
      </c>
      <c r="GG439" s="240">
        <f t="shared" ca="1" si="1038"/>
        <v>1.4051584041703834E-4</v>
      </c>
      <c r="GH439" s="240">
        <f t="shared" ca="1" si="1039"/>
        <v>-3.3027461319193259E-4</v>
      </c>
      <c r="GI439" s="240">
        <f t="shared" ca="1" si="1040"/>
        <v>8.2016491617767825E-5</v>
      </c>
      <c r="GJ439" s="240">
        <f t="shared" ca="1" si="1041"/>
        <v>2.750135655182241E-4</v>
      </c>
      <c r="GK439" s="240">
        <f t="shared" ca="1" si="1042"/>
        <v>-2.6731505115438147E-4</v>
      </c>
      <c r="GL439" s="240">
        <f t="shared" ca="1" si="1043"/>
        <v>-9.4902108732356188E-5</v>
      </c>
      <c r="GM439" s="240">
        <f t="shared" ca="1" si="1044"/>
        <v>3.3125816614929389E-4</v>
      </c>
      <c r="GN439" s="240">
        <f t="shared" ca="1" si="1045"/>
        <v>-1.2829292132566784E-4</v>
      </c>
      <c r="GO439" s="240">
        <f t="shared" ca="1" si="1046"/>
        <v>-2.4481699923596564E-4</v>
      </c>
      <c r="GP439" s="240">
        <f t="shared" ca="1" si="1047"/>
        <v>2.932456472867243E-4</v>
      </c>
      <c r="GQ439" s="240">
        <f t="shared" ca="1" si="1048"/>
        <v>4.7234032991301926E-5</v>
      </c>
      <c r="GR439" s="240">
        <f t="shared" ca="1" si="1049"/>
        <v>-3.2507098018585046E-4</v>
      </c>
      <c r="GS439" s="240">
        <f t="shared" ca="1" si="1050"/>
        <v>1.7179219672245239E-4</v>
      </c>
      <c r="GT439" s="240">
        <f t="shared" ca="1" si="1051"/>
        <v>2.093208842503409E-4</v>
      </c>
      <c r="GU439" s="240">
        <f t="shared" ca="1" si="1052"/>
        <v>-3.1282836073650774E-4</v>
      </c>
      <c r="GV439" s="240">
        <f t="shared" ca="1" si="1053"/>
        <v>1.4565169205428227E-6</v>
      </c>
      <c r="GW439" s="240">
        <f t="shared" ca="1" si="1054"/>
        <v>3.1184698919285155E-4</v>
      </c>
      <c r="GX439" s="240">
        <f t="shared" ca="1" si="1055"/>
        <v>-2.1157268986051416E-4</v>
      </c>
      <c r="GY439" s="240">
        <f t="shared" ca="1" si="1056"/>
        <v>-1.6929360425503812E-4</v>
      </c>
      <c r="GZ439" s="240">
        <f t="shared" ca="1" si="1057"/>
        <v>3.2563928489595548E-4</v>
      </c>
      <c r="HA439" s="240">
        <f t="shared" ca="1" si="1058"/>
        <v>-5.0115537639654954E-5</v>
      </c>
      <c r="HB439" s="240">
        <f t="shared" ca="1" si="1059"/>
        <v>-2.9187245263976398E-4</v>
      </c>
      <c r="HC439" s="240">
        <f t="shared" ca="1" si="1060"/>
        <v>2.4677327319773179E-4</v>
      </c>
      <c r="HD439" s="240">
        <f t="shared" ca="1" si="1061"/>
        <v>1.2560162898235866E-4</v>
      </c>
      <c r="HE439" s="240">
        <f t="shared" ca="1" si="1062"/>
        <v>-3.3140110194511397E-4</v>
      </c>
      <c r="HF439" s="240">
        <f t="shared" ca="1" si="1063"/>
        <v>9.7689708314262013E-5</v>
      </c>
      <c r="HG439" s="240">
        <f t="shared" ca="1" si="1064"/>
        <v>2.6557975892127261E-4</v>
      </c>
      <c r="HH439" s="240">
        <f t="shared" ca="1" si="1065"/>
        <v>-2.7663196040812055E-4</v>
      </c>
      <c r="HI439" s="240">
        <f t="shared" ca="1" si="1066"/>
        <v>-7.9190757750283126E-5</v>
      </c>
      <c r="HJ439" s="240">
        <f t="shared" ca="1" si="1067"/>
        <v>3.2998908594514427E-4</v>
      </c>
      <c r="HK439" s="240">
        <f t="shared" ca="1" si="1068"/>
        <v>-1.43149191819903E-4</v>
      </c>
      <c r="HL439" s="240">
        <f t="shared" ca="1" si="1069"/>
        <v>-2.3353806545429979E-4</v>
      </c>
      <c r="HM439" s="240">
        <f t="shared" ca="1" si="1070"/>
        <v>3.0050240108470756E-4</v>
      </c>
      <c r="HN439" s="240">
        <f t="shared" ca="1" si="1071"/>
        <v>3.1065645763424032E-5</v>
      </c>
      <c r="HO439" s="240">
        <f t="shared" ca="1" si="1072"/>
        <v>-3.2143380277825683E-4</v>
      </c>
      <c r="HP439" s="240">
        <f t="shared" ca="1" si="1073"/>
        <v>1.8550992762311877E-4</v>
      </c>
      <c r="HQ439" s="240">
        <f t="shared" ca="1" si="1074"/>
        <v>1.9644097813874831E-4</v>
      </c>
      <c r="HR439" s="240">
        <f t="shared" ca="1" si="1075"/>
        <v>-3.1786787227389406E-4</v>
      </c>
      <c r="HS439" s="240">
        <f t="shared" ca="1" si="1076"/>
        <v>1.7731943638151285E-5</v>
      </c>
      <c r="HT439" s="240">
        <f t="shared" ca="1" si="1077"/>
        <v>3.0592044848866954E-4</v>
      </c>
      <c r="HU439" s="240">
        <f t="shared" ca="1" si="1078"/>
        <v>-2.2385493372019394E-4</v>
      </c>
      <c r="HV439" s="240">
        <f t="shared" ca="1" si="1079"/>
        <v>-1.5509153688442599E-4</v>
      </c>
      <c r="HW439" s="240">
        <f t="shared" ca="1" si="1080"/>
        <v>3.2835246396693135E-4</v>
      </c>
      <c r="HX439" s="240">
        <f t="shared" ca="1" si="1081"/>
        <v>-6.6145690009162869E-5</v>
      </c>
      <c r="HY439" s="240">
        <f t="shared" ca="1" si="1082"/>
        <v>-2.8378484034750288E-4</v>
      </c>
      <c r="HZ439" s="240">
        <f t="shared" ca="1" si="1083"/>
        <v>2.5735415652837371E-4</v>
      </c>
      <c r="IA439" s="240">
        <f t="shared" ca="1" si="1084"/>
        <v>1.1038483222205717E-4</v>
      </c>
      <c r="IB439" s="240">
        <f t="shared" ca="1" si="1085"/>
        <v>-3.3172921641640152E-4</v>
      </c>
      <c r="IC439" s="240">
        <f t="shared" ca="1" si="1086"/>
        <v>1.1312758194681935E-4</v>
      </c>
      <c r="ID439" s="240">
        <f t="shared" ca="1" si="1087"/>
        <v>2.5550614742304032E-4</v>
      </c>
      <c r="IE439" s="240">
        <f t="shared" ca="1" si="1088"/>
        <v>-2.4064365493855502E-4</v>
      </c>
      <c r="IF439" s="240">
        <f t="shared" ca="1" si="1089"/>
        <v>-6.328862929649845E-5</v>
      </c>
      <c r="IG439" s="240">
        <f t="shared" ca="1" si="1090"/>
        <v>3.2792503312932265E-4</v>
      </c>
      <c r="IH439" s="240">
        <f t="shared" ca="1" si="1091"/>
        <v>-1.5766060337265577E-4</v>
      </c>
      <c r="II439" s="240">
        <f t="shared" ca="1" si="1092"/>
        <v>-2.2169651801743601E-4</v>
      </c>
      <c r="IJ439" s="240">
        <f t="shared" ca="1" si="1093"/>
        <v>3.0703521827757613E-4</v>
      </c>
      <c r="IK439" s="240">
        <f t="shared" ca="1" si="1094"/>
        <v>1.4822418673872889E-5</v>
      </c>
      <c r="IL439" s="240">
        <f t="shared" ca="1" si="1095"/>
        <v>-3.1702226318549448E-4</v>
      </c>
      <c r="IM439" s="240">
        <f t="shared" ca="1" si="1096"/>
        <v>1.9878074885939059E-4</v>
      </c>
      <c r="IN439" s="240">
        <f t="shared" ca="1" si="1097"/>
        <v>1.8308782850462199E-4</v>
      </c>
      <c r="IO439" s="240">
        <f t="shared" ca="1" si="1098"/>
        <v>-3.2214161226503546E-4</v>
      </c>
      <c r="IP439" s="240">
        <f t="shared" ca="1" si="1099"/>
        <v>3.3964652550381774E-5</v>
      </c>
      <c r="IQ439" s="240">
        <f t="shared" ca="1" si="1100"/>
        <v>2.9925691862861179E-4</v>
      </c>
      <c r="IR439" s="240">
        <f t="shared" ca="1" si="1101"/>
        <v>-2.3559789143716545E-4</v>
      </c>
      <c r="IS439" s="240">
        <f t="shared" ca="1" si="1102"/>
        <v>-1.4051584041704511E-4</v>
      </c>
      <c r="IT439" s="240">
        <f t="shared" ca="1" si="1103"/>
        <v>3.3027461319193189E-4</v>
      </c>
      <c r="IU439" s="240">
        <f t="shared" ca="1" si="1104"/>
        <v>-8.2016491617760575E-5</v>
      </c>
      <c r="IV439" s="240">
        <f t="shared" ca="1" si="1105"/>
        <v>-2.7501356551822833E-4</v>
      </c>
      <c r="IW439" s="240">
        <f t="shared" ca="1" si="1106"/>
        <v>2.6731505115437702E-4</v>
      </c>
      <c r="IX439" s="240">
        <f t="shared" ca="1" si="1107"/>
        <v>9.4902108732363398E-5</v>
      </c>
      <c r="IY439" s="240">
        <f t="shared" ca="1" si="1108"/>
        <v>-3.3125816614929432E-4</v>
      </c>
      <c r="IZ439" s="240">
        <f t="shared" ca="1" si="1109"/>
        <v>1.282929213256609E-4</v>
      </c>
      <c r="JA439" s="240">
        <f t="shared" ca="1" si="1110"/>
        <v>2.4481699923597068E-4</v>
      </c>
      <c r="JB439" s="240">
        <f t="shared" ca="1" si="1111"/>
        <v>-2.9324564728672083E-4</v>
      </c>
    </row>
    <row r="440" spans="2:262">
      <c r="B440" s="248">
        <v>79</v>
      </c>
      <c r="C440" s="247">
        <f t="shared" si="1112"/>
        <v>1.5429687500000009E-3</v>
      </c>
      <c r="D440" s="244">
        <f t="shared" ca="1" si="855"/>
        <v>23.798311252417214</v>
      </c>
      <c r="E440" s="243">
        <f ca="1">CG361</f>
        <v>-0.20168874758278543</v>
      </c>
      <c r="F440" s="242">
        <v>79</v>
      </c>
      <c r="G440" s="240">
        <f t="shared" ca="1" si="856"/>
        <v>-5.5890961010441969E-5</v>
      </c>
      <c r="H440" s="240">
        <f t="shared" ca="1" si="857"/>
        <v>1.3255407373618552E-3</v>
      </c>
      <c r="I440" s="240">
        <f t="shared" ca="1" si="858"/>
        <v>-8.9822010319247846E-4</v>
      </c>
      <c r="J440" s="240">
        <f t="shared" ca="1" si="859"/>
        <v>-6.7901082365201971E-4</v>
      </c>
      <c r="K440" s="240">
        <f t="shared" ca="1" si="860"/>
        <v>1.3869653535642701E-3</v>
      </c>
      <c r="L440" s="240">
        <f t="shared" ca="1" si="861"/>
        <v>-3.1931306953553298E-4</v>
      </c>
      <c r="M440" s="240">
        <f t="shared" ca="1" si="862"/>
        <v>-1.1571269759110909E-3</v>
      </c>
      <c r="N440" s="240">
        <f t="shared" ca="1" si="863"/>
        <v>1.152201580077817E-3</v>
      </c>
      <c r="O440" s="240">
        <f t="shared" ca="1" si="864"/>
        <v>3.2778371639553545E-4</v>
      </c>
      <c r="P440" s="240">
        <f t="shared" ca="1" si="865"/>
        <v>-1.3881370452533091E-3</v>
      </c>
      <c r="Q440" s="240">
        <f t="shared" ca="1" si="866"/>
        <v>6.7138354883848356E-4</v>
      </c>
      <c r="R440" s="240">
        <f t="shared" ca="1" si="867"/>
        <v>9.0488183157687535E-4</v>
      </c>
      <c r="S440" s="240">
        <f t="shared" ca="1" si="868"/>
        <v>-1.3227085085088974E-3</v>
      </c>
      <c r="T440" s="240">
        <f t="shared" ca="1" si="869"/>
        <v>4.7190622413022612E-5</v>
      </c>
      <c r="U440" s="241">
        <f t="shared" ca="1" si="870"/>
        <v>1.2887411669540122E-3</v>
      </c>
      <c r="V440" s="240">
        <f t="shared" ca="1" si="871"/>
        <v>-9.748137211431357E-4</v>
      </c>
      <c r="W440" s="240">
        <f t="shared" ca="1" si="872"/>
        <v>-5.8707992738278082E-4</v>
      </c>
      <c r="X440" s="240">
        <f t="shared" ca="1" si="873"/>
        <v>1.3973880249719022E-3</v>
      </c>
      <c r="Y440" s="240">
        <f t="shared" ca="1" si="874"/>
        <v>-4.1874610121885774E-4</v>
      </c>
      <c r="Z440" s="240">
        <f t="shared" ca="1" si="875"/>
        <v>-1.0959787381778145E-3</v>
      </c>
      <c r="AA440" s="240">
        <f t="shared" ca="1" si="876"/>
        <v>1.2076207172550077E-3</v>
      </c>
      <c r="AB440" s="240">
        <f t="shared" ca="1" si="877"/>
        <v>2.2674533386401411E-4</v>
      </c>
      <c r="AC440" s="240">
        <f t="shared" ca="1" si="878"/>
        <v>-1.3708297576852618E-3</v>
      </c>
      <c r="AD440" s="240">
        <f t="shared" ca="1" si="879"/>
        <v>7.5996431758676105E-4</v>
      </c>
      <c r="AE440" s="240">
        <f t="shared" ca="1" si="880"/>
        <v>8.2381498599891356E-4</v>
      </c>
      <c r="AF440" s="240">
        <f t="shared" ca="1" si="881"/>
        <v>-1.3529381665550572E-3</v>
      </c>
      <c r="AG440" s="240">
        <f t="shared" ca="1" si="882"/>
        <v>1.5001647576490517E-4</v>
      </c>
      <c r="AH440" s="240">
        <f t="shared" ca="1" si="883"/>
        <v>1.2449577965025316E-3</v>
      </c>
      <c r="AI440" s="240">
        <f t="shared" ca="1" si="884"/>
        <v>-1.046124739078504E-3</v>
      </c>
      <c r="AJ440" s="240">
        <f t="shared" ca="1" si="885"/>
        <v>-4.9196759412090986E-4</v>
      </c>
      <c r="AK440" s="240">
        <f t="shared" ca="1" si="886"/>
        <v>1.4002381295988521E-3</v>
      </c>
      <c r="AL440" s="240">
        <f t="shared" ca="1" si="887"/>
        <v>-5.1590991149841835E-4</v>
      </c>
      <c r="AM440" s="240">
        <f t="shared" ca="1" si="888"/>
        <v>-1.0288912967038825E-3</v>
      </c>
      <c r="AN440" s="240">
        <f t="shared" ca="1" si="889"/>
        <v>1.2564956531339645E-3</v>
      </c>
      <c r="AO440" s="240">
        <f t="shared" ca="1" si="890"/>
        <v>1.2447819872247399E-4</v>
      </c>
      <c r="AP440" s="240">
        <f t="shared" ca="1" si="891"/>
        <v>-1.3460938248880342E-3</v>
      </c>
      <c r="AQ440" s="240">
        <f t="shared" ca="1" si="892"/>
        <v>8.4442677385272421E-4</v>
      </c>
      <c r="AR440" s="240">
        <f t="shared" ca="1" si="893"/>
        <v>7.3828381563433498E-4</v>
      </c>
      <c r="AS440" s="240">
        <f t="shared" ca="1" si="894"/>
        <v>-1.37583613545455E-3</v>
      </c>
      <c r="AT440" s="240">
        <f t="shared" ca="1" si="895"/>
        <v>2.5202937683680224E-4</v>
      </c>
      <c r="AU440" s="240">
        <f t="shared" ca="1" si="896"/>
        <v>1.1944278918854015E-3</v>
      </c>
      <c r="AV440" s="240">
        <f t="shared" ca="1" si="897"/>
        <v>-1.111766716413824E-3</v>
      </c>
      <c r="AW440" s="240">
        <f t="shared" ca="1" si="898"/>
        <v>-3.9418924584113638E-4</v>
      </c>
      <c r="AX440" s="240">
        <f t="shared" ca="1" si="899"/>
        <v>1.395500222481206E-3</v>
      </c>
      <c r="AY440" s="240">
        <f t="shared" ca="1" si="900"/>
        <v>-6.1027796126779182E-4</v>
      </c>
      <c r="AZ440" s="240">
        <f t="shared" ca="1" si="901"/>
        <v>-9.5622820414727498E-4</v>
      </c>
      <c r="BA440" s="240">
        <f t="shared" ca="1" si="902"/>
        <v>1.298561530202522E-3</v>
      </c>
      <c r="BB440" s="240">
        <f t="shared" ca="1" si="903"/>
        <v>2.1536505436929566E-5</v>
      </c>
      <c r="BC440" s="240">
        <f t="shared" ca="1" si="904"/>
        <v>-1.3140632930246485E-3</v>
      </c>
      <c r="BD440" s="240">
        <f t="shared" ca="1" si="905"/>
        <v>9.2431320826784791E-4</v>
      </c>
      <c r="BE440" s="240">
        <f t="shared" ca="1" si="906"/>
        <v>6.4875182130599927E-4</v>
      </c>
      <c r="BF440" s="240">
        <f t="shared" ca="1" si="907"/>
        <v>-1.3912783291299643E-3</v>
      </c>
      <c r="BG440" s="240">
        <f t="shared" ca="1" si="908"/>
        <v>3.5267650887914489E-4</v>
      </c>
      <c r="BH440" s="240">
        <f t="shared" ca="1" si="909"/>
        <v>1.1374252790337888E-3</v>
      </c>
      <c r="BI440" s="240">
        <f t="shared" ca="1" si="910"/>
        <v>-1.1713839335865052E-3</v>
      </c>
      <c r="BJ440" s="240">
        <f t="shared" ca="1" si="911"/>
        <v>-2.9427475188455133E-4</v>
      </c>
      <c r="BK440" s="240">
        <f t="shared" ca="1" si="912"/>
        <v>1.3831999787481412E-3</v>
      </c>
      <c r="BL440" s="240">
        <f t="shared" ca="1" si="913"/>
        <v>-7.0133886188895596E-4</v>
      </c>
      <c r="BM440" s="240">
        <f t="shared" ca="1" si="914"/>
        <v>-8.78383228102269E-4</v>
      </c>
      <c r="BN440" s="240">
        <f t="shared" ca="1" si="915"/>
        <v>1.3335903898281317E-3</v>
      </c>
      <c r="BO440" s="240">
        <f t="shared" ca="1" si="916"/>
        <v>-8.1521896037536792E-5</v>
      </c>
      <c r="BP440" s="240">
        <f t="shared" ca="1" si="917"/>
        <v>-1.2749117383224697E-3</v>
      </c>
      <c r="BQ440" s="240">
        <f t="shared" ca="1" si="918"/>
        <v>9.9919070932243527E-4</v>
      </c>
      <c r="BR440" s="240">
        <f t="shared" ca="1" si="919"/>
        <v>5.5570418464843138E-4</v>
      </c>
      <c r="BS440" s="240">
        <f t="shared" ca="1" si="920"/>
        <v>-1.3991810649958264E-3</v>
      </c>
      <c r="BT440" s="240">
        <f t="shared" ca="1" si="921"/>
        <v>4.5141245636303568E-4</v>
      </c>
      <c r="BU440" s="240">
        <f t="shared" ca="1" si="922"/>
        <v>1.0742588600455745E-3</v>
      </c>
      <c r="BV440" s="240">
        <f t="shared" ca="1" si="923"/>
        <v>-1.2246533197313094E-3</v>
      </c>
      <c r="BW440" s="240">
        <f t="shared" ca="1" si="924"/>
        <v>-1.9276555755076816E-4</v>
      </c>
      <c r="BX440" s="240">
        <f t="shared" ca="1" si="925"/>
        <v>1.3634040544861677E-3</v>
      </c>
      <c r="BY440" s="240">
        <f t="shared" ca="1" si="926"/>
        <v>-7.8859914645170858E-4</v>
      </c>
      <c r="BZ440" s="240">
        <f t="shared" ca="1" si="927"/>
        <v>-7.9577821723875218E-4</v>
      </c>
      <c r="CA440" s="240">
        <f t="shared" ca="1" si="928"/>
        <v>1.3613924075855045E-3</v>
      </c>
      <c r="CB440" s="240">
        <f t="shared" ca="1" si="929"/>
        <v>-1.8413852329410545E-4</v>
      </c>
      <c r="CC440" s="240">
        <f t="shared" ca="1" si="930"/>
        <v>-1.228851326448627E-3</v>
      </c>
      <c r="CD440" s="240">
        <f t="shared" ca="1" si="931"/>
        <v>1.0686535093507182E-3</v>
      </c>
      <c r="CE440" s="240">
        <f t="shared" ca="1" si="932"/>
        <v>4.5964513886660572E-4</v>
      </c>
      <c r="CF440" s="240">
        <f t="shared" ca="1" si="933"/>
        <v>-1.3995015174417622E-3</v>
      </c>
      <c r="CG440" s="240">
        <f t="shared" ca="1" si="934"/>
        <v>5.4770216063435647E-4</v>
      </c>
      <c r="CH440" s="240">
        <f t="shared" ca="1" si="935"/>
        <v>1.0052709392181845E-3</v>
      </c>
      <c r="CI440" s="240">
        <f t="shared" ca="1" si="936"/>
        <v>-1.2712862034293363E-3</v>
      </c>
      <c r="CJ440" s="240">
        <f t="shared" ca="1" si="937"/>
        <v>-9.0211749958924261E-5</v>
      </c>
      <c r="CK440" s="240">
        <f t="shared" ca="1" si="938"/>
        <v>1.3362197255240393E-3</v>
      </c>
      <c r="CL440" s="240">
        <f t="shared" ca="1" si="939"/>
        <v>-8.7158594391357547E-4</v>
      </c>
      <c r="CM440" s="240">
        <f t="shared" ca="1" si="940"/>
        <v>-7.0886081526772568E-4</v>
      </c>
      <c r="CN440" s="240">
        <f t="shared" ca="1" si="941"/>
        <v>1.3818169219315625E-3</v>
      </c>
      <c r="CO440" s="240">
        <f t="shared" ca="1" si="942"/>
        <v>-2.8575728793873821E-4</v>
      </c>
      <c r="CP440" s="240">
        <f t="shared" ca="1" si="943"/>
        <v>-1.1761316627658712E-3</v>
      </c>
      <c r="CQ440" s="240">
        <f t="shared" ca="1" si="944"/>
        <v>1.132325183420877E-3</v>
      </c>
      <c r="CR440" s="240">
        <f t="shared" ca="1" si="945"/>
        <v>3.6109523625236503E-4</v>
      </c>
      <c r="CS440" s="240">
        <f t="shared" ca="1" si="946"/>
        <v>-1.3922379499082043E-3</v>
      </c>
      <c r="CT440" s="240">
        <f t="shared" ca="1" si="947"/>
        <v>6.410238194428312E-4</v>
      </c>
      <c r="CU440" s="240">
        <f t="shared" ca="1" si="948"/>
        <v>9.3083536807183503E-4</v>
      </c>
      <c r="CV440" s="240">
        <f t="shared" ca="1" si="949"/>
        <v>-1.311029877043395E-3</v>
      </c>
      <c r="CW440" s="240">
        <f t="shared" ca="1" si="950"/>
        <v>1.283092292212937E-5</v>
      </c>
      <c r="CX440" s="240">
        <f t="shared" ca="1" si="951"/>
        <v>1.3017943060957054E-3</v>
      </c>
      <c r="CY440" s="240">
        <f t="shared" ca="1" si="952"/>
        <v>-9.4984954162885354E-4</v>
      </c>
      <c r="CZ440" s="240">
        <f t="shared" ca="1" si="953"/>
        <v>-6.1810203512120611E-4</v>
      </c>
      <c r="DA440" s="240">
        <f t="shared" ca="1" si="954"/>
        <v>1.3947532506534369E-3</v>
      </c>
      <c r="DB440" s="240">
        <f t="shared" ca="1" si="955"/>
        <v>-3.8582750908123213E-4</v>
      </c>
      <c r="DC440" s="240">
        <f t="shared" ca="1" si="956"/>
        <v>-1.1170384396994601E-3</v>
      </c>
      <c r="DD440" s="240">
        <f t="shared" ca="1" si="957"/>
        <v>1.1898606892144594E-3</v>
      </c>
      <c r="DE440" s="240">
        <f t="shared" ca="1" si="958"/>
        <v>2.6058852726667359E-4</v>
      </c>
      <c r="DF440" s="240">
        <f t="shared" ca="1" si="959"/>
        <v>-1.3774297242969522E-3</v>
      </c>
      <c r="DG440" s="240">
        <f t="shared" ca="1" si="960"/>
        <v>7.308717146337631E-4</v>
      </c>
      <c r="DH440" s="240">
        <f t="shared" ca="1" si="961"/>
        <v>8.5135551941591819E-4</v>
      </c>
      <c r="DI440" s="240">
        <f t="shared" ca="1" si="962"/>
        <v>-1.3436689661626936E-3</v>
      </c>
      <c r="DJ440" s="240">
        <f t="shared" ca="1" si="963"/>
        <v>1.1580406392016328E-4</v>
      </c>
      <c r="DK440" s="240">
        <f t="shared" ca="1" si="964"/>
        <v>1.2603143505317837E-3</v>
      </c>
      <c r="DL440" s="240">
        <f t="shared" ca="1" si="965"/>
        <v>-1.0229658223805933E-3</v>
      </c>
      <c r="DM440" s="240">
        <f t="shared" ca="1" si="966"/>
        <v>-5.2399370649238591E-4</v>
      </c>
      <c r="DN440" s="240">
        <f t="shared" ca="1" si="967"/>
        <v>1.400131290664947E-3</v>
      </c>
      <c r="DO440" s="240">
        <f t="shared" ca="1" si="968"/>
        <v>-4.83806897522909E-4</v>
      </c>
      <c r="DP440" s="240">
        <f t="shared" ca="1" si="969"/>
        <v>-1.0518918885451822E-3</v>
      </c>
      <c r="DQ440" s="240">
        <f t="shared" ca="1" si="970"/>
        <v>1.2409482368405612E-3</v>
      </c>
      <c r="DR440" s="240">
        <f t="shared" ca="1" si="971"/>
        <v>1.5866966647365167E-4</v>
      </c>
      <c r="DS440" s="240">
        <f t="shared" ca="1" si="972"/>
        <v>-1.355157087665617E-3</v>
      </c>
      <c r="DT440" s="240">
        <f t="shared" ca="1" si="973"/>
        <v>8.1675895267848786E-4</v>
      </c>
      <c r="DU440" s="240">
        <f t="shared" ca="1" si="974"/>
        <v>7.6726210143661508E-4</v>
      </c>
      <c r="DV440" s="240">
        <f t="shared" ca="1" si="975"/>
        <v>-1.3690265967353592E-3</v>
      </c>
      <c r="DW440" s="240">
        <f t="shared" ca="1" si="976"/>
        <v>2.1814965266228571E-4</v>
      </c>
      <c r="DX440" s="240">
        <f t="shared" ca="1" si="977"/>
        <v>1.2120046423053949E-3</v>
      </c>
      <c r="DY440" s="240">
        <f t="shared" ca="1" si="978"/>
        <v>-1.0905385627084153E-3</v>
      </c>
      <c r="DZ440" s="240">
        <f t="shared" ca="1" si="979"/>
        <v>-4.2704581056785879E-4</v>
      </c>
      <c r="EA440" s="240">
        <f t="shared" ca="1" si="980"/>
        <v>1.3979218979012992E-3</v>
      </c>
      <c r="EB440" s="240">
        <f t="shared" ca="1" si="981"/>
        <v>-5.7916449446861293E-4</v>
      </c>
      <c r="EC440" s="240">
        <f t="shared" ca="1" si="982"/>
        <v>-9.81045044108182E-4</v>
      </c>
      <c r="ED440" s="240">
        <f t="shared" ca="1" si="983"/>
        <v>1.2853109784521986E-3</v>
      </c>
      <c r="EE440" s="240">
        <f t="shared" ca="1" si="984"/>
        <v>5.589096101045357E-5</v>
      </c>
      <c r="EF440" s="240">
        <f t="shared" ca="1" si="985"/>
        <v>-1.3255407373618504E-3</v>
      </c>
      <c r="EG440" s="240">
        <f t="shared" ca="1" si="986"/>
        <v>8.9822010319247966E-4</v>
      </c>
      <c r="EH440" s="240">
        <f t="shared" ca="1" si="987"/>
        <v>6.7901082365202936E-4</v>
      </c>
      <c r="EI440" s="240">
        <f t="shared" ca="1" si="988"/>
        <v>-1.386965353564267E-3</v>
      </c>
      <c r="EJ440" s="240">
        <f t="shared" ca="1" si="989"/>
        <v>3.1931306953553445E-4</v>
      </c>
      <c r="EK440" s="240">
        <f t="shared" ca="1" si="990"/>
        <v>1.1571269759110749E-3</v>
      </c>
      <c r="EL440" s="240">
        <f t="shared" ca="1" si="991"/>
        <v>-1.1522015800778038E-3</v>
      </c>
      <c r="EM440" s="240">
        <f t="shared" ca="1" si="992"/>
        <v>-3.2778371639553415E-4</v>
      </c>
      <c r="EN440" s="240">
        <f t="shared" ca="1" si="993"/>
        <v>1.388137045253305E-3</v>
      </c>
      <c r="EO440" s="240">
        <f t="shared" ca="1" si="994"/>
        <v>-6.7138354883846296E-4</v>
      </c>
      <c r="EP440" s="240">
        <f t="shared" ca="1" si="995"/>
        <v>-9.0488183157687438E-4</v>
      </c>
      <c r="EQ440" s="240">
        <f t="shared" ca="1" si="996"/>
        <v>1.3227085085089079E-3</v>
      </c>
      <c r="ER440" s="240">
        <f t="shared" ca="1" si="997"/>
        <v>-4.7190622412999193E-5</v>
      </c>
      <c r="ES440" s="240">
        <f t="shared" ca="1" si="998"/>
        <v>-1.2887411669540096E-3</v>
      </c>
      <c r="ET440" s="240">
        <f t="shared" ca="1" si="999"/>
        <v>9.7481372114315804E-4</v>
      </c>
      <c r="EU440" s="240">
        <f t="shared" ca="1" si="1000"/>
        <v>5.8707992738279762E-4</v>
      </c>
      <c r="EV440" s="240">
        <f t="shared" ca="1" si="1001"/>
        <v>-1.3973880249719024E-3</v>
      </c>
      <c r="EW440" s="240">
        <f t="shared" ca="1" si="1002"/>
        <v>4.187461012188875E-4</v>
      </c>
      <c r="EX440" s="240">
        <f t="shared" ca="1" si="1003"/>
        <v>1.0959787381778262E-3</v>
      </c>
      <c r="EY440" s="240">
        <f t="shared" ca="1" si="1004"/>
        <v>-1.2076207172550086E-3</v>
      </c>
      <c r="EZ440" s="240">
        <f t="shared" ca="1" si="1005"/>
        <v>-2.2674533386398332E-4</v>
      </c>
      <c r="FA440" s="240">
        <f t="shared" ca="1" si="1006"/>
        <v>1.3708297576852657E-3</v>
      </c>
      <c r="FB440" s="240">
        <f t="shared" ca="1" si="1007"/>
        <v>-7.5996431758676235E-4</v>
      </c>
      <c r="FC440" s="240">
        <f t="shared" ca="1" si="1008"/>
        <v>-8.238149859988883E-4</v>
      </c>
      <c r="FD440" s="240">
        <f t="shared" ca="1" si="1009"/>
        <v>1.3529381665550524E-3</v>
      </c>
      <c r="FE440" s="240">
        <f t="shared" ca="1" si="1010"/>
        <v>-1.500164757649165E-4</v>
      </c>
      <c r="FF440" s="240">
        <f t="shared" ca="1" si="1011"/>
        <v>-1.2449577965025172E-3</v>
      </c>
      <c r="FG440" s="240">
        <f t="shared" ca="1" si="1012"/>
        <v>1.0461247390784916E-3</v>
      </c>
      <c r="FH440" s="240">
        <f t="shared" ca="1" si="1013"/>
        <v>4.9196759412089913E-4</v>
      </c>
      <c r="FI440" s="240">
        <f t="shared" ca="1" si="1014"/>
        <v>-1.4002381295988517E-3</v>
      </c>
      <c r="FJ440" s="240">
        <f t="shared" ca="1" si="1015"/>
        <v>5.1590991149840122E-4</v>
      </c>
      <c r="FK440" s="240">
        <f t="shared" ca="1" si="1016"/>
        <v>1.0288912967038747E-3</v>
      </c>
      <c r="FL440" s="240">
        <f t="shared" ca="1" si="1017"/>
        <v>-1.2564956531339825E-3</v>
      </c>
      <c r="FM440" s="240">
        <f t="shared" ca="1" si="1018"/>
        <v>-1.2447819872249253E-4</v>
      </c>
      <c r="FN440" s="240">
        <f t="shared" ca="1" si="1019"/>
        <v>1.3460938248880338E-3</v>
      </c>
      <c r="FO440" s="240">
        <f t="shared" ca="1" si="1020"/>
        <v>-8.4442677385275738E-4</v>
      </c>
      <c r="FP440" s="240">
        <f t="shared" ca="1" si="1021"/>
        <v>-7.3828381563435092E-4</v>
      </c>
      <c r="FQ440" s="240">
        <f t="shared" ca="1" si="1022"/>
        <v>1.3758361354545502E-3</v>
      </c>
      <c r="FR440" s="240">
        <f t="shared" ca="1" si="1023"/>
        <v>-2.5202937683684279E-4</v>
      </c>
      <c r="FS440" s="240">
        <f t="shared" ca="1" si="1024"/>
        <v>-1.1944278918854111E-3</v>
      </c>
      <c r="FT440" s="240">
        <f t="shared" ca="1" si="1025"/>
        <v>1.1117667164138251E-3</v>
      </c>
      <c r="FU440" s="240">
        <f t="shared" ca="1" si="1026"/>
        <v>3.9418924584109691E-4</v>
      </c>
      <c r="FV440" s="240">
        <f t="shared" ca="1" si="1027"/>
        <v>-1.3955002224812075E-3</v>
      </c>
      <c r="FW440" s="240">
        <f t="shared" ca="1" si="1028"/>
        <v>6.1027796126779301E-4</v>
      </c>
      <c r="FX440" s="240">
        <f t="shared" ca="1" si="1029"/>
        <v>9.5622820414724484E-4</v>
      </c>
      <c r="FY440" s="240">
        <f t="shared" ca="1" si="1030"/>
        <v>-1.2985615302025151E-3</v>
      </c>
      <c r="FZ440" s="240">
        <f t="shared" ca="1" si="1031"/>
        <v>-2.1536505436928264E-5</v>
      </c>
      <c r="GA440" s="240">
        <f t="shared" ca="1" si="1032"/>
        <v>1.3140632930246344E-3</v>
      </c>
      <c r="GB440" s="240">
        <f t="shared" ca="1" si="1033"/>
        <v>-9.2431320826783414E-4</v>
      </c>
      <c r="GC440" s="240">
        <f t="shared" ca="1" si="1034"/>
        <v>-6.487518213059804E-4</v>
      </c>
      <c r="GD440" s="240">
        <f t="shared" ca="1" si="1035"/>
        <v>1.3912783291299689E-3</v>
      </c>
      <c r="GE440" s="240">
        <f t="shared" ca="1" si="1036"/>
        <v>-3.5267650887912705E-4</v>
      </c>
      <c r="GF440" s="240">
        <f t="shared" ca="1" si="1037"/>
        <v>-1.1374252790337764E-3</v>
      </c>
      <c r="GG440" s="240">
        <f t="shared" ca="1" si="1038"/>
        <v>1.1713839335865275E-3</v>
      </c>
      <c r="GH440" s="240">
        <f t="shared" ca="1" si="1039"/>
        <v>2.9427475188456938E-4</v>
      </c>
      <c r="GI440" s="240">
        <f t="shared" ca="1" si="1040"/>
        <v>-1.383199978748138E-3</v>
      </c>
      <c r="GJ440" s="240">
        <f t="shared" ca="1" si="1041"/>
        <v>7.0133886188899174E-4</v>
      </c>
      <c r="GK440" s="240">
        <f t="shared" ca="1" si="1042"/>
        <v>8.7838322810228353E-4</v>
      </c>
      <c r="GL440" s="240">
        <f t="shared" ca="1" si="1043"/>
        <v>-1.3335903898281385E-3</v>
      </c>
      <c r="GM440" s="240">
        <f t="shared" ca="1" si="1044"/>
        <v>8.1521896037577992E-5</v>
      </c>
      <c r="GN440" s="240">
        <f t="shared" ca="1" si="1045"/>
        <v>1.2749117383224773E-3</v>
      </c>
      <c r="GO440" s="240">
        <f t="shared" ca="1" si="1046"/>
        <v>-9.9919070932245023E-4</v>
      </c>
      <c r="GP440" s="240">
        <f t="shared" ca="1" si="1047"/>
        <v>-5.5570418464839365E-4</v>
      </c>
      <c r="GQ440" s="240">
        <f t="shared" ca="1" si="1048"/>
        <v>1.3991810649958258E-3</v>
      </c>
      <c r="GR440" s="240">
        <f t="shared" ca="1" si="1049"/>
        <v>-4.514124563630559E-4</v>
      </c>
      <c r="GS440" s="240">
        <f t="shared" ca="1" si="1050"/>
        <v>-1.0742588600455992E-3</v>
      </c>
      <c r="GT440" s="240">
        <f t="shared" ca="1" si="1051"/>
        <v>1.22465331973131E-3</v>
      </c>
      <c r="GU440" s="240">
        <f t="shared" ca="1" si="1052"/>
        <v>1.927655575507668E-4</v>
      </c>
      <c r="GV440" s="240">
        <f t="shared" ca="1" si="1053"/>
        <v>-1.3634040544861763E-3</v>
      </c>
      <c r="GW440" s="240">
        <f t="shared" ca="1" si="1054"/>
        <v>7.8859914645170977E-4</v>
      </c>
      <c r="GX440" s="240">
        <f t="shared" ca="1" si="1055"/>
        <v>7.957782172387511E-4</v>
      </c>
      <c r="GY440" s="240">
        <f t="shared" ca="1" si="1056"/>
        <v>-1.3613924075854959E-3</v>
      </c>
      <c r="GZ440" s="240">
        <f t="shared" ca="1" si="1057"/>
        <v>1.8413852329410681E-4</v>
      </c>
      <c r="HA440" s="240">
        <f t="shared" ca="1" si="1058"/>
        <v>1.2288513264486264E-3</v>
      </c>
      <c r="HB440" s="240">
        <f t="shared" ca="1" si="1059"/>
        <v>-1.0686535093506933E-3</v>
      </c>
      <c r="HC440" s="240">
        <f t="shared" ca="1" si="1060"/>
        <v>-4.5964513886660437E-4</v>
      </c>
      <c r="HD440" s="240">
        <f t="shared" ca="1" si="1061"/>
        <v>1.3995015174417622E-3</v>
      </c>
      <c r="HE440" s="240">
        <f t="shared" ca="1" si="1062"/>
        <v>-5.477021606343209E-4</v>
      </c>
      <c r="HF440" s="240">
        <f t="shared" ca="1" si="1063"/>
        <v>-1.0052709392181836E-3</v>
      </c>
      <c r="HG440" s="240">
        <f t="shared" ca="1" si="1064"/>
        <v>1.2712862034293369E-3</v>
      </c>
      <c r="HH440" s="240">
        <f t="shared" ca="1" si="1065"/>
        <v>9.0211749958962588E-5</v>
      </c>
      <c r="HI440" s="240">
        <f t="shared" ca="1" si="1066"/>
        <v>-1.3362197255240389E-3</v>
      </c>
      <c r="HJ440" s="240">
        <f t="shared" ca="1" si="1067"/>
        <v>8.7158594391357677E-4</v>
      </c>
      <c r="HK440" s="240">
        <f t="shared" ca="1" si="1068"/>
        <v>7.0886081526775886E-4</v>
      </c>
      <c r="HL440" s="240">
        <f t="shared" ca="1" si="1069"/>
        <v>-1.3818169219315627E-3</v>
      </c>
      <c r="HM440" s="240">
        <f t="shared" ca="1" si="1070"/>
        <v>2.8575728793873973E-4</v>
      </c>
      <c r="HN440" s="240">
        <f t="shared" ca="1" si="1071"/>
        <v>1.176131662765892E-3</v>
      </c>
      <c r="HO440" s="240">
        <f t="shared" ca="1" si="1072"/>
        <v>-1.1323251834208779E-3</v>
      </c>
      <c r="HP440" s="240">
        <f t="shared" ca="1" si="1073"/>
        <v>-3.6109523625236367E-4</v>
      </c>
      <c r="HQ440" s="240">
        <f t="shared" ca="1" si="1074"/>
        <v>1.3922379499082085E-3</v>
      </c>
      <c r="HR440" s="240">
        <f t="shared" ca="1" si="1075"/>
        <v>-6.410238194428325E-4</v>
      </c>
      <c r="HS440" s="240">
        <f t="shared" ca="1" si="1076"/>
        <v>-9.3083536807183405E-4</v>
      </c>
      <c r="HT440" s="240">
        <f t="shared" ca="1" si="1077"/>
        <v>1.3110298770433811E-3</v>
      </c>
      <c r="HU440" s="240">
        <f t="shared" ca="1" si="1078"/>
        <v>-1.283092292213078E-5</v>
      </c>
      <c r="HV440" s="240">
        <f t="shared" ca="1" si="1079"/>
        <v>-1.301794306095705E-3</v>
      </c>
      <c r="HW440" s="240">
        <f t="shared" ca="1" si="1080"/>
        <v>9.4984954162882535E-4</v>
      </c>
      <c r="HX440" s="240">
        <f t="shared" ca="1" si="1081"/>
        <v>6.1810203512120481E-4</v>
      </c>
      <c r="HY440" s="240">
        <f t="shared" ca="1" si="1082"/>
        <v>-1.3947532506534404E-3</v>
      </c>
      <c r="HZ440" s="240">
        <f t="shared" ca="1" si="1083"/>
        <v>3.858275090811951E-4</v>
      </c>
      <c r="IA440" s="240">
        <f t="shared" ca="1" si="1084"/>
        <v>1.1170384396994592E-3</v>
      </c>
      <c r="IB440" s="240">
        <f t="shared" ca="1" si="1085"/>
        <v>-1.1898606892144811E-3</v>
      </c>
      <c r="IC440" s="240">
        <f t="shared" ca="1" si="1086"/>
        <v>-2.6058852726671127E-4</v>
      </c>
      <c r="ID440" s="240">
        <f t="shared" ca="1" si="1087"/>
        <v>1.3774297242969522E-3</v>
      </c>
      <c r="IE440" s="240">
        <f t="shared" ca="1" si="1088"/>
        <v>-5.4282054926865883E-4</v>
      </c>
      <c r="IF440" s="240">
        <f t="shared" ca="1" si="1089"/>
        <v>-8.5135551941594866E-4</v>
      </c>
      <c r="IG440" s="240">
        <f t="shared" ca="1" si="1090"/>
        <v>1.343668966162694E-3</v>
      </c>
      <c r="IH440" s="240">
        <f t="shared" ca="1" si="1091"/>
        <v>-1.1580406392020426E-4</v>
      </c>
      <c r="II440" s="240">
        <f t="shared" ca="1" si="1092"/>
        <v>-1.2603143505318004E-3</v>
      </c>
      <c r="IJ440" s="240">
        <f t="shared" ca="1" si="1093"/>
        <v>1.0229658223805944E-3</v>
      </c>
      <c r="IK440" s="240">
        <f t="shared" ca="1" si="1094"/>
        <v>5.2399370649234775E-4</v>
      </c>
      <c r="IL440" s="240">
        <f t="shared" ca="1" si="1095"/>
        <v>-1.4001312906649463E-3</v>
      </c>
      <c r="IM440" s="240">
        <f t="shared" ca="1" si="1096"/>
        <v>4.8380689752291025E-4</v>
      </c>
      <c r="IN440" s="240">
        <f t="shared" ca="1" si="1097"/>
        <v>1.0518918885451551E-3</v>
      </c>
      <c r="IO440" s="240">
        <f t="shared" ca="1" si="1098"/>
        <v>-1.2409482368405435E-3</v>
      </c>
      <c r="IP440" s="240">
        <f t="shared" ca="1" si="1099"/>
        <v>-1.5866966647365026E-4</v>
      </c>
      <c r="IQ440" s="240">
        <f t="shared" ca="1" si="1100"/>
        <v>1.3551570876656066E-3</v>
      </c>
      <c r="IR440" s="240">
        <f t="shared" ca="1" si="1101"/>
        <v>-8.1675895267845663E-4</v>
      </c>
      <c r="IS440" s="240">
        <f t="shared" ca="1" si="1102"/>
        <v>-7.6726210143661399E-4</v>
      </c>
      <c r="IT440" s="240">
        <f t="shared" ca="1" si="1103"/>
        <v>1.3690265967353679E-3</v>
      </c>
      <c r="IU440" s="240">
        <f t="shared" ca="1" si="1104"/>
        <v>-2.1814965266224771E-4</v>
      </c>
      <c r="IV440" s="240">
        <f t="shared" ca="1" si="1105"/>
        <v>-1.2120046423053942E-3</v>
      </c>
      <c r="IW440" s="240">
        <f t="shared" ca="1" si="1106"/>
        <v>1.0905385627084411E-3</v>
      </c>
      <c r="IX440" s="240">
        <f t="shared" ca="1" si="1107"/>
        <v>4.2704581056789538E-4</v>
      </c>
      <c r="IY440" s="240">
        <f t="shared" ca="1" si="1108"/>
        <v>-1.397921897901299E-3</v>
      </c>
      <c r="IZ440" s="240">
        <f t="shared" ca="1" si="1109"/>
        <v>5.7916449446865034E-4</v>
      </c>
      <c r="JA440" s="240">
        <f t="shared" ca="1" si="1110"/>
        <v>9.8104504410820954E-4</v>
      </c>
      <c r="JB440" s="240">
        <f t="shared" ca="1" si="1111"/>
        <v>-1.285310978452199E-3</v>
      </c>
    </row>
    <row r="441" spans="2:262">
      <c r="B441" s="248">
        <v>80</v>
      </c>
      <c r="C441" s="247">
        <f t="shared" si="1112"/>
        <v>1.562500000000001E-3</v>
      </c>
      <c r="D441" s="244">
        <f t="shared" ca="1" si="855"/>
        <v>23.797883294125736</v>
      </c>
      <c r="E441" s="243">
        <f ca="1">CH361</f>
        <v>-0.20211670587426267</v>
      </c>
      <c r="F441" s="242">
        <v>80</v>
      </c>
      <c r="G441" s="240">
        <f t="shared" ca="1" si="856"/>
        <v>-1.2696785696870251E-4</v>
      </c>
      <c r="H441" s="240">
        <f t="shared" ca="1" si="857"/>
        <v>9.1677212041131368E-4</v>
      </c>
      <c r="I441" s="240">
        <f t="shared" ca="1" si="858"/>
        <v>-5.7469914650254287E-4</v>
      </c>
      <c r="J441" s="240">
        <f t="shared" ca="1" si="859"/>
        <v>-4.7691643648955227E-4</v>
      </c>
      <c r="K441" s="240">
        <f t="shared" ca="1" si="860"/>
        <v>9.3971518423684153E-4</v>
      </c>
      <c r="L441" s="240">
        <f t="shared" ca="1" si="861"/>
        <v>-2.4231042780914122E-4</v>
      </c>
      <c r="M441" s="240">
        <f t="shared" ca="1" si="862"/>
        <v>-7.5425881181313023E-4</v>
      </c>
      <c r="N441" s="240">
        <f t="shared" ca="1" si="863"/>
        <v>8.1959512980166768E-4</v>
      </c>
      <c r="O441" s="240">
        <f t="shared" ca="1" si="864"/>
        <v>1.2696785696870273E-4</v>
      </c>
      <c r="P441" s="240">
        <f t="shared" ca="1" si="865"/>
        <v>-9.1677212041131368E-4</v>
      </c>
      <c r="Q441" s="240">
        <f t="shared" ca="1" si="866"/>
        <v>5.7469914650254373E-4</v>
      </c>
      <c r="R441" s="240">
        <f t="shared" ca="1" si="867"/>
        <v>4.7691643648955422E-4</v>
      </c>
      <c r="S441" s="240">
        <f t="shared" ca="1" si="868"/>
        <v>-9.3971518423684132E-4</v>
      </c>
      <c r="T441" s="240">
        <f t="shared" ca="1" si="869"/>
        <v>2.4231042780914068E-4</v>
      </c>
      <c r="U441" s="241">
        <f t="shared" ca="1" si="870"/>
        <v>7.5425881181313055E-4</v>
      </c>
      <c r="V441" s="240">
        <f t="shared" ca="1" si="871"/>
        <v>-8.1959512980166746E-4</v>
      </c>
      <c r="W441" s="240">
        <f t="shared" ca="1" si="872"/>
        <v>-1.2696785696870327E-4</v>
      </c>
      <c r="X441" s="240">
        <f t="shared" ca="1" si="873"/>
        <v>9.1677212041131389E-4</v>
      </c>
      <c r="Y441" s="240">
        <f t="shared" ca="1" si="874"/>
        <v>-5.746991465025433E-4</v>
      </c>
      <c r="Z441" s="240">
        <f t="shared" ca="1" si="875"/>
        <v>-4.7691643648955178E-4</v>
      </c>
      <c r="AA441" s="240">
        <f t="shared" ca="1" si="876"/>
        <v>9.3971518423684153E-4</v>
      </c>
      <c r="AB441" s="240">
        <f t="shared" ca="1" si="877"/>
        <v>-2.4231042780914339E-4</v>
      </c>
      <c r="AC441" s="240">
        <f t="shared" ca="1" si="878"/>
        <v>-7.5425881181312893E-4</v>
      </c>
      <c r="AD441" s="240">
        <f t="shared" ca="1" si="879"/>
        <v>8.195951298016654E-4</v>
      </c>
      <c r="AE441" s="240">
        <f t="shared" ca="1" si="880"/>
        <v>1.2696785696870723E-4</v>
      </c>
      <c r="AF441" s="240">
        <f t="shared" ca="1" si="881"/>
        <v>-9.1677212041131476E-4</v>
      </c>
      <c r="AG441" s="240">
        <f t="shared" ca="1" si="882"/>
        <v>5.7469914650254005E-4</v>
      </c>
      <c r="AH441" s="240">
        <f t="shared" ca="1" si="883"/>
        <v>4.7691643648955519E-4</v>
      </c>
      <c r="AI441" s="240">
        <f t="shared" ca="1" si="884"/>
        <v>-9.397151842368411E-4</v>
      </c>
      <c r="AJ441" s="240">
        <f t="shared" ca="1" si="885"/>
        <v>2.4231042780913949E-4</v>
      </c>
      <c r="AK441" s="240">
        <f t="shared" ca="1" si="886"/>
        <v>7.5425881181313131E-4</v>
      </c>
      <c r="AL441" s="240">
        <f t="shared" ca="1" si="887"/>
        <v>-8.1959512980166681E-4</v>
      </c>
      <c r="AM441" s="240">
        <f t="shared" ca="1" si="888"/>
        <v>-1.2696785696871113E-4</v>
      </c>
      <c r="AN441" s="240">
        <f t="shared" ca="1" si="889"/>
        <v>9.1677212041131411E-4</v>
      </c>
      <c r="AO441" s="240">
        <f t="shared" ca="1" si="890"/>
        <v>-5.7469914650253701E-4</v>
      </c>
      <c r="AP441" s="240">
        <f t="shared" ca="1" si="891"/>
        <v>-4.7691643648955281E-4</v>
      </c>
      <c r="AQ441" s="240">
        <f t="shared" ca="1" si="892"/>
        <v>9.3971518423684067E-4</v>
      </c>
      <c r="AR441" s="240">
        <f t="shared" ca="1" si="893"/>
        <v>-2.4231042780914225E-4</v>
      </c>
      <c r="AS441" s="240">
        <f t="shared" ca="1" si="894"/>
        <v>-7.542588118131337E-4</v>
      </c>
      <c r="AT441" s="240">
        <f t="shared" ca="1" si="895"/>
        <v>8.1959512980166822E-4</v>
      </c>
      <c r="AU441" s="240">
        <f t="shared" ca="1" si="896"/>
        <v>1.2696785696870836E-4</v>
      </c>
      <c r="AV441" s="240">
        <f t="shared" ca="1" si="897"/>
        <v>-9.1677212041131346E-4</v>
      </c>
      <c r="AW441" s="240">
        <f t="shared" ca="1" si="898"/>
        <v>5.7469914650253918E-4</v>
      </c>
      <c r="AX441" s="240">
        <f t="shared" ca="1" si="899"/>
        <v>4.7691643648955037E-4</v>
      </c>
      <c r="AY441" s="240">
        <f t="shared" ca="1" si="900"/>
        <v>-9.3971518423684088E-4</v>
      </c>
      <c r="AZ441" s="240">
        <f t="shared" ca="1" si="901"/>
        <v>2.4231042780914496E-4</v>
      </c>
      <c r="BA441" s="240">
        <f t="shared" ca="1" si="902"/>
        <v>7.5425881181313196E-4</v>
      </c>
      <c r="BB441" s="240">
        <f t="shared" ca="1" si="903"/>
        <v>-8.1959512980166291E-4</v>
      </c>
      <c r="BC441" s="240">
        <f t="shared" ca="1" si="904"/>
        <v>-1.269678569687056E-4</v>
      </c>
      <c r="BD441" s="240">
        <f t="shared" ca="1" si="905"/>
        <v>9.1677212041131617E-4</v>
      </c>
      <c r="BE441" s="240">
        <f t="shared" ca="1" si="906"/>
        <v>-5.7469914650254135E-4</v>
      </c>
      <c r="BF441" s="240">
        <f t="shared" ca="1" si="907"/>
        <v>-4.7691643648955964E-4</v>
      </c>
      <c r="BG441" s="240">
        <f t="shared" ca="1" si="908"/>
        <v>9.3971518423684121E-4</v>
      </c>
      <c r="BH441" s="240">
        <f t="shared" ca="1" si="909"/>
        <v>-2.4231042780913456E-4</v>
      </c>
      <c r="BI441" s="240">
        <f t="shared" ca="1" si="910"/>
        <v>-7.5425881181313023E-4</v>
      </c>
      <c r="BJ441" s="240">
        <f t="shared" ca="1" si="911"/>
        <v>8.1959512980166432E-4</v>
      </c>
      <c r="BK441" s="240">
        <f t="shared" ca="1" si="912"/>
        <v>1.2696785696870278E-4</v>
      </c>
      <c r="BL441" s="240">
        <f t="shared" ca="1" si="913"/>
        <v>-9.1677212041131541E-4</v>
      </c>
      <c r="BM441" s="240">
        <f t="shared" ca="1" si="914"/>
        <v>5.7469914650254352E-4</v>
      </c>
      <c r="BN441" s="240">
        <f t="shared" ca="1" si="915"/>
        <v>4.769164364895572E-4</v>
      </c>
      <c r="BO441" s="240">
        <f t="shared" ca="1" si="916"/>
        <v>-9.3971518423684164E-4</v>
      </c>
      <c r="BP441" s="240">
        <f t="shared" ca="1" si="917"/>
        <v>2.4231042780913727E-4</v>
      </c>
      <c r="BQ441" s="240">
        <f t="shared" ca="1" si="918"/>
        <v>7.542588118131286E-4</v>
      </c>
      <c r="BR441" s="240">
        <f t="shared" ca="1" si="919"/>
        <v>-8.1959512980166562E-4</v>
      </c>
      <c r="BS441" s="240">
        <f t="shared" ca="1" si="920"/>
        <v>-1.2696785696871341E-4</v>
      </c>
      <c r="BT441" s="240">
        <f t="shared" ca="1" si="921"/>
        <v>9.1677212041131823E-4</v>
      </c>
      <c r="BU441" s="240">
        <f t="shared" ca="1" si="922"/>
        <v>-5.7469914650253517E-4</v>
      </c>
      <c r="BV441" s="240">
        <f t="shared" ca="1" si="923"/>
        <v>-4.7691643648955481E-4</v>
      </c>
      <c r="BW441" s="240">
        <f t="shared" ca="1" si="924"/>
        <v>9.3971518423684197E-4</v>
      </c>
      <c r="BX441" s="240">
        <f t="shared" ca="1" si="925"/>
        <v>-2.4231042780912697E-4</v>
      </c>
      <c r="BY441" s="240">
        <f t="shared" ca="1" si="926"/>
        <v>-7.5425881181313511E-4</v>
      </c>
      <c r="BZ441" s="240">
        <f t="shared" ca="1" si="927"/>
        <v>8.1959512980166703E-4</v>
      </c>
      <c r="CA441" s="240">
        <f t="shared" ca="1" si="928"/>
        <v>1.2696785696869725E-4</v>
      </c>
      <c r="CB441" s="240">
        <f t="shared" ca="1" si="929"/>
        <v>-9.1677212041131747E-4</v>
      </c>
      <c r="CC441" s="240">
        <f t="shared" ca="1" si="930"/>
        <v>5.7469914650253734E-4</v>
      </c>
      <c r="CD441" s="240">
        <f t="shared" ca="1" si="931"/>
        <v>4.7691643648955237E-4</v>
      </c>
      <c r="CE441" s="240">
        <f t="shared" ca="1" si="932"/>
        <v>-9.397151842368424E-4</v>
      </c>
      <c r="CF441" s="240">
        <f t="shared" ca="1" si="933"/>
        <v>2.4231042780912968E-4</v>
      </c>
      <c r="CG441" s="240">
        <f t="shared" ca="1" si="934"/>
        <v>7.5425881181313337E-4</v>
      </c>
      <c r="CH441" s="240">
        <f t="shared" ca="1" si="935"/>
        <v>-8.1959512980166844E-4</v>
      </c>
      <c r="CI441" s="240">
        <f t="shared" ca="1" si="936"/>
        <v>-1.2696785696872127E-4</v>
      </c>
      <c r="CJ441" s="240">
        <f t="shared" ca="1" si="937"/>
        <v>9.1677212041131671E-4</v>
      </c>
      <c r="CK441" s="240">
        <f t="shared" ca="1" si="938"/>
        <v>-5.7469914650253961E-4</v>
      </c>
      <c r="CL441" s="240">
        <f t="shared" ca="1" si="939"/>
        <v>-4.7691643648954999E-4</v>
      </c>
      <c r="CM441" s="240">
        <f t="shared" ca="1" si="940"/>
        <v>9.3971518423683926E-4</v>
      </c>
      <c r="CN441" s="240">
        <f t="shared" ca="1" si="941"/>
        <v>-2.4231042780913228E-4</v>
      </c>
      <c r="CO441" s="240">
        <f t="shared" ca="1" si="942"/>
        <v>-7.5425881181313175E-4</v>
      </c>
      <c r="CP441" s="240">
        <f t="shared" ca="1" si="943"/>
        <v>8.1959512980166985E-4</v>
      </c>
      <c r="CQ441" s="240">
        <f t="shared" ca="1" si="944"/>
        <v>1.2696785696871856E-4</v>
      </c>
      <c r="CR441" s="240">
        <f t="shared" ca="1" si="945"/>
        <v>-9.1677212041131606E-4</v>
      </c>
      <c r="CS441" s="240">
        <f t="shared" ca="1" si="946"/>
        <v>5.7469914650254178E-4</v>
      </c>
      <c r="CT441" s="240">
        <f t="shared" ca="1" si="947"/>
        <v>4.769164364895476E-4</v>
      </c>
      <c r="CU441" s="240">
        <f t="shared" ca="1" si="948"/>
        <v>-9.3971518423683958E-4</v>
      </c>
      <c r="CV441" s="240">
        <f t="shared" ca="1" si="949"/>
        <v>2.4231042780913504E-4</v>
      </c>
      <c r="CW441" s="240">
        <f t="shared" ca="1" si="950"/>
        <v>7.5425881181313001E-4</v>
      </c>
      <c r="CX441" s="240">
        <f t="shared" ca="1" si="951"/>
        <v>-8.1959512980165771E-4</v>
      </c>
      <c r="CY441" s="240">
        <f t="shared" ca="1" si="952"/>
        <v>-1.2696785696871579E-4</v>
      </c>
      <c r="CZ441" s="240">
        <f t="shared" ca="1" si="953"/>
        <v>9.167721204113153E-4</v>
      </c>
      <c r="DA441" s="240">
        <f t="shared" ca="1" si="954"/>
        <v>-5.7469914650254395E-4</v>
      </c>
      <c r="DB441" s="240">
        <f t="shared" ca="1" si="955"/>
        <v>-4.7691643648956847E-4</v>
      </c>
      <c r="DC441" s="240">
        <f t="shared" ca="1" si="956"/>
        <v>9.3971518423684001E-4</v>
      </c>
      <c r="DD441" s="240">
        <f t="shared" ca="1" si="957"/>
        <v>-2.4231042780913775E-4</v>
      </c>
      <c r="DE441" s="240">
        <f t="shared" ca="1" si="958"/>
        <v>-7.5425881181312828E-4</v>
      </c>
      <c r="DF441" s="240">
        <f t="shared" ca="1" si="959"/>
        <v>8.1959512980165912E-4</v>
      </c>
      <c r="DG441" s="240">
        <f t="shared" ca="1" si="960"/>
        <v>1.2696785696871297E-4</v>
      </c>
      <c r="DH441" s="240">
        <f t="shared" ca="1" si="961"/>
        <v>-9.1677212041131454E-4</v>
      </c>
      <c r="DI441" s="240">
        <f t="shared" ca="1" si="962"/>
        <v>5.7469914650254612E-4</v>
      </c>
      <c r="DJ441" s="240">
        <f t="shared" ca="1" si="963"/>
        <v>4.7691643648956603E-4</v>
      </c>
      <c r="DK441" s="240">
        <f t="shared" ca="1" si="964"/>
        <v>-9.3971518423684023E-4</v>
      </c>
      <c r="DL441" s="240">
        <f t="shared" ca="1" si="965"/>
        <v>2.4231042780914046E-4</v>
      </c>
      <c r="DM441" s="240">
        <f t="shared" ca="1" si="966"/>
        <v>7.5425881181312665E-4</v>
      </c>
      <c r="DN441" s="240">
        <f t="shared" ca="1" si="967"/>
        <v>-8.1959512980166052E-4</v>
      </c>
      <c r="DO441" s="240">
        <f t="shared" ca="1" si="968"/>
        <v>-1.2696785696871015E-4</v>
      </c>
      <c r="DP441" s="240">
        <f t="shared" ca="1" si="969"/>
        <v>9.1677212041131389E-4</v>
      </c>
      <c r="DQ441" s="240">
        <f t="shared" ca="1" si="970"/>
        <v>-5.7469914650252693E-4</v>
      </c>
      <c r="DR441" s="240">
        <f t="shared" ca="1" si="971"/>
        <v>-4.7691643648956365E-4</v>
      </c>
      <c r="DS441" s="240">
        <f t="shared" ca="1" si="972"/>
        <v>9.3971518423684067E-4</v>
      </c>
      <c r="DT441" s="240">
        <f t="shared" ca="1" si="973"/>
        <v>-2.4231042780914307E-4</v>
      </c>
      <c r="DU441" s="240">
        <f t="shared" ca="1" si="974"/>
        <v>-7.5425881181314129E-4</v>
      </c>
      <c r="DV441" s="240">
        <f t="shared" ca="1" si="975"/>
        <v>8.1959512980166193E-4</v>
      </c>
      <c r="DW441" s="240">
        <f t="shared" ca="1" si="976"/>
        <v>1.2696785696870744E-4</v>
      </c>
      <c r="DX441" s="240">
        <f t="shared" ca="1" si="977"/>
        <v>-9.1677212041131324E-4</v>
      </c>
      <c r="DY441" s="240">
        <f t="shared" ca="1" si="978"/>
        <v>5.7469914650252921E-4</v>
      </c>
      <c r="DZ441" s="240">
        <f t="shared" ca="1" si="979"/>
        <v>4.7691643648956121E-4</v>
      </c>
      <c r="EA441" s="240">
        <f t="shared" ca="1" si="980"/>
        <v>-9.397151842368411E-4</v>
      </c>
      <c r="EB441" s="240">
        <f t="shared" ca="1" si="981"/>
        <v>2.4231042780914583E-4</v>
      </c>
      <c r="EC441" s="240">
        <f t="shared" ca="1" si="982"/>
        <v>7.5425881181313955E-4</v>
      </c>
      <c r="ED441" s="240">
        <f t="shared" ca="1" si="983"/>
        <v>-8.1959512980166334E-4</v>
      </c>
      <c r="EE441" s="240">
        <f t="shared" ca="1" si="984"/>
        <v>-1.2696785696870468E-4</v>
      </c>
      <c r="EF441" s="240">
        <f t="shared" ca="1" si="985"/>
        <v>9.1677212041131931E-4</v>
      </c>
      <c r="EG441" s="240">
        <f t="shared" ca="1" si="986"/>
        <v>-5.7469914650253148E-4</v>
      </c>
      <c r="EH441" s="240">
        <f t="shared" ca="1" si="987"/>
        <v>-4.7691643648958213E-4</v>
      </c>
      <c r="EI441" s="240">
        <f t="shared" ca="1" si="988"/>
        <v>9.3971518423684132E-4</v>
      </c>
      <c r="EJ441" s="240">
        <f t="shared" ca="1" si="989"/>
        <v>-2.4231042780912252E-4</v>
      </c>
      <c r="EK441" s="240">
        <f t="shared" ca="1" si="990"/>
        <v>-7.5425881181312156E-4</v>
      </c>
      <c r="EL441" s="240">
        <f t="shared" ca="1" si="991"/>
        <v>8.1959512980166475E-4</v>
      </c>
      <c r="EM441" s="240">
        <f t="shared" ca="1" si="992"/>
        <v>1.2696785696872864E-4</v>
      </c>
      <c r="EN441" s="240">
        <f t="shared" ca="1" si="993"/>
        <v>-9.1677212041131172E-4</v>
      </c>
      <c r="EO441" s="240">
        <f t="shared" ca="1" si="994"/>
        <v>5.7469914650253365E-4</v>
      </c>
      <c r="EP441" s="240">
        <f t="shared" ca="1" si="995"/>
        <v>4.769164364895797E-4</v>
      </c>
      <c r="EQ441" s="240">
        <f t="shared" ca="1" si="996"/>
        <v>-9.3971518423684175E-4</v>
      </c>
      <c r="ER441" s="240">
        <f t="shared" ca="1" si="997"/>
        <v>2.4231042780912507E-4</v>
      </c>
      <c r="ES441" s="240">
        <f t="shared" ca="1" si="998"/>
        <v>7.5425881181311982E-4</v>
      </c>
      <c r="ET441" s="240">
        <f t="shared" ca="1" si="999"/>
        <v>-8.1959512980166616E-4</v>
      </c>
      <c r="EU441" s="240">
        <f t="shared" ca="1" si="1000"/>
        <v>-1.2696785696872587E-4</v>
      </c>
      <c r="EV441" s="240">
        <f t="shared" ca="1" si="1001"/>
        <v>9.1677212041131107E-4</v>
      </c>
      <c r="EW441" s="240">
        <f t="shared" ca="1" si="1002"/>
        <v>-5.7469914650253582E-4</v>
      </c>
      <c r="EX441" s="240">
        <f t="shared" ca="1" si="1003"/>
        <v>-4.7691643648957731E-4</v>
      </c>
      <c r="EY441" s="240">
        <f t="shared" ca="1" si="1004"/>
        <v>9.3971518423684218E-4</v>
      </c>
      <c r="EZ441" s="240">
        <f t="shared" ca="1" si="1005"/>
        <v>-2.4231042780912783E-4</v>
      </c>
      <c r="FA441" s="240">
        <f t="shared" ca="1" si="1006"/>
        <v>-7.5425881181315083E-4</v>
      </c>
      <c r="FB441" s="240">
        <f t="shared" ca="1" si="1007"/>
        <v>8.1959512980166757E-4</v>
      </c>
      <c r="FC441" s="240">
        <f t="shared" ca="1" si="1008"/>
        <v>1.2696785696872311E-4</v>
      </c>
      <c r="FD441" s="240">
        <f t="shared" ca="1" si="1009"/>
        <v>-9.1677212041131042E-4</v>
      </c>
      <c r="FE441" s="240">
        <f t="shared" ca="1" si="1010"/>
        <v>5.746991465025381E-4</v>
      </c>
      <c r="FF441" s="240">
        <f t="shared" ca="1" si="1011"/>
        <v>4.7691643648957487E-4</v>
      </c>
      <c r="FG441" s="240">
        <f t="shared" ca="1" si="1012"/>
        <v>-9.3971518423684251E-4</v>
      </c>
      <c r="FH441" s="240">
        <f t="shared" ca="1" si="1013"/>
        <v>2.4231042780913054E-4</v>
      </c>
      <c r="FI441" s="240">
        <f t="shared" ca="1" si="1014"/>
        <v>7.542588118131492E-4</v>
      </c>
      <c r="FJ441" s="240">
        <f t="shared" ca="1" si="1015"/>
        <v>-8.1959512980166898E-4</v>
      </c>
      <c r="FK441" s="240">
        <f t="shared" ca="1" si="1016"/>
        <v>-1.2696785696872034E-4</v>
      </c>
      <c r="FL441" s="240">
        <f t="shared" ca="1" si="1017"/>
        <v>9.1677212041132343E-4</v>
      </c>
      <c r="FM441" s="240">
        <f t="shared" ca="1" si="1018"/>
        <v>-5.7469914650254026E-4</v>
      </c>
      <c r="FN441" s="240">
        <f t="shared" ca="1" si="1019"/>
        <v>-4.7691643648957249E-4</v>
      </c>
      <c r="FO441" s="240">
        <f t="shared" ca="1" si="1020"/>
        <v>9.3971518423684294E-4</v>
      </c>
      <c r="FP441" s="240">
        <f t="shared" ca="1" si="1021"/>
        <v>-2.4231042780913325E-4</v>
      </c>
      <c r="FQ441" s="240">
        <f t="shared" ca="1" si="1022"/>
        <v>-7.5425881181314747E-4</v>
      </c>
      <c r="FR441" s="240">
        <f t="shared" ca="1" si="1023"/>
        <v>8.1959512980167039E-4</v>
      </c>
      <c r="FS441" s="240">
        <f t="shared" ca="1" si="1024"/>
        <v>1.2696785696871753E-4</v>
      </c>
      <c r="FT441" s="240">
        <f t="shared" ca="1" si="1025"/>
        <v>-9.1677212041132267E-4</v>
      </c>
      <c r="FU441" s="240">
        <f t="shared" ca="1" si="1026"/>
        <v>5.7469914650254254E-4</v>
      </c>
      <c r="FV441" s="240">
        <f t="shared" ca="1" si="1027"/>
        <v>4.7691643648957005E-4</v>
      </c>
      <c r="FW441" s="240">
        <f t="shared" ca="1" si="1028"/>
        <v>-9.3971518423684327E-4</v>
      </c>
      <c r="FX441" s="240">
        <f t="shared" ca="1" si="1029"/>
        <v>2.4231042780913591E-4</v>
      </c>
      <c r="FY441" s="240">
        <f t="shared" ca="1" si="1030"/>
        <v>7.5425881181314584E-4</v>
      </c>
      <c r="FZ441" s="240">
        <f t="shared" ca="1" si="1031"/>
        <v>-8.1959512980167169E-4</v>
      </c>
      <c r="GA441" s="240">
        <f t="shared" ca="1" si="1032"/>
        <v>-1.2696785696871476E-4</v>
      </c>
      <c r="GB441" s="240">
        <f t="shared" ca="1" si="1033"/>
        <v>9.1677212041132192E-4</v>
      </c>
      <c r="GC441" s="240">
        <f t="shared" ca="1" si="1034"/>
        <v>-5.7469914650254471E-4</v>
      </c>
      <c r="GD441" s="240">
        <f t="shared" ca="1" si="1035"/>
        <v>-4.7691643648956766E-4</v>
      </c>
      <c r="GE441" s="240">
        <f t="shared" ca="1" si="1036"/>
        <v>9.3971518423683644E-4</v>
      </c>
      <c r="GF441" s="240">
        <f t="shared" ca="1" si="1037"/>
        <v>-2.4231042780913862E-4</v>
      </c>
      <c r="GG441" s="240">
        <f t="shared" ca="1" si="1038"/>
        <v>-7.5425881181314411E-4</v>
      </c>
      <c r="GH441" s="240">
        <f t="shared" ca="1" si="1039"/>
        <v>8.195951298016731E-4</v>
      </c>
      <c r="GI441" s="240">
        <f t="shared" ca="1" si="1040"/>
        <v>1.26967856968712E-4</v>
      </c>
      <c r="GJ441" s="240">
        <f t="shared" ca="1" si="1041"/>
        <v>-9.1677212041132126E-4</v>
      </c>
      <c r="GK441" s="240">
        <f t="shared" ca="1" si="1042"/>
        <v>5.7469914650254699E-4</v>
      </c>
      <c r="GL441" s="240">
        <f t="shared" ca="1" si="1043"/>
        <v>4.7691643648956528E-4</v>
      </c>
      <c r="GM441" s="240">
        <f t="shared" ca="1" si="1044"/>
        <v>-9.3971518423683676E-4</v>
      </c>
      <c r="GN441" s="240">
        <f t="shared" ca="1" si="1045"/>
        <v>2.4231042780914139E-4</v>
      </c>
      <c r="GO441" s="240">
        <f t="shared" ca="1" si="1046"/>
        <v>7.5425881181314237E-4</v>
      </c>
      <c r="GP441" s="240">
        <f t="shared" ca="1" si="1047"/>
        <v>-8.1959512980164741E-4</v>
      </c>
      <c r="GQ441" s="240">
        <f t="shared" ca="1" si="1048"/>
        <v>-1.2696785696870923E-4</v>
      </c>
      <c r="GR441" s="240">
        <f t="shared" ca="1" si="1049"/>
        <v>9.1677212041132061E-4</v>
      </c>
      <c r="GS441" s="240">
        <f t="shared" ca="1" si="1050"/>
        <v>-5.7469914650254915E-4</v>
      </c>
      <c r="GT441" s="240">
        <f t="shared" ca="1" si="1051"/>
        <v>-4.7691643648956284E-4</v>
      </c>
      <c r="GU441" s="240">
        <f t="shared" ca="1" si="1052"/>
        <v>9.397151842368372E-4</v>
      </c>
      <c r="GV441" s="240">
        <f t="shared" ca="1" si="1053"/>
        <v>-2.4231042780914393E-4</v>
      </c>
      <c r="GW441" s="240">
        <f t="shared" ca="1" si="1054"/>
        <v>-7.5425881181314064E-4</v>
      </c>
      <c r="GX441" s="240">
        <f t="shared" ca="1" si="1055"/>
        <v>8.1959512980164882E-4</v>
      </c>
      <c r="GY441" s="240">
        <f t="shared" ca="1" si="1056"/>
        <v>1.2696785696870657E-4</v>
      </c>
      <c r="GZ441" s="240">
        <f t="shared" ca="1" si="1057"/>
        <v>-9.1677212041131975E-4</v>
      </c>
      <c r="HA441" s="240">
        <f t="shared" ca="1" si="1058"/>
        <v>5.7469914650255132E-4</v>
      </c>
      <c r="HB441" s="240">
        <f t="shared" ca="1" si="1059"/>
        <v>4.7691643648956045E-4</v>
      </c>
      <c r="HC441" s="240">
        <f t="shared" ca="1" si="1060"/>
        <v>-9.3971518423683763E-4</v>
      </c>
      <c r="HD441" s="240">
        <f t="shared" ca="1" si="1061"/>
        <v>2.423104278091467E-4</v>
      </c>
      <c r="HE441" s="240">
        <f t="shared" ca="1" si="1062"/>
        <v>7.5425881181313901E-4</v>
      </c>
      <c r="HF441" s="240">
        <f t="shared" ca="1" si="1063"/>
        <v>-8.1959512980165022E-4</v>
      </c>
      <c r="HG441" s="240">
        <f t="shared" ca="1" si="1064"/>
        <v>-1.2696785696870381E-4</v>
      </c>
      <c r="HH441" s="240">
        <f t="shared" ca="1" si="1065"/>
        <v>9.167721204113192E-4</v>
      </c>
      <c r="HI441" s="240">
        <f t="shared" ca="1" si="1066"/>
        <v>-5.7469914650251067E-4</v>
      </c>
      <c r="HJ441" s="240">
        <f t="shared" ca="1" si="1067"/>
        <v>-4.7691643648955801E-4</v>
      </c>
      <c r="HK441" s="240">
        <f t="shared" ca="1" si="1068"/>
        <v>9.3971518423683795E-4</v>
      </c>
      <c r="HL441" s="240">
        <f t="shared" ca="1" si="1069"/>
        <v>-2.4231042780914941E-4</v>
      </c>
      <c r="HM441" s="240">
        <f t="shared" ca="1" si="1070"/>
        <v>-7.5425881181313739E-4</v>
      </c>
      <c r="HN441" s="240">
        <f t="shared" ca="1" si="1071"/>
        <v>8.1959512980165163E-4</v>
      </c>
      <c r="HO441" s="240">
        <f t="shared" ca="1" si="1072"/>
        <v>1.2696785696870105E-4</v>
      </c>
      <c r="HP441" s="240">
        <f t="shared" ca="1" si="1073"/>
        <v>-9.1677212041131845E-4</v>
      </c>
      <c r="HQ441" s="240">
        <f t="shared" ca="1" si="1074"/>
        <v>5.7469914650251283E-4</v>
      </c>
      <c r="HR441" s="240">
        <f t="shared" ca="1" si="1075"/>
        <v>4.7691643648955563E-4</v>
      </c>
      <c r="HS441" s="240">
        <f t="shared" ca="1" si="1076"/>
        <v>-9.3971518423683839E-4</v>
      </c>
      <c r="HT441" s="240">
        <f t="shared" ca="1" si="1077"/>
        <v>2.4231042780915217E-4</v>
      </c>
      <c r="HU441" s="240">
        <f t="shared" ca="1" si="1078"/>
        <v>7.5425881181313565E-4</v>
      </c>
      <c r="HV441" s="240">
        <f t="shared" ca="1" si="1079"/>
        <v>-8.1959512980165304E-4</v>
      </c>
      <c r="HW441" s="240">
        <f t="shared" ca="1" si="1080"/>
        <v>-1.2696785696869823E-4</v>
      </c>
      <c r="HX441" s="240">
        <f t="shared" ca="1" si="1081"/>
        <v>9.1677212041131769E-4</v>
      </c>
      <c r="HY441" s="240">
        <f t="shared" ca="1" si="1082"/>
        <v>-5.7469914650251511E-4</v>
      </c>
      <c r="HZ441" s="240">
        <f t="shared" ca="1" si="1083"/>
        <v>-4.7691643648955319E-4</v>
      </c>
      <c r="IA441" s="240">
        <f t="shared" ca="1" si="1084"/>
        <v>9.3971518423683871E-4</v>
      </c>
      <c r="IB441" s="240">
        <f t="shared" ca="1" si="1085"/>
        <v>-2.4231042780910263E-4</v>
      </c>
      <c r="IC441" s="240">
        <f t="shared" ca="1" si="1086"/>
        <v>-7.5425881181313392E-4</v>
      </c>
      <c r="ID441" s="240">
        <f t="shared" ca="1" si="1087"/>
        <v>8.1959512980165445E-4</v>
      </c>
      <c r="IE441" s="240">
        <f t="shared" ca="1" si="1088"/>
        <v>1.2696785696869492E-4</v>
      </c>
      <c r="IF441" s="240">
        <f t="shared" ca="1" si="1089"/>
        <v>-9.1677212041131693E-4</v>
      </c>
      <c r="IG441" s="240">
        <f t="shared" ca="1" si="1090"/>
        <v>5.7469914650251728E-4</v>
      </c>
      <c r="IH441" s="240">
        <f t="shared" ca="1" si="1091"/>
        <v>4.769164364895508E-4</v>
      </c>
      <c r="II441" s="240">
        <f t="shared" ca="1" si="1092"/>
        <v>-9.3971518423683904E-4</v>
      </c>
      <c r="IJ441" s="240">
        <f t="shared" ca="1" si="1093"/>
        <v>2.4231042780910539E-4</v>
      </c>
      <c r="IK441" s="240">
        <f t="shared" ca="1" si="1094"/>
        <v>7.5425881181313229E-4</v>
      </c>
      <c r="IL441" s="240">
        <f t="shared" ca="1" si="1095"/>
        <v>-8.1959512980165586E-4</v>
      </c>
      <c r="IM441" s="240">
        <f t="shared" ca="1" si="1096"/>
        <v>-1.2696785696874609E-4</v>
      </c>
      <c r="IN441" s="240">
        <f t="shared" ca="1" si="1097"/>
        <v>9.1677212041131628E-4</v>
      </c>
      <c r="IO441" s="240">
        <f t="shared" ca="1" si="1098"/>
        <v>-5.7469914650251956E-4</v>
      </c>
      <c r="IP441" s="240">
        <f t="shared" ca="1" si="1099"/>
        <v>-4.7691643648954836E-4</v>
      </c>
      <c r="IQ441" s="240">
        <f t="shared" ca="1" si="1100"/>
        <v>9.3971518423683947E-4</v>
      </c>
      <c r="IR441" s="240">
        <f t="shared" ca="1" si="1101"/>
        <v>-2.423104278091081E-4</v>
      </c>
      <c r="IS441" s="240">
        <f t="shared" ca="1" si="1102"/>
        <v>-7.5425881181313055E-4</v>
      </c>
      <c r="IT441" s="240">
        <f t="shared" ca="1" si="1103"/>
        <v>8.1959512980165727E-4</v>
      </c>
      <c r="IU441" s="240">
        <f t="shared" ca="1" si="1104"/>
        <v>1.2696785696874333E-4</v>
      </c>
      <c r="IV441" s="240">
        <f t="shared" ca="1" si="1105"/>
        <v>-9.1677212041131563E-4</v>
      </c>
      <c r="IW441" s="240">
        <f t="shared" ca="1" si="1106"/>
        <v>5.7469914650252183E-4</v>
      </c>
      <c r="IX441" s="240">
        <f t="shared" ca="1" si="1107"/>
        <v>4.7691643648954598E-4</v>
      </c>
      <c r="IY441" s="240">
        <f t="shared" ca="1" si="1108"/>
        <v>-9.397151842368398E-4</v>
      </c>
      <c r="IZ441" s="240">
        <f t="shared" ca="1" si="1109"/>
        <v>2.4231042780911081E-4</v>
      </c>
      <c r="JA441" s="240">
        <f t="shared" ca="1" si="1110"/>
        <v>7.5425881181312893E-4</v>
      </c>
      <c r="JB441" s="240">
        <f t="shared" ca="1" si="1111"/>
        <v>-8.1959512980165868E-4</v>
      </c>
    </row>
    <row r="442" spans="2:262">
      <c r="B442" s="248">
        <v>81</v>
      </c>
      <c r="C442" s="247">
        <f t="shared" si="1112"/>
        <v>1.582031250000001E-3</v>
      </c>
      <c r="D442" s="244">
        <f t="shared" ca="1" si="855"/>
        <v>23.798277328225819</v>
      </c>
      <c r="E442" s="243">
        <f ca="1">CI361</f>
        <v>-0.20172267177418171</v>
      </c>
      <c r="F442" s="242">
        <v>81</v>
      </c>
      <c r="G442" s="240">
        <f t="shared" ca="1" si="856"/>
        <v>-1.4551277129040211E-4</v>
      </c>
      <c r="H442" s="240">
        <f t="shared" ca="1" si="857"/>
        <v>-1.6028433356920623E-5</v>
      </c>
      <c r="I442" s="240">
        <f t="shared" ca="1" si="858"/>
        <v>1.5850353808040193E-4</v>
      </c>
      <c r="J442" s="240">
        <f t="shared" ca="1" si="859"/>
        <v>-1.124359307353634E-4</v>
      </c>
      <c r="K442" s="240">
        <f t="shared" ca="1" si="860"/>
        <v>-6.7376169455256671E-5</v>
      </c>
      <c r="L442" s="240">
        <f t="shared" ca="1" si="861"/>
        <v>1.6704314562070546E-4</v>
      </c>
      <c r="M442" s="240">
        <f t="shared" ca="1" si="862"/>
        <v>-6.8009398198466529E-5</v>
      </c>
      <c r="N442" s="240">
        <f t="shared" ca="1" si="863"/>
        <v>-1.1192270983943521E-4</v>
      </c>
      <c r="O442" s="240">
        <f t="shared" ca="1" si="864"/>
        <v>1.5872081020313028E-4</v>
      </c>
      <c r="P442" s="240">
        <f t="shared" ca="1" si="865"/>
        <v>-1.6717749533870852E-5</v>
      </c>
      <c r="Q442" s="240">
        <f t="shared" ca="1" si="866"/>
        <v>-1.4517136462650605E-4</v>
      </c>
      <c r="R442" s="240">
        <f t="shared" ca="1" si="867"/>
        <v>1.3437661864815664E-4</v>
      </c>
      <c r="S442" s="240">
        <f t="shared" ca="1" si="868"/>
        <v>3.6261449601453029E-5</v>
      </c>
      <c r="T442" s="240">
        <f t="shared" ca="1" si="869"/>
        <v>-1.6376589361659371E-4</v>
      </c>
      <c r="U442" s="241">
        <f t="shared" ca="1" si="870"/>
        <v>9.6467962235326422E-5</v>
      </c>
      <c r="V442" s="240">
        <f t="shared" ca="1" si="871"/>
        <v>8.5580286065338956E-5</v>
      </c>
      <c r="W442" s="240">
        <f t="shared" ca="1" si="872"/>
        <v>-1.6582929739140817E-4</v>
      </c>
      <c r="X442" s="240">
        <f t="shared" ca="1" si="873"/>
        <v>4.8821478685497754E-5</v>
      </c>
      <c r="Y442" s="240">
        <f t="shared" ca="1" si="874"/>
        <v>1.2626033704305232E-4</v>
      </c>
      <c r="Z442" s="240">
        <f t="shared" ca="1" si="875"/>
        <v>-1.5115328846557679E-4</v>
      </c>
      <c r="AA442" s="240">
        <f t="shared" ca="1" si="876"/>
        <v>-3.75322257512107E-6</v>
      </c>
      <c r="AB442" s="240">
        <f t="shared" ca="1" si="877"/>
        <v>1.5419521016176777E-4</v>
      </c>
      <c r="AC442" s="240">
        <f t="shared" ca="1" si="878"/>
        <v>-1.2121931658333925E-4</v>
      </c>
      <c r="AD442" s="240">
        <f t="shared" ca="1" si="879"/>
        <v>-5.594905989172861E-5</v>
      </c>
      <c r="AE442" s="240">
        <f t="shared" ca="1" si="880"/>
        <v>1.665650576790756E-4</v>
      </c>
      <c r="AF442" s="240">
        <f t="shared" ca="1" si="881"/>
        <v>-7.9049025790642227E-5</v>
      </c>
      <c r="AG442" s="240">
        <f t="shared" ca="1" si="882"/>
        <v>-1.0249719551464773E-4</v>
      </c>
      <c r="AH442" s="240">
        <f t="shared" ca="1" si="883"/>
        <v>1.6212122217500614E-4</v>
      </c>
      <c r="AI442" s="240">
        <f t="shared" ca="1" si="884"/>
        <v>-2.8899238689940746E-5</v>
      </c>
      <c r="AJ442" s="240">
        <f t="shared" ca="1" si="885"/>
        <v>-1.3869889125409481E-4</v>
      </c>
      <c r="AK442" s="240">
        <f t="shared" ca="1" si="886"/>
        <v>1.4131228057563005E-4</v>
      </c>
      <c r="AL442" s="240">
        <f t="shared" ca="1" si="887"/>
        <v>2.4167742723074477E-5</v>
      </c>
      <c r="AM442" s="240">
        <f t="shared" ca="1" si="888"/>
        <v>-1.6089981621089693E-4</v>
      </c>
      <c r="AN442" s="240">
        <f t="shared" ca="1" si="889"/>
        <v>1.0623876316585664E-4</v>
      </c>
      <c r="AO442" s="240">
        <f t="shared" ca="1" si="890"/>
        <v>7.4795144243703819E-5</v>
      </c>
      <c r="AP442" s="240">
        <f t="shared" ca="1" si="891"/>
        <v>-1.6685892823487864E-4</v>
      </c>
      <c r="AQ442" s="240">
        <f t="shared" ca="1" si="892"/>
        <v>6.0441118419027974E-5</v>
      </c>
      <c r="AR442" s="240">
        <f t="shared" ca="1" si="893"/>
        <v>1.1787245173876122E-4</v>
      </c>
      <c r="AS442" s="240">
        <f t="shared" ca="1" si="894"/>
        <v>-1.5597469287423999E-4</v>
      </c>
      <c r="AT442" s="240">
        <f t="shared" ca="1" si="895"/>
        <v>8.5423272450010766E-6</v>
      </c>
      <c r="AU442" s="240">
        <f t="shared" ca="1" si="896"/>
        <v>1.4905128503938926E-4</v>
      </c>
      <c r="AV442" s="240">
        <f t="shared" ca="1" si="897"/>
        <v>-1.2934580445199108E-4</v>
      </c>
      <c r="AW442" s="240">
        <f t="shared" ca="1" si="898"/>
        <v>-4.4218757525075561E-5</v>
      </c>
      <c r="AX442" s="240">
        <f t="shared" ca="1" si="899"/>
        <v>1.6518433925825007E-4</v>
      </c>
      <c r="AY442" s="240">
        <f t="shared" ca="1" si="900"/>
        <v>-8.9660279863043783E-5</v>
      </c>
      <c r="AZ442" s="240">
        <f t="shared" ca="1" si="901"/>
        <v>-9.2516240006740427E-5</v>
      </c>
      <c r="BA442" s="240">
        <f t="shared" ca="1" si="902"/>
        <v>1.6464308519730807E-4</v>
      </c>
      <c r="BB442" s="240">
        <f t="shared" ca="1" si="903"/>
        <v>-4.0924120367645867E-5</v>
      </c>
      <c r="BC442" s="240">
        <f t="shared" ca="1" si="904"/>
        <v>-1.3147479657274241E-4</v>
      </c>
      <c r="BD442" s="240">
        <f t="shared" ca="1" si="905"/>
        <v>1.4748215901099862E-4</v>
      </c>
      <c r="BE442" s="240">
        <f t="shared" ca="1" si="906"/>
        <v>1.194306875292366E-5</v>
      </c>
      <c r="BF442" s="240">
        <f t="shared" ca="1" si="907"/>
        <v>-1.5716180876037116E-4</v>
      </c>
      <c r="BG442" s="240">
        <f t="shared" ca="1" si="908"/>
        <v>1.1543384703398499E-4</v>
      </c>
      <c r="BH442" s="240">
        <f t="shared" ca="1" si="909"/>
        <v>6.3604681054965878E-5</v>
      </c>
      <c r="BI442" s="240">
        <f t="shared" ca="1" si="910"/>
        <v>-1.6698433608914982E-4</v>
      </c>
      <c r="BJ442" s="240">
        <f t="shared" ca="1" si="911"/>
        <v>7.1733222495070856E-5</v>
      </c>
      <c r="BK442" s="240">
        <f t="shared" ca="1" si="912"/>
        <v>1.0884580540572072E-4</v>
      </c>
      <c r="BL442" s="240">
        <f t="shared" ca="1" si="913"/>
        <v>-1.5995085690816138E-4</v>
      </c>
      <c r="BM442" s="240">
        <f t="shared" ca="1" si="914"/>
        <v>2.0791585453655307E-5</v>
      </c>
      <c r="BN442" s="240">
        <f t="shared" ca="1" si="915"/>
        <v>1.4309963808918961E-4</v>
      </c>
      <c r="BO442" s="240">
        <f t="shared" ca="1" si="916"/>
        <v>-1.3677135619945762E-4</v>
      </c>
      <c r="BP442" s="240">
        <f t="shared" ca="1" si="917"/>
        <v>-3.2248829880165205E-5</v>
      </c>
      <c r="BQ442" s="240">
        <f t="shared" ca="1" si="918"/>
        <v>1.6290847259097991E-4</v>
      </c>
      <c r="BR442" s="240">
        <f t="shared" ca="1" si="919"/>
        <v>-9.9785657110465021E-5</v>
      </c>
      <c r="BS442" s="240">
        <f t="shared" ca="1" si="920"/>
        <v>-8.2033930978388245E-5</v>
      </c>
      <c r="BT442" s="240">
        <f t="shared" ca="1" si="921"/>
        <v>1.6627273307581779E-4</v>
      </c>
      <c r="BU442" s="240">
        <f t="shared" ca="1" si="922"/>
        <v>-5.2727230691301184E-5</v>
      </c>
      <c r="BV442" s="240">
        <f t="shared" ca="1" si="923"/>
        <v>-1.2353822857744074E-4</v>
      </c>
      <c r="BW442" s="240">
        <f t="shared" ca="1" si="924"/>
        <v>1.5285281884844649E-4</v>
      </c>
      <c r="BX442" s="240">
        <f t="shared" ca="1" si="925"/>
        <v>-3.4632574158036968E-7</v>
      </c>
      <c r="BY442" s="240">
        <f t="shared" ca="1" si="926"/>
        <v>-1.5257212785126296E-4</v>
      </c>
      <c r="BZ442" s="240">
        <f t="shared" ca="1" si="927"/>
        <v>1.2400338488354544E-4</v>
      </c>
      <c r="CA442" s="240">
        <f t="shared" ca="1" si="928"/>
        <v>5.2069538588714994E-5</v>
      </c>
      <c r="CB442" s="240">
        <f t="shared" ca="1" si="929"/>
        <v>-1.6620484135819382E-4</v>
      </c>
      <c r="CC442" s="240">
        <f t="shared" ca="1" si="930"/>
        <v>8.2636598023258558E-5</v>
      </c>
      <c r="CD442" s="240">
        <f t="shared" ca="1" si="931"/>
        <v>9.9229314222499076E-5</v>
      </c>
      <c r="CE442" s="240">
        <f t="shared" ca="1" si="932"/>
        <v>-1.6306023338993691E-4</v>
      </c>
      <c r="CF442" s="240">
        <f t="shared" ca="1" si="933"/>
        <v>3.29281722592964E-5</v>
      </c>
      <c r="CG442" s="240">
        <f t="shared" ca="1" si="934"/>
        <v>1.3637252180165728E-4</v>
      </c>
      <c r="CH442" s="240">
        <f t="shared" ca="1" si="935"/>
        <v>-1.4345573211745083E-4</v>
      </c>
      <c r="CI442" s="240">
        <f t="shared" ca="1" si="936"/>
        <v>-2.0104143032011185E-5</v>
      </c>
      <c r="CJ442" s="240">
        <f t="shared" ca="1" si="937"/>
        <v>1.5974979079592223E-4</v>
      </c>
      <c r="CK442" s="240">
        <f t="shared" ca="1" si="938"/>
        <v>-1.0937028723631586E-4</v>
      </c>
      <c r="CL442" s="240">
        <f t="shared" ca="1" si="939"/>
        <v>-7.1107072970427466E-5</v>
      </c>
      <c r="CM442" s="240">
        <f t="shared" ca="1" si="940"/>
        <v>1.6700133460748474E-4</v>
      </c>
      <c r="CN442" s="240">
        <f t="shared" ca="1" si="941"/>
        <v>-6.4244607583419479E-5</v>
      </c>
      <c r="CO442" s="240">
        <f t="shared" ca="1" si="942"/>
        <v>-1.1493219621780553E-4</v>
      </c>
      <c r="CP442" s="240">
        <f t="shared" ca="1" si="943"/>
        <v>1.573951560169843E-4</v>
      </c>
      <c r="CQ442" s="240">
        <f t="shared" ca="1" si="944"/>
        <v>-1.2633843466884213E-5</v>
      </c>
      <c r="CR442" s="240">
        <f t="shared" ca="1" si="945"/>
        <v>-1.4715564536207896E-4</v>
      </c>
      <c r="CS442" s="240">
        <f t="shared" ca="1" si="946"/>
        <v>1.3190093764644544E-4</v>
      </c>
      <c r="CT442" s="240">
        <f t="shared" ca="1" si="947"/>
        <v>4.0252226781408397E-5</v>
      </c>
      <c r="CU442" s="240">
        <f t="shared" ca="1" si="948"/>
        <v>-1.6452466819149469E-4</v>
      </c>
      <c r="CV442" s="240">
        <f t="shared" ca="1" si="949"/>
        <v>9.3092158666902895E-5</v>
      </c>
      <c r="CW442" s="240">
        <f t="shared" ca="1" si="950"/>
        <v>8.9075090788021913E-5</v>
      </c>
      <c r="CX442" s="240">
        <f t="shared" ca="1" si="951"/>
        <v>-1.6528597233900644E-4</v>
      </c>
      <c r="CY442" s="240">
        <f t="shared" ca="1" si="952"/>
        <v>4.4886318446483603E-5</v>
      </c>
      <c r="CZ442" s="240">
        <f t="shared" ca="1" si="953"/>
        <v>1.2890639100280793E-4</v>
      </c>
      <c r="DA442" s="240">
        <f t="shared" ca="1" si="954"/>
        <v>-1.4936270899372042E-4</v>
      </c>
      <c r="DB442" s="240">
        <f t="shared" ca="1" si="955"/>
        <v>-7.8505100908887049E-6</v>
      </c>
      <c r="DC442" s="240">
        <f t="shared" ca="1" si="956"/>
        <v>1.5572541104340269E-4</v>
      </c>
      <c r="DD442" s="240">
        <f t="shared" ca="1" si="957"/>
        <v>-1.1836223029950144E-4</v>
      </c>
      <c r="DE442" s="240">
        <f t="shared" ca="1" si="958"/>
        <v>-5.979487957314122E-5</v>
      </c>
      <c r="DF442" s="240">
        <f t="shared" ca="1" si="959"/>
        <v>1.668249414374805E-4</v>
      </c>
      <c r="DG442" s="240">
        <f t="shared" ca="1" si="960"/>
        <v>-7.54138373807221E-5</v>
      </c>
      <c r="DH442" s="240">
        <f t="shared" ca="1" si="961"/>
        <v>-1.0570333632883619E-4</v>
      </c>
      <c r="DI442" s="240">
        <f t="shared" ca="1" si="962"/>
        <v>1.610845551979392E-4</v>
      </c>
      <c r="DJ442" s="240">
        <f t="shared" ca="1" si="963"/>
        <v>-2.4852897299807006E-5</v>
      </c>
      <c r="DK442" s="240">
        <f t="shared" ca="1" si="964"/>
        <v>-1.4094171368072967E-4</v>
      </c>
      <c r="DL442" s="240">
        <f t="shared" ca="1" si="965"/>
        <v>1.3908370779999385E-4</v>
      </c>
      <c r="DM442" s="240">
        <f t="shared" ca="1" si="966"/>
        <v>2.8216784669614917E-5</v>
      </c>
      <c r="DN442" s="240">
        <f t="shared" ca="1" si="967"/>
        <v>-1.6195292159301749E-4</v>
      </c>
      <c r="DO442" s="240">
        <f t="shared" ca="1" si="968"/>
        <v>1.0304324483698683E-4</v>
      </c>
      <c r="DP442" s="240">
        <f t="shared" ca="1" si="969"/>
        <v>7.8438161718861376E-5</v>
      </c>
      <c r="DQ442" s="240">
        <f t="shared" ca="1" si="970"/>
        <v>-1.6661601228316081E-4</v>
      </c>
      <c r="DR442" s="240">
        <f t="shared" ca="1" si="971"/>
        <v>5.6601221784936589E-5</v>
      </c>
      <c r="DS442" s="240">
        <f t="shared" ca="1" si="972"/>
        <v>1.2074170530233012E-4</v>
      </c>
      <c r="DT442" s="240">
        <f t="shared" ca="1" si="973"/>
        <v>-1.5446027640877649E-4</v>
      </c>
      <c r="DU442" s="240">
        <f t="shared" ca="1" si="974"/>
        <v>4.4456654446050476E-6</v>
      </c>
      <c r="DV442" s="240">
        <f t="shared" ca="1" si="975"/>
        <v>1.5085714179597989E-4</v>
      </c>
      <c r="DW442" s="240">
        <f t="shared" ca="1" si="976"/>
        <v>-1.2671275818148381E-4</v>
      </c>
      <c r="DX442" s="240">
        <f t="shared" ca="1" si="977"/>
        <v>-4.8158652542658778E-5</v>
      </c>
      <c r="DY442" s="240">
        <f t="shared" ca="1" si="978"/>
        <v>1.6574450945567703E-4</v>
      </c>
      <c r="DZ442" s="240">
        <f t="shared" ca="1" si="979"/>
        <v>-8.6174393059202026E-5</v>
      </c>
      <c r="EA442" s="240">
        <f t="shared" ca="1" si="980"/>
        <v>-9.5901660901886795E-5</v>
      </c>
      <c r="EB442" s="240">
        <f t="shared" ca="1" si="981"/>
        <v>1.6390102321748849E-4</v>
      </c>
      <c r="EC442" s="240">
        <f t="shared" ca="1" si="982"/>
        <v>-3.693727112894675E-5</v>
      </c>
      <c r="ED442" s="240">
        <f t="shared" ca="1" si="983"/>
        <v>-1.3396400664138287E-4</v>
      </c>
      <c r="EE442" s="240">
        <f t="shared" ca="1" si="984"/>
        <v>1.4551277129040008E-4</v>
      </c>
      <c r="EF442" s="240">
        <f t="shared" ca="1" si="985"/>
        <v>1.602843335692538E-5</v>
      </c>
      <c r="EG442" s="240">
        <f t="shared" ca="1" si="986"/>
        <v>-1.5850353808040366E-4</v>
      </c>
      <c r="EH442" s="240">
        <f t="shared" ca="1" si="987"/>
        <v>1.1243593073535888E-4</v>
      </c>
      <c r="EI442" s="240">
        <f t="shared" ca="1" si="988"/>
        <v>6.7376169455262797E-5</v>
      </c>
      <c r="EJ442" s="240">
        <f t="shared" ca="1" si="989"/>
        <v>-1.6704314562070548E-4</v>
      </c>
      <c r="EK442" s="240">
        <f t="shared" ca="1" si="990"/>
        <v>6.8009398198459048E-5</v>
      </c>
      <c r="EL442" s="240">
        <f t="shared" ca="1" si="991"/>
        <v>1.1192270983943469E-4</v>
      </c>
      <c r="EM442" s="240">
        <f t="shared" ca="1" si="992"/>
        <v>-1.5872081020313033E-4</v>
      </c>
      <c r="EN442" s="240">
        <f t="shared" ca="1" si="993"/>
        <v>1.6717749533870364E-5</v>
      </c>
      <c r="EO442" s="240">
        <f t="shared" ca="1" si="994"/>
        <v>1.4517136462650657E-4</v>
      </c>
      <c r="EP442" s="240">
        <f t="shared" ca="1" si="995"/>
        <v>-1.3437661864815534E-4</v>
      </c>
      <c r="EQ442" s="240">
        <f t="shared" ca="1" si="996"/>
        <v>-3.6261449601455808E-5</v>
      </c>
      <c r="ER442" s="240">
        <f t="shared" ca="1" si="997"/>
        <v>1.6376589361659439E-4</v>
      </c>
      <c r="ES442" s="240">
        <f t="shared" ca="1" si="998"/>
        <v>-9.6467962235323128E-5</v>
      </c>
      <c r="ET442" s="240">
        <f t="shared" ca="1" si="999"/>
        <v>-8.5580286065342954E-5</v>
      </c>
      <c r="EU442" s="240">
        <f t="shared" ca="1" si="1000"/>
        <v>1.6582929739140749E-4</v>
      </c>
      <c r="EV442" s="240">
        <f t="shared" ca="1" si="1001"/>
        <v>-4.8821478685492217E-5</v>
      </c>
      <c r="EW442" s="240">
        <f t="shared" ca="1" si="1002"/>
        <v>-1.262603370430569E-4</v>
      </c>
      <c r="EX442" s="240">
        <f t="shared" ca="1" si="1003"/>
        <v>1.5115328846557381E-4</v>
      </c>
      <c r="EY442" s="240">
        <f t="shared" ca="1" si="1004"/>
        <v>3.7532225751292557E-6</v>
      </c>
      <c r="EZ442" s="240">
        <f t="shared" ca="1" si="1005"/>
        <v>-1.5419521016176726E-4</v>
      </c>
      <c r="FA442" s="240">
        <f t="shared" ca="1" si="1006"/>
        <v>1.2121931658333934E-4</v>
      </c>
      <c r="FB442" s="240">
        <f t="shared" ca="1" si="1007"/>
        <v>5.5949059891729599E-5</v>
      </c>
      <c r="FC442" s="240">
        <f t="shared" ca="1" si="1008"/>
        <v>-1.6656505767907568E-4</v>
      </c>
      <c r="FD442" s="240">
        <f t="shared" ca="1" si="1009"/>
        <v>7.9049025790640248E-5</v>
      </c>
      <c r="FE442" s="240">
        <f t="shared" ca="1" si="1010"/>
        <v>1.0249719551464951E-4</v>
      </c>
      <c r="FF442" s="240">
        <f t="shared" ca="1" si="1011"/>
        <v>-1.6212122217500532E-4</v>
      </c>
      <c r="FG442" s="240">
        <f t="shared" ca="1" si="1012"/>
        <v>2.8899238689937365E-5</v>
      </c>
      <c r="FH442" s="240">
        <f t="shared" ca="1" si="1013"/>
        <v>1.3869889125409741E-4</v>
      </c>
      <c r="FI442" s="240">
        <f t="shared" ca="1" si="1014"/>
        <v>-1.4131228057562756E-4</v>
      </c>
      <c r="FJ442" s="240">
        <f t="shared" ca="1" si="1015"/>
        <v>-2.4167742723080237E-5</v>
      </c>
      <c r="FK442" s="240">
        <f t="shared" ca="1" si="1016"/>
        <v>1.608998162108985E-4</v>
      </c>
      <c r="FL442" s="240">
        <f t="shared" ca="1" si="1017"/>
        <v>-1.0623876316585031E-4</v>
      </c>
      <c r="FM442" s="240">
        <f t="shared" ca="1" si="1018"/>
        <v>-7.479514424371111E-5</v>
      </c>
      <c r="FN442" s="240">
        <f t="shared" ca="1" si="1019"/>
        <v>1.668589282348787E-4</v>
      </c>
      <c r="FO442" s="240">
        <f t="shared" ca="1" si="1020"/>
        <v>-6.0441118419029187E-5</v>
      </c>
      <c r="FP442" s="240">
        <f t="shared" ca="1" si="1021"/>
        <v>-1.17872451738762E-4</v>
      </c>
      <c r="FQ442" s="240">
        <f t="shared" ca="1" si="1022"/>
        <v>1.5597469287423961E-4</v>
      </c>
      <c r="FR442" s="240">
        <f t="shared" ca="1" si="1023"/>
        <v>-8.5423272450000059E-6</v>
      </c>
      <c r="FS442" s="240">
        <f t="shared" ca="1" si="1024"/>
        <v>-1.4905128503939083E-4</v>
      </c>
      <c r="FT442" s="240">
        <f t="shared" ca="1" si="1025"/>
        <v>1.2934580445198891E-4</v>
      </c>
      <c r="FU442" s="240">
        <f t="shared" ca="1" si="1026"/>
        <v>4.4218757525078868E-5</v>
      </c>
      <c r="FV442" s="240">
        <f t="shared" ca="1" si="1027"/>
        <v>-1.6518433925825058E-4</v>
      </c>
      <c r="FW442" s="240">
        <f t="shared" ca="1" si="1028"/>
        <v>8.9660279863038863E-5</v>
      </c>
      <c r="FX442" s="240">
        <f t="shared" ca="1" si="1029"/>
        <v>9.2516240006745265E-5</v>
      </c>
      <c r="FY442" s="240">
        <f t="shared" ca="1" si="1030"/>
        <v>-1.646430851973071E-4</v>
      </c>
      <c r="FZ442" s="240">
        <f t="shared" ca="1" si="1031"/>
        <v>4.0924120367637932E-5</v>
      </c>
      <c r="GA442" s="240">
        <f t="shared" ca="1" si="1032"/>
        <v>1.3147479657274748E-4</v>
      </c>
      <c r="GB442" s="240">
        <f t="shared" ca="1" si="1033"/>
        <v>-1.4748215901099924E-4</v>
      </c>
      <c r="GC442" s="240">
        <f t="shared" ca="1" si="1034"/>
        <v>-1.1943068752922359E-5</v>
      </c>
      <c r="GD442" s="240">
        <f t="shared" ca="1" si="1035"/>
        <v>1.5716180876037153E-4</v>
      </c>
      <c r="GE442" s="240">
        <f t="shared" ca="1" si="1036"/>
        <v>-1.1543384703398423E-4</v>
      </c>
      <c r="GF442" s="240">
        <f t="shared" ca="1" si="1037"/>
        <v>-6.3604681054966881E-5</v>
      </c>
      <c r="GG442" s="240">
        <f t="shared" ca="1" si="1038"/>
        <v>1.6698433608914985E-4</v>
      </c>
      <c r="GH442" s="240">
        <f t="shared" ca="1" si="1039"/>
        <v>-7.1733222495067738E-5</v>
      </c>
      <c r="GI442" s="240">
        <f t="shared" ca="1" si="1040"/>
        <v>-1.0884580540572328E-4</v>
      </c>
      <c r="GJ442" s="240">
        <f t="shared" ca="1" si="1041"/>
        <v>1.5995085690816038E-4</v>
      </c>
      <c r="GK442" s="240">
        <f t="shared" ca="1" si="1042"/>
        <v>-2.0791585453649533E-5</v>
      </c>
      <c r="GL442" s="240">
        <f t="shared" ca="1" si="1043"/>
        <v>-1.4309963808919259E-4</v>
      </c>
      <c r="GM442" s="240">
        <f t="shared" ca="1" si="1044"/>
        <v>1.3677135619945426E-4</v>
      </c>
      <c r="GN442" s="240">
        <f t="shared" ca="1" si="1045"/>
        <v>3.2248829880170924E-5</v>
      </c>
      <c r="GO442" s="240">
        <f t="shared" ca="1" si="1046"/>
        <v>-1.6290847259098172E-4</v>
      </c>
      <c r="GP442" s="240">
        <f t="shared" ca="1" si="1047"/>
        <v>9.9785657110466078E-5</v>
      </c>
      <c r="GQ442" s="240">
        <f t="shared" ca="1" si="1048"/>
        <v>8.203393097838712E-5</v>
      </c>
      <c r="GR442" s="240">
        <f t="shared" ca="1" si="1049"/>
        <v>-1.662727330758179E-4</v>
      </c>
      <c r="GS442" s="240">
        <f t="shared" ca="1" si="1050"/>
        <v>5.2727230691302424E-5</v>
      </c>
      <c r="GT442" s="240">
        <f t="shared" ca="1" si="1051"/>
        <v>1.2353822857744307E-4</v>
      </c>
      <c r="GU442" s="240">
        <f t="shared" ca="1" si="1052"/>
        <v>-1.5285281884844514E-4</v>
      </c>
      <c r="GV442" s="240">
        <f t="shared" ca="1" si="1053"/>
        <v>3.4632574157694089E-7</v>
      </c>
      <c r="GW442" s="240">
        <f t="shared" ca="1" si="1054"/>
        <v>1.5257212785126437E-4</v>
      </c>
      <c r="GX442" s="240">
        <f t="shared" ca="1" si="1055"/>
        <v>-1.2400338488354314E-4</v>
      </c>
      <c r="GY442" s="240">
        <f t="shared" ca="1" si="1056"/>
        <v>-5.206953858871826E-5</v>
      </c>
      <c r="GZ442" s="240">
        <f t="shared" ca="1" si="1057"/>
        <v>1.6620484135819417E-4</v>
      </c>
      <c r="HA442" s="240">
        <f t="shared" ca="1" si="1058"/>
        <v>-8.2636598023251443E-5</v>
      </c>
      <c r="HB442" s="240">
        <f t="shared" ca="1" si="1059"/>
        <v>-9.9229314222505649E-5</v>
      </c>
      <c r="HC442" s="240">
        <f t="shared" ca="1" si="1060"/>
        <v>1.6306023338993515E-4</v>
      </c>
      <c r="HD442" s="240">
        <f t="shared" ca="1" si="1061"/>
        <v>-3.2928172259288384E-5</v>
      </c>
      <c r="HE442" s="240">
        <f t="shared" ca="1" si="1062"/>
        <v>-1.3637252180165655E-4</v>
      </c>
      <c r="HF442" s="240">
        <f t="shared" ca="1" si="1063"/>
        <v>1.434557321174515E-4</v>
      </c>
      <c r="HG442" s="240">
        <f t="shared" ca="1" si="1064"/>
        <v>2.0104143032009884E-5</v>
      </c>
      <c r="HH442" s="240">
        <f t="shared" ca="1" si="1065"/>
        <v>-1.5974979079592326E-4</v>
      </c>
      <c r="HI442" s="240">
        <f t="shared" ca="1" si="1066"/>
        <v>1.0937028723631326E-4</v>
      </c>
      <c r="HJ442" s="240">
        <f t="shared" ca="1" si="1067"/>
        <v>7.1107072970430569E-5</v>
      </c>
      <c r="HK442" s="240">
        <f t="shared" ca="1" si="1068"/>
        <v>-1.6700133460748469E-4</v>
      </c>
      <c r="HL442" s="240">
        <f t="shared" ca="1" si="1069"/>
        <v>6.4244607583416335E-5</v>
      </c>
      <c r="HM442" s="240">
        <f t="shared" ca="1" si="1070"/>
        <v>1.1493219621780805E-4</v>
      </c>
      <c r="HN442" s="240">
        <f t="shared" ca="1" si="1071"/>
        <v>-1.5739515601698314E-4</v>
      </c>
      <c r="HO442" s="240">
        <f t="shared" ca="1" si="1072"/>
        <v>1.2633843466876041E-5</v>
      </c>
      <c r="HP442" s="240">
        <f t="shared" ca="1" si="1073"/>
        <v>1.4715564536208283E-4</v>
      </c>
      <c r="HQ442" s="240">
        <f t="shared" ca="1" si="1074"/>
        <v>-1.3190093764644042E-4</v>
      </c>
      <c r="HR442" s="240">
        <f t="shared" ca="1" si="1075"/>
        <v>-4.0252226781416339E-5</v>
      </c>
      <c r="HS442" s="240">
        <f t="shared" ca="1" si="1076"/>
        <v>1.6452466819149447E-4</v>
      </c>
      <c r="HT442" s="240">
        <f t="shared" ca="1" si="1077"/>
        <v>-9.3092158666903979E-5</v>
      </c>
      <c r="HU442" s="240">
        <f t="shared" ca="1" si="1078"/>
        <v>-8.9075090788020829E-5</v>
      </c>
      <c r="HV442" s="240">
        <f t="shared" ca="1" si="1079"/>
        <v>1.6528597233900596E-4</v>
      </c>
      <c r="HW442" s="240">
        <f t="shared" ca="1" si="1080"/>
        <v>-4.4886318446480289E-5</v>
      </c>
      <c r="HX442" s="240">
        <f t="shared" ca="1" si="1081"/>
        <v>-1.2890639100281013E-4</v>
      </c>
      <c r="HY442" s="240">
        <f t="shared" ca="1" si="1082"/>
        <v>1.4936270899371887E-4</v>
      </c>
      <c r="HZ442" s="240">
        <f t="shared" ca="1" si="1083"/>
        <v>7.8505100908921608E-6</v>
      </c>
      <c r="IA442" s="240">
        <f t="shared" ca="1" si="1084"/>
        <v>-1.5572541104340396E-4</v>
      </c>
      <c r="IB442" s="240">
        <f t="shared" ca="1" si="1085"/>
        <v>1.1836223029949901E-4</v>
      </c>
      <c r="IC442" s="240">
        <f t="shared" ca="1" si="1086"/>
        <v>5.9794879573144439E-5</v>
      </c>
      <c r="ID442" s="240">
        <f t="shared" ca="1" si="1087"/>
        <v>-1.6682494143748091E-4</v>
      </c>
      <c r="IE442" s="240">
        <f t="shared" ca="1" si="1088"/>
        <v>1.3009623110121643E-5</v>
      </c>
      <c r="IF442" s="240">
        <f t="shared" ca="1" si="1089"/>
        <v>1.057033363288425E-4</v>
      </c>
      <c r="IG442" s="240">
        <f t="shared" ca="1" si="1090"/>
        <v>-1.6108455519793955E-4</v>
      </c>
      <c r="IH442" s="240">
        <f t="shared" ca="1" si="1091"/>
        <v>2.4852897299808307E-5</v>
      </c>
      <c r="II442" s="240">
        <f t="shared" ca="1" si="1092"/>
        <v>1.4094171368072897E-4</v>
      </c>
      <c r="IJ442" s="240">
        <f t="shared" ca="1" si="1093"/>
        <v>-1.3908370779999456E-4</v>
      </c>
      <c r="IK442" s="240">
        <f t="shared" ca="1" si="1094"/>
        <v>-2.8216784669618319E-5</v>
      </c>
      <c r="IL442" s="240">
        <f t="shared" ca="1" si="1095"/>
        <v>1.619529215930183E-4</v>
      </c>
      <c r="IM442" s="240">
        <f t="shared" ca="1" si="1096"/>
        <v>-1.0304324483698414E-4</v>
      </c>
      <c r="IN442" s="240">
        <f t="shared" ca="1" si="1097"/>
        <v>-7.8438161718864412E-5</v>
      </c>
      <c r="IO442" s="240">
        <f t="shared" ca="1" si="1098"/>
        <v>1.6661601228316056E-4</v>
      </c>
      <c r="IP442" s="240">
        <f t="shared" ca="1" si="1099"/>
        <v>-5.660122178493335E-5</v>
      </c>
      <c r="IQ442" s="240">
        <f t="shared" ca="1" si="1100"/>
        <v>-1.2074170530233249E-4</v>
      </c>
      <c r="IR442" s="240">
        <f t="shared" ca="1" si="1101"/>
        <v>1.544602764087734E-4</v>
      </c>
      <c r="IS442" s="240">
        <f t="shared" ca="1" si="1102"/>
        <v>-4.4456654445968618E-6</v>
      </c>
      <c r="IT442" s="240">
        <f t="shared" ca="1" si="1103"/>
        <v>-1.5085714179598338E-4</v>
      </c>
      <c r="IU442" s="240">
        <f t="shared" ca="1" si="1104"/>
        <v>1.2671275818148468E-4</v>
      </c>
      <c r="IV442" s="240">
        <f t="shared" ca="1" si="1105"/>
        <v>4.8158652542657525E-5</v>
      </c>
      <c r="IW442" s="240">
        <f t="shared" ca="1" si="1106"/>
        <v>-1.6574450945567687E-4</v>
      </c>
      <c r="IX442" s="240">
        <f t="shared" ca="1" si="1107"/>
        <v>8.6174393059203151E-5</v>
      </c>
      <c r="IY442" s="240">
        <f t="shared" ca="1" si="1108"/>
        <v>9.5901660901889628E-5</v>
      </c>
      <c r="IZ442" s="240">
        <f t="shared" ca="1" si="1109"/>
        <v>-1.6390102321748782E-4</v>
      </c>
      <c r="JA442" s="240">
        <f t="shared" ca="1" si="1110"/>
        <v>3.6937271128943389E-5</v>
      </c>
      <c r="JB442" s="240">
        <f t="shared" ca="1" si="1111"/>
        <v>1.3396400664138493E-4</v>
      </c>
    </row>
    <row r="443" spans="2:262">
      <c r="B443" s="248">
        <v>82</v>
      </c>
      <c r="C443" s="247">
        <f t="shared" si="1112"/>
        <v>1.601562500000001E-3</v>
      </c>
      <c r="D443" s="244">
        <f t="shared" ca="1" si="855"/>
        <v>23.801280939119614</v>
      </c>
      <c r="E443" s="243">
        <f ca="1">CJ361</f>
        <v>-0.19871906088038449</v>
      </c>
      <c r="F443" s="242">
        <v>82</v>
      </c>
      <c r="G443" s="240">
        <f t="shared" ca="1" si="856"/>
        <v>-1.1367658514420485E-5</v>
      </c>
      <c r="H443" s="240">
        <f t="shared" ca="1" si="857"/>
        <v>2.9806624405264717E-4</v>
      </c>
      <c r="I443" s="240">
        <f t="shared" ca="1" si="858"/>
        <v>-2.4351182313426495E-4</v>
      </c>
      <c r="J443" s="240">
        <f t="shared" ca="1" si="859"/>
        <v>-8.9836803469549274E-5</v>
      </c>
      <c r="K443" s="240">
        <f t="shared" ca="1" si="860"/>
        <v>3.2033218893606704E-4</v>
      </c>
      <c r="L443" s="240">
        <f t="shared" ca="1" si="861"/>
        <v>-1.840825144690242E-4</v>
      </c>
      <c r="M443" s="240">
        <f t="shared" ca="1" si="862"/>
        <v>-1.6292135559069725E-4</v>
      </c>
      <c r="N443" s="240">
        <f t="shared" ca="1" si="863"/>
        <v>3.2339822529176183E-4</v>
      </c>
      <c r="O443" s="240">
        <f t="shared" ca="1" si="864"/>
        <v>-1.1361976126891561E-4</v>
      </c>
      <c r="P443" s="240">
        <f t="shared" ca="1" si="865"/>
        <v>-2.2624081000204618E-4</v>
      </c>
      <c r="Q443" s="240">
        <f t="shared" ca="1" si="866"/>
        <v>3.0708058258525119E-4</v>
      </c>
      <c r="R443" s="240">
        <f t="shared" ca="1" si="867"/>
        <v>-3.6346924353677945E-5</v>
      </c>
      <c r="S443" s="240">
        <f t="shared" ca="1" si="868"/>
        <v>-2.7599995730937031E-4</v>
      </c>
      <c r="T443" s="240">
        <f t="shared" ca="1" si="869"/>
        <v>2.7235729942200171E-4</v>
      </c>
      <c r="U443" s="241">
        <f t="shared" ca="1" si="870"/>
        <v>4.3104456107783431E-5</v>
      </c>
      <c r="V443" s="240">
        <f t="shared" ca="1" si="871"/>
        <v>-3.0921635893885191E-4</v>
      </c>
      <c r="W443" s="240">
        <f t="shared" ca="1" si="872"/>
        <v>2.213096023647606E-4</v>
      </c>
      <c r="X443" s="240">
        <f t="shared" ca="1" si="873"/>
        <v>1.1997226350668491E-4</v>
      </c>
      <c r="Y443" s="240">
        <f t="shared" ca="1" si="874"/>
        <v>-3.2389910703004634E-4</v>
      </c>
      <c r="Z443" s="240">
        <f t="shared" ca="1" si="875"/>
        <v>1.5699716242974907E-4</v>
      </c>
      <c r="AA443" s="240">
        <f t="shared" ca="1" si="876"/>
        <v>1.8964923412816568E-4</v>
      </c>
      <c r="AB443" s="240">
        <f t="shared" ca="1" si="877"/>
        <v>-3.1916815446304722E-4</v>
      </c>
      <c r="AC443" s="240">
        <f t="shared" ca="1" si="878"/>
        <v>8.3274706074671105E-5</v>
      </c>
      <c r="AD443" s="240">
        <f t="shared" ca="1" si="879"/>
        <v>2.4795910499077688E-4</v>
      </c>
      <c r="AE443" s="240">
        <f t="shared" ca="1" si="880"/>
        <v>-2.9530706267711282E-4</v>
      </c>
      <c r="AF443" s="240">
        <f t="shared" ca="1" si="881"/>
        <v>4.5609725562940678E-6</v>
      </c>
      <c r="AG443" s="240">
        <f t="shared" ca="1" si="882"/>
        <v>2.9140692858223429E-4</v>
      </c>
      <c r="AH443" s="240">
        <f t="shared" ca="1" si="883"/>
        <v>-2.5374600570871064E-4</v>
      </c>
      <c r="AI443" s="240">
        <f t="shared" ca="1" si="884"/>
        <v>-7.4426134225537649E-5</v>
      </c>
      <c r="AJ443" s="240">
        <f t="shared" ca="1" si="885"/>
        <v>3.1738855125361886E-4</v>
      </c>
      <c r="AK443" s="240">
        <f t="shared" ca="1" si="886"/>
        <v>-1.9697604914434953E-4</v>
      </c>
      <c r="AL443" s="240">
        <f t="shared" ca="1" si="887"/>
        <v>-1.4895232506273906E-4</v>
      </c>
      <c r="AM443" s="240">
        <f t="shared" ca="1" si="888"/>
        <v>3.2434669966206341E-4</v>
      </c>
      <c r="AN443" s="240">
        <f t="shared" ca="1" si="889"/>
        <v>-1.2839984189289434E-4</v>
      </c>
      <c r="AO443" s="240">
        <f t="shared" ca="1" si="890"/>
        <v>-2.14550686868164E-4</v>
      </c>
      <c r="AP443" s="240">
        <f t="shared" ca="1" si="891"/>
        <v>3.1186431983179182E-4</v>
      </c>
      <c r="AQ443" s="240">
        <f t="shared" ca="1" si="892"/>
        <v>-5.2127669938341372E-5</v>
      </c>
      <c r="AR443" s="240">
        <f t="shared" ca="1" si="893"/>
        <v>-2.6728941825020843E-4</v>
      </c>
      <c r="AS443" s="240">
        <f t="shared" ca="1" si="894"/>
        <v>2.8068957432413245E-4</v>
      </c>
      <c r="AT443" s="240">
        <f t="shared" ca="1" si="895"/>
        <v>2.7268903900088185E-5</v>
      </c>
      <c r="AU443" s="240">
        <f t="shared" ca="1" si="896"/>
        <v>-3.0400749183361953E-4</v>
      </c>
      <c r="AV443" s="240">
        <f t="shared" ca="1" si="897"/>
        <v>2.3269099924876877E-4</v>
      </c>
      <c r="AW443" s="240">
        <f t="shared" ca="1" si="898"/>
        <v>1.0503104798523409E-4</v>
      </c>
      <c r="AX443" s="240">
        <f t="shared" ca="1" si="899"/>
        <v>-3.2250411831758288E-4</v>
      </c>
      <c r="AY443" s="240">
        <f t="shared" ca="1" si="900"/>
        <v>1.7074550889261477E-4</v>
      </c>
      <c r="AZ443" s="240">
        <f t="shared" ca="1" si="901"/>
        <v>1.7649789430281742E-4</v>
      </c>
      <c r="BA443" s="240">
        <f t="shared" ca="1" si="902"/>
        <v>-3.216706562703926E-4</v>
      </c>
      <c r="BB443" s="240">
        <f t="shared" ca="1" si="903"/>
        <v>9.8565960688117384E-5</v>
      </c>
      <c r="BC443" s="240">
        <f t="shared" ca="1" si="904"/>
        <v>2.3738589920828263E-4</v>
      </c>
      <c r="BD443" s="240">
        <f t="shared" ca="1" si="905"/>
        <v>-3.0155706131817876E-4</v>
      </c>
      <c r="BE443" s="240">
        <f t="shared" ca="1" si="906"/>
        <v>2.0478615844626938E-5</v>
      </c>
      <c r="BF443" s="240">
        <f t="shared" ca="1" si="907"/>
        <v>2.8404558829663414E-4</v>
      </c>
      <c r="BG443" s="240">
        <f t="shared" ca="1" si="908"/>
        <v>-2.6336889192987982E-4</v>
      </c>
      <c r="BH443" s="240">
        <f t="shared" ca="1" si="909"/>
        <v>-5.8836165905215622E-5</v>
      </c>
      <c r="BI443" s="240">
        <f t="shared" ca="1" si="910"/>
        <v>3.1368029675124775E-4</v>
      </c>
      <c r="BJ443" s="240">
        <f t="shared" ca="1" si="911"/>
        <v>-2.0939505126422021E-4</v>
      </c>
      <c r="BK443" s="240">
        <f t="shared" ca="1" si="912"/>
        <v>-1.3462445533702361E-4</v>
      </c>
      <c r="BL443" s="240">
        <f t="shared" ca="1" si="913"/>
        <v>3.2451379442346377E-4</v>
      </c>
      <c r="BM443" s="240">
        <f t="shared" ca="1" si="914"/>
        <v>-1.4287059605125839E-4</v>
      </c>
      <c r="BN443" s="240">
        <f t="shared" ca="1" si="915"/>
        <v>-2.0234369233719236E-4</v>
      </c>
      <c r="BO443" s="240">
        <f t="shared" ca="1" si="916"/>
        <v>3.1589674861577085E-4</v>
      </c>
      <c r="BP443" s="240">
        <f t="shared" ca="1" si="917"/>
        <v>-6.7782835400283261E-5</v>
      </c>
      <c r="BQ443" s="240">
        <f t="shared" ca="1" si="918"/>
        <v>-2.5793495557069595E-4</v>
      </c>
      <c r="BR443" s="240">
        <f t="shared" ca="1" si="919"/>
        <v>2.8834564345621167E-4</v>
      </c>
      <c r="BS443" s="240">
        <f t="shared" ca="1" si="920"/>
        <v>1.1367658514421406E-5</v>
      </c>
      <c r="BT443" s="240">
        <f t="shared" ca="1" si="921"/>
        <v>-2.9806624405264955E-4</v>
      </c>
      <c r="BU443" s="240">
        <f t="shared" ca="1" si="922"/>
        <v>2.435118231342639E-4</v>
      </c>
      <c r="BV443" s="240">
        <f t="shared" ca="1" si="923"/>
        <v>8.983680346955582E-5</v>
      </c>
      <c r="BW443" s="240">
        <f t="shared" ca="1" si="924"/>
        <v>-3.2033218893606747E-4</v>
      </c>
      <c r="BX443" s="240">
        <f t="shared" ca="1" si="925"/>
        <v>1.840825144690181E-4</v>
      </c>
      <c r="BY443" s="240">
        <f t="shared" ca="1" si="926"/>
        <v>1.6292135559070015E-4</v>
      </c>
      <c r="BZ443" s="240">
        <f t="shared" ca="1" si="927"/>
        <v>-3.2339822529176107E-4</v>
      </c>
      <c r="CA443" s="240">
        <f t="shared" ca="1" si="928"/>
        <v>1.1361976126891193E-4</v>
      </c>
      <c r="CB443" s="240">
        <f t="shared" ca="1" si="929"/>
        <v>2.2624081000205314E-4</v>
      </c>
      <c r="CC443" s="240">
        <f t="shared" ca="1" si="930"/>
        <v>-3.0708058258524951E-4</v>
      </c>
      <c r="CD443" s="240">
        <f t="shared" ca="1" si="931"/>
        <v>3.6346924353677484E-5</v>
      </c>
      <c r="CE443" s="240">
        <f t="shared" ca="1" si="932"/>
        <v>2.7599995730937356E-4</v>
      </c>
      <c r="CF443" s="240">
        <f t="shared" ca="1" si="933"/>
        <v>-2.7235729942200079E-4</v>
      </c>
      <c r="CG443" s="240">
        <f t="shared" ca="1" si="934"/>
        <v>-4.310445610779075E-5</v>
      </c>
      <c r="CH443" s="240">
        <f t="shared" ca="1" si="935"/>
        <v>3.0921635893885272E-4</v>
      </c>
      <c r="CI443" s="240">
        <f t="shared" ca="1" si="936"/>
        <v>-2.2130960236475518E-4</v>
      </c>
      <c r="CJ443" s="240">
        <f t="shared" ca="1" si="937"/>
        <v>-1.1997226350668748E-4</v>
      </c>
      <c r="CK443" s="240">
        <f t="shared" ca="1" si="938"/>
        <v>3.2389910703004693E-4</v>
      </c>
      <c r="CL443" s="240">
        <f t="shared" ca="1" si="939"/>
        <v>-1.5699716242974465E-4</v>
      </c>
      <c r="CM443" s="240">
        <f t="shared" ca="1" si="940"/>
        <v>-1.8964923412817354E-4</v>
      </c>
      <c r="CN443" s="240">
        <f t="shared" ca="1" si="941"/>
        <v>3.1916815446304629E-4</v>
      </c>
      <c r="CO443" s="240">
        <f t="shared" ca="1" si="942"/>
        <v>-8.327470607467063E-5</v>
      </c>
      <c r="CP443" s="240">
        <f t="shared" ca="1" si="943"/>
        <v>-2.4795910499078014E-4</v>
      </c>
      <c r="CQ443" s="240">
        <f t="shared" ca="1" si="944"/>
        <v>2.9530706267711163E-4</v>
      </c>
      <c r="CR443" s="240">
        <f t="shared" ca="1" si="945"/>
        <v>-4.5609725562866681E-6</v>
      </c>
      <c r="CS443" s="240">
        <f t="shared" ca="1" si="946"/>
        <v>-2.9140692858223554E-4</v>
      </c>
      <c r="CT443" s="240">
        <f t="shared" ca="1" si="947"/>
        <v>2.5374600570870608E-4</v>
      </c>
      <c r="CU443" s="240">
        <f t="shared" ca="1" si="948"/>
        <v>7.4426134225540346E-5</v>
      </c>
      <c r="CV443" s="240">
        <f t="shared" ca="1" si="949"/>
        <v>-3.1738855125362092E-4</v>
      </c>
      <c r="CW443" s="240">
        <f t="shared" ca="1" si="950"/>
        <v>1.9697604914434546E-4</v>
      </c>
      <c r="CX443" s="240">
        <f t="shared" ca="1" si="951"/>
        <v>1.4895232506274768E-4</v>
      </c>
      <c r="CY443" s="240">
        <f t="shared" ca="1" si="952"/>
        <v>-3.2434669966206325E-4</v>
      </c>
      <c r="CZ443" s="240">
        <f t="shared" ca="1" si="953"/>
        <v>1.2839984189289385E-4</v>
      </c>
      <c r="DA443" s="240">
        <f t="shared" ca="1" si="954"/>
        <v>2.145506868681678E-4</v>
      </c>
      <c r="DB443" s="240">
        <f t="shared" ca="1" si="955"/>
        <v>-3.1186431983179171E-4</v>
      </c>
      <c r="DC443" s="240">
        <f t="shared" ca="1" si="956"/>
        <v>5.2127669938336385E-5</v>
      </c>
      <c r="DD443" s="240">
        <f t="shared" ca="1" si="957"/>
        <v>2.6728941825021136E-4</v>
      </c>
      <c r="DE443" s="240">
        <f t="shared" ca="1" si="958"/>
        <v>-2.8068957432412757E-4</v>
      </c>
      <c r="DF443" s="240">
        <f t="shared" ca="1" si="959"/>
        <v>-2.7268903900093226E-5</v>
      </c>
      <c r="DG443" s="240">
        <f t="shared" ca="1" si="960"/>
        <v>3.0400749183362289E-4</v>
      </c>
      <c r="DH443" s="240">
        <f t="shared" ca="1" si="961"/>
        <v>-2.3269099924876524E-4</v>
      </c>
      <c r="DI443" s="240">
        <f t="shared" ca="1" si="962"/>
        <v>-1.0503104798523455E-4</v>
      </c>
      <c r="DJ443" s="240">
        <f t="shared" ca="1" si="963"/>
        <v>3.2250411831758342E-4</v>
      </c>
      <c r="DK443" s="240">
        <f t="shared" ca="1" si="964"/>
        <v>-1.7074550889261439E-4</v>
      </c>
      <c r="DL443" s="240">
        <f t="shared" ca="1" si="965"/>
        <v>-1.7649789430282167E-4</v>
      </c>
      <c r="DM443" s="240">
        <f t="shared" ca="1" si="966"/>
        <v>3.2167065627039255E-4</v>
      </c>
      <c r="DN443" s="240">
        <f t="shared" ca="1" si="967"/>
        <v>-9.856596068811256E-5</v>
      </c>
      <c r="DO443" s="240">
        <f t="shared" ca="1" si="968"/>
        <v>-2.3738589920828612E-4</v>
      </c>
      <c r="DP443" s="240">
        <f t="shared" ca="1" si="969"/>
        <v>3.0155706131817513E-4</v>
      </c>
      <c r="DQ443" s="240">
        <f t="shared" ca="1" si="970"/>
        <v>-2.0478615844621843E-5</v>
      </c>
      <c r="DR443" s="240">
        <f t="shared" ca="1" si="971"/>
        <v>-2.8404558829663886E-4</v>
      </c>
      <c r="DS443" s="240">
        <f t="shared" ca="1" si="972"/>
        <v>2.6336889192987684E-4</v>
      </c>
      <c r="DT443" s="240">
        <f t="shared" ca="1" si="973"/>
        <v>5.8836165905216096E-5</v>
      </c>
      <c r="DU443" s="240">
        <f t="shared" ca="1" si="974"/>
        <v>-3.1368029675124905E-4</v>
      </c>
      <c r="DV443" s="240">
        <f t="shared" ca="1" si="975"/>
        <v>2.0939505126421984E-4</v>
      </c>
      <c r="DW443" s="240">
        <f t="shared" ca="1" si="976"/>
        <v>1.3462445533702825E-4</v>
      </c>
      <c r="DX443" s="240">
        <f t="shared" ca="1" si="977"/>
        <v>-3.2451379442346371E-4</v>
      </c>
      <c r="DY443" s="240">
        <f t="shared" ca="1" si="978"/>
        <v>1.4287059605124964E-4</v>
      </c>
      <c r="DZ443" s="240">
        <f t="shared" ca="1" si="979"/>
        <v>2.0234369233719632E-4</v>
      </c>
      <c r="EA443" s="240">
        <f t="shared" ca="1" si="980"/>
        <v>-3.1589674861576869E-4</v>
      </c>
      <c r="EB443" s="240">
        <f t="shared" ca="1" si="981"/>
        <v>6.7782835400278274E-5</v>
      </c>
      <c r="EC443" s="240">
        <f t="shared" ca="1" si="982"/>
        <v>2.5793495557070191E-4</v>
      </c>
      <c r="ED443" s="240">
        <f t="shared" ca="1" si="983"/>
        <v>-2.8834564345620934E-4</v>
      </c>
      <c r="EE443" s="240">
        <f t="shared" ca="1" si="984"/>
        <v>-1.1367658514426502E-5</v>
      </c>
      <c r="EF443" s="240">
        <f t="shared" ca="1" si="985"/>
        <v>2.9806624405264793E-4</v>
      </c>
      <c r="EG443" s="240">
        <f t="shared" ca="1" si="986"/>
        <v>-2.4351182313425438E-4</v>
      </c>
      <c r="EH443" s="240">
        <f t="shared" ca="1" si="987"/>
        <v>-8.9836803469560698E-5</v>
      </c>
      <c r="EI443" s="240">
        <f t="shared" ca="1" si="988"/>
        <v>3.2033218893606828E-4</v>
      </c>
      <c r="EJ443" s="240">
        <f t="shared" ca="1" si="989"/>
        <v>-1.8408251446902152E-4</v>
      </c>
      <c r="EK443" s="240">
        <f t="shared" ca="1" si="990"/>
        <v>-1.6292135559071256E-4</v>
      </c>
      <c r="EL443" s="240">
        <f t="shared" ca="1" si="991"/>
        <v>3.2339822529176069E-4</v>
      </c>
      <c r="EM443" s="240">
        <f t="shared" ca="1" si="992"/>
        <v>-1.1361976126890714E-4</v>
      </c>
      <c r="EN443" s="240">
        <f t="shared" ca="1" si="993"/>
        <v>-2.2624081000205019E-4</v>
      </c>
      <c r="EO443" s="240">
        <f t="shared" ca="1" si="994"/>
        <v>3.0708058258525087E-4</v>
      </c>
      <c r="EP443" s="240">
        <f t="shared" ca="1" si="995"/>
        <v>-3.6346924353663254E-5</v>
      </c>
      <c r="EQ443" s="240">
        <f t="shared" ca="1" si="996"/>
        <v>-2.7599995730937627E-4</v>
      </c>
      <c r="ER443" s="240">
        <f t="shared" ca="1" si="997"/>
        <v>2.7235729942199808E-4</v>
      </c>
      <c r="ES443" s="240">
        <f t="shared" ca="1" si="998"/>
        <v>4.3104456107786671E-5</v>
      </c>
      <c r="ET443" s="240">
        <f t="shared" ca="1" si="999"/>
        <v>-3.0921635893885706E-4</v>
      </c>
      <c r="EU443" s="240">
        <f t="shared" ca="1" si="1000"/>
        <v>2.2130960236475147E-4</v>
      </c>
      <c r="EV443" s="240">
        <f t="shared" ca="1" si="1001"/>
        <v>1.1997226350669222E-4</v>
      </c>
      <c r="EW443" s="240">
        <f t="shared" ca="1" si="1002"/>
        <v>-3.2389910703004666E-4</v>
      </c>
      <c r="EX443" s="240">
        <f t="shared" ca="1" si="1003"/>
        <v>1.569971624297321E-4</v>
      </c>
      <c r="EY443" s="240">
        <f t="shared" ca="1" si="1004"/>
        <v>1.8964923412817766E-4</v>
      </c>
      <c r="EZ443" s="240">
        <f t="shared" ca="1" si="1005"/>
        <v>-3.1916815446304532E-4</v>
      </c>
      <c r="FA443" s="240">
        <f t="shared" ca="1" si="1006"/>
        <v>8.3274706074665752E-5</v>
      </c>
      <c r="FB443" s="240">
        <f t="shared" ca="1" si="1007"/>
        <v>2.4795910499077743E-4</v>
      </c>
      <c r="FC443" s="240">
        <f t="shared" ca="1" si="1008"/>
        <v>-2.9530706267710572E-4</v>
      </c>
      <c r="FD443" s="240">
        <f t="shared" ca="1" si="1009"/>
        <v>4.5609725562815995E-6</v>
      </c>
      <c r="FE443" s="240">
        <f t="shared" ca="1" si="1010"/>
        <v>2.9140692858223776E-4</v>
      </c>
      <c r="FF443" s="240">
        <f t="shared" ca="1" si="1011"/>
        <v>-2.5374600570870863E-4</v>
      </c>
      <c r="FG443" s="240">
        <f t="shared" ca="1" si="1012"/>
        <v>-7.4426134225554278E-5</v>
      </c>
      <c r="FH443" s="240">
        <f t="shared" ca="1" si="1013"/>
        <v>3.1738855125362201E-4</v>
      </c>
      <c r="FI443" s="240">
        <f t="shared" ca="1" si="1014"/>
        <v>-1.9697604914434145E-4</v>
      </c>
      <c r="FJ443" s="240">
        <f t="shared" ca="1" si="1015"/>
        <v>-1.4895232506274402E-4</v>
      </c>
      <c r="FK443" s="240">
        <f t="shared" ca="1" si="1016"/>
        <v>3.2434669966206341E-4</v>
      </c>
      <c r="FL443" s="240">
        <f t="shared" ca="1" si="1017"/>
        <v>-1.2839984189288073E-4</v>
      </c>
      <c r="FM443" s="240">
        <f t="shared" ca="1" si="1018"/>
        <v>-2.1455068686817164E-4</v>
      </c>
      <c r="FN443" s="240">
        <f t="shared" ca="1" si="1019"/>
        <v>3.1186431983179031E-4</v>
      </c>
      <c r="FO443" s="240">
        <f t="shared" ca="1" si="1020"/>
        <v>-5.2127669938340437E-5</v>
      </c>
      <c r="FP443" s="240">
        <f t="shared" ca="1" si="1021"/>
        <v>-2.6728941825021949E-4</v>
      </c>
      <c r="FQ443" s="240">
        <f t="shared" ca="1" si="1022"/>
        <v>2.8068957432412502E-4</v>
      </c>
      <c r="FR443" s="240">
        <f t="shared" ca="1" si="1023"/>
        <v>2.7268903900098295E-5</v>
      </c>
      <c r="FS443" s="240">
        <f t="shared" ca="1" si="1024"/>
        <v>-3.0400749183362143E-4</v>
      </c>
      <c r="FT443" s="240">
        <f t="shared" ca="1" si="1025"/>
        <v>2.3269099924875527E-4</v>
      </c>
      <c r="FU443" s="240">
        <f t="shared" ca="1" si="1026"/>
        <v>1.0503104798524808E-4</v>
      </c>
      <c r="FV443" s="240">
        <f t="shared" ca="1" si="1027"/>
        <v>-3.2250411831758407E-4</v>
      </c>
      <c r="FW443" s="240">
        <f t="shared" ca="1" si="1028"/>
        <v>1.7074550889261005E-4</v>
      </c>
      <c r="FX443" s="240">
        <f t="shared" ca="1" si="1029"/>
        <v>1.764978943028182E-4</v>
      </c>
      <c r="FY443" s="240">
        <f t="shared" ca="1" si="1030"/>
        <v>-3.2167065627039065E-4</v>
      </c>
      <c r="FZ443" s="240">
        <f t="shared" ca="1" si="1031"/>
        <v>9.8565960688107722E-5</v>
      </c>
      <c r="GA443" s="240">
        <f t="shared" ca="1" si="1032"/>
        <v>2.3738589920828959E-4</v>
      </c>
      <c r="GB443" s="240">
        <f t="shared" ca="1" si="1033"/>
        <v>-3.015570613181767E-4</v>
      </c>
      <c r="GC443" s="240">
        <f t="shared" ca="1" si="1034"/>
        <v>2.0478615844607558E-5</v>
      </c>
      <c r="GD443" s="240">
        <f t="shared" ca="1" si="1035"/>
        <v>2.840455882966413E-4</v>
      </c>
      <c r="GE443" s="240">
        <f t="shared" ca="1" si="1036"/>
        <v>-2.6336889192987386E-4</v>
      </c>
      <c r="GF443" s="240">
        <f t="shared" ca="1" si="1037"/>
        <v>-5.8836165905221097E-5</v>
      </c>
      <c r="GG443" s="240">
        <f t="shared" ca="1" si="1038"/>
        <v>3.1368029675124802E-4</v>
      </c>
      <c r="GH443" s="240">
        <f t="shared" ca="1" si="1039"/>
        <v>-2.0939505126420888E-4</v>
      </c>
      <c r="GI443" s="240">
        <f t="shared" ca="1" si="1040"/>
        <v>-1.3462445533703285E-4</v>
      </c>
      <c r="GJ443" s="240">
        <f t="shared" ca="1" si="1041"/>
        <v>3.2451379442346377E-4</v>
      </c>
      <c r="GK443" s="240">
        <f t="shared" ca="1" si="1042"/>
        <v>-1.428705960512534E-4</v>
      </c>
      <c r="GL443" s="240">
        <f t="shared" ca="1" si="1043"/>
        <v>-2.0234369233720751E-4</v>
      </c>
      <c r="GM443" s="240">
        <f t="shared" ca="1" si="1044"/>
        <v>3.1589674861576749E-4</v>
      </c>
      <c r="GN443" s="240">
        <f t="shared" ca="1" si="1045"/>
        <v>-6.7782835400273314E-5</v>
      </c>
      <c r="GO443" s="240">
        <f t="shared" ca="1" si="1046"/>
        <v>-2.5793495557069936E-4</v>
      </c>
      <c r="GP443" s="240">
        <f t="shared" ca="1" si="1047"/>
        <v>2.8834564345620278E-4</v>
      </c>
      <c r="GQ443" s="240">
        <f t="shared" ca="1" si="1048"/>
        <v>1.1367658514440786E-5</v>
      </c>
      <c r="GR443" s="240">
        <f t="shared" ca="1" si="1049"/>
        <v>-2.9806624405265356E-4</v>
      </c>
      <c r="GS443" s="240">
        <f t="shared" ca="1" si="1050"/>
        <v>2.4351182313425715E-4</v>
      </c>
      <c r="GT443" s="240">
        <f t="shared" ca="1" si="1051"/>
        <v>8.9836803469556714E-5</v>
      </c>
      <c r="GU443" s="240">
        <f t="shared" ca="1" si="1052"/>
        <v>-3.2033218893607061E-4</v>
      </c>
      <c r="GV443" s="240">
        <f t="shared" ca="1" si="1053"/>
        <v>1.8408251446900978E-4</v>
      </c>
      <c r="GW443" s="240">
        <f t="shared" ca="1" si="1054"/>
        <v>1.6292135559070896E-4</v>
      </c>
      <c r="GX443" s="240">
        <f t="shared" ca="1" si="1055"/>
        <v>-3.2339822529176102E-4</v>
      </c>
      <c r="GY443" s="240">
        <f t="shared" ca="1" si="1056"/>
        <v>1.1361976126889373E-4</v>
      </c>
      <c r="GZ443" s="240">
        <f t="shared" ca="1" si="1057"/>
        <v>2.2624081000206044E-4</v>
      </c>
      <c r="HA443" s="240">
        <f t="shared" ca="1" si="1058"/>
        <v>-3.0708058258524621E-4</v>
      </c>
      <c r="HB443" s="240">
        <f t="shared" ca="1" si="1059"/>
        <v>3.6346924353667347E-5</v>
      </c>
      <c r="HC443" s="240">
        <f t="shared" ca="1" si="1060"/>
        <v>2.759999573093741E-4</v>
      </c>
      <c r="HD443" s="240">
        <f t="shared" ca="1" si="1061"/>
        <v>-2.7235729942199033E-4</v>
      </c>
      <c r="HE443" s="240">
        <f t="shared" ca="1" si="1062"/>
        <v>-4.3104456107800833E-5</v>
      </c>
      <c r="HF443" s="240">
        <f t="shared" ca="1" si="1063"/>
        <v>3.0921635893885581E-4</v>
      </c>
      <c r="HG443" s="240">
        <f t="shared" ca="1" si="1064"/>
        <v>-2.213096023647545E-4</v>
      </c>
      <c r="HH443" s="240">
        <f t="shared" ca="1" si="1065"/>
        <v>-1.1997226350670553E-4</v>
      </c>
      <c r="HI443" s="240">
        <f t="shared" ca="1" si="1066"/>
        <v>3.2389910703004753E-4</v>
      </c>
      <c r="HJ443" s="240">
        <f t="shared" ca="1" si="1067"/>
        <v>-1.5699716242973571E-4</v>
      </c>
      <c r="HK443" s="240">
        <f t="shared" ca="1" si="1068"/>
        <v>-1.896492341281743E-4</v>
      </c>
      <c r="HL443" s="240">
        <f t="shared" ca="1" si="1069"/>
        <v>3.1916815446304608E-4</v>
      </c>
      <c r="HM443" s="240">
        <f t="shared" ca="1" si="1070"/>
        <v>-8.3274706074651874E-5</v>
      </c>
      <c r="HN443" s="240">
        <f t="shared" ca="1" si="1071"/>
        <v>-2.479591049907867E-4</v>
      </c>
      <c r="HO443" s="240">
        <f t="shared" ca="1" si="1072"/>
        <v>2.953070626771074E-4</v>
      </c>
      <c r="HP443" s="240">
        <f t="shared" ca="1" si="1073"/>
        <v>-4.5609725562857195E-6</v>
      </c>
      <c r="HQ443" s="240">
        <f t="shared" ca="1" si="1074"/>
        <v>-2.9140692858224405E-4</v>
      </c>
      <c r="HR443" s="240">
        <f t="shared" ca="1" si="1075"/>
        <v>2.5374600570869969E-4</v>
      </c>
      <c r="HS443" s="240">
        <f t="shared" ca="1" si="1076"/>
        <v>7.4426134225550253E-5</v>
      </c>
      <c r="HT443" s="240">
        <f t="shared" ca="1" si="1077"/>
        <v>-3.1738855125362114E-4</v>
      </c>
      <c r="HU443" s="240">
        <f t="shared" ca="1" si="1078"/>
        <v>1.9697604914433004E-4</v>
      </c>
      <c r="HV443" s="240">
        <f t="shared" ca="1" si="1079"/>
        <v>1.4895232506275673E-4</v>
      </c>
      <c r="HW443" s="240">
        <f t="shared" ca="1" si="1080"/>
        <v>-3.2434669966206287E-4</v>
      </c>
      <c r="HX443" s="240">
        <f t="shared" ca="1" si="1081"/>
        <v>1.2839984189288452E-4</v>
      </c>
      <c r="HY443" s="240">
        <f t="shared" ca="1" si="1082"/>
        <v>2.1455068686816853E-4</v>
      </c>
      <c r="HZ443" s="240">
        <f t="shared" ca="1" si="1083"/>
        <v>-3.1186431983178635E-4</v>
      </c>
      <c r="IA443" s="240">
        <f t="shared" ca="1" si="1084"/>
        <v>5.2127669938326288E-5</v>
      </c>
      <c r="IB443" s="240">
        <f t="shared" ca="1" si="1085"/>
        <v>2.672894182502171E-4</v>
      </c>
      <c r="IC443" s="240">
        <f t="shared" ca="1" si="1086"/>
        <v>-2.8068957432412708E-4</v>
      </c>
      <c r="ID443" s="240">
        <f t="shared" ca="1" si="1087"/>
        <v>-2.7268903900112566E-5</v>
      </c>
      <c r="IE443" s="240">
        <f t="shared" ca="1" si="1088"/>
        <v>1.2995577369529366E-4</v>
      </c>
      <c r="IF443" s="240">
        <f t="shared" ca="1" si="1089"/>
        <v>-2.3269099924875814E-4</v>
      </c>
      <c r="IG443" s="240">
        <f t="shared" ca="1" si="1090"/>
        <v>-1.0503104798524417E-4</v>
      </c>
      <c r="IH443" s="240">
        <f t="shared" ca="1" si="1091"/>
        <v>3.2250411831758353E-4</v>
      </c>
      <c r="II443" s="240">
        <f t="shared" ca="1" si="1092"/>
        <v>-1.7074550889259785E-4</v>
      </c>
      <c r="IJ443" s="240">
        <f t="shared" ca="1" si="1093"/>
        <v>-1.7649789430283021E-4</v>
      </c>
      <c r="IK443" s="240">
        <f t="shared" ca="1" si="1094"/>
        <v>3.216706562703912E-4</v>
      </c>
      <c r="IL443" s="240">
        <f t="shared" ca="1" si="1095"/>
        <v>-9.8565960688111638E-5</v>
      </c>
      <c r="IM443" s="240">
        <f t="shared" ca="1" si="1096"/>
        <v>-2.3738589920829935E-4</v>
      </c>
      <c r="IN443" s="240">
        <f t="shared" ca="1" si="1097"/>
        <v>3.0155706131817145E-4</v>
      </c>
      <c r="IO443" s="240">
        <f t="shared" ca="1" si="1098"/>
        <v>-2.0478615844611705E-5</v>
      </c>
      <c r="IP443" s="240">
        <f t="shared" ca="1" si="1099"/>
        <v>-2.8404558829663929E-4</v>
      </c>
      <c r="IQ443" s="240">
        <f t="shared" ca="1" si="1100"/>
        <v>2.6336889192986551E-4</v>
      </c>
      <c r="IR443" s="240">
        <f t="shared" ca="1" si="1101"/>
        <v>5.8836165905235178E-5</v>
      </c>
      <c r="IS443" s="240">
        <f t="shared" ca="1" si="1102"/>
        <v>-3.1368029675125166E-4</v>
      </c>
      <c r="IT443" s="240">
        <f t="shared" ca="1" si="1103"/>
        <v>2.09395051264212E-4</v>
      </c>
      <c r="IU443" s="240">
        <f t="shared" ca="1" si="1104"/>
        <v>1.3462445533702911E-4</v>
      </c>
      <c r="IV443" s="240">
        <f t="shared" ca="1" si="1105"/>
        <v>-3.2451379442346398E-4</v>
      </c>
      <c r="IW443" s="240">
        <f t="shared" ca="1" si="1106"/>
        <v>1.4287059605124053E-4</v>
      </c>
      <c r="IX443" s="240">
        <f t="shared" ca="1" si="1107"/>
        <v>2.0234369233720426E-4</v>
      </c>
      <c r="IY443" s="240">
        <f t="shared" ca="1" si="1108"/>
        <v>-3.1589674861576841E-4</v>
      </c>
      <c r="IZ443" s="240">
        <f t="shared" ca="1" si="1109"/>
        <v>6.7782835400259287E-5</v>
      </c>
      <c r="JA443" s="240">
        <f t="shared" ca="1" si="1110"/>
        <v>2.5793495557070804E-4</v>
      </c>
      <c r="JB443" s="240">
        <f t="shared" ca="1" si="1111"/>
        <v>-2.8834564345620468E-4</v>
      </c>
    </row>
    <row r="444" spans="2:262">
      <c r="B444" s="248">
        <v>83</v>
      </c>
      <c r="C444" s="247">
        <f t="shared" si="1112"/>
        <v>1.621093750000001E-3</v>
      </c>
      <c r="D444" s="244">
        <f t="shared" ca="1" si="855"/>
        <v>23.806822579253627</v>
      </c>
      <c r="E444" s="243">
        <f ca="1">CK361</f>
        <v>-0.19317742074637487</v>
      </c>
      <c r="F444" s="242">
        <v>83</v>
      </c>
      <c r="G444" s="240">
        <f t="shared" ca="1" si="856"/>
        <v>9.9957002624990901E-5</v>
      </c>
      <c r="H444" s="240">
        <f t="shared" ca="1" si="857"/>
        <v>1.1077962708367836E-3</v>
      </c>
      <c r="I444" s="240">
        <f t="shared" ca="1" si="858"/>
        <v>-1.096112511259673E-3</v>
      </c>
      <c r="J444" s="240">
        <f t="shared" ca="1" si="859"/>
        <v>-1.2214706355976029E-4</v>
      </c>
      <c r="K444" s="240">
        <f t="shared" ca="1" si="860"/>
        <v>1.205949918580692E-3</v>
      </c>
      <c r="L444" s="240">
        <f t="shared" ca="1" si="861"/>
        <v>-9.6227042922009912E-4</v>
      </c>
      <c r="M444" s="240">
        <f t="shared" ca="1" si="862"/>
        <v>-3.406545442427776E-4</v>
      </c>
      <c r="N444" s="240">
        <f t="shared" ca="1" si="863"/>
        <v>1.2685947143998566E-3</v>
      </c>
      <c r="O444" s="240">
        <f t="shared" ca="1" si="864"/>
        <v>-8.0009456842547563E-4</v>
      </c>
      <c r="P444" s="240">
        <f t="shared" ca="1" si="865"/>
        <v>-5.4913154888144183E-4</v>
      </c>
      <c r="Q444" s="240">
        <f t="shared" ca="1" si="866"/>
        <v>1.2938861001212342E-3</v>
      </c>
      <c r="R444" s="240">
        <f t="shared" ca="1" si="867"/>
        <v>-6.143601509127995E-4</v>
      </c>
      <c r="S444" s="240">
        <f t="shared" ca="1" si="868"/>
        <v>-7.4143953144381602E-4</v>
      </c>
      <c r="T444" s="240">
        <f t="shared" ca="1" si="869"/>
        <v>1.2810793780946854E-3</v>
      </c>
      <c r="U444" s="241">
        <f t="shared" ca="1" si="870"/>
        <v>-4.1053607371267846E-4</v>
      </c>
      <c r="V444" s="240">
        <f t="shared" ca="1" si="871"/>
        <v>-9.1191603814840666E-4</v>
      </c>
      <c r="W444" s="240">
        <f t="shared" ca="1" si="872"/>
        <v>1.2305516386032121E-3</v>
      </c>
      <c r="X444" s="240">
        <f t="shared" ca="1" si="873"/>
        <v>-1.946238787336858E-4</v>
      </c>
      <c r="Y444" s="240">
        <f t="shared" ca="1" si="874"/>
        <v>-1.055541436803233E-3</v>
      </c>
      <c r="Z444" s="240">
        <f t="shared" ca="1" si="875"/>
        <v>1.1437906565469587E-3</v>
      </c>
      <c r="AA444" s="240">
        <f t="shared" ca="1" si="876"/>
        <v>2.7018960930053049E-5</v>
      </c>
      <c r="AB444" s="240">
        <f t="shared" ca="1" si="877"/>
        <v>-1.1680867184462485E-3</v>
      </c>
      <c r="AC444" s="240">
        <f t="shared" ca="1" si="878"/>
        <v>1.0233510843349568E-3</v>
      </c>
      <c r="AD444" s="240">
        <f t="shared" ca="1" si="879"/>
        <v>2.4786623498359987E-4</v>
      </c>
      <c r="AE444" s="240">
        <f t="shared" ca="1" si="880"/>
        <v>-1.2462380193098723E-3</v>
      </c>
      <c r="AF444" s="240">
        <f t="shared" ca="1" si="881"/>
        <v>8.7277923087247236E-4</v>
      </c>
      <c r="AG444" s="240">
        <f t="shared" ca="1" si="882"/>
        <v>4.6141515833487647E-4</v>
      </c>
      <c r="AH444" s="240">
        <f t="shared" ca="1" si="883"/>
        <v>-1.2876941965959433E-3</v>
      </c>
      <c r="AI444" s="240">
        <f t="shared" ca="1" si="884"/>
        <v>6.9650864150516223E-4</v>
      </c>
      <c r="AJ444" s="240">
        <f t="shared" ca="1" si="885"/>
        <v>6.6137784374982272E-4</v>
      </c>
      <c r="AK444" s="240">
        <f t="shared" ca="1" si="886"/>
        <v>-1.2912345849700722E-3</v>
      </c>
      <c r="AL444" s="240">
        <f t="shared" ca="1" si="887"/>
        <v>4.997295535389963E-4</v>
      </c>
      <c r="AM444" s="240">
        <f t="shared" ca="1" si="888"/>
        <v>8.4186644690132934E-4</v>
      </c>
      <c r="AN444" s="240">
        <f t="shared" ca="1" si="889"/>
        <v>-1.2567549387048097E-3</v>
      </c>
      <c r="AO444" s="240">
        <f t="shared" ca="1" si="890"/>
        <v>2.8823607118079908E-4</v>
      </c>
      <c r="AP444" s="240">
        <f t="shared" ca="1" si="891"/>
        <v>9.9756653226877124E-4</v>
      </c>
      <c r="AQ444" s="240">
        <f t="shared" ca="1" si="892"/>
        <v>-1.1852705011653954E-3</v>
      </c>
      <c r="AR444" s="240">
        <f t="shared" ca="1" si="893"/>
        <v>6.8255559789941536E-5</v>
      </c>
      <c r="AS444" s="240">
        <f t="shared" ca="1" si="894"/>
        <v>1.123893555178445E-3</v>
      </c>
      <c r="AT444" s="240">
        <f t="shared" ca="1" si="895"/>
        <v>-1.0788861112579909E-3</v>
      </c>
      <c r="AU444" s="240">
        <f t="shared" ca="1" si="896"/>
        <v>-1.5373471712127511E-4</v>
      </c>
      <c r="AV444" s="240">
        <f t="shared" ca="1" si="897"/>
        <v>1.2171278524159238E-3</v>
      </c>
      <c r="AW444" s="240">
        <f t="shared" ca="1" si="898"/>
        <v>-9.4073422704748556E-4</v>
      </c>
      <c r="AX444" s="240">
        <f t="shared" ca="1" si="899"/>
        <v>-3.7119831906708487E-4</v>
      </c>
      <c r="AY444" s="240">
        <f t="shared" ca="1" si="900"/>
        <v>1.2745241666501004E-3</v>
      </c>
      <c r="AZ444" s="240">
        <f t="shared" ca="1" si="901"/>
        <v>-7.7488269142187934E-4</v>
      </c>
      <c r="BA444" s="240">
        <f t="shared" ca="1" si="902"/>
        <v>-5.7773209221703595E-4</v>
      </c>
      <c r="BB444" s="240">
        <f t="shared" ca="1" si="903"/>
        <v>1.2943924797535588E-3</v>
      </c>
      <c r="BC444" s="240">
        <f t="shared" ca="1" si="904"/>
        <v>-5.8621495561680839E-4</v>
      </c>
      <c r="BD444" s="240">
        <f t="shared" ca="1" si="905"/>
        <v>-7.6725470843697898E-4</v>
      </c>
      <c r="BE444" s="240">
        <f t="shared" ca="1" si="906"/>
        <v>1.2761477749050252E-3</v>
      </c>
      <c r="BF444" s="240">
        <f t="shared" ca="1" si="907"/>
        <v>-3.8028628738465516E-4</v>
      </c>
      <c r="BG444" s="240">
        <f t="shared" ca="1" si="908"/>
        <v>-9.3418572826416721E-4</v>
      </c>
      <c r="BH444" s="240">
        <f t="shared" ca="1" si="909"/>
        <v>1.2203272622430753E-3</v>
      </c>
      <c r="BI444" s="240">
        <f t="shared" ca="1" si="910"/>
        <v>-1.6316019771758474E-4</v>
      </c>
      <c r="BJ444" s="240">
        <f t="shared" ca="1" si="911"/>
        <v>-1.0736099153580616E-3</v>
      </c>
      <c r="BK444" s="240">
        <f t="shared" ca="1" si="912"/>
        <v>1.1285745608665841E-3</v>
      </c>
      <c r="BL444" s="240">
        <f t="shared" ca="1" si="913"/>
        <v>5.8770097506882486E-5</v>
      </c>
      <c r="BM444" s="240">
        <f t="shared" ca="1" si="914"/>
        <v>-1.1814219642345847E-3</v>
      </c>
      <c r="BN444" s="240">
        <f t="shared" ca="1" si="915"/>
        <v>1.0035913029384569E-3</v>
      </c>
      <c r="BO444" s="240">
        <f t="shared" ca="1" si="916"/>
        <v>2.7896992394666538E-4</v>
      </c>
      <c r="BP444" s="240">
        <f t="shared" ca="1" si="917"/>
        <v>-1.254447379817067E-3</v>
      </c>
      <c r="BQ444" s="240">
        <f t="shared" ca="1" si="918"/>
        <v>8.4905758489591432E-4</v>
      </c>
      <c r="BR444" s="240">
        <f t="shared" ca="1" si="919"/>
        <v>4.9095556042030321E-4</v>
      </c>
      <c r="BS444" s="240">
        <f t="shared" ca="1" si="920"/>
        <v>-1.2905359495397055E-3</v>
      </c>
      <c r="BT444" s="240">
        <f t="shared" ca="1" si="921"/>
        <v>6.6952360805893371E-4</v>
      </c>
      <c r="BU444" s="240">
        <f t="shared" ca="1" si="922"/>
        <v>6.8848515023065058E-4</v>
      </c>
      <c r="BV444" s="240">
        <f t="shared" ca="1" si="923"/>
        <v>-1.2886250557442437E-3</v>
      </c>
      <c r="BW444" s="240">
        <f t="shared" ca="1" si="924"/>
        <v>4.7027569924817361E-4</v>
      </c>
      <c r="BX444" s="240">
        <f t="shared" ca="1" si="925"/>
        <v>8.6574249085780034E-4</v>
      </c>
      <c r="BY444" s="240">
        <f t="shared" ca="1" si="926"/>
        <v>-1.2487709641543084E-3</v>
      </c>
      <c r="BZ444" s="240">
        <f t="shared" ca="1" si="927"/>
        <v>2.5718065639716945E-4</v>
      </c>
      <c r="CA444" s="240">
        <f t="shared" ca="1" si="928"/>
        <v>1.0175082903859565E-3</v>
      </c>
      <c r="CB444" s="240">
        <f t="shared" ca="1" si="929"/>
        <v>-1.1721471671472022E-3</v>
      </c>
      <c r="CC444" s="240">
        <f t="shared" ca="1" si="930"/>
        <v>3.651300235791346E-5</v>
      </c>
      <c r="CD444" s="240">
        <f t="shared" ca="1" si="931"/>
        <v>1.1393138480675553E-3</v>
      </c>
      <c r="CE444" s="240">
        <f t="shared" ca="1" si="932"/>
        <v>-1.0610098306050358E-3</v>
      </c>
      <c r="CF444" s="240">
        <f t="shared" ca="1" si="933"/>
        <v>-1.8522976663767551E-4</v>
      </c>
      <c r="CG444" s="240">
        <f t="shared" ca="1" si="934"/>
        <v>1.2275726339441915E-3</v>
      </c>
      <c r="CH444" s="240">
        <f t="shared" ca="1" si="935"/>
        <v>-9.1863136175283802E-4</v>
      </c>
      <c r="CI444" s="240">
        <f t="shared" ca="1" si="936"/>
        <v>-4.0151849790399409E-4</v>
      </c>
      <c r="CJ444" s="240">
        <f t="shared" ca="1" si="937"/>
        <v>1.279685893199883E-3</v>
      </c>
      <c r="CK444" s="240">
        <f t="shared" ca="1" si="938"/>
        <v>-7.4920405405969287E-4</v>
      </c>
      <c r="CL444" s="240">
        <f t="shared" ca="1" si="939"/>
        <v>-6.0598463134308128E-4</v>
      </c>
      <c r="CM444" s="240">
        <f t="shared" ca="1" si="940"/>
        <v>1.2941191657565325E-3</v>
      </c>
      <c r="CN444" s="240">
        <f t="shared" ca="1" si="941"/>
        <v>-5.5771664635153077E-4</v>
      </c>
      <c r="CO444" s="240">
        <f t="shared" ca="1" si="942"/>
        <v>-7.9260771988329216E-4</v>
      </c>
      <c r="CP444" s="240">
        <f t="shared" ca="1" si="943"/>
        <v>1.2704474680139981E-3</v>
      </c>
      <c r="CQ444" s="240">
        <f t="shared" ca="1" si="944"/>
        <v>-3.498074308169142E-4</v>
      </c>
      <c r="CR444" s="240">
        <f t="shared" ca="1" si="945"/>
        <v>-9.5589269982868834E-4</v>
      </c>
      <c r="CS444" s="240">
        <f t="shared" ca="1" si="946"/>
        <v>1.2093678063711324E-3</v>
      </c>
      <c r="CT444" s="240">
        <f t="shared" ca="1" si="947"/>
        <v>-1.3159823509931314E-4</v>
      </c>
      <c r="CU444" s="240">
        <f t="shared" ca="1" si="948"/>
        <v>-1.0910316914447288E-3</v>
      </c>
      <c r="CV444" s="240">
        <f t="shared" ca="1" si="949"/>
        <v>1.112678654070873E-3</v>
      </c>
      <c r="CW444" s="240">
        <f t="shared" ca="1" si="950"/>
        <v>9.0485833174520165E-5</v>
      </c>
      <c r="CX444" s="240">
        <f t="shared" ca="1" si="951"/>
        <v>-1.1940455656078751E-3</v>
      </c>
      <c r="CY444" s="240">
        <f t="shared" ca="1" si="952"/>
        <v>9.8322699566776896E-4</v>
      </c>
      <c r="CZ444" s="240">
        <f t="shared" ca="1" si="953"/>
        <v>3.0990557185889381E-4</v>
      </c>
      <c r="DA444" s="240">
        <f t="shared" ca="1" si="954"/>
        <v>-1.2619011081294665E-3</v>
      </c>
      <c r="DB444" s="240">
        <f t="shared" ca="1" si="955"/>
        <v>8.2482449837853044E-4</v>
      </c>
      <c r="DC444" s="240">
        <f t="shared" ca="1" si="956"/>
        <v>5.2020022923413521E-4</v>
      </c>
      <c r="DD444" s="240">
        <f t="shared" ca="1" si="957"/>
        <v>-1.2926003318837127E-3</v>
      </c>
      <c r="DE444" s="240">
        <f t="shared" ca="1" si="958"/>
        <v>6.4213527862631067E-4</v>
      </c>
      <c r="DF444" s="240">
        <f t="shared" ca="1" si="959"/>
        <v>7.1517773900109773E-4</v>
      </c>
      <c r="DG444" s="240">
        <f t="shared" ca="1" si="960"/>
        <v>-1.2852393069696295E-3</v>
      </c>
      <c r="DH444" s="240">
        <f t="shared" ca="1" si="961"/>
        <v>4.40538568460865E-4</v>
      </c>
      <c r="DI444" s="240">
        <f t="shared" ca="1" si="962"/>
        <v>8.8909704390997585E-4</v>
      </c>
      <c r="DJ444" s="240">
        <f t="shared" ca="1" si="963"/>
        <v>-1.2400347766695554E-3</v>
      </c>
      <c r="DK444" s="240">
        <f t="shared" ca="1" si="964"/>
        <v>2.2597032560273025E-4</v>
      </c>
      <c r="DL444" s="240">
        <f t="shared" ca="1" si="965"/>
        <v>1.0368371395560992E-3</v>
      </c>
      <c r="DM444" s="240">
        <f t="shared" ca="1" si="966"/>
        <v>-1.1583177755049253E-3</v>
      </c>
      <c r="DN444" s="240">
        <f t="shared" ca="1" si="967"/>
        <v>4.7484508585373558E-6</v>
      </c>
      <c r="DO444" s="240">
        <f t="shared" ca="1" si="968"/>
        <v>1.1540478608962957E-3</v>
      </c>
      <c r="DP444" s="240">
        <f t="shared" ca="1" si="969"/>
        <v>-1.0424944373038155E-3</v>
      </c>
      <c r="DQ444" s="240">
        <f t="shared" ca="1" si="970"/>
        <v>-2.1661324066889513E-4</v>
      </c>
      <c r="DR444" s="240">
        <f t="shared" ca="1" si="971"/>
        <v>1.2372779716196864E-3</v>
      </c>
      <c r="DS444" s="240">
        <f t="shared" ca="1" si="972"/>
        <v>-8.9597514727567074E-4</v>
      </c>
      <c r="DT444" s="240">
        <f t="shared" ca="1" si="973"/>
        <v>-4.3159681701149228E-4</v>
      </c>
      <c r="DU444" s="240">
        <f t="shared" ca="1" si="974"/>
        <v>1.2840767848181372E-3</v>
      </c>
      <c r="DV444" s="240">
        <f t="shared" ca="1" si="975"/>
        <v>-7.2307412418989988E-4</v>
      </c>
      <c r="DW444" s="240">
        <f t="shared" ca="1" si="976"/>
        <v>-6.3387214798641409E-4</v>
      </c>
      <c r="DX444" s="240">
        <f t="shared" ca="1" si="977"/>
        <v>1.2930663227642874E-3</v>
      </c>
      <c r="DY444" s="240">
        <f t="shared" ca="1" si="978"/>
        <v>-5.2888238943287608E-4</v>
      </c>
      <c r="DZ444" s="240">
        <f t="shared" ca="1" si="979"/>
        <v>-8.1748329407664458E-4</v>
      </c>
      <c r="EA444" s="240">
        <f t="shared" ca="1" si="980"/>
        <v>1.2639818910733336E-3</v>
      </c>
      <c r="EB444" s="240">
        <f t="shared" ca="1" si="981"/>
        <v>-3.1911786333300898E-4</v>
      </c>
      <c r="EC444" s="240">
        <f t="shared" ca="1" si="982"/>
        <v>-9.7702387737392659E-4</v>
      </c>
      <c r="ED444" s="240">
        <f t="shared" ca="1" si="983"/>
        <v>1.1976798725538132E-3</v>
      </c>
      <c r="EE444" s="240">
        <f t="shared" ca="1" si="984"/>
        <v>-9.9957002624974259E-5</v>
      </c>
      <c r="EF444" s="240">
        <f t="shared" ca="1" si="985"/>
        <v>-1.1077962708367726E-3</v>
      </c>
      <c r="EG444" s="240">
        <f t="shared" ca="1" si="986"/>
        <v>1.0961125112596657E-3</v>
      </c>
      <c r="EH444" s="240">
        <f t="shared" ca="1" si="987"/>
        <v>1.2214706355973676E-4</v>
      </c>
      <c r="EI444" s="240">
        <f t="shared" ca="1" si="988"/>
        <v>-1.2059499185806967E-3</v>
      </c>
      <c r="EJ444" s="240">
        <f t="shared" ca="1" si="989"/>
        <v>9.6227042922011658E-4</v>
      </c>
      <c r="EK444" s="240">
        <f t="shared" ca="1" si="990"/>
        <v>3.4065454424278584E-4</v>
      </c>
      <c r="EL444" s="240">
        <f t="shared" ca="1" si="991"/>
        <v>-1.2685947143998512E-3</v>
      </c>
      <c r="EM444" s="240">
        <f t="shared" ca="1" si="992"/>
        <v>8.0009456842546913E-4</v>
      </c>
      <c r="EN444" s="240">
        <f t="shared" ca="1" si="993"/>
        <v>5.4913154888141624E-4</v>
      </c>
      <c r="EO444" s="240">
        <f t="shared" ca="1" si="994"/>
        <v>-1.2938861001212342E-3</v>
      </c>
      <c r="EP444" s="240">
        <f t="shared" ca="1" si="995"/>
        <v>6.1436015091282813E-4</v>
      </c>
      <c r="EQ444" s="240">
        <f t="shared" ca="1" si="996"/>
        <v>7.4143953144381928E-4</v>
      </c>
      <c r="ER444" s="240">
        <f t="shared" ca="1" si="997"/>
        <v>-1.2810793780946906E-3</v>
      </c>
      <c r="ES444" s="240">
        <f t="shared" ca="1" si="998"/>
        <v>4.1053607371267895E-4</v>
      </c>
      <c r="ET444" s="240">
        <f t="shared" ca="1" si="999"/>
        <v>9.119160381483801E-4</v>
      </c>
      <c r="EU444" s="240">
        <f t="shared" ca="1" si="1000"/>
        <v>-1.2305516386032123E-3</v>
      </c>
      <c r="EV444" s="240">
        <f t="shared" ca="1" si="1001"/>
        <v>1.9462387873372294E-4</v>
      </c>
      <c r="EW444" s="240">
        <f t="shared" ca="1" si="1002"/>
        <v>1.0555414368032326E-3</v>
      </c>
      <c r="EX444" s="240">
        <f t="shared" ca="1" si="1003"/>
        <v>-1.1437906565469763E-3</v>
      </c>
      <c r="EY444" s="240">
        <f t="shared" ca="1" si="1004"/>
        <v>-2.7018960930043237E-5</v>
      </c>
      <c r="EZ444" s="240">
        <f t="shared" ca="1" si="1005"/>
        <v>1.1680867184462283E-3</v>
      </c>
      <c r="FA444" s="240">
        <f t="shared" ca="1" si="1006"/>
        <v>-1.0233510843349629E-3</v>
      </c>
      <c r="FB444" s="240">
        <f t="shared" ca="1" si="1007"/>
        <v>-2.4786623498355411E-4</v>
      </c>
      <c r="FC444" s="240">
        <f t="shared" ca="1" si="1008"/>
        <v>1.2462380193098694E-3</v>
      </c>
      <c r="FD444" s="240">
        <f t="shared" ca="1" si="1009"/>
        <v>-8.7277923087250684E-4</v>
      </c>
      <c r="FE444" s="240">
        <f t="shared" ca="1" si="1010"/>
        <v>-4.6141515833486726E-4</v>
      </c>
      <c r="FF444" s="240">
        <f t="shared" ca="1" si="1011"/>
        <v>1.2876941965959377E-3</v>
      </c>
      <c r="FG444" s="240">
        <f t="shared" ca="1" si="1012"/>
        <v>-6.9650864150517838E-4</v>
      </c>
      <c r="FH444" s="240">
        <f t="shared" ca="1" si="1013"/>
        <v>-6.6137784374977469E-4</v>
      </c>
      <c r="FI444" s="240">
        <f t="shared" ca="1" si="1014"/>
        <v>1.2912345849700737E-3</v>
      </c>
      <c r="FJ444" s="240">
        <f t="shared" ca="1" si="1015"/>
        <v>-4.997295535390478E-4</v>
      </c>
      <c r="FK444" s="240">
        <f t="shared" ca="1" si="1016"/>
        <v>-8.4186644690131492E-4</v>
      </c>
      <c r="FL444" s="240">
        <f t="shared" ca="1" si="1017"/>
        <v>1.2567549387048054E-3</v>
      </c>
      <c r="FM444" s="240">
        <f t="shared" ca="1" si="1018"/>
        <v>-2.8823607118081762E-4</v>
      </c>
      <c r="FN444" s="240">
        <f t="shared" ca="1" si="1019"/>
        <v>-9.9756653226878273E-4</v>
      </c>
      <c r="FO444" s="240">
        <f t="shared" ca="1" si="1020"/>
        <v>1.1852705011654032E-3</v>
      </c>
      <c r="FP444" s="240">
        <f t="shared" ca="1" si="1021"/>
        <v>-6.8255559789923972E-5</v>
      </c>
      <c r="FQ444" s="240">
        <f t="shared" ca="1" si="1022"/>
        <v>-1.1238935551784357E-3</v>
      </c>
      <c r="FR444" s="240">
        <f t="shared" ca="1" si="1023"/>
        <v>1.0788861112579812E-3</v>
      </c>
      <c r="FS444" s="240">
        <f t="shared" ca="1" si="1024"/>
        <v>1.5373471712123798E-4</v>
      </c>
      <c r="FT444" s="240">
        <f t="shared" ca="1" si="1025"/>
        <v>-1.2171278524159236E-3</v>
      </c>
      <c r="FU444" s="240">
        <f t="shared" ca="1" si="1026"/>
        <v>9.4073422704751115E-4</v>
      </c>
      <c r="FV444" s="240">
        <f t="shared" ca="1" si="1027"/>
        <v>3.7119831906708427E-4</v>
      </c>
      <c r="FW444" s="240">
        <f t="shared" ca="1" si="1028"/>
        <v>-1.2745241666500937E-3</v>
      </c>
      <c r="FX444" s="240">
        <f t="shared" ca="1" si="1029"/>
        <v>7.7488269142187967E-4</v>
      </c>
      <c r="FY444" s="240">
        <f t="shared" ca="1" si="1030"/>
        <v>5.7773209221700255E-4</v>
      </c>
      <c r="FZ444" s="240">
        <f t="shared" ca="1" si="1031"/>
        <v>-1.2943924797535588E-3</v>
      </c>
      <c r="GA444" s="240">
        <f t="shared" ca="1" si="1032"/>
        <v>5.8621495561684189E-4</v>
      </c>
      <c r="GB444" s="240">
        <f t="shared" ca="1" si="1033"/>
        <v>7.6725470843697855E-4</v>
      </c>
      <c r="GC444" s="240">
        <f t="shared" ca="1" si="1034"/>
        <v>-1.2761477749050315E-3</v>
      </c>
      <c r="GD444" s="240">
        <f t="shared" ca="1" si="1035"/>
        <v>3.8028628738465587E-4</v>
      </c>
      <c r="GE444" s="240">
        <f t="shared" ca="1" si="1036"/>
        <v>9.3418572826414129E-4</v>
      </c>
      <c r="GF444" s="240">
        <f t="shared" ca="1" si="1037"/>
        <v>-1.2203272622430756E-3</v>
      </c>
      <c r="GG444" s="240">
        <f t="shared" ca="1" si="1038"/>
        <v>1.6316019771762193E-4</v>
      </c>
      <c r="GH444" s="240">
        <f t="shared" ca="1" si="1039"/>
        <v>1.073609915358051E-3</v>
      </c>
      <c r="GI444" s="240">
        <f t="shared" ca="1" si="1040"/>
        <v>-1.1285745608666112E-3</v>
      </c>
      <c r="GJ444" s="240">
        <f t="shared" ca="1" si="1041"/>
        <v>-5.8770097506863513E-5</v>
      </c>
      <c r="GK444" s="240">
        <f t="shared" ca="1" si="1042"/>
        <v>1.1814219642345618E-3</v>
      </c>
      <c r="GL444" s="240">
        <f t="shared" ca="1" si="1043"/>
        <v>-1.0035913029384691E-3</v>
      </c>
      <c r="GM444" s="240">
        <f t="shared" ca="1" si="1044"/>
        <v>-2.789699239466109E-4</v>
      </c>
      <c r="GN444" s="240">
        <f t="shared" ca="1" si="1045"/>
        <v>1.2544473798170622E-3</v>
      </c>
      <c r="GO444" s="240">
        <f t="shared" ca="1" si="1046"/>
        <v>-8.4905758489595639E-4</v>
      </c>
      <c r="GP444" s="240">
        <f t="shared" ca="1" si="1047"/>
        <v>-4.9095556042028554E-4</v>
      </c>
      <c r="GQ444" s="240">
        <f t="shared" ca="1" si="1048"/>
        <v>1.2905359495397068E-3</v>
      </c>
      <c r="GR444" s="240">
        <f t="shared" ca="1" si="1049"/>
        <v>-6.6952360805894997E-4</v>
      </c>
      <c r="GS444" s="240">
        <f t="shared" ca="1" si="1050"/>
        <v>-6.8848515023066565E-4</v>
      </c>
      <c r="GT444" s="240">
        <f t="shared" ca="1" si="1051"/>
        <v>1.2886250557442454E-3</v>
      </c>
      <c r="GU444" s="240">
        <f t="shared" ca="1" si="1052"/>
        <v>-4.7027569924815697E-4</v>
      </c>
      <c r="GV444" s="240">
        <f t="shared" ca="1" si="1053"/>
        <v>-8.6574249085778624E-4</v>
      </c>
      <c r="GW444" s="240">
        <f t="shared" ca="1" si="1054"/>
        <v>1.2487709641543039E-3</v>
      </c>
      <c r="GX444" s="240">
        <f t="shared" ca="1" si="1055"/>
        <v>-2.5718065639718804E-4</v>
      </c>
      <c r="GY444" s="240">
        <f t="shared" ca="1" si="1056"/>
        <v>-1.0175082903859673E-3</v>
      </c>
      <c r="GZ444" s="240">
        <f t="shared" ca="1" si="1057"/>
        <v>1.1721471671472103E-3</v>
      </c>
      <c r="HA444" s="240">
        <f t="shared" ca="1" si="1058"/>
        <v>-3.6513002357895733E-5</v>
      </c>
      <c r="HB444" s="240">
        <f t="shared" ca="1" si="1059"/>
        <v>-1.1393138480675464E-3</v>
      </c>
      <c r="HC444" s="240">
        <f t="shared" ca="1" si="1060"/>
        <v>1.0610098306050254E-3</v>
      </c>
      <c r="HD444" s="240">
        <f t="shared" ca="1" si="1061"/>
        <v>1.852297666376567E-4</v>
      </c>
      <c r="HE444" s="240">
        <f t="shared" ca="1" si="1062"/>
        <v>-1.2275726339441972E-3</v>
      </c>
      <c r="HF444" s="240">
        <f t="shared" ca="1" si="1063"/>
        <v>9.1863136175285125E-4</v>
      </c>
      <c r="HG444" s="240">
        <f t="shared" ca="1" si="1064"/>
        <v>4.0151849790397598E-4</v>
      </c>
      <c r="HH444" s="240">
        <f t="shared" ca="1" si="1065"/>
        <v>-1.2796858931998748E-3</v>
      </c>
      <c r="HI444" s="240">
        <f t="shared" ca="1" si="1066"/>
        <v>7.4920405405970827E-4</v>
      </c>
      <c r="HJ444" s="240">
        <f t="shared" ca="1" si="1067"/>
        <v>6.0598463134303195E-4</v>
      </c>
      <c r="HK444" s="240">
        <f t="shared" ca="1" si="1068"/>
        <v>-1.2941191657565331E-3</v>
      </c>
      <c r="HL444" s="240">
        <f t="shared" ca="1" si="1069"/>
        <v>5.5771664635158118E-4</v>
      </c>
      <c r="HM444" s="240">
        <f t="shared" ca="1" si="1070"/>
        <v>7.9260771988327698E-4</v>
      </c>
      <c r="HN444" s="240">
        <f t="shared" ca="1" si="1071"/>
        <v>-1.2704474680140089E-3</v>
      </c>
      <c r="HO444" s="240">
        <f t="shared" ca="1" si="1072"/>
        <v>3.4980743081693236E-4</v>
      </c>
      <c r="HP444" s="240">
        <f t="shared" ca="1" si="1073"/>
        <v>9.5589269982865061E-4</v>
      </c>
      <c r="HQ444" s="240">
        <f t="shared" ca="1" si="1074"/>
        <v>-1.2093678063711392E-3</v>
      </c>
      <c r="HR444" s="240">
        <f t="shared" ca="1" si="1075"/>
        <v>1.3159823509936865E-4</v>
      </c>
      <c r="HS444" s="240">
        <f t="shared" ca="1" si="1076"/>
        <v>1.0910316914447184E-3</v>
      </c>
      <c r="HT444" s="240">
        <f t="shared" ca="1" si="1077"/>
        <v>-1.1126786540709016E-3</v>
      </c>
      <c r="HU444" s="240">
        <f t="shared" ca="1" si="1078"/>
        <v>-9.0485833174501192E-5</v>
      </c>
      <c r="HV444" s="240">
        <f t="shared" ca="1" si="1079"/>
        <v>1.1940455656078821E-3</v>
      </c>
      <c r="HW444" s="240">
        <f t="shared" ca="1" si="1080"/>
        <v>-9.8322699566778132E-4</v>
      </c>
      <c r="HX444" s="240">
        <f t="shared" ca="1" si="1081"/>
        <v>-3.099055718589111E-4</v>
      </c>
      <c r="HY444" s="240">
        <f t="shared" ca="1" si="1082"/>
        <v>1.2619011081294624E-3</v>
      </c>
      <c r="HZ444" s="240">
        <f t="shared" ca="1" si="1083"/>
        <v>-8.2482449837851645E-4</v>
      </c>
      <c r="IA444" s="240">
        <f t="shared" ca="1" si="1084"/>
        <v>-5.2020022923411787E-4</v>
      </c>
      <c r="IB444" s="240">
        <f t="shared" ca="1" si="1085"/>
        <v>1.2926003318837135E-3</v>
      </c>
      <c r="IC444" s="240">
        <f t="shared" ca="1" si="1086"/>
        <v>-6.4213527862632726E-4</v>
      </c>
      <c r="ID444" s="240">
        <f t="shared" ca="1" si="1087"/>
        <v>-7.1517773900111258E-4</v>
      </c>
      <c r="IE444" s="240">
        <f t="shared" ca="1" si="1088"/>
        <v>6.881190556143501E-4</v>
      </c>
      <c r="IF444" s="240">
        <f t="shared" ca="1" si="1089"/>
        <v>-4.405385684608483E-4</v>
      </c>
      <c r="IG444" s="240">
        <f t="shared" ca="1" si="1090"/>
        <v>-8.8909704390996197E-4</v>
      </c>
      <c r="IH444" s="240">
        <f t="shared" ca="1" si="1091"/>
        <v>1.2400347766695502E-3</v>
      </c>
      <c r="II444" s="240">
        <f t="shared" ca="1" si="1092"/>
        <v>-2.2597032560274901E-4</v>
      </c>
      <c r="IJ444" s="240">
        <f t="shared" ca="1" si="1093"/>
        <v>-1.0368371395561098E-3</v>
      </c>
      <c r="IK444" s="240">
        <f t="shared" ca="1" si="1094"/>
        <v>1.1583177755049338E-3</v>
      </c>
      <c r="IL444" s="240">
        <f t="shared" ca="1" si="1095"/>
        <v>-4.7484508585563835E-6</v>
      </c>
      <c r="IM444" s="240">
        <f t="shared" ca="1" si="1096"/>
        <v>-1.1540478608962706E-3</v>
      </c>
      <c r="IN444" s="240">
        <f t="shared" ca="1" si="1097"/>
        <v>1.0424944373038268E-3</v>
      </c>
      <c r="IO444" s="240">
        <f t="shared" ca="1" si="1098"/>
        <v>2.166132406688401E-4</v>
      </c>
      <c r="IP444" s="240">
        <f t="shared" ca="1" si="1099"/>
        <v>-1.2372779716196807E-3</v>
      </c>
      <c r="IQ444" s="240">
        <f t="shared" ca="1" si="1100"/>
        <v>8.9597514727571086E-4</v>
      </c>
      <c r="IR444" s="240">
        <f t="shared" ca="1" si="1101"/>
        <v>4.3159681701147423E-4</v>
      </c>
      <c r="IS444" s="240">
        <f t="shared" ca="1" si="1102"/>
        <v>-1.2840767848181303E-3</v>
      </c>
      <c r="IT444" s="240">
        <f t="shared" ca="1" si="1103"/>
        <v>7.2307412418991571E-4</v>
      </c>
      <c r="IU444" s="240">
        <f t="shared" ca="1" si="1104"/>
        <v>6.338721479863653E-4</v>
      </c>
      <c r="IV444" s="240">
        <f t="shared" ca="1" si="1105"/>
        <v>-1.2930663227642884E-3</v>
      </c>
      <c r="IW444" s="240">
        <f t="shared" ca="1" si="1106"/>
        <v>5.2888238943292715E-4</v>
      </c>
      <c r="IX444" s="240">
        <f t="shared" ca="1" si="1107"/>
        <v>8.1748329407662983E-4</v>
      </c>
      <c r="IY444" s="240">
        <f t="shared" ca="1" si="1108"/>
        <v>-1.2639818910733297E-3</v>
      </c>
      <c r="IZ444" s="240">
        <f t="shared" ca="1" si="1109"/>
        <v>3.1911786333309864E-4</v>
      </c>
      <c r="JA444" s="240">
        <f t="shared" ca="1" si="1110"/>
        <v>9.7702387737391401E-4</v>
      </c>
      <c r="JB444" s="240">
        <f t="shared" ca="1" si="1111"/>
        <v>-1.1976798725538205E-3</v>
      </c>
    </row>
    <row r="445" spans="2:262">
      <c r="B445" s="248">
        <v>84</v>
      </c>
      <c r="C445" s="247">
        <f t="shared" si="1112"/>
        <v>1.640625000000001E-3</v>
      </c>
      <c r="D445" s="244">
        <f t="shared" ca="1" si="855"/>
        <v>23.807530245282933</v>
      </c>
      <c r="E445" s="243">
        <f ca="1">CL361</f>
        <v>-0.19246975471706723</v>
      </c>
      <c r="F445" s="242">
        <v>84</v>
      </c>
      <c r="G445" s="240">
        <f t="shared" ca="1" si="856"/>
        <v>-2.1166349143584575E-5</v>
      </c>
      <c r="H445" s="240">
        <f t="shared" ca="1" si="857"/>
        <v>8.2913499150428908E-4</v>
      </c>
      <c r="I445" s="240">
        <f t="shared" ca="1" si="858"/>
        <v>-7.6053670962316191E-4</v>
      </c>
      <c r="J445" s="240">
        <f t="shared" ca="1" si="859"/>
        <v>-1.121059451988094E-4</v>
      </c>
      <c r="K445" s="240">
        <f t="shared" ca="1" si="860"/>
        <v>8.6622946311418767E-4</v>
      </c>
      <c r="L445" s="240">
        <f t="shared" ca="1" si="861"/>
        <v>-7.0456953931031846E-4</v>
      </c>
      <c r="M445" s="240">
        <f t="shared" ca="1" si="862"/>
        <v>-2.0196589971842638E-4</v>
      </c>
      <c r="N445" s="240">
        <f t="shared" ca="1" si="863"/>
        <v>8.9498167146510421E-4</v>
      </c>
      <c r="O445" s="240">
        <f t="shared" ca="1" si="864"/>
        <v>-6.41816979177028E-4</v>
      </c>
      <c r="P445" s="240">
        <f t="shared" ca="1" si="865"/>
        <v>-2.8988081221796352E-4</v>
      </c>
      <c r="Q445" s="240">
        <f t="shared" ca="1" si="866"/>
        <v>9.1511471707306365E-4</v>
      </c>
      <c r="R445" s="240">
        <f t="shared" ca="1" si="867"/>
        <v>-5.7288337068141302E-4</v>
      </c>
      <c r="S445" s="240">
        <f t="shared" ca="1" si="868"/>
        <v>-3.750040140308705E-4</v>
      </c>
      <c r="T445" s="240">
        <f t="shared" ca="1" si="869"/>
        <v>9.2643470770301909E-4</v>
      </c>
      <c r="U445" s="241">
        <f t="shared" ca="1" si="870"/>
        <v>-4.9843258215622984E-4</v>
      </c>
      <c r="V445" s="240">
        <f t="shared" ca="1" si="871"/>
        <v>-4.5651572219061363E-4</v>
      </c>
      <c r="W445" s="240">
        <f t="shared" ca="1" si="872"/>
        <v>9.2883262565706792E-4</v>
      </c>
      <c r="X445" s="240">
        <f t="shared" ca="1" si="873"/>
        <v>-4.1918161539391689E-4</v>
      </c>
      <c r="Y445" s="240">
        <f t="shared" ca="1" si="874"/>
        <v>-5.3363093438878499E-4</v>
      </c>
      <c r="Z445" s="240">
        <f t="shared" ca="1" si="875"/>
        <v>9.2228537767447688E-4</v>
      </c>
      <c r="AA445" s="240">
        <f t="shared" ca="1" si="876"/>
        <v>-3.3589370052738331E-4</v>
      </c>
      <c r="AB445" s="240">
        <f t="shared" ca="1" si="877"/>
        <v>-6.0560698897644497E-4</v>
      </c>
      <c r="AC445" s="240">
        <f t="shared" ca="1" si="878"/>
        <v>9.0685601733240769E-4</v>
      </c>
      <c r="AD445" s="240">
        <f t="shared" ca="1" si="879"/>
        <v>-2.4937094570659041E-4</v>
      </c>
      <c r="AE445" s="240">
        <f t="shared" ca="1" si="880"/>
        <v>-6.7175071720180655E-4</v>
      </c>
      <c r="AF445" s="240">
        <f t="shared" ca="1" si="881"/>
        <v>8.8269313780550305E-4</v>
      </c>
      <c r="AG445" s="240">
        <f t="shared" ca="1" si="882"/>
        <v>-1.6044661235861755E-4</v>
      </c>
      <c r="AH445" s="240">
        <f t="shared" ca="1" si="883"/>
        <v>-7.3142511880422379E-4</v>
      </c>
      <c r="AI445" s="240">
        <f t="shared" ca="1" si="884"/>
        <v>8.5002944083237958E-4</v>
      </c>
      <c r="AJ445" s="240">
        <f t="shared" ca="1" si="885"/>
        <v>-6.9977090424597373E-5</v>
      </c>
      <c r="AK445" s="240">
        <f t="shared" ca="1" si="886"/>
        <v>-7.8405549667491417E-4</v>
      </c>
      <c r="AL445" s="240">
        <f t="shared" ca="1" si="887"/>
        <v>8.0917949567067848E-4</v>
      </c>
      <c r="AM445" s="240">
        <f t="shared" ca="1" si="888"/>
        <v>2.1166349143580292E-5</v>
      </c>
      <c r="AN445" s="240">
        <f t="shared" ca="1" si="889"/>
        <v>-8.2913499150428561E-4</v>
      </c>
      <c r="AO445" s="240">
        <f t="shared" ca="1" si="890"/>
        <v>7.6053670962316039E-4</v>
      </c>
      <c r="AP445" s="240">
        <f t="shared" ca="1" si="891"/>
        <v>1.1210594519880853E-4</v>
      </c>
      <c r="AQ445" s="240">
        <f t="shared" ca="1" si="892"/>
        <v>-8.6622946311418593E-4</v>
      </c>
      <c r="AR445" s="240">
        <f t="shared" ca="1" si="893"/>
        <v>7.0456953931031466E-4</v>
      </c>
      <c r="AS445" s="240">
        <f t="shared" ca="1" si="894"/>
        <v>2.0196589971842869E-4</v>
      </c>
      <c r="AT445" s="240">
        <f t="shared" ca="1" si="895"/>
        <v>-8.9498167146510388E-4</v>
      </c>
      <c r="AU445" s="240">
        <f t="shared" ca="1" si="896"/>
        <v>6.4181697917703104E-4</v>
      </c>
      <c r="AV445" s="240">
        <f t="shared" ca="1" si="897"/>
        <v>2.8988081221795637E-4</v>
      </c>
      <c r="AW445" s="240">
        <f t="shared" ca="1" si="898"/>
        <v>-9.1511471707306409E-4</v>
      </c>
      <c r="AX445" s="240">
        <f t="shared" ca="1" si="899"/>
        <v>5.7288337068141389E-4</v>
      </c>
      <c r="AY445" s="240">
        <f t="shared" ca="1" si="900"/>
        <v>3.7500401403086665E-4</v>
      </c>
      <c r="AZ445" s="240">
        <f t="shared" ca="1" si="901"/>
        <v>-9.2643470770301963E-4</v>
      </c>
      <c r="BA445" s="240">
        <f t="shared" ca="1" si="902"/>
        <v>4.9843258215622789E-4</v>
      </c>
      <c r="BB445" s="240">
        <f t="shared" ca="1" si="903"/>
        <v>4.5651572219061282E-4</v>
      </c>
      <c r="BC445" s="240">
        <f t="shared" ca="1" si="904"/>
        <v>-9.2883262565706781E-4</v>
      </c>
      <c r="BD445" s="240">
        <f t="shared" ca="1" si="905"/>
        <v>4.1918161539392351E-4</v>
      </c>
      <c r="BE445" s="240">
        <f t="shared" ca="1" si="906"/>
        <v>5.3363093438878423E-4</v>
      </c>
      <c r="BF445" s="240">
        <f t="shared" ca="1" si="907"/>
        <v>-9.2228537767447688E-4</v>
      </c>
      <c r="BG445" s="240">
        <f t="shared" ca="1" si="908"/>
        <v>3.3589370052738412E-4</v>
      </c>
      <c r="BH445" s="240">
        <f t="shared" ca="1" si="909"/>
        <v>6.0560698897644931E-4</v>
      </c>
      <c r="BI445" s="240">
        <f t="shared" ca="1" si="910"/>
        <v>-9.0685601733240791E-4</v>
      </c>
      <c r="BJ445" s="240">
        <f t="shared" ca="1" si="911"/>
        <v>2.4937094570659128E-4</v>
      </c>
      <c r="BK445" s="240">
        <f t="shared" ca="1" si="912"/>
        <v>6.717507172018059E-4</v>
      </c>
      <c r="BL445" s="240">
        <f t="shared" ca="1" si="913"/>
        <v>-8.8269313780550544E-4</v>
      </c>
      <c r="BM445" s="240">
        <f t="shared" ca="1" si="914"/>
        <v>1.6044661235861842E-4</v>
      </c>
      <c r="BN445" s="240">
        <f t="shared" ca="1" si="915"/>
        <v>7.3142511880422314E-4</v>
      </c>
      <c r="BO445" s="240">
        <f t="shared" ca="1" si="916"/>
        <v>-8.5002944083238002E-4</v>
      </c>
      <c r="BP445" s="240">
        <f t="shared" ca="1" si="917"/>
        <v>6.9977090424591681E-5</v>
      </c>
      <c r="BQ445" s="240">
        <f t="shared" ca="1" si="918"/>
        <v>7.8405549667490658E-4</v>
      </c>
      <c r="BR445" s="240">
        <f t="shared" ca="1" si="919"/>
        <v>-8.0917949567067891E-4</v>
      </c>
      <c r="BS445" s="240">
        <f t="shared" ca="1" si="920"/>
        <v>-2.1166349143592652E-5</v>
      </c>
      <c r="BT445" s="240">
        <f t="shared" ca="1" si="921"/>
        <v>8.2913499150428518E-4</v>
      </c>
      <c r="BU445" s="240">
        <f t="shared" ca="1" si="922"/>
        <v>-7.6053670962316093E-4</v>
      </c>
      <c r="BV445" s="240">
        <f t="shared" ca="1" si="923"/>
        <v>-1.1210594519879454E-4</v>
      </c>
      <c r="BW445" s="240">
        <f t="shared" ca="1" si="924"/>
        <v>8.6622946311418572E-4</v>
      </c>
      <c r="BX445" s="240">
        <f t="shared" ca="1" si="925"/>
        <v>-7.0456953931031532E-4</v>
      </c>
      <c r="BY445" s="240">
        <f t="shared" ca="1" si="926"/>
        <v>-2.0196589971841492E-4</v>
      </c>
      <c r="BZ445" s="240">
        <f t="shared" ca="1" si="927"/>
        <v>8.9498167146510378E-4</v>
      </c>
      <c r="CA445" s="240">
        <f t="shared" ca="1" si="928"/>
        <v>-6.4181697917702215E-4</v>
      </c>
      <c r="CB445" s="240">
        <f t="shared" ca="1" si="929"/>
        <v>-2.898808122179555E-4</v>
      </c>
      <c r="CC445" s="240">
        <f t="shared" ca="1" si="930"/>
        <v>9.1511471707306398E-4</v>
      </c>
      <c r="CD445" s="240">
        <f t="shared" ca="1" si="931"/>
        <v>-5.7288337068140413E-4</v>
      </c>
      <c r="CE445" s="240">
        <f t="shared" ca="1" si="932"/>
        <v>-3.7500401403086584E-4</v>
      </c>
      <c r="CF445" s="240">
        <f t="shared" ca="1" si="933"/>
        <v>9.2643470770301952E-4</v>
      </c>
      <c r="CG445" s="240">
        <f t="shared" ca="1" si="934"/>
        <v>-4.9843258215623971E-4</v>
      </c>
      <c r="CH445" s="240">
        <f t="shared" ca="1" si="935"/>
        <v>-4.56515722190612E-4</v>
      </c>
      <c r="CI445" s="240">
        <f t="shared" ca="1" si="936"/>
        <v>9.288326256570677E-4</v>
      </c>
      <c r="CJ445" s="240">
        <f t="shared" ca="1" si="937"/>
        <v>-4.1918161539392432E-4</v>
      </c>
      <c r="CK445" s="240">
        <f t="shared" ca="1" si="938"/>
        <v>-5.3363093438878347E-4</v>
      </c>
      <c r="CL445" s="240">
        <f t="shared" ca="1" si="939"/>
        <v>9.2228537767447862E-4</v>
      </c>
      <c r="CM445" s="240">
        <f t="shared" ca="1" si="940"/>
        <v>-3.3589370052738499E-4</v>
      </c>
      <c r="CN445" s="240">
        <f t="shared" ca="1" si="941"/>
        <v>-6.0560698897644855E-4</v>
      </c>
      <c r="CO445" s="240">
        <f t="shared" ca="1" si="942"/>
        <v>9.0685601733241094E-4</v>
      </c>
      <c r="CP445" s="240">
        <f t="shared" ca="1" si="943"/>
        <v>-2.4937094570659225E-4</v>
      </c>
      <c r="CQ445" s="240">
        <f t="shared" ca="1" si="944"/>
        <v>-6.7175071720181447E-4</v>
      </c>
      <c r="CR445" s="240">
        <f t="shared" ca="1" si="945"/>
        <v>8.8269313780550576E-4</v>
      </c>
      <c r="CS445" s="240">
        <f t="shared" ca="1" si="946"/>
        <v>-1.6044661235861929E-4</v>
      </c>
      <c r="CT445" s="240">
        <f t="shared" ca="1" si="947"/>
        <v>-7.3142511880423073E-4</v>
      </c>
      <c r="CU445" s="240">
        <f t="shared" ca="1" si="948"/>
        <v>8.5002944083238045E-4</v>
      </c>
      <c r="CV445" s="240">
        <f t="shared" ca="1" si="949"/>
        <v>-6.9977090424592657E-5</v>
      </c>
      <c r="CW445" s="240">
        <f t="shared" ca="1" si="950"/>
        <v>-7.8405549667490604E-4</v>
      </c>
      <c r="CX445" s="240">
        <f t="shared" ca="1" si="951"/>
        <v>8.0917949567067935E-4</v>
      </c>
      <c r="CY445" s="240">
        <f t="shared" ca="1" si="952"/>
        <v>2.1166349143591731E-5</v>
      </c>
      <c r="CZ445" s="240">
        <f t="shared" ca="1" si="953"/>
        <v>-8.2913499150428496E-4</v>
      </c>
      <c r="DA445" s="240">
        <f t="shared" ca="1" si="954"/>
        <v>7.6053670962316147E-4</v>
      </c>
      <c r="DB445" s="240">
        <f t="shared" ca="1" si="955"/>
        <v>1.1210594519879362E-4</v>
      </c>
      <c r="DC445" s="240">
        <f t="shared" ca="1" si="956"/>
        <v>-8.6622946311418539E-4</v>
      </c>
      <c r="DD445" s="240">
        <f t="shared" ca="1" si="957"/>
        <v>7.0456953931031597E-4</v>
      </c>
      <c r="DE445" s="240">
        <f t="shared" ca="1" si="958"/>
        <v>2.01965899718414E-4</v>
      </c>
      <c r="DF445" s="240">
        <f t="shared" ca="1" si="959"/>
        <v>-8.9498167146510345E-4</v>
      </c>
      <c r="DG445" s="240">
        <f t="shared" ca="1" si="960"/>
        <v>6.4181697917702291E-4</v>
      </c>
      <c r="DH445" s="240">
        <f t="shared" ca="1" si="961"/>
        <v>2.8988081221795463E-4</v>
      </c>
      <c r="DI445" s="240">
        <f t="shared" ca="1" si="962"/>
        <v>-9.1511471707306376E-4</v>
      </c>
      <c r="DJ445" s="240">
        <f t="shared" ca="1" si="963"/>
        <v>5.72883370681405E-4</v>
      </c>
      <c r="DK445" s="240">
        <f t="shared" ca="1" si="964"/>
        <v>3.7500401403086503E-4</v>
      </c>
      <c r="DL445" s="240">
        <f t="shared" ca="1" si="965"/>
        <v>-9.2643470770301952E-4</v>
      </c>
      <c r="DM445" s="240">
        <f t="shared" ca="1" si="966"/>
        <v>4.9843258215624057E-4</v>
      </c>
      <c r="DN445" s="240">
        <f t="shared" ca="1" si="967"/>
        <v>4.5651572219061124E-4</v>
      </c>
      <c r="DO445" s="240">
        <f t="shared" ca="1" si="968"/>
        <v>-9.2883262565706759E-4</v>
      </c>
      <c r="DP445" s="240">
        <f t="shared" ca="1" si="969"/>
        <v>4.1918161539392513E-4</v>
      </c>
      <c r="DQ445" s="240">
        <f t="shared" ca="1" si="970"/>
        <v>5.3363093438878271E-4</v>
      </c>
      <c r="DR445" s="240">
        <f t="shared" ca="1" si="971"/>
        <v>-9.2228537767447872E-4</v>
      </c>
      <c r="DS445" s="240">
        <f t="shared" ca="1" si="972"/>
        <v>3.3589370052738581E-4</v>
      </c>
      <c r="DT445" s="240">
        <f t="shared" ca="1" si="973"/>
        <v>6.056069889764479E-4</v>
      </c>
      <c r="DU445" s="240">
        <f t="shared" ca="1" si="974"/>
        <v>-9.0685601733241116E-4</v>
      </c>
      <c r="DV445" s="240">
        <f t="shared" ca="1" si="975"/>
        <v>2.4937094570659312E-4</v>
      </c>
      <c r="DW445" s="240">
        <f t="shared" ca="1" si="976"/>
        <v>6.7175071720181382E-4</v>
      </c>
      <c r="DX445" s="240">
        <f t="shared" ca="1" si="977"/>
        <v>-8.8269313780550598E-4</v>
      </c>
      <c r="DY445" s="240">
        <f t="shared" ca="1" si="978"/>
        <v>1.6044661235862026E-4</v>
      </c>
      <c r="DZ445" s="240">
        <f t="shared" ca="1" si="979"/>
        <v>7.314251188042303E-4</v>
      </c>
      <c r="EA445" s="240">
        <f t="shared" ca="1" si="980"/>
        <v>-8.5002944083237015E-4</v>
      </c>
      <c r="EB445" s="240">
        <f t="shared" ca="1" si="981"/>
        <v>6.997709042461987E-5</v>
      </c>
      <c r="EC445" s="240">
        <f t="shared" ca="1" si="982"/>
        <v>7.840554966749056E-4</v>
      </c>
      <c r="ED445" s="240">
        <f t="shared" ca="1" si="983"/>
        <v>-8.0917949567067989E-4</v>
      </c>
      <c r="EE445" s="240">
        <f t="shared" ca="1" si="984"/>
        <v>-2.1166349143590755E-5</v>
      </c>
      <c r="EF445" s="240">
        <f t="shared" ca="1" si="985"/>
        <v>8.2913499150429634E-4</v>
      </c>
      <c r="EG445" s="240">
        <f t="shared" ca="1" si="986"/>
        <v>-7.6053670962317708E-4</v>
      </c>
      <c r="EH445" s="240">
        <f t="shared" ca="1" si="987"/>
        <v>-1.121059451987927E-4</v>
      </c>
      <c r="EI445" s="240">
        <f t="shared" ca="1" si="988"/>
        <v>8.6622946311418507E-4</v>
      </c>
      <c r="EJ445" s="240">
        <f t="shared" ca="1" si="989"/>
        <v>-7.0456953931031651E-4</v>
      </c>
      <c r="EK445" s="240">
        <f t="shared" ca="1" si="990"/>
        <v>-2.0196589971843893E-4</v>
      </c>
      <c r="EL445" s="240">
        <f t="shared" ca="1" si="991"/>
        <v>8.9498167146509619E-4</v>
      </c>
      <c r="EM445" s="240">
        <f t="shared" ca="1" si="992"/>
        <v>-6.4181697917704275E-4</v>
      </c>
      <c r="EN445" s="240">
        <f t="shared" ca="1" si="993"/>
        <v>-2.8988081221795377E-4</v>
      </c>
      <c r="EO445" s="240">
        <f t="shared" ca="1" si="994"/>
        <v>9.1511471707306376E-4</v>
      </c>
      <c r="EP445" s="240">
        <f t="shared" ca="1" si="995"/>
        <v>-5.7288337068140554E-4</v>
      </c>
      <c r="EQ445" s="240">
        <f t="shared" ca="1" si="996"/>
        <v>-3.7500401403088828E-4</v>
      </c>
      <c r="ER445" s="240">
        <f t="shared" ca="1" si="997"/>
        <v>9.2643470770301735E-4</v>
      </c>
      <c r="ES445" s="240">
        <f t="shared" ca="1" si="998"/>
        <v>-4.9843258215624144E-4</v>
      </c>
      <c r="ET445" s="240">
        <f t="shared" ca="1" si="999"/>
        <v>-4.5651572219061043E-4</v>
      </c>
      <c r="EU445" s="240">
        <f t="shared" ca="1" si="1000"/>
        <v>9.2883262565706759E-4</v>
      </c>
      <c r="EV445" s="240">
        <f t="shared" ca="1" si="1001"/>
        <v>-4.1918161539390231E-4</v>
      </c>
      <c r="EW445" s="240">
        <f t="shared" ca="1" si="1002"/>
        <v>-5.3363093438876037E-4</v>
      </c>
      <c r="EX445" s="240">
        <f t="shared" ca="1" si="1003"/>
        <v>9.2228537767447894E-4</v>
      </c>
      <c r="EY445" s="240">
        <f t="shared" ca="1" si="1004"/>
        <v>-3.3589370052738667E-4</v>
      </c>
      <c r="EZ445" s="240">
        <f t="shared" ca="1" si="1005"/>
        <v>-6.0560698897644725E-4</v>
      </c>
      <c r="FA445" s="240">
        <f t="shared" ca="1" si="1006"/>
        <v>9.0685601733240574E-4</v>
      </c>
      <c r="FB445" s="240">
        <f t="shared" ca="1" si="1007"/>
        <v>-2.4937094570656851E-4</v>
      </c>
      <c r="FC445" s="240">
        <f t="shared" ca="1" si="1008"/>
        <v>-6.7175071720179495E-4</v>
      </c>
      <c r="FD445" s="240">
        <f t="shared" ca="1" si="1009"/>
        <v>8.826931378055062E-4</v>
      </c>
      <c r="FE445" s="240">
        <f t="shared" ca="1" si="1010"/>
        <v>-1.6044661235862102E-4</v>
      </c>
      <c r="FF445" s="240">
        <f t="shared" ca="1" si="1011"/>
        <v>-7.3142511880422976E-4</v>
      </c>
      <c r="FG445" s="240">
        <f t="shared" ca="1" si="1012"/>
        <v>8.5002944083237047E-4</v>
      </c>
      <c r="FH445" s="240">
        <f t="shared" ca="1" si="1013"/>
        <v>-6.9977090424620737E-5</v>
      </c>
      <c r="FI445" s="240">
        <f t="shared" ca="1" si="1014"/>
        <v>-7.8405549667490506E-4</v>
      </c>
      <c r="FJ445" s="240">
        <f t="shared" ca="1" si="1015"/>
        <v>8.0917949567068032E-4</v>
      </c>
      <c r="FK445" s="240">
        <f t="shared" ca="1" si="1016"/>
        <v>2.1166349143589887E-5</v>
      </c>
      <c r="FL445" s="240">
        <f t="shared" ca="1" si="1017"/>
        <v>-8.2913499150429602E-4</v>
      </c>
      <c r="FM445" s="240">
        <f t="shared" ca="1" si="1018"/>
        <v>7.6053670962317763E-4</v>
      </c>
      <c r="FN445" s="240">
        <f t="shared" ca="1" si="1019"/>
        <v>1.1210594519879183E-4</v>
      </c>
      <c r="FO445" s="240">
        <f t="shared" ca="1" si="1020"/>
        <v>-8.6622946311418474E-4</v>
      </c>
      <c r="FP445" s="240">
        <f t="shared" ca="1" si="1021"/>
        <v>7.0456953931031716E-4</v>
      </c>
      <c r="FQ445" s="240">
        <f t="shared" ca="1" si="1022"/>
        <v>2.0196589971843801E-4</v>
      </c>
      <c r="FR445" s="240">
        <f t="shared" ca="1" si="1023"/>
        <v>-8.9498167146509597E-4</v>
      </c>
      <c r="FS445" s="240">
        <f t="shared" ca="1" si="1024"/>
        <v>6.4181697917704329E-4</v>
      </c>
      <c r="FT445" s="240">
        <f t="shared" ca="1" si="1025"/>
        <v>2.898808122179529E-4</v>
      </c>
      <c r="FU445" s="240">
        <f t="shared" ca="1" si="1026"/>
        <v>-9.1511471707306355E-4</v>
      </c>
      <c r="FV445" s="240">
        <f t="shared" ca="1" si="1027"/>
        <v>5.728833706814063E-4</v>
      </c>
      <c r="FW445" s="240">
        <f t="shared" ca="1" si="1028"/>
        <v>3.7500401403088747E-4</v>
      </c>
      <c r="FX445" s="240">
        <f t="shared" ca="1" si="1029"/>
        <v>-9.2643470770301735E-4</v>
      </c>
      <c r="FY445" s="240">
        <f t="shared" ca="1" si="1030"/>
        <v>4.9843258215624209E-4</v>
      </c>
      <c r="FZ445" s="240">
        <f t="shared" ca="1" si="1031"/>
        <v>4.5651572219060967E-4</v>
      </c>
      <c r="GA445" s="240">
        <f t="shared" ca="1" si="1032"/>
        <v>-9.288326256570677E-4</v>
      </c>
      <c r="GB445" s="240">
        <f t="shared" ca="1" si="1033"/>
        <v>4.1918161539390329E-4</v>
      </c>
      <c r="GC445" s="240">
        <f t="shared" ca="1" si="1034"/>
        <v>5.3363093438875962E-4</v>
      </c>
      <c r="GD445" s="240">
        <f t="shared" ca="1" si="1035"/>
        <v>-9.2228537767447894E-4</v>
      </c>
      <c r="GE445" s="240">
        <f t="shared" ca="1" si="1036"/>
        <v>3.3589370052738754E-4</v>
      </c>
      <c r="GF445" s="240">
        <f t="shared" ca="1" si="1037"/>
        <v>6.056069889764466E-4</v>
      </c>
      <c r="GG445" s="240">
        <f t="shared" ca="1" si="1038"/>
        <v>-9.0685601733240585E-4</v>
      </c>
      <c r="GH445" s="240">
        <f t="shared" ca="1" si="1039"/>
        <v>2.4937094570656938E-4</v>
      </c>
      <c r="GI445" s="240">
        <f t="shared" ca="1" si="1040"/>
        <v>6.717507172017943E-4</v>
      </c>
      <c r="GJ445" s="240">
        <f t="shared" ca="1" si="1041"/>
        <v>-8.8269313780550652E-4</v>
      </c>
      <c r="GK445" s="240">
        <f t="shared" ca="1" si="1042"/>
        <v>1.60446612358622E-4</v>
      </c>
      <c r="GL445" s="240">
        <f t="shared" ca="1" si="1043"/>
        <v>7.3142511880422922E-4</v>
      </c>
      <c r="GM445" s="240">
        <f t="shared" ca="1" si="1044"/>
        <v>-8.500294408323708E-4</v>
      </c>
      <c r="GN445" s="240">
        <f t="shared" ca="1" si="1045"/>
        <v>6.9977090424621713E-5</v>
      </c>
      <c r="GO445" s="240">
        <f t="shared" ca="1" si="1046"/>
        <v>7.8405549667490463E-4</v>
      </c>
      <c r="GP445" s="240">
        <f t="shared" ca="1" si="1047"/>
        <v>-8.0917949567068076E-4</v>
      </c>
      <c r="GQ445" s="240">
        <f t="shared" ca="1" si="1048"/>
        <v>-2.116634914358902E-5</v>
      </c>
      <c r="GR445" s="240">
        <f t="shared" ca="1" si="1049"/>
        <v>8.2913499150429558E-4</v>
      </c>
      <c r="GS445" s="240">
        <f t="shared" ca="1" si="1050"/>
        <v>-7.6053670962317817E-4</v>
      </c>
      <c r="GT445" s="240">
        <f t="shared" ca="1" si="1051"/>
        <v>-1.1210594519879091E-4</v>
      </c>
      <c r="GU445" s="240">
        <f t="shared" ca="1" si="1052"/>
        <v>8.6622946311418442E-4</v>
      </c>
      <c r="GV445" s="240">
        <f t="shared" ca="1" si="1053"/>
        <v>-7.045695393103177E-4</v>
      </c>
      <c r="GW445" s="240">
        <f t="shared" ca="1" si="1054"/>
        <v>-2.0196589971843717E-4</v>
      </c>
      <c r="GX445" s="240">
        <f t="shared" ca="1" si="1055"/>
        <v>8.9498167146509575E-4</v>
      </c>
      <c r="GY445" s="240">
        <f t="shared" ca="1" si="1056"/>
        <v>-6.4181697917704405E-4</v>
      </c>
      <c r="GZ445" s="240">
        <f t="shared" ca="1" si="1057"/>
        <v>-2.8988081221795203E-4</v>
      </c>
      <c r="HA445" s="240">
        <f t="shared" ca="1" si="1058"/>
        <v>9.1511471707306333E-4</v>
      </c>
      <c r="HB445" s="240">
        <f t="shared" ca="1" si="1059"/>
        <v>-5.7288337068140706E-4</v>
      </c>
      <c r="HC445" s="240">
        <f t="shared" ca="1" si="1060"/>
        <v>-3.750040140308866E-4</v>
      </c>
      <c r="HD445" s="240">
        <f t="shared" ca="1" si="1061"/>
        <v>9.2643470770301735E-4</v>
      </c>
      <c r="HE445" s="240">
        <f t="shared" ca="1" si="1062"/>
        <v>-4.9843258215624285E-4</v>
      </c>
      <c r="HF445" s="240">
        <f t="shared" ca="1" si="1063"/>
        <v>-4.5651572219060886E-4</v>
      </c>
      <c r="HG445" s="240">
        <f t="shared" ca="1" si="1064"/>
        <v>9.288326256570677E-4</v>
      </c>
      <c r="HH445" s="240">
        <f t="shared" ca="1" si="1065"/>
        <v>-4.1918161539390405E-4</v>
      </c>
      <c r="HI445" s="240">
        <f t="shared" ca="1" si="1066"/>
        <v>-5.3363093438875886E-4</v>
      </c>
      <c r="HJ445" s="240">
        <f t="shared" ca="1" si="1067"/>
        <v>9.2228537767447916E-4</v>
      </c>
      <c r="HK445" s="240">
        <f t="shared" ca="1" si="1068"/>
        <v>-3.3589370052738835E-4</v>
      </c>
      <c r="HL445" s="240">
        <f t="shared" ca="1" si="1069"/>
        <v>-6.0560698897644584E-4</v>
      </c>
      <c r="HM445" s="240">
        <f t="shared" ca="1" si="1070"/>
        <v>9.0685601733240606E-4</v>
      </c>
      <c r="HN445" s="240">
        <f t="shared" ca="1" si="1071"/>
        <v>-2.4937094570657035E-4</v>
      </c>
      <c r="HO445" s="240">
        <f t="shared" ca="1" si="1072"/>
        <v>-6.7175071720179365E-4</v>
      </c>
      <c r="HP445" s="240">
        <f t="shared" ca="1" si="1073"/>
        <v>8.8269313780550685E-4</v>
      </c>
      <c r="HQ445" s="240">
        <f t="shared" ca="1" si="1074"/>
        <v>-1.6044661235862292E-4</v>
      </c>
      <c r="HR445" s="240">
        <f t="shared" ca="1" si="1075"/>
        <v>-7.3142511880422856E-4</v>
      </c>
      <c r="HS445" s="240">
        <f t="shared" ca="1" si="1076"/>
        <v>8.5002944083237123E-4</v>
      </c>
      <c r="HT445" s="240">
        <f t="shared" ca="1" si="1077"/>
        <v>-6.9977090424622635E-5</v>
      </c>
      <c r="HU445" s="240">
        <f t="shared" ca="1" si="1078"/>
        <v>-7.8405549667490409E-4</v>
      </c>
      <c r="HV445" s="240">
        <f t="shared" ca="1" si="1079"/>
        <v>8.0917949567068119E-4</v>
      </c>
      <c r="HW445" s="240">
        <f t="shared" ca="1" si="1080"/>
        <v>2.1166349143588099E-5</v>
      </c>
      <c r="HX445" s="240">
        <f t="shared" ca="1" si="1081"/>
        <v>-8.2913499150429515E-4</v>
      </c>
      <c r="HY445" s="240">
        <f t="shared" ca="1" si="1082"/>
        <v>7.6053670962317882E-4</v>
      </c>
      <c r="HZ445" s="240">
        <f t="shared" ca="1" si="1083"/>
        <v>1.1210594519878999E-4</v>
      </c>
      <c r="IA445" s="240">
        <f t="shared" ca="1" si="1084"/>
        <v>-8.6622946311418409E-4</v>
      </c>
      <c r="IB445" s="240">
        <f t="shared" ca="1" si="1085"/>
        <v>7.0456953931031835E-4</v>
      </c>
      <c r="IC445" s="240">
        <f t="shared" ca="1" si="1086"/>
        <v>2.0196589971843625E-4</v>
      </c>
      <c r="ID445" s="240">
        <f t="shared" ca="1" si="1087"/>
        <v>-8.9498167146509532E-4</v>
      </c>
      <c r="IE445" s="240">
        <f t="shared" ca="1" si="1088"/>
        <v>3.717255753454714E-4</v>
      </c>
      <c r="IF445" s="240">
        <f t="shared" ca="1" si="1089"/>
        <v>2.8988081221795116E-4</v>
      </c>
      <c r="IG445" s="240">
        <f t="shared" ca="1" si="1090"/>
        <v>-9.1511471707306311E-4</v>
      </c>
      <c r="IH445" s="240">
        <f t="shared" ca="1" si="1091"/>
        <v>5.7288337068140782E-4</v>
      </c>
      <c r="II445" s="240">
        <f t="shared" ca="1" si="1092"/>
        <v>3.7500401403088579E-4</v>
      </c>
      <c r="IJ445" s="240">
        <f t="shared" ca="1" si="1093"/>
        <v>-9.2643470770301724E-4</v>
      </c>
      <c r="IK445" s="240">
        <f t="shared" ca="1" si="1094"/>
        <v>4.9843258215624361E-4</v>
      </c>
      <c r="IL445" s="240">
        <f t="shared" ca="1" si="1095"/>
        <v>4.5651572219060805E-4</v>
      </c>
      <c r="IM445" s="240">
        <f t="shared" ca="1" si="1096"/>
        <v>-9.288326256570677E-4</v>
      </c>
      <c r="IN445" s="240">
        <f t="shared" ca="1" si="1097"/>
        <v>4.1918161539390475E-4</v>
      </c>
      <c r="IO445" s="240">
        <f t="shared" ca="1" si="1098"/>
        <v>5.336309343887581E-4</v>
      </c>
      <c r="IP445" s="240">
        <f t="shared" ca="1" si="1099"/>
        <v>-9.2228537767447905E-4</v>
      </c>
      <c r="IQ445" s="240">
        <f t="shared" ca="1" si="1100"/>
        <v>3.3589370052738922E-4</v>
      </c>
      <c r="IR445" s="240">
        <f t="shared" ca="1" si="1101"/>
        <v>6.0560698897644519E-4</v>
      </c>
      <c r="IS445" s="240">
        <f t="shared" ca="1" si="1102"/>
        <v>-9.0685601733240628E-4</v>
      </c>
      <c r="IT445" s="240">
        <f t="shared" ca="1" si="1103"/>
        <v>2.4937094570657122E-4</v>
      </c>
      <c r="IU445" s="240">
        <f t="shared" ca="1" si="1104"/>
        <v>6.7175071720179311E-4</v>
      </c>
      <c r="IV445" s="240">
        <f t="shared" ca="1" si="1105"/>
        <v>-8.8269313780549058E-4</v>
      </c>
      <c r="IW445" s="240">
        <f t="shared" ca="1" si="1106"/>
        <v>1.6044661235862384E-4</v>
      </c>
      <c r="IX445" s="240">
        <f t="shared" ca="1" si="1107"/>
        <v>7.314251188041955E-4</v>
      </c>
      <c r="IY445" s="240">
        <f t="shared" ca="1" si="1108"/>
        <v>-8.5002944083237156E-4</v>
      </c>
      <c r="IZ445" s="240">
        <f t="shared" ca="1" si="1109"/>
        <v>6.9977090424623448E-5</v>
      </c>
      <c r="JA445" s="240">
        <f t="shared" ca="1" si="1110"/>
        <v>7.8405549667493195E-4</v>
      </c>
      <c r="JB445" s="240">
        <f t="shared" ca="1" si="1111"/>
        <v>-8.0917949567068162E-4</v>
      </c>
    </row>
    <row r="446" spans="2:262">
      <c r="B446" s="248">
        <v>85</v>
      </c>
      <c r="C446" s="247">
        <f t="shared" si="1112"/>
        <v>1.660156250000001E-3</v>
      </c>
      <c r="D446" s="244">
        <f t="shared" ca="1" si="855"/>
        <v>23.810714392416823</v>
      </c>
      <c r="E446" s="243">
        <f ca="1">CM361</f>
        <v>-0.18928560758317653</v>
      </c>
      <c r="F446" s="242">
        <v>85</v>
      </c>
      <c r="G446" s="240">
        <f t="shared" ca="1" si="856"/>
        <v>-1.495498322572068E-4</v>
      </c>
      <c r="H446" s="240">
        <f t="shared" ca="1" si="857"/>
        <v>8.2139195465226938E-5</v>
      </c>
      <c r="I446" s="240">
        <f t="shared" ca="1" si="858"/>
        <v>6.8577310345168337E-5</v>
      </c>
      <c r="J446" s="240">
        <f t="shared" ca="1" si="859"/>
        <v>-1.4974246005945564E-4</v>
      </c>
      <c r="K446" s="240">
        <f t="shared" ca="1" si="860"/>
        <v>7.9038265381524168E-5</v>
      </c>
      <c r="L446" s="240">
        <f t="shared" ca="1" si="861"/>
        <v>7.1826823812393153E-5</v>
      </c>
      <c r="M446" s="240">
        <f t="shared" ca="1" si="862"/>
        <v>-1.4984488860299584E-4</v>
      </c>
      <c r="N446" s="240">
        <f t="shared" ca="1" si="863"/>
        <v>7.5889725602186887E-5</v>
      </c>
      <c r="O446" s="240">
        <f t="shared" ca="1" si="864"/>
        <v>7.5033071486731436E-5</v>
      </c>
      <c r="P446" s="240">
        <f t="shared" ca="1" si="865"/>
        <v>-1.4985705618870293E-4</v>
      </c>
      <c r="Q446" s="240">
        <f t="shared" ca="1" si="866"/>
        <v>7.269547268984646E-5</v>
      </c>
      <c r="R446" s="240">
        <f t="shared" ca="1" si="867"/>
        <v>7.8194122044473124E-5</v>
      </c>
      <c r="S446" s="240">
        <f t="shared" ca="1" si="868"/>
        <v>-1.4977895548727813E-4</v>
      </c>
      <c r="T446" s="240">
        <f t="shared" ca="1" si="869"/>
        <v>6.9457430743016473E-5</v>
      </c>
      <c r="U446" s="241">
        <f t="shared" ca="1" si="870"/>
        <v>8.1308071386961773E-5</v>
      </c>
      <c r="V446" s="240">
        <f t="shared" ca="1" si="871"/>
        <v>-1.4961063354366374E-4</v>
      </c>
      <c r="W446" s="240">
        <f t="shared" ca="1" si="872"/>
        <v>6.6177550237087041E-5</v>
      </c>
      <c r="X446" s="240">
        <f t="shared" ca="1" si="873"/>
        <v>8.4373043787551994E-5</v>
      </c>
      <c r="Y446" s="240">
        <f t="shared" ca="1" si="874"/>
        <v>-1.4935219174870448E-4</v>
      </c>
      <c r="Z446" s="240">
        <f t="shared" ca="1" si="875"/>
        <v>6.2857806849432777E-5</v>
      </c>
      <c r="AA446" s="240">
        <f t="shared" ca="1" si="876"/>
        <v>8.7387193021475019E-5</v>
      </c>
      <c r="AB446" s="240">
        <f t="shared" ca="1" si="877"/>
        <v>-1.4900378577807407E-4</v>
      </c>
      <c r="AC446" s="240">
        <f t="shared" ca="1" si="878"/>
        <v>5.9500200269338191E-5</v>
      </c>
      <c r="AD446" s="240">
        <f t="shared" ca="1" si="879"/>
        <v>9.0348703477940379E-5</v>
      </c>
      <c r="AE446" s="240">
        <f t="shared" ca="1" si="880"/>
        <v>-1.4856562549850127E-4</v>
      </c>
      <c r="AF446" s="240">
        <f t="shared" ca="1" si="881"/>
        <v>5.6106752993456136E-5</v>
      </c>
      <c r="AG446" s="240">
        <f t="shared" ca="1" si="882"/>
        <v>9.3255791253786248E-5</v>
      </c>
      <c r="AH446" s="240">
        <f t="shared" ca="1" si="883"/>
        <v>-1.4803797484135483E-4</v>
      </c>
      <c r="AI446" s="240">
        <f t="shared" ca="1" si="884"/>
        <v>5.2679509107538436E-5</v>
      </c>
      <c r="AJ446" s="240">
        <f t="shared" ca="1" si="885"/>
        <v>9.6106705228038637E-5</v>
      </c>
      <c r="AK446" s="240">
        <f t="shared" ca="1" si="886"/>
        <v>-1.4742115164366004E-4</v>
      </c>
      <c r="AL446" s="240">
        <f t="shared" ca="1" si="887"/>
        <v>4.9220533055147108E-5</v>
      </c>
      <c r="AM446" s="240">
        <f t="shared" ca="1" si="888"/>
        <v>9.8899728116722842E-5</v>
      </c>
      <c r="AN446" s="240">
        <f t="shared" ca="1" si="889"/>
        <v>-1.467155274566474E-4</v>
      </c>
      <c r="AO446" s="240">
        <f t="shared" ca="1" si="890"/>
        <v>4.5731908394118633E-5</v>
      </c>
      <c r="AP446" s="240">
        <f t="shared" ca="1" si="891"/>
        <v>1.0163317750729016E-4</v>
      </c>
      <c r="AQ446" s="240">
        <f t="shared" ca="1" si="892"/>
        <v>-1.4592152732194184E-4</v>
      </c>
      <c r="AR446" s="240">
        <f t="shared" ca="1" si="893"/>
        <v>4.2215736541497689E-5</v>
      </c>
      <c r="AS446" s="240">
        <f t="shared" ca="1" si="894"/>
        <v>1.043054068720348E-4</v>
      </c>
      <c r="AT446" s="240">
        <f t="shared" ca="1" si="895"/>
        <v>-1.4503962951553434E-4</v>
      </c>
      <c r="AU446" s="240">
        <f t="shared" ca="1" si="896"/>
        <v>3.8674135507734248E-5</v>
      </c>
      <c r="AV446" s="240">
        <f t="shared" ca="1" si="897"/>
        <v>1.0691480655991011E-4</v>
      </c>
      <c r="AW446" s="240">
        <f t="shared" ca="1" si="898"/>
        <v>-1.4407036525968832E-4</v>
      </c>
      <c r="AX446" s="240">
        <f t="shared" ca="1" si="899"/>
        <v>3.5109238620860036E-5</v>
      </c>
      <c r="AY446" s="240">
        <f t="shared" ca="1" si="900"/>
        <v>1.0945980476611734E-4</v>
      </c>
      <c r="AZ446" s="240">
        <f t="shared" ca="1" si="901"/>
        <v>-1.4301431840294782E-4</v>
      </c>
      <c r="BA446" s="240">
        <f t="shared" ca="1" si="902"/>
        <v>3.152319324145754E-5</v>
      </c>
      <c r="BB446" s="240">
        <f t="shared" ca="1" si="903"/>
        <v>1.119388684788977E-4</v>
      </c>
      <c r="BC446" s="240">
        <f t="shared" ca="1" si="904"/>
        <v>-1.4187212506845123E-4</v>
      </c>
      <c r="BD446" s="240">
        <f t="shared" ca="1" si="905"/>
        <v>2.7918159469176585E-5</v>
      </c>
      <c r="BE446" s="240">
        <f t="shared" ca="1" si="906"/>
        <v>1.1435050440297029E-4</v>
      </c>
      <c r="BF446" s="240">
        <f t="shared" ca="1" si="907"/>
        <v>-1.4064447327075309E-4</v>
      </c>
      <c r="BG446" s="240">
        <f t="shared" ca="1" si="908"/>
        <v>2.4296308841558609E-5</v>
      </c>
      <c r="BH446" s="240">
        <f t="shared" ca="1" si="909"/>
        <v>1.1669325985903266E-4</v>
      </c>
      <c r="BI446" s="240">
        <f t="shared" ca="1" si="910"/>
        <v>-1.3933210250139302E-4</v>
      </c>
      <c r="BJ446" s="240">
        <f t="shared" ca="1" si="911"/>
        <v>2.0659823025991997E-5</v>
      </c>
      <c r="BK446" s="240">
        <f t="shared" ca="1" si="912"/>
        <v>1.1896572365879665E-4</v>
      </c>
      <c r="BL446" s="240">
        <f t="shared" ca="1" si="913"/>
        <v>-1.3793580328344901E-4</v>
      </c>
      <c r="BM446" s="240">
        <f t="shared" ca="1" si="914"/>
        <v>1.7010892505552951E-5</v>
      </c>
      <c r="BN446" s="240">
        <f t="shared" ca="1" si="915"/>
        <v>1.2116652695504351E-4</v>
      </c>
      <c r="BO446" s="240">
        <f t="shared" ca="1" si="916"/>
        <v>-1.3645641669535806E-4</v>
      </c>
      <c r="BP446" s="240">
        <f t="shared" ca="1" si="917"/>
        <v>1.3351715259546803E-5</v>
      </c>
      <c r="BQ446" s="240">
        <f t="shared" ca="1" si="918"/>
        <v>1.2329434406616215E-4</v>
      </c>
      <c r="BR446" s="240">
        <f t="shared" ca="1" si="919"/>
        <v>-1.3489483386428479E-4</v>
      </c>
      <c r="BS446" s="240">
        <f t="shared" ca="1" si="920"/>
        <v>9.6844954395253335E-6</v>
      </c>
      <c r="BT446" s="240">
        <f t="shared" ca="1" si="921"/>
        <v>1.2534789327468544E-4</v>
      </c>
      <c r="BU446" s="240">
        <f t="shared" ca="1" si="922"/>
        <v>-1.3325199542933345E-4</v>
      </c>
      <c r="BV446" s="240">
        <f t="shared" ca="1" si="923"/>
        <v>6.0114420415734575E-6</v>
      </c>
      <c r="BW446" s="240">
        <f t="shared" ca="1" si="924"/>
        <v>1.2732593759936202E-4</v>
      </c>
      <c r="BX446" s="240">
        <f t="shared" ca="1" si="925"/>
        <v>-1.3152889097495048E-4</v>
      </c>
      <c r="BY446" s="240">
        <f t="shared" ca="1" si="926"/>
        <v>2.3347675757180212E-6</v>
      </c>
      <c r="BZ446" s="240">
        <f t="shared" ca="1" si="927"/>
        <v>1.2922728554025216E-4</v>
      </c>
      <c r="CA446" s="240">
        <f t="shared" ca="1" si="928"/>
        <v>-1.2972655843482419E-4</v>
      </c>
      <c r="CB446" s="240">
        <f t="shared" ca="1" si="929"/>
        <v>-1.3433132668181838E-6</v>
      </c>
      <c r="CC446" s="240">
        <f t="shared" ca="1" si="930"/>
        <v>1.3105079179645014E-4</v>
      </c>
      <c r="CD446" s="240">
        <f t="shared" ca="1" si="931"/>
        <v>-1.2784608346668518E-4</v>
      </c>
      <c r="CE446" s="240">
        <f t="shared" ca="1" si="932"/>
        <v>-5.0205849476764197E-6</v>
      </c>
      <c r="CF446" s="240">
        <f t="shared" ca="1" si="933"/>
        <v>1.3279535795597677E-4</v>
      </c>
      <c r="CG446" s="240">
        <f t="shared" ca="1" si="934"/>
        <v>-1.2588859879834104E-4</v>
      </c>
      <c r="CH446" s="240">
        <f t="shared" ca="1" si="935"/>
        <v>-8.6948324158939473E-6</v>
      </c>
      <c r="CI446" s="240">
        <f t="shared" ca="1" si="936"/>
        <v>1.3445993315740895E-4</v>
      </c>
      <c r="CJ446" s="240">
        <f t="shared" ca="1" si="937"/>
        <v>-1.2385528354535644E-4</v>
      </c>
      <c r="CK446" s="240">
        <f t="shared" ca="1" si="938"/>
        <v>-1.2363842442180614E-5</v>
      </c>
      <c r="CL446" s="240">
        <f t="shared" ca="1" si="939"/>
        <v>1.3604351472288598E-4</v>
      </c>
      <c r="CM446" s="240">
        <f t="shared" ca="1" si="940"/>
        <v>-1.2174736250081135E-4</v>
      </c>
      <c r="CN446" s="240">
        <f t="shared" ca="1" si="941"/>
        <v>-1.6025404952098211E-5</v>
      </c>
      <c r="CO446" s="240">
        <f t="shared" ca="1" si="942"/>
        <v>1.3754514876209041E-4</v>
      </c>
      <c r="CP446" s="240">
        <f t="shared" ca="1" si="943"/>
        <v>-1.1956610539752542E-4</v>
      </c>
      <c r="CQ446" s="240">
        <f t="shared" ca="1" si="944"/>
        <v>-1.9677314357296915E-5</v>
      </c>
      <c r="CR446" s="240">
        <f t="shared" ca="1" si="945"/>
        <v>1.3896393074682486E-4</v>
      </c>
      <c r="CS446" s="240">
        <f t="shared" ca="1" si="946"/>
        <v>-1.1731282614321011E-4</v>
      </c>
      <c r="CT446" s="240">
        <f t="shared" ca="1" si="947"/>
        <v>-2.3317370884113183E-5</v>
      </c>
      <c r="CU446" s="240">
        <f t="shared" ca="1" si="948"/>
        <v>1.4029900605587196E-4</v>
      </c>
      <c r="CV446" s="240">
        <f t="shared" ca="1" si="949"/>
        <v>-1.149888820290352E-4</v>
      </c>
      <c r="CW446" s="240">
        <f t="shared" ca="1" si="950"/>
        <v>-2.6943381898601504E-5</v>
      </c>
      <c r="CX446" s="240">
        <f t="shared" ca="1" si="951"/>
        <v>1.4154957048979021E-4</v>
      </c>
      <c r="CY446" s="240">
        <f t="shared" ca="1" si="952"/>
        <v>-1.1259567291204E-4</v>
      </c>
      <c r="CZ446" s="240">
        <f t="shared" ca="1" si="953"/>
        <v>-3.0553163227307867E-5</v>
      </c>
      <c r="DA446" s="240">
        <f t="shared" ca="1" si="954"/>
        <v>1.4271487075532475E-4</v>
      </c>
      <c r="DB446" s="240">
        <f t="shared" ca="1" si="955"/>
        <v>-1.1013464037190318E-4</v>
      </c>
      <c r="DC446" s="240">
        <f t="shared" ca="1" si="956"/>
        <v>-3.4144540472946641E-5</v>
      </c>
      <c r="DD446" s="240">
        <f t="shared" ca="1" si="957"/>
        <v>1.4379420491916772E-4</v>
      </c>
      <c r="DE446" s="240">
        <f t="shared" ca="1" si="958"/>
        <v>-1.0760726684260573E-4</v>
      </c>
      <c r="DF446" s="240">
        <f t="shared" ca="1" si="959"/>
        <v>-3.7715350324151084E-5</v>
      </c>
      <c r="DG446" s="240">
        <f t="shared" ca="1" si="960"/>
        <v>1.4478692283078026E-4</v>
      </c>
      <c r="DH446" s="240">
        <f t="shared" ca="1" si="961"/>
        <v>-1.0501507471946016E-4</v>
      </c>
      <c r="DI446" s="240">
        <f t="shared" ca="1" si="962"/>
        <v>-4.126344185858393E-5</v>
      </c>
      <c r="DJ446" s="240">
        <f t="shared" ca="1" si="963"/>
        <v>1.4569242651401123E-4</v>
      </c>
      <c r="DK446" s="240">
        <f t="shared" ca="1" si="964"/>
        <v>-1.023596254420671E-4</v>
      </c>
      <c r="DL446" s="240">
        <f t="shared" ca="1" si="965"/>
        <v>-4.4786677838584756E-5</v>
      </c>
      <c r="DM446" s="240">
        <f t="shared" ca="1" si="966"/>
        <v>1.4651017052729991E-4</v>
      </c>
      <c r="DN446" s="240">
        <f t="shared" ca="1" si="967"/>
        <v>-9.9642518553783835E-5</v>
      </c>
      <c r="DO446" s="240">
        <f t="shared" ca="1" si="968"/>
        <v>-4.8282935998537354E-5</v>
      </c>
      <c r="DP446" s="240">
        <f t="shared" ca="1" si="969"/>
        <v>1.4723966229223201E-4</v>
      </c>
      <c r="DQ446" s="240">
        <f t="shared" ca="1" si="970"/>
        <v>-9.6865390738194352E-5</v>
      </c>
      <c r="DR446" s="240">
        <f t="shared" ca="1" si="971"/>
        <v>-5.1750110323255642E-5</v>
      </c>
      <c r="DS446" s="240">
        <f t="shared" ca="1" si="972"/>
        <v>1.4788046239024477E-4</v>
      </c>
      <c r="DT446" s="240">
        <f t="shared" ca="1" si="973"/>
        <v>-9.4029914833254375E-5</v>
      </c>
      <c r="DU446" s="240">
        <f t="shared" ca="1" si="974"/>
        <v>-5.5186112316580485E-5</v>
      </c>
      <c r="DV446" s="240">
        <f t="shared" ca="1" si="975"/>
        <v>1.4843218482731967E-4</v>
      </c>
      <c r="DW446" s="240">
        <f t="shared" ca="1" si="976"/>
        <v>-9.1137798823627192E-5</v>
      </c>
      <c r="DX446" s="240">
        <f t="shared" ca="1" si="977"/>
        <v>-5.8588872259387456E-5</v>
      </c>
      <c r="DY446" s="240">
        <f t="shared" ca="1" si="978"/>
        <v>1.4889449726649158E-4</v>
      </c>
      <c r="DZ446" s="240">
        <f t="shared" ca="1" si="979"/>
        <v>-8.8190784811843613E-5</v>
      </c>
      <c r="EA446" s="240">
        <f t="shared" ca="1" si="980"/>
        <v>-6.1956340456324375E-5</v>
      </c>
      <c r="EB446" s="240">
        <f t="shared" ca="1" si="981"/>
        <v>1.492671212280349E-4</v>
      </c>
      <c r="EC446" s="240">
        <f t="shared" ca="1" si="982"/>
        <v>-8.5190647968962085E-5</v>
      </c>
      <c r="ED446" s="240">
        <f t="shared" ca="1" si="983"/>
        <v>-6.5286488470463322E-5</v>
      </c>
      <c r="EE446" s="240">
        <f t="shared" ca="1" si="984"/>
        <v>1.4954983225720682E-4</v>
      </c>
      <c r="EF446" s="240">
        <f t="shared" ca="1" si="985"/>
        <v>-8.2139195465227643E-5</v>
      </c>
      <c r="EG446" s="240">
        <f t="shared" ca="1" si="986"/>
        <v>-6.8577310345166765E-5</v>
      </c>
      <c r="EH446" s="240">
        <f t="shared" ca="1" si="987"/>
        <v>1.497424600594555E-4</v>
      </c>
      <c r="EI446" s="240">
        <f t="shared" ca="1" si="988"/>
        <v>-7.9038265381520115E-5</v>
      </c>
      <c r="EJ446" s="240">
        <f t="shared" ca="1" si="989"/>
        <v>-7.1826823812396636E-5</v>
      </c>
      <c r="EK446" s="240">
        <f t="shared" ca="1" si="990"/>
        <v>1.498448886029959E-4</v>
      </c>
      <c r="EL446" s="240">
        <f t="shared" ca="1" si="991"/>
        <v>-7.5889725602185071E-5</v>
      </c>
      <c r="EM446" s="240">
        <f t="shared" ca="1" si="992"/>
        <v>-7.503307148673233E-5</v>
      </c>
      <c r="EN446" s="240">
        <f t="shared" ca="1" si="993"/>
        <v>1.4985705618870293E-4</v>
      </c>
      <c r="EO446" s="240">
        <f t="shared" ca="1" si="994"/>
        <v>-7.2695472689846962E-5</v>
      </c>
      <c r="EP446" s="240">
        <f t="shared" ca="1" si="995"/>
        <v>-7.8194122044471728E-5</v>
      </c>
      <c r="EQ446" s="240">
        <f t="shared" ca="1" si="996"/>
        <v>1.4977895548727823E-4</v>
      </c>
      <c r="ER446" s="240">
        <f t="shared" ca="1" si="997"/>
        <v>-6.9457430743011798E-5</v>
      </c>
      <c r="ES446" s="240">
        <f t="shared" ca="1" si="998"/>
        <v>-8.1308071386965324E-5</v>
      </c>
      <c r="ET446" s="240">
        <f t="shared" ca="1" si="999"/>
        <v>1.4961063354366355E-4</v>
      </c>
      <c r="EU446" s="240">
        <f t="shared" ca="1" si="1000"/>
        <v>-6.617755023708517E-5</v>
      </c>
      <c r="EV446" s="240">
        <f t="shared" ca="1" si="1001"/>
        <v>-8.4373043787552834E-5</v>
      </c>
      <c r="EW446" s="240">
        <f t="shared" ca="1" si="1002"/>
        <v>1.4935219174870448E-4</v>
      </c>
      <c r="EX446" s="240">
        <f t="shared" ca="1" si="1003"/>
        <v>-6.2857806849433794E-5</v>
      </c>
      <c r="EY446" s="240">
        <f t="shared" ca="1" si="1004"/>
        <v>-8.7387193021474125E-5</v>
      </c>
      <c r="EZ446" s="240">
        <f t="shared" ca="1" si="1005"/>
        <v>1.4900378577807432E-4</v>
      </c>
      <c r="FA446" s="240">
        <f t="shared" ca="1" si="1006"/>
        <v>-5.9500200269333326E-5</v>
      </c>
      <c r="FB446" s="240">
        <f t="shared" ca="1" si="1007"/>
        <v>-9.0348703477943741E-5</v>
      </c>
      <c r="FC446" s="240">
        <f t="shared" ca="1" si="1008"/>
        <v>1.4856562549850087E-4</v>
      </c>
      <c r="FD446" s="240">
        <f t="shared" ca="1" si="1009"/>
        <v>-5.6106752993454191E-5</v>
      </c>
      <c r="FE446" s="240">
        <f t="shared" ca="1" si="1010"/>
        <v>-9.3255791253787047E-5</v>
      </c>
      <c r="FF446" s="240">
        <f t="shared" ca="1" si="1011"/>
        <v>1.4803797484135467E-4</v>
      </c>
      <c r="FG446" s="240">
        <f t="shared" ca="1" si="1012"/>
        <v>-5.267950910753849E-5</v>
      </c>
      <c r="FH446" s="240">
        <f t="shared" ca="1" si="1013"/>
        <v>-9.6106705228037796E-5</v>
      </c>
      <c r="FI446" s="240">
        <f t="shared" ca="1" si="1014"/>
        <v>1.4742115164366064E-4</v>
      </c>
      <c r="FJ446" s="240">
        <f t="shared" ca="1" si="1015"/>
        <v>-4.9220533055142114E-5</v>
      </c>
      <c r="FK446" s="240">
        <f t="shared" ca="1" si="1016"/>
        <v>-9.8899728116726826E-5</v>
      </c>
      <c r="FL446" s="240">
        <f t="shared" ca="1" si="1017"/>
        <v>1.4671552745664675E-4</v>
      </c>
      <c r="FM446" s="240">
        <f t="shared" ca="1" si="1018"/>
        <v>-4.5731908394115611E-5</v>
      </c>
      <c r="FN446" s="240">
        <f t="shared" ca="1" si="1019"/>
        <v>-1.0163317750729094E-4</v>
      </c>
      <c r="FO446" s="240">
        <f t="shared" ca="1" si="1020"/>
        <v>1.4592152732194159E-4</v>
      </c>
      <c r="FP446" s="240">
        <f t="shared" ca="1" si="1021"/>
        <v>-4.2215736541498752E-5</v>
      </c>
      <c r="FQ446" s="240">
        <f t="shared" ca="1" si="1022"/>
        <v>-1.0430540687203401E-4</v>
      </c>
      <c r="FR446" s="240">
        <f t="shared" ca="1" si="1023"/>
        <v>1.4503962951553518E-4</v>
      </c>
      <c r="FS446" s="240">
        <f t="shared" ca="1" si="1024"/>
        <v>-3.8674135507737378E-5</v>
      </c>
      <c r="FT446" s="240">
        <f t="shared" ca="1" si="1025"/>
        <v>-1.0691480655991383E-4</v>
      </c>
      <c r="FU446" s="240">
        <f t="shared" ca="1" si="1026"/>
        <v>1.4407036525968745E-4</v>
      </c>
      <c r="FV446" s="240">
        <f t="shared" ca="1" si="1027"/>
        <v>-3.5109238620856986E-5</v>
      </c>
      <c r="FW446" s="240">
        <f t="shared" ca="1" si="1028"/>
        <v>-1.0945980476611804E-4</v>
      </c>
      <c r="FX446" s="240">
        <f t="shared" ca="1" si="1029"/>
        <v>1.4301431840294752E-4</v>
      </c>
      <c r="FY446" s="240">
        <f t="shared" ca="1" si="1030"/>
        <v>-3.1523193241458611E-5</v>
      </c>
      <c r="FZ446" s="240">
        <f t="shared" ca="1" si="1031"/>
        <v>-1.1193886847889696E-4</v>
      </c>
      <c r="GA446" s="240">
        <f t="shared" ca="1" si="1032"/>
        <v>1.4187212506845155E-4</v>
      </c>
      <c r="GB446" s="240">
        <f t="shared" ca="1" si="1033"/>
        <v>-2.7918159469179757E-5</v>
      </c>
      <c r="GC446" s="240">
        <f t="shared" ca="1" si="1034"/>
        <v>-1.1435050440297371E-4</v>
      </c>
      <c r="GD446" s="240">
        <f t="shared" ca="1" si="1035"/>
        <v>1.4064447327075203E-4</v>
      </c>
      <c r="GE446" s="240">
        <f t="shared" ca="1" si="1036"/>
        <v>-2.4296308841555499E-5</v>
      </c>
      <c r="GF446" s="240">
        <f t="shared" ca="1" si="1037"/>
        <v>-1.1669325985903331E-4</v>
      </c>
      <c r="GG446" s="240">
        <f t="shared" ca="1" si="1038"/>
        <v>1.3933210250139261E-4</v>
      </c>
      <c r="GH446" s="240">
        <f t="shared" ca="1" si="1039"/>
        <v>-2.0659823025990987E-5</v>
      </c>
      <c r="GI446" s="240">
        <f t="shared" ca="1" si="1040"/>
        <v>-1.1896572365879597E-4</v>
      </c>
      <c r="GJ446" s="240">
        <f t="shared" ca="1" si="1041"/>
        <v>1.3793580328344941E-4</v>
      </c>
      <c r="GK446" s="240">
        <f t="shared" ca="1" si="1042"/>
        <v>-1.7010892505556156E-5</v>
      </c>
      <c r="GL446" s="240">
        <f t="shared" ca="1" si="1043"/>
        <v>-1.2116652695504663E-4</v>
      </c>
      <c r="GM446" s="240">
        <f t="shared" ca="1" si="1044"/>
        <v>1.3645641669535674E-4</v>
      </c>
      <c r="GN446" s="240">
        <f t="shared" ca="1" si="1045"/>
        <v>-1.335171525954578E-5</v>
      </c>
      <c r="GO446" s="240">
        <f t="shared" ca="1" si="1046"/>
        <v>-1.2329434406616274E-4</v>
      </c>
      <c r="GP446" s="240">
        <f t="shared" ca="1" si="1047"/>
        <v>1.3489483386428433E-4</v>
      </c>
      <c r="GQ446" s="240">
        <f t="shared" ca="1" si="1048"/>
        <v>-9.6844954395243103E-6</v>
      </c>
      <c r="GR446" s="240">
        <f t="shared" ca="1" si="1049"/>
        <v>-1.2534789327468598E-4</v>
      </c>
      <c r="GS446" s="240">
        <f t="shared" ca="1" si="1050"/>
        <v>1.3325199542933491E-4</v>
      </c>
      <c r="GT446" s="240">
        <f t="shared" ca="1" si="1051"/>
        <v>-6.011442041576683E-6</v>
      </c>
      <c r="GU446" s="240">
        <f t="shared" ca="1" si="1052"/>
        <v>-1.2732593759936481E-4</v>
      </c>
      <c r="GV446" s="240">
        <f t="shared" ca="1" si="1053"/>
        <v>1.3152889097494793E-4</v>
      </c>
      <c r="GW446" s="240">
        <f t="shared" ca="1" si="1054"/>
        <v>-2.334767575716998E-6</v>
      </c>
      <c r="GX446" s="240">
        <f t="shared" ca="1" si="1055"/>
        <v>-1.2922728554025267E-4</v>
      </c>
      <c r="GY446" s="240">
        <f t="shared" ca="1" si="1056"/>
        <v>1.2972655843482368E-4</v>
      </c>
      <c r="GZ446" s="240">
        <f t="shared" ca="1" si="1057"/>
        <v>1.3433132668192003E-6</v>
      </c>
      <c r="HA446" s="240">
        <f t="shared" ca="1" si="1058"/>
        <v>-1.3105079179645063E-4</v>
      </c>
      <c r="HB446" s="240">
        <f t="shared" ca="1" si="1059"/>
        <v>1.2784608346668689E-4</v>
      </c>
      <c r="HC446" s="240">
        <f t="shared" ca="1" si="1060"/>
        <v>5.0205849476731942E-6</v>
      </c>
      <c r="HD446" s="240">
        <f t="shared" ca="1" si="1061"/>
        <v>-1.3279535795597923E-4</v>
      </c>
      <c r="HE446" s="240">
        <f t="shared" ca="1" si="1062"/>
        <v>1.258885987983382E-4</v>
      </c>
      <c r="HF446" s="240">
        <f t="shared" ca="1" si="1063"/>
        <v>8.6948324158949773E-6</v>
      </c>
      <c r="HG446" s="240">
        <f t="shared" ca="1" si="1064"/>
        <v>-1.3445993315740941E-4</v>
      </c>
      <c r="HH446" s="240">
        <f t="shared" ca="1" si="1065"/>
        <v>1.2385528354535584E-4</v>
      </c>
      <c r="HI446" s="240">
        <f t="shared" ca="1" si="1066"/>
        <v>1.2363842442181644E-5</v>
      </c>
      <c r="HJ446" s="240">
        <f t="shared" ca="1" si="1067"/>
        <v>-1.3604351472288641E-4</v>
      </c>
      <c r="HK446" s="240">
        <f t="shared" ca="1" si="1068"/>
        <v>1.2174736250081325E-4</v>
      </c>
      <c r="HL446" s="240">
        <f t="shared" ca="1" si="1069"/>
        <v>1.6025404952094992E-5</v>
      </c>
      <c r="HM446" s="240">
        <f t="shared" ca="1" si="1070"/>
        <v>-1.375451487620925E-4</v>
      </c>
      <c r="HN446" s="240">
        <f t="shared" ca="1" si="1071"/>
        <v>1.1956610539752221E-4</v>
      </c>
      <c r="HO446" s="240">
        <f t="shared" ca="1" si="1072"/>
        <v>1.9677314357302154E-5</v>
      </c>
      <c r="HP446" s="240">
        <f t="shared" ca="1" si="1073"/>
        <v>-1.3896393074682524E-4</v>
      </c>
      <c r="HQ446" s="240">
        <f t="shared" ca="1" si="1074"/>
        <v>1.1731282614320948E-4</v>
      </c>
      <c r="HR446" s="240">
        <f t="shared" ca="1" si="1075"/>
        <v>2.3317370884114192E-5</v>
      </c>
      <c r="HS446" s="240">
        <f t="shared" ca="1" si="1076"/>
        <v>-1.4029900605587231E-4</v>
      </c>
      <c r="HT446" s="240">
        <f t="shared" ca="1" si="1077"/>
        <v>1.1498888202903727E-4</v>
      </c>
      <c r="HU446" s="240">
        <f t="shared" ca="1" si="1078"/>
        <v>2.6943381898598326E-5</v>
      </c>
      <c r="HV446" s="240">
        <f t="shared" ca="1" si="1079"/>
        <v>-1.4154957048978918E-4</v>
      </c>
      <c r="HW446" s="240">
        <f t="shared" ca="1" si="1080"/>
        <v>1.1259567291203651E-4</v>
      </c>
      <c r="HX446" s="240">
        <f t="shared" ca="1" si="1081"/>
        <v>3.0553163227313051E-5</v>
      </c>
      <c r="HY446" s="240">
        <f t="shared" ca="1" si="1082"/>
        <v>-1.4271487075532505E-4</v>
      </c>
      <c r="HZ446" s="240">
        <f t="shared" ca="1" si="1083"/>
        <v>1.1013464037190248E-4</v>
      </c>
      <c r="IA446" s="240">
        <f t="shared" ca="1" si="1084"/>
        <v>3.4144540472947637E-5</v>
      </c>
      <c r="IB446" s="240">
        <f t="shared" ca="1" si="1085"/>
        <v>-1.4379420491916802E-4</v>
      </c>
      <c r="IC446" s="240">
        <f t="shared" ca="1" si="1086"/>
        <v>1.0760726684260798E-4</v>
      </c>
      <c r="ID446" s="240">
        <f t="shared" ca="1" si="1087"/>
        <v>3.771535032414796E-5</v>
      </c>
      <c r="IE446" s="240">
        <f t="shared" ca="1" si="1088"/>
        <v>-7.862153438978472E-5</v>
      </c>
      <c r="IF446" s="240">
        <f t="shared" ca="1" si="1089"/>
        <v>1.0501507471945639E-4</v>
      </c>
      <c r="IG446" s="240">
        <f t="shared" ca="1" si="1090"/>
        <v>4.1263441858589032E-5</v>
      </c>
      <c r="IH446" s="240">
        <f t="shared" ca="1" si="1091"/>
        <v>-1.4569242651401147E-4</v>
      </c>
      <c r="II446" s="240">
        <f t="shared" ca="1" si="1092"/>
        <v>1.0235962544206636E-4</v>
      </c>
      <c r="IJ446" s="240">
        <f t="shared" ca="1" si="1093"/>
        <v>4.4786677838585731E-5</v>
      </c>
      <c r="IK446" s="240">
        <f t="shared" ca="1" si="1094"/>
        <v>-1.4651017052730013E-4</v>
      </c>
      <c r="IL446" s="240">
        <f t="shared" ca="1" si="1095"/>
        <v>9.9642518553783063E-5</v>
      </c>
      <c r="IM446" s="240">
        <f t="shared" ca="1" si="1096"/>
        <v>4.8282935998534291E-5</v>
      </c>
      <c r="IN446" s="240">
        <f t="shared" ca="1" si="1097"/>
        <v>-1.4723966229223138E-4</v>
      </c>
      <c r="IO446" s="240">
        <f t="shared" ca="1" si="1098"/>
        <v>9.6865390738190327E-5</v>
      </c>
      <c r="IP446" s="240">
        <f t="shared" ca="1" si="1099"/>
        <v>5.1750110323260609E-5</v>
      </c>
      <c r="IQ446" s="240">
        <f t="shared" ca="1" si="1100"/>
        <v>-1.4788046239024494E-4</v>
      </c>
      <c r="IR446" s="240">
        <f t="shared" ca="1" si="1101"/>
        <v>9.402991483326023E-5</v>
      </c>
      <c r="IS446" s="240">
        <f t="shared" ca="1" si="1102"/>
        <v>5.5186112316589368E-5</v>
      </c>
      <c r="IT446" s="240">
        <f t="shared" ca="1" si="1103"/>
        <v>-1.4843218482732097E-4</v>
      </c>
      <c r="IU446" s="240">
        <f t="shared" ca="1" si="1104"/>
        <v>9.1137798823619603E-5</v>
      </c>
      <c r="IV446" s="240">
        <f t="shared" ca="1" si="1105"/>
        <v>5.8588872259392321E-5</v>
      </c>
      <c r="IW446" s="240">
        <f t="shared" ca="1" si="1106"/>
        <v>-1.4889449726649266E-4</v>
      </c>
      <c r="IX446" s="240">
        <f t="shared" ca="1" si="1107"/>
        <v>8.81907848118428E-5</v>
      </c>
      <c r="IY446" s="240">
        <f t="shared" ca="1" si="1108"/>
        <v>6.195634045632531E-5</v>
      </c>
      <c r="IZ446" s="240">
        <f t="shared" ca="1" si="1109"/>
        <v>-1.4926712122803501E-4</v>
      </c>
      <c r="JA446" s="240">
        <f t="shared" ca="1" si="1110"/>
        <v>8.5190647968961245E-5</v>
      </c>
      <c r="JB446" s="240">
        <f t="shared" ca="1" si="1111"/>
        <v>6.5286488470464257E-5</v>
      </c>
    </row>
    <row r="447" spans="2:262">
      <c r="B447" s="248">
        <v>86</v>
      </c>
      <c r="C447" s="247">
        <f t="shared" si="1112"/>
        <v>1.6796875000000011E-3</v>
      </c>
      <c r="D447" s="244">
        <f t="shared" ca="1" si="855"/>
        <v>23.804479366886113</v>
      </c>
      <c r="E447" s="243">
        <f ca="1">CN361</f>
        <v>-0.19552063311388529</v>
      </c>
      <c r="F447" s="242">
        <v>86</v>
      </c>
      <c r="G447" s="240">
        <f t="shared" ca="1" si="856"/>
        <v>2.3081861323769E-5</v>
      </c>
      <c r="H447" s="240">
        <f t="shared" ca="1" si="857"/>
        <v>2.6030601381692598E-4</v>
      </c>
      <c r="I447" s="240">
        <f t="shared" ca="1" si="858"/>
        <v>-2.9072993339032959E-4</v>
      </c>
      <c r="J447" s="240">
        <f t="shared" ca="1" si="859"/>
        <v>3.8624099333235961E-5</v>
      </c>
      <c r="K447" s="240">
        <f t="shared" ca="1" si="860"/>
        <v>2.510164224719132E-4</v>
      </c>
      <c r="L447" s="240">
        <f t="shared" ca="1" si="861"/>
        <v>-2.9672056259398723E-4</v>
      </c>
      <c r="M447" s="240">
        <f t="shared" ca="1" si="862"/>
        <v>5.4073288504337644E-5</v>
      </c>
      <c r="N447" s="240">
        <f t="shared" ca="1" si="863"/>
        <v>2.4112211057872367E-4</v>
      </c>
      <c r="O447" s="240">
        <f t="shared" ca="1" si="864"/>
        <v>-3.0199636597270436E-4</v>
      </c>
      <c r="P447" s="240">
        <f t="shared" ca="1" si="865"/>
        <v>6.9392210387171635E-5</v>
      </c>
      <c r="Q447" s="240">
        <f t="shared" ca="1" si="866"/>
        <v>2.3064691440134792E-4</v>
      </c>
      <c r="R447" s="240">
        <f t="shared" ca="1" si="867"/>
        <v>-3.0654463365403534E-4</v>
      </c>
      <c r="S447" s="240">
        <f t="shared" ca="1" si="868"/>
        <v>8.4543960357143778E-5</v>
      </c>
      <c r="T447" s="240">
        <f t="shared" ca="1" si="869"/>
        <v>2.1961606960489482E-4</v>
      </c>
      <c r="U447" s="241">
        <f t="shared" ca="1" si="870"/>
        <v>-3.1035440846275509E-4</v>
      </c>
      <c r="V447" s="240">
        <f t="shared" ca="1" si="871"/>
        <v>9.9492036521438084E-5</v>
      </c>
      <c r="W447" s="240">
        <f t="shared" ca="1" si="872"/>
        <v>2.0805615046066772E-4</v>
      </c>
      <c r="X447" s="240">
        <f t="shared" ca="1" si="873"/>
        <v>-3.1341651231765288E-4</v>
      </c>
      <c r="Y447" s="240">
        <f t="shared" ca="1" si="874"/>
        <v>1.1420042765527909E-4</v>
      </c>
      <c r="Z447" s="240">
        <f t="shared" ca="1" si="875"/>
        <v>1.9599500582641519E-4</v>
      </c>
      <c r="AA447" s="240">
        <f t="shared" ca="1" si="876"/>
        <v>-3.1572356834233274E-4</v>
      </c>
      <c r="AB447" s="240">
        <f t="shared" ca="1" si="877"/>
        <v>1.2863369995612251E-4</v>
      </c>
      <c r="AC447" s="240">
        <f t="shared" ca="1" si="878"/>
        <v>1.8346169205599194E-4</v>
      </c>
      <c r="AD447" s="240">
        <f t="shared" ca="1" si="879"/>
        <v>-3.1727001863675748E-4</v>
      </c>
      <c r="AE447" s="240">
        <f t="shared" ca="1" si="880"/>
        <v>1.4275708240679219E-4</v>
      </c>
      <c r="AF447" s="240">
        <f t="shared" ca="1" si="881"/>
        <v>1.7048640300005755E-4</v>
      </c>
      <c r="AG447" s="240">
        <f t="shared" ca="1" si="882"/>
        <v>-3.1805213766671482E-4</v>
      </c>
      <c r="AH447" s="240">
        <f t="shared" ca="1" si="883"/>
        <v>1.5653655054189835E-4</v>
      </c>
      <c r="AI447" s="240">
        <f t="shared" ca="1" si="884"/>
        <v>1.5710039726645264E-4</v>
      </c>
      <c r="AJ447" s="240">
        <f t="shared" ca="1" si="885"/>
        <v>-3.1806804123895601E-4</v>
      </c>
      <c r="AK447" s="240">
        <f t="shared" ca="1" si="886"/>
        <v>1.699389084157684E-4</v>
      </c>
      <c r="AL447" s="240">
        <f t="shared" ca="1" si="887"/>
        <v>1.4333592291546326E-4</v>
      </c>
      <c r="AM447" s="240">
        <f t="shared" ca="1" si="888"/>
        <v>-3.1731769104038259E-4</v>
      </c>
      <c r="AN447" s="240">
        <f t="shared" ca="1" si="889"/>
        <v>1.8293186857437258E-4</v>
      </c>
      <c r="AO447" s="240">
        <f t="shared" ca="1" si="890"/>
        <v>1.292261397714265E-4</v>
      </c>
      <c r="AP447" s="240">
        <f t="shared" ca="1" si="891"/>
        <v>-3.1580289473034522E-4</v>
      </c>
      <c r="AQ447" s="240">
        <f t="shared" ca="1" si="892"/>
        <v>1.9548412983864185E-4</v>
      </c>
      <c r="AR447" s="240">
        <f t="shared" ca="1" si="893"/>
        <v>1.1480503953780738E-4</v>
      </c>
      <c r="AS447" s="240">
        <f t="shared" ca="1" si="894"/>
        <v>-3.1352730158583624E-4</v>
      </c>
      <c r="AT447" s="240">
        <f t="shared" ca="1" si="895"/>
        <v>2.0756545271174236E-4</v>
      </c>
      <c r="AU447" s="240">
        <f t="shared" ca="1" si="896"/>
        <v>1.0010736390820784E-4</v>
      </c>
      <c r="AV447" s="240">
        <f t="shared" ca="1" si="897"/>
        <v>-3.1049639371005875E-4</v>
      </c>
      <c r="AW447" s="240">
        <f t="shared" ca="1" si="898"/>
        <v>2.1914673222867386E-4</v>
      </c>
      <c r="AX447" s="240">
        <f t="shared" ca="1" si="899"/>
        <v>8.5168520870583991E-5</v>
      </c>
      <c r="AY447" s="240">
        <f t="shared" ca="1" si="900"/>
        <v>-3.0671747282556171E-4</v>
      </c>
      <c r="AZ447" s="240">
        <f t="shared" ca="1" si="901"/>
        <v>2.3020006807267983E-4</v>
      </c>
      <c r="BA447" s="240">
        <f t="shared" ca="1" si="902"/>
        <v>7.0024499406297138E-5</v>
      </c>
      <c r="BB447" s="240">
        <f t="shared" ca="1" si="903"/>
        <v>-3.0219964268375031E-4</v>
      </c>
      <c r="BC447" s="240">
        <f t="shared" ca="1" si="904"/>
        <v>2.4069883178955425E-4</v>
      </c>
      <c r="BD447" s="240">
        <f t="shared" ca="1" si="905"/>
        <v>5.4711782789523101E-5</v>
      </c>
      <c r="BE447" s="240">
        <f t="shared" ca="1" si="906"/>
        <v>-2.9695378713315128E-4</v>
      </c>
      <c r="BF447" s="240">
        <f t="shared" ca="1" si="907"/>
        <v>2.5061773093792262E-4</v>
      </c>
      <c r="BG447" s="240">
        <f t="shared" ca="1" si="908"/>
        <v>3.9267260695822977E-5</v>
      </c>
      <c r="BH447" s="240">
        <f t="shared" ca="1" si="909"/>
        <v>-2.9099254389926873E-4</v>
      </c>
      <c r="BI447" s="240">
        <f t="shared" ca="1" si="910"/>
        <v>2.599328700209381E-4</v>
      </c>
      <c r="BJ447" s="240">
        <f t="shared" ca="1" si="911"/>
        <v>2.3728140331700755E-5</v>
      </c>
      <c r="BK447" s="240">
        <f t="shared" ca="1" si="912"/>
        <v>-2.8433027413919633E-4</v>
      </c>
      <c r="BL447" s="240">
        <f t="shared" ca="1" si="913"/>
        <v>2.6862180805264268E-4</v>
      </c>
      <c r="BM447" s="240">
        <f t="shared" ca="1" si="914"/>
        <v>8.1318567991798434E-6</v>
      </c>
      <c r="BN447" s="240">
        <f t="shared" ca="1" si="915"/>
        <v>-2.7698302784433194E-4</v>
      </c>
      <c r="BO447" s="240">
        <f t="shared" ca="1" si="916"/>
        <v>2.7666361262025478E-4</v>
      </c>
      <c r="BP447" s="240">
        <f t="shared" ca="1" si="917"/>
        <v>-7.4840170886413589E-6</v>
      </c>
      <c r="BQ447" s="240">
        <f t="shared" ca="1" si="918"/>
        <v>-2.6896850517454035E-4</v>
      </c>
      <c r="BR447" s="240">
        <f t="shared" ca="1" si="919"/>
        <v>2.8403891031219874E-4</v>
      </c>
      <c r="BS447" s="240">
        <f t="shared" ca="1" si="920"/>
        <v>-2.3081861323764473E-5</v>
      </c>
      <c r="BT447" s="240">
        <f t="shared" ca="1" si="921"/>
        <v>-2.603060138169295E-4</v>
      </c>
      <c r="BU447" s="240">
        <f t="shared" ca="1" si="922"/>
        <v>2.9072993339033002E-4</v>
      </c>
      <c r="BV447" s="240">
        <f t="shared" ca="1" si="923"/>
        <v>-3.8624099333235405E-5</v>
      </c>
      <c r="BW447" s="240">
        <f t="shared" ca="1" si="924"/>
        <v>-2.5101642247191456E-4</v>
      </c>
      <c r="BX447" s="240">
        <f t="shared" ca="1" si="925"/>
        <v>2.9672056259398577E-4</v>
      </c>
      <c r="BY447" s="240">
        <f t="shared" ca="1" si="926"/>
        <v>-5.4073288504332087E-5</v>
      </c>
      <c r="BZ447" s="240">
        <f t="shared" ca="1" si="927"/>
        <v>-2.4112211057872258E-4</v>
      </c>
      <c r="CA447" s="240">
        <f t="shared" ca="1" si="928"/>
        <v>3.019963659727042E-4</v>
      </c>
      <c r="CB447" s="240">
        <f t="shared" ca="1" si="929"/>
        <v>-6.9392210387170049E-5</v>
      </c>
      <c r="CC447" s="240">
        <f t="shared" ca="1" si="930"/>
        <v>-2.3064691440134985E-4</v>
      </c>
      <c r="CD447" s="240">
        <f t="shared" ca="1" si="931"/>
        <v>3.0654463365403399E-4</v>
      </c>
      <c r="CE447" s="240">
        <f t="shared" ca="1" si="932"/>
        <v>-8.4543960357136717E-5</v>
      </c>
      <c r="CF447" s="240">
        <f t="shared" ca="1" si="933"/>
        <v>-2.1961606960489439E-4</v>
      </c>
      <c r="CG447" s="240">
        <f t="shared" ca="1" si="934"/>
        <v>3.1035440846275498E-4</v>
      </c>
      <c r="CH447" s="240">
        <f t="shared" ca="1" si="935"/>
        <v>-9.9492036521435401E-5</v>
      </c>
      <c r="CI447" s="240">
        <f t="shared" ca="1" si="936"/>
        <v>-2.0805615046067151E-4</v>
      </c>
      <c r="CJ447" s="240">
        <f t="shared" ca="1" si="937"/>
        <v>3.1341651231765158E-4</v>
      </c>
      <c r="CK447" s="240">
        <f t="shared" ca="1" si="938"/>
        <v>-1.1420042765528072E-4</v>
      </c>
      <c r="CL447" s="240">
        <f t="shared" ca="1" si="939"/>
        <v>-1.9599500582641563E-4</v>
      </c>
      <c r="CM447" s="240">
        <f t="shared" ca="1" si="940"/>
        <v>3.1572356834233241E-4</v>
      </c>
      <c r="CN447" s="240">
        <f t="shared" ca="1" si="941"/>
        <v>-1.2863369995611993E-4</v>
      </c>
      <c r="CO447" s="240">
        <f t="shared" ca="1" si="942"/>
        <v>-1.8346169205599606E-4</v>
      </c>
      <c r="CP447" s="240">
        <f t="shared" ca="1" si="943"/>
        <v>3.1727001863675694E-4</v>
      </c>
      <c r="CQ447" s="240">
        <f t="shared" ca="1" si="944"/>
        <v>-1.4275708240679176E-4</v>
      </c>
      <c r="CR447" s="240">
        <f t="shared" ca="1" si="945"/>
        <v>-1.7048640300005991E-4</v>
      </c>
      <c r="CS447" s="240">
        <f t="shared" ca="1" si="946"/>
        <v>3.1805213766671476E-4</v>
      </c>
      <c r="CT447" s="240">
        <f t="shared" ca="1" si="947"/>
        <v>-1.565365505418939E-4</v>
      </c>
      <c r="CU447" s="240">
        <f t="shared" ca="1" si="948"/>
        <v>-1.5710039726645901E-4</v>
      </c>
      <c r="CV447" s="240">
        <f t="shared" ca="1" si="949"/>
        <v>3.1806804123895601E-4</v>
      </c>
      <c r="CW447" s="240">
        <f t="shared" ca="1" si="950"/>
        <v>-1.6993890841576602E-4</v>
      </c>
      <c r="CX447" s="240">
        <f t="shared" ca="1" si="951"/>
        <v>-1.4333592291546578E-4</v>
      </c>
      <c r="CY447" s="240">
        <f t="shared" ca="1" si="952"/>
        <v>3.1731769104038281E-4</v>
      </c>
      <c r="CZ447" s="240">
        <f t="shared" ca="1" si="953"/>
        <v>-1.8293186857436659E-4</v>
      </c>
      <c r="DA447" s="240">
        <f t="shared" ca="1" si="954"/>
        <v>-1.2922613977142493E-4</v>
      </c>
      <c r="DB447" s="240">
        <f t="shared" ca="1" si="955"/>
        <v>3.1580289473034554E-4</v>
      </c>
      <c r="DC447" s="240">
        <f t="shared" ca="1" si="956"/>
        <v>-1.9548412983863968E-4</v>
      </c>
      <c r="DD447" s="240">
        <f t="shared" ca="1" si="957"/>
        <v>-1.1480503953780998E-4</v>
      </c>
      <c r="DE447" s="240">
        <f t="shared" ca="1" si="958"/>
        <v>3.1352730158583749E-4</v>
      </c>
      <c r="DF447" s="240">
        <f t="shared" ca="1" si="959"/>
        <v>-2.0756545271174366E-4</v>
      </c>
      <c r="DG447" s="240">
        <f t="shared" ca="1" si="960"/>
        <v>-1.0010736390820623E-4</v>
      </c>
      <c r="DH447" s="240">
        <f t="shared" ca="1" si="961"/>
        <v>3.1049639371005935E-4</v>
      </c>
      <c r="DI447" s="240">
        <f t="shared" ca="1" si="962"/>
        <v>-2.1914673222867185E-4</v>
      </c>
      <c r="DJ447" s="240">
        <f t="shared" ca="1" si="963"/>
        <v>-8.5168520870586702E-5</v>
      </c>
      <c r="DK447" s="240">
        <f t="shared" ca="1" si="964"/>
        <v>3.0671747282556367E-4</v>
      </c>
      <c r="DL447" s="240">
        <f t="shared" ca="1" si="965"/>
        <v>-2.3020006807268105E-4</v>
      </c>
      <c r="DM447" s="240">
        <f t="shared" ca="1" si="966"/>
        <v>-7.0024499406299876E-5</v>
      </c>
      <c r="DN447" s="240">
        <f t="shared" ca="1" si="967"/>
        <v>3.0219964268375117E-4</v>
      </c>
      <c r="DO447" s="240">
        <f t="shared" ca="1" si="968"/>
        <v>-2.4069883178955235E-4</v>
      </c>
      <c r="DP447" s="240">
        <f t="shared" ca="1" si="969"/>
        <v>-5.4711782789530338E-5</v>
      </c>
      <c r="DQ447" s="240">
        <f t="shared" ca="1" si="970"/>
        <v>2.9695378713315063E-4</v>
      </c>
      <c r="DR447" s="240">
        <f t="shared" ca="1" si="971"/>
        <v>-2.5061773093792094E-4</v>
      </c>
      <c r="DS447" s="240">
        <f t="shared" ca="1" si="972"/>
        <v>-3.9267260695825728E-5</v>
      </c>
      <c r="DT447" s="240">
        <f t="shared" ca="1" si="973"/>
        <v>2.9099254389926987E-4</v>
      </c>
      <c r="DU447" s="240">
        <f t="shared" ca="1" si="974"/>
        <v>-2.5993287002093387E-4</v>
      </c>
      <c r="DV447" s="240">
        <f t="shared" ca="1" si="975"/>
        <v>-2.3728140331708033E-5</v>
      </c>
      <c r="DW447" s="240">
        <f t="shared" ca="1" si="976"/>
        <v>2.8433027413919557E-4</v>
      </c>
      <c r="DX447" s="240">
        <f t="shared" ca="1" si="977"/>
        <v>-2.6862180805263633E-4</v>
      </c>
      <c r="DY447" s="240">
        <f t="shared" ca="1" si="978"/>
        <v>-8.1318567991826488E-6</v>
      </c>
      <c r="DZ447" s="240">
        <f t="shared" ca="1" si="979"/>
        <v>2.7698302784432891E-4</v>
      </c>
      <c r="EA447" s="240">
        <f t="shared" ca="1" si="980"/>
        <v>-2.7666361262025337E-4</v>
      </c>
      <c r="EB447" s="240">
        <f t="shared" ca="1" si="981"/>
        <v>7.48401708863854E-6</v>
      </c>
      <c r="EC447" s="240">
        <f t="shared" ca="1" si="982"/>
        <v>2.6896850517454669E-4</v>
      </c>
      <c r="ED447" s="240">
        <f t="shared" ca="1" si="983"/>
        <v>-2.8403891031219744E-4</v>
      </c>
      <c r="EE447" s="240">
        <f t="shared" ca="1" si="984"/>
        <v>2.3081861323770734E-5</v>
      </c>
      <c r="EF447" s="240">
        <f t="shared" ca="1" si="985"/>
        <v>2.6030601381693113E-4</v>
      </c>
      <c r="EG447" s="240">
        <f t="shared" ca="1" si="986"/>
        <v>-2.9072993339032888E-4</v>
      </c>
      <c r="EH447" s="240">
        <f t="shared" ca="1" si="987"/>
        <v>3.8624099333223668E-5</v>
      </c>
      <c r="EI447" s="240">
        <f t="shared" ca="1" si="988"/>
        <v>2.5101642247191629E-4</v>
      </c>
      <c r="EJ447" s="240">
        <f t="shared" ca="1" si="989"/>
        <v>-2.9672056259398804E-4</v>
      </c>
      <c r="EK447" s="240">
        <f t="shared" ca="1" si="990"/>
        <v>5.4073288504329309E-5</v>
      </c>
      <c r="EL447" s="240">
        <f t="shared" ca="1" si="991"/>
        <v>2.411221105787244E-4</v>
      </c>
      <c r="EM447" s="240">
        <f t="shared" ca="1" si="992"/>
        <v>-3.0199636597270045E-4</v>
      </c>
      <c r="EN447" s="240">
        <f t="shared" ca="1" si="993"/>
        <v>6.9392210387167271E-5</v>
      </c>
      <c r="EO447" s="240">
        <f t="shared" ca="1" si="994"/>
        <v>2.3064691440134556E-4</v>
      </c>
      <c r="EP447" s="240">
        <f t="shared" ca="1" si="995"/>
        <v>-3.0654463365403328E-4</v>
      </c>
      <c r="EQ447" s="240">
        <f t="shared" ca="1" si="996"/>
        <v>8.4543960357142721E-5</v>
      </c>
      <c r="ER447" s="240">
        <f t="shared" ca="1" si="997"/>
        <v>2.1961606960490296E-4</v>
      </c>
      <c r="ES447" s="240">
        <f t="shared" ca="1" si="998"/>
        <v>-3.1035440846275433E-4</v>
      </c>
      <c r="ET447" s="240">
        <f t="shared" ca="1" si="999"/>
        <v>9.949203652144135E-5</v>
      </c>
      <c r="EU447" s="240">
        <f t="shared" ca="1" si="1000"/>
        <v>2.0805615046067365E-4</v>
      </c>
      <c r="EV447" s="240">
        <f t="shared" ca="1" si="1001"/>
        <v>-3.1341651231765267E-4</v>
      </c>
      <c r="EW447" s="240">
        <f t="shared" ca="1" si="1002"/>
        <v>1.1420042765526966E-4</v>
      </c>
      <c r="EX447" s="240">
        <f t="shared" ca="1" si="1003"/>
        <v>1.9599500582641782E-4</v>
      </c>
      <c r="EY447" s="240">
        <f t="shared" ca="1" si="1004"/>
        <v>-3.1572356834233095E-4</v>
      </c>
      <c r="EZ447" s="240">
        <f t="shared" ca="1" si="1005"/>
        <v>1.2863369995611736E-4</v>
      </c>
      <c r="FA447" s="240">
        <f t="shared" ca="1" si="1006"/>
        <v>1.8346169205599096E-4</v>
      </c>
      <c r="FB447" s="240">
        <f t="shared" ca="1" si="1007"/>
        <v>-3.1727001863675672E-4</v>
      </c>
      <c r="FC447" s="240">
        <f t="shared" ca="1" si="1008"/>
        <v>1.4275708240678921E-4</v>
      </c>
      <c r="FD447" s="240">
        <f t="shared" ca="1" si="1009"/>
        <v>1.7048640300006991E-4</v>
      </c>
      <c r="FE447" s="240">
        <f t="shared" ca="1" si="1010"/>
        <v>-3.1805213766671471E-4</v>
      </c>
      <c r="FF447" s="240">
        <f t="shared" ca="1" si="1011"/>
        <v>1.5653655054189932E-4</v>
      </c>
      <c r="FG447" s="240">
        <f t="shared" ca="1" si="1012"/>
        <v>1.5710039726646145E-4</v>
      </c>
      <c r="FH447" s="240">
        <f t="shared" ca="1" si="1013"/>
        <v>-3.1806804123895601E-4</v>
      </c>
      <c r="FI447" s="240">
        <f t="shared" ca="1" si="1014"/>
        <v>1.6993890841575601E-4</v>
      </c>
      <c r="FJ447" s="240">
        <f t="shared" ca="1" si="1015"/>
        <v>1.4333592291546827E-4</v>
      </c>
      <c r="FK447" s="240">
        <f t="shared" ca="1" si="1016"/>
        <v>-3.1731769104038232E-4</v>
      </c>
      <c r="FL447" s="240">
        <f t="shared" ca="1" si="1017"/>
        <v>1.8293186857436434E-4</v>
      </c>
      <c r="FM447" s="240">
        <f t="shared" ca="1" si="1018"/>
        <v>1.2922613977142748E-4</v>
      </c>
      <c r="FN447" s="240">
        <f t="shared" ca="1" si="1019"/>
        <v>-3.15802894730347E-4</v>
      </c>
      <c r="FO447" s="240">
        <f t="shared" ca="1" si="1020"/>
        <v>1.9548412983863746E-4</v>
      </c>
      <c r="FP447" s="240">
        <f t="shared" ca="1" si="1021"/>
        <v>1.1480503953780417E-4</v>
      </c>
      <c r="FQ447" s="240">
        <f t="shared" ca="1" si="1022"/>
        <v>-3.1352730158583792E-4</v>
      </c>
      <c r="FR447" s="240">
        <f t="shared" ca="1" si="1023"/>
        <v>2.0756545271174152E-4</v>
      </c>
      <c r="FS447" s="240">
        <f t="shared" ca="1" si="1024"/>
        <v>1.0010736390821748E-4</v>
      </c>
      <c r="FT447" s="240">
        <f t="shared" ca="1" si="1025"/>
        <v>-3.1049639371005995E-4</v>
      </c>
      <c r="FU447" s="240">
        <f t="shared" ca="1" si="1026"/>
        <v>2.1914673222867638E-4</v>
      </c>
      <c r="FV447" s="240">
        <f t="shared" ca="1" si="1027"/>
        <v>8.5168520870589412E-5</v>
      </c>
      <c r="FW447" s="240">
        <f t="shared" ca="1" si="1028"/>
        <v>-3.0671747282556199E-4</v>
      </c>
      <c r="FX447" s="240">
        <f t="shared" ca="1" si="1029"/>
        <v>2.3020006807267286E-4</v>
      </c>
      <c r="FY447" s="240">
        <f t="shared" ca="1" si="1030"/>
        <v>7.00244994063026E-5</v>
      </c>
      <c r="FZ447" s="240">
        <f t="shared" ca="1" si="1031"/>
        <v>-3.0219964268375491E-4</v>
      </c>
      <c r="GA447" s="240">
        <f t="shared" ca="1" si="1032"/>
        <v>2.4069883178955053E-4</v>
      </c>
      <c r="GB447" s="240">
        <f t="shared" ca="1" si="1033"/>
        <v>5.4711782789524199E-5</v>
      </c>
      <c r="GC447" s="240">
        <f t="shared" ca="1" si="1034"/>
        <v>-2.9695378713315491E-4</v>
      </c>
      <c r="GD447" s="240">
        <f t="shared" ca="1" si="1035"/>
        <v>2.506177309379192E-4</v>
      </c>
      <c r="GE447" s="240">
        <f t="shared" ca="1" si="1036"/>
        <v>3.9267260695837478E-5</v>
      </c>
      <c r="GF447" s="240">
        <f t="shared" ca="1" si="1037"/>
        <v>-2.9099254389927101E-4</v>
      </c>
      <c r="GG447" s="240">
        <f t="shared" ca="1" si="1038"/>
        <v>2.5993287002093745E-4</v>
      </c>
      <c r="GH447" s="240">
        <f t="shared" ca="1" si="1039"/>
        <v>2.3728140331710865E-5</v>
      </c>
      <c r="GI447" s="240">
        <f t="shared" ca="1" si="1040"/>
        <v>-2.8433027413919681E-4</v>
      </c>
      <c r="GJ447" s="240">
        <f t="shared" ca="1" si="1041"/>
        <v>2.6862180805263487E-4</v>
      </c>
      <c r="GK447" s="240">
        <f t="shared" ca="1" si="1042"/>
        <v>8.1318567991854542E-6</v>
      </c>
      <c r="GL447" s="240">
        <f t="shared" ca="1" si="1043"/>
        <v>-2.7698302784433026E-4</v>
      </c>
      <c r="GM447" s="240">
        <f t="shared" ca="1" si="1044"/>
        <v>2.7666361262025202E-4</v>
      </c>
      <c r="GN447" s="240">
        <f t="shared" ca="1" si="1045"/>
        <v>-7.4840170886357211E-6</v>
      </c>
      <c r="GO447" s="240">
        <f t="shared" ca="1" si="1046"/>
        <v>-2.6896850517454815E-4</v>
      </c>
      <c r="GP447" s="240">
        <f t="shared" ca="1" si="1047"/>
        <v>2.8403891031219619E-4</v>
      </c>
      <c r="GQ447" s="240">
        <f t="shared" ca="1" si="1048"/>
        <v>-2.3081861323767888E-5</v>
      </c>
      <c r="GR447" s="240">
        <f t="shared" ca="1" si="1049"/>
        <v>-2.603060138169327E-4</v>
      </c>
      <c r="GS447" s="240">
        <f t="shared" ca="1" si="1050"/>
        <v>2.9072993339032769E-4</v>
      </c>
      <c r="GT447" s="240">
        <f t="shared" ca="1" si="1051"/>
        <v>-3.862409933322085E-5</v>
      </c>
      <c r="GU447" s="240">
        <f t="shared" ca="1" si="1052"/>
        <v>-2.5101642247191797E-4</v>
      </c>
      <c r="GV447" s="240">
        <f t="shared" ca="1" si="1053"/>
        <v>2.9672056259398707E-4</v>
      </c>
      <c r="GW447" s="240">
        <f t="shared" ca="1" si="1054"/>
        <v>-5.4073288504326544E-5</v>
      </c>
      <c r="GX447" s="240">
        <f t="shared" ca="1" si="1055"/>
        <v>-2.4112211057872622E-4</v>
      </c>
      <c r="GY447" s="240">
        <f t="shared" ca="1" si="1056"/>
        <v>3.0199636597269959E-4</v>
      </c>
      <c r="GZ447" s="240">
        <f t="shared" ca="1" si="1057"/>
        <v>-6.9392210387164547E-5</v>
      </c>
      <c r="HA447" s="240">
        <f t="shared" ca="1" si="1058"/>
        <v>-2.3064691440134749E-4</v>
      </c>
      <c r="HB447" s="240">
        <f t="shared" ca="1" si="1059"/>
        <v>3.0654463365403252E-4</v>
      </c>
      <c r="HC447" s="240">
        <f t="shared" ca="1" si="1060"/>
        <v>-8.4543960357140024E-5</v>
      </c>
      <c r="HD447" s="240">
        <f t="shared" ca="1" si="1061"/>
        <v>-2.1961606960490502E-4</v>
      </c>
      <c r="HE447" s="240">
        <f t="shared" ca="1" si="1062"/>
        <v>3.1035440846275374E-4</v>
      </c>
      <c r="HF447" s="240">
        <f t="shared" ca="1" si="1063"/>
        <v>-9.9492036521438667E-5</v>
      </c>
      <c r="HG447" s="240">
        <f t="shared" ca="1" si="1064"/>
        <v>-2.0805615046067577E-4</v>
      </c>
      <c r="HH447" s="240">
        <f t="shared" ca="1" si="1065"/>
        <v>3.1341651231765223E-4</v>
      </c>
      <c r="HI447" s="240">
        <f t="shared" ca="1" si="1066"/>
        <v>-1.1420042765526703E-4</v>
      </c>
      <c r="HJ447" s="240">
        <f t="shared" ca="1" si="1067"/>
        <v>-1.9599500582642004E-4</v>
      </c>
      <c r="HK447" s="240">
        <f t="shared" ca="1" si="1068"/>
        <v>3.1572356834233057E-4</v>
      </c>
      <c r="HL447" s="240">
        <f t="shared" ca="1" si="1069"/>
        <v>-1.2863369995611481E-4</v>
      </c>
      <c r="HM447" s="240">
        <f t="shared" ca="1" si="1070"/>
        <v>-1.8346169205599327E-4</v>
      </c>
      <c r="HN447" s="240">
        <f t="shared" ca="1" si="1071"/>
        <v>3.1727001863675656E-4</v>
      </c>
      <c r="HO447" s="240">
        <f t="shared" ca="1" si="1072"/>
        <v>-1.4275708240678672E-4</v>
      </c>
      <c r="HP447" s="240">
        <f t="shared" ca="1" si="1073"/>
        <v>-1.704864030000723E-4</v>
      </c>
      <c r="HQ447" s="240">
        <f t="shared" ca="1" si="1074"/>
        <v>3.180521376667146E-4</v>
      </c>
      <c r="HR447" s="240">
        <f t="shared" ca="1" si="1075"/>
        <v>-1.5653655054189688E-4</v>
      </c>
      <c r="HS447" s="240">
        <f t="shared" ca="1" si="1076"/>
        <v>-1.5710039726646392E-4</v>
      </c>
      <c r="HT447" s="240">
        <f t="shared" ca="1" si="1077"/>
        <v>3.1806804123895612E-4</v>
      </c>
      <c r="HU447" s="240">
        <f t="shared" ca="1" si="1078"/>
        <v>-1.6993890841575366E-4</v>
      </c>
      <c r="HV447" s="240">
        <f t="shared" ca="1" si="1079"/>
        <v>-1.4333592291547079E-4</v>
      </c>
      <c r="HW447" s="240">
        <f t="shared" ca="1" si="1080"/>
        <v>3.1731769104038253E-4</v>
      </c>
      <c r="HX447" s="240">
        <f t="shared" ca="1" si="1081"/>
        <v>-1.8293186857436204E-4</v>
      </c>
      <c r="HY447" s="240">
        <f t="shared" ca="1" si="1082"/>
        <v>-1.2922613977143008E-4</v>
      </c>
      <c r="HZ447" s="240">
        <f t="shared" ca="1" si="1083"/>
        <v>3.1580289473034733E-4</v>
      </c>
      <c r="IA447" s="240">
        <f t="shared" ca="1" si="1084"/>
        <v>-1.9548412983863523E-4</v>
      </c>
      <c r="IB447" s="240">
        <f t="shared" ca="1" si="1085"/>
        <v>-1.1480503953780679E-4</v>
      </c>
      <c r="IC447" s="240">
        <f t="shared" ca="1" si="1086"/>
        <v>3.1352730158583841E-4</v>
      </c>
      <c r="ID447" s="240">
        <f t="shared" ca="1" si="1087"/>
        <v>-2.0756545271173943E-4</v>
      </c>
      <c r="IE447" s="240">
        <f t="shared" ca="1" si="1088"/>
        <v>1.1536655538619226E-4</v>
      </c>
      <c r="IF447" s="240">
        <f t="shared" ca="1" si="1089"/>
        <v>3.104963937100606E-4</v>
      </c>
      <c r="IG447" s="240">
        <f t="shared" ca="1" si="1090"/>
        <v>-2.1914673222867435E-4</v>
      </c>
      <c r="IH447" s="240">
        <f t="shared" ca="1" si="1091"/>
        <v>-8.5168520870592123E-5</v>
      </c>
      <c r="II447" s="240">
        <f t="shared" ca="1" si="1092"/>
        <v>3.0671747282556274E-4</v>
      </c>
      <c r="IJ447" s="240">
        <f t="shared" ca="1" si="1093"/>
        <v>-2.3020006807267094E-4</v>
      </c>
      <c r="IK447" s="240">
        <f t="shared" ca="1" si="1094"/>
        <v>-7.0024499406305351E-5</v>
      </c>
      <c r="IL447" s="240">
        <f t="shared" ca="1" si="1095"/>
        <v>3.0219964268375578E-4</v>
      </c>
      <c r="IM447" s="240">
        <f t="shared" ca="1" si="1096"/>
        <v>-2.4069883178954872E-4</v>
      </c>
      <c r="IN447" s="240">
        <f t="shared" ca="1" si="1097"/>
        <v>-5.471178278952695E-5</v>
      </c>
      <c r="IO447" s="240">
        <f t="shared" ca="1" si="1098"/>
        <v>2.9695378713315594E-4</v>
      </c>
      <c r="IP447" s="240">
        <f t="shared" ca="1" si="1099"/>
        <v>-2.5061773093790635E-4</v>
      </c>
      <c r="IQ447" s="240">
        <f t="shared" ca="1" si="1100"/>
        <v>-3.926726069582234E-5</v>
      </c>
      <c r="IR447" s="240">
        <f t="shared" ca="1" si="1101"/>
        <v>2.9099254389927215E-4</v>
      </c>
      <c r="IS447" s="240">
        <f t="shared" ca="1" si="1102"/>
        <v>-2.5993287002092547E-4</v>
      </c>
      <c r="IT447" s="240">
        <f t="shared" ca="1" si="1103"/>
        <v>-2.3728140331695619E-5</v>
      </c>
      <c r="IU447" s="240">
        <f t="shared" ca="1" si="1104"/>
        <v>2.8433027413919806E-4</v>
      </c>
      <c r="IV447" s="240">
        <f t="shared" ca="1" si="1105"/>
        <v>-2.6862180805263335E-4</v>
      </c>
      <c r="IW447" s="240">
        <f t="shared" ca="1" si="1106"/>
        <v>-8.1318567991701669E-6</v>
      </c>
      <c r="IX447" s="240">
        <f t="shared" ca="1" si="1107"/>
        <v>2.7698302784433167E-4</v>
      </c>
      <c r="IY447" s="240">
        <f t="shared" ca="1" si="1108"/>
        <v>-2.7666361262025061E-4</v>
      </c>
      <c r="IZ447" s="240">
        <f t="shared" ca="1" si="1109"/>
        <v>7.4840170886148231E-6</v>
      </c>
      <c r="JA447" s="240">
        <f t="shared" ca="1" si="1110"/>
        <v>2.6896850517454002E-4</v>
      </c>
      <c r="JB447" s="240">
        <f t="shared" ca="1" si="1111"/>
        <v>-2.8403891031219495E-4</v>
      </c>
    </row>
    <row r="448" spans="2:262">
      <c r="B448" s="248">
        <v>87</v>
      </c>
      <c r="C448" s="247">
        <f t="shared" si="1112"/>
        <v>1.6992187500000011E-3</v>
      </c>
      <c r="D448" s="244">
        <f t="shared" ca="1" si="855"/>
        <v>23.804429039568788</v>
      </c>
      <c r="E448" s="243">
        <f ca="1">CO361</f>
        <v>-0.19557096043121142</v>
      </c>
      <c r="F448" s="242">
        <v>87</v>
      </c>
      <c r="G448" s="240">
        <f t="shared" ca="1" si="856"/>
        <v>2.3201295489755201E-4</v>
      </c>
      <c r="H448" s="240">
        <f t="shared" ca="1" si="857"/>
        <v>8.7027178444910869E-4</v>
      </c>
      <c r="I448" s="240">
        <f t="shared" ca="1" si="858"/>
        <v>-1.1631996215678917E-3</v>
      </c>
      <c r="J448" s="240">
        <f t="shared" ca="1" si="859"/>
        <v>3.7434627353567941E-4</v>
      </c>
      <c r="K448" s="240">
        <f t="shared" ca="1" si="860"/>
        <v>7.6265089085750552E-4</v>
      </c>
      <c r="L448" s="240">
        <f t="shared" ca="1" si="861"/>
        <v>-1.1903790963627594E-3</v>
      </c>
      <c r="M448" s="240">
        <f t="shared" ca="1" si="862"/>
        <v>5.1104907577735202E-4</v>
      </c>
      <c r="N448" s="240">
        <f t="shared" ca="1" si="863"/>
        <v>6.435590179899905E-4</v>
      </c>
      <c r="O448" s="240">
        <f t="shared" ca="1" si="864"/>
        <v>-1.1996541615403979E-3</v>
      </c>
      <c r="P448" s="240">
        <f t="shared" ca="1" si="865"/>
        <v>6.4006522423353885E-4</v>
      </c>
      <c r="Q448" s="240">
        <f t="shared" ca="1" si="866"/>
        <v>5.1478741846551187E-4</v>
      </c>
      <c r="R448" s="240">
        <f t="shared" ca="1" si="867"/>
        <v>-1.19088531148728E-3</v>
      </c>
      <c r="S448" s="240">
        <f t="shared" ca="1" si="868"/>
        <v>7.5945419594288768E-4</v>
      </c>
      <c r="T448" s="240">
        <f t="shared" ca="1" si="869"/>
        <v>3.7827293700185488E-4</v>
      </c>
      <c r="U448" s="241">
        <f t="shared" ca="1" si="870"/>
        <v>-1.1642044378702722E-3</v>
      </c>
      <c r="V448" s="240">
        <f t="shared" ca="1" si="871"/>
        <v>8.6742026964333071E-4</v>
      </c>
      <c r="W448" s="240">
        <f t="shared" ca="1" si="872"/>
        <v>2.3606887846826447E-4</v>
      </c>
      <c r="X448" s="240">
        <f t="shared" ca="1" si="873"/>
        <v>-1.1200128458632023E-3</v>
      </c>
      <c r="Y448" s="240">
        <f t="shared" ca="1" si="874"/>
        <v>9.6233953509131348E-4</v>
      </c>
      <c r="Z448" s="240">
        <f t="shared" ca="1" si="875"/>
        <v>9.0314124268981799E-5</v>
      </c>
      <c r="AA448" s="240">
        <f t="shared" ca="1" si="876"/>
        <v>-1.0589752181435037E-3</v>
      </c>
      <c r="AB448" s="240">
        <f t="shared" ca="1" si="877"/>
        <v>1.042784318183401E-3</v>
      </c>
      <c r="AC448" s="240">
        <f t="shared" ca="1" si="878"/>
        <v>-5.6799038423917811E-5</v>
      </c>
      <c r="AD448" s="240">
        <f t="shared" ca="1" si="879"/>
        <v>-9.8200961744606178E-4</v>
      </c>
      <c r="AE448" s="240">
        <f t="shared" ca="1" si="880"/>
        <v>1.107544654503677E-3</v>
      </c>
      <c r="AF448" s="240">
        <f t="shared" ca="1" si="881"/>
        <v>-2.0305789071023027E-4</v>
      </c>
      <c r="AG448" s="240">
        <f t="shared" ca="1" si="882"/>
        <v>-8.9027367804514631E-4</v>
      </c>
      <c r="AH448" s="240">
        <f t="shared" ca="1" si="883"/>
        <v>1.1556464883147961E-3</v>
      </c>
      <c r="AI448" s="240">
        <f t="shared" ca="1" si="884"/>
        <v>-3.4626256331345243E-4</v>
      </c>
      <c r="AJ448" s="240">
        <f t="shared" ca="1" si="885"/>
        <v>-7.8514719385738905E-4</v>
      </c>
      <c r="AK448" s="240">
        <f t="shared" ca="1" si="886"/>
        <v>1.1863663232629296E-3</v>
      </c>
      <c r="AL448" s="240">
        <f t="shared" ca="1" si="887"/>
        <v>-4.8425912466235299E-4</v>
      </c>
      <c r="AM448" s="240">
        <f t="shared" ca="1" si="888"/>
        <v>-6.6821136505699607E-4</v>
      </c>
      <c r="AN448" s="240">
        <f t="shared" ca="1" si="889"/>
        <v>1.199242104436352E-3</v>
      </c>
      <c r="AO448" s="240">
        <f t="shared" ca="1" si="890"/>
        <v>-6.149719780266967E-4</v>
      </c>
      <c r="AP448" s="240">
        <f t="shared" ca="1" si="891"/>
        <v>-5.4122501535326954E-4</v>
      </c>
      <c r="AQ448" s="240">
        <f t="shared" ca="1" si="892"/>
        <v>1.1940801681014077E-3</v>
      </c>
      <c r="AR448" s="240">
        <f t="shared" ca="1" si="893"/>
        <v>-7.364350804240007E-4</v>
      </c>
      <c r="AS448" s="240">
        <f t="shared" ca="1" si="894"/>
        <v>-4.0609813764500447E-4</v>
      </c>
      <c r="AT448" s="240">
        <f t="shared" ca="1" si="895"/>
        <v>1.1709581545853154E-3</v>
      </c>
      <c r="AU448" s="240">
        <f t="shared" ca="1" si="896"/>
        <v>-8.4682151373606865E-4</v>
      </c>
      <c r="AV448" s="240">
        <f t="shared" ca="1" si="897"/>
        <v>-2.648631659493485E-4</v>
      </c>
      <c r="AW448" s="240">
        <f t="shared" ca="1" si="898"/>
        <v>1.1302238404933928E-3</v>
      </c>
      <c r="AX448" s="240">
        <f t="shared" ca="1" si="899"/>
        <v>-9.4447096325788479E-4</v>
      </c>
      <c r="AY448" s="240">
        <f t="shared" ca="1" si="900"/>
        <v>-1.1964440570251268E-4</v>
      </c>
      <c r="AZ448" s="240">
        <f t="shared" ca="1" si="901"/>
        <v>1.0724899078251775E-3</v>
      </c>
      <c r="BA448" s="240">
        <f t="shared" ca="1" si="902"/>
        <v>-1.0279146903763034E-3</v>
      </c>
      <c r="BB448" s="240">
        <f t="shared" ca="1" si="903"/>
        <v>2.7373917771427131E-5</v>
      </c>
      <c r="BC448" s="240">
        <f t="shared" ca="1" si="904"/>
        <v>9.9862472866690637E-4</v>
      </c>
      <c r="BD448" s="240">
        <f t="shared" ca="1" si="905"/>
        <v>-1.0958976237658087E-3</v>
      </c>
      <c r="BE448" s="240">
        <f t="shared" ca="1" si="906"/>
        <v>1.7398051204237151E-4</v>
      </c>
      <c r="BF448" s="240">
        <f t="shared" ca="1" si="907"/>
        <v>9.0973930406700206E-4</v>
      </c>
      <c r="BG448" s="240">
        <f t="shared" ca="1" si="908"/>
        <v>-1.1473972368295476E-3</v>
      </c>
      <c r="BH448" s="240">
        <f t="shared" ca="1" si="909"/>
        <v>3.179702774706723E-4</v>
      </c>
      <c r="BI448" s="240">
        <f t="shared" ca="1" si="910"/>
        <v>8.0717055354625003E-4</v>
      </c>
      <c r="BJ448" s="240">
        <f t="shared" ca="1" si="911"/>
        <v>-1.1816389274510576E-3</v>
      </c>
      <c r="BK448" s="240">
        <f t="shared" ca="1" si="912"/>
        <v>4.5717747395827613E-4</v>
      </c>
      <c r="BL448" s="240">
        <f t="shared" ca="1" si="913"/>
        <v>6.924612065837164E-4</v>
      </c>
      <c r="BM448" s="240">
        <f t="shared" ca="1" si="914"/>
        <v>-1.1981076687311441E-3</v>
      </c>
      <c r="BN448" s="240">
        <f t="shared" ca="1" si="915"/>
        <v>5.8950829569557445E-4</v>
      </c>
      <c r="BO448" s="240">
        <f t="shared" ca="1" si="916"/>
        <v>5.6733659852950015E-4</v>
      </c>
      <c r="BP448" s="240">
        <f t="shared" ca="1" si="917"/>
        <v>-1.196555755471804E-3</v>
      </c>
      <c r="BQ448" s="240">
        <f t="shared" ca="1" si="918"/>
        <v>7.1297236394974066E-4</v>
      </c>
      <c r="BR448" s="240">
        <f t="shared" ca="1" si="919"/>
        <v>4.3367871995501591E-4</v>
      </c>
      <c r="BS448" s="240">
        <f t="shared" ca="1" si="920"/>
        <v>-1.1770065298929819E-3</v>
      </c>
      <c r="BT448" s="240">
        <f t="shared" ca="1" si="921"/>
        <v>8.2571266421361568E-4</v>
      </c>
      <c r="BU448" s="240">
        <f t="shared" ca="1" si="922"/>
        <v>2.9349790976313623E-4</v>
      </c>
      <c r="BV448" s="240">
        <f t="shared" ca="1" si="923"/>
        <v>-1.1397540305438636E-3</v>
      </c>
      <c r="BW448" s="240">
        <f t="shared" ca="1" si="924"/>
        <v>9.2603347743223832E-4</v>
      </c>
      <c r="BX448" s="240">
        <f t="shared" ca="1" si="925"/>
        <v>1.4890261781980689E-4</v>
      </c>
      <c r="BY448" s="240">
        <f t="shared" ca="1" si="926"/>
        <v>-1.0853585696893654E-3</v>
      </c>
      <c r="BZ448" s="240">
        <f t="shared" ca="1" si="927"/>
        <v>1.0124258851959293E-3</v>
      </c>
      <c r="CA448" s="240">
        <f t="shared" ca="1" si="928"/>
        <v>2.0676919055608056E-6</v>
      </c>
      <c r="CB448" s="240">
        <f t="shared" ca="1" si="929"/>
        <v>-1.0146383056921808E-3</v>
      </c>
      <c r="CC448" s="240">
        <f t="shared" ca="1" si="930"/>
        <v>1.083590465277646E-3</v>
      </c>
      <c r="CD448" s="240">
        <f t="shared" ca="1" si="931"/>
        <v>-1.4479833401959179E-4</v>
      </c>
      <c r="CE448" s="240">
        <f t="shared" ca="1" si="932"/>
        <v>-9.2865693714943144E-4</v>
      </c>
      <c r="CF448" s="240">
        <f t="shared" ca="1" si="933"/>
        <v>1.1384568361527735E-3</v>
      </c>
      <c r="CG448" s="240">
        <f t="shared" ca="1" si="934"/>
        <v>-2.8948645822242668E-4</v>
      </c>
      <c r="CH448" s="240">
        <f t="shared" ca="1" si="935"/>
        <v>-8.2870770387568043E-4</v>
      </c>
      <c r="CI448" s="240">
        <f t="shared" ca="1" si="936"/>
        <v>1.1761997565336165E-3</v>
      </c>
      <c r="CJ448" s="240">
        <f t="shared" ca="1" si="937"/>
        <v>-4.2982043663885352E-4</v>
      </c>
      <c r="CK448" s="240">
        <f t="shared" ca="1" si="938"/>
        <v>-7.1629393537239652E-4</v>
      </c>
      <c r="CL448" s="240">
        <f t="shared" ca="1" si="939"/>
        <v>1.1962515377664242E-3</v>
      </c>
      <c r="CM448" s="240">
        <f t="shared" ca="1" si="940"/>
        <v>-5.6368951561023011E-4</v>
      </c>
      <c r="CN448" s="240">
        <f t="shared" ca="1" si="941"/>
        <v>-5.9310643935284321E-4</v>
      </c>
      <c r="CO448" s="240">
        <f t="shared" ca="1" si="942"/>
        <v>1.1983105823972057E-3</v>
      </c>
      <c r="CP448" s="240">
        <f t="shared" ca="1" si="943"/>
        <v>-6.8908017958320454E-4</v>
      </c>
      <c r="CQ448" s="240">
        <f t="shared" ca="1" si="944"/>
        <v>-4.6099807042041826E-4</v>
      </c>
      <c r="CR448" s="240">
        <f t="shared" ca="1" si="945"/>
        <v>1.1823459204781555E-3</v>
      </c>
      <c r="CS448" s="240">
        <f t="shared" ca="1" si="946"/>
        <v>-8.041064362576374E-4</v>
      </c>
      <c r="CT448" s="240">
        <f t="shared" ca="1" si="947"/>
        <v>-3.2195586141067637E-4</v>
      </c>
      <c r="CU448" s="240">
        <f t="shared" ca="1" si="948"/>
        <v>1.1485976753844774E-3</v>
      </c>
      <c r="CV448" s="240">
        <f t="shared" ca="1" si="949"/>
        <v>-9.07038183666409E-4</v>
      </c>
      <c r="CW448" s="240">
        <f t="shared" ca="1" si="950"/>
        <v>-1.7807113656800465E-4</v>
      </c>
      <c r="CX448" s="240">
        <f t="shared" ca="1" si="951"/>
        <v>1.0975734521353356E-3</v>
      </c>
      <c r="CY448" s="240">
        <f t="shared" ca="1" si="952"/>
        <v>-9.9632723251935509E-4</v>
      </c>
      <c r="CZ448" s="240">
        <f t="shared" ca="1" si="953"/>
        <v>-3.1508056082243745E-5</v>
      </c>
      <c r="DA448" s="240">
        <f t="shared" ca="1" si="954"/>
        <v>1.0300407025418757E-3</v>
      </c>
      <c r="DB448" s="240">
        <f t="shared" ca="1" si="955"/>
        <v>-1.0706305924112348E-3</v>
      </c>
      <c r="DC448" s="240">
        <f t="shared" ca="1" si="956"/>
        <v>1.1552893489477406E-4</v>
      </c>
      <c r="DD448" s="240">
        <f t="shared" ca="1" si="957"/>
        <v>9.4701518201764146E-4</v>
      </c>
      <c r="DE448" s="240">
        <f t="shared" ca="1" si="958"/>
        <v>-1.1288306716475491E-3</v>
      </c>
      <c r="DF448" s="240">
        <f t="shared" ca="1" si="959"/>
        <v>2.6082826315634362E-4</v>
      </c>
      <c r="DG448" s="240">
        <f t="shared" ca="1" si="960"/>
        <v>8.4974567167170963E-4</v>
      </c>
      <c r="DH448" s="240">
        <f t="shared" ca="1" si="961"/>
        <v>-1.1700520868637816E-3</v>
      </c>
      <c r="DI448" s="240">
        <f t="shared" ca="1" si="962"/>
        <v>4.0220449156042108E-4</v>
      </c>
      <c r="DJ448" s="240">
        <f t="shared" ca="1" si="963"/>
        <v>7.3969519547834994E-4</v>
      </c>
      <c r="DK448" s="240">
        <f t="shared" ca="1" si="964"/>
        <v>-1.1936748296060798E-3</v>
      </c>
      <c r="DL448" s="240">
        <f t="shared" ca="1" si="965"/>
        <v>5.3753119003842038E-4</v>
      </c>
      <c r="DM448" s="240">
        <f t="shared" ca="1" si="966"/>
        <v>6.1851901503479838E-4</v>
      </c>
      <c r="DN448" s="240">
        <f t="shared" ca="1" si="967"/>
        <v>-1.1993435918354906E-3</v>
      </c>
      <c r="DO448" s="240">
        <f t="shared" ca="1" si="968"/>
        <v>6.6477291908285485E-4</v>
      </c>
      <c r="DP448" s="240">
        <f t="shared" ca="1" si="969"/>
        <v>4.8803973288602759E-4</v>
      </c>
      <c r="DQ448" s="240">
        <f t="shared" ca="1" si="970"/>
        <v>-1.1869731100915878E-3</v>
      </c>
      <c r="DR448" s="240">
        <f t="shared" ca="1" si="971"/>
        <v>7.8201584465193384E-4</v>
      </c>
      <c r="DS448" s="240">
        <f t="shared" ca="1" si="972"/>
        <v>3.5021987888604036E-4</v>
      </c>
      <c r="DT448" s="240">
        <f t="shared" ca="1" si="973"/>
        <v>-1.1567494479342729E-3</v>
      </c>
      <c r="DU448" s="240">
        <f t="shared" ca="1" si="974"/>
        <v>8.8749652401508088E-4</v>
      </c>
      <c r="DV448" s="240">
        <f t="shared" ca="1" si="975"/>
        <v>2.0713239192197513E-4</v>
      </c>
      <c r="DW448" s="240">
        <f t="shared" ca="1" si="976"/>
        <v>-1.1091271973746543E-3</v>
      </c>
      <c r="DX448" s="240">
        <f t="shared" ca="1" si="977"/>
        <v>9.7962842957296614E-4</v>
      </c>
      <c r="DY448" s="240">
        <f t="shared" ca="1" si="978"/>
        <v>6.0929440984070914E-5</v>
      </c>
      <c r="DZ448" s="240">
        <f t="shared" ca="1" si="979"/>
        <v>-1.0448226413880624E-3</v>
      </c>
      <c r="EA448" s="240">
        <f t="shared" ca="1" si="980"/>
        <v>1.0570258117094259E-3</v>
      </c>
      <c r="EB448" s="240">
        <f t="shared" ca="1" si="981"/>
        <v>-8.6189945459446706E-5</v>
      </c>
      <c r="EC448" s="240">
        <f t="shared" ca="1" si="982"/>
        <v>-9.6480298035138249E-4</v>
      </c>
      <c r="ED448" s="240">
        <f t="shared" ca="1" si="983"/>
        <v>1.1185245417554216E-3</v>
      </c>
      <c r="EE448" s="240">
        <f t="shared" ca="1" si="984"/>
        <v>-2.3201295489749867E-4</v>
      </c>
      <c r="EF448" s="240">
        <f t="shared" ca="1" si="985"/>
        <v>-8.7027178444911302E-4</v>
      </c>
      <c r="EG448" s="240">
        <f t="shared" ca="1" si="986"/>
        <v>1.163199621567885E-3</v>
      </c>
      <c r="EH448" s="240">
        <f t="shared" ca="1" si="987"/>
        <v>-3.7434627353563485E-4</v>
      </c>
      <c r="EI448" s="240">
        <f t="shared" ca="1" si="988"/>
        <v>-7.6265089085755821E-4</v>
      </c>
      <c r="EJ448" s="240">
        <f t="shared" ca="1" si="989"/>
        <v>1.1903790963627571E-3</v>
      </c>
      <c r="EK448" s="240">
        <f t="shared" ca="1" si="990"/>
        <v>-5.1104907577731755E-4</v>
      </c>
      <c r="EL448" s="240">
        <f t="shared" ca="1" si="991"/>
        <v>-6.4355901799004081E-4</v>
      </c>
      <c r="EM448" s="240">
        <f t="shared" ca="1" si="992"/>
        <v>1.1996541615403979E-3</v>
      </c>
      <c r="EN448" s="240">
        <f t="shared" ca="1" si="993"/>
        <v>-6.4006522423351012E-4</v>
      </c>
      <c r="EO448" s="240">
        <f t="shared" ca="1" si="994"/>
        <v>-5.1478741846555805E-4</v>
      </c>
      <c r="EP448" s="240">
        <f t="shared" ca="1" si="995"/>
        <v>1.1908853114872802E-3</v>
      </c>
      <c r="EQ448" s="240">
        <f t="shared" ca="1" si="996"/>
        <v>-7.5945419594286795E-4</v>
      </c>
      <c r="ER448" s="240">
        <f t="shared" ca="1" si="997"/>
        <v>-3.7827293700189537E-4</v>
      </c>
      <c r="ES448" s="240">
        <f t="shared" ca="1" si="998"/>
        <v>1.1642044378702887E-3</v>
      </c>
      <c r="ET448" s="240">
        <f t="shared" ca="1" si="999"/>
        <v>-8.67420269643319E-4</v>
      </c>
      <c r="EU448" s="240">
        <f t="shared" ca="1" si="1000"/>
        <v>-2.3606887846829789E-4</v>
      </c>
      <c r="EV448" s="240">
        <f t="shared" ca="1" si="1001"/>
        <v>1.1200128458632237E-3</v>
      </c>
      <c r="EW448" s="240">
        <f t="shared" ca="1" si="1002"/>
        <v>-9.6233953509130838E-4</v>
      </c>
      <c r="EX448" s="240">
        <f t="shared" ca="1" si="1003"/>
        <v>-9.0314124269015843E-5</v>
      </c>
      <c r="EY448" s="240">
        <f t="shared" ca="1" si="1004"/>
        <v>1.0589752181435277E-3</v>
      </c>
      <c r="EZ448" s="240">
        <f t="shared" ca="1" si="1005"/>
        <v>-1.042784318183401E-3</v>
      </c>
      <c r="FA448" s="240">
        <f t="shared" ca="1" si="1006"/>
        <v>5.6799038423892333E-5</v>
      </c>
      <c r="FB448" s="240">
        <f t="shared" ca="1" si="1007"/>
        <v>9.8200961744608628E-4</v>
      </c>
      <c r="FC448" s="240">
        <f t="shared" ca="1" si="1008"/>
        <v>-1.1075446545036542E-3</v>
      </c>
      <c r="FD448" s="240">
        <f t="shared" ca="1" si="1009"/>
        <v>2.0305789071021346E-4</v>
      </c>
      <c r="FE448" s="240">
        <f t="shared" ca="1" si="1010"/>
        <v>8.9027367804516908E-4</v>
      </c>
      <c r="FF448" s="240">
        <f t="shared" ca="1" si="1011"/>
        <v>-1.1556464883147822E-3</v>
      </c>
      <c r="FG448" s="240">
        <f t="shared" ca="1" si="1012"/>
        <v>3.4626256331344414E-4</v>
      </c>
      <c r="FH448" s="240">
        <f t="shared" ca="1" si="1013"/>
        <v>7.8514719385741486E-4</v>
      </c>
      <c r="FI448" s="240">
        <f t="shared" ca="1" si="1014"/>
        <v>-1.186366323262922E-3</v>
      </c>
      <c r="FJ448" s="240">
        <f t="shared" ca="1" si="1015"/>
        <v>4.8425912466235299E-4</v>
      </c>
      <c r="FK448" s="240">
        <f t="shared" ca="1" si="1016"/>
        <v>6.6821136505701027E-4</v>
      </c>
      <c r="FL448" s="240">
        <f t="shared" ca="1" si="1017"/>
        <v>-1.1992421044363509E-3</v>
      </c>
      <c r="FM448" s="240">
        <f t="shared" ca="1" si="1018"/>
        <v>6.1497197802663816E-4</v>
      </c>
      <c r="FN448" s="240">
        <f t="shared" ca="1" si="1019"/>
        <v>5.4122501535328472E-4</v>
      </c>
      <c r="FO448" s="240">
        <f t="shared" ca="1" si="1020"/>
        <v>-1.194080168101411E-3</v>
      </c>
      <c r="FP448" s="240">
        <f t="shared" ca="1" si="1021"/>
        <v>7.3643508042396037E-4</v>
      </c>
      <c r="FQ448" s="240">
        <f t="shared" ca="1" si="1022"/>
        <v>4.0609813764500447E-4</v>
      </c>
      <c r="FR448" s="240">
        <f t="shared" ca="1" si="1023"/>
        <v>-1.1709581545853228E-3</v>
      </c>
      <c r="FS448" s="240">
        <f t="shared" ca="1" si="1024"/>
        <v>8.4682151373603244E-4</v>
      </c>
      <c r="FT448" s="240">
        <f t="shared" ca="1" si="1025"/>
        <v>2.6486316594941496E-4</v>
      </c>
      <c r="FU448" s="240">
        <f t="shared" ca="1" si="1026"/>
        <v>-1.1302238404933985E-3</v>
      </c>
      <c r="FV448" s="240">
        <f t="shared" ca="1" si="1027"/>
        <v>9.4447096325786365E-4</v>
      </c>
      <c r="FW448" s="240">
        <f t="shared" ca="1" si="1028"/>
        <v>1.1964440570256358E-4</v>
      </c>
      <c r="FX448" s="240">
        <f t="shared" ca="1" si="1029"/>
        <v>-1.0724899078251851E-3</v>
      </c>
      <c r="FY448" s="240">
        <f t="shared" ca="1" si="1030"/>
        <v>1.0279146903762859E-3</v>
      </c>
      <c r="FZ448" s="240">
        <f t="shared" ca="1" si="1031"/>
        <v>-2.7373917771376065E-5</v>
      </c>
      <c r="GA448" s="240">
        <f t="shared" ca="1" si="1032"/>
        <v>-9.9862472866690637E-4</v>
      </c>
      <c r="GB448" s="240">
        <f t="shared" ca="1" si="1033"/>
        <v>1.0958976237658016E-3</v>
      </c>
      <c r="GC448" s="240">
        <f t="shared" ca="1" si="1034"/>
        <v>-1.7398051204232083E-4</v>
      </c>
      <c r="GD448" s="240">
        <f t="shared" ca="1" si="1035"/>
        <v>-9.0973930406704651E-4</v>
      </c>
      <c r="GE448" s="240">
        <f t="shared" ca="1" si="1036"/>
        <v>1.1473972368295428E-3</v>
      </c>
      <c r="GF448" s="240">
        <f t="shared" ca="1" si="1037"/>
        <v>-3.179702774706395E-4</v>
      </c>
      <c r="GG448" s="240">
        <f t="shared" ca="1" si="1038"/>
        <v>-8.0717055354628787E-4</v>
      </c>
      <c r="GH448" s="240">
        <f t="shared" ca="1" si="1039"/>
        <v>1.1816389274510576E-3</v>
      </c>
      <c r="GI448" s="240">
        <f t="shared" ca="1" si="1040"/>
        <v>-4.5717747395824463E-4</v>
      </c>
      <c r="GJ448" s="240">
        <f t="shared" ca="1" si="1041"/>
        <v>-6.9246120658375825E-4</v>
      </c>
      <c r="GK448" s="240">
        <f t="shared" ca="1" si="1042"/>
        <v>1.1981076687311441E-3</v>
      </c>
      <c r="GL448" s="240">
        <f t="shared" ca="1" si="1043"/>
        <v>-5.8950829569554474E-4</v>
      </c>
      <c r="GM448" s="240">
        <f t="shared" ca="1" si="1044"/>
        <v>-5.6733659852953018E-4</v>
      </c>
      <c r="GN448" s="240">
        <f t="shared" ca="1" si="1045"/>
        <v>1.196555755471809E-3</v>
      </c>
      <c r="GO448" s="240">
        <f t="shared" ca="1" si="1046"/>
        <v>-7.1297236394974066E-4</v>
      </c>
      <c r="GP448" s="240">
        <f t="shared" ca="1" si="1047"/>
        <v>-4.3367871995504773E-4</v>
      </c>
      <c r="GQ448" s="240">
        <f t="shared" ca="1" si="1048"/>
        <v>1.1770065298929951E-3</v>
      </c>
      <c r="GR448" s="240">
        <f t="shared" ca="1" si="1049"/>
        <v>-8.2571266421361568E-4</v>
      </c>
      <c r="GS448" s="240">
        <f t="shared" ca="1" si="1050"/>
        <v>-2.934979097631693E-4</v>
      </c>
      <c r="GT448" s="240">
        <f t="shared" ca="1" si="1051"/>
        <v>1.1397540305438743E-3</v>
      </c>
      <c r="GU448" s="240">
        <f t="shared" ca="1" si="1052"/>
        <v>-9.2603347743219528E-4</v>
      </c>
      <c r="GV448" s="240">
        <f t="shared" ca="1" si="1053"/>
        <v>-1.4890261781984072E-4</v>
      </c>
      <c r="GW448" s="240">
        <f t="shared" ca="1" si="1054"/>
        <v>1.0853585696893799E-3</v>
      </c>
      <c r="GX448" s="240">
        <f t="shared" ca="1" si="1055"/>
        <v>-1.0124258851958927E-3</v>
      </c>
      <c r="GY448" s="240">
        <f t="shared" ca="1" si="1056"/>
        <v>-2.0676919055608056E-6</v>
      </c>
      <c r="GZ448" s="240">
        <f t="shared" ca="1" si="1057"/>
        <v>1.014638305692199E-3</v>
      </c>
      <c r="HA448" s="240">
        <f t="shared" ca="1" si="1058"/>
        <v>-1.0835904652776165E-3</v>
      </c>
      <c r="HB448" s="240">
        <f t="shared" ca="1" si="1059"/>
        <v>1.4479833401959179E-4</v>
      </c>
      <c r="HC448" s="240">
        <f t="shared" ca="1" si="1060"/>
        <v>9.2865693714945291E-4</v>
      </c>
      <c r="HD448" s="240">
        <f t="shared" ca="1" si="1061"/>
        <v>-1.1384568361527628E-3</v>
      </c>
      <c r="HE448" s="240">
        <f t="shared" ca="1" si="1062"/>
        <v>2.8948645822236043E-4</v>
      </c>
      <c r="HF448" s="240">
        <f t="shared" ca="1" si="1063"/>
        <v>8.2870770387570504E-4</v>
      </c>
      <c r="HG448" s="240">
        <f t="shared" ca="1" si="1064"/>
        <v>-1.17619975653361E-3</v>
      </c>
      <c r="HH448" s="240">
        <f t="shared" ca="1" si="1065"/>
        <v>4.2982043663878988E-4</v>
      </c>
      <c r="HI448" s="240">
        <f t="shared" ca="1" si="1066"/>
        <v>7.1629393537239652E-4</v>
      </c>
      <c r="HJ448" s="240">
        <f t="shared" ca="1" si="1067"/>
        <v>-1.1962515377664218E-3</v>
      </c>
      <c r="HK448" s="240">
        <f t="shared" ca="1" si="1068"/>
        <v>5.6368951561019997E-4</v>
      </c>
      <c r="HL448" s="240">
        <f t="shared" ca="1" si="1069"/>
        <v>5.9310643935284321E-4</v>
      </c>
      <c r="HM448" s="240">
        <f t="shared" ca="1" si="1070"/>
        <v>-1.1983105823972072E-3</v>
      </c>
      <c r="HN448" s="240">
        <f t="shared" ca="1" si="1071"/>
        <v>6.8908017958317646E-4</v>
      </c>
      <c r="HO448" s="240">
        <f t="shared" ca="1" si="1072"/>
        <v>4.609980704204813E-4</v>
      </c>
      <c r="HP448" s="240">
        <f t="shared" ca="1" si="1073"/>
        <v>-1.1823459204781555E-3</v>
      </c>
      <c r="HQ448" s="240">
        <f t="shared" ca="1" si="1074"/>
        <v>8.0410643625761214E-4</v>
      </c>
      <c r="HR448" s="240">
        <f t="shared" ca="1" si="1075"/>
        <v>3.2195586141074207E-4</v>
      </c>
      <c r="HS448" s="240">
        <f t="shared" ca="1" si="1076"/>
        <v>-1.1485976753844774E-3</v>
      </c>
      <c r="HT448" s="240">
        <f t="shared" ca="1" si="1077"/>
        <v>9.0703818366638655E-4</v>
      </c>
      <c r="HU448" s="240">
        <f t="shared" ca="1" si="1078"/>
        <v>1.7807113656803837E-4</v>
      </c>
      <c r="HV448" s="240">
        <f t="shared" ca="1" si="1079"/>
        <v>-1.0975734521353631E-3</v>
      </c>
      <c r="HW448" s="240">
        <f t="shared" ca="1" si="1080"/>
        <v>9.9632723251933601E-4</v>
      </c>
      <c r="HX448" s="240">
        <f t="shared" ca="1" si="1081"/>
        <v>3.1508056082277898E-5</v>
      </c>
      <c r="HY448" s="240">
        <f t="shared" ca="1" si="1082"/>
        <v>-1.0300407025419108E-3</v>
      </c>
      <c r="HZ448" s="240">
        <f t="shared" ca="1" si="1083"/>
        <v>1.0706305924112348E-3</v>
      </c>
      <c r="IA448" s="240">
        <f t="shared" ca="1" si="1084"/>
        <v>-1.1552893489474012E-4</v>
      </c>
      <c r="IB448" s="240">
        <f t="shared" ca="1" si="1085"/>
        <v>-9.4701518201768331E-4</v>
      </c>
      <c r="IC448" s="240">
        <f t="shared" ca="1" si="1086"/>
        <v>1.1288306716475491E-3</v>
      </c>
      <c r="ID448" s="240">
        <f t="shared" ca="1" si="1087"/>
        <v>-2.6082826315631028E-4</v>
      </c>
      <c r="IE448" s="240">
        <f t="shared" ca="1" si="1088"/>
        <v>-3.0131104235382288E-5</v>
      </c>
      <c r="IF448" s="240">
        <f t="shared" ca="1" si="1089"/>
        <v>1.1700520868637664E-3</v>
      </c>
      <c r="IG448" s="240">
        <f t="shared" ca="1" si="1090"/>
        <v>-4.0220449156038899E-4</v>
      </c>
      <c r="IH448" s="240">
        <f t="shared" ca="1" si="1091"/>
        <v>-7.3969519547837672E-4</v>
      </c>
      <c r="II448" s="240">
        <f t="shared" ca="1" si="1092"/>
        <v>1.1936748296060729E-3</v>
      </c>
      <c r="IJ448" s="240">
        <f t="shared" ca="1" si="1093"/>
        <v>-5.3753119003842038E-4</v>
      </c>
      <c r="IK448" s="240">
        <f t="shared" ca="1" si="1094"/>
        <v>-6.1851901503482765E-4</v>
      </c>
      <c r="IL448" s="240">
        <f t="shared" ca="1" si="1095"/>
        <v>1.1993435918354898E-3</v>
      </c>
      <c r="IM448" s="240">
        <f t="shared" ca="1" si="1096"/>
        <v>-6.6477291908279804E-4</v>
      </c>
      <c r="IN448" s="240">
        <f t="shared" ca="1" si="1097"/>
        <v>-4.8803973288605871E-4</v>
      </c>
      <c r="IO448" s="240">
        <f t="shared" ca="1" si="1098"/>
        <v>1.186973110091583E-3</v>
      </c>
      <c r="IP448" s="240">
        <f t="shared" ca="1" si="1099"/>
        <v>-7.8201584465188213E-4</v>
      </c>
      <c r="IQ448" s="240">
        <f t="shared" ca="1" si="1100"/>
        <v>-3.5021987888604036E-4</v>
      </c>
      <c r="IR448" s="240">
        <f t="shared" ca="1" si="1101"/>
        <v>1.1567494479342638E-3</v>
      </c>
      <c r="IS448" s="240">
        <f t="shared" ca="1" si="1102"/>
        <v>-8.8749652401503513E-4</v>
      </c>
      <c r="IT448" s="240">
        <f t="shared" ca="1" si="1103"/>
        <v>-2.0713239192200869E-4</v>
      </c>
      <c r="IU448" s="240">
        <f t="shared" ca="1" si="1104"/>
        <v>1.1091271973746931E-3</v>
      </c>
      <c r="IV448" s="240">
        <f t="shared" ca="1" si="1105"/>
        <v>-9.7962842957294641E-4</v>
      </c>
      <c r="IW448" s="240">
        <f t="shared" ca="1" si="1106"/>
        <v>-6.0929440984104958E-5</v>
      </c>
      <c r="IX448" s="240">
        <f t="shared" ca="1" si="1107"/>
        <v>1.0448226413881127E-3</v>
      </c>
      <c r="IY448" s="240">
        <f t="shared" ca="1" si="1108"/>
        <v>-1.0570258117094098E-3</v>
      </c>
      <c r="IZ448" s="240">
        <f t="shared" ca="1" si="1109"/>
        <v>8.6189945459480696E-5</v>
      </c>
      <c r="JA448" s="240">
        <f t="shared" ca="1" si="1110"/>
        <v>9.6480298035144332E-4</v>
      </c>
      <c r="JB448" s="240">
        <f t="shared" ca="1" si="1111"/>
        <v>-1.1185245417554093E-3</v>
      </c>
    </row>
    <row r="449" spans="2:262">
      <c r="B449" s="248">
        <v>88</v>
      </c>
      <c r="C449" s="247">
        <f t="shared" si="1112"/>
        <v>1.7187500000000011E-3</v>
      </c>
      <c r="D449" s="244">
        <f t="shared" ca="1" si="855"/>
        <v>23.796221345143376</v>
      </c>
      <c r="E449" s="243">
        <f ca="1">CP361</f>
        <v>-0.20377865485662444</v>
      </c>
      <c r="F449" s="242">
        <v>88</v>
      </c>
      <c r="G449" s="240">
        <f t="shared" ca="1" si="856"/>
        <v>8.0609394010017308E-5</v>
      </c>
      <c r="H449" s="240">
        <f t="shared" ca="1" si="857"/>
        <v>7.1052984331905348E-4</v>
      </c>
      <c r="I449" s="240">
        <f t="shared" ca="1" si="858"/>
        <v>-8.7010785525031302E-4</v>
      </c>
      <c r="J449" s="240">
        <f t="shared" ca="1" si="859"/>
        <v>2.5628220446815149E-4</v>
      </c>
      <c r="K449" s="240">
        <f t="shared" ca="1" si="860"/>
        <v>5.8534232714001655E-4</v>
      </c>
      <c r="L449" s="240">
        <f t="shared" ca="1" si="861"/>
        <v>-9.0667975063898161E-4</v>
      </c>
      <c r="M449" s="240">
        <f t="shared" ca="1" si="862"/>
        <v>4.2210623353329074E-4</v>
      </c>
      <c r="N449" s="240">
        <f t="shared" ca="1" si="863"/>
        <v>4.3766043359274795E-4</v>
      </c>
      <c r="O449" s="240">
        <f t="shared" ca="1" si="864"/>
        <v>-9.0840845168245672E-4</v>
      </c>
      <c r="P449" s="240">
        <f t="shared" ca="1" si="865"/>
        <v>5.7170895676364876E-4</v>
      </c>
      <c r="Q449" s="240">
        <f t="shared" ca="1" si="866"/>
        <v>2.7315949502530897E-4</v>
      </c>
      <c r="R449" s="240">
        <f t="shared" ca="1" si="867"/>
        <v>-8.7522752536910425E-4</v>
      </c>
      <c r="S449" s="240">
        <f t="shared" ca="1" si="868"/>
        <v>6.9934122540365659E-4</v>
      </c>
      <c r="T449" s="240">
        <f t="shared" ca="1" si="869"/>
        <v>9.8161190253657268E-5</v>
      </c>
      <c r="U449" s="241">
        <f t="shared" ca="1" si="870"/>
        <v>-8.0841209608906823E-4</v>
      </c>
      <c r="V449" s="240">
        <f t="shared" ca="1" si="871"/>
        <v>8.0009820294647978E-4</v>
      </c>
      <c r="W449" s="240">
        <f t="shared" ca="1" si="872"/>
        <v>-8.0609394010012863E-5</v>
      </c>
      <c r="X449" s="240">
        <f t="shared" ca="1" si="873"/>
        <v>-7.105298433190563E-4</v>
      </c>
      <c r="Y449" s="240">
        <f t="shared" ca="1" si="874"/>
        <v>8.701078552503115E-4</v>
      </c>
      <c r="Z449" s="240">
        <f t="shared" ca="1" si="875"/>
        <v>-2.562822044681472E-4</v>
      </c>
      <c r="AA449" s="240">
        <f t="shared" ca="1" si="876"/>
        <v>-5.8534232714002002E-4</v>
      </c>
      <c r="AB449" s="240">
        <f t="shared" ca="1" si="877"/>
        <v>9.0667975063898117E-4</v>
      </c>
      <c r="AC449" s="240">
        <f t="shared" ca="1" si="878"/>
        <v>-4.2210623353328678E-4</v>
      </c>
      <c r="AD449" s="240">
        <f t="shared" ca="1" si="879"/>
        <v>-4.3766043359275185E-4</v>
      </c>
      <c r="AE449" s="240">
        <f t="shared" ca="1" si="880"/>
        <v>9.0840845168245715E-4</v>
      </c>
      <c r="AF449" s="240">
        <f t="shared" ca="1" si="881"/>
        <v>-5.7170895676364529E-4</v>
      </c>
      <c r="AG449" s="240">
        <f t="shared" ca="1" si="882"/>
        <v>-2.7315949502531331E-4</v>
      </c>
      <c r="AH449" s="240">
        <f t="shared" ca="1" si="883"/>
        <v>8.7522752536910544E-4</v>
      </c>
      <c r="AI449" s="240">
        <f t="shared" ca="1" si="884"/>
        <v>-6.9934122540365377E-4</v>
      </c>
      <c r="AJ449" s="240">
        <f t="shared" ca="1" si="885"/>
        <v>-9.8161190253661659E-5</v>
      </c>
      <c r="AK449" s="240">
        <f t="shared" ca="1" si="886"/>
        <v>8.084120960890704E-4</v>
      </c>
      <c r="AL449" s="240">
        <f t="shared" ca="1" si="887"/>
        <v>-8.0009820294647761E-4</v>
      </c>
      <c r="AM449" s="240">
        <f t="shared" ca="1" si="888"/>
        <v>8.0609394010008417E-5</v>
      </c>
      <c r="AN449" s="240">
        <f t="shared" ca="1" si="889"/>
        <v>7.1052984331905901E-4</v>
      </c>
      <c r="AO449" s="240">
        <f t="shared" ca="1" si="890"/>
        <v>-8.7010785525031031E-4</v>
      </c>
      <c r="AP449" s="240">
        <f t="shared" ca="1" si="891"/>
        <v>2.5628220446814287E-4</v>
      </c>
      <c r="AQ449" s="240">
        <f t="shared" ca="1" si="892"/>
        <v>5.8534232714002338E-4</v>
      </c>
      <c r="AR449" s="240">
        <f t="shared" ca="1" si="893"/>
        <v>-9.0667975063898074E-4</v>
      </c>
      <c r="AS449" s="240">
        <f t="shared" ca="1" si="894"/>
        <v>4.2210623353328277E-4</v>
      </c>
      <c r="AT449" s="240">
        <f t="shared" ca="1" si="895"/>
        <v>4.3766043359275581E-4</v>
      </c>
      <c r="AU449" s="240">
        <f t="shared" ca="1" si="896"/>
        <v>-9.0840845168245748E-4</v>
      </c>
      <c r="AV449" s="240">
        <f t="shared" ca="1" si="897"/>
        <v>5.7170895676364182E-4</v>
      </c>
      <c r="AW449" s="240">
        <f t="shared" ca="1" si="898"/>
        <v>2.7315949502531754E-4</v>
      </c>
      <c r="AX449" s="240">
        <f t="shared" ca="1" si="899"/>
        <v>-8.7522752536910674E-4</v>
      </c>
      <c r="AY449" s="240">
        <f t="shared" ca="1" si="900"/>
        <v>6.9934122540365085E-4</v>
      </c>
      <c r="AZ449" s="240">
        <f t="shared" ca="1" si="901"/>
        <v>9.8161190253666104E-5</v>
      </c>
      <c r="BA449" s="240">
        <f t="shared" ca="1" si="902"/>
        <v>-8.0841209608907235E-4</v>
      </c>
      <c r="BB449" s="240">
        <f t="shared" ca="1" si="903"/>
        <v>8.0009820294647555E-4</v>
      </c>
      <c r="BC449" s="240">
        <f t="shared" ca="1" si="904"/>
        <v>-8.0609394010003972E-5</v>
      </c>
      <c r="BD449" s="240">
        <f t="shared" ca="1" si="905"/>
        <v>-7.1052984331906183E-4</v>
      </c>
      <c r="BE449" s="240">
        <f t="shared" ca="1" si="906"/>
        <v>8.70107855250309E-4</v>
      </c>
      <c r="BF449" s="240">
        <f t="shared" ca="1" si="907"/>
        <v>-2.5628220446813853E-4</v>
      </c>
      <c r="BG449" s="240">
        <f t="shared" ca="1" si="908"/>
        <v>-5.8534232714002685E-4</v>
      </c>
      <c r="BH449" s="240">
        <f t="shared" ca="1" si="909"/>
        <v>9.0667975063898031E-4</v>
      </c>
      <c r="BI449" s="240">
        <f t="shared" ca="1" si="910"/>
        <v>-4.2210623353327887E-4</v>
      </c>
      <c r="BJ449" s="240">
        <f t="shared" ca="1" si="911"/>
        <v>-4.3766043359275971E-4</v>
      </c>
      <c r="BK449" s="240">
        <f t="shared" ca="1" si="912"/>
        <v>9.0840845168245791E-4</v>
      </c>
      <c r="BL449" s="240">
        <f t="shared" ca="1" si="913"/>
        <v>-5.7170895676363835E-4</v>
      </c>
      <c r="BM449" s="240">
        <f t="shared" ca="1" si="914"/>
        <v>-2.7315949502532176E-4</v>
      </c>
      <c r="BN449" s="240">
        <f t="shared" ca="1" si="915"/>
        <v>8.7522752536910804E-4</v>
      </c>
      <c r="BO449" s="240">
        <f t="shared" ca="1" si="916"/>
        <v>-6.9934122540364792E-4</v>
      </c>
      <c r="BP449" s="240">
        <f t="shared" ca="1" si="917"/>
        <v>-9.8161190253670603E-5</v>
      </c>
      <c r="BQ449" s="240">
        <f t="shared" ca="1" si="918"/>
        <v>8.0841209608907452E-4</v>
      </c>
      <c r="BR449" s="240">
        <f t="shared" ca="1" si="919"/>
        <v>-8.0009820294647338E-4</v>
      </c>
      <c r="BS449" s="240">
        <f t="shared" ca="1" si="920"/>
        <v>8.0609394009999473E-5</v>
      </c>
      <c r="BT449" s="240">
        <f t="shared" ca="1" si="921"/>
        <v>7.1052984331906465E-4</v>
      </c>
      <c r="BU449" s="240">
        <f t="shared" ca="1" si="922"/>
        <v>-8.701078552503076E-4</v>
      </c>
      <c r="BV449" s="240">
        <f t="shared" ca="1" si="923"/>
        <v>2.5628220446813436E-4</v>
      </c>
      <c r="BW449" s="240">
        <f t="shared" ca="1" si="924"/>
        <v>5.8534232714003032E-4</v>
      </c>
      <c r="BX449" s="240">
        <f t="shared" ca="1" si="925"/>
        <v>-9.0667975063897976E-4</v>
      </c>
      <c r="BY449" s="240">
        <f t="shared" ca="1" si="926"/>
        <v>4.2210623353327497E-4</v>
      </c>
      <c r="BZ449" s="240">
        <f t="shared" ca="1" si="927"/>
        <v>4.3766043359276362E-4</v>
      </c>
      <c r="CA449" s="240">
        <f t="shared" ca="1" si="928"/>
        <v>-9.0840845168245845E-4</v>
      </c>
      <c r="CB449" s="240">
        <f t="shared" ca="1" si="929"/>
        <v>5.7170895676363477E-4</v>
      </c>
      <c r="CC449" s="240">
        <f t="shared" ca="1" si="930"/>
        <v>2.731594950253261E-4</v>
      </c>
      <c r="CD449" s="240">
        <f t="shared" ca="1" si="931"/>
        <v>-8.7522752536910923E-4</v>
      </c>
      <c r="CE449" s="240">
        <f t="shared" ca="1" si="932"/>
        <v>6.9934122540364521E-4</v>
      </c>
      <c r="CF449" s="240">
        <f t="shared" ca="1" si="933"/>
        <v>9.8161190253675049E-5</v>
      </c>
      <c r="CG449" s="240">
        <f t="shared" ca="1" si="934"/>
        <v>-8.0841209608907658E-4</v>
      </c>
      <c r="CH449" s="240">
        <f t="shared" ca="1" si="935"/>
        <v>8.0009820294647122E-4</v>
      </c>
      <c r="CI449" s="240">
        <f t="shared" ca="1" si="936"/>
        <v>-8.0609394009995136E-5</v>
      </c>
      <c r="CJ449" s="240">
        <f t="shared" ca="1" si="937"/>
        <v>-7.1052984331906746E-4</v>
      </c>
      <c r="CK449" s="240">
        <f t="shared" ca="1" si="938"/>
        <v>8.7010785525030629E-4</v>
      </c>
      <c r="CL449" s="240">
        <f t="shared" ca="1" si="939"/>
        <v>-2.5628220446813013E-4</v>
      </c>
      <c r="CM449" s="240">
        <f t="shared" ca="1" si="940"/>
        <v>-5.8534232714003368E-4</v>
      </c>
      <c r="CN449" s="240">
        <f t="shared" ca="1" si="941"/>
        <v>9.0667975063897922E-4</v>
      </c>
      <c r="CO449" s="240">
        <f t="shared" ca="1" si="942"/>
        <v>-4.2210623353327096E-4</v>
      </c>
      <c r="CP449" s="240">
        <f t="shared" ca="1" si="943"/>
        <v>-4.3766043359276757E-4</v>
      </c>
      <c r="CQ449" s="240">
        <f t="shared" ca="1" si="944"/>
        <v>9.0840845168245867E-4</v>
      </c>
      <c r="CR449" s="240">
        <f t="shared" ca="1" si="945"/>
        <v>-5.717089567636313E-4</v>
      </c>
      <c r="CS449" s="240">
        <f t="shared" ca="1" si="946"/>
        <v>-2.7315949502533033E-4</v>
      </c>
      <c r="CT449" s="240">
        <f t="shared" ca="1" si="947"/>
        <v>8.7522752536911053E-4</v>
      </c>
      <c r="CU449" s="240">
        <f t="shared" ca="1" si="948"/>
        <v>-6.9934122540364228E-4</v>
      </c>
      <c r="CV449" s="240">
        <f t="shared" ca="1" si="949"/>
        <v>-9.8161190253679385E-5</v>
      </c>
      <c r="CW449" s="240">
        <f t="shared" ca="1" si="950"/>
        <v>8.0841209608907853E-4</v>
      </c>
      <c r="CX449" s="240">
        <f t="shared" ca="1" si="951"/>
        <v>-8.0009820294646905E-4</v>
      </c>
      <c r="CY449" s="240">
        <f t="shared" ca="1" si="952"/>
        <v>8.0609394009990582E-5</v>
      </c>
      <c r="CZ449" s="240">
        <f t="shared" ca="1" si="953"/>
        <v>7.1052984331907028E-4</v>
      </c>
      <c r="DA449" s="240">
        <f t="shared" ca="1" si="954"/>
        <v>-8.7010785525030499E-4</v>
      </c>
      <c r="DB449" s="240">
        <f t="shared" ca="1" si="955"/>
        <v>2.5628220446812563E-4</v>
      </c>
      <c r="DC449" s="240">
        <f t="shared" ca="1" si="956"/>
        <v>5.8534232714003715E-4</v>
      </c>
      <c r="DD449" s="240">
        <f t="shared" ca="1" si="957"/>
        <v>-9.0667975063897879E-4</v>
      </c>
      <c r="DE449" s="240">
        <f t="shared" ca="1" si="958"/>
        <v>4.2210623353326689E-4</v>
      </c>
      <c r="DF449" s="240">
        <f t="shared" ca="1" si="959"/>
        <v>4.3766043359277148E-4</v>
      </c>
      <c r="DG449" s="240">
        <f t="shared" ca="1" si="960"/>
        <v>-9.0840845168245921E-4</v>
      </c>
      <c r="DH449" s="240">
        <f t="shared" ca="1" si="961"/>
        <v>5.7170895676362783E-4</v>
      </c>
      <c r="DI449" s="240">
        <f t="shared" ca="1" si="962"/>
        <v>2.7315949502533467E-4</v>
      </c>
      <c r="DJ449" s="240">
        <f t="shared" ca="1" si="963"/>
        <v>-8.7522752536911173E-4</v>
      </c>
      <c r="DK449" s="240">
        <f t="shared" ca="1" si="964"/>
        <v>6.9934122540363946E-4</v>
      </c>
      <c r="DL449" s="240">
        <f t="shared" ca="1" si="965"/>
        <v>9.8161190253683831E-5</v>
      </c>
      <c r="DM449" s="240">
        <f t="shared" ca="1" si="966"/>
        <v>-8.084120960890807E-4</v>
      </c>
      <c r="DN449" s="240">
        <f t="shared" ca="1" si="967"/>
        <v>8.0009820294646699E-4</v>
      </c>
      <c r="DO449" s="240">
        <f t="shared" ca="1" si="968"/>
        <v>-8.0609394009986191E-5</v>
      </c>
      <c r="DP449" s="240">
        <f t="shared" ca="1" si="969"/>
        <v>-7.105298433190731E-4</v>
      </c>
      <c r="DQ449" s="240">
        <f t="shared" ca="1" si="970"/>
        <v>8.7010785525030358E-4</v>
      </c>
      <c r="DR449" s="240">
        <f t="shared" ca="1" si="971"/>
        <v>-2.562822044681214E-4</v>
      </c>
      <c r="DS449" s="240">
        <f t="shared" ca="1" si="972"/>
        <v>-5.8534232714004051E-4</v>
      </c>
      <c r="DT449" s="240">
        <f t="shared" ca="1" si="973"/>
        <v>9.0667975063897835E-4</v>
      </c>
      <c r="DU449" s="240">
        <f t="shared" ca="1" si="974"/>
        <v>-4.2210623353326304E-4</v>
      </c>
      <c r="DV449" s="240">
        <f t="shared" ca="1" si="975"/>
        <v>-4.3766043359277538E-4</v>
      </c>
      <c r="DW449" s="240">
        <f t="shared" ca="1" si="976"/>
        <v>9.0840845168245943E-4</v>
      </c>
      <c r="DX449" s="240">
        <f t="shared" ca="1" si="977"/>
        <v>-5.7170895676362425E-4</v>
      </c>
      <c r="DY449" s="240">
        <f t="shared" ca="1" si="978"/>
        <v>-2.7315949502533884E-4</v>
      </c>
      <c r="DZ449" s="240">
        <f t="shared" ca="1" si="979"/>
        <v>8.7522752536911292E-4</v>
      </c>
      <c r="EA449" s="240">
        <f t="shared" ca="1" si="980"/>
        <v>-6.9934122540363654E-4</v>
      </c>
      <c r="EB449" s="240">
        <f t="shared" ca="1" si="981"/>
        <v>-9.816119025368833E-5</v>
      </c>
      <c r="EC449" s="240">
        <f t="shared" ca="1" si="982"/>
        <v>8.0841209608908276E-4</v>
      </c>
      <c r="ED449" s="240">
        <f t="shared" ca="1" si="983"/>
        <v>-8.0009820294646482E-4</v>
      </c>
      <c r="EE449" s="240">
        <f t="shared" ca="1" si="984"/>
        <v>8.0609394009981746E-5</v>
      </c>
      <c r="EF449" s="240">
        <f t="shared" ca="1" si="985"/>
        <v>7.1052984331907592E-4</v>
      </c>
      <c r="EG449" s="240">
        <f t="shared" ca="1" si="986"/>
        <v>-8.7010785525030228E-4</v>
      </c>
      <c r="EH449" s="240">
        <f t="shared" ca="1" si="987"/>
        <v>2.5628220446811723E-4</v>
      </c>
      <c r="EI449" s="240">
        <f t="shared" ca="1" si="988"/>
        <v>5.8534232714004398E-4</v>
      </c>
      <c r="EJ449" s="240">
        <f t="shared" ca="1" si="989"/>
        <v>-9.0667975063897781E-4</v>
      </c>
      <c r="EK449" s="240">
        <f t="shared" ca="1" si="990"/>
        <v>4.2210623353325903E-4</v>
      </c>
      <c r="EL449" s="240">
        <f t="shared" ca="1" si="991"/>
        <v>4.3766043359277934E-4</v>
      </c>
      <c r="EM449" s="240">
        <f t="shared" ca="1" si="992"/>
        <v>-9.0840845168245997E-4</v>
      </c>
      <c r="EN449" s="240">
        <f t="shared" ca="1" si="993"/>
        <v>5.7170895676362079E-4</v>
      </c>
      <c r="EO449" s="240">
        <f t="shared" ca="1" si="994"/>
        <v>2.7315949502534312E-4</v>
      </c>
      <c r="EP449" s="240">
        <f t="shared" ca="1" si="995"/>
        <v>-8.7522752536911422E-4</v>
      </c>
      <c r="EQ449" s="240">
        <f t="shared" ca="1" si="996"/>
        <v>6.9934122540363361E-4</v>
      </c>
      <c r="ER449" s="240">
        <f t="shared" ca="1" si="997"/>
        <v>9.8161190253692775E-5</v>
      </c>
      <c r="ES449" s="240">
        <f t="shared" ca="1" si="998"/>
        <v>-8.0841209608908471E-4</v>
      </c>
      <c r="ET449" s="240">
        <f t="shared" ca="1" si="999"/>
        <v>8.0009820294646265E-4</v>
      </c>
      <c r="EU449" s="240">
        <f t="shared" ca="1" si="1000"/>
        <v>-8.0609394009977301E-5</v>
      </c>
      <c r="EV449" s="240">
        <f t="shared" ca="1" si="1001"/>
        <v>-7.1052984331907874E-4</v>
      </c>
      <c r="EW449" s="240">
        <f t="shared" ca="1" si="1002"/>
        <v>8.7010785525030087E-4</v>
      </c>
      <c r="EX449" s="240">
        <f t="shared" ca="1" si="1003"/>
        <v>-2.5628220446811289E-4</v>
      </c>
      <c r="EY449" s="240">
        <f t="shared" ca="1" si="1004"/>
        <v>-5.8534232714004745E-4</v>
      </c>
      <c r="EZ449" s="240">
        <f t="shared" ca="1" si="1005"/>
        <v>9.0667975063897738E-4</v>
      </c>
      <c r="FA449" s="240">
        <f t="shared" ca="1" si="1006"/>
        <v>-4.2210623353325513E-4</v>
      </c>
      <c r="FB449" s="240">
        <f t="shared" ca="1" si="1007"/>
        <v>-4.3766043359278324E-4</v>
      </c>
      <c r="FC449" s="240">
        <f t="shared" ca="1" si="1008"/>
        <v>9.0840845168246029E-4</v>
      </c>
      <c r="FD449" s="240">
        <f t="shared" ca="1" si="1009"/>
        <v>-5.7170895676361742E-4</v>
      </c>
      <c r="FE449" s="240">
        <f t="shared" ca="1" si="1010"/>
        <v>-2.7315949502534746E-4</v>
      </c>
      <c r="FF449" s="240">
        <f t="shared" ca="1" si="1011"/>
        <v>8.7522752536911552E-4</v>
      </c>
      <c r="FG449" s="240">
        <f t="shared" ca="1" si="1012"/>
        <v>-6.9934122540363079E-4</v>
      </c>
      <c r="FH449" s="240">
        <f t="shared" ca="1" si="1013"/>
        <v>-9.8161190253697221E-5</v>
      </c>
      <c r="FI449" s="240">
        <f t="shared" ca="1" si="1014"/>
        <v>8.0841209608908688E-4</v>
      </c>
      <c r="FJ449" s="240">
        <f t="shared" ca="1" si="1015"/>
        <v>-8.0009820294646048E-4</v>
      </c>
      <c r="FK449" s="240">
        <f t="shared" ca="1" si="1016"/>
        <v>8.0609394009972747E-5</v>
      </c>
      <c r="FL449" s="240">
        <f t="shared" ca="1" si="1017"/>
        <v>7.1052984331908156E-4</v>
      </c>
      <c r="FM449" s="240">
        <f t="shared" ca="1" si="1018"/>
        <v>-8.7010785525029957E-4</v>
      </c>
      <c r="FN449" s="240">
        <f t="shared" ca="1" si="1019"/>
        <v>2.5628220446810866E-4</v>
      </c>
      <c r="FO449" s="240">
        <f t="shared" ca="1" si="1020"/>
        <v>5.8534232714005081E-4</v>
      </c>
      <c r="FP449" s="240">
        <f t="shared" ca="1" si="1021"/>
        <v>-9.0667975063897684E-4</v>
      </c>
      <c r="FQ449" s="240">
        <f t="shared" ca="1" si="1022"/>
        <v>4.2210623353325111E-4</v>
      </c>
      <c r="FR449" s="240">
        <f t="shared" ca="1" si="1023"/>
        <v>4.3766043359278714E-4</v>
      </c>
      <c r="FS449" s="240">
        <f t="shared" ca="1" si="1024"/>
        <v>-9.0840845168246073E-4</v>
      </c>
      <c r="FT449" s="240">
        <f t="shared" ca="1" si="1025"/>
        <v>5.7170895676361395E-4</v>
      </c>
      <c r="FU449" s="240">
        <f t="shared" ca="1" si="1026"/>
        <v>2.7315949502535163E-4</v>
      </c>
      <c r="FV449" s="240">
        <f t="shared" ca="1" si="1027"/>
        <v>-8.7522752536911671E-4</v>
      </c>
      <c r="FW449" s="240">
        <f t="shared" ca="1" si="1028"/>
        <v>6.9934122540362797E-4</v>
      </c>
      <c r="FX449" s="240">
        <f t="shared" ca="1" si="1029"/>
        <v>9.8161190253701666E-5</v>
      </c>
      <c r="FY449" s="240">
        <f t="shared" ca="1" si="1030"/>
        <v>-8.0841209608908905E-4</v>
      </c>
      <c r="FZ449" s="240">
        <f t="shared" ca="1" si="1031"/>
        <v>8.0009820294645831E-4</v>
      </c>
      <c r="GA449" s="240">
        <f t="shared" ca="1" si="1032"/>
        <v>-8.0609394009968356E-5</v>
      </c>
      <c r="GB449" s="240">
        <f t="shared" ca="1" si="1033"/>
        <v>-7.1052984331908427E-4</v>
      </c>
      <c r="GC449" s="240">
        <f t="shared" ca="1" si="1034"/>
        <v>8.7010785525029827E-4</v>
      </c>
      <c r="GD449" s="240">
        <f t="shared" ca="1" si="1035"/>
        <v>-2.5628220446810427E-4</v>
      </c>
      <c r="GE449" s="240">
        <f t="shared" ca="1" si="1036"/>
        <v>-5.8534232714005428E-4</v>
      </c>
      <c r="GF449" s="240">
        <f t="shared" ca="1" si="1037"/>
        <v>9.0667975063897629E-4</v>
      </c>
      <c r="GG449" s="240">
        <f t="shared" ca="1" si="1038"/>
        <v>-4.2210623353324716E-4</v>
      </c>
      <c r="GH449" s="240">
        <f t="shared" ca="1" si="1039"/>
        <v>-4.376604335927911E-4</v>
      </c>
      <c r="GI449" s="240">
        <f t="shared" ca="1" si="1040"/>
        <v>9.0840845168246116E-4</v>
      </c>
      <c r="GJ449" s="240">
        <f t="shared" ca="1" si="1041"/>
        <v>-5.7170895676361038E-4</v>
      </c>
      <c r="GK449" s="240">
        <f t="shared" ca="1" si="1042"/>
        <v>-2.7315949502535592E-4</v>
      </c>
      <c r="GL449" s="240">
        <f t="shared" ca="1" si="1043"/>
        <v>8.7522752536911802E-4</v>
      </c>
      <c r="GM449" s="240">
        <f t="shared" ca="1" si="1044"/>
        <v>-6.9934122540362504E-4</v>
      </c>
      <c r="GN449" s="240">
        <f t="shared" ca="1" si="1045"/>
        <v>-9.8161190253706165E-5</v>
      </c>
      <c r="GO449" s="240">
        <f t="shared" ca="1" si="1046"/>
        <v>8.08412096089091E-4</v>
      </c>
      <c r="GP449" s="240">
        <f t="shared" ca="1" si="1047"/>
        <v>-8.0009820294645625E-4</v>
      </c>
      <c r="GQ449" s="240">
        <f t="shared" ca="1" si="1048"/>
        <v>8.0609394009963965E-5</v>
      </c>
      <c r="GR449" s="240">
        <f t="shared" ca="1" si="1049"/>
        <v>7.1052984331908709E-4</v>
      </c>
      <c r="GS449" s="240">
        <f t="shared" ca="1" si="1050"/>
        <v>-8.7010785525029686E-4</v>
      </c>
      <c r="GT449" s="240">
        <f t="shared" ca="1" si="1051"/>
        <v>2.5628220446809999E-4</v>
      </c>
      <c r="GU449" s="240">
        <f t="shared" ca="1" si="1052"/>
        <v>5.8534232714005775E-4</v>
      </c>
      <c r="GV449" s="240">
        <f t="shared" ca="1" si="1053"/>
        <v>-9.0667975063897586E-4</v>
      </c>
      <c r="GW449" s="240">
        <f t="shared" ca="1" si="1054"/>
        <v>4.221062335332432E-4</v>
      </c>
      <c r="GX449" s="240">
        <f t="shared" ca="1" si="1055"/>
        <v>4.37660433592795E-4</v>
      </c>
      <c r="GY449" s="240">
        <f t="shared" ca="1" si="1056"/>
        <v>-9.0840845168246149E-4</v>
      </c>
      <c r="GZ449" s="240">
        <f t="shared" ca="1" si="1057"/>
        <v>5.7170895676360691E-4</v>
      </c>
      <c r="HA449" s="240">
        <f t="shared" ca="1" si="1058"/>
        <v>2.7315949502536014E-4</v>
      </c>
      <c r="HB449" s="240">
        <f t="shared" ca="1" si="1059"/>
        <v>-8.7522752536911932E-4</v>
      </c>
      <c r="HC449" s="240">
        <f t="shared" ca="1" si="1060"/>
        <v>6.9934122540362222E-4</v>
      </c>
      <c r="HD449" s="240">
        <f t="shared" ca="1" si="1061"/>
        <v>9.8161190253710556E-5</v>
      </c>
      <c r="HE449" s="240">
        <f t="shared" ca="1" si="1062"/>
        <v>-8.0841209608909306E-4</v>
      </c>
      <c r="HF449" s="240">
        <f t="shared" ca="1" si="1063"/>
        <v>8.0009820294645408E-4</v>
      </c>
      <c r="HG449" s="240">
        <f t="shared" ca="1" si="1064"/>
        <v>-8.0609394009959466E-5</v>
      </c>
      <c r="HH449" s="240">
        <f t="shared" ca="1" si="1065"/>
        <v>-7.105298433190898E-4</v>
      </c>
      <c r="HI449" s="240">
        <f t="shared" ca="1" si="1066"/>
        <v>8.7010785525029567E-4</v>
      </c>
      <c r="HJ449" s="240">
        <f t="shared" ca="1" si="1067"/>
        <v>-2.5628220446809576E-4</v>
      </c>
      <c r="HK449" s="240">
        <f t="shared" ca="1" si="1068"/>
        <v>-5.8534232714006122E-4</v>
      </c>
      <c r="HL449" s="240">
        <f t="shared" ca="1" si="1069"/>
        <v>9.0667975063897543E-4</v>
      </c>
      <c r="HM449" s="240">
        <f t="shared" ca="1" si="1070"/>
        <v>-4.2210623353323919E-4</v>
      </c>
      <c r="HN449" s="240">
        <f t="shared" ca="1" si="1071"/>
        <v>-4.3766043359279891E-4</v>
      </c>
      <c r="HO449" s="240">
        <f t="shared" ca="1" si="1072"/>
        <v>9.0840845168246192E-4</v>
      </c>
      <c r="HP449" s="240">
        <f t="shared" ca="1" si="1073"/>
        <v>-5.7170895676360344E-4</v>
      </c>
      <c r="HQ449" s="240">
        <f t="shared" ca="1" si="1074"/>
        <v>-2.7315949502536443E-4</v>
      </c>
      <c r="HR449" s="240">
        <f t="shared" ca="1" si="1075"/>
        <v>8.7522752536912051E-4</v>
      </c>
      <c r="HS449" s="240">
        <f t="shared" ca="1" si="1076"/>
        <v>-6.993412254036193E-4</v>
      </c>
      <c r="HT449" s="240">
        <f t="shared" ca="1" si="1077"/>
        <v>-9.8161190253715001E-5</v>
      </c>
      <c r="HU449" s="240">
        <f t="shared" ca="1" si="1078"/>
        <v>8.0841209608909512E-4</v>
      </c>
      <c r="HV449" s="240">
        <f t="shared" ca="1" si="1079"/>
        <v>-8.0009820294645192E-4</v>
      </c>
      <c r="HW449" s="240">
        <f t="shared" ca="1" si="1080"/>
        <v>8.0609394009954966E-5</v>
      </c>
      <c r="HX449" s="240">
        <f t="shared" ca="1" si="1081"/>
        <v>7.1052984331909273E-4</v>
      </c>
      <c r="HY449" s="240">
        <f t="shared" ca="1" si="1082"/>
        <v>-8.7010785525029415E-4</v>
      </c>
      <c r="HZ449" s="240">
        <f t="shared" ca="1" si="1083"/>
        <v>2.5628220446809142E-4</v>
      </c>
      <c r="IA449" s="240">
        <f t="shared" ca="1" si="1084"/>
        <v>5.8534232714006458E-4</v>
      </c>
      <c r="IB449" s="240">
        <f t="shared" ca="1" si="1085"/>
        <v>-9.0667975063897488E-4</v>
      </c>
      <c r="IC449" s="240">
        <f t="shared" ca="1" si="1086"/>
        <v>4.2210623353323528E-4</v>
      </c>
      <c r="ID449" s="240">
        <f t="shared" ca="1" si="1087"/>
        <v>4.3766043359280286E-4</v>
      </c>
      <c r="IE449" s="240">
        <f t="shared" ca="1" si="1088"/>
        <v>-3.0135599156839841E-4</v>
      </c>
      <c r="IF449" s="240">
        <f t="shared" ca="1" si="1089"/>
        <v>5.7170895676359997E-4</v>
      </c>
      <c r="IG449" s="240">
        <f t="shared" ca="1" si="1090"/>
        <v>2.7315949502536876E-4</v>
      </c>
      <c r="IH449" s="240">
        <f t="shared" ca="1" si="1091"/>
        <v>-8.7522752536912181E-4</v>
      </c>
      <c r="II449" s="240">
        <f t="shared" ca="1" si="1092"/>
        <v>6.9934122540361648E-4</v>
      </c>
      <c r="IJ449" s="240">
        <f t="shared" ca="1" si="1093"/>
        <v>9.8161190253719392E-5</v>
      </c>
      <c r="IK449" s="240">
        <f t="shared" ca="1" si="1094"/>
        <v>-8.0841209608909729E-4</v>
      </c>
      <c r="IL449" s="240">
        <f t="shared" ca="1" si="1095"/>
        <v>8.0009820294644975E-4</v>
      </c>
      <c r="IM449" s="240">
        <f t="shared" ca="1" si="1096"/>
        <v>-8.0609394009950575E-5</v>
      </c>
      <c r="IN449" s="240">
        <f t="shared" ca="1" si="1097"/>
        <v>-7.1052984331909544E-4</v>
      </c>
      <c r="IO449" s="240">
        <f t="shared" ca="1" si="1098"/>
        <v>8.7010785525029285E-4</v>
      </c>
      <c r="IP449" s="240">
        <f t="shared" ca="1" si="1099"/>
        <v>-2.5628220446808714E-4</v>
      </c>
      <c r="IQ449" s="240">
        <f t="shared" ca="1" si="1100"/>
        <v>-5.8534232714006795E-4</v>
      </c>
      <c r="IR449" s="240">
        <f t="shared" ca="1" si="1101"/>
        <v>9.0667975063897445E-4</v>
      </c>
      <c r="IS449" s="240">
        <f t="shared" ca="1" si="1102"/>
        <v>-4.2210623353323122E-4</v>
      </c>
      <c r="IT449" s="240">
        <f t="shared" ca="1" si="1103"/>
        <v>-4.3766043359280677E-4</v>
      </c>
      <c r="IU449" s="240">
        <f t="shared" ca="1" si="1104"/>
        <v>9.0840845168246279E-4</v>
      </c>
      <c r="IV449" s="240">
        <f t="shared" ca="1" si="1105"/>
        <v>-5.717089567635965E-4</v>
      </c>
      <c r="IW449" s="240">
        <f t="shared" ca="1" si="1106"/>
        <v>-2.7315949502537299E-4</v>
      </c>
      <c r="IX449" s="240">
        <f t="shared" ca="1" si="1107"/>
        <v>8.75227525369123E-4</v>
      </c>
      <c r="IY449" s="240">
        <f t="shared" ca="1" si="1108"/>
        <v>-6.9934122540361366E-4</v>
      </c>
      <c r="IZ449" s="240">
        <f t="shared" ca="1" si="1109"/>
        <v>-9.8161190253723892E-5</v>
      </c>
      <c r="JA449" s="240">
        <f t="shared" ca="1" si="1110"/>
        <v>8.0841209608909924E-4</v>
      </c>
      <c r="JB449" s="240">
        <f t="shared" ca="1" si="1111"/>
        <v>-8.0009820294644758E-4</v>
      </c>
    </row>
    <row r="450" spans="2:262">
      <c r="B450" s="248">
        <v>89</v>
      </c>
      <c r="C450" s="247">
        <f t="shared" si="1112"/>
        <v>1.7382812500000011E-3</v>
      </c>
      <c r="D450" s="244">
        <f t="shared" ca="1" si="855"/>
        <v>23.799436522690016</v>
      </c>
      <c r="E450" s="243">
        <f ca="1">CQ361</f>
        <v>-0.2005634773099858</v>
      </c>
      <c r="F450" s="242">
        <v>89</v>
      </c>
      <c r="G450" s="240">
        <f t="shared" ca="1" si="856"/>
        <v>-1.3644998079010348E-4</v>
      </c>
      <c r="H450" s="240">
        <f t="shared" ca="1" si="857"/>
        <v>1.5464875494179534E-4</v>
      </c>
      <c r="I450" s="240">
        <f t="shared" ca="1" si="858"/>
        <v>-4.1646058986009966E-5</v>
      </c>
      <c r="J450" s="240">
        <f t="shared" ca="1" si="859"/>
        <v>-1.0668847113296466E-4</v>
      </c>
      <c r="K450" s="240">
        <f t="shared" ca="1" si="860"/>
        <v>1.6451025020242481E-4</v>
      </c>
      <c r="L450" s="240">
        <f t="shared" ca="1" si="861"/>
        <v>-8.2764228144546111E-5</v>
      </c>
      <c r="M450" s="240">
        <f t="shared" ca="1" si="862"/>
        <v>-6.9197609158414651E-5</v>
      </c>
      <c r="N450" s="240">
        <f t="shared" ca="1" si="863"/>
        <v>1.624533285044375E-4</v>
      </c>
      <c r="O450" s="240">
        <f t="shared" ca="1" si="864"/>
        <v>-1.1788630539348381E-4</v>
      </c>
      <c r="P450" s="240">
        <f t="shared" ca="1" si="865"/>
        <v>-2.6693527901329807E-5</v>
      </c>
      <c r="Q450" s="240">
        <f t="shared" ca="1" si="866"/>
        <v>1.4862700944033716E-4</v>
      </c>
      <c r="R450" s="240">
        <f t="shared" ca="1" si="867"/>
        <v>-1.4446777110203702E-4</v>
      </c>
      <c r="S450" s="240">
        <f t="shared" ca="1" si="868"/>
        <v>1.7744442552525491E-5</v>
      </c>
      <c r="T450" s="240">
        <f t="shared" ca="1" si="869"/>
        <v>1.2403298035426223E-4</v>
      </c>
      <c r="U450" s="241">
        <f t="shared" ca="1" si="870"/>
        <v>-1.6058285474043096E-4</v>
      </c>
      <c r="V450" s="240">
        <f t="shared" ca="1" si="871"/>
        <v>6.0896865967342221E-5</v>
      </c>
      <c r="W450" s="240">
        <f t="shared" ca="1" si="872"/>
        <v>9.0453026229090226E-5</v>
      </c>
      <c r="X450" s="240">
        <f t="shared" ca="1" si="873"/>
        <v>-1.6506405284982933E-4</v>
      </c>
      <c r="Y450" s="240">
        <f t="shared" ca="1" si="874"/>
        <v>9.9637441250029118E-5</v>
      </c>
      <c r="Z450" s="240">
        <f t="shared" ca="1" si="875"/>
        <v>5.0319943162466784E-5</v>
      </c>
      <c r="AA450" s="240">
        <f t="shared" ca="1" si="876"/>
        <v>-1.575867121792872E-4</v>
      </c>
      <c r="AB450" s="240">
        <f t="shared" ca="1" si="877"/>
        <v>1.3115949630041247E-4</v>
      </c>
      <c r="AC450" s="240">
        <f t="shared" ca="1" si="878"/>
        <v>6.5412874752545427E-6</v>
      </c>
      <c r="AD450" s="240">
        <f t="shared" ca="1" si="879"/>
        <v>-1.3869255012175419E-4</v>
      </c>
      <c r="AE450" s="240">
        <f t="shared" ca="1" si="880"/>
        <v>1.5317932542221706E-4</v>
      </c>
      <c r="AF450" s="240">
        <f t="shared" ca="1" si="881"/>
        <v>-3.7711270546191155E-5</v>
      </c>
      <c r="AG450" s="240">
        <f t="shared" ca="1" si="882"/>
        <v>-1.0975040844367416E-4</v>
      </c>
      <c r="AH450" s="240">
        <f t="shared" ca="1" si="883"/>
        <v>1.641016389328351E-4</v>
      </c>
      <c r="AI450" s="240">
        <f t="shared" ca="1" si="884"/>
        <v>-7.9231727401565672E-5</v>
      </c>
      <c r="AJ450" s="240">
        <f t="shared" ca="1" si="885"/>
        <v>-7.2857083616821336E-5</v>
      </c>
      <c r="AK450" s="240">
        <f t="shared" ca="1" si="886"/>
        <v>1.6313513850032616E-4</v>
      </c>
      <c r="AL450" s="240">
        <f t="shared" ca="1" si="887"/>
        <v>-1.1501201449632428E-4</v>
      </c>
      <c r="AM450" s="240">
        <f t="shared" ca="1" si="888"/>
        <v>-3.0685418383422737E-5</v>
      </c>
      <c r="AN450" s="240">
        <f t="shared" ca="1" si="889"/>
        <v>1.503498450208415E-4</v>
      </c>
      <c r="AO450" s="240">
        <f t="shared" ca="1" si="890"/>
        <v>-1.4245992629938599E-4</v>
      </c>
      <c r="AP450" s="240">
        <f t="shared" ca="1" si="891"/>
        <v>1.3709340003094642E-5</v>
      </c>
      <c r="AQ450" s="240">
        <f t="shared" ca="1" si="892"/>
        <v>1.2667202575395624E-4</v>
      </c>
      <c r="AR450" s="240">
        <f t="shared" ca="1" si="893"/>
        <v>-1.5958692010833566E-4</v>
      </c>
      <c r="AS450" s="240">
        <f t="shared" ca="1" si="894"/>
        <v>5.7110885929094178E-5</v>
      </c>
      <c r="AT450" s="240">
        <f t="shared" ca="1" si="895"/>
        <v>9.3817088234130261E-5</v>
      </c>
      <c r="AU450" s="240">
        <f t="shared" ca="1" si="896"/>
        <v>-1.6515218172946043E-4</v>
      </c>
      <c r="AV450" s="240">
        <f t="shared" ca="1" si="897"/>
        <v>9.6374869906572309E-5</v>
      </c>
      <c r="AW450" s="240">
        <f t="shared" ca="1" si="898"/>
        <v>5.4165302651393043E-5</v>
      </c>
      <c r="AX450" s="240">
        <f t="shared" ca="1" si="899"/>
        <v>-1.5875251982117023E-4</v>
      </c>
      <c r="AY450" s="240">
        <f t="shared" ca="1" si="900"/>
        <v>1.2865669999111487E-4</v>
      </c>
      <c r="AZ450" s="240">
        <f t="shared" ca="1" si="901"/>
        <v>1.0589356349825407E-5</v>
      </c>
      <c r="BA450" s="240">
        <f t="shared" ca="1" si="902"/>
        <v>-1.40851576247259E-4</v>
      </c>
      <c r="BB450" s="240">
        <f t="shared" ca="1" si="903"/>
        <v>1.5161762640474808E-4</v>
      </c>
      <c r="BC450" s="240">
        <f t="shared" ca="1" si="904"/>
        <v>-3.3753766247109403E-5</v>
      </c>
      <c r="BD450" s="240">
        <f t="shared" ca="1" si="905"/>
        <v>-1.127462362121704E-4</v>
      </c>
      <c r="BE450" s="240">
        <f t="shared" ca="1" si="906"/>
        <v>1.6359417897210784E-4</v>
      </c>
      <c r="BF450" s="240">
        <f t="shared" ca="1" si="907"/>
        <v>-7.5651500428663648E-5</v>
      </c>
      <c r="BG450" s="240">
        <f t="shared" ca="1" si="908"/>
        <v>-7.6472671692357234E-5</v>
      </c>
      <c r="BH450" s="240">
        <f t="shared" ca="1" si="909"/>
        <v>1.6371868198879766E-4</v>
      </c>
      <c r="BI450" s="240">
        <f t="shared" ca="1" si="910"/>
        <v>-1.1206844466220755E-4</v>
      </c>
      <c r="BJ450" s="240">
        <f t="shared" ca="1" si="911"/>
        <v>-3.4658825116884336E-5</v>
      </c>
      <c r="BK450" s="240">
        <f t="shared" ca="1" si="912"/>
        <v>1.519821154766488E-4</v>
      </c>
      <c r="BL450" s="240">
        <f t="shared" ca="1" si="913"/>
        <v>-1.4036626896405077E-4</v>
      </c>
      <c r="BM450" s="240">
        <f t="shared" ca="1" si="914"/>
        <v>9.6659794598735091E-6</v>
      </c>
      <c r="BN450" s="240">
        <f t="shared" ca="1" si="915"/>
        <v>1.2923476866190858E-4</v>
      </c>
      <c r="BO450" s="240">
        <f t="shared" ca="1" si="916"/>
        <v>-1.5849485628290671E-4</v>
      </c>
      <c r="BP450" s="240">
        <f t="shared" ca="1" si="917"/>
        <v>5.3290504428674923E-5</v>
      </c>
      <c r="BQ450" s="240">
        <f t="shared" ca="1" si="918"/>
        <v>9.7124638333264001E-5</v>
      </c>
      <c r="BR450" s="240">
        <f t="shared" ca="1" si="919"/>
        <v>-1.6514082911025561E-4</v>
      </c>
      <c r="BS450" s="240">
        <f t="shared" ca="1" si="920"/>
        <v>9.3054245945172276E-5</v>
      </c>
      <c r="BT450" s="240">
        <f t="shared" ca="1" si="921"/>
        <v>5.7978034987371025E-5</v>
      </c>
      <c r="BU450" s="240">
        <f t="shared" ca="1" si="922"/>
        <v>-1.5982270088125234E-4</v>
      </c>
      <c r="BV450" s="240">
        <f t="shared" ca="1" si="923"/>
        <v>1.2607640569652724E-4</v>
      </c>
      <c r="BW450" s="240">
        <f t="shared" ca="1" si="924"/>
        <v>1.4631046592093842E-5</v>
      </c>
      <c r="BX450" s="240">
        <f t="shared" ca="1" si="925"/>
        <v>-1.4292575865001219E-4</v>
      </c>
      <c r="BY450" s="240">
        <f t="shared" ca="1" si="926"/>
        <v>1.49964598598482E-4</v>
      </c>
      <c r="BZ450" s="240">
        <f t="shared" ca="1" si="927"/>
        <v>-2.9775929941374996E-5</v>
      </c>
      <c r="CA450" s="240">
        <f t="shared" ca="1" si="928"/>
        <v>-1.1567414986382403E-4</v>
      </c>
      <c r="CB450" s="240">
        <f t="shared" ca="1" si="929"/>
        <v>1.6298817599514796E-4</v>
      </c>
      <c r="CC450" s="240">
        <f t="shared" ca="1" si="930"/>
        <v>-7.2025703820696266E-5</v>
      </c>
      <c r="CD450" s="240">
        <f t="shared" ca="1" si="931"/>
        <v>-8.0042195489965135E-5</v>
      </c>
      <c r="CE450" s="240">
        <f t="shared" ca="1" si="932"/>
        <v>1.6420360746507556E-4</v>
      </c>
      <c r="CF450" s="240">
        <f t="shared" ca="1" si="933"/>
        <v>-1.0905736898753711E-4</v>
      </c>
      <c r="CG450" s="240">
        <f t="shared" ca="1" si="934"/>
        <v>-3.8611354670072466E-5</v>
      </c>
      <c r="CH450" s="240">
        <f t="shared" ca="1" si="935"/>
        <v>1.5352283758906946E-4</v>
      </c>
      <c r="CI450" s="240">
        <f t="shared" ca="1" si="936"/>
        <v>-1.3818806023692444E-4</v>
      </c>
      <c r="CJ450" s="240">
        <f t="shared" ca="1" si="937"/>
        <v>5.6167964920600086E-6</v>
      </c>
      <c r="CK450" s="240">
        <f t="shared" ca="1" si="938"/>
        <v>1.3171966537761678E-4</v>
      </c>
      <c r="CL450" s="240">
        <f t="shared" ca="1" si="939"/>
        <v>-1.5730732108255603E-4</v>
      </c>
      <c r="CM450" s="240">
        <f t="shared" ca="1" si="940"/>
        <v>4.9438022721050373E-5</v>
      </c>
      <c r="CN450" s="240">
        <f t="shared" ca="1" si="941"/>
        <v>1.003736841819937E-4</v>
      </c>
      <c r="CO450" s="240">
        <f t="shared" ca="1" si="942"/>
        <v>-1.6503000183060819E-4</v>
      </c>
      <c r="CP450" s="240">
        <f t="shared" ca="1" si="943"/>
        <v>8.9677569585539164E-5</v>
      </c>
      <c r="CQ450" s="240">
        <f t="shared" ca="1" si="944"/>
        <v>6.1755843523010997E-5</v>
      </c>
      <c r="CR450" s="240">
        <f t="shared" ca="1" si="945"/>
        <v>-1.6079661072247877E-4</v>
      </c>
      <c r="CS450" s="240">
        <f t="shared" ca="1" si="946"/>
        <v>1.2342016768944545E-4</v>
      </c>
      <c r="CT450" s="240">
        <f t="shared" ca="1" si="947"/>
        <v>1.8663923638982938E-5</v>
      </c>
      <c r="CU450" s="240">
        <f t="shared" ca="1" si="948"/>
        <v>-1.4491384792009529E-4</v>
      </c>
      <c r="CV450" s="240">
        <f t="shared" ca="1" si="949"/>
        <v>1.482212377255578E-4</v>
      </c>
      <c r="CW450" s="240">
        <f t="shared" ca="1" si="950"/>
        <v>-2.5780157728839952E-5</v>
      </c>
      <c r="CX450" s="240">
        <f t="shared" ca="1" si="951"/>
        <v>-1.1853238573293806E-4</v>
      </c>
      <c r="CY450" s="240">
        <f t="shared" ca="1" si="952"/>
        <v>1.6228399503548946E-4</v>
      </c>
      <c r="CZ450" s="240">
        <f t="shared" ca="1" si="953"/>
        <v>-6.835652162195759E-5</v>
      </c>
      <c r="DA450" s="240">
        <f t="shared" ca="1" si="954"/>
        <v>-8.3563504861978272E-5</v>
      </c>
      <c r="DB450" s="240">
        <f t="shared" ca="1" si="955"/>
        <v>1.645896228281843E-4</v>
      </c>
      <c r="DC450" s="240">
        <f t="shared" ca="1" si="956"/>
        <v>-1.0598060123170633E-4</v>
      </c>
      <c r="DD450" s="240">
        <f t="shared" ca="1" si="957"/>
        <v>-4.2540626186976616E-5</v>
      </c>
      <c r="DE450" s="240">
        <f t="shared" ca="1" si="958"/>
        <v>1.5497108328471675E-4</v>
      </c>
      <c r="DF450" s="240">
        <f t="shared" ca="1" si="959"/>
        <v>-1.3592661218949712E-4</v>
      </c>
      <c r="DG450" s="240">
        <f t="shared" ca="1" si="960"/>
        <v>1.5642301760605476E-6</v>
      </c>
      <c r="DH450" s="240">
        <f t="shared" ca="1" si="961"/>
        <v>1.341252190922171E-4</v>
      </c>
      <c r="DI450" s="240">
        <f t="shared" ca="1" si="962"/>
        <v>-1.5602502983408619E-4</v>
      </c>
      <c r="DJ450" s="240">
        <f t="shared" ca="1" si="963"/>
        <v>4.5555761397145412E-5</v>
      </c>
      <c r="DK450" s="240">
        <f t="shared" ca="1" si="964"/>
        <v>1.0356226867658223E-4</v>
      </c>
      <c r="DL450" s="240">
        <f t="shared" ca="1" si="965"/>
        <v>-1.6481976664872697E-4</v>
      </c>
      <c r="DM450" s="240">
        <f t="shared" ca="1" si="966"/>
        <v>8.6246874811248087E-5</v>
      </c>
      <c r="DN450" s="240">
        <f t="shared" ca="1" si="967"/>
        <v>6.5496452647716778E-5</v>
      </c>
      <c r="DO450" s="240">
        <f t="shared" ca="1" si="968"/>
        <v>-1.6167366269797853E-4</v>
      </c>
      <c r="DP450" s="240">
        <f t="shared" ca="1" si="969"/>
        <v>1.2068958598832797E-4</v>
      </c>
      <c r="DQ450" s="240">
        <f t="shared" ca="1" si="970"/>
        <v>2.2685558236160972E-5</v>
      </c>
      <c r="DR450" s="240">
        <f t="shared" ca="1" si="971"/>
        <v>-1.4681464650686681E-4</v>
      </c>
      <c r="DS450" s="240">
        <f t="shared" ca="1" si="972"/>
        <v>1.4638859392137468E-4</v>
      </c>
      <c r="DT450" s="240">
        <f t="shared" ca="1" si="973"/>
        <v>-2.1768856513271257E-5</v>
      </c>
      <c r="DU450" s="240">
        <f t="shared" ca="1" si="974"/>
        <v>-1.2131922212509148E-4</v>
      </c>
      <c r="DV450" s="240">
        <f t="shared" ca="1" si="975"/>
        <v>1.614820602654101E-4</v>
      </c>
      <c r="DW450" s="240">
        <f t="shared" ca="1" si="976"/>
        <v>-6.4646164010613065E-5</v>
      </c>
      <c r="DX450" s="240">
        <f t="shared" ca="1" si="977"/>
        <v>-8.7034478703303323E-5</v>
      </c>
      <c r="DY450" s="240">
        <f t="shared" ca="1" si="978"/>
        <v>1.648764955569041E-4</v>
      </c>
      <c r="DZ450" s="240">
        <f t="shared" ca="1" si="979"/>
        <v>-1.0283999472455985E-4</v>
      </c>
      <c r="EA450" s="240">
        <f t="shared" ca="1" si="980"/>
        <v>-4.6444272821362213E-5</v>
      </c>
      <c r="EB450" s="240">
        <f t="shared" ca="1" si="981"/>
        <v>1.5632598019453222E-4</v>
      </c>
      <c r="EC450" s="240">
        <f t="shared" ca="1" si="982"/>
        <v>-1.3358328703350747E-4</v>
      </c>
      <c r="ED450" s="240">
        <f t="shared" ca="1" si="983"/>
        <v>-2.489278373701947E-6</v>
      </c>
      <c r="EE450" s="240">
        <f t="shared" ca="1" si="984"/>
        <v>1.3644998079010131E-4</v>
      </c>
      <c r="EF450" s="240">
        <f t="shared" ca="1" si="985"/>
        <v>-1.5464875494179434E-4</v>
      </c>
      <c r="EG450" s="240">
        <f t="shared" ca="1" si="986"/>
        <v>4.1646058986009932E-5</v>
      </c>
      <c r="EH450" s="240">
        <f t="shared" ca="1" si="987"/>
        <v>1.0668847113296267E-4</v>
      </c>
      <c r="EI450" s="240">
        <f t="shared" ca="1" si="988"/>
        <v>-1.645102502024253E-4</v>
      </c>
      <c r="EJ450" s="240">
        <f t="shared" ca="1" si="989"/>
        <v>8.2764228144545054E-5</v>
      </c>
      <c r="EK450" s="240">
        <f t="shared" ca="1" si="990"/>
        <v>6.9197609158413363E-5</v>
      </c>
      <c r="EL450" s="240">
        <f t="shared" ca="1" si="991"/>
        <v>-1.624533285044368E-4</v>
      </c>
      <c r="EM450" s="240">
        <f t="shared" ca="1" si="992"/>
        <v>1.1788630539348213E-4</v>
      </c>
      <c r="EN450" s="240">
        <f t="shared" ca="1" si="993"/>
        <v>2.6693527901329848E-5</v>
      </c>
      <c r="EO450" s="240">
        <f t="shared" ca="1" si="994"/>
        <v>-1.4862700944033591E-4</v>
      </c>
      <c r="EP450" s="240">
        <f t="shared" ca="1" si="995"/>
        <v>1.4446777110203982E-4</v>
      </c>
      <c r="EQ450" s="240">
        <f t="shared" ca="1" si="996"/>
        <v>-1.7744442552524281E-5</v>
      </c>
      <c r="ER450" s="240">
        <f t="shared" ca="1" si="997"/>
        <v>-1.2403298035426109E-4</v>
      </c>
      <c r="ES450" s="240">
        <f t="shared" ca="1" si="998"/>
        <v>1.6058285474043207E-4</v>
      </c>
      <c r="ET450" s="240">
        <f t="shared" ca="1" si="999"/>
        <v>-6.0896865967339999E-5</v>
      </c>
      <c r="EU450" s="240">
        <f t="shared" ca="1" si="1000"/>
        <v>-9.0453026229090266E-5</v>
      </c>
      <c r="EV450" s="240">
        <f t="shared" ca="1" si="1001"/>
        <v>1.650640528498292E-4</v>
      </c>
      <c r="EW450" s="240">
        <f t="shared" ca="1" si="1002"/>
        <v>-9.963744125003378E-5</v>
      </c>
      <c r="EX450" s="240">
        <f t="shared" ca="1" si="1003"/>
        <v>-5.0319943162467929E-5</v>
      </c>
      <c r="EY450" s="240">
        <f t="shared" ca="1" si="1004"/>
        <v>1.5758671217928652E-4</v>
      </c>
      <c r="EZ450" s="240">
        <f t="shared" ca="1" si="1005"/>
        <v>-1.3115949630041531E-4</v>
      </c>
      <c r="FA450" s="240">
        <f t="shared" ca="1" si="1006"/>
        <v>-6.5412874752569279E-6</v>
      </c>
      <c r="FB450" s="240">
        <f t="shared" ca="1" si="1007"/>
        <v>1.3869255012175359E-4</v>
      </c>
      <c r="FC450" s="240">
        <f t="shared" ca="1" si="1008"/>
        <v>-1.5317932542221839E-4</v>
      </c>
      <c r="FD450" s="240">
        <f t="shared" ca="1" si="1009"/>
        <v>3.7711270546187692E-5</v>
      </c>
      <c r="FE450" s="240">
        <f t="shared" ca="1" si="1010"/>
        <v>1.0975040844367507E-4</v>
      </c>
      <c r="FF450" s="240">
        <f t="shared" ca="1" si="1011"/>
        <v>-1.6410163893283537E-4</v>
      </c>
      <c r="FG450" s="240">
        <f t="shared" ca="1" si="1012"/>
        <v>7.9231727401569751E-5</v>
      </c>
      <c r="FH450" s="240">
        <f t="shared" ca="1" si="1013"/>
        <v>7.2857083616822421E-5</v>
      </c>
      <c r="FI450" s="240">
        <f t="shared" ca="1" si="1014"/>
        <v>-1.6313513850032597E-4</v>
      </c>
      <c r="FJ450" s="240">
        <f t="shared" ca="1" si="1015"/>
        <v>1.1501201449632679E-4</v>
      </c>
      <c r="FK450" s="240">
        <f t="shared" ca="1" si="1016"/>
        <v>3.0685418383426233E-5</v>
      </c>
      <c r="FL450" s="240">
        <f t="shared" ca="1" si="1017"/>
        <v>-1.5034984502084199E-4</v>
      </c>
      <c r="FM450" s="240">
        <f t="shared" ca="1" si="1018"/>
        <v>1.4245992629938653E-4</v>
      </c>
      <c r="FN450" s="240">
        <f t="shared" ca="1" si="1019"/>
        <v>-1.3709340003100448E-5</v>
      </c>
      <c r="FO450" s="240">
        <f t="shared" ca="1" si="1020"/>
        <v>-1.2667202575395705E-4</v>
      </c>
      <c r="FP450" s="240">
        <f t="shared" ca="1" si="1021"/>
        <v>1.5958692010833596E-4</v>
      </c>
      <c r="FQ450" s="240">
        <f t="shared" ca="1" si="1022"/>
        <v>-5.7110885929097444E-5</v>
      </c>
      <c r="FR450" s="240">
        <f t="shared" ca="1" si="1023"/>
        <v>-9.3817088234133175E-5</v>
      </c>
      <c r="FS450" s="240">
        <f t="shared" ca="1" si="1024"/>
        <v>1.6515218172946048E-4</v>
      </c>
      <c r="FT450" s="240">
        <f t="shared" ca="1" si="1025"/>
        <v>-9.6374869906575155E-5</v>
      </c>
      <c r="FU450" s="240">
        <f t="shared" ca="1" si="1026"/>
        <v>-5.416530265138754E-5</v>
      </c>
      <c r="FV450" s="240">
        <f t="shared" ca="1" si="1027"/>
        <v>1.5875251982117055E-4</v>
      </c>
      <c r="FW450" s="240">
        <f t="shared" ca="1" si="1028"/>
        <v>-1.2865669999111558E-4</v>
      </c>
      <c r="FX450" s="240">
        <f t="shared" ca="1" si="1029"/>
        <v>-1.0589356349821934E-5</v>
      </c>
      <c r="FY450" s="240">
        <f t="shared" ca="1" si="1030"/>
        <v>1.4085157624726084E-4</v>
      </c>
      <c r="FZ450" s="240">
        <f t="shared" ca="1" si="1031"/>
        <v>-1.5161762640474852E-4</v>
      </c>
      <c r="GA450" s="240">
        <f t="shared" ca="1" si="1032"/>
        <v>3.3753766247112812E-5</v>
      </c>
      <c r="GB450" s="240">
        <f t="shared" ca="1" si="1033"/>
        <v>1.1274623621216613E-4</v>
      </c>
      <c r="GC450" s="240">
        <f t="shared" ca="1" si="1034"/>
        <v>-1.6359417897210767E-4</v>
      </c>
      <c r="GD450" s="240">
        <f t="shared" ca="1" si="1035"/>
        <v>7.5651500428664664E-5</v>
      </c>
      <c r="GE450" s="240">
        <f t="shared" ca="1" si="1036"/>
        <v>7.6472671692354144E-5</v>
      </c>
      <c r="GF450" s="240">
        <f t="shared" ca="1" si="1037"/>
        <v>-1.6371868198879815E-4</v>
      </c>
      <c r="GG450" s="240">
        <f t="shared" ca="1" si="1038"/>
        <v>1.1206844466220839E-4</v>
      </c>
      <c r="GH450" s="240">
        <f t="shared" ca="1" si="1039"/>
        <v>3.4658825116880941E-5</v>
      </c>
      <c r="GI450" s="240">
        <f t="shared" ca="1" si="1040"/>
        <v>-1.5198211547664652E-4</v>
      </c>
      <c r="GJ450" s="240">
        <f t="shared" ca="1" si="1041"/>
        <v>1.4036626896405015E-4</v>
      </c>
      <c r="GK450" s="240">
        <f t="shared" ca="1" si="1042"/>
        <v>-9.6659794598746407E-6</v>
      </c>
      <c r="GL450" s="240">
        <f t="shared" ca="1" si="1043"/>
        <v>-1.2923476866190495E-4</v>
      </c>
      <c r="GM450" s="240">
        <f t="shared" ca="1" si="1044"/>
        <v>1.5849485628290574E-4</v>
      </c>
      <c r="GN450" s="240">
        <f t="shared" ca="1" si="1045"/>
        <v>-5.3290504428675994E-5</v>
      </c>
      <c r="GO450" s="240">
        <f t="shared" ca="1" si="1046"/>
        <v>-9.7124638333263079E-5</v>
      </c>
      <c r="GP450" s="240">
        <f t="shared" ca="1" si="1047"/>
        <v>1.6514082911025556E-4</v>
      </c>
      <c r="GQ450" s="240">
        <f t="shared" ca="1" si="1048"/>
        <v>-9.3054245945173224E-5</v>
      </c>
      <c r="GR450" s="240">
        <f t="shared" ca="1" si="1049"/>
        <v>-5.7978034987369955E-5</v>
      </c>
      <c r="GS450" s="240">
        <f t="shared" ca="1" si="1050"/>
        <v>1.5982270088125088E-4</v>
      </c>
      <c r="GT450" s="240">
        <f t="shared" ca="1" si="1051"/>
        <v>-1.2607640569652496E-4</v>
      </c>
      <c r="GU450" s="240">
        <f t="shared" ca="1" si="1052"/>
        <v>-1.4631046592092713E-5</v>
      </c>
      <c r="GV450" s="240">
        <f t="shared" ca="1" si="1053"/>
        <v>1.4292575865001162E-4</v>
      </c>
      <c r="GW450" s="240">
        <f t="shared" ca="1" si="1054"/>
        <v>-1.4996459859848051E-4</v>
      </c>
      <c r="GX450" s="240">
        <f t="shared" ca="1" si="1055"/>
        <v>2.977592994137611E-5</v>
      </c>
      <c r="GY450" s="240">
        <f t="shared" ca="1" si="1056"/>
        <v>1.1567414986382322E-4</v>
      </c>
      <c r="GZ450" s="240">
        <f t="shared" ca="1" si="1057"/>
        <v>-1.6298817599514891E-4</v>
      </c>
      <c r="HA450" s="240">
        <f t="shared" ca="1" si="1058"/>
        <v>7.2025703820693054E-5</v>
      </c>
      <c r="HB450" s="240">
        <f t="shared" ca="1" si="1059"/>
        <v>8.0042195489964132E-5</v>
      </c>
      <c r="HC450" s="240">
        <f t="shared" ca="1" si="1060"/>
        <v>-1.6420360746507493E-4</v>
      </c>
      <c r="HD450" s="240">
        <f t="shared" ca="1" si="1061"/>
        <v>1.0905736898753444E-4</v>
      </c>
      <c r="HE450" s="240">
        <f t="shared" ca="1" si="1062"/>
        <v>3.8611354670071368E-5</v>
      </c>
      <c r="HF450" s="240">
        <f t="shared" ca="1" si="1063"/>
        <v>-1.53522837589069E-4</v>
      </c>
      <c r="HG450" s="240">
        <f t="shared" ca="1" si="1064"/>
        <v>1.3818806023692761E-4</v>
      </c>
      <c r="HH450" s="240">
        <f t="shared" ca="1" si="1065"/>
        <v>-5.6167964920564511E-6</v>
      </c>
      <c r="HI450" s="240">
        <f t="shared" ca="1" si="1066"/>
        <v>-1.317196653776161E-4</v>
      </c>
      <c r="HJ450" s="240">
        <f t="shared" ca="1" si="1067"/>
        <v>1.5730732108255779E-4</v>
      </c>
      <c r="HK450" s="240">
        <f t="shared" ca="1" si="1068"/>
        <v>-4.9438022721046971E-5</v>
      </c>
      <c r="HL450" s="240">
        <f t="shared" ca="1" si="1069"/>
        <v>-1.0037368418199282E-4</v>
      </c>
      <c r="HM450" s="240">
        <f t="shared" ca="1" si="1070"/>
        <v>1.6503000183060821E-4</v>
      </c>
      <c r="HN450" s="240">
        <f t="shared" ca="1" si="1071"/>
        <v>-8.9677569585544056E-5</v>
      </c>
      <c r="HO450" s="240">
        <f t="shared" ca="1" si="1072"/>
        <v>-6.175584352301429E-5</v>
      </c>
      <c r="HP450" s="240">
        <f t="shared" ca="1" si="1073"/>
        <v>1.607966107224785E-4</v>
      </c>
      <c r="HQ450" s="240">
        <f t="shared" ca="1" si="1074"/>
        <v>-1.2342016768944933E-4</v>
      </c>
      <c r="HR450" s="240">
        <f t="shared" ca="1" si="1075"/>
        <v>-1.8663923638986475E-5</v>
      </c>
      <c r="HS450" s="240">
        <f t="shared" ca="1" si="1076"/>
        <v>1.4491384792009475E-4</v>
      </c>
      <c r="HT450" s="240">
        <f t="shared" ca="1" si="1077"/>
        <v>-1.4822123772555832E-4</v>
      </c>
      <c r="HU450" s="240">
        <f t="shared" ca="1" si="1078"/>
        <v>2.5780157728845712E-5</v>
      </c>
      <c r="HV450" s="240">
        <f t="shared" ca="1" si="1079"/>
        <v>1.1853238573293727E-4</v>
      </c>
      <c r="HW450" s="240">
        <f t="shared" ca="1" si="1080"/>
        <v>-1.6228399503548968E-4</v>
      </c>
      <c r="HX450" s="240">
        <f t="shared" ca="1" si="1081"/>
        <v>6.8356521621962889E-5</v>
      </c>
      <c r="HY450" s="240">
        <f t="shared" ca="1" si="1082"/>
        <v>8.3563504861981349E-5</v>
      </c>
      <c r="HZ450" s="240">
        <f t="shared" ca="1" si="1083"/>
        <v>-1.6458962282818422E-4</v>
      </c>
      <c r="IA450" s="240">
        <f t="shared" ca="1" si="1084"/>
        <v>1.0598060123170719E-4</v>
      </c>
      <c r="IB450" s="240">
        <f t="shared" ca="1" si="1085"/>
        <v>4.2540626186970985E-5</v>
      </c>
      <c r="IC450" s="240">
        <f t="shared" ca="1" si="1086"/>
        <v>-1.5497108328471637E-4</v>
      </c>
      <c r="ID450" s="240">
        <f t="shared" ca="1" si="1087"/>
        <v>1.3592661218949774E-4</v>
      </c>
      <c r="IE450" s="240">
        <f t="shared" ca="1" si="1088"/>
        <v>3.0721316705734622E-5</v>
      </c>
      <c r="IF450" s="240">
        <f t="shared" ca="1" si="1089"/>
        <v>-1.3412521909221916E-4</v>
      </c>
      <c r="IG450" s="240">
        <f t="shared" ca="1" si="1090"/>
        <v>1.5602502983408964E-4</v>
      </c>
      <c r="IH450" s="240">
        <f t="shared" ca="1" si="1091"/>
        <v>-4.5555761397146503E-5</v>
      </c>
      <c r="II450" s="240">
        <f t="shared" ca="1" si="1092"/>
        <v>-1.03562268676585E-4</v>
      </c>
      <c r="IJ450" s="240">
        <f t="shared" ca="1" si="1093"/>
        <v>1.6481976664872765E-4</v>
      </c>
      <c r="IK450" s="240">
        <f t="shared" ca="1" si="1094"/>
        <v>-8.6246874811249063E-5</v>
      </c>
      <c r="IL450" s="240">
        <f t="shared" ca="1" si="1095"/>
        <v>-6.5496452647720044E-5</v>
      </c>
      <c r="IM450" s="240">
        <f t="shared" ca="1" si="1096"/>
        <v>1.6167366269797734E-4</v>
      </c>
      <c r="IN450" s="240">
        <f t="shared" ca="1" si="1097"/>
        <v>-1.2068958598832871E-4</v>
      </c>
      <c r="IO450" s="240">
        <f t="shared" ca="1" si="1098"/>
        <v>-2.2685558236169151E-5</v>
      </c>
      <c r="IP450" s="240">
        <f t="shared" ca="1" si="1099"/>
        <v>1.4681464650686415E-4</v>
      </c>
      <c r="IQ450" s="240">
        <f t="shared" ca="1" si="1100"/>
        <v>-1.4638859392137522E-4</v>
      </c>
      <c r="IR450" s="240">
        <f t="shared" ca="1" si="1101"/>
        <v>2.1768856513263074E-5</v>
      </c>
      <c r="IS450" s="240">
        <f t="shared" ca="1" si="1102"/>
        <v>1.2131922212509071E-4</v>
      </c>
      <c r="IT450" s="240">
        <f t="shared" ca="1" si="1103"/>
        <v>-1.6148206026541032E-4</v>
      </c>
      <c r="IU450" s="240">
        <f t="shared" ca="1" si="1104"/>
        <v>6.4646164010622755E-5</v>
      </c>
      <c r="IV450" s="240">
        <f t="shared" ca="1" si="1105"/>
        <v>8.7034478703302361E-5</v>
      </c>
      <c r="IW450" s="240">
        <f t="shared" ca="1" si="1106"/>
        <v>-1.6487649555690402E-4</v>
      </c>
      <c r="IX450" s="240">
        <f t="shared" ca="1" si="1107"/>
        <v>1.0283999472456808E-4</v>
      </c>
      <c r="IY450" s="240">
        <f t="shared" ca="1" si="1108"/>
        <v>4.6444272821361129E-5</v>
      </c>
      <c r="IZ450" s="240">
        <f t="shared" ca="1" si="1109"/>
        <v>-1.5632598019453488E-4</v>
      </c>
      <c r="JA450" s="240">
        <f t="shared" ca="1" si="1110"/>
        <v>1.3358328703351365E-4</v>
      </c>
      <c r="JB450" s="240">
        <f t="shared" ca="1" si="1111"/>
        <v>2.4892783737008141E-6</v>
      </c>
    </row>
    <row r="451" spans="2:262">
      <c r="B451" s="248">
        <v>90</v>
      </c>
      <c r="C451" s="247">
        <f t="shared" si="1112"/>
        <v>1.7578125000000011E-3</v>
      </c>
      <c r="D451" s="244">
        <f t="shared" ca="1" si="855"/>
        <v>23.796214956103594</v>
      </c>
      <c r="E451" s="243">
        <f ca="1">CR361</f>
        <v>-0.20378504389640517</v>
      </c>
      <c r="F451" s="242">
        <v>90</v>
      </c>
      <c r="G451" s="240">
        <f t="shared" ca="1" si="856"/>
        <v>5.5936550210279709E-5</v>
      </c>
      <c r="H451" s="240">
        <f t="shared" ca="1" si="857"/>
        <v>2.1358670567224862E-4</v>
      </c>
      <c r="I451" s="240">
        <f t="shared" ca="1" si="858"/>
        <v>-3.1040345424585686E-4</v>
      </c>
      <c r="J451" s="240">
        <f t="shared" ca="1" si="859"/>
        <v>1.562275379403629E-4</v>
      </c>
      <c r="K451" s="240">
        <f t="shared" ca="1" si="860"/>
        <v>1.2427418285857812E-4</v>
      </c>
      <c r="L451" s="240">
        <f t="shared" ca="1" si="861"/>
        <v>-3.0428762653080362E-4</v>
      </c>
      <c r="M451" s="240">
        <f t="shared" ca="1" si="862"/>
        <v>2.382536721215282E-4</v>
      </c>
      <c r="N451" s="240">
        <f t="shared" ca="1" si="863"/>
        <v>2.0432532979678577E-5</v>
      </c>
      <c r="O451" s="240">
        <f t="shared" ca="1" si="864"/>
        <v>-2.6259696349155437E-4</v>
      </c>
      <c r="P451" s="240">
        <f t="shared" ca="1" si="865"/>
        <v>2.9242512404780926E-4</v>
      </c>
      <c r="Q451" s="240">
        <f t="shared" ca="1" si="866"/>
        <v>-8.5797922531232672E-5</v>
      </c>
      <c r="R451" s="240">
        <f t="shared" ca="1" si="867"/>
        <v>-1.902055984903071E-4</v>
      </c>
      <c r="S451" s="240">
        <f t="shared" ca="1" si="868"/>
        <v>3.1240860799371903E-4</v>
      </c>
      <c r="T451" s="240">
        <f t="shared" ca="1" si="869"/>
        <v>-1.8199758250830796E-4</v>
      </c>
      <c r="U451" s="241">
        <f t="shared" ca="1" si="870"/>
        <v>-9.5576941354711976E-5</v>
      </c>
      <c r="V451" s="240">
        <f t="shared" ca="1" si="871"/>
        <v>2.958678174893406E-4</v>
      </c>
      <c r="W451" s="240">
        <f t="shared" ca="1" si="872"/>
        <v>-2.5691956484547572E-4</v>
      </c>
      <c r="X451" s="240">
        <f t="shared" ca="1" si="873"/>
        <v>1.0225794688557748E-5</v>
      </c>
      <c r="Y451" s="240">
        <f t="shared" ca="1" si="874"/>
        <v>2.4473656727776443E-4</v>
      </c>
      <c r="Z451" s="240">
        <f t="shared" ca="1" si="875"/>
        <v>-3.018046005110167E-4</v>
      </c>
      <c r="AA451" s="240">
        <f t="shared" ca="1" si="876"/>
        <v>1.1483301395629519E-4</v>
      </c>
      <c r="AB451" s="240">
        <f t="shared" ca="1" si="877"/>
        <v>1.6499270741794782E-4</v>
      </c>
      <c r="AC451" s="240">
        <f t="shared" ca="1" si="878"/>
        <v>-3.1140509606668472E-4</v>
      </c>
      <c r="AD451" s="240">
        <f t="shared" ca="1" si="879"/>
        <v>2.0601489086669969E-4</v>
      </c>
      <c r="AE451" s="240">
        <f t="shared" ca="1" si="880"/>
        <v>6.5959241657930195E-5</v>
      </c>
      <c r="AF451" s="240">
        <f t="shared" ca="1" si="881"/>
        <v>-2.8459863962765412E-4</v>
      </c>
      <c r="AG451" s="240">
        <f t="shared" ca="1" si="882"/>
        <v>2.7311118171344126E-4</v>
      </c>
      <c r="AH451" s="240">
        <f t="shared" ca="1" si="883"/>
        <v>-4.0785642363954194E-5</v>
      </c>
      <c r="AI451" s="240">
        <f t="shared" ca="1" si="884"/>
        <v>-2.2451922413447325E-4</v>
      </c>
      <c r="AJ451" s="240">
        <f t="shared" ca="1" si="885"/>
        <v>3.0827753368812665E-4</v>
      </c>
      <c r="AK451" s="240">
        <f t="shared" ca="1" si="886"/>
        <v>-1.4276220068284469E-4</v>
      </c>
      <c r="AL451" s="240">
        <f t="shared" ca="1" si="887"/>
        <v>-1.3819084637896526E-4</v>
      </c>
      <c r="AM451" s="240">
        <f t="shared" ca="1" si="888"/>
        <v>3.0740258283318641E-4</v>
      </c>
      <c r="AN451" s="240">
        <f t="shared" ca="1" si="889"/>
        <v>-2.2804816320684762E-4</v>
      </c>
      <c r="AO451" s="240">
        <f t="shared" ca="1" si="890"/>
        <v>-3.5706318406993304E-5</v>
      </c>
      <c r="AP451" s="240">
        <f t="shared" ca="1" si="891"/>
        <v>2.7058862128891045E-4</v>
      </c>
      <c r="AQ451" s="240">
        <f t="shared" ca="1" si="892"/>
        <v>-2.8667258860374785E-4</v>
      </c>
      <c r="AR451" s="240">
        <f t="shared" ca="1" si="893"/>
        <v>7.0952702007685687E-5</v>
      </c>
      <c r="AS451" s="240">
        <f t="shared" ca="1" si="894"/>
        <v>2.0213963812807281E-4</v>
      </c>
      <c r="AT451" s="240">
        <f t="shared" ca="1" si="895"/>
        <v>-3.1178158569417726E-4</v>
      </c>
      <c r="AU451" s="240">
        <f t="shared" ca="1" si="896"/>
        <v>1.6931650937506503E-4</v>
      </c>
      <c r="AV451" s="240">
        <f t="shared" ca="1" si="897"/>
        <v>1.1005813194655031E-4</v>
      </c>
      <c r="AW451" s="240">
        <f t="shared" ca="1" si="898"/>
        <v>-3.0043961468366009E-4</v>
      </c>
      <c r="AX451" s="240">
        <f t="shared" ca="1" si="899"/>
        <v>2.4788520707150983E-4</v>
      </c>
      <c r="AY451" s="240">
        <f t="shared" ca="1" si="900"/>
        <v>5.1095237907357278E-6</v>
      </c>
      <c r="AZ451" s="240">
        <f t="shared" ca="1" si="901"/>
        <v>-2.5397268660837008E-4</v>
      </c>
      <c r="BA451" s="240">
        <f t="shared" ca="1" si="902"/>
        <v>2.9747318175462337E-4</v>
      </c>
      <c r="BB451" s="240">
        <f t="shared" ca="1" si="903"/>
        <v>-1.0043644834439296E-4</v>
      </c>
      <c r="BC451" s="240">
        <f t="shared" ca="1" si="904"/>
        <v>-1.7781333690573603E-4</v>
      </c>
      <c r="BD451" s="240">
        <f t="shared" ca="1" si="905"/>
        <v>3.122830105928415E-4</v>
      </c>
      <c r="BE451" s="240">
        <f t="shared" ca="1" si="906"/>
        <v>-1.9424020752418074E-4</v>
      </c>
      <c r="BF451" s="240">
        <f t="shared" ca="1" si="907"/>
        <v>-8.0865497539599424E-5</v>
      </c>
      <c r="BG451" s="240">
        <f t="shared" ca="1" si="908"/>
        <v>2.9058324880772927E-4</v>
      </c>
      <c r="BH451" s="240">
        <f t="shared" ca="1" si="909"/>
        <v>-2.6533498088423255E-4</v>
      </c>
      <c r="BI451" s="240">
        <f t="shared" ca="1" si="910"/>
        <v>2.553647833277204E-5</v>
      </c>
      <c r="BJ451" s="240">
        <f t="shared" ca="1" si="911"/>
        <v>2.3491085612019553E-4</v>
      </c>
      <c r="BK451" s="240">
        <f t="shared" ca="1" si="912"/>
        <v>-3.0540894554981809E-4</v>
      </c>
      <c r="BL451" s="240">
        <f t="shared" ca="1" si="913"/>
        <v>1.2895293677939206E-4</v>
      </c>
      <c r="BM451" s="240">
        <f t="shared" ca="1" si="914"/>
        <v>1.5177459604633593E-4</v>
      </c>
      <c r="BN451" s="240">
        <f t="shared" ca="1" si="915"/>
        <v>-3.0977697938823793E-4</v>
      </c>
      <c r="BO451" s="240">
        <f t="shared" ca="1" si="916"/>
        <v>2.1729326629234686E-4</v>
      </c>
      <c r="BP451" s="240">
        <f t="shared" ca="1" si="917"/>
        <v>5.0894084185764714E-5</v>
      </c>
      <c r="BQ451" s="240">
        <f t="shared" ca="1" si="918"/>
        <v>-2.7792840739681961E-4</v>
      </c>
      <c r="BR451" s="240">
        <f t="shared" ca="1" si="919"/>
        <v>2.8022943378418772E-4</v>
      </c>
      <c r="BS451" s="240">
        <f t="shared" ca="1" si="920"/>
        <v>-5.5936550210280604E-5</v>
      </c>
      <c r="BT451" s="240">
        <f t="shared" ca="1" si="921"/>
        <v>-2.1358670567224686E-4</v>
      </c>
      <c r="BU451" s="240">
        <f t="shared" ca="1" si="922"/>
        <v>3.1040345424585626E-4</v>
      </c>
      <c r="BV451" s="240">
        <f t="shared" ca="1" si="923"/>
        <v>-1.5622753794035995E-4</v>
      </c>
      <c r="BW451" s="240">
        <f t="shared" ca="1" si="924"/>
        <v>-1.2427418285857971E-4</v>
      </c>
      <c r="BX451" s="240">
        <f t="shared" ca="1" si="925"/>
        <v>3.0428762653080373E-4</v>
      </c>
      <c r="BY451" s="240">
        <f t="shared" ca="1" si="926"/>
        <v>-2.3825367212152888E-4</v>
      </c>
      <c r="BZ451" s="240">
        <f t="shared" ca="1" si="927"/>
        <v>-2.043253297967588E-5</v>
      </c>
      <c r="CA451" s="240">
        <f t="shared" ca="1" si="928"/>
        <v>2.6259696349155708E-4</v>
      </c>
      <c r="CB451" s="240">
        <f t="shared" ca="1" si="929"/>
        <v>-2.9242512404780829E-4</v>
      </c>
      <c r="CC451" s="240">
        <f t="shared" ca="1" si="930"/>
        <v>8.5797922531231032E-5</v>
      </c>
      <c r="CD451" s="240">
        <f t="shared" ca="1" si="931"/>
        <v>1.9020559849030759E-4</v>
      </c>
      <c r="CE451" s="240">
        <f t="shared" ca="1" si="932"/>
        <v>-3.1240860799371898E-4</v>
      </c>
      <c r="CF451" s="240">
        <f t="shared" ca="1" si="933"/>
        <v>1.8199758250831024E-4</v>
      </c>
      <c r="CG451" s="240">
        <f t="shared" ca="1" si="934"/>
        <v>9.5576941354716773E-5</v>
      </c>
      <c r="CH451" s="240">
        <f t="shared" ca="1" si="935"/>
        <v>-2.9586781748934147E-4</v>
      </c>
      <c r="CI451" s="240">
        <f t="shared" ca="1" si="936"/>
        <v>2.5691956484547539E-4</v>
      </c>
      <c r="CJ451" s="240">
        <f t="shared" ca="1" si="937"/>
        <v>-1.0225794688557165E-5</v>
      </c>
      <c r="CK451" s="240">
        <f t="shared" ca="1" si="938"/>
        <v>-2.4473656727776351E-4</v>
      </c>
      <c r="CL451" s="240">
        <f t="shared" ca="1" si="939"/>
        <v>3.0180460051101773E-4</v>
      </c>
      <c r="CM451" s="240">
        <f t="shared" ca="1" si="940"/>
        <v>-1.148330139562905E-4</v>
      </c>
      <c r="CN451" s="240">
        <f t="shared" ca="1" si="941"/>
        <v>-1.6499270741795024E-4</v>
      </c>
      <c r="CO451" s="240">
        <f t="shared" ca="1" si="942"/>
        <v>3.1140509606668483E-4</v>
      </c>
      <c r="CP451" s="240">
        <f t="shared" ca="1" si="943"/>
        <v>-2.0601489086669923E-4</v>
      </c>
      <c r="CQ451" s="240">
        <f t="shared" ca="1" si="944"/>
        <v>-6.5959241657928596E-5</v>
      </c>
      <c r="CR451" s="240">
        <f t="shared" ca="1" si="945"/>
        <v>2.8459863962765255E-4</v>
      </c>
      <c r="CS451" s="240">
        <f t="shared" ca="1" si="946"/>
        <v>-2.731111817134399E-4</v>
      </c>
      <c r="CT451" s="240">
        <f t="shared" ca="1" si="947"/>
        <v>4.0785642363951375E-5</v>
      </c>
      <c r="CU451" s="240">
        <f t="shared" ca="1" si="948"/>
        <v>2.2451922413447369E-4</v>
      </c>
      <c r="CV451" s="240">
        <f t="shared" ca="1" si="949"/>
        <v>-3.082775336881266E-4</v>
      </c>
      <c r="CW451" s="240">
        <f t="shared" ca="1" si="950"/>
        <v>1.4276220068284811E-4</v>
      </c>
      <c r="CX451" s="240">
        <f t="shared" ca="1" si="951"/>
        <v>1.3819084637896182E-4</v>
      </c>
      <c r="CY451" s="240">
        <f t="shared" ca="1" si="952"/>
        <v>-3.0740258283318733E-4</v>
      </c>
      <c r="CZ451" s="240">
        <f t="shared" ca="1" si="953"/>
        <v>2.2804816320684719E-4</v>
      </c>
      <c r="DA451" s="240">
        <f t="shared" ca="1" si="954"/>
        <v>3.57063184069939E-5</v>
      </c>
      <c r="DB451" s="240">
        <f t="shared" ca="1" si="955"/>
        <v>-2.7058862128891072E-4</v>
      </c>
      <c r="DC451" s="240">
        <f t="shared" ca="1" si="956"/>
        <v>2.8667258860374942E-4</v>
      </c>
      <c r="DD451" s="240">
        <f t="shared" ca="1" si="957"/>
        <v>-7.0952702007680794E-5</v>
      </c>
      <c r="DE451" s="240">
        <f t="shared" ca="1" si="958"/>
        <v>-2.0213963812807666E-4</v>
      </c>
      <c r="DF451" s="240">
        <f t="shared" ca="1" si="959"/>
        <v>3.117815856941772E-4</v>
      </c>
      <c r="DG451" s="240">
        <f t="shared" ca="1" si="960"/>
        <v>-1.6931650937506451E-4</v>
      </c>
      <c r="DH451" s="240">
        <f t="shared" ca="1" si="961"/>
        <v>-1.1005813194655089E-4</v>
      </c>
      <c r="DI451" s="240">
        <f t="shared" ca="1" si="962"/>
        <v>3.0043961468365901E-4</v>
      </c>
      <c r="DJ451" s="240">
        <f t="shared" ca="1" si="963"/>
        <v>-2.4788520707150674E-4</v>
      </c>
      <c r="DK451" s="240">
        <f t="shared" ca="1" si="964"/>
        <v>-5.1095237907407693E-6</v>
      </c>
      <c r="DL451" s="240">
        <f t="shared" ca="1" si="965"/>
        <v>2.5397268660837041E-4</v>
      </c>
      <c r="DM451" s="240">
        <f t="shared" ca="1" si="966"/>
        <v>-2.9747318175462315E-4</v>
      </c>
      <c r="DN451" s="240">
        <f t="shared" ca="1" si="967"/>
        <v>1.0043644834439243E-4</v>
      </c>
      <c r="DO451" s="240">
        <f t="shared" ca="1" si="968"/>
        <v>1.7781333690573289E-4</v>
      </c>
      <c r="DP451" s="240">
        <f t="shared" ca="1" si="969"/>
        <v>-3.1228301059284171E-4</v>
      </c>
      <c r="DQ451" s="240">
        <f t="shared" ca="1" si="970"/>
        <v>1.9424020752418028E-4</v>
      </c>
      <c r="DR451" s="240">
        <f t="shared" ca="1" si="971"/>
        <v>8.086549753960002E-5</v>
      </c>
      <c r="DS451" s="240">
        <f t="shared" ca="1" si="972"/>
        <v>-2.9058324880773274E-4</v>
      </c>
      <c r="DT451" s="240">
        <f t="shared" ca="1" si="973"/>
        <v>2.6533498088423456E-4</v>
      </c>
      <c r="DU451" s="240">
        <f t="shared" ca="1" si="974"/>
        <v>-2.5536478332767012E-5</v>
      </c>
      <c r="DV451" s="240">
        <f t="shared" ca="1" si="975"/>
        <v>-2.3491085612019303E-4</v>
      </c>
      <c r="DW451" s="240">
        <f t="shared" ca="1" si="976"/>
        <v>3.0540894554981793E-4</v>
      </c>
      <c r="DX451" s="240">
        <f t="shared" ca="1" si="977"/>
        <v>-1.289529367793996E-4</v>
      </c>
      <c r="DY451" s="240">
        <f t="shared" ca="1" si="978"/>
        <v>-1.5177459604633645E-4</v>
      </c>
      <c r="DZ451" s="240">
        <f t="shared" ca="1" si="979"/>
        <v>3.0977697938823912E-4</v>
      </c>
      <c r="EA451" s="240">
        <f t="shared" ca="1" si="980"/>
        <v>-2.1729326629234643E-4</v>
      </c>
      <c r="EB451" s="240">
        <f t="shared" ca="1" si="981"/>
        <v>-5.089408418576531E-5</v>
      </c>
      <c r="EC451" s="240">
        <f t="shared" ca="1" si="982"/>
        <v>2.7792840739681587E-4</v>
      </c>
      <c r="ED451" s="240">
        <f t="shared" ca="1" si="983"/>
        <v>-2.8022943378418745E-4</v>
      </c>
      <c r="EE451" s="240">
        <f t="shared" ca="1" si="984"/>
        <v>5.5936550210271239E-5</v>
      </c>
      <c r="EF451" s="240">
        <f t="shared" ca="1" si="985"/>
        <v>2.1358670567224726E-4</v>
      </c>
      <c r="EG451" s="240">
        <f t="shared" ca="1" si="986"/>
        <v>-3.1040345424585621E-4</v>
      </c>
      <c r="EH451" s="240">
        <f t="shared" ca="1" si="987"/>
        <v>1.5622753794036713E-4</v>
      </c>
      <c r="EI451" s="240">
        <f t="shared" ca="1" si="988"/>
        <v>1.2427418285858026E-4</v>
      </c>
      <c r="EJ451" s="240">
        <f t="shared" ca="1" si="989"/>
        <v>-3.0428762653080584E-4</v>
      </c>
      <c r="EK451" s="240">
        <f t="shared" ca="1" si="990"/>
        <v>2.382536721215285E-4</v>
      </c>
      <c r="EL451" s="240">
        <f t="shared" ca="1" si="991"/>
        <v>2.0432532979685353E-5</v>
      </c>
      <c r="EM451" s="240">
        <f t="shared" ca="1" si="992"/>
        <v>-2.6259696349155263E-4</v>
      </c>
      <c r="EN451" s="240">
        <f t="shared" ca="1" si="993"/>
        <v>2.9242512404780802E-4</v>
      </c>
      <c r="EO451" s="240">
        <f t="shared" ca="1" si="994"/>
        <v>-8.579792253123896E-5</v>
      </c>
      <c r="EP451" s="240">
        <f t="shared" ca="1" si="995"/>
        <v>-1.9020559849030808E-4</v>
      </c>
      <c r="EQ451" s="240">
        <f t="shared" ca="1" si="996"/>
        <v>3.1240860799371887E-4</v>
      </c>
      <c r="ER451" s="240">
        <f t="shared" ca="1" si="997"/>
        <v>-1.8199758250830967E-4</v>
      </c>
      <c r="ES451" s="240">
        <f t="shared" ca="1" si="998"/>
        <v>-9.5576941354717342E-5</v>
      </c>
      <c r="ET451" s="240">
        <f t="shared" ca="1" si="999"/>
        <v>2.9586781748933881E-4</v>
      </c>
      <c r="EU451" s="240">
        <f t="shared" ca="1" si="1000"/>
        <v>-2.5691956484547506E-4</v>
      </c>
      <c r="EV451" s="240">
        <f t="shared" ca="1" si="1001"/>
        <v>1.0225794688547651E-5</v>
      </c>
      <c r="EW451" s="240">
        <f t="shared" ca="1" si="1002"/>
        <v>2.4473656727776389E-4</v>
      </c>
      <c r="EX451" s="240">
        <f t="shared" ca="1" si="1003"/>
        <v>-3.0180460051101524E-4</v>
      </c>
      <c r="EY451" s="240">
        <f t="shared" ca="1" si="1004"/>
        <v>1.1483301395629816E-4</v>
      </c>
      <c r="EZ451" s="240">
        <f t="shared" ca="1" si="1005"/>
        <v>1.6499270741795075E-4</v>
      </c>
      <c r="FA451" s="240">
        <f t="shared" ca="1" si="1006"/>
        <v>-3.1140509606668413E-4</v>
      </c>
      <c r="FB451" s="240">
        <f t="shared" ca="1" si="1007"/>
        <v>2.0601489086669874E-4</v>
      </c>
      <c r="FC451" s="240">
        <f t="shared" ca="1" si="1008"/>
        <v>6.5959241657937893E-5</v>
      </c>
      <c r="FD451" s="240">
        <f t="shared" ca="1" si="1009"/>
        <v>-2.8459863962765282E-4</v>
      </c>
      <c r="FE451" s="240">
        <f t="shared" ca="1" si="1010"/>
        <v>2.7311118171343958E-4</v>
      </c>
      <c r="FF451" s="240">
        <f t="shared" ca="1" si="1011"/>
        <v>-4.0785642363959588E-5</v>
      </c>
      <c r="FG451" s="240">
        <f t="shared" ca="1" si="1012"/>
        <v>-2.2451922413447412E-4</v>
      </c>
      <c r="FH451" s="240">
        <f t="shared" ca="1" si="1013"/>
        <v>3.0827753368812503E-4</v>
      </c>
      <c r="FI451" s="240">
        <f t="shared" ca="1" si="1014"/>
        <v>-1.4276220068284756E-4</v>
      </c>
      <c r="FJ451" s="240">
        <f t="shared" ca="1" si="1015"/>
        <v>-1.3819084637897036E-4</v>
      </c>
      <c r="FK451" s="240">
        <f t="shared" ca="1" si="1016"/>
        <v>3.0740258283318582E-4</v>
      </c>
      <c r="FL451" s="240">
        <f t="shared" ca="1" si="1017"/>
        <v>-2.2804816320684678E-4</v>
      </c>
      <c r="FM451" s="240">
        <f t="shared" ca="1" si="1018"/>
        <v>-3.5706318407003319E-5</v>
      </c>
      <c r="FN451" s="240">
        <f t="shared" ca="1" si="1019"/>
        <v>2.705886212889111E-4</v>
      </c>
      <c r="FO451" s="240">
        <f t="shared" ca="1" si="1020"/>
        <v>-2.8667258860374557E-4</v>
      </c>
      <c r="FP451" s="240">
        <f t="shared" ca="1" si="1021"/>
        <v>7.0952702007688845E-5</v>
      </c>
      <c r="FQ451" s="240">
        <f t="shared" ca="1" si="1022"/>
        <v>2.0213963812807712E-4</v>
      </c>
      <c r="FR451" s="240">
        <f t="shared" ca="1" si="1023"/>
        <v>-3.1178158569417774E-4</v>
      </c>
      <c r="FS451" s="240">
        <f t="shared" ca="1" si="1024"/>
        <v>1.69316509375064E-4</v>
      </c>
      <c r="FT451" s="240">
        <f t="shared" ca="1" si="1025"/>
        <v>1.1005813194655979E-4</v>
      </c>
      <c r="FU451" s="240">
        <f t="shared" ca="1" si="1026"/>
        <v>-3.0043961468365917E-4</v>
      </c>
      <c r="FV451" s="240">
        <f t="shared" ca="1" si="1027"/>
        <v>2.4788520707150636E-4</v>
      </c>
      <c r="FW451" s="240">
        <f t="shared" ca="1" si="1028"/>
        <v>5.1095237907325023E-6</v>
      </c>
      <c r="FX451" s="240">
        <f t="shared" ca="1" si="1029"/>
        <v>-2.5397268660837079E-4</v>
      </c>
      <c r="FY451" s="240">
        <f t="shared" ca="1" si="1030"/>
        <v>2.9747318175462028E-4</v>
      </c>
      <c r="FZ451" s="240">
        <f t="shared" ca="1" si="1031"/>
        <v>-1.0043644834439182E-4</v>
      </c>
      <c r="GA451" s="240">
        <f t="shared" ca="1" si="1032"/>
        <v>-1.7781333690574069E-4</v>
      </c>
      <c r="GB451" s="240">
        <f t="shared" ca="1" si="1033"/>
        <v>3.1228301059284139E-4</v>
      </c>
      <c r="GC451" s="240">
        <f t="shared" ca="1" si="1034"/>
        <v>-1.9424020752417976E-4</v>
      </c>
      <c r="GD451" s="240">
        <f t="shared" ca="1" si="1035"/>
        <v>-8.0865497539592011E-5</v>
      </c>
      <c r="GE451" s="240">
        <f t="shared" ca="1" si="1036"/>
        <v>2.905832488077297E-4</v>
      </c>
      <c r="GF451" s="240">
        <f t="shared" ca="1" si="1037"/>
        <v>-2.6533498088422957E-4</v>
      </c>
      <c r="GG451" s="240">
        <f t="shared" ca="1" si="1038"/>
        <v>2.5536478332775252E-5</v>
      </c>
      <c r="GH451" s="240">
        <f t="shared" ca="1" si="1039"/>
        <v>2.3491085612019927E-4</v>
      </c>
      <c r="GI451" s="240">
        <f t="shared" ca="1" si="1040"/>
        <v>-3.0540894554981972E-4</v>
      </c>
      <c r="GJ451" s="240">
        <f t="shared" ca="1" si="1041"/>
        <v>1.2895293677939092E-4</v>
      </c>
      <c r="GK451" s="240">
        <f t="shared" ca="1" si="1042"/>
        <v>1.5177459604634477E-4</v>
      </c>
      <c r="GL451" s="240">
        <f t="shared" ca="1" si="1043"/>
        <v>-3.0977697938823804E-4</v>
      </c>
      <c r="GM451" s="240">
        <f t="shared" ca="1" si="1044"/>
        <v>2.172932662923396E-4</v>
      </c>
      <c r="GN451" s="240">
        <f t="shared" ca="1" si="1045"/>
        <v>5.0894084185757152E-5</v>
      </c>
      <c r="GO451" s="240">
        <f t="shared" ca="1" si="1046"/>
        <v>-2.779284073968202E-4</v>
      </c>
      <c r="GP451" s="240">
        <f t="shared" ca="1" si="1047"/>
        <v>2.8022943378419108E-4</v>
      </c>
      <c r="GQ451" s="240">
        <f t="shared" ca="1" si="1048"/>
        <v>-5.5936550210279384E-5</v>
      </c>
      <c r="GR451" s="240">
        <f t="shared" ca="1" si="1049"/>
        <v>-2.1358670567225423E-4</v>
      </c>
      <c r="GS451" s="240">
        <f t="shared" ca="1" si="1050"/>
        <v>3.1040345424585713E-4</v>
      </c>
      <c r="GT451" s="240">
        <f t="shared" ca="1" si="1051"/>
        <v>-1.5622753794035892E-4</v>
      </c>
      <c r="GU451" s="240">
        <f t="shared" ca="1" si="1052"/>
        <v>-1.2427418285857269E-4</v>
      </c>
      <c r="GV451" s="240">
        <f t="shared" ca="1" si="1053"/>
        <v>3.04287626530804E-4</v>
      </c>
      <c r="GW451" s="240">
        <f t="shared" ca="1" si="1054"/>
        <v>-2.3825367212152232E-4</v>
      </c>
      <c r="GX451" s="240">
        <f t="shared" ca="1" si="1055"/>
        <v>-2.0432532979677099E-5</v>
      </c>
      <c r="GY451" s="240">
        <f t="shared" ca="1" si="1056"/>
        <v>2.6259696349155778E-4</v>
      </c>
      <c r="GZ451" s="240">
        <f t="shared" ca="1" si="1057"/>
        <v>-2.9242512404781094E-4</v>
      </c>
      <c r="HA451" s="240">
        <f t="shared" ca="1" si="1058"/>
        <v>8.5797922531229839E-5</v>
      </c>
      <c r="HB451" s="240">
        <f t="shared" ca="1" si="1059"/>
        <v>1.9020559849031559E-4</v>
      </c>
      <c r="HC451" s="240">
        <f t="shared" ca="1" si="1060"/>
        <v>-3.1240860799371898E-4</v>
      </c>
      <c r="HD451" s="240">
        <f t="shared" ca="1" si="1061"/>
        <v>1.8199758250830194E-4</v>
      </c>
      <c r="HE451" s="240">
        <f t="shared" ca="1" si="1062"/>
        <v>9.5576941354709509E-5</v>
      </c>
      <c r="HF451" s="240">
        <f t="shared" ca="1" si="1063"/>
        <v>-2.9586781748934185E-4</v>
      </c>
      <c r="HG451" s="240">
        <f t="shared" ca="1" si="1064"/>
        <v>2.5691956484547978E-4</v>
      </c>
      <c r="HH451" s="240">
        <f t="shared" ca="1" si="1065"/>
        <v>-1.0225794688555905E-5</v>
      </c>
      <c r="HI451" s="240">
        <f t="shared" ca="1" si="1066"/>
        <v>-2.447365672777698E-4</v>
      </c>
      <c r="HJ451" s="240">
        <f t="shared" ca="1" si="1067"/>
        <v>3.018046005110174E-4</v>
      </c>
      <c r="HK451" s="240">
        <f t="shared" ca="1" si="1068"/>
        <v>-1.1483301395628935E-4</v>
      </c>
      <c r="HL451" s="240">
        <f t="shared" ca="1" si="1069"/>
        <v>-1.6499270741794373E-4</v>
      </c>
      <c r="HM451" s="240">
        <f t="shared" ca="1" si="1070"/>
        <v>3.1140509606668488E-4</v>
      </c>
      <c r="HN451" s="240">
        <f t="shared" ca="1" si="1071"/>
        <v>-2.0601489086669161E-4</v>
      </c>
      <c r="HO451" s="240">
        <f t="shared" ca="1" si="1072"/>
        <v>-6.5959241657929802E-5</v>
      </c>
      <c r="HP451" s="240">
        <f t="shared" ca="1" si="1073"/>
        <v>2.8459863962765672E-4</v>
      </c>
      <c r="HQ451" s="240">
        <f t="shared" ca="1" si="1074"/>
        <v>-2.7311118171344364E-4</v>
      </c>
      <c r="HR451" s="240">
        <f t="shared" ca="1" si="1075"/>
        <v>4.0785642363950182E-5</v>
      </c>
      <c r="HS451" s="240">
        <f t="shared" ca="1" si="1076"/>
        <v>2.2451922413446832E-4</v>
      </c>
      <c r="HT451" s="240">
        <f t="shared" ca="1" si="1077"/>
        <v>-3.0827753368812638E-4</v>
      </c>
      <c r="HU451" s="240">
        <f t="shared" ca="1" si="1078"/>
        <v>1.4276220068283916E-4</v>
      </c>
      <c r="HV451" s="240">
        <f t="shared" ca="1" si="1079"/>
        <v>1.3819084637896293E-4</v>
      </c>
      <c r="HW451" s="240">
        <f t="shared" ca="1" si="1080"/>
        <v>-3.0740258283318755E-4</v>
      </c>
      <c r="HX451" s="240">
        <f t="shared" ca="1" si="1081"/>
        <v>2.2804816320685245E-4</v>
      </c>
      <c r="HY451" s="240">
        <f t="shared" ca="1" si="1082"/>
        <v>3.570631840699512E-5</v>
      </c>
      <c r="HZ451" s="240">
        <f t="shared" ca="1" si="1083"/>
        <v>-2.7058862128891581E-4</v>
      </c>
      <c r="IA451" s="240">
        <f t="shared" ca="1" si="1084"/>
        <v>2.8667258860374888E-4</v>
      </c>
      <c r="IB451" s="240">
        <f t="shared" ca="1" si="1085"/>
        <v>-7.0952702007679588E-5</v>
      </c>
      <c r="IC451" s="240">
        <f t="shared" ca="1" si="1086"/>
        <v>-2.0213963812807084E-4</v>
      </c>
      <c r="ID451" s="240">
        <f t="shared" ca="1" si="1087"/>
        <v>3.1178158569417715E-4</v>
      </c>
      <c r="IE451" s="240">
        <f t="shared" ca="1" si="1088"/>
        <v>-3.2268099379605109E-4</v>
      </c>
      <c r="IF451" s="240">
        <f t="shared" ca="1" si="1089"/>
        <v>-1.1005813194656867E-4</v>
      </c>
      <c r="IG451" s="240">
        <f t="shared" ca="1" si="1090"/>
        <v>3.0043961468366177E-4</v>
      </c>
      <c r="IH451" s="240">
        <f t="shared" ca="1" si="1091"/>
        <v>-2.478852070715114E-4</v>
      </c>
      <c r="II451" s="240">
        <f t="shared" ca="1" si="1092"/>
        <v>-5.1095237907242217E-6</v>
      </c>
      <c r="IJ451" s="240">
        <f t="shared" ca="1" si="1093"/>
        <v>2.5397268660837632E-4</v>
      </c>
      <c r="IK451" s="240">
        <f t="shared" ca="1" si="1094"/>
        <v>-2.9747318175462278E-4</v>
      </c>
      <c r="IL451" s="240">
        <f t="shared" ca="1" si="1095"/>
        <v>1.0043644834439966E-4</v>
      </c>
      <c r="IM451" s="240">
        <f t="shared" ca="1" si="1096"/>
        <v>1.7781333690574847E-4</v>
      </c>
      <c r="IN451" s="240">
        <f t="shared" ca="1" si="1097"/>
        <v>-3.1228301059284171E-4</v>
      </c>
      <c r="IO451" s="240">
        <f t="shared" ca="1" si="1098"/>
        <v>1.9424020752418627E-4</v>
      </c>
      <c r="IP451" s="240">
        <f t="shared" ca="1" si="1099"/>
        <v>8.0865497539584028E-5</v>
      </c>
      <c r="IQ451" s="240">
        <f t="shared" ca="1" si="1100"/>
        <v>-2.9058324880773317E-4</v>
      </c>
      <c r="IR451" s="240">
        <f t="shared" ca="1" si="1101"/>
        <v>2.6533498088423391E-4</v>
      </c>
      <c r="IS451" s="240">
        <f t="shared" ca="1" si="1102"/>
        <v>-2.5536478332783505E-5</v>
      </c>
      <c r="IT451" s="240">
        <f t="shared" ca="1" si="1103"/>
        <v>-2.3491085612020556E-4</v>
      </c>
      <c r="IU451" s="240">
        <f t="shared" ca="1" si="1104"/>
        <v>3.0540894554981766E-4</v>
      </c>
      <c r="IV451" s="240">
        <f t="shared" ca="1" si="1105"/>
        <v>-1.2895293677939846E-4</v>
      </c>
      <c r="IW451" s="240">
        <f t="shared" ca="1" si="1106"/>
        <v>-1.5177459604635306E-4</v>
      </c>
      <c r="IX451" s="240">
        <f t="shared" ca="1" si="1107"/>
        <v>3.0977697938823929E-4</v>
      </c>
      <c r="IY451" s="240">
        <f t="shared" ca="1" si="1108"/>
        <v>-2.1729326629234554E-4</v>
      </c>
      <c r="IZ451" s="240">
        <f t="shared" ca="1" si="1109"/>
        <v>-5.0894084185749007E-5</v>
      </c>
      <c r="JA451" s="240">
        <f t="shared" ca="1" si="1110"/>
        <v>2.7792840739682454E-4</v>
      </c>
      <c r="JB451" s="240">
        <f t="shared" ca="1" si="1111"/>
        <v>-2.8022943378418691E-4</v>
      </c>
    </row>
    <row r="452" spans="2:262">
      <c r="B452" s="248">
        <v>91</v>
      </c>
      <c r="C452" s="247">
        <f t="shared" si="1112"/>
        <v>1.7773437500000011E-3</v>
      </c>
      <c r="D452" s="244">
        <f t="shared" ca="1" si="855"/>
        <v>23.804537938504065</v>
      </c>
      <c r="E452" s="243">
        <f ca="1">CS361</f>
        <v>-0.19546206149593567</v>
      </c>
      <c r="F452" s="242">
        <v>91</v>
      </c>
      <c r="G452" s="240">
        <f t="shared" ca="1" si="856"/>
        <v>3.4204102579140033E-4</v>
      </c>
      <c r="H452" s="240">
        <f t="shared" ca="1" si="857"/>
        <v>6.2545781988777719E-4</v>
      </c>
      <c r="I452" s="240">
        <f t="shared" ca="1" si="858"/>
        <v>-1.1116438445326971E-3</v>
      </c>
      <c r="J452" s="240">
        <f t="shared" ca="1" si="859"/>
        <v>7.4237900137425112E-4</v>
      </c>
      <c r="K452" s="240">
        <f t="shared" ca="1" si="860"/>
        <v>1.9817381687442086E-4</v>
      </c>
      <c r="L452" s="240">
        <f t="shared" ca="1" si="861"/>
        <v>-9.8622458650841991E-4</v>
      </c>
      <c r="M452" s="240">
        <f t="shared" ca="1" si="862"/>
        <v>1.01533922518017E-3</v>
      </c>
      <c r="N452" s="240">
        <f t="shared" ca="1" si="863"/>
        <v>-2.6311294646457514E-4</v>
      </c>
      <c r="O452" s="240">
        <f t="shared" ca="1" si="864"/>
        <v>-6.9158843206865801E-4</v>
      </c>
      <c r="P452" s="240">
        <f t="shared" ca="1" si="865"/>
        <v>1.1140870486421E-3</v>
      </c>
      <c r="Q452" s="240">
        <f t="shared" ca="1" si="866"/>
        <v>-6.7925466189405336E-4</v>
      </c>
      <c r="R452" s="240">
        <f t="shared" ca="1" si="867"/>
        <v>-2.7828919654933484E-4</v>
      </c>
      <c r="S452" s="240">
        <f t="shared" ca="1" si="868"/>
        <v>1.0216792719629543E-3</v>
      </c>
      <c r="T452" s="240">
        <f t="shared" ca="1" si="869"/>
        <v>-9.7884953055671613E-4</v>
      </c>
      <c r="U452" s="241">
        <f t="shared" ca="1" si="870"/>
        <v>1.8275903528406289E-4</v>
      </c>
      <c r="V452" s="240">
        <f t="shared" ca="1" si="871"/>
        <v>7.5397126661512623E-4</v>
      </c>
      <c r="W452" s="240">
        <f t="shared" ca="1" si="872"/>
        <v>-1.1104929185074912E-3</v>
      </c>
      <c r="X452" s="240">
        <f t="shared" ca="1" si="873"/>
        <v>6.1244938254864678E-4</v>
      </c>
      <c r="Y452" s="240">
        <f t="shared" ca="1" si="874"/>
        <v>3.5689650295643729E-4</v>
      </c>
      <c r="Z452" s="240">
        <f t="shared" ca="1" si="875"/>
        <v>-1.0515973889217516E-3</v>
      </c>
      <c r="AA452" s="240">
        <f t="shared" ca="1" si="876"/>
        <v>9.3705536551708991E-4</v>
      </c>
      <c r="AB452" s="240">
        <f t="shared" ca="1" si="877"/>
        <v>-1.0141473705662865E-4</v>
      </c>
      <c r="AC452" s="240">
        <f t="shared" ca="1" si="878"/>
        <v>-8.122682655417585E-4</v>
      </c>
      <c r="AD452" s="240">
        <f t="shared" ca="1" si="879"/>
        <v>1.100880931031474E-3</v>
      </c>
      <c r="AE452" s="240">
        <f t="shared" ca="1" si="880"/>
        <v>-5.4232518693498699E-4</v>
      </c>
      <c r="AF452" s="240">
        <f t="shared" ca="1" si="881"/>
        <v>-4.3356975629157816E-4</v>
      </c>
      <c r="AG452" s="240">
        <f t="shared" ca="1" si="882"/>
        <v>1.0758168085168319E-3</v>
      </c>
      <c r="AH452" s="240">
        <f t="shared" ca="1" si="883"/>
        <v>-8.9018321626279067E-4</v>
      </c>
      <c r="AI452" s="240">
        <f t="shared" ca="1" si="884"/>
        <v>1.9520863582246162E-5</v>
      </c>
      <c r="AJ452" s="240">
        <f t="shared" ca="1" si="885"/>
        <v>8.6616351236037492E-4</v>
      </c>
      <c r="AK452" s="240">
        <f t="shared" ca="1" si="886"/>
        <v>-1.0853031744069922E-3</v>
      </c>
      <c r="AL452" s="240">
        <f t="shared" ca="1" si="887"/>
        <v>4.6926208414485799E-4</v>
      </c>
      <c r="AM452" s="240">
        <f t="shared" ca="1" si="888"/>
        <v>5.0789345755175531E-4</v>
      </c>
      <c r="AN452" s="240">
        <f t="shared" ca="1" si="889"/>
        <v>-1.0942062836149706E-3</v>
      </c>
      <c r="AO452" s="240">
        <f t="shared" ca="1" si="890"/>
        <v>8.3848708703175687E-4</v>
      </c>
      <c r="AP452" s="240">
        <f t="shared" ca="1" si="891"/>
        <v>6.2478795143235306E-5</v>
      </c>
      <c r="AQ452" s="240">
        <f t="shared" ca="1" si="892"/>
        <v>-9.1536494405883414E-4</v>
      </c>
      <c r="AR452" s="240">
        <f t="shared" ca="1" si="893"/>
        <v>1.0638440658468859E-3</v>
      </c>
      <c r="AS452" s="240">
        <f t="shared" ca="1" si="894"/>
        <v>-3.9365600946264479E-4</v>
      </c>
      <c r="AT452" s="240">
        <f t="shared" ca="1" si="895"/>
        <v>-5.7946484016022592E-4</v>
      </c>
      <c r="AU452" s="240">
        <f t="shared" ca="1" si="896"/>
        <v>1.1066661600573026E-3</v>
      </c>
      <c r="AV452" s="240">
        <f t="shared" ca="1" si="897"/>
        <v>-7.8224712362739101E-4</v>
      </c>
      <c r="AW452" s="240">
        <f t="shared" ca="1" si="898"/>
        <v>-1.4413987586450896E-4</v>
      </c>
      <c r="AX452" s="240">
        <f t="shared" ca="1" si="899"/>
        <v>9.5960593381581318E-4</v>
      </c>
      <c r="AY452" s="240">
        <f t="shared" ca="1" si="900"/>
        <v>-1.0366198941197176E-3</v>
      </c>
      <c r="AZ452" s="240">
        <f t="shared" ca="1" si="901"/>
        <v>3.1591667875778057E-4</v>
      </c>
      <c r="BA452" s="240">
        <f t="shared" ca="1" si="902"/>
        <v>6.4789605259353024E-4</v>
      </c>
      <c r="BB452" s="240">
        <f t="shared" ca="1" si="903"/>
        <v>-1.1131289166938277E-3</v>
      </c>
      <c r="BC452" s="240">
        <f t="shared" ca="1" si="904"/>
        <v>7.2176809528413737E-4</v>
      </c>
      <c r="BD452" s="240">
        <f t="shared" ca="1" si="905"/>
        <v>2.250198501098163E-4</v>
      </c>
      <c r="BE452" s="240">
        <f t="shared" ca="1" si="906"/>
        <v>-9.9864673587468102E-4</v>
      </c>
      <c r="BF452" s="240">
        <f t="shared" ca="1" si="907"/>
        <v>1.0037781893708509E-3</v>
      </c>
      <c r="BG452" s="240">
        <f t="shared" ca="1" si="908"/>
        <v>-2.3646536819886419E-4</v>
      </c>
      <c r="BH452" s="240">
        <f t="shared" ca="1" si="909"/>
        <v>-7.1281626018241859E-4</v>
      </c>
      <c r="BI452" s="240">
        <f t="shared" ca="1" si="910"/>
        <v>1.1135595312863839E-3</v>
      </c>
      <c r="BJ452" s="240">
        <f t="shared" ca="1" si="911"/>
        <v>-6.5737774309666006E-4</v>
      </c>
      <c r="BK452" s="240">
        <f t="shared" ca="1" si="912"/>
        <v>-3.0468042229105389E-4</v>
      </c>
      <c r="BL452" s="240">
        <f t="shared" ca="1" si="913"/>
        <v>1.0322757847464679E-3</v>
      </c>
      <c r="BM452" s="240">
        <f t="shared" ca="1" si="914"/>
        <v>-9.6549692364381891E-4</v>
      </c>
      <c r="BN452" s="240">
        <f t="shared" ca="1" si="915"/>
        <v>1.5573263132169908E-4</v>
      </c>
      <c r="BO452" s="240">
        <f t="shared" ca="1" si="916"/>
        <v>7.738736546971099E-4</v>
      </c>
      <c r="BP452" s="240">
        <f t="shared" ca="1" si="917"/>
        <v>-1.1079556702971857E-3</v>
      </c>
      <c r="BQ452" s="240">
        <f t="shared" ca="1" si="918"/>
        <v>5.894250039624252E-4</v>
      </c>
      <c r="BR452" s="240">
        <f t="shared" ca="1" si="919"/>
        <v>3.8268990486560169E-4</v>
      </c>
      <c r="BS452" s="240">
        <f t="shared" ca="1" si="920"/>
        <v>-1.060310841701647E-3</v>
      </c>
      <c r="BT452" s="240">
        <f t="shared" ca="1" si="921"/>
        <v>9.2198354643436187E-4</v>
      </c>
      <c r="BU452" s="240">
        <f t="shared" ca="1" si="922"/>
        <v>-7.4155965822334283E-5</v>
      </c>
      <c r="BV452" s="240">
        <f t="shared" ca="1" si="923"/>
        <v>-8.3073736082654585E-4</v>
      </c>
      <c r="BW452" s="240">
        <f t="shared" ca="1" si="924"/>
        <v>1.0963477015344613E-3</v>
      </c>
      <c r="BX452" s="240">
        <f t="shared" ca="1" si="925"/>
        <v>-5.1827811966236427E-4</v>
      </c>
      <c r="BY452" s="240">
        <f t="shared" ca="1" si="926"/>
        <v>-4.5862555768841221E-4</v>
      </c>
      <c r="BZ452" s="240">
        <f t="shared" ca="1" si="927"/>
        <v>1.0825999823375252E-3</v>
      </c>
      <c r="CA452" s="240">
        <f t="shared" ca="1" si="928"/>
        <v>-8.7347386050372442E-4</v>
      </c>
      <c r="CB452" s="240">
        <f t="shared" ca="1" si="929"/>
        <v>-7.8225572809205142E-6</v>
      </c>
      <c r="CC452" s="240">
        <f t="shared" ca="1" si="930"/>
        <v>8.8309922922040268E-4</v>
      </c>
      <c r="CD452" s="240">
        <f t="shared" ca="1" si="931"/>
        <v>-1.0787985295866896E-3</v>
      </c>
      <c r="CE452" s="240">
        <f t="shared" ca="1" si="932"/>
        <v>4.4432264132690671E-4</v>
      </c>
      <c r="CF452" s="240">
        <f t="shared" ca="1" si="933"/>
        <v>5.3207587887761794E-4</v>
      </c>
      <c r="CG452" s="240">
        <f t="shared" ca="1" si="934"/>
        <v>-1.0990224198698195E-3</v>
      </c>
      <c r="CH452" s="240">
        <f t="shared" ca="1" si="935"/>
        <v>8.2023074404295531E-4</v>
      </c>
      <c r="CI452" s="240">
        <f t="shared" ca="1" si="936"/>
        <v>8.9758689268471512E-5</v>
      </c>
      <c r="CJ452" s="240">
        <f t="shared" ca="1" si="937"/>
        <v>-9.3067550637710231E-4</v>
      </c>
      <c r="CK452" s="240">
        <f t="shared" ca="1" si="938"/>
        <v>1.0554032549371485E-3</v>
      </c>
      <c r="CL452" s="240">
        <f t="shared" ca="1" si="939"/>
        <v>-3.679593401008217E-4</v>
      </c>
      <c r="CM452" s="240">
        <f t="shared" ca="1" si="940"/>
        <v>-6.0264283477870994E-4</v>
      </c>
      <c r="CN452" s="240">
        <f t="shared" ca="1" si="941"/>
        <v>1.1094891596866623E-3</v>
      </c>
      <c r="CO452" s="240">
        <f t="shared" ca="1" si="942"/>
        <v>-7.6254272611325509E-4</v>
      </c>
      <c r="CP452" s="240">
        <f t="shared" ca="1" si="943"/>
        <v>-1.7120841114194881E-4</v>
      </c>
      <c r="CQ452" s="240">
        <f t="shared" ca="1" si="944"/>
        <v>9.7320837232856255E-4</v>
      </c>
      <c r="CR452" s="240">
        <f t="shared" ca="1" si="945"/>
        <v>-1.0262886586062095E-3</v>
      </c>
      <c r="CS452" s="240">
        <f t="shared" ca="1" si="946"/>
        <v>2.896020353297391E-4</v>
      </c>
      <c r="CT452" s="240">
        <f t="shared" ca="1" si="947"/>
        <v>6.6994401694358283E-4</v>
      </c>
      <c r="CU452" s="240">
        <f t="shared" ca="1" si="948"/>
        <v>-1.1139434816181122E-3</v>
      </c>
      <c r="CV452" s="240">
        <f t="shared" ca="1" si="949"/>
        <v>7.0072242308207011E-4</v>
      </c>
      <c r="CW452" s="240">
        <f t="shared" ca="1" si="950"/>
        <v>2.5173033980153378E-4</v>
      </c>
      <c r="CX452" s="240">
        <f t="shared" ca="1" si="951"/>
        <v>-1.0104673377890662E-3</v>
      </c>
      <c r="CY452" s="240">
        <f t="shared" ca="1" si="952"/>
        <v>9.9161251511394716E-4</v>
      </c>
      <c r="CZ452" s="240">
        <f t="shared" ca="1" si="953"/>
        <v>-2.096753520373559E-4</v>
      </c>
      <c r="DA452" s="240">
        <f t="shared" ca="1" si="954"/>
        <v>-7.3361471443495873E-4</v>
      </c>
      <c r="DB452" s="240">
        <f t="shared" ca="1" si="955"/>
        <v>1.1123612473076922E-3</v>
      </c>
      <c r="DC452" s="240">
        <f t="shared" ca="1" si="956"/>
        <v>-6.3510484452777838E-4</v>
      </c>
      <c r="DD452" s="240">
        <f t="shared" ca="1" si="957"/>
        <v>-3.308881199391272E-4</v>
      </c>
      <c r="DE452" s="240">
        <f t="shared" ca="1" si="958"/>
        <v>1.0422504931965398E-3</v>
      </c>
      <c r="DF452" s="240">
        <f t="shared" ca="1" si="959"/>
        <v>-9.5156273748636135E-4</v>
      </c>
      <c r="DG452" s="240">
        <f t="shared" ca="1" si="960"/>
        <v>1.2861241984546092E-4</v>
      </c>
      <c r="DH452" s="240">
        <f t="shared" ca="1" si="961"/>
        <v>7.9330989022648678E-4</v>
      </c>
      <c r="DI452" s="240">
        <f t="shared" ca="1" si="962"/>
        <v>-1.1047510310202202E-3</v>
      </c>
      <c r="DJ452" s="240">
        <f t="shared" ca="1" si="963"/>
        <v>5.6604557779381653E-4</v>
      </c>
      <c r="DK452" s="240">
        <f t="shared" ca="1" si="964"/>
        <v>4.082527886857575E-4</v>
      </c>
      <c r="DL452" s="240">
        <f t="shared" ca="1" si="965"/>
        <v>-1.0683856028780696E-3</v>
      </c>
      <c r="DM452" s="240">
        <f t="shared" ca="1" si="966"/>
        <v>9.0635635893846454E-4</v>
      </c>
      <c r="DN452" s="240">
        <f t="shared" ca="1" si="967"/>
        <v>-4.6852525807074914E-5</v>
      </c>
      <c r="DO452" s="240">
        <f t="shared" ca="1" si="968"/>
        <v>-8.4870605098845203E-4</v>
      </c>
      <c r="DP452" s="240">
        <f t="shared" ca="1" si="969"/>
        <v>1.091154073177128E-3</v>
      </c>
      <c r="DQ452" s="240">
        <f t="shared" ca="1" si="970"/>
        <v>-4.9391886103011687E-4</v>
      </c>
      <c r="DR452" s="240">
        <f t="shared" ca="1" si="971"/>
        <v>-4.834051001984091E-4</v>
      </c>
      <c r="DS452" s="240">
        <f t="shared" ca="1" si="972"/>
        <v>1.0887310384098774E-3</v>
      </c>
      <c r="DT452" s="240">
        <f t="shared" ca="1" si="973"/>
        <v>-8.5623835675239222E-4</v>
      </c>
      <c r="DU452" s="240">
        <f t="shared" ca="1" si="974"/>
        <v>-3.5161266128053647E-5</v>
      </c>
      <c r="DV452" s="240">
        <f t="shared" ca="1" si="975"/>
        <v>8.9950300012597417E-4</v>
      </c>
      <c r="DW452" s="240">
        <f t="shared" ca="1" si="976"/>
        <v>-1.0716440568710346E-3</v>
      </c>
      <c r="DX452" s="240">
        <f t="shared" ca="1" si="977"/>
        <v>4.1911555516409884E-4</v>
      </c>
      <c r="DY452" s="240">
        <f t="shared" ca="1" si="978"/>
        <v>5.5593779758965692E-4</v>
      </c>
      <c r="DZ452" s="240">
        <f t="shared" ca="1" si="979"/>
        <v>-1.1031765461140346E-3</v>
      </c>
      <c r="EA452" s="240">
        <f t="shared" ca="1" si="980"/>
        <v>8.0148032472434564E-4</v>
      </c>
      <c r="EB452" s="240">
        <f t="shared" ca="1" si="981"/>
        <v>1.1698451611557025E-4</v>
      </c>
      <c r="EC452" s="240">
        <f t="shared" ca="1" si="982"/>
        <v>-9.4542546457051894E-4</v>
      </c>
      <c r="ED452" s="240">
        <f t="shared" ca="1" si="983"/>
        <v>1.0463267085707164E-3</v>
      </c>
      <c r="EE452" s="240">
        <f t="shared" ca="1" si="984"/>
        <v>-3.4204102579137778E-4</v>
      </c>
      <c r="EF452" s="240">
        <f t="shared" ca="1" si="985"/>
        <v>-6.2545781988780299E-4</v>
      </c>
      <c r="EG452" s="240">
        <f t="shared" ca="1" si="986"/>
        <v>1.1116438445326997E-3</v>
      </c>
      <c r="EH452" s="240">
        <f t="shared" ca="1" si="987"/>
        <v>-7.4237900137421675E-4</v>
      </c>
      <c r="EI452" s="240">
        <f t="shared" ca="1" si="988"/>
        <v>-1.9817381687441167E-4</v>
      </c>
      <c r="EJ452" s="240">
        <f t="shared" ca="1" si="989"/>
        <v>9.8622458650841818E-4</v>
      </c>
      <c r="EK452" s="240">
        <f t="shared" ca="1" si="990"/>
        <v>-1.015339225180168E-3</v>
      </c>
      <c r="EL452" s="240">
        <f t="shared" ca="1" si="991"/>
        <v>2.6311294646456305E-4</v>
      </c>
      <c r="EM452" s="240">
        <f t="shared" ca="1" si="992"/>
        <v>6.9158843206867406E-4</v>
      </c>
      <c r="EN452" s="240">
        <f t="shared" ca="1" si="993"/>
        <v>-1.1140870486420998E-3</v>
      </c>
      <c r="EO452" s="240">
        <f t="shared" ca="1" si="994"/>
        <v>6.7925466189402463E-4</v>
      </c>
      <c r="EP452" s="240">
        <f t="shared" ca="1" si="995"/>
        <v>2.7828919654937371E-4</v>
      </c>
      <c r="EQ452" s="240">
        <f t="shared" ca="1" si="996"/>
        <v>-1.0216792719629484E-3</v>
      </c>
      <c r="ER452" s="240">
        <f t="shared" ca="1" si="997"/>
        <v>9.788495305567196E-4</v>
      </c>
      <c r="ES452" s="240">
        <f t="shared" ca="1" si="998"/>
        <v>-1.827590352840624E-4</v>
      </c>
      <c r="ET452" s="240">
        <f t="shared" ca="1" si="999"/>
        <v>-7.5397126661513251E-4</v>
      </c>
      <c r="EU452" s="240">
        <f t="shared" ca="1" si="1000"/>
        <v>1.1104929185074899E-3</v>
      </c>
      <c r="EV452" s="240">
        <f t="shared" ca="1" si="1001"/>
        <v>-6.124493825486265E-4</v>
      </c>
      <c r="EW452" s="240">
        <f t="shared" ca="1" si="1002"/>
        <v>-3.5689650295646775E-4</v>
      </c>
      <c r="EX452" s="240">
        <f t="shared" ca="1" si="1003"/>
        <v>1.0515973889217648E-3</v>
      </c>
      <c r="EY452" s="240">
        <f t="shared" ca="1" si="1004"/>
        <v>-9.3705536551706378E-4</v>
      </c>
      <c r="EZ452" s="240">
        <f t="shared" ca="1" si="1005"/>
        <v>1.0141473705663602E-4</v>
      </c>
      <c r="FA452" s="240">
        <f t="shared" ca="1" si="1006"/>
        <v>8.1226826554175883E-4</v>
      </c>
      <c r="FB452" s="240">
        <f t="shared" ca="1" si="1007"/>
        <v>-1.1008809310314737E-3</v>
      </c>
      <c r="FC452" s="240">
        <f t="shared" ca="1" si="1008"/>
        <v>5.423251869349794E-4</v>
      </c>
      <c r="FD452" s="240">
        <f t="shared" ca="1" si="1009"/>
        <v>4.3356975629159328E-4</v>
      </c>
      <c r="FE452" s="240">
        <f t="shared" ca="1" si="1010"/>
        <v>-1.0758168085168382E-3</v>
      </c>
      <c r="FF452" s="240">
        <f t="shared" ca="1" si="1011"/>
        <v>8.9018321626277116E-4</v>
      </c>
      <c r="FG452" s="240">
        <f t="shared" ca="1" si="1012"/>
        <v>-1.9520863582198132E-5</v>
      </c>
      <c r="FH452" s="240">
        <f t="shared" ca="1" si="1013"/>
        <v>-8.6616351236036516E-4</v>
      </c>
      <c r="FI452" s="240">
        <f t="shared" ca="1" si="1014"/>
        <v>1.085303174406992E-3</v>
      </c>
      <c r="FJ452" s="240">
        <f t="shared" ca="1" si="1015"/>
        <v>-4.6926208414485755E-4</v>
      </c>
      <c r="FK452" s="240">
        <f t="shared" ca="1" si="1016"/>
        <v>-5.0789345755175574E-4</v>
      </c>
      <c r="FL452" s="240">
        <f t="shared" ca="1" si="1017"/>
        <v>1.0942062836149739E-3</v>
      </c>
      <c r="FM452" s="240">
        <f t="shared" ca="1" si="1018"/>
        <v>-8.3848708703174613E-4</v>
      </c>
      <c r="FN452" s="240">
        <f t="shared" ca="1" si="1019"/>
        <v>-6.2478795143267399E-5</v>
      </c>
      <c r="FO452" s="240">
        <f t="shared" ca="1" si="1020"/>
        <v>9.1536494405885247E-4</v>
      </c>
      <c r="FP452" s="240">
        <f t="shared" ca="1" si="1021"/>
        <v>-1.0638440658468716E-3</v>
      </c>
      <c r="FQ452" s="240">
        <f t="shared" ca="1" si="1022"/>
        <v>3.936560094626591E-4</v>
      </c>
      <c r="FR452" s="240">
        <f t="shared" ca="1" si="1023"/>
        <v>5.7946484016022635E-4</v>
      </c>
      <c r="FS452" s="240">
        <f t="shared" ca="1" si="1024"/>
        <v>-1.1066661600573026E-3</v>
      </c>
      <c r="FT452" s="240">
        <f t="shared" ca="1" si="1025"/>
        <v>7.822471236273794E-4</v>
      </c>
      <c r="FU452" s="240">
        <f t="shared" ca="1" si="1026"/>
        <v>1.4413987586452514E-4</v>
      </c>
      <c r="FV452" s="240">
        <f t="shared" ca="1" si="1027"/>
        <v>-9.5960593381582955E-4</v>
      </c>
      <c r="FW452" s="240">
        <f t="shared" ca="1" si="1028"/>
        <v>1.0366198941197059E-3</v>
      </c>
      <c r="FX452" s="240">
        <f t="shared" ca="1" si="1029"/>
        <v>-3.1591667875773444E-4</v>
      </c>
      <c r="FY452" s="240">
        <f t="shared" ca="1" si="1030"/>
        <v>-6.4789605259351788E-4</v>
      </c>
      <c r="FZ452" s="240">
        <f t="shared" ca="1" si="1031"/>
        <v>1.1131289166938271E-3</v>
      </c>
      <c r="GA452" s="240">
        <f t="shared" ca="1" si="1032"/>
        <v>-7.2176809528413694E-4</v>
      </c>
      <c r="GB452" s="240">
        <f t="shared" ca="1" si="1033"/>
        <v>-2.2501985010981682E-4</v>
      </c>
      <c r="GC452" s="240">
        <f t="shared" ca="1" si="1034"/>
        <v>9.9864673587468818E-4</v>
      </c>
      <c r="GD452" s="240">
        <f t="shared" ca="1" si="1035"/>
        <v>-1.0037781893708438E-3</v>
      </c>
      <c r="GE452" s="240">
        <f t="shared" ca="1" si="1036"/>
        <v>2.3646536819883269E-4</v>
      </c>
      <c r="GF452" s="240">
        <f t="shared" ca="1" si="1037"/>
        <v>7.1281626018244342E-4</v>
      </c>
      <c r="GG452" s="240">
        <f t="shared" ca="1" si="1038"/>
        <v>-1.1135595312863824E-3</v>
      </c>
      <c r="GH452" s="240">
        <f t="shared" ca="1" si="1039"/>
        <v>6.5737774309667252E-4</v>
      </c>
      <c r="GI452" s="240">
        <f t="shared" ca="1" si="1040"/>
        <v>3.0468042229105444E-4</v>
      </c>
      <c r="GJ452" s="240">
        <f t="shared" ca="1" si="1041"/>
        <v>-1.032275784746474E-3</v>
      </c>
      <c r="GK452" s="240">
        <f t="shared" ca="1" si="1042"/>
        <v>9.6549692364381067E-4</v>
      </c>
      <c r="GL452" s="240">
        <f t="shared" ca="1" si="1043"/>
        <v>-1.5573263132168287E-4</v>
      </c>
      <c r="GM452" s="240">
        <f t="shared" ca="1" si="1044"/>
        <v>-7.7387365469712183E-4</v>
      </c>
      <c r="GN452" s="240">
        <f t="shared" ca="1" si="1045"/>
        <v>1.1079556702971805E-3</v>
      </c>
      <c r="GO452" s="240">
        <f t="shared" ca="1" si="1046"/>
        <v>-5.8942500396238443E-4</v>
      </c>
      <c r="GP452" s="240">
        <f t="shared" ca="1" si="1047"/>
        <v>-3.8268990486564679E-4</v>
      </c>
      <c r="GQ452" s="240">
        <f t="shared" ca="1" si="1048"/>
        <v>1.0603108417016423E-3</v>
      </c>
      <c r="GR452" s="240">
        <f t="shared" ca="1" si="1049"/>
        <v>-9.2198354643437033E-4</v>
      </c>
      <c r="GS452" s="240">
        <f t="shared" ca="1" si="1050"/>
        <v>7.4155965822317858E-5</v>
      </c>
      <c r="GT452" s="240">
        <f t="shared" ca="1" si="1051"/>
        <v>8.307373608265568E-4</v>
      </c>
      <c r="GU452" s="240">
        <f t="shared" ca="1" si="1052"/>
        <v>-1.0963477015344582E-3</v>
      </c>
      <c r="GV452" s="240">
        <f t="shared" ca="1" si="1053"/>
        <v>5.1827811966234975E-4</v>
      </c>
      <c r="GW452" s="240">
        <f t="shared" ca="1" si="1054"/>
        <v>4.5862555768845601E-4</v>
      </c>
      <c r="GX452" s="240">
        <f t="shared" ca="1" si="1055"/>
        <v>-1.0825999823375365E-3</v>
      </c>
      <c r="GY452" s="240">
        <f t="shared" ca="1" si="1056"/>
        <v>8.7347386050373396E-4</v>
      </c>
      <c r="GZ452" s="240">
        <f t="shared" ca="1" si="1057"/>
        <v>7.822557280905227E-6</v>
      </c>
      <c r="HA452" s="240">
        <f t="shared" ca="1" si="1058"/>
        <v>-8.8309922922041265E-4</v>
      </c>
      <c r="HB452" s="240">
        <f t="shared" ca="1" si="1059"/>
        <v>1.0787985295866857E-3</v>
      </c>
      <c r="HC452" s="240">
        <f t="shared" ca="1" si="1060"/>
        <v>-4.4432264132689174E-4</v>
      </c>
      <c r="HD452" s="240">
        <f t="shared" ca="1" si="1061"/>
        <v>-5.3207587887763236E-4</v>
      </c>
      <c r="HE452" s="240">
        <f t="shared" ca="1" si="1062"/>
        <v>1.0990224198698273E-3</v>
      </c>
      <c r="HF452" s="240">
        <f t="shared" ca="1" si="1063"/>
        <v>-8.2023074404292279E-4</v>
      </c>
      <c r="HG452" s="240">
        <f t="shared" ca="1" si="1064"/>
        <v>-8.975868926851938E-5</v>
      </c>
      <c r="HH452" s="240">
        <f t="shared" ca="1" si="1065"/>
        <v>9.3067550637709385E-4</v>
      </c>
      <c r="HI452" s="240">
        <f t="shared" ca="1" si="1066"/>
        <v>-1.0554032549371533E-3</v>
      </c>
      <c r="HJ452" s="240">
        <f t="shared" ca="1" si="1067"/>
        <v>3.6795934010080614E-4</v>
      </c>
      <c r="HK452" s="240">
        <f t="shared" ca="1" si="1068"/>
        <v>6.026428347787236E-4</v>
      </c>
      <c r="HL452" s="240">
        <f t="shared" ca="1" si="1069"/>
        <v>-1.109489159686664E-3</v>
      </c>
      <c r="HM452" s="240">
        <f t="shared" ca="1" si="1070"/>
        <v>7.6254272611324316E-4</v>
      </c>
      <c r="HN452" s="240">
        <f t="shared" ca="1" si="1071"/>
        <v>1.7120841114199632E-4</v>
      </c>
      <c r="HO452" s="240">
        <f t="shared" ca="1" si="1072"/>
        <v>-9.7320837232858586E-4</v>
      </c>
      <c r="HP452" s="240">
        <f t="shared" ca="1" si="1073"/>
        <v>1.0262886586062153E-3</v>
      </c>
      <c r="HQ452" s="240">
        <f t="shared" ca="1" si="1074"/>
        <v>-2.8960203532975379E-4</v>
      </c>
      <c r="HR452" s="240">
        <f t="shared" ca="1" si="1075"/>
        <v>-6.6994401694359595E-4</v>
      </c>
      <c r="HS452" s="240">
        <f t="shared" ca="1" si="1076"/>
        <v>1.1139434816181126E-3</v>
      </c>
      <c r="HT452" s="240">
        <f t="shared" ca="1" si="1077"/>
        <v>-7.0072242308205754E-4</v>
      </c>
      <c r="HU452" s="240">
        <f t="shared" ca="1" si="1078"/>
        <v>-2.5173033980154967E-4</v>
      </c>
      <c r="HV452" s="240">
        <f t="shared" ca="1" si="1079"/>
        <v>1.0104673377890729E-3</v>
      </c>
      <c r="HW452" s="240">
        <f t="shared" ca="1" si="1080"/>
        <v>-9.9161251511392526E-4</v>
      </c>
      <c r="HX452" s="240">
        <f t="shared" ca="1" si="1081"/>
        <v>2.0967535203730874E-4</v>
      </c>
      <c r="HY452" s="240">
        <f t="shared" ca="1" si="1082"/>
        <v>7.3361471443494724E-4</v>
      </c>
      <c r="HZ452" s="240">
        <f t="shared" ca="1" si="1083"/>
        <v>-1.1123612473076931E-3</v>
      </c>
      <c r="IA452" s="240">
        <f t="shared" ca="1" si="1084"/>
        <v>6.3510484452776483E-4</v>
      </c>
      <c r="IB452" s="240">
        <f t="shared" ca="1" si="1085"/>
        <v>3.3088811993920331E-4</v>
      </c>
      <c r="IC452" s="240">
        <f t="shared" ca="1" si="1086"/>
        <v>-1.0422504931965231E-3</v>
      </c>
      <c r="ID452" s="240">
        <f t="shared" ca="1" si="1087"/>
        <v>9.5156273748638585E-4</v>
      </c>
      <c r="IE452" s="240">
        <f t="shared" ca="1" si="1088"/>
        <v>-8.5025224137025312E-4</v>
      </c>
      <c r="IF452" s="240">
        <f t="shared" ca="1" si="1089"/>
        <v>-7.9330989022647605E-4</v>
      </c>
      <c r="IG452" s="240">
        <f t="shared" ca="1" si="1090"/>
        <v>1.1047510310202222E-3</v>
      </c>
      <c r="IH452" s="240">
        <f t="shared" ca="1" si="1091"/>
        <v>-5.6604557779382975E-4</v>
      </c>
      <c r="II452" s="240">
        <f t="shared" ca="1" si="1092"/>
        <v>-4.0825278868577268E-4</v>
      </c>
      <c r="IJ452" s="240">
        <f t="shared" ca="1" si="1093"/>
        <v>1.0683856028780743E-3</v>
      </c>
      <c r="IK452" s="240">
        <f t="shared" ca="1" si="1094"/>
        <v>-9.06356358938455E-4</v>
      </c>
      <c r="IL452" s="240">
        <f t="shared" ca="1" si="1095"/>
        <v>4.6852525807058543E-5</v>
      </c>
      <c r="IM452" s="240">
        <f t="shared" ca="1" si="1096"/>
        <v>8.4870605098846265E-4</v>
      </c>
      <c r="IN452" s="240">
        <f t="shared" ca="1" si="1097"/>
        <v>-1.0911540731771184E-3</v>
      </c>
      <c r="IO452" s="240">
        <f t="shared" ca="1" si="1098"/>
        <v>4.9391886103010213E-4</v>
      </c>
      <c r="IP452" s="240">
        <f t="shared" ca="1" si="1099"/>
        <v>4.8340510019848093E-4</v>
      </c>
      <c r="IQ452" s="240">
        <f t="shared" ca="1" si="1100"/>
        <v>-1.0887310384098945E-3</v>
      </c>
      <c r="IR452" s="240">
        <f t="shared" ca="1" si="1101"/>
        <v>8.5623835675234115E-4</v>
      </c>
      <c r="IS452" s="240">
        <f t="shared" ca="1" si="1102"/>
        <v>3.516126612813339E-5</v>
      </c>
      <c r="IT452" s="240">
        <f t="shared" ca="1" si="1103"/>
        <v>-8.9950300012594663E-4</v>
      </c>
      <c r="IU452" s="240">
        <f t="shared" ca="1" si="1104"/>
        <v>1.0716440568710474E-3</v>
      </c>
      <c r="IV452" s="240">
        <f t="shared" ca="1" si="1105"/>
        <v>-4.1911555516414243E-4</v>
      </c>
      <c r="IW452" s="240">
        <f t="shared" ca="1" si="1106"/>
        <v>-5.5593779758961626E-4</v>
      </c>
      <c r="IX452" s="240">
        <f t="shared" ca="1" si="1107"/>
        <v>1.103176546114037E-3</v>
      </c>
      <c r="IY452" s="240">
        <f t="shared" ca="1" si="1108"/>
        <v>-8.0148032472433426E-4</v>
      </c>
      <c r="IZ452" s="240">
        <f t="shared" ca="1" si="1109"/>
        <v>-1.1698451611558651E-4</v>
      </c>
      <c r="JA452" s="240">
        <f t="shared" ca="1" si="1110"/>
        <v>9.454254645705274E-4</v>
      </c>
      <c r="JB452" s="240">
        <f t="shared" ca="1" si="1111"/>
        <v>-1.0463267085707108E-3</v>
      </c>
    </row>
    <row r="453" spans="2:262">
      <c r="B453" s="248">
        <v>92</v>
      </c>
      <c r="C453" s="247">
        <f t="shared" si="1112"/>
        <v>1.7968750000000012E-3</v>
      </c>
      <c r="D453" s="244">
        <f t="shared" ca="1" si="855"/>
        <v>23.804359758699498</v>
      </c>
      <c r="E453" s="243">
        <f ca="1">CT361</f>
        <v>-0.19564024130050153</v>
      </c>
      <c r="F453" s="242">
        <v>92</v>
      </c>
      <c r="G453" s="240">
        <f t="shared" ca="1" si="856"/>
        <v>1.7771027605153127E-4</v>
      </c>
      <c r="H453" s="240">
        <f t="shared" ca="1" si="857"/>
        <v>5.6665058395988623E-4</v>
      </c>
      <c r="I453" s="240">
        <f t="shared" ca="1" si="858"/>
        <v>-8.966689259146506E-4</v>
      </c>
      <c r="J453" s="240">
        <f t="shared" ca="1" si="859"/>
        <v>5.7103090547708094E-4</v>
      </c>
      <c r="K453" s="240">
        <f t="shared" ca="1" si="860"/>
        <v>1.7215258294555995E-4</v>
      </c>
      <c r="L453" s="240">
        <f t="shared" ca="1" si="861"/>
        <v>-7.8945579042125633E-4</v>
      </c>
      <c r="M453" s="240">
        <f t="shared" ca="1" si="862"/>
        <v>8.2949832022913565E-4</v>
      </c>
      <c r="N453" s="240">
        <f t="shared" ca="1" si="863"/>
        <v>-2.6300053673552017E-4</v>
      </c>
      <c r="O453" s="240">
        <f t="shared" ca="1" si="864"/>
        <v>-4.9580677175623965E-4</v>
      </c>
      <c r="P453" s="240">
        <f t="shared" ca="1" si="865"/>
        <v>8.9207350922555144E-4</v>
      </c>
      <c r="Q453" s="240">
        <f t="shared" ca="1" si="866"/>
        <v>-6.3604411470973086E-4</v>
      </c>
      <c r="R453" s="240">
        <f t="shared" ca="1" si="867"/>
        <v>-8.5069279618219646E-5</v>
      </c>
      <c r="S453" s="240">
        <f t="shared" ca="1" si="868"/>
        <v>7.4397887406660865E-4</v>
      </c>
      <c r="T453" s="240">
        <f t="shared" ca="1" si="869"/>
        <v>-8.5888112291675385E-4</v>
      </c>
      <c r="U453" s="241">
        <f t="shared" ca="1" si="870"/>
        <v>3.4575795848002585E-4</v>
      </c>
      <c r="V453" s="240">
        <f t="shared" ca="1" si="871"/>
        <v>4.2018806930502856E-4</v>
      </c>
      <c r="W453" s="240">
        <f t="shared" ca="1" si="872"/>
        <v>-8.7888693698562478E-4</v>
      </c>
      <c r="X453" s="240">
        <f t="shared" ca="1" si="873"/>
        <v>6.9493187142064634E-4</v>
      </c>
      <c r="Y453" s="240">
        <f t="shared" ca="1" si="874"/>
        <v>-2.8332873754411433E-6</v>
      </c>
      <c r="Z453" s="240">
        <f t="shared" ca="1" si="875"/>
        <v>-6.913370344544794E-4</v>
      </c>
      <c r="AA453" s="240">
        <f t="shared" ca="1" si="876"/>
        <v>8.7999243087850281E-4</v>
      </c>
      <c r="AB453" s="240">
        <f t="shared" ca="1" si="877"/>
        <v>-4.2518554207384546E-4</v>
      </c>
      <c r="AC453" s="240">
        <f t="shared" ca="1" si="878"/>
        <v>-3.4052272604824627E-4</v>
      </c>
      <c r="AD453" s="240">
        <f t="shared" ca="1" si="879"/>
        <v>8.5723620309405561E-4</v>
      </c>
      <c r="AE453" s="240">
        <f t="shared" ca="1" si="880"/>
        <v>-7.4712705432137757E-4</v>
      </c>
      <c r="AF453" s="240">
        <f t="shared" ca="1" si="881"/>
        <v>9.0708568262844007E-5</v>
      </c>
      <c r="AG453" s="240">
        <f t="shared" ca="1" si="882"/>
        <v>6.3203724127728603E-4</v>
      </c>
      <c r="AH453" s="240">
        <f t="shared" ca="1" si="883"/>
        <v>-8.9262893067809635E-4</v>
      </c>
      <c r="AI453" s="240">
        <f t="shared" ca="1" si="884"/>
        <v>5.0051835646743384E-4</v>
      </c>
      <c r="AJ453" s="240">
        <f t="shared" ca="1" si="885"/>
        <v>2.5757796279096841E-4</v>
      </c>
      <c r="AK453" s="240">
        <f t="shared" ca="1" si="886"/>
        <v>-8.2732981595371466E-4</v>
      </c>
      <c r="AL453" s="240">
        <f t="shared" ca="1" si="887"/>
        <v>7.9212699526780132E-4</v>
      </c>
      <c r="AM453" s="240">
        <f t="shared" ca="1" si="888"/>
        <v>-1.7771027605152211E-4</v>
      </c>
      <c r="AN453" s="240">
        <f t="shared" ca="1" si="889"/>
        <v>-5.6665058395988634E-4</v>
      </c>
      <c r="AO453" s="240">
        <f t="shared" ca="1" si="890"/>
        <v>8.966689259146506E-4</v>
      </c>
      <c r="AP453" s="240">
        <f t="shared" ca="1" si="891"/>
        <v>-5.710309054770752E-4</v>
      </c>
      <c r="AQ453" s="240">
        <f t="shared" ca="1" si="892"/>
        <v>-1.7215258294557028E-4</v>
      </c>
      <c r="AR453" s="240">
        <f t="shared" ca="1" si="893"/>
        <v>7.8945579042125763E-4</v>
      </c>
      <c r="AS453" s="240">
        <f t="shared" ca="1" si="894"/>
        <v>-8.2949832022913349E-4</v>
      </c>
      <c r="AT453" s="240">
        <f t="shared" ca="1" si="895"/>
        <v>2.6300053673551172E-4</v>
      </c>
      <c r="AU453" s="240">
        <f t="shared" ca="1" si="896"/>
        <v>4.958067717562391E-4</v>
      </c>
      <c r="AV453" s="240">
        <f t="shared" ca="1" si="897"/>
        <v>-8.9207350922555176E-4</v>
      </c>
      <c r="AW453" s="240">
        <f t="shared" ca="1" si="898"/>
        <v>6.3604411470972685E-4</v>
      </c>
      <c r="AX453" s="240">
        <f t="shared" ca="1" si="899"/>
        <v>8.5069279618231681E-5</v>
      </c>
      <c r="AY453" s="240">
        <f t="shared" ca="1" si="900"/>
        <v>-7.4397887406661017E-4</v>
      </c>
      <c r="AZ453" s="240">
        <f t="shared" ca="1" si="901"/>
        <v>8.5888112291675222E-4</v>
      </c>
      <c r="BA453" s="240">
        <f t="shared" ca="1" si="902"/>
        <v>-3.4575795848002053E-4</v>
      </c>
      <c r="BB453" s="240">
        <f t="shared" ca="1" si="903"/>
        <v>-4.2018806930502797E-4</v>
      </c>
      <c r="BC453" s="240">
        <f t="shared" ca="1" si="904"/>
        <v>8.7888693698562597E-4</v>
      </c>
      <c r="BD453" s="240">
        <f t="shared" ca="1" si="905"/>
        <v>-6.9493187142064265E-4</v>
      </c>
      <c r="BE453" s="240">
        <f t="shared" ca="1" si="906"/>
        <v>2.8332873754290003E-6</v>
      </c>
      <c r="BF453" s="240">
        <f t="shared" ca="1" si="907"/>
        <v>6.9133703445447897E-4</v>
      </c>
      <c r="BG453" s="240">
        <f t="shared" ca="1" si="908"/>
        <v>-8.7999243087850173E-4</v>
      </c>
      <c r="BH453" s="240">
        <f t="shared" ca="1" si="909"/>
        <v>4.2518554207384042E-4</v>
      </c>
      <c r="BI453" s="240">
        <f t="shared" ca="1" si="910"/>
        <v>3.4052272604825754E-4</v>
      </c>
      <c r="BJ453" s="240">
        <f t="shared" ca="1" si="911"/>
        <v>-8.5723620309405735E-4</v>
      </c>
      <c r="BK453" s="240">
        <f t="shared" ca="1" si="912"/>
        <v>7.4712705432138159E-4</v>
      </c>
      <c r="BL453" s="240">
        <f t="shared" ca="1" si="913"/>
        <v>-9.0708568262832026E-5</v>
      </c>
      <c r="BM453" s="240">
        <f t="shared" ca="1" si="914"/>
        <v>-6.3203724127728559E-4</v>
      </c>
      <c r="BN453" s="240">
        <f t="shared" ca="1" si="915"/>
        <v>8.9262893067809451E-4</v>
      </c>
      <c r="BO453" s="240">
        <f t="shared" ca="1" si="916"/>
        <v>-5.0051835646742907E-4</v>
      </c>
      <c r="BP453" s="240">
        <f t="shared" ca="1" si="917"/>
        <v>-2.5757796279096169E-4</v>
      </c>
      <c r="BQ453" s="240">
        <f t="shared" ca="1" si="918"/>
        <v>8.2732981595372182E-4</v>
      </c>
      <c r="BR453" s="240">
        <f t="shared" ca="1" si="919"/>
        <v>-7.9212699526779872E-4</v>
      </c>
      <c r="BS453" s="240">
        <f t="shared" ca="1" si="920"/>
        <v>1.77710276051529E-4</v>
      </c>
      <c r="BT453" s="240">
        <f t="shared" ca="1" si="921"/>
        <v>5.6665058395990065E-4</v>
      </c>
      <c r="BU453" s="240">
        <f t="shared" ca="1" si="922"/>
        <v>-8.966689259146506E-4</v>
      </c>
      <c r="BV453" s="240">
        <f t="shared" ca="1" si="923"/>
        <v>5.7103090547708072E-4</v>
      </c>
      <c r="BW453" s="240">
        <f t="shared" ca="1" si="924"/>
        <v>1.7215258294557589E-4</v>
      </c>
      <c r="BX453" s="240">
        <f t="shared" ca="1" si="925"/>
        <v>-7.8945579042126034E-4</v>
      </c>
      <c r="BY453" s="240">
        <f t="shared" ca="1" si="926"/>
        <v>8.2949832022912644E-4</v>
      </c>
      <c r="BZ453" s="240">
        <f t="shared" ca="1" si="927"/>
        <v>-2.630005367355063E-4</v>
      </c>
      <c r="CA453" s="240">
        <f t="shared" ca="1" si="928"/>
        <v>-4.9580677175624388E-4</v>
      </c>
      <c r="CB453" s="240">
        <f t="shared" ca="1" si="929"/>
        <v>8.9207350922555361E-4</v>
      </c>
      <c r="CC453" s="240">
        <f t="shared" ca="1" si="930"/>
        <v>-6.3604411470972284E-4</v>
      </c>
      <c r="CD453" s="240">
        <f t="shared" ca="1" si="931"/>
        <v>-8.5069279618224687E-5</v>
      </c>
      <c r="CE453" s="240">
        <f t="shared" ca="1" si="932"/>
        <v>7.4397887406662047E-4</v>
      </c>
      <c r="CF453" s="240">
        <f t="shared" ca="1" si="933"/>
        <v>-8.5888112291675049E-4</v>
      </c>
      <c r="CG453" s="240">
        <f t="shared" ca="1" si="934"/>
        <v>3.4575795848002699E-4</v>
      </c>
      <c r="CH453" s="240">
        <f t="shared" ca="1" si="935"/>
        <v>4.2018806930504428E-4</v>
      </c>
      <c r="CI453" s="240">
        <f t="shared" ca="1" si="936"/>
        <v>-8.7888693698562705E-4</v>
      </c>
      <c r="CJ453" s="240">
        <f t="shared" ca="1" si="937"/>
        <v>6.949318714206471E-4</v>
      </c>
      <c r="CK453" s="240">
        <f t="shared" ca="1" si="938"/>
        <v>-2.8332873754233082E-6</v>
      </c>
      <c r="CL453" s="240">
        <f t="shared" ca="1" si="939"/>
        <v>-6.9133703445448255E-4</v>
      </c>
      <c r="CM453" s="240">
        <f t="shared" ca="1" si="940"/>
        <v>8.7999243087849815E-4</v>
      </c>
      <c r="CN453" s="240">
        <f t="shared" ca="1" si="941"/>
        <v>-4.2518554207383538E-4</v>
      </c>
      <c r="CO453" s="240">
        <f t="shared" ca="1" si="942"/>
        <v>-3.4052272604825104E-4</v>
      </c>
      <c r="CP453" s="240">
        <f t="shared" ca="1" si="943"/>
        <v>8.5723620309406277E-4</v>
      </c>
      <c r="CQ453" s="240">
        <f t="shared" ca="1" si="944"/>
        <v>-7.4712705432137129E-4</v>
      </c>
      <c r="CR453" s="240">
        <f t="shared" ca="1" si="945"/>
        <v>9.0708568262838911E-5</v>
      </c>
      <c r="CS453" s="240">
        <f t="shared" ca="1" si="946"/>
        <v>6.3203724127729871E-4</v>
      </c>
      <c r="CT453" s="240">
        <f t="shared" ca="1" si="947"/>
        <v>-8.9262893067809516E-4</v>
      </c>
      <c r="CU453" s="240">
        <f t="shared" ca="1" si="948"/>
        <v>5.0051835646743492E-4</v>
      </c>
      <c r="CV453" s="240">
        <f t="shared" ca="1" si="949"/>
        <v>2.5757796279097937E-4</v>
      </c>
      <c r="CW453" s="240">
        <f t="shared" ca="1" si="950"/>
        <v>-8.2732981595371911E-4</v>
      </c>
      <c r="CX453" s="240">
        <f t="shared" ca="1" si="951"/>
        <v>7.9212699526780197E-4</v>
      </c>
      <c r="CY453" s="240">
        <f t="shared" ca="1" si="952"/>
        <v>-1.7771027605151089E-4</v>
      </c>
      <c r="CZ453" s="240">
        <f t="shared" ca="1" si="953"/>
        <v>-5.6665058395989523E-4</v>
      </c>
      <c r="DA453" s="240">
        <f t="shared" ca="1" si="954"/>
        <v>8.9666892591465071E-4</v>
      </c>
      <c r="DB453" s="240">
        <f t="shared" ca="1" si="955"/>
        <v>-5.7103090547706641E-4</v>
      </c>
      <c r="DC453" s="240">
        <f t="shared" ca="1" si="956"/>
        <v>-1.7215258294556903E-4</v>
      </c>
      <c r="DD453" s="240">
        <f t="shared" ca="1" si="957"/>
        <v>7.8945579042126912E-4</v>
      </c>
      <c r="DE453" s="240">
        <f t="shared" ca="1" si="958"/>
        <v>-8.2949832022912915E-4</v>
      </c>
      <c r="DF453" s="240">
        <f t="shared" ca="1" si="959"/>
        <v>2.6300053673551302E-4</v>
      </c>
      <c r="DG453" s="240">
        <f t="shared" ca="1" si="960"/>
        <v>4.9580677175625916E-4</v>
      </c>
      <c r="DH453" s="240">
        <f t="shared" ca="1" si="961"/>
        <v>-8.9207350922555274E-4</v>
      </c>
      <c r="DI453" s="240">
        <f t="shared" ca="1" si="962"/>
        <v>6.3604411470972772E-4</v>
      </c>
      <c r="DJ453" s="240">
        <f t="shared" ca="1" si="963"/>
        <v>8.5069279618243065E-5</v>
      </c>
      <c r="DK453" s="240">
        <f t="shared" ca="1" si="964"/>
        <v>-7.4397887406661646E-4</v>
      </c>
      <c r="DL453" s="240">
        <f t="shared" ca="1" si="965"/>
        <v>8.5888112291674517E-4</v>
      </c>
      <c r="DM453" s="240">
        <f t="shared" ca="1" si="966"/>
        <v>-3.4575795848000996E-4</v>
      </c>
      <c r="DN453" s="240">
        <f t="shared" ca="1" si="967"/>
        <v>-4.2018806930503805E-4</v>
      </c>
      <c r="DO453" s="240">
        <f t="shared" ca="1" si="968"/>
        <v>8.7888693698563074E-4</v>
      </c>
      <c r="DP453" s="240">
        <f t="shared" ca="1" si="969"/>
        <v>-6.9493187142065154E-4</v>
      </c>
      <c r="DQ453" s="240">
        <f t="shared" ca="1" si="970"/>
        <v>2.8332873754048768E-6</v>
      </c>
      <c r="DR453" s="240">
        <f t="shared" ca="1" si="971"/>
        <v>6.9133703445449436E-4</v>
      </c>
      <c r="DS453" s="240">
        <f t="shared" ca="1" si="972"/>
        <v>-8.7999243087849956E-4</v>
      </c>
      <c r="DT453" s="240">
        <f t="shared" ca="1" si="973"/>
        <v>4.2518554207384156E-4</v>
      </c>
      <c r="DU453" s="240">
        <f t="shared" ca="1" si="974"/>
        <v>3.4052272604824453E-4</v>
      </c>
      <c r="DV453" s="240">
        <f t="shared" ca="1" si="975"/>
        <v>-8.5723620309406819E-4</v>
      </c>
      <c r="DW453" s="240">
        <f t="shared" ca="1" si="976"/>
        <v>7.4712705432136109E-4</v>
      </c>
      <c r="DX453" s="240">
        <f t="shared" ca="1" si="977"/>
        <v>-9.0708568262820588E-5</v>
      </c>
      <c r="DY453" s="240">
        <f t="shared" ca="1" si="978"/>
        <v>-6.3203724127729362E-4</v>
      </c>
      <c r="DZ453" s="240">
        <f t="shared" ca="1" si="979"/>
        <v>8.9262893067809581E-4</v>
      </c>
      <c r="EA453" s="240">
        <f t="shared" ca="1" si="980"/>
        <v>-5.0051835646744078E-4</v>
      </c>
      <c r="EB453" s="240">
        <f t="shared" ca="1" si="981"/>
        <v>-2.5757796279099704E-4</v>
      </c>
      <c r="EC453" s="240">
        <f t="shared" ca="1" si="982"/>
        <v>8.2732981595372626E-4</v>
      </c>
      <c r="ED453" s="240">
        <f t="shared" ca="1" si="983"/>
        <v>-7.9212699526779329E-4</v>
      </c>
      <c r="EE453" s="240">
        <f t="shared" ca="1" si="984"/>
        <v>1.7771027605151778E-4</v>
      </c>
      <c r="EF453" s="240">
        <f t="shared" ca="1" si="985"/>
        <v>5.666505839598897E-4</v>
      </c>
      <c r="EG453" s="240">
        <f t="shared" ca="1" si="986"/>
        <v>-8.9666892591465071E-4</v>
      </c>
      <c r="EH453" s="240">
        <f t="shared" ca="1" si="987"/>
        <v>5.7103090547705221E-4</v>
      </c>
      <c r="EI453" s="240">
        <f t="shared" ca="1" si="988"/>
        <v>1.7215258294558708E-4</v>
      </c>
      <c r="EJ453" s="240">
        <f t="shared" ca="1" si="989"/>
        <v>-7.8945579042126565E-4</v>
      </c>
      <c r="EK453" s="240">
        <f t="shared" ca="1" si="990"/>
        <v>8.2949832022913186E-4</v>
      </c>
      <c r="EL453" s="240">
        <f t="shared" ca="1" si="991"/>
        <v>-2.6300053673551969E-4</v>
      </c>
      <c r="EM453" s="240">
        <f t="shared" ca="1" si="992"/>
        <v>-4.9580677175627456E-4</v>
      </c>
      <c r="EN453" s="240">
        <f t="shared" ca="1" si="993"/>
        <v>8.9207350922555469E-4</v>
      </c>
      <c r="EO453" s="240">
        <f t="shared" ca="1" si="994"/>
        <v>-6.3604411470971471E-4</v>
      </c>
      <c r="EP453" s="240">
        <f t="shared" ca="1" si="995"/>
        <v>-8.5069279618236072E-5</v>
      </c>
      <c r="EQ453" s="240">
        <f t="shared" ca="1" si="996"/>
        <v>7.4397887406661267E-4</v>
      </c>
      <c r="ER453" s="240">
        <f t="shared" ca="1" si="997"/>
        <v>-8.5888112291673986E-4</v>
      </c>
      <c r="ES453" s="240">
        <f t="shared" ca="1" si="998"/>
        <v>3.45757958479993E-4</v>
      </c>
      <c r="ET453" s="240">
        <f t="shared" ca="1" si="999"/>
        <v>4.2018806930505437E-4</v>
      </c>
      <c r="EU453" s="240">
        <f t="shared" ca="1" si="1000"/>
        <v>-8.7888693698562922E-4</v>
      </c>
      <c r="EV453" s="240">
        <f t="shared" ca="1" si="1001"/>
        <v>6.9493187142063994E-4</v>
      </c>
      <c r="EW453" s="240">
        <f t="shared" ca="1" si="1002"/>
        <v>-2.8332873754374028E-6</v>
      </c>
      <c r="EX453" s="240">
        <f t="shared" ca="1" si="1003"/>
        <v>-6.9133703445450607E-4</v>
      </c>
      <c r="EY453" s="240">
        <f t="shared" ca="1" si="1004"/>
        <v>8.7999243087849609E-4</v>
      </c>
      <c r="EZ453" s="240">
        <f t="shared" ca="1" si="1005"/>
        <v>-4.251855420738253E-4</v>
      </c>
      <c r="FA453" s="240">
        <f t="shared" ca="1" si="1006"/>
        <v>-3.4052272604826155E-4</v>
      </c>
      <c r="FB453" s="240">
        <f t="shared" ca="1" si="1007"/>
        <v>8.5723620309405865E-4</v>
      </c>
      <c r="FC453" s="240">
        <f t="shared" ca="1" si="1008"/>
        <v>-7.4712705432137909E-4</v>
      </c>
      <c r="FD453" s="240">
        <f t="shared" ca="1" si="1009"/>
        <v>9.0708568262802211E-5</v>
      </c>
      <c r="FE453" s="240">
        <f t="shared" ca="1" si="1010"/>
        <v>6.3203724127730673E-4</v>
      </c>
      <c r="FF453" s="240">
        <f t="shared" ca="1" si="1011"/>
        <v>-8.9262893067809418E-4</v>
      </c>
      <c r="FG453" s="240">
        <f t="shared" ca="1" si="1012"/>
        <v>5.0051835646742538E-4</v>
      </c>
      <c r="FH453" s="240">
        <f t="shared" ca="1" si="1013"/>
        <v>2.5757796279096592E-4</v>
      </c>
      <c r="FI453" s="240">
        <f t="shared" ca="1" si="1014"/>
        <v>-8.2732981595373342E-4</v>
      </c>
      <c r="FJ453" s="240">
        <f t="shared" ca="1" si="1015"/>
        <v>7.9212699526778462E-4</v>
      </c>
      <c r="FK453" s="240">
        <f t="shared" ca="1" si="1016"/>
        <v>-1.7771027605149967E-4</v>
      </c>
      <c r="FL453" s="240">
        <f t="shared" ca="1" si="1017"/>
        <v>-5.6665058395990401E-4</v>
      </c>
      <c r="FM453" s="240">
        <f t="shared" ca="1" si="1018"/>
        <v>8.9666892591465071E-4</v>
      </c>
      <c r="FN453" s="240">
        <f t="shared" ca="1" si="1019"/>
        <v>-5.7103090547707726E-4</v>
      </c>
      <c r="FO453" s="240">
        <f t="shared" ca="1" si="1020"/>
        <v>-1.7215258294560524E-4</v>
      </c>
      <c r="FP453" s="240">
        <f t="shared" ca="1" si="1021"/>
        <v>7.8945579042127444E-4</v>
      </c>
      <c r="FQ453" s="240">
        <f t="shared" ca="1" si="1022"/>
        <v>-8.2949832022912481E-4</v>
      </c>
      <c r="FR453" s="240">
        <f t="shared" ca="1" si="1023"/>
        <v>2.6300053673550196E-4</v>
      </c>
      <c r="FS453" s="240">
        <f t="shared" ca="1" si="1024"/>
        <v>4.9580677175624756E-4</v>
      </c>
      <c r="FT453" s="240">
        <f t="shared" ca="1" si="1025"/>
        <v>-8.9207350922555653E-4</v>
      </c>
      <c r="FU453" s="240">
        <f t="shared" ca="1" si="1026"/>
        <v>6.360441147097017E-4</v>
      </c>
      <c r="FV453" s="240">
        <f t="shared" ca="1" si="1027"/>
        <v>8.5069279618254449E-5</v>
      </c>
      <c r="FW453" s="240">
        <f t="shared" ca="1" si="1028"/>
        <v>-7.4397887406662286E-4</v>
      </c>
      <c r="FX453" s="240">
        <f t="shared" ca="1" si="1029"/>
        <v>8.5888112291674929E-4</v>
      </c>
      <c r="FY453" s="240">
        <f t="shared" ca="1" si="1030"/>
        <v>-3.4575795848002292E-4</v>
      </c>
      <c r="FZ453" s="240">
        <f t="shared" ca="1" si="1031"/>
        <v>-4.2018806930507063E-4</v>
      </c>
      <c r="GA453" s="240">
        <f t="shared" ca="1" si="1032"/>
        <v>8.7888693698563291E-4</v>
      </c>
      <c r="GB453" s="240">
        <f t="shared" ca="1" si="1033"/>
        <v>-6.9493187142062823E-4</v>
      </c>
      <c r="GC453" s="240">
        <f t="shared" ca="1" si="1034"/>
        <v>2.8332873754189172E-6</v>
      </c>
      <c r="GD453" s="240">
        <f t="shared" ca="1" si="1035"/>
        <v>6.9133703445448536E-4</v>
      </c>
      <c r="GE453" s="240">
        <f t="shared" ca="1" si="1036"/>
        <v>-8.7999243087849251E-4</v>
      </c>
      <c r="GF453" s="240">
        <f t="shared" ca="1" si="1037"/>
        <v>4.2518554207380914E-4</v>
      </c>
      <c r="GG453" s="240">
        <f t="shared" ca="1" si="1038"/>
        <v>3.4052272604827869E-4</v>
      </c>
      <c r="GH453" s="240">
        <f t="shared" ca="1" si="1039"/>
        <v>-8.5723620309406407E-4</v>
      </c>
      <c r="GI453" s="240">
        <f t="shared" ca="1" si="1040"/>
        <v>7.4712705432136879E-4</v>
      </c>
      <c r="GJ453" s="240">
        <f t="shared" ca="1" si="1041"/>
        <v>-9.0708568262834683E-5</v>
      </c>
      <c r="GK453" s="240">
        <f t="shared" ca="1" si="1042"/>
        <v>-6.3203724127731985E-4</v>
      </c>
      <c r="GL453" s="240">
        <f t="shared" ca="1" si="1043"/>
        <v>8.9262893067809245E-4</v>
      </c>
      <c r="GM453" s="240">
        <f t="shared" ca="1" si="1044"/>
        <v>-5.005183564674102E-4</v>
      </c>
      <c r="GN453" s="240">
        <f t="shared" ca="1" si="1045"/>
        <v>-2.5757796279098359E-4</v>
      </c>
      <c r="GO453" s="240">
        <f t="shared" ca="1" si="1046"/>
        <v>8.2732981595372073E-4</v>
      </c>
      <c r="GP453" s="240">
        <f t="shared" ca="1" si="1047"/>
        <v>-7.9212699526779991E-4</v>
      </c>
      <c r="GQ453" s="240">
        <f t="shared" ca="1" si="1048"/>
        <v>1.7771027605148167E-4</v>
      </c>
      <c r="GR453" s="240">
        <f t="shared" ca="1" si="1049"/>
        <v>5.6665058395991832E-4</v>
      </c>
      <c r="GS453" s="240">
        <f t="shared" ca="1" si="1050"/>
        <v>-8.9666892591465071E-4</v>
      </c>
      <c r="GT453" s="240">
        <f t="shared" ca="1" si="1051"/>
        <v>5.7103090547706305E-4</v>
      </c>
      <c r="GU453" s="240">
        <f t="shared" ca="1" si="1052"/>
        <v>1.7215258294557331E-4</v>
      </c>
      <c r="GV453" s="240">
        <f t="shared" ca="1" si="1053"/>
        <v>-7.8945579042128322E-4</v>
      </c>
      <c r="GW453" s="240">
        <f t="shared" ca="1" si="1054"/>
        <v>8.2949832022911787E-4</v>
      </c>
      <c r="GX453" s="240">
        <f t="shared" ca="1" si="1055"/>
        <v>-2.6300053673548434E-4</v>
      </c>
      <c r="GY453" s="240">
        <f t="shared" ca="1" si="1056"/>
        <v>-4.9580677175626285E-4</v>
      </c>
      <c r="GZ453" s="240">
        <f t="shared" ca="1" si="1057"/>
        <v>8.9207350922555328E-4</v>
      </c>
      <c r="HA453" s="240">
        <f t="shared" ca="1" si="1058"/>
        <v>-6.3604411470972468E-4</v>
      </c>
      <c r="HB453" s="240">
        <f t="shared" ca="1" si="1059"/>
        <v>-8.5069279618272772E-5</v>
      </c>
      <c r="HC453" s="240">
        <f t="shared" ca="1" si="1060"/>
        <v>7.4397887406663316E-4</v>
      </c>
      <c r="HD453" s="240">
        <f t="shared" ca="1" si="1061"/>
        <v>-8.5888112291674409E-4</v>
      </c>
      <c r="HE453" s="240">
        <f t="shared" ca="1" si="1062"/>
        <v>3.4575795848000601E-4</v>
      </c>
      <c r="HF453" s="240">
        <f t="shared" ca="1" si="1063"/>
        <v>4.2018806930504195E-4</v>
      </c>
      <c r="HG453" s="240">
        <f t="shared" ca="1" si="1064"/>
        <v>-8.788869369856366E-4</v>
      </c>
      <c r="HH453" s="240">
        <f t="shared" ca="1" si="1065"/>
        <v>6.9493187142061652E-4</v>
      </c>
      <c r="HI453" s="240">
        <f t="shared" ca="1" si="1066"/>
        <v>-2.8332873754004857E-6</v>
      </c>
      <c r="HJ453" s="240">
        <f t="shared" ca="1" si="1067"/>
        <v>-6.9133703445449718E-4</v>
      </c>
      <c r="HK453" s="240">
        <f t="shared" ca="1" si="1068"/>
        <v>8.7999243087849869E-4</v>
      </c>
      <c r="HL453" s="240">
        <f t="shared" ca="1" si="1069"/>
        <v>-4.2518554207383771E-4</v>
      </c>
      <c r="HM453" s="240">
        <f t="shared" ca="1" si="1070"/>
        <v>-3.4052272604829571E-4</v>
      </c>
      <c r="HN453" s="240">
        <f t="shared" ca="1" si="1071"/>
        <v>8.5723620309406949E-4</v>
      </c>
      <c r="HO453" s="240">
        <f t="shared" ca="1" si="1072"/>
        <v>-7.471270543213586E-4</v>
      </c>
      <c r="HP453" s="240">
        <f t="shared" ca="1" si="1073"/>
        <v>9.0708568262816305E-5</v>
      </c>
      <c r="HQ453" s="240">
        <f t="shared" ca="1" si="1074"/>
        <v>6.3203724127729687E-4</v>
      </c>
      <c r="HR453" s="240">
        <f t="shared" ca="1" si="1075"/>
        <v>-8.926289306780906E-4</v>
      </c>
      <c r="HS453" s="240">
        <f t="shared" ca="1" si="1076"/>
        <v>5.0051835646739481E-4</v>
      </c>
      <c r="HT453" s="240">
        <f t="shared" ca="1" si="1077"/>
        <v>2.5757796279100127E-4</v>
      </c>
      <c r="HU453" s="240">
        <f t="shared" ca="1" si="1078"/>
        <v>-8.2732981595372789E-4</v>
      </c>
      <c r="HV453" s="240">
        <f t="shared" ca="1" si="1079"/>
        <v>7.9212699526779123E-4</v>
      </c>
      <c r="HW453" s="240">
        <f t="shared" ca="1" si="1080"/>
        <v>-1.7771027605151344E-4</v>
      </c>
      <c r="HX453" s="240">
        <f t="shared" ca="1" si="1081"/>
        <v>-5.6665058395993263E-4</v>
      </c>
      <c r="HY453" s="240">
        <f t="shared" ca="1" si="1082"/>
        <v>8.9666892591465082E-4</v>
      </c>
      <c r="HZ453" s="240">
        <f t="shared" ca="1" si="1083"/>
        <v>-5.7103090547708821E-4</v>
      </c>
      <c r="IA453" s="240">
        <f t="shared" ca="1" si="1084"/>
        <v>-1.7215258294559142E-4</v>
      </c>
      <c r="IB453" s="240">
        <f t="shared" ca="1" si="1085"/>
        <v>7.8945579042129189E-4</v>
      </c>
      <c r="IC453" s="240">
        <f t="shared" ca="1" si="1086"/>
        <v>-8.2949832022913023E-4</v>
      </c>
      <c r="ID453" s="240">
        <f t="shared" ca="1" si="1087"/>
        <v>2.6300053673546678E-4</v>
      </c>
      <c r="IE453" s="240">
        <f t="shared" ca="1" si="1088"/>
        <v>-2.4716774709708533E-4</v>
      </c>
      <c r="IF453" s="240">
        <f t="shared" ca="1" si="1089"/>
        <v>-8.9207350922555512E-4</v>
      </c>
      <c r="IG453" s="240">
        <f t="shared" ca="1" si="1090"/>
        <v>6.3604411470967578E-4</v>
      </c>
      <c r="IH453" s="240">
        <f t="shared" ca="1" si="1091"/>
        <v>8.5069279618240517E-5</v>
      </c>
      <c r="II453" s="240">
        <f t="shared" ca="1" si="1092"/>
        <v>-7.4397887406664346E-4</v>
      </c>
      <c r="IJ453" s="240">
        <f t="shared" ca="1" si="1093"/>
        <v>8.5888112291675331E-4</v>
      </c>
      <c r="IK453" s="240">
        <f t="shared" ca="1" si="1094"/>
        <v>-3.4575795847998893E-4</v>
      </c>
      <c r="IL453" s="240">
        <f t="shared" ca="1" si="1095"/>
        <v>-4.2018806930510326E-4</v>
      </c>
      <c r="IM453" s="240">
        <f t="shared" ca="1" si="1096"/>
        <v>8.788869369856302E-4</v>
      </c>
      <c r="IN453" s="240">
        <f t="shared" ca="1" si="1097"/>
        <v>-6.9493187142060492E-4</v>
      </c>
      <c r="IO453" s="240">
        <f t="shared" ca="1" si="1098"/>
        <v>2.8332873754330118E-6</v>
      </c>
      <c r="IP453" s="240">
        <f t="shared" ca="1" si="1099"/>
        <v>6.9133703445450889E-4</v>
      </c>
      <c r="IQ453" s="240">
        <f t="shared" ca="1" si="1100"/>
        <v>-8.7999243087848536E-4</v>
      </c>
      <c r="IR453" s="240">
        <f t="shared" ca="1" si="1101"/>
        <v>4.251855420738215E-4</v>
      </c>
      <c r="IS453" s="240">
        <f t="shared" ca="1" si="1102"/>
        <v>3.4052272604831284E-4</v>
      </c>
      <c r="IT453" s="240">
        <f t="shared" ca="1" si="1103"/>
        <v>-8.5723620309405995E-4</v>
      </c>
      <c r="IU453" s="240">
        <f t="shared" ca="1" si="1104"/>
        <v>7.4712705432134852E-4</v>
      </c>
      <c r="IV453" s="240">
        <f t="shared" ca="1" si="1105"/>
        <v>-9.070856826284856E-5</v>
      </c>
      <c r="IW453" s="240">
        <f t="shared" ca="1" si="1106"/>
        <v>-6.3203724127730988E-4</v>
      </c>
      <c r="IX453" s="240">
        <f t="shared" ca="1" si="1107"/>
        <v>8.9262893067808898E-4</v>
      </c>
      <c r="IY453" s="240">
        <f t="shared" ca="1" si="1108"/>
        <v>-5.005183564674217E-4</v>
      </c>
      <c r="IZ453" s="240">
        <f t="shared" ca="1" si="1109"/>
        <v>-2.5757796279101894E-4</v>
      </c>
      <c r="JA453" s="240">
        <f t="shared" ca="1" si="1110"/>
        <v>8.2732981595371542E-4</v>
      </c>
      <c r="JB453" s="240">
        <f t="shared" ca="1" si="1111"/>
        <v>-7.9212699526778256E-4</v>
      </c>
    </row>
    <row r="454" spans="2:262">
      <c r="B454" s="248">
        <v>93</v>
      </c>
      <c r="C454" s="247">
        <f t="shared" si="1112"/>
        <v>1.8164062500000012E-3</v>
      </c>
      <c r="D454" s="244">
        <f t="shared" ca="1" si="855"/>
        <v>23.810826231032408</v>
      </c>
      <c r="E454" s="243">
        <f ca="1">CU361</f>
        <v>-0.18917376896759105</v>
      </c>
      <c r="F454" s="242">
        <v>93</v>
      </c>
      <c r="G454" s="240">
        <f t="shared" ca="1" si="856"/>
        <v>-1.0867657713150796E-4</v>
      </c>
      <c r="H454" s="240">
        <f t="shared" ca="1" si="857"/>
        <v>1.9745903065601991E-4</v>
      </c>
      <c r="I454" s="240">
        <f t="shared" ca="1" si="858"/>
        <v>-1.4927317570947082E-4</v>
      </c>
      <c r="J454" s="240">
        <f t="shared" ca="1" si="859"/>
        <v>-2.4566615462324654E-6</v>
      </c>
      <c r="K454" s="240">
        <f t="shared" ca="1" si="860"/>
        <v>1.524824249221266E-4</v>
      </c>
      <c r="L454" s="240">
        <f t="shared" ca="1" si="861"/>
        <v>-1.9673809642751001E-4</v>
      </c>
      <c r="M454" s="240">
        <f t="shared" ca="1" si="862"/>
        <v>1.0452553859961519E-4</v>
      </c>
      <c r="N454" s="240">
        <f t="shared" ca="1" si="863"/>
        <v>6.0191610010739194E-5</v>
      </c>
      <c r="O454" s="240">
        <f t="shared" ca="1" si="864"/>
        <v>-1.8315658866497442E-4</v>
      </c>
      <c r="P454" s="240">
        <f t="shared" ca="1" si="865"/>
        <v>1.7907420943729432E-4</v>
      </c>
      <c r="Q454" s="240">
        <f t="shared" ca="1" si="866"/>
        <v>-5.0776232290740553E-5</v>
      </c>
      <c r="R454" s="240">
        <f t="shared" ca="1" si="867"/>
        <v>-1.1274289743764569E-4</v>
      </c>
      <c r="S454" s="240">
        <f t="shared" ca="1" si="868"/>
        <v>1.9805742997512643E-4</v>
      </c>
      <c r="T454" s="240">
        <f t="shared" ca="1" si="869"/>
        <v>-1.4598857177229818E-4</v>
      </c>
      <c r="U454" s="241">
        <f t="shared" ca="1" si="870"/>
        <v>-7.3458890485790914E-6</v>
      </c>
      <c r="V454" s="240">
        <f t="shared" ca="1" si="871"/>
        <v>1.5558484224006548E-4</v>
      </c>
      <c r="W454" s="240">
        <f t="shared" ca="1" si="872"/>
        <v>-1.9590169840433738E-4</v>
      </c>
      <c r="X454" s="240">
        <f t="shared" ca="1" si="873"/>
        <v>1.0033049633240284E-4</v>
      </c>
      <c r="Y454" s="240">
        <f t="shared" ca="1" si="874"/>
        <v>6.4835387355538228E-5</v>
      </c>
      <c r="Z454" s="240">
        <f t="shared" ca="1" si="875"/>
        <v>-1.850279248984564E-4</v>
      </c>
      <c r="AA454" s="240">
        <f t="shared" ca="1" si="876"/>
        <v>1.7687504410798666E-4</v>
      </c>
      <c r="AB454" s="240">
        <f t="shared" ca="1" si="877"/>
        <v>-4.6032025916719775E-5</v>
      </c>
      <c r="AC454" s="240">
        <f t="shared" ca="1" si="878"/>
        <v>-1.1674130563809522E-4</v>
      </c>
      <c r="AD454" s="240">
        <f t="shared" ca="1" si="879"/>
        <v>1.9853652690426032E-4</v>
      </c>
      <c r="AE454" s="240">
        <f t="shared" ca="1" si="880"/>
        <v>-1.426160297783547E-4</v>
      </c>
      <c r="AF454" s="240">
        <f t="shared" ca="1" si="881"/>
        <v>-1.2230691662043696E-5</v>
      </c>
      <c r="AG454" s="240">
        <f t="shared" ca="1" si="882"/>
        <v>1.5859354106673095E-4</v>
      </c>
      <c r="AH454" s="240">
        <f t="shared" ca="1" si="883"/>
        <v>-1.949472965232823E-4</v>
      </c>
      <c r="AI454" s="240">
        <f t="shared" ca="1" si="884"/>
        <v>9.6075018725800266E-5</v>
      </c>
      <c r="AJ454" s="240">
        <f t="shared" ca="1" si="885"/>
        <v>6.9440110287346231E-5</v>
      </c>
      <c r="AK454" s="240">
        <f t="shared" ca="1" si="886"/>
        <v>-1.8678780722861959E-4</v>
      </c>
      <c r="AL454" s="240">
        <f t="shared" ca="1" si="887"/>
        <v>1.7456933586589222E-4</v>
      </c>
      <c r="AM454" s="240">
        <f t="shared" ca="1" si="888"/>
        <v>-4.1260091571535071E-5</v>
      </c>
      <c r="AN454" s="240">
        <f t="shared" ca="1" si="889"/>
        <v>-1.2066939324126687E-4</v>
      </c>
      <c r="AO454" s="240">
        <f t="shared" ca="1" si="890"/>
        <v>1.9889603285334586E-4</v>
      </c>
      <c r="AP454" s="240">
        <f t="shared" ca="1" si="891"/>
        <v>-1.3915758122082803E-4</v>
      </c>
      <c r="AQ454" s="240">
        <f t="shared" ca="1" si="892"/>
        <v>-1.7108126964187515E-5</v>
      </c>
      <c r="AR454" s="240">
        <f t="shared" ca="1" si="893"/>
        <v>1.6150670907445137E-4</v>
      </c>
      <c r="AS454" s="240">
        <f t="shared" ca="1" si="894"/>
        <v>-1.9387546568035079E-4</v>
      </c>
      <c r="AT454" s="240">
        <f t="shared" ca="1" si="895"/>
        <v>9.1761669120392372E-5</v>
      </c>
      <c r="AU454" s="240">
        <f t="shared" ca="1" si="896"/>
        <v>7.4003005093250084E-5</v>
      </c>
      <c r="AV454" s="240">
        <f t="shared" ca="1" si="897"/>
        <v>-1.8843517556815415E-4</v>
      </c>
      <c r="AW454" s="240">
        <f t="shared" ca="1" si="898"/>
        <v>1.7215847358344007E-4</v>
      </c>
      <c r="AX454" s="240">
        <f t="shared" ca="1" si="899"/>
        <v>-3.646330369000187E-5</v>
      </c>
      <c r="AY454" s="240">
        <f t="shared" ca="1" si="900"/>
        <v>-1.245247941140692E-4</v>
      </c>
      <c r="AZ454" s="240">
        <f t="shared" ca="1" si="901"/>
        <v>1.9913573126944221E-4</v>
      </c>
      <c r="BA454" s="240">
        <f t="shared" ca="1" si="902"/>
        <v>-1.3561530933981202E-4</v>
      </c>
      <c r="BB454" s="240">
        <f t="shared" ca="1" si="903"/>
        <v>-2.197525697036074E-5</v>
      </c>
      <c r="BC454" s="240">
        <f t="shared" ca="1" si="904"/>
        <v>1.6432259147975106E-4</v>
      </c>
      <c r="BD454" s="240">
        <f t="shared" ca="1" si="905"/>
        <v>-1.9268685150636376E-4</v>
      </c>
      <c r="BE454" s="240">
        <f t="shared" ca="1" si="906"/>
        <v>8.7393045716696144E-5</v>
      </c>
      <c r="BF454" s="240">
        <f t="shared" ca="1" si="907"/>
        <v>7.8521323256036348E-5</v>
      </c>
      <c r="BG454" s="240">
        <f t="shared" ca="1" si="908"/>
        <v>-1.8996903760397146E-4</v>
      </c>
      <c r="BH454" s="240">
        <f t="shared" ca="1" si="909"/>
        <v>1.6964390947392117E-4</v>
      </c>
      <c r="BI454" s="240">
        <f t="shared" ca="1" si="910"/>
        <v>-3.1644551677776545E-5</v>
      </c>
      <c r="BJ454" s="240">
        <f t="shared" ca="1" si="911"/>
        <v>-1.2830518590717919E-4</v>
      </c>
      <c r="BK454" s="240">
        <f t="shared" ca="1" si="912"/>
        <v>1.992554777671864E-4</v>
      </c>
      <c r="BL454" s="240">
        <f t="shared" ca="1" si="913"/>
        <v>-1.3199134786743484E-4</v>
      </c>
      <c r="BM454" s="240">
        <f t="shared" ca="1" si="914"/>
        <v>-2.682914990344002E-5</v>
      </c>
      <c r="BN454" s="240">
        <f t="shared" ca="1" si="915"/>
        <v>1.6703949210036072E-4</v>
      </c>
      <c r="BO454" s="240">
        <f t="shared" ca="1" si="916"/>
        <v>-1.9138216997805467E-4</v>
      </c>
      <c r="BP454" s="240">
        <f t="shared" ca="1" si="917"/>
        <v>8.2971780010096622E-5</v>
      </c>
      <c r="BQ454" s="240">
        <f t="shared" ca="1" si="918"/>
        <v>8.2992343109794531E-5</v>
      </c>
      <c r="BR454" s="240">
        <f t="shared" ca="1" si="919"/>
        <v>-1.91388469394936E-4</v>
      </c>
      <c r="BS454" s="240">
        <f t="shared" ca="1" si="920"/>
        <v>1.6702715821672947E-4</v>
      </c>
      <c r="BT454" s="240">
        <f t="shared" ca="1" si="921"/>
        <v>-2.6806738170886521E-5</v>
      </c>
      <c r="BU454" s="240">
        <f t="shared" ca="1" si="922"/>
        <v>-1.3200829145393859E-4</v>
      </c>
      <c r="BV454" s="240">
        <f t="shared" ca="1" si="923"/>
        <v>1.9925520021576583E-4</v>
      </c>
      <c r="BW454" s="240">
        <f t="shared" ca="1" si="924"/>
        <v>-1.2828787974257245E-4</v>
      </c>
      <c r="BX454" s="240">
        <f t="shared" ca="1" si="925"/>
        <v>-3.1666881959829589E-5</v>
      </c>
      <c r="BY454" s="240">
        <f t="shared" ca="1" si="926"/>
        <v>1.6965577437693953E-4</v>
      </c>
      <c r="BZ454" s="240">
        <f t="shared" ca="1" si="927"/>
        <v>-1.8996220698679018E-4</v>
      </c>
      <c r="CA454" s="240">
        <f t="shared" ca="1" si="928"/>
        <v>7.850053520573109E-5</v>
      </c>
      <c r="CB454" s="240">
        <f t="shared" ca="1" si="929"/>
        <v>8.7413371479349517E-5</v>
      </c>
      <c r="CC454" s="240">
        <f t="shared" ca="1" si="930"/>
        <v>-1.9269261592841209E-4</v>
      </c>
      <c r="CD454" s="240">
        <f t="shared" ca="1" si="931"/>
        <v>1.6430979604497735E-4</v>
      </c>
      <c r="CE454" s="240">
        <f t="shared" ca="1" si="932"/>
        <v>-2.1952777287293668E-5</v>
      </c>
      <c r="CF454" s="240">
        <f t="shared" ca="1" si="933"/>
        <v>-1.3563188014203197E-4</v>
      </c>
      <c r="CG454" s="240">
        <f t="shared" ca="1" si="934"/>
        <v>1.991348987823672E-4</v>
      </c>
      <c r="CH454" s="240">
        <f t="shared" ca="1" si="935"/>
        <v>-1.2450713579595027E-4</v>
      </c>
      <c r="CI454" s="240">
        <f t="shared" ca="1" si="936"/>
        <v>-3.6485539070621956E-5</v>
      </c>
      <c r="CJ454" s="240">
        <f t="shared" ca="1" si="937"/>
        <v>1.7216986235886862E-4</v>
      </c>
      <c r="CK454" s="240">
        <f t="shared" ca="1" si="938"/>
        <v>-1.8842781786518296E-4</v>
      </c>
      <c r="CL454" s="240">
        <f t="shared" ca="1" si="939"/>
        <v>7.3982004614286896E-5</v>
      </c>
      <c r="CM454" s="240">
        <f t="shared" ca="1" si="940"/>
        <v>9.1781745302516732E-5</v>
      </c>
      <c r="CN454" s="240">
        <f t="shared" ca="1" si="941"/>
        <v>-1.9388069163529527E-4</v>
      </c>
      <c r="CO454" s="240">
        <f t="shared" ca="1" si="942"/>
        <v>1.6149345979602346E-4</v>
      </c>
      <c r="CP454" s="240">
        <f t="shared" ca="1" si="943"/>
        <v>-1.7085592871524542E-5</v>
      </c>
      <c r="CQ454" s="240">
        <f t="shared" ca="1" si="944"/>
        <v>-1.3917376925713459E-4</v>
      </c>
      <c r="CR454" s="240">
        <f t="shared" ca="1" si="945"/>
        <v>1.9889464593207527E-4</v>
      </c>
      <c r="CS454" s="240">
        <f t="shared" ca="1" si="946"/>
        <v>-1.2065139340634179E-4</v>
      </c>
      <c r="CT454" s="240">
        <f t="shared" ca="1" si="947"/>
        <v>-4.1282218656965908E-5</v>
      </c>
      <c r="CU454" s="240">
        <f t="shared" ca="1" si="948"/>
        <v>1.7458024165356142E-4</v>
      </c>
      <c r="CV454" s="240">
        <f t="shared" ca="1" si="949"/>
        <v>-1.8677992687186182E-4</v>
      </c>
      <c r="CW454" s="240">
        <f t="shared" ca="1" si="950"/>
        <v>6.9418910029623115E-5</v>
      </c>
      <c r="CX454" s="240">
        <f t="shared" ca="1" si="951"/>
        <v>9.6094833234259224E-5</v>
      </c>
      <c r="CY454" s="240">
        <f t="shared" ca="1" si="952"/>
        <v>-1.9495198086320203E-4</v>
      </c>
      <c r="CZ454" s="240">
        <f t="shared" ca="1" si="953"/>
        <v>1.585798459255212E-4</v>
      </c>
      <c r="DA454" s="240">
        <f t="shared" ca="1" si="954"/>
        <v>-1.2208116733486703E-5</v>
      </c>
      <c r="DB454" s="240">
        <f t="shared" ca="1" si="955"/>
        <v>-1.4263182529767506E-4</v>
      </c>
      <c r="DC454" s="240">
        <f t="shared" ca="1" si="956"/>
        <v>1.9853458638422402E-4</v>
      </c>
      <c r="DD454" s="240">
        <f t="shared" ca="1" si="957"/>
        <v>-1.1672297512879601E-4</v>
      </c>
      <c r="DE454" s="240">
        <f t="shared" ca="1" si="958"/>
        <v>-4.6054031378426953E-5</v>
      </c>
      <c r="DF454" s="240">
        <f t="shared" ca="1" si="959"/>
        <v>1.7688546033865508E-4</v>
      </c>
      <c r="DG454" s="240">
        <f t="shared" ca="1" si="960"/>
        <v>-1.8501952663474631E-4</v>
      </c>
      <c r="DH454" s="240">
        <f t="shared" ca="1" si="961"/>
        <v>6.4814000089303029E-5</v>
      </c>
      <c r="DI454" s="240">
        <f t="shared" ca="1" si="962"/>
        <v>1.0035003723167366E-4</v>
      </c>
      <c r="DJ454" s="240">
        <f t="shared" ca="1" si="963"/>
        <v>-1.9590583830756206E-4</v>
      </c>
      <c r="DK454" s="240">
        <f t="shared" ca="1" si="964"/>
        <v>1.5557070948551228E-4</v>
      </c>
      <c r="DL454" s="240">
        <f t="shared" ca="1" si="965"/>
        <v>-7.3232868824138454E-6</v>
      </c>
      <c r="DM454" s="240">
        <f t="shared" ca="1" si="966"/>
        <v>-1.4600396526000758E-4</v>
      </c>
      <c r="DN454" s="240">
        <f t="shared" ca="1" si="967"/>
        <v>1.9805493702522073E-4</v>
      </c>
      <c r="DO454" s="240">
        <f t="shared" ca="1" si="968"/>
        <v>-1.127242472955812E-4</v>
      </c>
      <c r="DP454" s="240">
        <f t="shared" ca="1" si="969"/>
        <v>-5.0798102873456807E-5</v>
      </c>
      <c r="DQ454" s="240">
        <f t="shared" ca="1" si="970"/>
        <v>1.7908412983661662E-4</v>
      </c>
      <c r="DR454" s="240">
        <f t="shared" ca="1" si="971"/>
        <v>-1.8314767755311183E-4</v>
      </c>
      <c r="DS454" s="240">
        <f t="shared" ca="1" si="972"/>
        <v>6.0170048618875339E-5</v>
      </c>
      <c r="DT454" s="240">
        <f t="shared" ca="1" si="973"/>
        <v>1.0454479411898938E-4</v>
      </c>
      <c r="DU454" s="240">
        <f t="shared" ca="1" si="974"/>
        <v>-1.9674168940031654E-4</v>
      </c>
      <c r="DV454" s="240">
        <f t="shared" ca="1" si="975"/>
        <v>1.5246786306727633E-4</v>
      </c>
      <c r="DW454" s="240">
        <f t="shared" ca="1" si="976"/>
        <v>-2.4340457571583543E-6</v>
      </c>
      <c r="DX454" s="240">
        <f t="shared" ca="1" si="977"/>
        <v>-1.4928815789310354E-4</v>
      </c>
      <c r="DY454" s="240">
        <f t="shared" ca="1" si="978"/>
        <v>1.9745598677790437E-4</v>
      </c>
      <c r="DZ454" s="240">
        <f t="shared" ca="1" si="979"/>
        <v>-1.0865761859083128E-4</v>
      </c>
      <c r="EA454" s="240">
        <f t="shared" ca="1" si="980"/>
        <v>-5.5511575490790009E-5</v>
      </c>
      <c r="EB454" s="240">
        <f t="shared" ca="1" si="981"/>
        <v>1.8117492575114904E-4</v>
      </c>
      <c r="EC454" s="240">
        <f t="shared" ca="1" si="982"/>
        <v>-1.8116550715884753E-4</v>
      </c>
      <c r="ED454" s="240">
        <f t="shared" ca="1" si="983"/>
        <v>5.5489852961068059E-5</v>
      </c>
      <c r="EE454" s="240">
        <f t="shared" ca="1" si="984"/>
        <v>1.0867657713150951E-4</v>
      </c>
      <c r="EF454" s="240">
        <f t="shared" ca="1" si="985"/>
        <v>-1.9745903065602094E-4</v>
      </c>
      <c r="EG454" s="240">
        <f t="shared" ca="1" si="986"/>
        <v>1.4927317570946933E-4</v>
      </c>
      <c r="EH454" s="240">
        <f t="shared" ca="1" si="987"/>
        <v>2.456661546240746E-6</v>
      </c>
      <c r="EI454" s="240">
        <f t="shared" ca="1" si="988"/>
        <v>-1.5248242492212852E-4</v>
      </c>
      <c r="EJ454" s="240">
        <f t="shared" ca="1" si="989"/>
        <v>1.9673809642750865E-4</v>
      </c>
      <c r="EK454" s="240">
        <f t="shared" ca="1" si="990"/>
        <v>-1.0452553859961236E-4</v>
      </c>
      <c r="EL454" s="240">
        <f t="shared" ca="1" si="991"/>
        <v>-6.0191610010748118E-5</v>
      </c>
      <c r="EM454" s="240">
        <f t="shared" ca="1" si="992"/>
        <v>1.8315658866497589E-4</v>
      </c>
      <c r="EN454" s="240">
        <f t="shared" ca="1" si="993"/>
        <v>-1.790742094372899E-4</v>
      </c>
      <c r="EO454" s="240">
        <f t="shared" ca="1" si="994"/>
        <v>5.0776232290736305E-5</v>
      </c>
      <c r="EP454" s="240">
        <f t="shared" ca="1" si="995"/>
        <v>1.1274289743765402E-4</v>
      </c>
      <c r="EQ454" s="240">
        <f t="shared" ca="1" si="996"/>
        <v>-1.98057429975127E-4</v>
      </c>
      <c r="ER454" s="240">
        <f t="shared" ca="1" si="997"/>
        <v>1.4598857177229086E-4</v>
      </c>
      <c r="ES454" s="240">
        <f t="shared" ca="1" si="998"/>
        <v>7.3458890485849054E-6</v>
      </c>
      <c r="ET454" s="240">
        <f t="shared" ca="1" si="999"/>
        <v>-1.5558484224007267E-4</v>
      </c>
      <c r="EU454" s="240">
        <f t="shared" ca="1" si="1000"/>
        <v>1.9590169840433632E-4</v>
      </c>
      <c r="EV454" s="240">
        <f t="shared" ca="1" si="1001"/>
        <v>-1.0033049633239292E-4</v>
      </c>
      <c r="EW454" s="240">
        <f t="shared" ca="1" si="1002"/>
        <v>-6.4835387355545058E-5</v>
      </c>
      <c r="EX454" s="240">
        <f t="shared" ca="1" si="1003"/>
        <v>1.8502792489846119E-4</v>
      </c>
      <c r="EY454" s="240">
        <f t="shared" ca="1" si="1004"/>
        <v>-1.7687504410798333E-4</v>
      </c>
      <c r="EZ454" s="240">
        <f t="shared" ca="1" si="1005"/>
        <v>4.6032025916718257E-5</v>
      </c>
      <c r="FA454" s="240">
        <f t="shared" ca="1" si="1006"/>
        <v>1.1674130563810105E-4</v>
      </c>
      <c r="FB454" s="240">
        <f t="shared" ca="1" si="1007"/>
        <v>-1.9853652690426045E-4</v>
      </c>
      <c r="FC454" s="240">
        <f t="shared" ca="1" si="1008"/>
        <v>1.4261602977834866E-4</v>
      </c>
      <c r="FD454" s="240">
        <f t="shared" ca="1" si="1009"/>
        <v>1.2230691662046671E-5</v>
      </c>
      <c r="FE454" s="240">
        <f t="shared" ca="1" si="1010"/>
        <v>-1.5859354106673618E-4</v>
      </c>
      <c r="FF454" s="240">
        <f t="shared" ca="1" si="1011"/>
        <v>1.9494729652328168E-4</v>
      </c>
      <c r="FG454" s="240">
        <f t="shared" ca="1" si="1012"/>
        <v>-9.6075018725791443E-5</v>
      </c>
      <c r="FH454" s="240">
        <f t="shared" ca="1" si="1013"/>
        <v>-6.9440110287350364E-5</v>
      </c>
      <c r="FI454" s="240">
        <f t="shared" ca="1" si="1014"/>
        <v>1.8678780722862306E-4</v>
      </c>
      <c r="FJ454" s="240">
        <f t="shared" ca="1" si="1015"/>
        <v>-1.745693358658901E-4</v>
      </c>
      <c r="FK454" s="240">
        <f t="shared" ca="1" si="1016"/>
        <v>4.1260091571525232E-5</v>
      </c>
      <c r="FL454" s="240">
        <f t="shared" ca="1" si="1017"/>
        <v>1.2066939324127038E-4</v>
      </c>
      <c r="FM454" s="240">
        <f t="shared" ca="1" si="1018"/>
        <v>-1.9889603285334646E-4</v>
      </c>
      <c r="FN454" s="240">
        <f t="shared" ca="1" si="1019"/>
        <v>1.3915758122082488E-4</v>
      </c>
      <c r="FO454" s="240">
        <f t="shared" ca="1" si="1020"/>
        <v>1.7108126964197524E-5</v>
      </c>
      <c r="FP454" s="240">
        <f t="shared" ca="1" si="1021"/>
        <v>-1.615067090744556E-4</v>
      </c>
      <c r="FQ454" s="240">
        <f t="shared" ca="1" si="1022"/>
        <v>1.9387546568034781E-4</v>
      </c>
      <c r="FR454" s="240">
        <f t="shared" ca="1" si="1023"/>
        <v>-9.1761669120385962E-5</v>
      </c>
      <c r="FS454" s="240">
        <f t="shared" ca="1" si="1024"/>
        <v>-7.4003005093262051E-5</v>
      </c>
      <c r="FT454" s="240">
        <f t="shared" ca="1" si="1025"/>
        <v>1.8843517556815648E-4</v>
      </c>
      <c r="FU454" s="240">
        <f t="shared" ca="1" si="1026"/>
        <v>-1.7215847358343928E-4</v>
      </c>
      <c r="FV454" s="240">
        <f t="shared" ca="1" si="1027"/>
        <v>3.6463303689994762E-5</v>
      </c>
      <c r="FW454" s="240">
        <f t="shared" ca="1" si="1028"/>
        <v>1.2452479411407047E-4</v>
      </c>
      <c r="FX454" s="240">
        <f t="shared" ca="1" si="1029"/>
        <v>-1.9913573126944248E-4</v>
      </c>
      <c r="FY454" s="240">
        <f t="shared" ca="1" si="1030"/>
        <v>1.3561530933981088E-4</v>
      </c>
      <c r="FZ454" s="240">
        <f t="shared" ca="1" si="1031"/>
        <v>2.197525697036793E-5</v>
      </c>
      <c r="GA454" s="240">
        <f t="shared" ca="1" si="1032"/>
        <v>-1.6432259147975353E-4</v>
      </c>
      <c r="GB454" s="240">
        <f t="shared" ca="1" si="1033"/>
        <v>1.9268685150636118E-4</v>
      </c>
      <c r="GC454" s="240">
        <f t="shared" ca="1" si="1034"/>
        <v>-8.73930457166922E-5</v>
      </c>
      <c r="GD454" s="240">
        <f t="shared" ca="1" si="1035"/>
        <v>-7.8521323256045591E-5</v>
      </c>
      <c r="GE454" s="240">
        <f t="shared" ca="1" si="1036"/>
        <v>1.8996903760397282E-4</v>
      </c>
      <c r="GF454" s="240">
        <f t="shared" ca="1" si="1037"/>
        <v>-1.6964390947391586E-4</v>
      </c>
      <c r="GG454" s="240">
        <f t="shared" ca="1" si="1038"/>
        <v>3.1644551677772208E-5</v>
      </c>
      <c r="GH454" s="240">
        <f t="shared" ca="1" si="1039"/>
        <v>1.2830518590718689E-4</v>
      </c>
      <c r="GI454" s="240">
        <f t="shared" ca="1" si="1040"/>
        <v>-1.9925547776718645E-4</v>
      </c>
      <c r="GJ454" s="240">
        <f t="shared" ca="1" si="1041"/>
        <v>1.3199134786742519E-4</v>
      </c>
      <c r="GK454" s="240">
        <f t="shared" ca="1" si="1042"/>
        <v>2.6829149903447176E-5</v>
      </c>
      <c r="GL454" s="240">
        <f t="shared" ca="1" si="1043"/>
        <v>-1.6703949210036774E-4</v>
      </c>
      <c r="GM454" s="240">
        <f t="shared" ca="1" si="1044"/>
        <v>1.9138216997805266E-4</v>
      </c>
      <c r="GN454" s="240">
        <f t="shared" ca="1" si="1045"/>
        <v>-8.2971780010084912E-5</v>
      </c>
      <c r="GO454" s="240">
        <f t="shared" ca="1" si="1046"/>
        <v>-8.2992343109801117E-5</v>
      </c>
      <c r="GP454" s="240">
        <f t="shared" ca="1" si="1047"/>
        <v>1.913884693949396E-4</v>
      </c>
      <c r="GQ454" s="240">
        <f t="shared" ca="1" si="1048"/>
        <v>-1.6702715821672551E-4</v>
      </c>
      <c r="GR454" s="240">
        <f t="shared" ca="1" si="1049"/>
        <v>2.6806738170884973E-5</v>
      </c>
      <c r="GS454" s="240">
        <f t="shared" ca="1" si="1050"/>
        <v>1.3200829145394401E-4</v>
      </c>
      <c r="GT454" s="240">
        <f t="shared" ca="1" si="1051"/>
        <v>-1.9925520021576583E-4</v>
      </c>
      <c r="GU454" s="240">
        <f t="shared" ca="1" si="1052"/>
        <v>1.2828787974256692E-4</v>
      </c>
      <c r="GV454" s="240">
        <f t="shared" ca="1" si="1053"/>
        <v>3.1666881959831134E-5</v>
      </c>
      <c r="GW454" s="240">
        <f t="shared" ca="1" si="1054"/>
        <v>-1.6965577437694329E-4</v>
      </c>
      <c r="GX454" s="240">
        <f t="shared" ca="1" si="1055"/>
        <v>1.899622069867897E-4</v>
      </c>
      <c r="GY454" s="240">
        <f t="shared" ca="1" si="1056"/>
        <v>-7.8500535205724449E-5</v>
      </c>
      <c r="GZ454" s="240">
        <f t="shared" ca="1" si="1057"/>
        <v>-8.741337147935094E-5</v>
      </c>
      <c r="HA454" s="240">
        <f t="shared" ca="1" si="1058"/>
        <v>1.9269261592841537E-4</v>
      </c>
      <c r="HB454" s="240">
        <f t="shared" ca="1" si="1059"/>
        <v>-1.6430979604497323E-4</v>
      </c>
      <c r="HC454" s="240">
        <f t="shared" ca="1" si="1060"/>
        <v>2.1952777287280855E-5</v>
      </c>
      <c r="HD454" s="240">
        <f t="shared" ca="1" si="1061"/>
        <v>1.3563188014203728E-4</v>
      </c>
      <c r="HE454" s="240">
        <f t="shared" ca="1" si="1062"/>
        <v>-1.9913489878236671E-4</v>
      </c>
      <c r="HF454" s="240">
        <f t="shared" ca="1" si="1063"/>
        <v>1.245071357959446E-4</v>
      </c>
      <c r="HG454" s="240">
        <f t="shared" ca="1" si="1064"/>
        <v>3.6485539070634628E-5</v>
      </c>
      <c r="HH454" s="240">
        <f t="shared" ca="1" si="1065"/>
        <v>-1.7216986235887228E-4</v>
      </c>
      <c r="HI454" s="240">
        <f t="shared" ca="1" si="1066"/>
        <v>1.8842781786517876E-4</v>
      </c>
      <c r="HJ454" s="240">
        <f t="shared" ca="1" si="1067"/>
        <v>-7.3982004614280187E-5</v>
      </c>
      <c r="HK454" s="240">
        <f t="shared" ca="1" si="1068"/>
        <v>-9.178174530252817E-5</v>
      </c>
      <c r="HL454" s="240">
        <f t="shared" ca="1" si="1069"/>
        <v>1.9388069163529695E-4</v>
      </c>
      <c r="HM454" s="240">
        <f t="shared" ca="1" si="1070"/>
        <v>-1.6149345979602257E-4</v>
      </c>
      <c r="HN454" s="240">
        <f t="shared" ca="1" si="1071"/>
        <v>1.7085592871517332E-5</v>
      </c>
      <c r="HO454" s="240">
        <f t="shared" ca="1" si="1072"/>
        <v>1.3917376925713572E-4</v>
      </c>
      <c r="HP454" s="240">
        <f t="shared" ca="1" si="1073"/>
        <v>-1.9889464593207481E-4</v>
      </c>
      <c r="HQ454" s="240">
        <f t="shared" ca="1" si="1074"/>
        <v>1.2065139340634054E-4</v>
      </c>
      <c r="HR454" s="240">
        <f t="shared" ca="1" si="1075"/>
        <v>4.1282218656972982E-5</v>
      </c>
      <c r="HS454" s="240">
        <f t="shared" ca="1" si="1076"/>
        <v>-1.7458024165356218E-4</v>
      </c>
      <c r="HT454" s="240">
        <f t="shared" ca="1" si="1077"/>
        <v>1.8677992687185927E-4</v>
      </c>
      <c r="HU454" s="240">
        <f t="shared" ca="1" si="1078"/>
        <v>-6.9418910029621665E-5</v>
      </c>
      <c r="HV454" s="240">
        <f t="shared" ca="1" si="1079"/>
        <v>-9.6094833234265539E-5</v>
      </c>
      <c r="HW454" s="240">
        <f t="shared" ca="1" si="1080"/>
        <v>1.9495198086320588E-4</v>
      </c>
      <c r="HX454" s="240">
        <f t="shared" ca="1" si="1081"/>
        <v>-1.5857984592551339E-4</v>
      </c>
      <c r="HY454" s="240">
        <f t="shared" ca="1" si="1082"/>
        <v>1.2208116733479486E-5</v>
      </c>
      <c r="HZ454" s="240">
        <f t="shared" ca="1" si="1083"/>
        <v>1.4263182529767614E-4</v>
      </c>
      <c r="IA454" s="240">
        <f t="shared" ca="1" si="1084"/>
        <v>-1.9853458638422242E-4</v>
      </c>
      <c r="IB454" s="240">
        <f t="shared" ca="1" si="1085"/>
        <v>1.1672297512878556E-4</v>
      </c>
      <c r="IC454" s="240">
        <f t="shared" ca="1" si="1086"/>
        <v>4.6054031378433973E-5</v>
      </c>
      <c r="ID454" s="240">
        <f t="shared" ca="1" si="1087"/>
        <v>-1.7688546033865576E-4</v>
      </c>
      <c r="IE454" s="240">
        <f t="shared" ca="1" si="1088"/>
        <v>2.0059701269294952E-5</v>
      </c>
      <c r="IF454" s="240">
        <f t="shared" ca="1" si="1089"/>
        <v>-6.4814000089290832E-5</v>
      </c>
      <c r="IG454" s="240">
        <f t="shared" ca="1" si="1090"/>
        <v>-1.0035003723167992E-4</v>
      </c>
      <c r="IH454" s="240">
        <f t="shared" ca="1" si="1091"/>
        <v>1.9590583830756235E-4</v>
      </c>
      <c r="II454" s="240">
        <f t="shared" ca="1" si="1092"/>
        <v>-1.5557070948551483E-4</v>
      </c>
      <c r="IJ454" s="240">
        <f t="shared" ca="1" si="1093"/>
        <v>7.3232868824009705E-6</v>
      </c>
      <c r="IK454" s="240">
        <f t="shared" ca="1" si="1094"/>
        <v>1.4600396526001254E-4</v>
      </c>
      <c r="IL454" s="240">
        <f t="shared" ca="1" si="1095"/>
        <v>-1.9805493702522057E-4</v>
      </c>
      <c r="IM454" s="240">
        <f t="shared" ca="1" si="1096"/>
        <v>1.1272424729558459E-4</v>
      </c>
      <c r="IN454" s="240">
        <f t="shared" ca="1" si="1097"/>
        <v>5.0798102873474737E-5</v>
      </c>
      <c r="IO454" s="240">
        <f t="shared" ca="1" si="1098"/>
        <v>-1.7908412983661979E-4</v>
      </c>
      <c r="IP454" s="240">
        <f t="shared" ca="1" si="1099"/>
        <v>1.8314767755310898E-4</v>
      </c>
      <c r="IQ454" s="240">
        <f t="shared" ca="1" si="1100"/>
        <v>-6.0170048618879249E-5</v>
      </c>
      <c r="IR454" s="240">
        <f t="shared" ca="1" si="1101"/>
        <v>-1.0454479411900519E-4</v>
      </c>
      <c r="IS454" s="240">
        <f t="shared" ca="1" si="1102"/>
        <v>1.9674168940031768E-4</v>
      </c>
      <c r="IT454" s="240">
        <f t="shared" ca="1" si="1103"/>
        <v>-1.5246786306727166E-4</v>
      </c>
      <c r="IU454" s="240">
        <f t="shared" ca="1" si="1104"/>
        <v>2.4340457571624539E-6</v>
      </c>
      <c r="IV454" s="240">
        <f t="shared" ca="1" si="1105"/>
        <v>1.4928815789311582E-4</v>
      </c>
      <c r="IW454" s="240">
        <f t="shared" ca="1" si="1106"/>
        <v>-1.9745598677790339E-4</v>
      </c>
      <c r="IX454" s="240">
        <f t="shared" ca="1" si="1107"/>
        <v>1.0865761859082522E-4</v>
      </c>
      <c r="IY454" s="240">
        <f t="shared" ca="1" si="1108"/>
        <v>5.5511575490786052E-5</v>
      </c>
      <c r="IZ454" s="240">
        <f t="shared" ca="1" si="1109"/>
        <v>-1.8117492575115676E-4</v>
      </c>
      <c r="JA454" s="240">
        <f t="shared" ca="1" si="1110"/>
        <v>1.8116550715884449E-4</v>
      </c>
      <c r="JB454" s="240">
        <f t="shared" ca="1" si="1111"/>
        <v>-5.548985296106112E-5</v>
      </c>
    </row>
    <row r="455" spans="2:262">
      <c r="B455" s="248">
        <v>94</v>
      </c>
      <c r="C455" s="247">
        <f t="shared" si="1112"/>
        <v>1.8359375000000012E-3</v>
      </c>
      <c r="D455" s="244">
        <f t="shared" ca="1" si="855"/>
        <v>23.807142086035153</v>
      </c>
      <c r="E455" s="243">
        <f ca="1">CV361</f>
        <v>-0.19285791396484853</v>
      </c>
      <c r="F455" s="242">
        <v>94</v>
      </c>
      <c r="G455" s="240">
        <f t="shared" ca="1" si="856"/>
        <v>8.7019408298298574E-5</v>
      </c>
      <c r="H455" s="240">
        <f t="shared" ca="1" si="857"/>
        <v>1.5996280101435531E-4</v>
      </c>
      <c r="I455" s="240">
        <f t="shared" ca="1" si="858"/>
        <v>-3.0186831122550262E-4</v>
      </c>
      <c r="J455" s="240">
        <f t="shared" ca="1" si="859"/>
        <v>2.4548193416171074E-4</v>
      </c>
      <c r="K455" s="240">
        <f t="shared" ca="1" si="860"/>
        <v>-2.7842871053423775E-5</v>
      </c>
      <c r="L455" s="240">
        <f t="shared" ca="1" si="861"/>
        <v>-2.0808567539255595E-4</v>
      </c>
      <c r="M455" s="240">
        <f t="shared" ca="1" si="862"/>
        <v>3.0732646842394516E-4</v>
      </c>
      <c r="N455" s="240">
        <f t="shared" ca="1" si="863"/>
        <v>-2.0469000847066373E-4</v>
      </c>
      <c r="O455" s="240">
        <f t="shared" ca="1" si="864"/>
        <v>-3.2403652111572337E-5</v>
      </c>
      <c r="P455" s="240">
        <f t="shared" ca="1" si="865"/>
        <v>2.4821193396121156E-4</v>
      </c>
      <c r="Q455" s="240">
        <f t="shared" ca="1" si="866"/>
        <v>-3.009742417915246E-4</v>
      </c>
      <c r="R455" s="240">
        <f t="shared" ca="1" si="867"/>
        <v>1.5603196054556835E-4</v>
      </c>
      <c r="S455" s="240">
        <f t="shared" ca="1" si="868"/>
        <v>9.1404921098098206E-5</v>
      </c>
      <c r="T455" s="240">
        <f t="shared" ca="1" si="869"/>
        <v>-2.7879954710659493E-4</v>
      </c>
      <c r="U455" s="241">
        <f t="shared" ca="1" si="870"/>
        <v>2.8305574383535507E-4</v>
      </c>
      <c r="V455" s="240">
        <f t="shared" ca="1" si="871"/>
        <v>-1.0137769188043833E-4</v>
      </c>
      <c r="W455" s="240">
        <f t="shared" ca="1" si="872"/>
        <v>-1.4689355022729446E-4</v>
      </c>
      <c r="X455" s="240">
        <f t="shared" ca="1" si="873"/>
        <v>2.986730500092583E-4</v>
      </c>
      <c r="Y455" s="240">
        <f t="shared" ca="1" si="874"/>
        <v>-2.5425957238308348E-4</v>
      </c>
      <c r="Z455" s="240">
        <f t="shared" ca="1" si="875"/>
        <v>4.2827535369608781E-5</v>
      </c>
      <c r="AA455" s="240">
        <f t="shared" ca="1" si="876"/>
        <v>1.9673714260010869E-4</v>
      </c>
      <c r="AB455" s="240">
        <f t="shared" ca="1" si="877"/>
        <v>-3.0706871509784256E-4</v>
      </c>
      <c r="AC455" s="240">
        <f t="shared" ca="1" si="878"/>
        <v>2.1569234815453972E-4</v>
      </c>
      <c r="AD455" s="240">
        <f t="shared" ca="1" si="879"/>
        <v>1.7368459307518397E-5</v>
      </c>
      <c r="AE455" s="240">
        <f t="shared" ca="1" si="880"/>
        <v>-2.390202369142598E-4</v>
      </c>
      <c r="AF455" s="240">
        <f t="shared" ca="1" si="881"/>
        <v>3.0366390167133603E-4</v>
      </c>
      <c r="AG455" s="240">
        <f t="shared" ca="1" si="882"/>
        <v>-1.6883618794808099E-4</v>
      </c>
      <c r="AH455" s="240">
        <f t="shared" ca="1" si="883"/>
        <v>-7.6896993833801812E-5</v>
      </c>
      <c r="AI455" s="240">
        <f t="shared" ca="1" si="884"/>
        <v>2.7211791756789043E-4</v>
      </c>
      <c r="AJ455" s="240">
        <f t="shared" ca="1" si="885"/>
        <v>-2.885894548002778E-4</v>
      </c>
      <c r="AK455" s="240">
        <f t="shared" ca="1" si="886"/>
        <v>1.154917477232008E-4</v>
      </c>
      <c r="AL455" s="240">
        <f t="shared" ca="1" si="887"/>
        <v>1.3347042001138112E-4</v>
      </c>
      <c r="AM455" s="240">
        <f t="shared" ca="1" si="888"/>
        <v>-2.9475825925487234E-4</v>
      </c>
      <c r="AN455" s="240">
        <f t="shared" ca="1" si="889"/>
        <v>2.6242467702407643E-4</v>
      </c>
      <c r="AO455" s="240">
        <f t="shared" ca="1" si="890"/>
        <v>-5.770902440183831E-5</v>
      </c>
      <c r="AP455" s="240">
        <f t="shared" ca="1" si="891"/>
        <v>-1.8491465279899715E-4</v>
      </c>
      <c r="AQ455" s="240">
        <f t="shared" ca="1" si="892"/>
        <v>3.0607120634102618E-4</v>
      </c>
      <c r="AR455" s="240">
        <f t="shared" ca="1" si="893"/>
        <v>-2.2617506607929461E-4</v>
      </c>
      <c r="AS455" s="240">
        <f t="shared" ca="1" si="894"/>
        <v>-2.2914243636930662E-6</v>
      </c>
      <c r="AT455" s="240">
        <f t="shared" ca="1" si="895"/>
        <v>2.2925271918087999E-4</v>
      </c>
      <c r="AU455" s="240">
        <f t="shared" ca="1" si="896"/>
        <v>-3.0562200861420437E-4</v>
      </c>
      <c r="AV455" s="240">
        <f t="shared" ca="1" si="897"/>
        <v>1.8123367418552061E-4</v>
      </c>
      <c r="AW455" s="240">
        <f t="shared" ca="1" si="898"/>
        <v>6.2203814975977546E-5</v>
      </c>
      <c r="AX455" s="240">
        <f t="shared" ca="1" si="899"/>
        <v>-2.6478073213105028E-4</v>
      </c>
      <c r="AY455" s="240">
        <f t="shared" ca="1" si="900"/>
        <v>2.9342792849113578E-4</v>
      </c>
      <c r="AZ455" s="240">
        <f t="shared" ca="1" si="901"/>
        <v>-1.2932757382981574E-4</v>
      </c>
      <c r="BA455" s="240">
        <f t="shared" ca="1" si="902"/>
        <v>-1.1972574786303229E-4</v>
      </c>
      <c r="BB455" s="240">
        <f t="shared" ca="1" si="903"/>
        <v>2.9013337003616711E-4</v>
      </c>
      <c r="BC455" s="240">
        <f t="shared" ca="1" si="904"/>
        <v>-2.6995757763243139E-4</v>
      </c>
      <c r="BD455" s="240">
        <f t="shared" ca="1" si="905"/>
        <v>7.2451487339570189E-5</v>
      </c>
      <c r="BE455" s="240">
        <f t="shared" ca="1" si="906"/>
        <v>1.7264668740268381E-4</v>
      </c>
      <c r="BF455" s="240">
        <f t="shared" ca="1" si="907"/>
        <v>-3.0433634523946288E-4</v>
      </c>
      <c r="BG455" s="240">
        <f t="shared" ca="1" si="908"/>
        <v>2.3611290845926679E-4</v>
      </c>
      <c r="BH455" s="240">
        <f t="shared" ca="1" si="909"/>
        <v>-1.2791130822127267E-5</v>
      </c>
      <c r="BI455" s="240">
        <f t="shared" ca="1" si="910"/>
        <v>-2.1893291156682818E-4</v>
      </c>
      <c r="BJ455" s="240">
        <f t="shared" ca="1" si="911"/>
        <v>3.0684384536899502E-4</v>
      </c>
      <c r="BK455" s="240">
        <f t="shared" ca="1" si="912"/>
        <v>-1.9319455262765744E-4</v>
      </c>
      <c r="BL455" s="240">
        <f t="shared" ca="1" si="913"/>
        <v>-4.736078167946548E-5</v>
      </c>
      <c r="BM455" s="240">
        <f t="shared" ca="1" si="914"/>
        <v>2.5680566671845099E-4</v>
      </c>
      <c r="BN455" s="240">
        <f t="shared" ca="1" si="915"/>
        <v>-2.9755950860100753E-4</v>
      </c>
      <c r="BO455" s="240">
        <f t="shared" ca="1" si="916"/>
        <v>1.4285183848332085E-4</v>
      </c>
      <c r="BP455" s="240">
        <f t="shared" ca="1" si="917"/>
        <v>1.0569264590134443E-4</v>
      </c>
      <c r="BQ455" s="240">
        <f t="shared" ca="1" si="918"/>
        <v>-2.8480952411636122E-4</v>
      </c>
      <c r="BR455" s="240">
        <f t="shared" ca="1" si="919"/>
        <v>2.7684012679077865E-4</v>
      </c>
      <c r="BS455" s="240">
        <f t="shared" ca="1" si="920"/>
        <v>-8.701940829829608E-5</v>
      </c>
      <c r="BT455" s="240">
        <f t="shared" ca="1" si="921"/>
        <v>-1.5996280101435357E-4</v>
      </c>
      <c r="BU455" s="240">
        <f t="shared" ca="1" si="922"/>
        <v>3.01868311225503E-4</v>
      </c>
      <c r="BV455" s="240">
        <f t="shared" ca="1" si="923"/>
        <v>-2.4548193416171237E-4</v>
      </c>
      <c r="BW455" s="240">
        <f t="shared" ca="1" si="924"/>
        <v>2.7842871053422041E-5</v>
      </c>
      <c r="BX455" s="240">
        <f t="shared" ca="1" si="925"/>
        <v>2.0808567539255365E-4</v>
      </c>
      <c r="BY455" s="240">
        <f t="shared" ca="1" si="926"/>
        <v>-3.0732646842394521E-4</v>
      </c>
      <c r="BZ455" s="240">
        <f t="shared" ca="1" si="927"/>
        <v>2.0469000847066649E-4</v>
      </c>
      <c r="CA455" s="240">
        <f t="shared" ca="1" si="928"/>
        <v>3.2403652111573028E-5</v>
      </c>
      <c r="CB455" s="240">
        <f t="shared" ca="1" si="929"/>
        <v>-2.482119339612094E-4</v>
      </c>
      <c r="CC455" s="240">
        <f t="shared" ca="1" si="930"/>
        <v>3.0097424179152465E-4</v>
      </c>
      <c r="CD455" s="240">
        <f t="shared" ca="1" si="931"/>
        <v>-1.5603196054557244E-4</v>
      </c>
      <c r="CE455" s="240">
        <f t="shared" ca="1" si="932"/>
        <v>-9.1404921098097813E-5</v>
      </c>
      <c r="CF455" s="240">
        <f t="shared" ca="1" si="933"/>
        <v>2.7879954710659249E-4</v>
      </c>
      <c r="CG455" s="240">
        <f t="shared" ca="1" si="934"/>
        <v>-2.8305574383535566E-4</v>
      </c>
      <c r="CH455" s="240">
        <f t="shared" ca="1" si="935"/>
        <v>1.0137769188044389E-4</v>
      </c>
      <c r="CI455" s="240">
        <f t="shared" ca="1" si="936"/>
        <v>1.4689355022729314E-4</v>
      </c>
      <c r="CJ455" s="240">
        <f t="shared" ca="1" si="937"/>
        <v>-2.98673050009259E-4</v>
      </c>
      <c r="CK455" s="240">
        <f t="shared" ca="1" si="938"/>
        <v>2.5425957238308435E-4</v>
      </c>
      <c r="CL455" s="240">
        <f t="shared" ca="1" si="939"/>
        <v>-4.2827535369605976E-5</v>
      </c>
      <c r="CM455" s="240">
        <f t="shared" ca="1" si="940"/>
        <v>-1.9673714260010587E-4</v>
      </c>
      <c r="CN455" s="240">
        <f t="shared" ca="1" si="941"/>
        <v>3.0706871509784262E-4</v>
      </c>
      <c r="CO455" s="240">
        <f t="shared" ca="1" si="942"/>
        <v>-2.1569234815454238E-4</v>
      </c>
      <c r="CP455" s="240">
        <f t="shared" ca="1" si="943"/>
        <v>-1.7368459307519048E-5</v>
      </c>
      <c r="CQ455" s="240">
        <f t="shared" ca="1" si="944"/>
        <v>2.3902023691425747E-4</v>
      </c>
      <c r="CR455" s="240">
        <f t="shared" ca="1" si="945"/>
        <v>-3.0366390167133593E-4</v>
      </c>
      <c r="CS455" s="240">
        <f t="shared" ca="1" si="946"/>
        <v>1.6883618794808413E-4</v>
      </c>
      <c r="CT455" s="240">
        <f t="shared" ca="1" si="947"/>
        <v>7.6896993833800348E-5</v>
      </c>
      <c r="CU455" s="240">
        <f t="shared" ca="1" si="948"/>
        <v>-2.7211791756788766E-4</v>
      </c>
      <c r="CV455" s="240">
        <f t="shared" ca="1" si="949"/>
        <v>2.8858945480027829E-4</v>
      </c>
      <c r="CW455" s="240">
        <f t="shared" ca="1" si="950"/>
        <v>-1.1549174772320625E-4</v>
      </c>
      <c r="CX455" s="240">
        <f t="shared" ca="1" si="951"/>
        <v>-1.3347042001137977E-4</v>
      </c>
      <c r="CY455" s="240">
        <f t="shared" ca="1" si="952"/>
        <v>2.9475825925487316E-4</v>
      </c>
      <c r="CZ455" s="240">
        <f t="shared" ca="1" si="953"/>
        <v>-2.6242467702407724E-4</v>
      </c>
      <c r="DA455" s="240">
        <f t="shared" ca="1" si="954"/>
        <v>5.7709024401835478E-5</v>
      </c>
      <c r="DB455" s="240">
        <f t="shared" ca="1" si="955"/>
        <v>1.8491465279899596E-4</v>
      </c>
      <c r="DC455" s="240">
        <f t="shared" ca="1" si="956"/>
        <v>-3.0607120634102645E-4</v>
      </c>
      <c r="DD455" s="240">
        <f t="shared" ca="1" si="957"/>
        <v>2.2617506607929561E-4</v>
      </c>
      <c r="DE455" s="240">
        <f t="shared" ca="1" si="958"/>
        <v>2.2914243636959258E-6</v>
      </c>
      <c r="DF455" s="240">
        <f t="shared" ca="1" si="959"/>
        <v>-2.2925271918087899E-4</v>
      </c>
      <c r="DG455" s="240">
        <f t="shared" ca="1" si="960"/>
        <v>3.0562200861420453E-4</v>
      </c>
      <c r="DH455" s="240">
        <f t="shared" ca="1" si="961"/>
        <v>-1.8123367418552538E-4</v>
      </c>
      <c r="DI455" s="240">
        <f t="shared" ca="1" si="962"/>
        <v>-6.2203814975976069E-5</v>
      </c>
      <c r="DJ455" s="240">
        <f t="shared" ca="1" si="963"/>
        <v>2.647807321310473E-4</v>
      </c>
      <c r="DK455" s="240">
        <f t="shared" ca="1" si="964"/>
        <v>-2.9342792849113621E-4</v>
      </c>
      <c r="DL455" s="240">
        <f t="shared" ca="1" si="965"/>
        <v>1.2932757382982105E-4</v>
      </c>
      <c r="DM455" s="240">
        <f t="shared" ca="1" si="966"/>
        <v>1.1972574786303091E-4</v>
      </c>
      <c r="DN455" s="240">
        <f t="shared" ca="1" si="967"/>
        <v>-2.9013337003616803E-4</v>
      </c>
      <c r="DO455" s="240">
        <f t="shared" ca="1" si="968"/>
        <v>2.6995757763242798E-4</v>
      </c>
      <c r="DP455" s="240">
        <f t="shared" ca="1" si="969"/>
        <v>-7.2451487339575881E-5</v>
      </c>
      <c r="DQ455" s="240">
        <f t="shared" ca="1" si="970"/>
        <v>-1.7264668740268256E-4</v>
      </c>
      <c r="DR455" s="240">
        <f t="shared" ca="1" si="971"/>
        <v>3.0433634523946331E-4</v>
      </c>
      <c r="DS455" s="240">
        <f t="shared" ca="1" si="972"/>
        <v>-2.3611290845926213E-4</v>
      </c>
      <c r="DT455" s="240">
        <f t="shared" ca="1" si="973"/>
        <v>1.2791130822133149E-5</v>
      </c>
      <c r="DU455" s="240">
        <f t="shared" ca="1" si="974"/>
        <v>2.1893291156682715E-4</v>
      </c>
      <c r="DV455" s="240">
        <f t="shared" ca="1" si="975"/>
        <v>-3.0684384536899513E-4</v>
      </c>
      <c r="DW455" s="240">
        <f t="shared" ca="1" si="976"/>
        <v>1.9319455262765186E-4</v>
      </c>
      <c r="DX455" s="240">
        <f t="shared" ca="1" si="977"/>
        <v>4.7360781679455343E-5</v>
      </c>
      <c r="DY455" s="240">
        <f t="shared" ca="1" si="978"/>
        <v>-2.5680566671845017E-4</v>
      </c>
      <c r="DZ455" s="240">
        <f t="shared" ca="1" si="979"/>
        <v>2.9755950860100791E-4</v>
      </c>
      <c r="EA455" s="240">
        <f t="shared" ca="1" si="980"/>
        <v>-1.4285183848331446E-4</v>
      </c>
      <c r="EB455" s="240">
        <f t="shared" ca="1" si="981"/>
        <v>-1.0569264590133482E-4</v>
      </c>
      <c r="EC455" s="240">
        <f t="shared" ca="1" si="982"/>
        <v>2.8480952411636068E-4</v>
      </c>
      <c r="ED455" s="240">
        <f t="shared" ca="1" si="983"/>
        <v>-2.768401267907793E-4</v>
      </c>
      <c r="EE455" s="240">
        <f t="shared" ca="1" si="984"/>
        <v>8.7019408298297544E-5</v>
      </c>
      <c r="EF455" s="240">
        <f t="shared" ca="1" si="985"/>
        <v>1.5996280101435972E-4</v>
      </c>
      <c r="EG455" s="240">
        <f t="shared" ca="1" si="986"/>
        <v>-3.018683112255011E-4</v>
      </c>
      <c r="EH455" s="240">
        <f t="shared" ca="1" si="987"/>
        <v>2.4548193416171324E-4</v>
      </c>
      <c r="EI455" s="240">
        <f t="shared" ca="1" si="988"/>
        <v>-2.7842871053423531E-5</v>
      </c>
      <c r="EJ455" s="240">
        <f t="shared" ca="1" si="989"/>
        <v>-2.0808567539255896E-4</v>
      </c>
      <c r="EK455" s="240">
        <f t="shared" ca="1" si="990"/>
        <v>3.0732646842394527E-4</v>
      </c>
      <c r="EL455" s="240">
        <f t="shared" ca="1" si="991"/>
        <v>-2.046900084706676E-4</v>
      </c>
      <c r="EM455" s="240">
        <f t="shared" ca="1" si="992"/>
        <v>-3.2403652111571537E-5</v>
      </c>
      <c r="EN455" s="240">
        <f t="shared" ca="1" si="993"/>
        <v>2.4821193396121368E-4</v>
      </c>
      <c r="EO455" s="240">
        <f t="shared" ca="1" si="994"/>
        <v>-3.0097424179152676E-4</v>
      </c>
      <c r="EP455" s="240">
        <f t="shared" ca="1" si="995"/>
        <v>1.5603196054557374E-4</v>
      </c>
      <c r="EQ455" s="240">
        <f t="shared" ca="1" si="996"/>
        <v>9.1404921098096363E-5</v>
      </c>
      <c r="ER455" s="240">
        <f t="shared" ca="1" si="997"/>
        <v>-2.7879954710659553E-4</v>
      </c>
      <c r="ES455" s="240">
        <f t="shared" ca="1" si="998"/>
        <v>2.8305574383535967E-4</v>
      </c>
      <c r="ET455" s="240">
        <f t="shared" ca="1" si="999"/>
        <v>-1.013776918804453E-4</v>
      </c>
      <c r="EU455" s="240">
        <f t="shared" ca="1" si="1000"/>
        <v>-1.4689355022729181E-4</v>
      </c>
      <c r="EV455" s="240">
        <f t="shared" ca="1" si="1001"/>
        <v>2.9867305000925862E-4</v>
      </c>
      <c r="EW455" s="240">
        <f t="shared" ca="1" si="1002"/>
        <v>-2.5425957238308023E-4</v>
      </c>
      <c r="EX455" s="240">
        <f t="shared" ca="1" si="1003"/>
        <v>4.28275353696161E-5</v>
      </c>
      <c r="EY455" s="240">
        <f t="shared" ca="1" si="1004"/>
        <v>1.9673714260010474E-4</v>
      </c>
      <c r="EZ455" s="240">
        <f t="shared" ca="1" si="1005"/>
        <v>-3.0706871509784256E-4</v>
      </c>
      <c r="FA455" s="240">
        <f t="shared" ca="1" si="1006"/>
        <v>2.156923481545372E-4</v>
      </c>
      <c r="FB455" s="240">
        <f t="shared" ca="1" si="1007"/>
        <v>1.7368459307508829E-5</v>
      </c>
      <c r="FC455" s="240">
        <f t="shared" ca="1" si="1008"/>
        <v>-2.3902023691425655E-4</v>
      </c>
      <c r="FD455" s="240">
        <f t="shared" ca="1" si="1009"/>
        <v>3.036639016713362E-4</v>
      </c>
      <c r="FE455" s="240">
        <f t="shared" ca="1" si="1010"/>
        <v>-1.6883618794807806E-4</v>
      </c>
      <c r="FF455" s="240">
        <f t="shared" ca="1" si="1011"/>
        <v>-7.6896993833790427E-5</v>
      </c>
      <c r="FG455" s="240">
        <f t="shared" ca="1" si="1012"/>
        <v>2.7211791756788701E-4</v>
      </c>
      <c r="FH455" s="240">
        <f t="shared" ca="1" si="1013"/>
        <v>-2.8858945480027883E-4</v>
      </c>
      <c r="FI455" s="240">
        <f t="shared" ca="1" si="1014"/>
        <v>1.1549174772319956E-4</v>
      </c>
      <c r="FJ455" s="240">
        <f t="shared" ca="1" si="1015"/>
        <v>1.3347042001137055E-4</v>
      </c>
      <c r="FK455" s="240">
        <f t="shared" ca="1" si="1016"/>
        <v>-2.9475825925487028E-4</v>
      </c>
      <c r="FL455" s="240">
        <f t="shared" ca="1" si="1017"/>
        <v>2.62424677024078E-4</v>
      </c>
      <c r="FM455" s="240">
        <f t="shared" ca="1" si="1018"/>
        <v>-5.7709024401836968E-5</v>
      </c>
      <c r="FN455" s="240">
        <f t="shared" ca="1" si="1019"/>
        <v>-1.8491465279900176E-4</v>
      </c>
      <c r="FO455" s="240">
        <f t="shared" ca="1" si="1020"/>
        <v>3.0607120634102553E-4</v>
      </c>
      <c r="FP455" s="240">
        <f t="shared" ca="1" si="1021"/>
        <v>-2.2617506607929667E-4</v>
      </c>
      <c r="FQ455" s="240">
        <f t="shared" ca="1" si="1022"/>
        <v>-2.2914243636944079E-6</v>
      </c>
      <c r="FR455" s="240">
        <f t="shared" ca="1" si="1023"/>
        <v>2.2925271918088381E-4</v>
      </c>
      <c r="FS455" s="240">
        <f t="shared" ca="1" si="1024"/>
        <v>-3.0562200861420556E-4</v>
      </c>
      <c r="FT455" s="240">
        <f t="shared" ca="1" si="1025"/>
        <v>1.812336741855266E-4</v>
      </c>
      <c r="FU455" s="240">
        <f t="shared" ca="1" si="1026"/>
        <v>6.2203814975974591E-5</v>
      </c>
      <c r="FV455" s="240">
        <f t="shared" ca="1" si="1027"/>
        <v>-2.6478073213105098E-4</v>
      </c>
      <c r="FW455" s="240">
        <f t="shared" ca="1" si="1028"/>
        <v>2.9342792849113925E-4</v>
      </c>
      <c r="FX455" s="240">
        <f t="shared" ca="1" si="1029"/>
        <v>-1.2932757382982241E-4</v>
      </c>
      <c r="FY455" s="240">
        <f t="shared" ca="1" si="1030"/>
        <v>-1.197257478630295E-4</v>
      </c>
      <c r="FZ455" s="240">
        <f t="shared" ca="1" si="1031"/>
        <v>2.9013337003616754E-4</v>
      </c>
      <c r="GA455" s="240">
        <f t="shared" ca="1" si="1032"/>
        <v>-2.6995757763242868E-4</v>
      </c>
      <c r="GB455" s="240">
        <f t="shared" ca="1" si="1033"/>
        <v>7.2451487339577359E-5</v>
      </c>
      <c r="GC455" s="240">
        <f t="shared" ca="1" si="1034"/>
        <v>1.7264668740268131E-4</v>
      </c>
      <c r="GD455" s="240">
        <f t="shared" ca="1" si="1035"/>
        <v>-3.043363452394631E-4</v>
      </c>
      <c r="GE455" s="240">
        <f t="shared" ca="1" si="1036"/>
        <v>2.3611290845926308E-4</v>
      </c>
      <c r="GF455" s="240">
        <f t="shared" ca="1" si="1037"/>
        <v>-1.279113082213464E-5</v>
      </c>
      <c r="GG455" s="240">
        <f t="shared" ca="1" si="1038"/>
        <v>-2.1893291156682606E-4</v>
      </c>
      <c r="GH455" s="240">
        <f t="shared" ca="1" si="1039"/>
        <v>3.0684384536899519E-4</v>
      </c>
      <c r="GI455" s="240">
        <f t="shared" ca="1" si="1040"/>
        <v>-1.93194552627653E-4</v>
      </c>
      <c r="GJ455" s="240">
        <f t="shared" ca="1" si="1041"/>
        <v>-4.7360781679453852E-5</v>
      </c>
      <c r="GK455" s="240">
        <f t="shared" ca="1" si="1042"/>
        <v>2.5680566671844936E-4</v>
      </c>
      <c r="GL455" s="240">
        <f t="shared" ca="1" si="1043"/>
        <v>-2.9755950860100829E-4</v>
      </c>
      <c r="GM455" s="240">
        <f t="shared" ca="1" si="1044"/>
        <v>1.4285183848331581E-4</v>
      </c>
      <c r="GN455" s="240">
        <f t="shared" ca="1" si="1045"/>
        <v>1.0569264590133338E-4</v>
      </c>
      <c r="GO455" s="240">
        <f t="shared" ca="1" si="1046"/>
        <v>-2.8480952411636014E-4</v>
      </c>
      <c r="GP455" s="240">
        <f t="shared" ca="1" si="1047"/>
        <v>2.7684012679077995E-4</v>
      </c>
      <c r="GQ455" s="240">
        <f t="shared" ca="1" si="1048"/>
        <v>-8.7019408298298954E-5</v>
      </c>
      <c r="GR455" s="240">
        <f t="shared" ca="1" si="1049"/>
        <v>-1.5996280101435845E-4</v>
      </c>
      <c r="GS455" s="240">
        <f t="shared" ca="1" si="1050"/>
        <v>3.0186831122550083E-4</v>
      </c>
      <c r="GT455" s="240">
        <f t="shared" ca="1" si="1051"/>
        <v>-2.4548193416171411E-4</v>
      </c>
      <c r="GU455" s="240">
        <f t="shared" ca="1" si="1052"/>
        <v>2.7842871053425036E-5</v>
      </c>
      <c r="GV455" s="240">
        <f t="shared" ca="1" si="1053"/>
        <v>2.0808567539255785E-4</v>
      </c>
      <c r="GW455" s="240">
        <f t="shared" ca="1" si="1054"/>
        <v>-3.0732646842394527E-4</v>
      </c>
      <c r="GX455" s="240">
        <f t="shared" ca="1" si="1055"/>
        <v>2.0469000847066869E-4</v>
      </c>
      <c r="GY455" s="240">
        <f t="shared" ca="1" si="1056"/>
        <v>3.2403652111569992E-5</v>
      </c>
      <c r="GZ455" s="240">
        <f t="shared" ca="1" si="1057"/>
        <v>-2.4821193396121276E-4</v>
      </c>
      <c r="HA455" s="240">
        <f t="shared" ca="1" si="1058"/>
        <v>3.0097424179152704E-4</v>
      </c>
      <c r="HB455" s="240">
        <f t="shared" ca="1" si="1059"/>
        <v>-1.5603196054557507E-4</v>
      </c>
      <c r="HC455" s="240">
        <f t="shared" ca="1" si="1060"/>
        <v>-9.1404921098094913E-5</v>
      </c>
      <c r="HD455" s="240">
        <f t="shared" ca="1" si="1061"/>
        <v>2.7879954710659488E-4</v>
      </c>
      <c r="HE455" s="240">
        <f t="shared" ca="1" si="1062"/>
        <v>-2.8305574383536022E-4</v>
      </c>
      <c r="HF455" s="240">
        <f t="shared" ca="1" si="1063"/>
        <v>1.0137769188044674E-4</v>
      </c>
      <c r="HG455" s="240">
        <f t="shared" ca="1" si="1064"/>
        <v>1.4689355022729048E-4</v>
      </c>
      <c r="HH455" s="240">
        <f t="shared" ca="1" si="1065"/>
        <v>-2.986730500092583E-4</v>
      </c>
      <c r="HI455" s="240">
        <f t="shared" ca="1" si="1066"/>
        <v>2.542595723830811E-4</v>
      </c>
      <c r="HJ455" s="240">
        <f t="shared" ca="1" si="1067"/>
        <v>-4.2827535369617591E-5</v>
      </c>
      <c r="HK455" s="240">
        <f t="shared" ca="1" si="1068"/>
        <v>-1.9673714260010357E-4</v>
      </c>
      <c r="HL455" s="240">
        <f t="shared" ca="1" si="1069"/>
        <v>3.0706871509784245E-4</v>
      </c>
      <c r="HM455" s="240">
        <f t="shared" ca="1" si="1070"/>
        <v>-2.1569234815453831E-4</v>
      </c>
      <c r="HN455" s="240">
        <f t="shared" ca="1" si="1071"/>
        <v>-1.7368459307507325E-5</v>
      </c>
      <c r="HO455" s="240">
        <f t="shared" ca="1" si="1072"/>
        <v>2.390202369142556E-4</v>
      </c>
      <c r="HP455" s="240">
        <f t="shared" ca="1" si="1073"/>
        <v>-3.0366390167133641E-4</v>
      </c>
      <c r="HQ455" s="240">
        <f t="shared" ca="1" si="1074"/>
        <v>1.6883618794807934E-4</v>
      </c>
      <c r="HR455" s="240">
        <f t="shared" ca="1" si="1075"/>
        <v>7.6896993833788964E-5</v>
      </c>
      <c r="HS455" s="240">
        <f t="shared" ca="1" si="1076"/>
        <v>-2.7211791756788631E-4</v>
      </c>
      <c r="HT455" s="240">
        <f t="shared" ca="1" si="1077"/>
        <v>2.8858945480027932E-4</v>
      </c>
      <c r="HU455" s="240">
        <f t="shared" ca="1" si="1078"/>
        <v>-1.1549174772320096E-4</v>
      </c>
      <c r="HV455" s="240">
        <f t="shared" ca="1" si="1079"/>
        <v>-1.3347042001138492E-4</v>
      </c>
      <c r="HW455" s="240">
        <f t="shared" ca="1" si="1080"/>
        <v>2.9475825925487478E-4</v>
      </c>
      <c r="HX455" s="240">
        <f t="shared" ca="1" si="1081"/>
        <v>-2.6242467702406971E-4</v>
      </c>
      <c r="HY455" s="240">
        <f t="shared" ca="1" si="1082"/>
        <v>5.7709024401855576E-5</v>
      </c>
      <c r="HZ455" s="240">
        <f t="shared" ca="1" si="1083"/>
        <v>1.8491465279898658E-4</v>
      </c>
      <c r="IA455" s="240">
        <f t="shared" ca="1" si="1084"/>
        <v>-3.0607120634102537E-4</v>
      </c>
      <c r="IB455" s="240">
        <f t="shared" ca="1" si="1085"/>
        <v>2.2617506607929761E-4</v>
      </c>
      <c r="IC455" s="240">
        <f t="shared" ca="1" si="1086"/>
        <v>2.2914243636929172E-6</v>
      </c>
      <c r="ID455" s="240">
        <f t="shared" ca="1" si="1087"/>
        <v>-2.2925271918088281E-4</v>
      </c>
      <c r="IE455" s="240">
        <f t="shared" ca="1" si="1088"/>
        <v>3.5029043415020955E-4</v>
      </c>
      <c r="IF455" s="240">
        <f t="shared" ca="1" si="1089"/>
        <v>-1.8123367418551364E-4</v>
      </c>
      <c r="IG455" s="240">
        <f t="shared" ca="1" si="1090"/>
        <v>-6.2203814975956011E-5</v>
      </c>
      <c r="IH455" s="240">
        <f t="shared" ca="1" si="1091"/>
        <v>2.6478073213104133E-4</v>
      </c>
      <c r="II455" s="240">
        <f t="shared" ca="1" si="1092"/>
        <v>-2.9342792849113973E-4</v>
      </c>
      <c r="IJ455" s="240">
        <f t="shared" ca="1" si="1093"/>
        <v>1.2932757382982376E-4</v>
      </c>
      <c r="IK455" s="240">
        <f t="shared" ca="1" si="1094"/>
        <v>1.1972574786302812E-4</v>
      </c>
      <c r="IL455" s="240">
        <f t="shared" ca="1" si="1095"/>
        <v>-2.9013337003616705E-4</v>
      </c>
      <c r="IM455" s="240">
        <f t="shared" ca="1" si="1096"/>
        <v>2.6995757763242939E-4</v>
      </c>
      <c r="IN455" s="240">
        <f t="shared" ca="1" si="1097"/>
        <v>-7.2451487339561868E-5</v>
      </c>
      <c r="IO455" s="240">
        <f t="shared" ca="1" si="1098"/>
        <v>-1.7264668740269454E-4</v>
      </c>
      <c r="IP455" s="240">
        <f t="shared" ca="1" si="1099"/>
        <v>3.0433634523946039E-4</v>
      </c>
      <c r="IQ455" s="240">
        <f t="shared" ca="1" si="1100"/>
        <v>-2.3611290845927525E-4</v>
      </c>
      <c r="IR455" s="240">
        <f t="shared" ca="1" si="1101"/>
        <v>1.2791130822136171E-5</v>
      </c>
      <c r="IS455" s="240">
        <f t="shared" ca="1" si="1102"/>
        <v>2.1893291156682503E-4</v>
      </c>
      <c r="IT455" s="240">
        <f t="shared" ca="1" si="1103"/>
        <v>-3.0684384536899529E-4</v>
      </c>
      <c r="IU455" s="240">
        <f t="shared" ca="1" si="1104"/>
        <v>1.9319455262765419E-4</v>
      </c>
      <c r="IV455" s="240">
        <f t="shared" ca="1" si="1105"/>
        <v>4.7360781679469641E-5</v>
      </c>
      <c r="IW455" s="240">
        <f t="shared" ca="1" si="1106"/>
        <v>-2.5680566671845814E-4</v>
      </c>
      <c r="IX455" s="240">
        <f t="shared" ca="1" si="1107"/>
        <v>2.9755950860101306E-4</v>
      </c>
      <c r="IY455" s="240">
        <f t="shared" ca="1" si="1108"/>
        <v>-1.4285183848333259E-4</v>
      </c>
      <c r="IZ455" s="240">
        <f t="shared" ca="1" si="1109"/>
        <v>-1.0569264590133199E-4</v>
      </c>
      <c r="JA455" s="240">
        <f t="shared" ca="1" si="1110"/>
        <v>2.8480952411635954E-4</v>
      </c>
      <c r="JB455" s="240">
        <f t="shared" ca="1" si="1111"/>
        <v>-2.7684012679078061E-4</v>
      </c>
    </row>
    <row r="456" spans="2:262">
      <c r="B456" s="248">
        <v>95</v>
      </c>
      <c r="C456" s="247">
        <f t="shared" si="1112"/>
        <v>1.8554687500000012E-3</v>
      </c>
      <c r="D456" s="244">
        <f t="shared" ca="1" si="855"/>
        <v>23.806937318342456</v>
      </c>
      <c r="E456" s="243">
        <f ca="1">CW361</f>
        <v>-0.19306268165754403</v>
      </c>
      <c r="F456" s="242">
        <v>95</v>
      </c>
      <c r="G456" s="240">
        <f t="shared" ca="1" si="856"/>
        <v>4.3157594957488038E-4</v>
      </c>
      <c r="H456" s="240">
        <f t="shared" ca="1" si="857"/>
        <v>3.8469357297092616E-4</v>
      </c>
      <c r="I456" s="240">
        <f t="shared" ca="1" si="858"/>
        <v>-9.620995813013224E-4</v>
      </c>
      <c r="J456" s="240">
        <f t="shared" ca="1" si="859"/>
        <v>9.4211976579270957E-4</v>
      </c>
      <c r="K456" s="240">
        <f t="shared" ca="1" si="860"/>
        <v>-3.3715997172320333E-4</v>
      </c>
      <c r="L456" s="240">
        <f t="shared" ca="1" si="861"/>
        <v>-4.7714882466160619E-4</v>
      </c>
      <c r="M456" s="240">
        <f t="shared" ca="1" si="862"/>
        <v>9.9518689267883353E-4</v>
      </c>
      <c r="N456" s="240">
        <f t="shared" ca="1" si="863"/>
        <v>-8.9529459952429765E-4</v>
      </c>
      <c r="O456" s="240">
        <f t="shared" ca="1" si="864"/>
        <v>2.3949695903344306E-4</v>
      </c>
      <c r="P456" s="240">
        <f t="shared" ca="1" si="865"/>
        <v>5.6500887233471497E-4</v>
      </c>
      <c r="Q456" s="240">
        <f t="shared" ca="1" si="866"/>
        <v>-1.0186900102553535E-3</v>
      </c>
      <c r="R456" s="240">
        <f t="shared" ca="1" si="867"/>
        <v>8.398472568446545E-4</v>
      </c>
      <c r="S456" s="240">
        <f t="shared" ca="1" si="868"/>
        <v>-1.3952745970583538E-4</v>
      </c>
      <c r="T456" s="240">
        <f t="shared" ca="1" si="869"/>
        <v>-6.4742757570197275E-4</v>
      </c>
      <c r="U456" s="241">
        <f t="shared" ca="1" si="870"/>
        <v>1.0323825861605095E-3</v>
      </c>
      <c r="V456" s="240">
        <f t="shared" ca="1" si="871"/>
        <v>-7.763117259743862E-4</v>
      </c>
      <c r="W456" s="240">
        <f t="shared" ca="1" si="872"/>
        <v>3.8214234667796165E-5</v>
      </c>
      <c r="X456" s="240">
        <f t="shared" ca="1" si="873"/>
        <v>7.2361119759530674E-4</v>
      </c>
      <c r="Y456" s="240">
        <f t="shared" ca="1" si="874"/>
        <v>-1.0361327534032106E-3</v>
      </c>
      <c r="Z456" s="240">
        <f t="shared" ca="1" si="875"/>
        <v>7.052998888078273E-4</v>
      </c>
      <c r="AA456" s="240">
        <f t="shared" ca="1" si="876"/>
        <v>6.3467014340123213E-5</v>
      </c>
      <c r="AB456" s="240">
        <f t="shared" ca="1" si="877"/>
        <v>-7.9282604808967997E-4</v>
      </c>
      <c r="AC456" s="240">
        <f t="shared" ca="1" si="878"/>
        <v>1.0299043958228605E-3</v>
      </c>
      <c r="AD456" s="240">
        <f t="shared" ca="1" si="879"/>
        <v>-6.2749562815591069E-4</v>
      </c>
      <c r="AE456" s="240">
        <f t="shared" ca="1" si="880"/>
        <v>-1.6453704130534798E-4</v>
      </c>
      <c r="AF456" s="240">
        <f t="shared" ca="1" si="881"/>
        <v>8.5440555033814564E-4</v>
      </c>
      <c r="AG456" s="240">
        <f t="shared" ca="1" si="882"/>
        <v>-1.0137574959077243E-3</v>
      </c>
      <c r="AH456" s="240">
        <f t="shared" ca="1" si="883"/>
        <v>5.4364824158084971E-4</v>
      </c>
      <c r="AI456" s="240">
        <f t="shared" ca="1" si="884"/>
        <v>2.6402248661770624E-4</v>
      </c>
      <c r="AJ456" s="240">
        <f t="shared" ca="1" si="885"/>
        <v>-9.0775666007127445E-4</v>
      </c>
      <c r="AK456" s="240">
        <f t="shared" ca="1" si="886"/>
        <v>9.8784755713077839E-4</v>
      </c>
      <c r="AL456" s="240">
        <f t="shared" ca="1" si="887"/>
        <v>-4.5456522525100603E-4</v>
      </c>
      <c r="AM456" s="240">
        <f t="shared" ca="1" si="888"/>
        <v>-3.6096525105456341E-4</v>
      </c>
      <c r="AN456" s="240">
        <f t="shared" ca="1" si="889"/>
        <v>9.5236557693763953E-4</v>
      </c>
      <c r="AO456" s="240">
        <f t="shared" ca="1" si="890"/>
        <v>-9.524241063662576E-4</v>
      </c>
      <c r="AP456" s="240">
        <f t="shared" ca="1" si="891"/>
        <v>3.6110449731136646E-4</v>
      </c>
      <c r="AQ456" s="240">
        <f t="shared" ca="1" si="892"/>
        <v>4.5443172280008708E-4</v>
      </c>
      <c r="AR456" s="240">
        <f t="shared" ca="1" si="893"/>
        <v>-9.8780269268212485E-4</v>
      </c>
      <c r="AS456" s="240">
        <f t="shared" ca="1" si="894"/>
        <v>9.0782829080945265E-4</v>
      </c>
      <c r="AT456" s="240">
        <f t="shared" ca="1" si="895"/>
        <v>-2.6416613566282047E-4</v>
      </c>
      <c r="AU456" s="240">
        <f t="shared" ca="1" si="896"/>
        <v>-5.4352176863739694E-4</v>
      </c>
      <c r="AV456" s="240">
        <f t="shared" ca="1" si="897"/>
        <v>1.0137267285081927E-3</v>
      </c>
      <c r="AW456" s="240">
        <f t="shared" ca="1" si="898"/>
        <v>-8.5448959254272793E-4</v>
      </c>
      <c r="AX456" s="240">
        <f t="shared" ca="1" si="899"/>
        <v>1.6468370971994253E-4</v>
      </c>
      <c r="AY456" s="240">
        <f t="shared" ca="1" si="900"/>
        <v>6.2737740272350681E-4</v>
      </c>
      <c r="AZ456" s="240">
        <f t="shared" ca="1" si="901"/>
        <v>-1.0298880217793336E-3</v>
      </c>
      <c r="BA456" s="240">
        <f t="shared" ca="1" si="902"/>
        <v>7.9292169238829051E-4</v>
      </c>
      <c r="BB456" s="240">
        <f t="shared" ca="1" si="903"/>
        <v>-6.3615289627188328E-5</v>
      </c>
      <c r="BC456" s="240">
        <f t="shared" ca="1" si="904"/>
        <v>-7.0519104946201476E-4</v>
      </c>
      <c r="BD456" s="240">
        <f t="shared" ca="1" si="905"/>
        <v>1.036130930406675E-3</v>
      </c>
      <c r="BE456" s="240">
        <f t="shared" ca="1" si="906"/>
        <v>-7.237175228810654E-4</v>
      </c>
      <c r="BF456" s="240">
        <f t="shared" ca="1" si="907"/>
        <v>-3.8065780480330425E-5</v>
      </c>
      <c r="BG456" s="240">
        <f t="shared" ca="1" si="908"/>
        <v>7.7621332089756296E-4</v>
      </c>
      <c r="BH456" s="240">
        <f t="shared" ca="1" si="909"/>
        <v>-1.0323953317674188E-3</v>
      </c>
      <c r="BI456" s="240">
        <f t="shared" ca="1" si="910"/>
        <v>6.4754355800425434E-4</v>
      </c>
      <c r="BJ456" s="240">
        <f t="shared" ca="1" si="911"/>
        <v>1.3938025631295129E-4</v>
      </c>
      <c r="BK456" s="240">
        <f t="shared" ca="1" si="912"/>
        <v>-8.3976023373150415E-4</v>
      </c>
      <c r="BL456" s="240">
        <f t="shared" ca="1" si="913"/>
        <v>1.0187172017185489E-3</v>
      </c>
      <c r="BM456" s="240">
        <f t="shared" ca="1" si="914"/>
        <v>-5.6513339468055863E-4</v>
      </c>
      <c r="BN456" s="240">
        <f t="shared" ca="1" si="915"/>
        <v>-2.3935242408429429E-4</v>
      </c>
      <c r="BO456" s="240">
        <f t="shared" ca="1" si="916"/>
        <v>8.9521979645497852E-4</v>
      </c>
      <c r="BP456" s="240">
        <f t="shared" ca="1" si="917"/>
        <v>-9.9522826812965468E-4</v>
      </c>
      <c r="BQ456" s="240">
        <f t="shared" ca="1" si="918"/>
        <v>4.7728068783272585E-4</v>
      </c>
      <c r="BR456" s="240">
        <f t="shared" ca="1" si="919"/>
        <v>3.3701949716833247E-4</v>
      </c>
      <c r="BS456" s="240">
        <f t="shared" ca="1" si="920"/>
        <v>-9.420579031616563E-4</v>
      </c>
      <c r="BT456" s="240">
        <f t="shared" ca="1" si="921"/>
        <v>9.6215474227156757E-4</v>
      </c>
      <c r="BU456" s="240">
        <f t="shared" ca="1" si="922"/>
        <v>-3.8483150705292626E-4</v>
      </c>
      <c r="BV456" s="240">
        <f t="shared" ca="1" si="923"/>
        <v>-4.3144088826104301E-4</v>
      </c>
      <c r="BW456" s="240">
        <f t="shared" ca="1" si="924"/>
        <v>9.7982347727966533E-4</v>
      </c>
      <c r="BX456" s="240">
        <f t="shared" ca="1" si="925"/>
        <v>-9.1981514027811046E-4</v>
      </c>
      <c r="BY456" s="240">
        <f t="shared" ca="1" si="926"/>
        <v>2.8867618848987906E-4</v>
      </c>
      <c r="BZ456" s="240">
        <f t="shared" ca="1" si="927"/>
        <v>5.2170726775024607E-4</v>
      </c>
      <c r="CA456" s="240">
        <f t="shared" ca="1" si="928"/>
        <v>-1.0081528156854647E-3</v>
      </c>
      <c r="CB456" s="240">
        <f t="shared" ca="1" si="929"/>
        <v>8.6861721566168547E-4</v>
      </c>
      <c r="CC456" s="240">
        <f t="shared" ca="1" si="930"/>
        <v>-1.8974076042524565E-4</v>
      </c>
      <c r="CD456" s="240">
        <f t="shared" ca="1" si="931"/>
        <v>-6.0694932105681012E-4</v>
      </c>
      <c r="CE456" s="240">
        <f t="shared" ca="1" si="932"/>
        <v>1.0267730913638314E-3</v>
      </c>
      <c r="CF456" s="240">
        <f t="shared" ca="1" si="933"/>
        <v>-8.09054032423952E-4</v>
      </c>
      <c r="CG456" s="240">
        <f t="shared" ca="1" si="934"/>
        <v>8.8978025114837863E-5</v>
      </c>
      <c r="CH456" s="240">
        <f t="shared" ca="1" si="935"/>
        <v>6.8634612060932418E-4</v>
      </c>
      <c r="CI456" s="240">
        <f t="shared" ca="1" si="936"/>
        <v>-1.0355049808810934E-3</v>
      </c>
      <c r="CJ456" s="240">
        <f t="shared" ca="1" si="937"/>
        <v>7.4169921658007155E-4</v>
      </c>
      <c r="CK456" s="240">
        <f t="shared" ca="1" si="938"/>
        <v>1.26416172177329E-5</v>
      </c>
      <c r="CL456" s="240">
        <f t="shared" ca="1" si="939"/>
        <v>-7.5913303182541768E-4</v>
      </c>
      <c r="CM456" s="240">
        <f t="shared" ca="1" si="940"/>
        <v>1.0342643913678685E-3</v>
      </c>
      <c r="CN456" s="240">
        <f t="shared" ca="1" si="941"/>
        <v>-6.6720143182646973E-4</v>
      </c>
      <c r="CO456" s="240">
        <f t="shared" ca="1" si="942"/>
        <v>-1.1413951386591523E-4</v>
      </c>
      <c r="CP456" s="240">
        <f t="shared" ca="1" si="943"/>
        <v>8.246090769607247E-4</v>
      </c>
      <c r="CQ456" s="240">
        <f t="shared" ca="1" si="944"/>
        <v>-1.0230632703793451E-3</v>
      </c>
      <c r="CR456" s="240">
        <f t="shared" ca="1" si="945"/>
        <v>5.8627813255499809E-4</v>
      </c>
      <c r="CS456" s="240">
        <f t="shared" ca="1" si="946"/>
        <v>2.1453818460053455E-4</v>
      </c>
      <c r="CT456" s="240">
        <f t="shared" ca="1" si="947"/>
        <v>-8.8214368590772271E-4</v>
      </c>
      <c r="CU456" s="240">
        <f t="shared" ca="1" si="948"/>
        <v>1.0020094908337917E-3</v>
      </c>
      <c r="CV456" s="240">
        <f t="shared" ca="1" si="949"/>
        <v>-4.9970865437476994E-4</v>
      </c>
      <c r="CW456" s="240">
        <f t="shared" ca="1" si="950"/>
        <v>-3.1287073533897805E-4</v>
      </c>
      <c r="CX456" s="240">
        <f t="shared" ca="1" si="951"/>
        <v>9.3118276893062253E-4</v>
      </c>
      <c r="CY456" s="240">
        <f t="shared" ca="1" si="952"/>
        <v>-9.7130581213741038E-4</v>
      </c>
      <c r="CZ456" s="240">
        <f t="shared" ca="1" si="953"/>
        <v>4.0832670868440075E-4</v>
      </c>
      <c r="DA456" s="240">
        <f t="shared" ca="1" si="954"/>
        <v>4.0819016986353774E-4</v>
      </c>
      <c r="DB456" s="240">
        <f t="shared" ca="1" si="955"/>
        <v>-9.7125405285244221E-4</v>
      </c>
      <c r="DC456" s="240">
        <f t="shared" ca="1" si="956"/>
        <v>9.3124792750036835E-4</v>
      </c>
      <c r="DD456" s="240">
        <f t="shared" ca="1" si="957"/>
        <v>-3.1301235357528953E-4</v>
      </c>
      <c r="DE456" s="240">
        <f t="shared" ca="1" si="958"/>
        <v>-4.9957850991289368E-4</v>
      </c>
      <c r="DF456" s="240">
        <f t="shared" ca="1" si="959"/>
        <v>1.0019716293038299E-3</v>
      </c>
      <c r="DG456" s="240">
        <f t="shared" ca="1" si="960"/>
        <v>-8.8222161624961003E-4</v>
      </c>
      <c r="DH456" s="240">
        <f t="shared" ca="1" si="961"/>
        <v>2.1468351839131823E-4</v>
      </c>
      <c r="DI456" s="240">
        <f t="shared" ca="1" si="962"/>
        <v>5.8615563581436967E-4</v>
      </c>
      <c r="DJ456" s="240">
        <f t="shared" ca="1" si="963"/>
        <v>-1.0230396712316103E-3</v>
      </c>
      <c r="DK456" s="240">
        <f t="shared" ca="1" si="964"/>
        <v>8.2469902856296029E-4</v>
      </c>
      <c r="DL456" s="240">
        <f t="shared" ca="1" si="965"/>
        <v>-1.1428716356726094E-4</v>
      </c>
      <c r="DM456" s="240">
        <f t="shared" ca="1" si="966"/>
        <v>-6.6708776251771294E-4</v>
      </c>
      <c r="DN456" s="240">
        <f t="shared" ca="1" si="967"/>
        <v>1.0342552818750541E-3</v>
      </c>
      <c r="DO456" s="240">
        <f t="shared" ca="1" si="968"/>
        <v>-7.5923413840491949E-4</v>
      </c>
      <c r="DP456" s="240">
        <f t="shared" ca="1" si="969"/>
        <v>1.279016088236146E-5</v>
      </c>
      <c r="DQ456" s="240">
        <f t="shared" ca="1" si="970"/>
        <v>7.4159546940072299E-4</v>
      </c>
      <c r="DR456" s="240">
        <f t="shared" ca="1" si="971"/>
        <v>-1.035510448772596E-3</v>
      </c>
      <c r="DS456" s="240">
        <f t="shared" ca="1" si="972"/>
        <v>6.8645740845444335E-4</v>
      </c>
      <c r="DT456" s="240">
        <f t="shared" ca="1" si="973"/>
        <v>8.8830018043648337E-5</v>
      </c>
      <c r="DU456" s="240">
        <f t="shared" ca="1" si="974"/>
        <v>-8.0896120651608523E-4</v>
      </c>
      <c r="DV456" s="240">
        <f t="shared" ca="1" si="975"/>
        <v>1.0267930839808605E-3</v>
      </c>
      <c r="DW456" s="240">
        <f t="shared" ca="1" si="976"/>
        <v>-6.070697184047142E-4</v>
      </c>
      <c r="DX456" s="240">
        <f t="shared" ca="1" si="977"/>
        <v>-1.8959471533652852E-4</v>
      </c>
      <c r="DY456" s="240">
        <f t="shared" ca="1" si="978"/>
        <v>8.6853620498955316E-4</v>
      </c>
      <c r="DZ456" s="240">
        <f t="shared" ca="1" si="979"/>
        <v>-1.0081871404881986E-3</v>
      </c>
      <c r="EA456" s="240">
        <f t="shared" ca="1" si="980"/>
        <v>5.218356151087285E-4</v>
      </c>
      <c r="EB456" s="240">
        <f t="shared" ca="1" si="981"/>
        <v>2.8853351187764579E-4</v>
      </c>
      <c r="EC456" s="240">
        <f t="shared" ca="1" si="982"/>
        <v>-9.1974672501875167E-4</v>
      </c>
      <c r="ED456" s="240">
        <f t="shared" ca="1" si="983"/>
        <v>9.7987180370148557E-4</v>
      </c>
      <c r="EE456" s="240">
        <f t="shared" ca="1" si="984"/>
        <v>-4.3157594957488282E-4</v>
      </c>
      <c r="EF456" s="240">
        <f t="shared" ca="1" si="985"/>
        <v>-3.846935729709203E-4</v>
      </c>
      <c r="EG456" s="240">
        <f t="shared" ca="1" si="986"/>
        <v>9.6209958130131872E-4</v>
      </c>
      <c r="EH456" s="240">
        <f t="shared" ca="1" si="987"/>
        <v>-9.4211976579271521E-4</v>
      </c>
      <c r="EI456" s="240">
        <f t="shared" ca="1" si="988"/>
        <v>3.371599717232197E-4</v>
      </c>
      <c r="EJ456" s="240">
        <f t="shared" ca="1" si="989"/>
        <v>4.7714882466158744E-4</v>
      </c>
      <c r="EK456" s="240">
        <f t="shared" ca="1" si="990"/>
        <v>-9.9518689267882659E-4</v>
      </c>
      <c r="EL456" s="240">
        <f t="shared" ca="1" si="991"/>
        <v>8.9529459952431185E-4</v>
      </c>
      <c r="EM456" s="240">
        <f t="shared" ca="1" si="992"/>
        <v>-2.3949695903341693E-4</v>
      </c>
      <c r="EN456" s="240">
        <f t="shared" ca="1" si="993"/>
        <v>-5.6500887233473438E-4</v>
      </c>
      <c r="EO456" s="240">
        <f t="shared" ca="1" si="994"/>
        <v>1.0186900102553569E-3</v>
      </c>
      <c r="EP456" s="240">
        <f t="shared" ca="1" si="995"/>
        <v>-8.3984725684464528E-4</v>
      </c>
      <c r="EQ456" s="240">
        <f t="shared" ca="1" si="996"/>
        <v>1.395274597058234E-4</v>
      </c>
      <c r="ER456" s="240">
        <f t="shared" ca="1" si="997"/>
        <v>6.4742757570197937E-4</v>
      </c>
      <c r="ES456" s="240">
        <f t="shared" ca="1" si="998"/>
        <v>-1.0323825861605098E-3</v>
      </c>
      <c r="ET456" s="240">
        <f t="shared" ca="1" si="999"/>
        <v>7.7631172597438544E-4</v>
      </c>
      <c r="EU456" s="240">
        <f t="shared" ca="1" si="1000"/>
        <v>-3.8214234667795189E-5</v>
      </c>
      <c r="EV456" s="240">
        <f t="shared" ca="1" si="1001"/>
        <v>-7.2361119759530219E-4</v>
      </c>
      <c r="EW456" s="240">
        <f t="shared" ca="1" si="1002"/>
        <v>1.0361327534032109E-3</v>
      </c>
      <c r="EX456" s="240">
        <f t="shared" ca="1" si="1003"/>
        <v>-7.0529988880783728E-4</v>
      </c>
      <c r="EY456" s="240">
        <f t="shared" ca="1" si="1004"/>
        <v>-6.3467014340109497E-5</v>
      </c>
      <c r="EZ456" s="240">
        <f t="shared" ca="1" si="1005"/>
        <v>7.9282604808966642E-4</v>
      </c>
      <c r="FA456" s="240">
        <f t="shared" ca="1" si="1006"/>
        <v>-1.0299043958228637E-3</v>
      </c>
      <c r="FB456" s="240">
        <f t="shared" ca="1" si="1007"/>
        <v>6.2749562815588651E-4</v>
      </c>
      <c r="FC456" s="240">
        <f t="shared" ca="1" si="1008"/>
        <v>1.6453704130537806E-4</v>
      </c>
      <c r="FD456" s="240">
        <f t="shared" ca="1" si="1009"/>
        <v>-8.5440555033815865E-4</v>
      </c>
      <c r="FE456" s="240">
        <f t="shared" ca="1" si="1010"/>
        <v>1.013757495907721E-3</v>
      </c>
      <c r="FF456" s="240">
        <f t="shared" ca="1" si="1011"/>
        <v>-5.4364824158083637E-4</v>
      </c>
      <c r="FG456" s="240">
        <f t="shared" ca="1" si="1012"/>
        <v>-2.6402248661772147E-4</v>
      </c>
      <c r="FH456" s="240">
        <f t="shared" ca="1" si="1013"/>
        <v>9.0775666007127489E-4</v>
      </c>
      <c r="FI456" s="240">
        <f t="shared" ca="1" si="1014"/>
        <v>-9.8784755713077817E-4</v>
      </c>
      <c r="FJ456" s="240">
        <f t="shared" ca="1" si="1015"/>
        <v>4.5456522525100517E-4</v>
      </c>
      <c r="FK456" s="240">
        <f t="shared" ca="1" si="1016"/>
        <v>3.6096525105456438E-4</v>
      </c>
      <c r="FL456" s="240">
        <f t="shared" ca="1" si="1017"/>
        <v>-9.5236557693763996E-4</v>
      </c>
      <c r="FM456" s="240">
        <f t="shared" ca="1" si="1018"/>
        <v>9.5242410636626291E-4</v>
      </c>
      <c r="FN456" s="240">
        <f t="shared" ca="1" si="1019"/>
        <v>-3.6110449731137926E-4</v>
      </c>
      <c r="FO456" s="240">
        <f t="shared" ca="1" si="1020"/>
        <v>-4.5443172280007477E-4</v>
      </c>
      <c r="FP456" s="240">
        <f t="shared" ca="1" si="1021"/>
        <v>9.8780269268211639E-4</v>
      </c>
      <c r="FQ456" s="240">
        <f t="shared" ca="1" si="1022"/>
        <v>-9.0782829080946642E-4</v>
      </c>
      <c r="FR456" s="240">
        <f t="shared" ca="1" si="1023"/>
        <v>2.6416613566284796E-4</v>
      </c>
      <c r="FS456" s="240">
        <f t="shared" ca="1" si="1024"/>
        <v>5.4352176863742285E-4</v>
      </c>
      <c r="FT456" s="240">
        <f t="shared" ca="1" si="1025"/>
        <v>-1.013726728508199E-3</v>
      </c>
      <c r="FU456" s="240">
        <f t="shared" ca="1" si="1026"/>
        <v>8.5448959254271904E-4</v>
      </c>
      <c r="FV456" s="240">
        <f t="shared" ca="1" si="1027"/>
        <v>-1.6468370971992692E-4</v>
      </c>
      <c r="FW456" s="240">
        <f t="shared" ca="1" si="1028"/>
        <v>-6.2737740272351928E-4</v>
      </c>
      <c r="FX456" s="240">
        <f t="shared" ca="1" si="1029"/>
        <v>1.0298880217793336E-3</v>
      </c>
      <c r="FY456" s="240">
        <f t="shared" ca="1" si="1030"/>
        <v>-7.9292169238828986E-4</v>
      </c>
      <c r="FZ456" s="240">
        <f t="shared" ca="1" si="1031"/>
        <v>6.361528962718719E-5</v>
      </c>
      <c r="GA456" s="240">
        <f t="shared" ca="1" si="1032"/>
        <v>7.0519104946201552E-4</v>
      </c>
      <c r="GB456" s="240">
        <f t="shared" ca="1" si="1033"/>
        <v>-1.036130930406675E-3</v>
      </c>
      <c r="GC456" s="240">
        <f t="shared" ca="1" si="1034"/>
        <v>7.2371752288107527E-4</v>
      </c>
      <c r="GD456" s="240">
        <f t="shared" ca="1" si="1035"/>
        <v>3.8065780480316764E-5</v>
      </c>
      <c r="GE456" s="240">
        <f t="shared" ca="1" si="1036"/>
        <v>-7.7621332089755374E-4</v>
      </c>
      <c r="GF456" s="240">
        <f t="shared" ca="1" si="1037"/>
        <v>1.0323953317674212E-3</v>
      </c>
      <c r="GG456" s="240">
        <f t="shared" ca="1" si="1038"/>
        <v>-6.4754355800427667E-4</v>
      </c>
      <c r="GH456" s="240">
        <f t="shared" ca="1" si="1039"/>
        <v>-1.3938025631298151E-4</v>
      </c>
      <c r="GI456" s="240">
        <f t="shared" ca="1" si="1040"/>
        <v>8.3976023373152193E-4</v>
      </c>
      <c r="GJ456" s="240">
        <f t="shared" ca="1" si="1041"/>
        <v>-1.0187172017185435E-3</v>
      </c>
      <c r="GK456" s="240">
        <f t="shared" ca="1" si="1042"/>
        <v>5.6513339468053305E-4</v>
      </c>
      <c r="GL456" s="240">
        <f t="shared" ca="1" si="1043"/>
        <v>2.3935242408429524E-4</v>
      </c>
      <c r="GM456" s="240">
        <f t="shared" ca="1" si="1044"/>
        <v>-8.9521979645497906E-4</v>
      </c>
      <c r="GN456" s="240">
        <f t="shared" ca="1" si="1045"/>
        <v>9.9522826812965424E-4</v>
      </c>
      <c r="GO456" s="240">
        <f t="shared" ca="1" si="1046"/>
        <v>-4.7728068783272498E-4</v>
      </c>
      <c r="GP456" s="240">
        <f t="shared" ca="1" si="1047"/>
        <v>-3.3701949716833345E-4</v>
      </c>
      <c r="GQ456" s="240">
        <f t="shared" ca="1" si="1048"/>
        <v>9.4205790316165662E-4</v>
      </c>
      <c r="GR456" s="240">
        <f t="shared" ca="1" si="1049"/>
        <v>-9.6215474227156702E-4</v>
      </c>
      <c r="GS456" s="240">
        <f t="shared" ca="1" si="1050"/>
        <v>3.8483150705292539E-4</v>
      </c>
      <c r="GT456" s="240">
        <f t="shared" ca="1" si="1051"/>
        <v>4.3144088826104399E-4</v>
      </c>
      <c r="GU456" s="240">
        <f t="shared" ca="1" si="1052"/>
        <v>-9.7982347727965623E-4</v>
      </c>
      <c r="GV456" s="240">
        <f t="shared" ca="1" si="1053"/>
        <v>9.1981514027812358E-4</v>
      </c>
      <c r="GW456" s="240">
        <f t="shared" ca="1" si="1054"/>
        <v>-2.8867618848990649E-4</v>
      </c>
      <c r="GX456" s="240">
        <f t="shared" ca="1" si="1055"/>
        <v>-5.2170726775022146E-4</v>
      </c>
      <c r="GY456" s="240">
        <f t="shared" ca="1" si="1056"/>
        <v>1.0081528156854719E-3</v>
      </c>
      <c r="GZ456" s="240">
        <f t="shared" ca="1" si="1057"/>
        <v>-8.6861721566166888E-4</v>
      </c>
      <c r="HA456" s="240">
        <f t="shared" ca="1" si="1058"/>
        <v>1.8974076042521573E-4</v>
      </c>
      <c r="HB456" s="240">
        <f t="shared" ca="1" si="1059"/>
        <v>6.0694932105681077E-4</v>
      </c>
      <c r="HC456" s="240">
        <f t="shared" ca="1" si="1060"/>
        <v>-1.0267730913638314E-3</v>
      </c>
      <c r="HD456" s="240">
        <f t="shared" ca="1" si="1061"/>
        <v>8.0905403242395135E-4</v>
      </c>
      <c r="HE456" s="240">
        <f t="shared" ca="1" si="1062"/>
        <v>-8.8978025114836887E-5</v>
      </c>
      <c r="HF456" s="240">
        <f t="shared" ca="1" si="1063"/>
        <v>-6.8634612060932483E-4</v>
      </c>
      <c r="HG456" s="240">
        <f t="shared" ca="1" si="1064"/>
        <v>1.0355049808810934E-3</v>
      </c>
      <c r="HH456" s="240">
        <f t="shared" ca="1" si="1065"/>
        <v>-7.416992165800709E-4</v>
      </c>
      <c r="HI456" s="240">
        <f t="shared" ca="1" si="1066"/>
        <v>-1.2641617217733876E-5</v>
      </c>
      <c r="HJ456" s="240">
        <f t="shared" ca="1" si="1067"/>
        <v>7.5913303182541833E-4</v>
      </c>
      <c r="HK456" s="240">
        <f t="shared" ca="1" si="1068"/>
        <v>-1.0342643913678702E-3</v>
      </c>
      <c r="HL456" s="240">
        <f t="shared" ca="1" si="1069"/>
        <v>6.6720143182649142E-4</v>
      </c>
      <c r="HM456" s="240">
        <f t="shared" ca="1" si="1070"/>
        <v>1.1413951386588696E-4</v>
      </c>
      <c r="HN456" s="240">
        <f t="shared" ca="1" si="1071"/>
        <v>-8.2460907696074314E-4</v>
      </c>
      <c r="HO456" s="240">
        <f t="shared" ca="1" si="1072"/>
        <v>1.0230632703793403E-3</v>
      </c>
      <c r="HP456" s="240">
        <f t="shared" ca="1" si="1073"/>
        <v>-5.8627813255497305E-4</v>
      </c>
      <c r="HQ456" s="240">
        <f t="shared" ca="1" si="1074"/>
        <v>-2.1453818460056439E-4</v>
      </c>
      <c r="HR456" s="240">
        <f t="shared" ca="1" si="1075"/>
        <v>8.8214368590772325E-4</v>
      </c>
      <c r="HS456" s="240">
        <f t="shared" ca="1" si="1076"/>
        <v>-1.0020094908338064E-3</v>
      </c>
      <c r="HT456" s="240">
        <f t="shared" ca="1" si="1077"/>
        <v>4.9970865437476907E-4</v>
      </c>
      <c r="HU456" s="240">
        <f t="shared" ca="1" si="1078"/>
        <v>3.1287073533892281E-4</v>
      </c>
      <c r="HV456" s="240">
        <f t="shared" ca="1" si="1079"/>
        <v>-9.3118276893062297E-4</v>
      </c>
      <c r="HW456" s="240">
        <f t="shared" ca="1" si="1080"/>
        <v>9.7130581213738956E-4</v>
      </c>
      <c r="HX456" s="240">
        <f t="shared" ca="1" si="1081"/>
        <v>-4.0832670868439977E-4</v>
      </c>
      <c r="HY456" s="240">
        <f t="shared" ca="1" si="1082"/>
        <v>-4.0819016986359276E-4</v>
      </c>
      <c r="HZ456" s="240">
        <f t="shared" ca="1" si="1083"/>
        <v>9.7125405285244254E-4</v>
      </c>
      <c r="IA456" s="240">
        <f t="shared" ca="1" si="1084"/>
        <v>-9.312479275003549E-4</v>
      </c>
      <c r="IB456" s="240">
        <f t="shared" ca="1" si="1085"/>
        <v>3.1301235357531648E-4</v>
      </c>
      <c r="IC456" s="240">
        <f t="shared" ca="1" si="1086"/>
        <v>4.9957850991292035E-4</v>
      </c>
      <c r="ID456" s="240">
        <f t="shared" ca="1" si="1087"/>
        <v>-1.0019716293038227E-3</v>
      </c>
      <c r="IE456" s="240">
        <f t="shared" ca="1" si="1088"/>
        <v>1.2929809992329989E-3</v>
      </c>
      <c r="IF456" s="240">
        <f t="shared" ca="1" si="1089"/>
        <v>-2.1468351839134598E-4</v>
      </c>
      <c r="IG456" s="240">
        <f t="shared" ca="1" si="1090"/>
        <v>-5.8615563581439472E-4</v>
      </c>
      <c r="IH456" s="240">
        <f t="shared" ca="1" si="1091"/>
        <v>1.0230396712316012E-3</v>
      </c>
      <c r="II456" s="240">
        <f t="shared" ca="1" si="1092"/>
        <v>-8.2469902856295964E-4</v>
      </c>
      <c r="IJ456" s="240">
        <f t="shared" ca="1" si="1093"/>
        <v>1.1428716356731852E-4</v>
      </c>
      <c r="IK456" s="240">
        <f t="shared" ca="1" si="1094"/>
        <v>6.670877625177137E-4</v>
      </c>
      <c r="IL456" s="240">
        <f t="shared" ca="1" si="1095"/>
        <v>-1.0342552818750578E-3</v>
      </c>
      <c r="IM456" s="240">
        <f t="shared" ca="1" si="1096"/>
        <v>7.5923413840491883E-4</v>
      </c>
      <c r="IN456" s="240">
        <f t="shared" ca="1" si="1097"/>
        <v>-1.2790160882301504E-5</v>
      </c>
      <c r="IO456" s="240">
        <f t="shared" ca="1" si="1098"/>
        <v>-7.4159546940072375E-4</v>
      </c>
      <c r="IP456" s="240">
        <f t="shared" ca="1" si="1099"/>
        <v>1.0355104487725939E-3</v>
      </c>
      <c r="IQ456" s="240">
        <f t="shared" ca="1" si="1100"/>
        <v>-6.8645740845444249E-4</v>
      </c>
      <c r="IR456" s="240">
        <f t="shared" ca="1" si="1101"/>
        <v>-8.8830018043708022E-5</v>
      </c>
      <c r="IS456" s="240">
        <f t="shared" ca="1" si="1102"/>
        <v>8.0896120651608588E-4</v>
      </c>
      <c r="IT456" s="240">
        <f t="shared" ca="1" si="1103"/>
        <v>-1.0267930839808603E-3</v>
      </c>
      <c r="IU456" s="240">
        <f t="shared" ca="1" si="1104"/>
        <v>6.0706971840476115E-4</v>
      </c>
      <c r="IV456" s="240">
        <f t="shared" ca="1" si="1105"/>
        <v>1.8959471533652953E-4</v>
      </c>
      <c r="IW456" s="240">
        <f t="shared" ca="1" si="1106"/>
        <v>-8.6853620498952172E-4</v>
      </c>
      <c r="IX456" s="240">
        <f t="shared" ca="1" si="1107"/>
        <v>1.0081871404881983E-3</v>
      </c>
      <c r="IY456" s="240">
        <f t="shared" ca="1" si="1108"/>
        <v>-5.2183561510877859E-4</v>
      </c>
      <c r="IZ456" s="240">
        <f t="shared" ca="1" si="1109"/>
        <v>-2.8853351187764682E-4</v>
      </c>
      <c r="JA456" s="240">
        <f t="shared" ca="1" si="1110"/>
        <v>9.1974672501872511E-4</v>
      </c>
      <c r="JB456" s="240">
        <f t="shared" ca="1" si="1111"/>
        <v>-9.7987180370148535E-4</v>
      </c>
    </row>
    <row r="457" spans="2:262">
      <c r="B457" s="248">
        <v>96</v>
      </c>
      <c r="C457" s="247">
        <f t="shared" si="1112"/>
        <v>1.8750000000000012E-3</v>
      </c>
      <c r="D457" s="244">
        <f t="shared" ca="1" si="855"/>
        <v>23.800606641852397</v>
      </c>
      <c r="E457" s="243">
        <f ca="1">CX361</f>
        <v>-0.19939335814760331</v>
      </c>
      <c r="F457" s="242">
        <v>96</v>
      </c>
      <c r="G457" s="240">
        <f t="shared" ca="1" si="856"/>
        <v>2.6950098529166167E-4</v>
      </c>
      <c r="H457" s="240">
        <f t="shared" ca="1" si="857"/>
        <v>4.0395458050662816E-4</v>
      </c>
      <c r="I457" s="240">
        <f t="shared" ca="1" si="858"/>
        <v>-8.4077903162686936E-4</v>
      </c>
      <c r="J457" s="240">
        <f t="shared" ca="1" si="859"/>
        <v>7.8508652897900789E-4</v>
      </c>
      <c r="K457" s="240">
        <f t="shared" ca="1" si="860"/>
        <v>-2.6950098529166053E-4</v>
      </c>
      <c r="L457" s="240">
        <f t="shared" ca="1" si="861"/>
        <v>-4.0395458050662843E-4</v>
      </c>
      <c r="M457" s="240">
        <f t="shared" ca="1" si="862"/>
        <v>8.4077903162686925E-4</v>
      </c>
      <c r="N457" s="240">
        <f t="shared" ca="1" si="863"/>
        <v>-7.8508652897900768E-4</v>
      </c>
      <c r="O457" s="240">
        <f t="shared" ca="1" si="864"/>
        <v>2.6950098529166037E-4</v>
      </c>
      <c r="P457" s="240">
        <f t="shared" ca="1" si="865"/>
        <v>4.0395458050663011E-4</v>
      </c>
      <c r="Q457" s="240">
        <f t="shared" ca="1" si="866"/>
        <v>-8.4077903162686936E-4</v>
      </c>
      <c r="R457" s="240">
        <f t="shared" ca="1" si="867"/>
        <v>7.8508652897900757E-4</v>
      </c>
      <c r="S457" s="240">
        <f t="shared" ca="1" si="868"/>
        <v>-2.6950098529165988E-4</v>
      </c>
      <c r="T457" s="240">
        <f t="shared" ca="1" si="869"/>
        <v>-4.0395458050662762E-4</v>
      </c>
      <c r="U457" s="241">
        <f t="shared" ca="1" si="870"/>
        <v>8.4077903162686947E-4</v>
      </c>
      <c r="V457" s="240">
        <f t="shared" ca="1" si="871"/>
        <v>-7.8508652897900746E-4</v>
      </c>
      <c r="W457" s="240">
        <f t="shared" ca="1" si="872"/>
        <v>2.6950098529165972E-4</v>
      </c>
      <c r="X457" s="240">
        <f t="shared" ca="1" si="873"/>
        <v>4.0395458050663071E-4</v>
      </c>
      <c r="Y457" s="240">
        <f t="shared" ca="1" si="874"/>
        <v>-8.4077903162687044E-4</v>
      </c>
      <c r="Z457" s="240">
        <f t="shared" ca="1" si="875"/>
        <v>7.8508652897900583E-4</v>
      </c>
      <c r="AA457" s="240">
        <f t="shared" ca="1" si="876"/>
        <v>-2.6950098529166232E-4</v>
      </c>
      <c r="AB457" s="240">
        <f t="shared" ca="1" si="877"/>
        <v>-4.0395458050662822E-4</v>
      </c>
      <c r="AC457" s="240">
        <f t="shared" ca="1" si="878"/>
        <v>8.4077903162686957E-4</v>
      </c>
      <c r="AD457" s="240">
        <f t="shared" ca="1" si="879"/>
        <v>-7.8508652897900713E-4</v>
      </c>
      <c r="AE457" s="240">
        <f t="shared" ca="1" si="880"/>
        <v>2.6950098529165902E-4</v>
      </c>
      <c r="AF457" s="240">
        <f t="shared" ca="1" si="881"/>
        <v>4.0395458050663125E-4</v>
      </c>
      <c r="AG457" s="240">
        <f t="shared" ca="1" si="882"/>
        <v>-8.4077903162687066E-4</v>
      </c>
      <c r="AH457" s="240">
        <f t="shared" ca="1" si="883"/>
        <v>7.8508652897900843E-4</v>
      </c>
      <c r="AI457" s="240">
        <f t="shared" ca="1" si="884"/>
        <v>-2.6950098529165576E-4</v>
      </c>
      <c r="AJ457" s="240">
        <f t="shared" ca="1" si="885"/>
        <v>-4.0395458050662876E-4</v>
      </c>
      <c r="AK457" s="240">
        <f t="shared" ca="1" si="886"/>
        <v>8.4077903162687174E-4</v>
      </c>
      <c r="AL457" s="240">
        <f t="shared" ca="1" si="887"/>
        <v>-7.8508652897900681E-4</v>
      </c>
      <c r="AM457" s="240">
        <f t="shared" ca="1" si="888"/>
        <v>2.6950098529166444E-4</v>
      </c>
      <c r="AN457" s="240">
        <f t="shared" ca="1" si="889"/>
        <v>4.0395458050663185E-4</v>
      </c>
      <c r="AO457" s="240">
        <f t="shared" ca="1" si="890"/>
        <v>-8.4077903162686892E-4</v>
      </c>
      <c r="AP457" s="240">
        <f t="shared" ca="1" si="891"/>
        <v>7.8508652897900518E-4</v>
      </c>
      <c r="AQ457" s="240">
        <f t="shared" ca="1" si="892"/>
        <v>-2.6950098529166118E-4</v>
      </c>
      <c r="AR457" s="240">
        <f t="shared" ca="1" si="893"/>
        <v>-4.0395458050663494E-4</v>
      </c>
      <c r="AS457" s="240">
        <f t="shared" ca="1" si="894"/>
        <v>8.4077903162687001E-4</v>
      </c>
      <c r="AT457" s="240">
        <f t="shared" ca="1" si="895"/>
        <v>-7.8508652897900366E-4</v>
      </c>
      <c r="AU457" s="240">
        <f t="shared" ca="1" si="896"/>
        <v>2.6950098529165777E-4</v>
      </c>
      <c r="AV457" s="240">
        <f t="shared" ca="1" si="897"/>
        <v>4.0395458050662686E-4</v>
      </c>
      <c r="AW457" s="240">
        <f t="shared" ca="1" si="898"/>
        <v>-8.4077903162687109E-4</v>
      </c>
      <c r="AX457" s="240">
        <f t="shared" ca="1" si="899"/>
        <v>7.8508652897900778E-4</v>
      </c>
      <c r="AY457" s="240">
        <f t="shared" ca="1" si="900"/>
        <v>-2.6950098529165446E-4</v>
      </c>
      <c r="AZ457" s="240">
        <f t="shared" ca="1" si="901"/>
        <v>-4.039545805066299E-4</v>
      </c>
      <c r="BA457" s="240">
        <f t="shared" ca="1" si="902"/>
        <v>8.4077903162687218E-4</v>
      </c>
      <c r="BB457" s="240">
        <f t="shared" ca="1" si="903"/>
        <v>-7.8508652897900627E-4</v>
      </c>
      <c r="BC457" s="240">
        <f t="shared" ca="1" si="904"/>
        <v>2.6950098529166314E-4</v>
      </c>
      <c r="BD457" s="240">
        <f t="shared" ca="1" si="905"/>
        <v>4.0395458050663299E-4</v>
      </c>
      <c r="BE457" s="240">
        <f t="shared" ca="1" si="906"/>
        <v>-8.4077903162686936E-4</v>
      </c>
      <c r="BF457" s="240">
        <f t="shared" ca="1" si="907"/>
        <v>7.8508652897900464E-4</v>
      </c>
      <c r="BG457" s="240">
        <f t="shared" ca="1" si="908"/>
        <v>-2.6950098529165983E-4</v>
      </c>
      <c r="BH457" s="240">
        <f t="shared" ca="1" si="909"/>
        <v>-4.0395458050663608E-4</v>
      </c>
      <c r="BI457" s="240">
        <f t="shared" ca="1" si="910"/>
        <v>8.4077903162687435E-4</v>
      </c>
      <c r="BJ457" s="240">
        <f t="shared" ca="1" si="911"/>
        <v>-7.8508652897900876E-4</v>
      </c>
      <c r="BK457" s="240">
        <f t="shared" ca="1" si="912"/>
        <v>2.6950098529165658E-4</v>
      </c>
      <c r="BL457" s="240">
        <f t="shared" ca="1" si="913"/>
        <v>4.0395458050663917E-4</v>
      </c>
      <c r="BM457" s="240">
        <f t="shared" ca="1" si="914"/>
        <v>-8.4077903162686762E-4</v>
      </c>
      <c r="BN457" s="240">
        <f t="shared" ca="1" si="915"/>
        <v>7.8508652897900724E-4</v>
      </c>
      <c r="BO457" s="240">
        <f t="shared" ca="1" si="916"/>
        <v>-2.6950098529165327E-4</v>
      </c>
      <c r="BP457" s="240">
        <f t="shared" ca="1" si="917"/>
        <v>-4.0395458050664226E-4</v>
      </c>
      <c r="BQ457" s="240">
        <f t="shared" ca="1" si="918"/>
        <v>8.4077903162686871E-4</v>
      </c>
      <c r="BR457" s="240">
        <f t="shared" ca="1" si="919"/>
        <v>-7.8508652897900562E-4</v>
      </c>
      <c r="BS457" s="240">
        <f t="shared" ca="1" si="920"/>
        <v>2.6950098529164996E-4</v>
      </c>
      <c r="BT457" s="240">
        <f t="shared" ca="1" si="921"/>
        <v>4.0395458050662301E-4</v>
      </c>
      <c r="BU457" s="240">
        <f t="shared" ca="1" si="922"/>
        <v>-8.4077903162686979E-4</v>
      </c>
      <c r="BV457" s="240">
        <f t="shared" ca="1" si="923"/>
        <v>7.8508652897900399E-4</v>
      </c>
      <c r="BW457" s="240">
        <f t="shared" ca="1" si="924"/>
        <v>-2.6950098529164671E-4</v>
      </c>
      <c r="BX457" s="240">
        <f t="shared" ca="1" si="925"/>
        <v>-4.039545805066261E-4</v>
      </c>
      <c r="BY457" s="240">
        <f t="shared" ca="1" si="926"/>
        <v>8.4077903162687088E-4</v>
      </c>
      <c r="BZ457" s="240">
        <f t="shared" ca="1" si="927"/>
        <v>-7.8508652897900247E-4</v>
      </c>
      <c r="CA457" s="240">
        <f t="shared" ca="1" si="928"/>
        <v>2.6950098529166726E-4</v>
      </c>
      <c r="CB457" s="240">
        <f t="shared" ca="1" si="929"/>
        <v>4.0395458050662914E-4</v>
      </c>
      <c r="CC457" s="240">
        <f t="shared" ca="1" si="930"/>
        <v>-8.4077903162687196E-4</v>
      </c>
      <c r="CD457" s="240">
        <f t="shared" ca="1" si="931"/>
        <v>7.8508652897900085E-4</v>
      </c>
      <c r="CE457" s="240">
        <f t="shared" ca="1" si="932"/>
        <v>-2.69500985291664E-4</v>
      </c>
      <c r="CF457" s="240">
        <f t="shared" ca="1" si="933"/>
        <v>-4.0395458050663223E-4</v>
      </c>
      <c r="CG457" s="240">
        <f t="shared" ca="1" si="934"/>
        <v>8.4077903162687294E-4</v>
      </c>
      <c r="CH457" s="240">
        <f t="shared" ca="1" si="935"/>
        <v>-7.8508652897899933E-4</v>
      </c>
      <c r="CI457" s="240">
        <f t="shared" ca="1" si="936"/>
        <v>2.695009852916607E-4</v>
      </c>
      <c r="CJ457" s="240">
        <f t="shared" ca="1" si="937"/>
        <v>4.0395458050663532E-4</v>
      </c>
      <c r="CK457" s="240">
        <f t="shared" ca="1" si="938"/>
        <v>-8.4077903162687391E-4</v>
      </c>
      <c r="CL457" s="240">
        <f t="shared" ca="1" si="939"/>
        <v>7.8508652897900919E-4</v>
      </c>
      <c r="CM457" s="240">
        <f t="shared" ca="1" si="940"/>
        <v>-2.6950098529165739E-4</v>
      </c>
      <c r="CN457" s="240">
        <f t="shared" ca="1" si="941"/>
        <v>-4.0395458050663841E-4</v>
      </c>
      <c r="CO457" s="240">
        <f t="shared" ca="1" si="942"/>
        <v>8.40779031626875E-4</v>
      </c>
      <c r="CP457" s="240">
        <f t="shared" ca="1" si="943"/>
        <v>-7.8508652897900757E-4</v>
      </c>
      <c r="CQ457" s="240">
        <f t="shared" ca="1" si="944"/>
        <v>2.6950098529165414E-4</v>
      </c>
      <c r="CR457" s="240">
        <f t="shared" ca="1" si="945"/>
        <v>4.0395458050664144E-4</v>
      </c>
      <c r="CS457" s="240">
        <f t="shared" ca="1" si="946"/>
        <v>-8.4077903162686849E-4</v>
      </c>
      <c r="CT457" s="240">
        <f t="shared" ca="1" si="947"/>
        <v>7.8508652897900605E-4</v>
      </c>
      <c r="CU457" s="240">
        <f t="shared" ca="1" si="948"/>
        <v>-2.6950098529165083E-4</v>
      </c>
      <c r="CV457" s="240">
        <f t="shared" ca="1" si="949"/>
        <v>-4.0395458050664453E-4</v>
      </c>
      <c r="CW457" s="240">
        <f t="shared" ca="1" si="950"/>
        <v>8.4077903162686957E-4</v>
      </c>
      <c r="CX457" s="240">
        <f t="shared" ca="1" si="951"/>
        <v>-7.8508652897900442E-4</v>
      </c>
      <c r="CY457" s="240">
        <f t="shared" ca="1" si="952"/>
        <v>2.6950098529164752E-4</v>
      </c>
      <c r="CZ457" s="240">
        <f t="shared" ca="1" si="953"/>
        <v>4.0395458050662529E-4</v>
      </c>
      <c r="DA457" s="240">
        <f t="shared" ca="1" si="954"/>
        <v>-8.4077903162687055E-4</v>
      </c>
      <c r="DB457" s="240">
        <f t="shared" ca="1" si="955"/>
        <v>7.8508652897900291E-4</v>
      </c>
      <c r="DC457" s="240">
        <f t="shared" ca="1" si="956"/>
        <v>-2.6950098529164427E-4</v>
      </c>
      <c r="DD457" s="240">
        <f t="shared" ca="1" si="957"/>
        <v>-4.0395458050662838E-4</v>
      </c>
      <c r="DE457" s="240">
        <f t="shared" ca="1" si="958"/>
        <v>8.4077903162687163E-4</v>
      </c>
      <c r="DF457" s="240">
        <f t="shared" ca="1" si="959"/>
        <v>-7.8508652897900128E-4</v>
      </c>
      <c r="DG457" s="240">
        <f t="shared" ca="1" si="960"/>
        <v>2.6950098529166482E-4</v>
      </c>
      <c r="DH457" s="240">
        <f t="shared" ca="1" si="961"/>
        <v>4.0395458050663147E-4</v>
      </c>
      <c r="DI457" s="240">
        <f t="shared" ca="1" si="962"/>
        <v>-8.4077903162687261E-4</v>
      </c>
      <c r="DJ457" s="240">
        <f t="shared" ca="1" si="963"/>
        <v>7.8508652897899965E-4</v>
      </c>
      <c r="DK457" s="240">
        <f t="shared" ca="1" si="964"/>
        <v>-2.6950098529166151E-4</v>
      </c>
      <c r="DL457" s="240">
        <f t="shared" ca="1" si="965"/>
        <v>-4.0395458050665684E-4</v>
      </c>
      <c r="DM457" s="240">
        <f t="shared" ca="1" si="966"/>
        <v>8.4077903162687369E-4</v>
      </c>
      <c r="DN457" s="240">
        <f t="shared" ca="1" si="967"/>
        <v>-7.8508652897900963E-4</v>
      </c>
      <c r="DO457" s="240">
        <f t="shared" ca="1" si="968"/>
        <v>2.695009852916343E-4</v>
      </c>
      <c r="DP457" s="240">
        <f t="shared" ca="1" si="969"/>
        <v>4.0395458050663759E-4</v>
      </c>
      <c r="DQ457" s="240">
        <f t="shared" ca="1" si="970"/>
        <v>-8.4077903162686719E-4</v>
      </c>
      <c r="DR457" s="240">
        <f t="shared" ca="1" si="971"/>
        <v>7.8508652897899651E-4</v>
      </c>
      <c r="DS457" s="240">
        <f t="shared" ca="1" si="972"/>
        <v>-2.6950098529165495E-4</v>
      </c>
      <c r="DT457" s="240">
        <f t="shared" ca="1" si="973"/>
        <v>-4.039545805066184E-4</v>
      </c>
      <c r="DU457" s="240">
        <f t="shared" ca="1" si="974"/>
        <v>8.4077903162687586E-4</v>
      </c>
      <c r="DV457" s="240">
        <f t="shared" ca="1" si="975"/>
        <v>-7.8508652897900637E-4</v>
      </c>
      <c r="DW457" s="240">
        <f t="shared" ca="1" si="976"/>
        <v>2.695009852916755E-4</v>
      </c>
      <c r="DX457" s="240">
        <f t="shared" ca="1" si="977"/>
        <v>4.0395458050664377E-4</v>
      </c>
      <c r="DY457" s="240">
        <f t="shared" ca="1" si="978"/>
        <v>-8.4077903162686925E-4</v>
      </c>
      <c r="DZ457" s="240">
        <f t="shared" ca="1" si="979"/>
        <v>7.8508652897899336E-4</v>
      </c>
      <c r="EA457" s="240">
        <f t="shared" ca="1" si="980"/>
        <v>-2.6950098529164834E-4</v>
      </c>
      <c r="EB457" s="240">
        <f t="shared" ca="1" si="981"/>
        <v>-4.0395458050662453E-4</v>
      </c>
      <c r="EC457" s="240">
        <f t="shared" ca="1" si="982"/>
        <v>8.4077903162687803E-4</v>
      </c>
      <c r="ED457" s="240">
        <f t="shared" ca="1" si="983"/>
        <v>-7.8508652897900323E-4</v>
      </c>
      <c r="EE457" s="240">
        <f t="shared" ca="1" si="984"/>
        <v>2.6950098529166888E-4</v>
      </c>
      <c r="EF457" s="240">
        <f t="shared" ca="1" si="985"/>
        <v>4.0395458050664995E-4</v>
      </c>
      <c r="EG457" s="240">
        <f t="shared" ca="1" si="986"/>
        <v>-8.4077903162687131E-4</v>
      </c>
      <c r="EH457" s="240">
        <f t="shared" ca="1" si="987"/>
        <v>7.850865289790131E-4</v>
      </c>
      <c r="EI457" s="240">
        <f t="shared" ca="1" si="988"/>
        <v>-2.6950098529164167E-4</v>
      </c>
      <c r="EJ457" s="240">
        <f t="shared" ca="1" si="989"/>
        <v>-4.0395458050663071E-4</v>
      </c>
      <c r="EK457" s="240">
        <f t="shared" ca="1" si="990"/>
        <v>8.4077903162688009E-4</v>
      </c>
      <c r="EL457" s="240">
        <f t="shared" ca="1" si="991"/>
        <v>-7.8508652897900009E-4</v>
      </c>
      <c r="EM457" s="240">
        <f t="shared" ca="1" si="992"/>
        <v>2.6950098529166232E-4</v>
      </c>
      <c r="EN457" s="240">
        <f t="shared" ca="1" si="993"/>
        <v>4.0395458050665608E-4</v>
      </c>
      <c r="EO457" s="240">
        <f t="shared" ca="1" si="994"/>
        <v>-8.4077903162687348E-4</v>
      </c>
      <c r="EP457" s="240">
        <f t="shared" ca="1" si="995"/>
        <v>7.8508652897900995E-4</v>
      </c>
      <c r="EQ457" s="240">
        <f t="shared" ca="1" si="996"/>
        <v>-2.6950098529163511E-4</v>
      </c>
      <c r="ER457" s="240">
        <f t="shared" ca="1" si="997"/>
        <v>-4.0395458050663684E-4</v>
      </c>
      <c r="ES457" s="240">
        <f t="shared" ca="1" si="998"/>
        <v>8.4077903162686686E-4</v>
      </c>
      <c r="ET457" s="240">
        <f t="shared" ca="1" si="999"/>
        <v>-7.8508652897899694E-4</v>
      </c>
      <c r="EU457" s="240">
        <f t="shared" ca="1" si="1000"/>
        <v>2.6950098529165576E-4</v>
      </c>
      <c r="EV457" s="240">
        <f t="shared" ca="1" si="1001"/>
        <v>4.0395458050661759E-4</v>
      </c>
      <c r="EW457" s="240">
        <f t="shared" ca="1" si="1002"/>
        <v>-8.4077903162687565E-4</v>
      </c>
      <c r="EX457" s="240">
        <f t="shared" ca="1" si="1003"/>
        <v>7.8508652897900681E-4</v>
      </c>
      <c r="EY457" s="240">
        <f t="shared" ca="1" si="1004"/>
        <v>-2.695009852916285E-4</v>
      </c>
      <c r="EZ457" s="240">
        <f t="shared" ca="1" si="1005"/>
        <v>-4.0395458050664302E-4</v>
      </c>
      <c r="FA457" s="240">
        <f t="shared" ca="1" si="1006"/>
        <v>8.4077903162686892E-4</v>
      </c>
      <c r="FB457" s="240">
        <f t="shared" ca="1" si="1007"/>
        <v>-7.850865289789938E-4</v>
      </c>
      <c r="FC457" s="240">
        <f t="shared" ca="1" si="1008"/>
        <v>2.6950098529164904E-4</v>
      </c>
      <c r="FD457" s="240">
        <f t="shared" ca="1" si="1009"/>
        <v>4.0395458050662377E-4</v>
      </c>
      <c r="FE457" s="240">
        <f t="shared" ca="1" si="1010"/>
        <v>-8.4077903162687771E-4</v>
      </c>
      <c r="FF457" s="240">
        <f t="shared" ca="1" si="1011"/>
        <v>7.8508652897900366E-4</v>
      </c>
      <c r="FG457" s="240">
        <f t="shared" ca="1" si="1012"/>
        <v>-2.695009852916697E-4</v>
      </c>
      <c r="FH457" s="240">
        <f t="shared" ca="1" si="1013"/>
        <v>-4.0395458050664914E-4</v>
      </c>
      <c r="FI457" s="240">
        <f t="shared" ca="1" si="1014"/>
        <v>8.4077903162687109E-4</v>
      </c>
      <c r="FJ457" s="240">
        <f t="shared" ca="1" si="1015"/>
        <v>-7.8508652897899055E-4</v>
      </c>
      <c r="FK457" s="240">
        <f t="shared" ca="1" si="1016"/>
        <v>2.6950098529164248E-4</v>
      </c>
      <c r="FL457" s="240">
        <f t="shared" ca="1" si="1017"/>
        <v>4.039545805066299E-4</v>
      </c>
      <c r="FM457" s="240">
        <f t="shared" ca="1" si="1018"/>
        <v>-8.4077903162687977E-4</v>
      </c>
      <c r="FN457" s="240">
        <f t="shared" ca="1" si="1019"/>
        <v>7.8508652897900052E-4</v>
      </c>
      <c r="FO457" s="240">
        <f t="shared" ca="1" si="1020"/>
        <v>-2.6950098529166314E-4</v>
      </c>
      <c r="FP457" s="240">
        <f t="shared" ca="1" si="1021"/>
        <v>-4.0395458050665532E-4</v>
      </c>
      <c r="FQ457" s="240">
        <f t="shared" ca="1" si="1022"/>
        <v>8.4077903162687326E-4</v>
      </c>
      <c r="FR457" s="240">
        <f t="shared" ca="1" si="1023"/>
        <v>-7.8508652897901039E-4</v>
      </c>
      <c r="FS457" s="240">
        <f t="shared" ca="1" si="1024"/>
        <v>2.6950098529163592E-4</v>
      </c>
      <c r="FT457" s="240">
        <f t="shared" ca="1" si="1025"/>
        <v>4.0395458050663608E-4</v>
      </c>
      <c r="FU457" s="240">
        <f t="shared" ca="1" si="1026"/>
        <v>-8.4077903162686665E-4</v>
      </c>
      <c r="FV457" s="240">
        <f t="shared" ca="1" si="1027"/>
        <v>7.8508652897899727E-4</v>
      </c>
      <c r="FW457" s="240">
        <f t="shared" ca="1" si="1028"/>
        <v>-2.6950098529165658E-4</v>
      </c>
      <c r="FX457" s="240">
        <f t="shared" ca="1" si="1029"/>
        <v>-4.0395458050666145E-4</v>
      </c>
      <c r="FY457" s="240">
        <f t="shared" ca="1" si="1030"/>
        <v>8.4077903162687543E-4</v>
      </c>
      <c r="FZ457" s="240">
        <f t="shared" ca="1" si="1031"/>
        <v>-7.8508652897900724E-4</v>
      </c>
      <c r="GA457" s="240">
        <f t="shared" ca="1" si="1032"/>
        <v>2.6950098529162942E-4</v>
      </c>
      <c r="GB457" s="240">
        <f t="shared" ca="1" si="1033"/>
        <v>4.0395458050664226E-4</v>
      </c>
      <c r="GC457" s="240">
        <f t="shared" ca="1" si="1034"/>
        <v>-8.4077903162686871E-4</v>
      </c>
      <c r="GD457" s="240">
        <f t="shared" ca="1" si="1035"/>
        <v>7.8508652897899412E-4</v>
      </c>
      <c r="GE457" s="240">
        <f t="shared" ca="1" si="1036"/>
        <v>-2.6950098529164996E-4</v>
      </c>
      <c r="GF457" s="240">
        <f t="shared" ca="1" si="1037"/>
        <v>-4.0395458050662301E-4</v>
      </c>
      <c r="GG457" s="240">
        <f t="shared" ca="1" si="1038"/>
        <v>8.4077903162687749E-4</v>
      </c>
      <c r="GH457" s="240">
        <f t="shared" ca="1" si="1039"/>
        <v>-7.8508652897900399E-4</v>
      </c>
      <c r="GI457" s="240">
        <f t="shared" ca="1" si="1040"/>
        <v>2.6950098529167056E-4</v>
      </c>
      <c r="GJ457" s="240">
        <f t="shared" ca="1" si="1041"/>
        <v>4.0395458050664838E-4</v>
      </c>
      <c r="GK457" s="240">
        <f t="shared" ca="1" si="1042"/>
        <v>-8.4077903162687088E-4</v>
      </c>
      <c r="GL457" s="240">
        <f t="shared" ca="1" si="1043"/>
        <v>7.8508652897899098E-4</v>
      </c>
      <c r="GM457" s="240">
        <f t="shared" ca="1" si="1044"/>
        <v>-2.6950098529164346E-4</v>
      </c>
      <c r="GN457" s="240">
        <f t="shared" ca="1" si="1045"/>
        <v>-4.0395458050662914E-4</v>
      </c>
      <c r="GO457" s="240">
        <f t="shared" ca="1" si="1046"/>
        <v>8.4077903162687955E-4</v>
      </c>
      <c r="GP457" s="240">
        <f t="shared" ca="1" si="1047"/>
        <v>-7.8508652897900085E-4</v>
      </c>
      <c r="GQ457" s="240">
        <f t="shared" ca="1" si="1048"/>
        <v>2.69500985291664E-4</v>
      </c>
      <c r="GR457" s="240">
        <f t="shared" ca="1" si="1049"/>
        <v>4.0395458050665456E-4</v>
      </c>
      <c r="GS457" s="240">
        <f t="shared" ca="1" si="1050"/>
        <v>-8.4077903162687294E-4</v>
      </c>
      <c r="GT457" s="240">
        <f t="shared" ca="1" si="1051"/>
        <v>7.8508652897901082E-4</v>
      </c>
      <c r="GU457" s="240">
        <f t="shared" ca="1" si="1052"/>
        <v>-2.6950098529163684E-4</v>
      </c>
      <c r="GV457" s="240">
        <f t="shared" ca="1" si="1053"/>
        <v>-4.0395458050663532E-4</v>
      </c>
      <c r="GW457" s="240">
        <f t="shared" ca="1" si="1054"/>
        <v>8.4077903162688172E-4</v>
      </c>
      <c r="GX457" s="240">
        <f t="shared" ca="1" si="1055"/>
        <v>-7.850865289789977E-4</v>
      </c>
      <c r="GY457" s="240">
        <f t="shared" ca="1" si="1056"/>
        <v>2.6950098529165739E-4</v>
      </c>
      <c r="GZ457" s="240">
        <f t="shared" ca="1" si="1057"/>
        <v>4.0395458050666069E-4</v>
      </c>
      <c r="HA457" s="240">
        <f t="shared" ca="1" si="1058"/>
        <v>-8.40779031626875E-4</v>
      </c>
      <c r="HB457" s="240">
        <f t="shared" ca="1" si="1059"/>
        <v>7.8508652897900757E-4</v>
      </c>
      <c r="HC457" s="240">
        <f t="shared" ca="1" si="1060"/>
        <v>-2.6950098529163018E-4</v>
      </c>
      <c r="HD457" s="240">
        <f t="shared" ca="1" si="1061"/>
        <v>-4.0395458050664144E-4</v>
      </c>
      <c r="HE457" s="240">
        <f t="shared" ca="1" si="1062"/>
        <v>8.4077903162686849E-4</v>
      </c>
      <c r="HF457" s="240">
        <f t="shared" ca="1" si="1063"/>
        <v>-7.8508652897899456E-4</v>
      </c>
      <c r="HG457" s="240">
        <f t="shared" ca="1" si="1064"/>
        <v>2.6950098529165083E-4</v>
      </c>
      <c r="HH457" s="240">
        <f t="shared" ca="1" si="1065"/>
        <v>4.0395458050662225E-4</v>
      </c>
      <c r="HI457" s="240">
        <f t="shared" ca="1" si="1066"/>
        <v>-8.4077903162687716E-4</v>
      </c>
      <c r="HJ457" s="240">
        <f t="shared" ca="1" si="1067"/>
        <v>7.8508652897900442E-4</v>
      </c>
      <c r="HK457" s="240">
        <f t="shared" ca="1" si="1068"/>
        <v>-2.6950098529162362E-4</v>
      </c>
      <c r="HL457" s="240">
        <f t="shared" ca="1" si="1069"/>
        <v>-4.0395458050664762E-4</v>
      </c>
      <c r="HM457" s="240">
        <f t="shared" ca="1" si="1070"/>
        <v>8.4077903162687055E-4</v>
      </c>
      <c r="HN457" s="240">
        <f t="shared" ca="1" si="1071"/>
        <v>-7.8508652897899141E-4</v>
      </c>
      <c r="HO457" s="240">
        <f t="shared" ca="1" si="1072"/>
        <v>2.6950098529164427E-4</v>
      </c>
      <c r="HP457" s="240">
        <f t="shared" ca="1" si="1073"/>
        <v>4.0395458050662838E-4</v>
      </c>
      <c r="HQ457" s="240">
        <f t="shared" ca="1" si="1074"/>
        <v>-8.4077903162686394E-4</v>
      </c>
      <c r="HR457" s="240">
        <f t="shared" ca="1" si="1075"/>
        <v>7.8508652897897829E-4</v>
      </c>
      <c r="HS457" s="240">
        <f t="shared" ca="1" si="1076"/>
        <v>-2.69500985291617E-4</v>
      </c>
      <c r="HT457" s="240">
        <f t="shared" ca="1" si="1077"/>
        <v>-4.039545805066538E-4</v>
      </c>
      <c r="HU457" s="240">
        <f t="shared" ca="1" si="1078"/>
        <v>8.4077903162687261E-4</v>
      </c>
      <c r="HV457" s="240">
        <f t="shared" ca="1" si="1079"/>
        <v>-7.8508652897901115E-4</v>
      </c>
      <c r="HW457" s="240">
        <f t="shared" ca="1" si="1080"/>
        <v>2.6950098529168536E-4</v>
      </c>
      <c r="HX457" s="240">
        <f t="shared" ca="1" si="1081"/>
        <v>4.0395458050667917E-4</v>
      </c>
      <c r="HY457" s="240">
        <f t="shared" ca="1" si="1082"/>
        <v>-8.4077903162688139E-4</v>
      </c>
      <c r="HZ457" s="240">
        <f t="shared" ca="1" si="1083"/>
        <v>7.8508652897899813E-4</v>
      </c>
      <c r="IA457" s="240">
        <f t="shared" ca="1" si="1084"/>
        <v>-2.695009852916582E-4</v>
      </c>
      <c r="IB457" s="240">
        <f t="shared" ca="1" si="1085"/>
        <v>-4.0395458050661531E-4</v>
      </c>
      <c r="IC457" s="240">
        <f t="shared" ca="1" si="1086"/>
        <v>8.4077903162689007E-4</v>
      </c>
      <c r="ID457" s="240">
        <f t="shared" ca="1" si="1087"/>
        <v>-7.8508652897898502E-4</v>
      </c>
      <c r="IE457" s="240">
        <f t="shared" ca="1" si="1088"/>
        <v>8.4077903162684551E-4</v>
      </c>
      <c r="IF457" s="240">
        <f t="shared" ca="1" si="1089"/>
        <v>4.0395458050664068E-4</v>
      </c>
      <c r="IG457" s="240">
        <f t="shared" ca="1" si="1090"/>
        <v>-8.4077903162686827E-4</v>
      </c>
      <c r="IH457" s="240">
        <f t="shared" ca="1" si="1091"/>
        <v>7.8508652897901787E-4</v>
      </c>
      <c r="II457" s="240">
        <f t="shared" ca="1" si="1092"/>
        <v>-2.6950098529160388E-4</v>
      </c>
      <c r="IJ457" s="240">
        <f t="shared" ca="1" si="1093"/>
        <v>-4.0395458050666611E-4</v>
      </c>
      <c r="IK457" s="240">
        <f t="shared" ca="1" si="1094"/>
        <v>8.4077903162687684E-4</v>
      </c>
      <c r="IL457" s="240">
        <f t="shared" ca="1" si="1095"/>
        <v>-7.8508652897900486E-4</v>
      </c>
      <c r="IM457" s="240">
        <f t="shared" ca="1" si="1096"/>
        <v>2.6950098529167219E-4</v>
      </c>
      <c r="IN457" s="240">
        <f t="shared" ca="1" si="1097"/>
        <v>4.0395458050660225E-4</v>
      </c>
      <c r="IO457" s="240">
        <f t="shared" ca="1" si="1098"/>
        <v>-8.4077903162688562E-4</v>
      </c>
      <c r="IP457" s="240">
        <f t="shared" ca="1" si="1099"/>
        <v>7.8508652897899174E-4</v>
      </c>
      <c r="IQ457" s="240">
        <f t="shared" ca="1" si="1100"/>
        <v>-2.6950098529164498E-4</v>
      </c>
      <c r="IR457" s="240">
        <f t="shared" ca="1" si="1101"/>
        <v>-4.0395458050662762E-4</v>
      </c>
      <c r="IS457" s="240">
        <f t="shared" ca="1" si="1102"/>
        <v>8.4077903162686372E-4</v>
      </c>
      <c r="IT457" s="240">
        <f t="shared" ca="1" si="1103"/>
        <v>-7.8508652897897873E-4</v>
      </c>
      <c r="IU457" s="240">
        <f t="shared" ca="1" si="1104"/>
        <v>2.6950098529161782E-4</v>
      </c>
      <c r="IV457" s="240">
        <f t="shared" ca="1" si="1105"/>
        <v>4.0395458050665299E-4</v>
      </c>
      <c r="IW457" s="240">
        <f t="shared" ca="1" si="1106"/>
        <v>-8.4077903162687239E-4</v>
      </c>
      <c r="IX457" s="240">
        <f t="shared" ca="1" si="1107"/>
        <v>7.8508652897901158E-4</v>
      </c>
      <c r="IY457" s="240">
        <f t="shared" ca="1" si="1108"/>
        <v>-2.6950098529168618E-4</v>
      </c>
      <c r="IZ457" s="240">
        <f t="shared" ca="1" si="1109"/>
        <v>-4.0395458050667841E-4</v>
      </c>
      <c r="JA457" s="240">
        <f t="shared" ca="1" si="1110"/>
        <v>8.4077903162688107E-4</v>
      </c>
      <c r="JB457" s="240">
        <f t="shared" ca="1" si="1111"/>
        <v>-7.8508652897899846E-4</v>
      </c>
    </row>
    <row r="458" spans="2:262">
      <c r="B458" s="248">
        <v>97</v>
      </c>
      <c r="C458" s="247">
        <f t="shared" si="1112"/>
        <v>1.8945312500000012E-3</v>
      </c>
      <c r="D458" s="244">
        <f t="shared" ca="1" si="855"/>
        <v>23.7985553242988</v>
      </c>
      <c r="E458" s="243">
        <f ca="1">CY361</f>
        <v>-0.2014446757012007</v>
      </c>
      <c r="F458" s="242">
        <v>97</v>
      </c>
      <c r="G458" s="240">
        <f t="shared" ca="1" si="856"/>
        <v>-6.8481965956679821E-5</v>
      </c>
      <c r="H458" s="240">
        <f t="shared" ca="1" si="857"/>
        <v>2.0870328263685123E-4</v>
      </c>
      <c r="I458" s="240">
        <f t="shared" ca="1" si="858"/>
        <v>-2.3382352134759024E-4</v>
      </c>
      <c r="J458" s="240">
        <f t="shared" ca="1" si="859"/>
        <v>1.2998872388601321E-4</v>
      </c>
      <c r="K458" s="240">
        <f t="shared" ca="1" si="860"/>
        <v>4.5535613165532715E-5</v>
      </c>
      <c r="L458" s="240">
        <f t="shared" ca="1" si="861"/>
        <v>-1.9594679389710022E-4</v>
      </c>
      <c r="M458" s="240">
        <f t="shared" ca="1" si="862"/>
        <v>2.3829217462180142E-4</v>
      </c>
      <c r="N458" s="240">
        <f t="shared" ca="1" si="863"/>
        <v>-1.4921803082290232E-4</v>
      </c>
      <c r="O458" s="240">
        <f t="shared" ca="1" si="864"/>
        <v>-2.2150727527302911E-5</v>
      </c>
      <c r="P458" s="240">
        <f t="shared" ca="1" si="865"/>
        <v>1.8130323041670672E-4</v>
      </c>
      <c r="Q458" s="240">
        <f t="shared" ca="1" si="866"/>
        <v>-2.4046594399065161E-4</v>
      </c>
      <c r="R458" s="240">
        <f t="shared" ca="1" si="867"/>
        <v>1.6701028655209378E-4</v>
      </c>
      <c r="S458" s="240">
        <f t="shared" ca="1" si="868"/>
        <v>-1.4474817258337851E-6</v>
      </c>
      <c r="T458" s="240">
        <f t="shared" ca="1" si="869"/>
        <v>-1.6491361771697367E-4</v>
      </c>
      <c r="U458" s="241">
        <f t="shared" ca="1" si="870"/>
        <v>2.4032389486681552E-4</v>
      </c>
      <c r="V458" s="240">
        <f t="shared" ca="1" si="871"/>
        <v>-1.8319414192467917E-4</v>
      </c>
      <c r="W458" s="240">
        <f t="shared" ca="1" si="872"/>
        <v>2.5031750938676704E-5</v>
      </c>
      <c r="X458" s="240">
        <f t="shared" ca="1" si="873"/>
        <v>1.469357967276706E-4</v>
      </c>
      <c r="Y458" s="240">
        <f t="shared" ca="1" si="874"/>
        <v>-2.3786739526100752E-4</v>
      </c>
      <c r="Z458" s="240">
        <f t="shared" ca="1" si="875"/>
        <v>1.9761373756642519E-4</v>
      </c>
      <c r="AA458" s="240">
        <f t="shared" ca="1" si="876"/>
        <v>-4.8374950706233195E-5</v>
      </c>
      <c r="AB458" s="240">
        <f t="shared" ca="1" si="877"/>
        <v>-1.2754290369260574E-4</v>
      </c>
      <c r="AC458" s="240">
        <f t="shared" ca="1" si="878"/>
        <v>2.3312010260729095E-4</v>
      </c>
      <c r="AD458" s="240">
        <f t="shared" ca="1" si="879"/>
        <v>-2.1013020488874908E-4</v>
      </c>
      <c r="AE458" s="240">
        <f t="shared" ca="1" si="880"/>
        <v>7.1252273254050655E-5</v>
      </c>
      <c r="AF458" s="240">
        <f t="shared" ca="1" si="881"/>
        <v>1.0692170277293486E-4</v>
      </c>
      <c r="AG458" s="240">
        <f t="shared" ca="1" si="882"/>
        <v>-2.2612773592905518E-4</v>
      </c>
      <c r="AH458" s="240">
        <f t="shared" ca="1" si="883"/>
        <v>2.2062300346913907E-4</v>
      </c>
      <c r="AI458" s="240">
        <f t="shared" ca="1" si="884"/>
        <v>-9.3443397459976992E-5</v>
      </c>
      <c r="AJ458" s="240">
        <f t="shared" ca="1" si="885"/>
        <v>-8.5270787406215441E-5</v>
      </c>
      <c r="AK458" s="240">
        <f t="shared" ca="1" si="886"/>
        <v>2.1695763553982735E-4</v>
      </c>
      <c r="AL458" s="240">
        <f t="shared" ca="1" si="887"/>
        <v>-2.2899108192132099E-4</v>
      </c>
      <c r="AM458" s="240">
        <f t="shared" ca="1" si="888"/>
        <v>1.1473461066700518E-4</v>
      </c>
      <c r="AN458" s="240">
        <f t="shared" ca="1" si="889"/>
        <v>6.2798667743017053E-5</v>
      </c>
      <c r="AO458" s="240">
        <f t="shared" ca="1" si="890"/>
        <v>-2.0569811451924465E-4</v>
      </c>
      <c r="AP458" s="240">
        <f t="shared" ca="1" si="891"/>
        <v>2.3515385107534159E-4</v>
      </c>
      <c r="AQ458" s="240">
        <f t="shared" ca="1" si="892"/>
        <v>-1.3492086685299495E-4</v>
      </c>
      <c r="AR458" s="240">
        <f t="shared" ca="1" si="893"/>
        <v>-3.9721762580212879E-5</v>
      </c>
      <c r="AS458" s="240">
        <f t="shared" ca="1" si="894"/>
        <v>1.9245760820981242E-4</v>
      </c>
      <c r="AT458" s="240">
        <f t="shared" ca="1" si="895"/>
        <v>-2.3905196009533494E-4</v>
      </c>
      <c r="AU458" s="240">
        <f t="shared" ca="1" si="896"/>
        <v>1.5380776133593933E-4</v>
      </c>
      <c r="AV458" s="240">
        <f t="shared" ca="1" si="897"/>
        <v>1.6262315129633706E-5</v>
      </c>
      <c r="AW458" s="240">
        <f t="shared" ca="1" si="898"/>
        <v>-1.7736362992529131E-4</v>
      </c>
      <c r="AX458" s="240">
        <f t="shared" ca="1" si="899"/>
        <v>2.406478680605164E-4</v>
      </c>
      <c r="AY458" s="240">
        <f t="shared" ca="1" si="900"/>
        <v>-1.7121340299734624E-4</v>
      </c>
      <c r="AZ458" s="240">
        <f t="shared" ca="1" si="901"/>
        <v>7.3537473055261722E-6</v>
      </c>
      <c r="BA458" s="240">
        <f t="shared" ca="1" si="902"/>
        <v>1.6056154292776466E-4</v>
      </c>
      <c r="BB458" s="240">
        <f t="shared" ca="1" si="903"/>
        <v>-2.3992620550476894E-4</v>
      </c>
      <c r="BC458" s="240">
        <f t="shared" ca="1" si="904"/>
        <v>1.869701659931197E-4</v>
      </c>
      <c r="BD458" s="240">
        <f t="shared" ca="1" si="905"/>
        <v>-3.0898989134170053E-5</v>
      </c>
      <c r="BE458" s="240">
        <f t="shared" ca="1" si="906"/>
        <v>-1.4221316049997865E-4</v>
      </c>
      <c r="BF458" s="240">
        <f t="shared" ca="1" si="907"/>
        <v>2.3689392243300499E-4</v>
      </c>
      <c r="BG458" s="240">
        <f t="shared" ca="1" si="908"/>
        <v>-2.0092630408209217E-4</v>
      </c>
      <c r="BH458" s="240">
        <f t="shared" ca="1" si="909"/>
        <v>5.4146656806342854E-5</v>
      </c>
      <c r="BI458" s="240">
        <f t="shared" ca="1" si="910"/>
        <v>1.2249518759495365E-4</v>
      </c>
      <c r="BJ458" s="240">
        <f t="shared" ca="1" si="911"/>
        <v>-2.3158022138882196E-4</v>
      </c>
      <c r="BK458" s="240">
        <f t="shared" ca="1" si="912"/>
        <v>2.1294741202526168E-4</v>
      </c>
      <c r="BL458" s="240">
        <f t="shared" ca="1" si="913"/>
        <v>-7.68728625739004E-5</v>
      </c>
      <c r="BM458" s="240">
        <f t="shared" ca="1" si="914"/>
        <v>-1.0159751907070806E-4</v>
      </c>
      <c r="BN458" s="240">
        <f t="shared" ca="1" si="915"/>
        <v>2.2403627621803677E-4</v>
      </c>
      <c r="BO458" s="240">
        <f t="shared" ca="1" si="916"/>
        <v>-2.2291771998173292E-4</v>
      </c>
      <c r="BP458" s="240">
        <f t="shared" ca="1" si="917"/>
        <v>9.8858740651889911E-5</v>
      </c>
      <c r="BQ458" s="240">
        <f t="shared" ca="1" si="918"/>
        <v>7.9721410898964449E-5</v>
      </c>
      <c r="BR458" s="240">
        <f t="shared" ca="1" si="919"/>
        <v>-2.1433473923658525E-4</v>
      </c>
      <c r="BS458" s="240">
        <f t="shared" ca="1" si="920"/>
        <v>2.3074120843555846E-4</v>
      </c>
      <c r="BT458" s="240">
        <f t="shared" ca="1" si="921"/>
        <v>-1.1989255501571085E-4</v>
      </c>
      <c r="BU458" s="240">
        <f t="shared" ca="1" si="922"/>
        <v>-5.7077541960101399E-5</v>
      </c>
      <c r="BV458" s="240">
        <f t="shared" ca="1" si="923"/>
        <v>2.0256904154899828E-4</v>
      </c>
      <c r="BW458" s="240">
        <f t="shared" ca="1" si="924"/>
        <v>-2.3634253291617279E-4</v>
      </c>
      <c r="BX458" s="240">
        <f t="shared" ca="1" si="925"/>
        <v>1.3977173853479922E-4</v>
      </c>
      <c r="BY458" s="240">
        <f t="shared" ca="1" si="926"/>
        <v>3.388398509040412E-5</v>
      </c>
      <c r="BZ458" s="240">
        <f t="shared" ca="1" si="927"/>
        <v>-1.8885249325579199E-4</v>
      </c>
      <c r="CA458" s="240">
        <f t="shared" ca="1" si="928"/>
        <v>2.3966774960683539E-4</v>
      </c>
      <c r="CB458" s="240">
        <f t="shared" ca="1" si="929"/>
        <v>-1.5830484380479286E-4</v>
      </c>
      <c r="CC458" s="240">
        <f t="shared" ca="1" si="930"/>
        <v>-1.0364106921415824E-5</v>
      </c>
      <c r="CD458" s="240">
        <f t="shared" ca="1" si="931"/>
        <v>1.7331719221526278E-4</v>
      </c>
      <c r="CE458" s="240">
        <f t="shared" ca="1" si="932"/>
        <v>-2.4068483485306492E-4</v>
      </c>
      <c r="CF458" s="240">
        <f t="shared" ca="1" si="933"/>
        <v>1.7531338689071577E-4</v>
      </c>
      <c r="CG458" s="240">
        <f t="shared" ca="1" si="934"/>
        <v>-1.3255583262816023E-5</v>
      </c>
      <c r="CH458" s="240">
        <f t="shared" ca="1" si="935"/>
        <v>-1.5611275186888136E-4</v>
      </c>
      <c r="CI458" s="240">
        <f t="shared" ca="1" si="936"/>
        <v>2.3938399356794485E-4</v>
      </c>
      <c r="CJ458" s="240">
        <f t="shared" ca="1" si="937"/>
        <v>-1.9063356622483091E-4</v>
      </c>
      <c r="CK458" s="240">
        <f t="shared" ca="1" si="938"/>
        <v>3.6747614933994884E-5</v>
      </c>
      <c r="CL458" s="240">
        <f t="shared" ca="1" si="939"/>
        <v>1.3740486038209135E-4</v>
      </c>
      <c r="CM458" s="240">
        <f t="shared" ca="1" si="940"/>
        <v>-2.3577775356416441E-4</v>
      </c>
      <c r="CN458" s="240">
        <f t="shared" ca="1" si="941"/>
        <v>2.0411784010529769E-4</v>
      </c>
      <c r="CO458" s="240">
        <f t="shared" ca="1" si="942"/>
        <v>-5.9885746985069618E-5</v>
      </c>
      <c r="CP458" s="240">
        <f t="shared" ca="1" si="943"/>
        <v>-1.173736849766904E-4</v>
      </c>
      <c r="CQ458" s="240">
        <f t="shared" ca="1" si="944"/>
        <v>2.2990084490432928E-4</v>
      </c>
      <c r="CR458" s="240">
        <f t="shared" ca="1" si="945"/>
        <v>-2.1563634760338857E-4</v>
      </c>
      <c r="CS458" s="240">
        <f t="shared" ca="1" si="946"/>
        <v>8.2447146555798711E-5</v>
      </c>
      <c r="CT458" s="240">
        <f t="shared" ca="1" si="947"/>
        <v>9.6212136821975211E-5</v>
      </c>
      <c r="CU458" s="240">
        <f t="shared" ca="1" si="948"/>
        <v>-2.2180986543147936E-4</v>
      </c>
      <c r="CV458" s="240">
        <f t="shared" ca="1" si="949"/>
        <v>2.2507815919524019E-4</v>
      </c>
      <c r="CW458" s="240">
        <f t="shared" ca="1" si="950"/>
        <v>-1.0421453503499432E-4</v>
      </c>
      <c r="CX458" s="240">
        <f t="shared" ca="1" si="951"/>
        <v>-7.4124013194760291E-5</v>
      </c>
      <c r="CY458" s="240">
        <f t="shared" ca="1" si="952"/>
        <v>2.1158273570091762E-4</v>
      </c>
      <c r="CZ458" s="240">
        <f t="shared" ca="1" si="953"/>
        <v>-2.3235234507380201E-4</v>
      </c>
      <c r="DA458" s="240">
        <f t="shared" ca="1" si="954"/>
        <v>1.2497828057234943E-4</v>
      </c>
      <c r="DB458" s="240">
        <f t="shared" ca="1" si="955"/>
        <v>5.1322034800172395E-5</v>
      </c>
      <c r="DC458" s="240">
        <f t="shared" ca="1" si="956"/>
        <v>-1.9931794856267095E-4</v>
      </c>
      <c r="DD458" s="240">
        <f t="shared" ca="1" si="957"/>
        <v>2.3738885085259321E-4</v>
      </c>
      <c r="DE458" s="240">
        <f t="shared" ca="1" si="958"/>
        <v>-1.445384169477149E-4</v>
      </c>
      <c r="DF458" s="240">
        <f t="shared" ca="1" si="959"/>
        <v>-2.8025797154980728E-5</v>
      </c>
      <c r="DG458" s="240">
        <f t="shared" ca="1" si="960"/>
        <v>1.8513362062148823E-4</v>
      </c>
      <c r="DH458" s="240">
        <f t="shared" ca="1" si="961"/>
        <v>-2.4013917222772749E-4</v>
      </c>
      <c r="DI458" s="240">
        <f t="shared" ca="1" si="962"/>
        <v>1.6270656935513775E-4</v>
      </c>
      <c r="DJ458" s="240">
        <f t="shared" ca="1" si="963"/>
        <v>4.459655762734254E-6</v>
      </c>
      <c r="DK458" s="240">
        <f t="shared" ca="1" si="964"/>
        <v>-1.6916635470939358E-4</v>
      </c>
      <c r="DL458" s="240">
        <f t="shared" ca="1" si="965"/>
        <v>2.4057682210088365E-4</v>
      </c>
      <c r="DM458" s="240">
        <f t="shared" ca="1" si="966"/>
        <v>-1.7930776855520756E-4</v>
      </c>
      <c r="DN458" s="240">
        <f t="shared" ca="1" si="967"/>
        <v>1.9149434552403151E-5</v>
      </c>
      <c r="DO458" s="240">
        <f t="shared" ca="1" si="968"/>
        <v>1.5156992432570143E-4</v>
      </c>
      <c r="DP458" s="240">
        <f t="shared" ca="1" si="969"/>
        <v>-2.3869758566454034E-4</v>
      </c>
      <c r="DQ458" s="240">
        <f t="shared" ca="1" si="970"/>
        <v>1.9418213592450266E-4</v>
      </c>
      <c r="DR458" s="240">
        <f t="shared" ca="1" si="971"/>
        <v>-4.2574105344668714E-5</v>
      </c>
      <c r="DS458" s="240">
        <f t="shared" ca="1" si="972"/>
        <v>-1.3251379271421424E-4</v>
      </c>
      <c r="DT458" s="240">
        <f t="shared" ca="1" si="973"/>
        <v>2.3451956099287209E-4</v>
      </c>
      <c r="DU458" s="240">
        <f t="shared" ca="1" si="974"/>
        <v>-2.0718642317408328E-4</v>
      </c>
      <c r="DV458" s="240">
        <f t="shared" ca="1" si="975"/>
        <v>6.5588764229078291E-5</v>
      </c>
      <c r="DW458" s="240">
        <f t="shared" ca="1" si="976"/>
        <v>1.1218148083947001E-4</v>
      </c>
      <c r="DX458" s="240">
        <f t="shared" ca="1" si="977"/>
        <v>-2.2808298474741244E-4</v>
      </c>
      <c r="DY458" s="240">
        <f t="shared" ca="1" si="978"/>
        <v>2.1819539190887858E-4</v>
      </c>
      <c r="DZ458" s="240">
        <f t="shared" ca="1" si="979"/>
        <v>-8.7971767459509194E-5</v>
      </c>
      <c r="EA458" s="240">
        <f t="shared" ca="1" si="980"/>
        <v>-9.0768799979618135E-5</v>
      </c>
      <c r="EB458" s="240">
        <f t="shared" ca="1" si="981"/>
        <v>2.194498446759939E-4</v>
      </c>
      <c r="EC458" s="240">
        <f t="shared" ca="1" si="982"/>
        <v>-2.2710301974186264E-4</v>
      </c>
      <c r="ED458" s="240">
        <f t="shared" ca="1" si="983"/>
        <v>1.0950755447903236E-4</v>
      </c>
      <c r="EE458" s="240">
        <f t="shared" ca="1" si="984"/>
        <v>6.8481965956689565E-5</v>
      </c>
      <c r="EF458" s="240">
        <f t="shared" ca="1" si="985"/>
        <v>-2.0870328263685183E-4</v>
      </c>
      <c r="EG458" s="240">
        <f t="shared" ca="1" si="986"/>
        <v>2.3382352134758883E-4</v>
      </c>
      <c r="EH458" s="240">
        <f t="shared" ca="1" si="987"/>
        <v>-1.2998872388600435E-4</v>
      </c>
      <c r="EI458" s="240">
        <f t="shared" ca="1" si="988"/>
        <v>-4.5535613165534301E-5</v>
      </c>
      <c r="EJ458" s="240">
        <f t="shared" ca="1" si="989"/>
        <v>1.9594679389710388E-4</v>
      </c>
      <c r="EK458" s="240">
        <f t="shared" ca="1" si="990"/>
        <v>-2.3829217462179993E-4</v>
      </c>
      <c r="EL458" s="240">
        <f t="shared" ca="1" si="991"/>
        <v>1.4921803082290074E-4</v>
      </c>
      <c r="EM458" s="240">
        <f t="shared" ca="1" si="992"/>
        <v>2.2150727527310026E-5</v>
      </c>
      <c r="EN458" s="240">
        <f t="shared" ca="1" si="993"/>
        <v>-1.8130323041671425E-4</v>
      </c>
      <c r="EO458" s="240">
        <f t="shared" ca="1" si="994"/>
        <v>2.4046594399065153E-4</v>
      </c>
      <c r="EP458" s="240">
        <f t="shared" ca="1" si="995"/>
        <v>-1.6701028655208863E-4</v>
      </c>
      <c r="EQ458" s="240">
        <f t="shared" ca="1" si="996"/>
        <v>1.4474817258215201E-6</v>
      </c>
      <c r="ER458" s="240">
        <f t="shared" ca="1" si="997"/>
        <v>1.649136177169751E-4</v>
      </c>
      <c r="ES458" s="240">
        <f t="shared" ca="1" si="998"/>
        <v>-2.403238948668159E-4</v>
      </c>
      <c r="ET458" s="240">
        <f t="shared" ca="1" si="999"/>
        <v>1.8319414192468009E-4</v>
      </c>
      <c r="EU458" s="240">
        <f t="shared" ca="1" si="1000"/>
        <v>-2.5031750938673004E-5</v>
      </c>
      <c r="EV458" s="240">
        <f t="shared" ca="1" si="1001"/>
        <v>-1.4693579672767759E-4</v>
      </c>
      <c r="EW458" s="240">
        <f t="shared" ca="1" si="1002"/>
        <v>2.3786739526100733E-4</v>
      </c>
      <c r="EX458" s="240">
        <f t="shared" ca="1" si="1003"/>
        <v>-1.9761373756642305E-4</v>
      </c>
      <c r="EY458" s="240">
        <f t="shared" ca="1" si="1004"/>
        <v>4.8374950706224535E-5</v>
      </c>
      <c r="EZ458" s="240">
        <f t="shared" ca="1" si="1005"/>
        <v>1.2754290369260455E-4</v>
      </c>
      <c r="FA458" s="240">
        <f t="shared" ca="1" si="1006"/>
        <v>-2.331201026072919E-4</v>
      </c>
      <c r="FB458" s="240">
        <f t="shared" ca="1" si="1007"/>
        <v>2.1013020488874475E-4</v>
      </c>
      <c r="FC458" s="240">
        <f t="shared" ca="1" si="1008"/>
        <v>-7.1252273254050383E-5</v>
      </c>
      <c r="FD458" s="240">
        <f t="shared" ca="1" si="1009"/>
        <v>-1.0692170277293974E-4</v>
      </c>
      <c r="FE458" s="240">
        <f t="shared" ca="1" si="1010"/>
        <v>2.2612773592905824E-4</v>
      </c>
      <c r="FF458" s="240">
        <f t="shared" ca="1" si="1011"/>
        <v>-2.2062300346913967E-4</v>
      </c>
      <c r="FG458" s="240">
        <f t="shared" ca="1" si="1012"/>
        <v>9.3443397459972005E-5</v>
      </c>
      <c r="FH458" s="240">
        <f t="shared" ca="1" si="1013"/>
        <v>8.5270787406223735E-5</v>
      </c>
      <c r="FI458" s="240">
        <f t="shared" ca="1" si="1014"/>
        <v>-2.1695763553982819E-4</v>
      </c>
      <c r="FJ458" s="240">
        <f t="shared" ca="1" si="1015"/>
        <v>2.2899108192131929E-4</v>
      </c>
      <c r="FK458" s="240">
        <f t="shared" ca="1" si="1016"/>
        <v>-1.1473461066699739E-4</v>
      </c>
      <c r="FL458" s="240">
        <f t="shared" ca="1" si="1017"/>
        <v>-6.2798667743018964E-5</v>
      </c>
      <c r="FM458" s="240">
        <f t="shared" ca="1" si="1018"/>
        <v>2.0569811451924745E-4</v>
      </c>
      <c r="FN458" s="240">
        <f t="shared" ca="1" si="1019"/>
        <v>-2.3515385107533896E-4</v>
      </c>
      <c r="FO458" s="240">
        <f t="shared" ca="1" si="1020"/>
        <v>1.3492086685299329E-4</v>
      </c>
      <c r="FP458" s="240">
        <f t="shared" ca="1" si="1021"/>
        <v>3.9721762580218232E-5</v>
      </c>
      <c r="FQ458" s="240">
        <f t="shared" ca="1" si="1022"/>
        <v>-1.9245760820981979E-4</v>
      </c>
      <c r="FR458" s="240">
        <f t="shared" ca="1" si="1023"/>
        <v>2.3905196009533469E-4</v>
      </c>
      <c r="FS458" s="240">
        <f t="shared" ca="1" si="1024"/>
        <v>-1.5380776133593516E-4</v>
      </c>
      <c r="FT458" s="240">
        <f t="shared" ca="1" si="1025"/>
        <v>-1.6262315129645944E-5</v>
      </c>
      <c r="FU458" s="240">
        <f t="shared" ca="1" si="1026"/>
        <v>1.7736362992529264E-4</v>
      </c>
      <c r="FV458" s="240">
        <f t="shared" ca="1" si="1027"/>
        <v>-2.4064786806051626E-4</v>
      </c>
      <c r="FW458" s="240">
        <f t="shared" ca="1" si="1028"/>
        <v>1.712134029973376E-4</v>
      </c>
      <c r="FX458" s="240">
        <f t="shared" ca="1" si="1029"/>
        <v>-7.3537473055241664E-6</v>
      </c>
      <c r="FY458" s="240">
        <f t="shared" ca="1" si="1030"/>
        <v>-1.6056154292777127E-4</v>
      </c>
      <c r="FZ458" s="240">
        <f t="shared" ca="1" si="1031"/>
        <v>2.3992620550476995E-4</v>
      </c>
      <c r="GA458" s="240">
        <f t="shared" ca="1" si="1032"/>
        <v>-1.8697016599311845E-4</v>
      </c>
      <c r="GB458" s="240">
        <f t="shared" ca="1" si="1033"/>
        <v>3.0898989134161271E-5</v>
      </c>
      <c r="GC458" s="240">
        <f t="shared" ca="1" si="1034"/>
        <v>1.4221316049997751E-4</v>
      </c>
      <c r="GD458" s="240">
        <f t="shared" ca="1" si="1035"/>
        <v>-2.3689392243300597E-4</v>
      </c>
      <c r="GE458" s="240">
        <f t="shared" ca="1" si="1036"/>
        <v>2.0092630408208729E-4</v>
      </c>
      <c r="GF458" s="240">
        <f t="shared" ca="1" si="1037"/>
        <v>-5.4146656806344223E-5</v>
      </c>
      <c r="GG458" s="240">
        <f t="shared" ca="1" si="1038"/>
        <v>-1.2249518759495831E-4</v>
      </c>
      <c r="GH458" s="240">
        <f t="shared" ca="1" si="1039"/>
        <v>2.3158022138882345E-4</v>
      </c>
      <c r="GI458" s="240">
        <f t="shared" ca="1" si="1040"/>
        <v>-2.1294741202526233E-4</v>
      </c>
      <c r="GJ458" s="240">
        <f t="shared" ca="1" si="1041"/>
        <v>7.6872862573895264E-5</v>
      </c>
      <c r="GK458" s="240">
        <f t="shared" ca="1" si="1042"/>
        <v>1.0159751907071916E-4</v>
      </c>
      <c r="GL458" s="240">
        <f t="shared" ca="1" si="1043"/>
        <v>-2.2403627621803629E-4</v>
      </c>
      <c r="GM458" s="240">
        <f t="shared" ca="1" si="1044"/>
        <v>2.2291771998173086E-4</v>
      </c>
      <c r="GN458" s="240">
        <f t="shared" ca="1" si="1045"/>
        <v>-9.8858740651878717E-5</v>
      </c>
      <c r="GO458" s="240">
        <f t="shared" ca="1" si="1046"/>
        <v>-7.9721410898963148E-5</v>
      </c>
      <c r="GP458" s="240">
        <f t="shared" ca="1" si="1047"/>
        <v>2.1433473923658771E-4</v>
      </c>
      <c r="GQ458" s="240">
        <f t="shared" ca="1" si="1048"/>
        <v>-2.3074120843555497E-4</v>
      </c>
      <c r="GR458" s="240">
        <f t="shared" ca="1" si="1049"/>
        <v>1.1989255501571207E-4</v>
      </c>
      <c r="GS458" s="240">
        <f t="shared" ca="1" si="1050"/>
        <v>5.7077541960106644E-5</v>
      </c>
      <c r="GT458" s="240">
        <f t="shared" ca="1" si="1051"/>
        <v>-2.025690415490049E-4</v>
      </c>
      <c r="GU458" s="240">
        <f t="shared" ca="1" si="1052"/>
        <v>2.3634253291617306E-4</v>
      </c>
      <c r="GV458" s="240">
        <f t="shared" ca="1" si="1053"/>
        <v>-1.397717385347948E-4</v>
      </c>
      <c r="GW458" s="240">
        <f t="shared" ca="1" si="1054"/>
        <v>-3.388398509041629E-5</v>
      </c>
      <c r="GX458" s="240">
        <f t="shared" ca="1" si="1055"/>
        <v>1.8885249325579535E-4</v>
      </c>
      <c r="GY458" s="240">
        <f t="shared" ca="1" si="1056"/>
        <v>-2.396677496068349E-4</v>
      </c>
      <c r="GZ458" s="240">
        <f t="shared" ca="1" si="1057"/>
        <v>1.5830484380478362E-4</v>
      </c>
      <c r="HA458" s="240">
        <f t="shared" ca="1" si="1058"/>
        <v>1.0364106921421245E-5</v>
      </c>
      <c r="HB458" s="240">
        <f t="shared" ca="1" si="1059"/>
        <v>-1.7331719221526655E-4</v>
      </c>
      <c r="HC458" s="240">
        <f t="shared" ca="1" si="1060"/>
        <v>2.40684834853065E-4</v>
      </c>
      <c r="HD458" s="240">
        <f t="shared" ca="1" si="1061"/>
        <v>-1.7531338689071206E-4</v>
      </c>
      <c r="HE458" s="240">
        <f t="shared" ca="1" si="1062"/>
        <v>1.3255583262810602E-5</v>
      </c>
      <c r="HF458" s="240">
        <f t="shared" ca="1" si="1063"/>
        <v>1.5611275186888025E-4</v>
      </c>
      <c r="HG458" s="240">
        <f t="shared" ca="1" si="1064"/>
        <v>-2.3938399356794541E-4</v>
      </c>
      <c r="HH458" s="240">
        <f t="shared" ca="1" si="1065"/>
        <v>1.9063356622482761E-4</v>
      </c>
      <c r="HI458" s="240">
        <f t="shared" ca="1" si="1066"/>
        <v>-3.6747614933996294E-5</v>
      </c>
      <c r="HJ458" s="240">
        <f t="shared" ca="1" si="1067"/>
        <v>-1.374048603820958E-4</v>
      </c>
      <c r="HK458" s="240">
        <f t="shared" ca="1" si="1068"/>
        <v>2.357777535641655E-4</v>
      </c>
      <c r="HL458" s="240">
        <f t="shared" ca="1" si="1069"/>
        <v>-2.0411784010529845E-4</v>
      </c>
      <c r="HM458" s="240">
        <f t="shared" ca="1" si="1070"/>
        <v>5.988574698506436E-5</v>
      </c>
      <c r="HN458" s="240">
        <f t="shared" ca="1" si="1071"/>
        <v>1.173736849766951E-4</v>
      </c>
      <c r="HO458" s="240">
        <f t="shared" ca="1" si="1072"/>
        <v>-2.2990084490433286E-4</v>
      </c>
      <c r="HP458" s="240">
        <f t="shared" ca="1" si="1073"/>
        <v>2.1563634760338006E-4</v>
      </c>
      <c r="HQ458" s="240">
        <f t="shared" ca="1" si="1074"/>
        <v>-8.2447146555800053E-5</v>
      </c>
      <c r="HR458" s="240">
        <f t="shared" ca="1" si="1075"/>
        <v>-9.621213682197391E-5</v>
      </c>
      <c r="HS458" s="240">
        <f t="shared" ca="1" si="1076"/>
        <v>2.2180986543148147E-4</v>
      </c>
      <c r="HT458" s="240">
        <f t="shared" ca="1" si="1077"/>
        <v>-2.2507815919523583E-4</v>
      </c>
      <c r="HU458" s="240">
        <f t="shared" ca="1" si="1078"/>
        <v>1.0421453503498328E-4</v>
      </c>
      <c r="HV458" s="240">
        <f t="shared" ca="1" si="1079"/>
        <v>7.4124013194778505E-5</v>
      </c>
      <c r="HW458" s="240">
        <f t="shared" ca="1" si="1080"/>
        <v>-2.1158273570091694E-4</v>
      </c>
      <c r="HX458" s="240">
        <f t="shared" ca="1" si="1081"/>
        <v>2.3235234507380239E-4</v>
      </c>
      <c r="HY458" s="240">
        <f t="shared" ca="1" si="1082"/>
        <v>-1.2497828057234477E-4</v>
      </c>
      <c r="HZ458" s="240">
        <f t="shared" ca="1" si="1083"/>
        <v>-5.1322034800184403E-5</v>
      </c>
      <c r="IA458" s="240">
        <f t="shared" ca="1" si="1084"/>
        <v>1.993179485626778E-4</v>
      </c>
      <c r="IB458" s="240">
        <f t="shared" ca="1" si="1085"/>
        <v>-2.373888508525946E-4</v>
      </c>
      <c r="IC458" s="240">
        <f t="shared" ca="1" si="1086"/>
        <v>1.4453841694771604E-4</v>
      </c>
      <c r="ID458" s="240">
        <f t="shared" ca="1" si="1087"/>
        <v>2.8025797154986108E-5</v>
      </c>
      <c r="IE458" s="240">
        <f t="shared" ca="1" si="1088"/>
        <v>1.8733203176877847E-5</v>
      </c>
      <c r="IF458" s="240">
        <f t="shared" ca="1" si="1089"/>
        <v>2.4013917222772665E-4</v>
      </c>
      <c r="IG458" s="240">
        <f t="shared" ca="1" si="1090"/>
        <v>-1.6270656935512366E-4</v>
      </c>
      <c r="IH458" s="240">
        <f t="shared" ca="1" si="1091"/>
        <v>-4.4596557627259869E-6</v>
      </c>
      <c r="II458" s="240">
        <f t="shared" ca="1" si="1092"/>
        <v>1.6916635470938773E-4</v>
      </c>
      <c r="IJ458" s="240">
        <f t="shared" ca="1" si="1093"/>
        <v>-2.4057682210088381E-4</v>
      </c>
      <c r="IK458" s="240">
        <f t="shared" ca="1" si="1094"/>
        <v>1.7930776855520393E-4</v>
      </c>
      <c r="IL458" s="240">
        <f t="shared" ca="1" si="1095"/>
        <v>-1.9149434552397744E-5</v>
      </c>
      <c r="IM458" s="240">
        <f t="shared" ca="1" si="1096"/>
        <v>-1.5156992432571628E-4</v>
      </c>
      <c r="IN458" s="240">
        <f t="shared" ca="1" si="1097"/>
        <v>2.3869758566453928E-4</v>
      </c>
      <c r="IO458" s="240">
        <f t="shared" ca="1" si="1098"/>
        <v>-1.9418213592449943E-4</v>
      </c>
      <c r="IP458" s="240">
        <f t="shared" ca="1" si="1099"/>
        <v>4.2574105344663374E-5</v>
      </c>
      <c r="IQ458" s="240">
        <f t="shared" ca="1" si="1100"/>
        <v>1.3251379271421877E-4</v>
      </c>
      <c r="IR458" s="240">
        <f t="shared" ca="1" si="1101"/>
        <v>-2.3451956099287638E-4</v>
      </c>
      <c r="IS458" s="240">
        <f t="shared" ca="1" si="1102"/>
        <v>2.0718642317407352E-4</v>
      </c>
      <c r="IT458" s="240">
        <f t="shared" ca="1" si="1103"/>
        <v>-6.5588764229086233E-5</v>
      </c>
      <c r="IU458" s="240">
        <f t="shared" ca="1" si="1104"/>
        <v>-1.1218148083947479E-4</v>
      </c>
      <c r="IV458" s="240">
        <f t="shared" ca="1" si="1105"/>
        <v>2.280829847474142E-4</v>
      </c>
      <c r="IW458" s="240">
        <f t="shared" ca="1" si="1106"/>
        <v>-2.181953919088763E-4</v>
      </c>
      <c r="IX458" s="240">
        <f t="shared" ca="1" si="1107"/>
        <v>8.7971767459491413E-5</v>
      </c>
      <c r="IY458" s="240">
        <f t="shared" ca="1" si="1108"/>
        <v>9.0768799979635821E-5</v>
      </c>
      <c r="IZ458" s="240">
        <f t="shared" ca="1" si="1109"/>
        <v>-2.1944984467599051E-4</v>
      </c>
      <c r="JA458" s="240">
        <f t="shared" ca="1" si="1110"/>
        <v>2.2710301974186085E-4</v>
      </c>
      <c r="JB458" s="240">
        <f t="shared" ca="1" si="1111"/>
        <v>-1.0950755447902753E-4</v>
      </c>
    </row>
    <row r="459" spans="2:262">
      <c r="B459" s="248">
        <v>98</v>
      </c>
      <c r="C459" s="247">
        <f t="shared" si="1112"/>
        <v>1.9140625000000013E-3</v>
      </c>
      <c r="D459" s="244">
        <f t="shared" ca="1" si="855"/>
        <v>23.796965538960308</v>
      </c>
      <c r="E459" s="243">
        <f ca="1">CZ361</f>
        <v>-0.20303446103969336</v>
      </c>
      <c r="F459" s="242">
        <v>98</v>
      </c>
      <c r="G459" s="240">
        <f t="shared" ca="1" si="856"/>
        <v>1.1615853123096833E-4</v>
      </c>
      <c r="H459" s="240">
        <f t="shared" ca="1" si="857"/>
        <v>1.0167302238841172E-4</v>
      </c>
      <c r="I459" s="240">
        <f t="shared" ca="1" si="858"/>
        <v>-2.6682801194483557E-4</v>
      </c>
      <c r="J459" s="240">
        <f t="shared" ca="1" si="859"/>
        <v>2.9374000906509293E-4</v>
      </c>
      <c r="K459" s="240">
        <f t="shared" ca="1" si="860"/>
        <v>-1.6846596861227751E-4</v>
      </c>
      <c r="L459" s="240">
        <f t="shared" ca="1" si="861"/>
        <v>-4.408991101053279E-5</v>
      </c>
      <c r="M459" s="240">
        <f t="shared" ca="1" si="862"/>
        <v>2.3380290697238602E-4</v>
      </c>
      <c r="N459" s="240">
        <f t="shared" ca="1" si="863"/>
        <v>-3.0238314305436732E-4</v>
      </c>
      <c r="O459" s="240">
        <f t="shared" ca="1" si="864"/>
        <v>2.1429935329662033E-4</v>
      </c>
      <c r="P459" s="240">
        <f t="shared" ca="1" si="865"/>
        <v>-1.5187550921574435E-5</v>
      </c>
      <c r="Q459" s="240">
        <f t="shared" ca="1" si="866"/>
        <v>-1.9179288740316848E-4</v>
      </c>
      <c r="R459" s="240">
        <f t="shared" ca="1" si="867"/>
        <v>2.9940586243448286E-4</v>
      </c>
      <c r="S459" s="240">
        <f t="shared" ca="1" si="868"/>
        <v>-2.5189733401423598E-4</v>
      </c>
      <c r="T459" s="240">
        <f t="shared" ca="1" si="869"/>
        <v>7.38813637890407E-5</v>
      </c>
      <c r="U459" s="241">
        <f t="shared" ca="1" si="870"/>
        <v>1.4241237472973671E-4</v>
      </c>
      <c r="V459" s="240">
        <f t="shared" ca="1" si="871"/>
        <v>-2.8492258242998337E-4</v>
      </c>
      <c r="W459" s="240">
        <f t="shared" ca="1" si="872"/>
        <v>2.7981504145133671E-4</v>
      </c>
      <c r="X459" s="240">
        <f t="shared" ca="1" si="873"/>
        <v>-1.2973595727924238E-4</v>
      </c>
      <c r="Y459" s="240">
        <f t="shared" ca="1" si="874"/>
        <v>-8.7559034361222939E-5</v>
      </c>
      <c r="Z459" s="240">
        <f t="shared" ca="1" si="875"/>
        <v>2.5948988736912426E-4</v>
      </c>
      <c r="AA459" s="240">
        <f t="shared" ca="1" si="876"/>
        <v>-2.9697961376754656E-4</v>
      </c>
      <c r="AB459" s="240">
        <f t="shared" ca="1" si="877"/>
        <v>1.8060487068796396E-4</v>
      </c>
      <c r="AC459" s="240">
        <f t="shared" ca="1" si="878"/>
        <v>2.9340849405877557E-5</v>
      </c>
      <c r="AD459" s="240">
        <f t="shared" ca="1" si="879"/>
        <v>-2.2408514146027631E-4</v>
      </c>
      <c r="AE459" s="240">
        <f t="shared" ca="1" si="880"/>
        <v>3.0273142607475543E-4</v>
      </c>
      <c r="AF459" s="240">
        <f t="shared" ca="1" si="881"/>
        <v>-2.2453324020052721E-4</v>
      </c>
      <c r="AG459" s="240">
        <f t="shared" ca="1" si="882"/>
        <v>3.0004887937595649E-5</v>
      </c>
      <c r="AH459" s="240">
        <f t="shared" ca="1" si="883"/>
        <v>1.8006892923350543E-4</v>
      </c>
      <c r="AI459" s="240">
        <f t="shared" ca="1" si="884"/>
        <v>-2.9684943945165168E-4</v>
      </c>
      <c r="AJ459" s="240">
        <f t="shared" ca="1" si="885"/>
        <v>2.5983292321187575E-4</v>
      </c>
      <c r="AK459" s="240">
        <f t="shared" ca="1" si="886"/>
        <v>-8.81975542645642E-5</v>
      </c>
      <c r="AL459" s="240">
        <f t="shared" ca="1" si="887"/>
        <v>-1.2913276904010827E-4</v>
      </c>
      <c r="AM459" s="240">
        <f t="shared" ca="1" si="888"/>
        <v>2.7955969534550418E-4</v>
      </c>
      <c r="AN459" s="240">
        <f t="shared" ca="1" si="889"/>
        <v>-2.8514737270017229E-4</v>
      </c>
      <c r="AO459" s="240">
        <f t="shared" ca="1" si="890"/>
        <v>1.4300083804290374E-4</v>
      </c>
      <c r="AP459" s="240">
        <f t="shared" ca="1" si="891"/>
        <v>7.3234108950990818E-5</v>
      </c>
      <c r="AQ459" s="240">
        <f t="shared" ca="1" si="892"/>
        <v>-2.5152662892611211E-4</v>
      </c>
      <c r="AR459" s="240">
        <f t="shared" ca="1" si="893"/>
        <v>2.995037685680921E-4</v>
      </c>
      <c r="AS459" s="240">
        <f t="shared" ca="1" si="894"/>
        <v>-1.9230867981104489E-4</v>
      </c>
      <c r="AT459" s="240">
        <f t="shared" ca="1" si="895"/>
        <v>-1.4521103125048152E-5</v>
      </c>
      <c r="AU459" s="240">
        <f t="shared" ca="1" si="896"/>
        <v>2.1382753521484785E-4</v>
      </c>
      <c r="AV459" s="240">
        <f t="shared" ca="1" si="897"/>
        <v>-3.0235040257358829E-4</v>
      </c>
      <c r="AW459" s="240">
        <f t="shared" ca="1" si="898"/>
        <v>2.342262068620013E-4</v>
      </c>
      <c r="AX459" s="240">
        <f t="shared" ca="1" si="899"/>
        <v>-4.4749940550457411E-5</v>
      </c>
      <c r="AY459" s="240">
        <f t="shared" ca="1" si="900"/>
        <v>-1.6791116924114361E-4</v>
      </c>
      <c r="AZ459" s="240">
        <f t="shared" ca="1" si="901"/>
        <v>2.9357788016824043E-4</v>
      </c>
      <c r="BA459" s="240">
        <f t="shared" ca="1" si="902"/>
        <v>-2.6714255213882094E-4</v>
      </c>
      <c r="BB459" s="240">
        <f t="shared" ca="1" si="903"/>
        <v>1.0230126910666896E-4</v>
      </c>
      <c r="BC459" s="240">
        <f t="shared" ca="1" si="904"/>
        <v>1.1554207119916759E-4</v>
      </c>
      <c r="BD459" s="240">
        <f t="shared" ca="1" si="905"/>
        <v>-2.7352332446840057E-4</v>
      </c>
      <c r="BE459" s="240">
        <f t="shared" ca="1" si="906"/>
        <v>2.8979275895221458E-4</v>
      </c>
      <c r="BF459" s="240">
        <f t="shared" ca="1" si="907"/>
        <v>-1.5592121726232377E-4</v>
      </c>
      <c r="BG459" s="240">
        <f t="shared" ca="1" si="908"/>
        <v>-5.873275615774748E-5</v>
      </c>
      <c r="BH459" s="240">
        <f t="shared" ca="1" si="909"/>
        <v>2.4295742080288635E-4</v>
      </c>
      <c r="BI459" s="240">
        <f t="shared" ca="1" si="910"/>
        <v>-3.0130639255672551E-4</v>
      </c>
      <c r="BJ459" s="240">
        <f t="shared" ca="1" si="911"/>
        <v>2.0354920048021015E-4</v>
      </c>
      <c r="BK459" s="240">
        <f t="shared" ca="1" si="912"/>
        <v>-3.3362576510147777E-7</v>
      </c>
      <c r="BL459" s="240">
        <f t="shared" ca="1" si="913"/>
        <v>-2.0305479970801144E-4</v>
      </c>
      <c r="BM459" s="240">
        <f t="shared" ca="1" si="914"/>
        <v>3.0124099046985363E-4</v>
      </c>
      <c r="BN459" s="240">
        <f t="shared" ca="1" si="915"/>
        <v>-2.4335490207535483E-4</v>
      </c>
      <c r="BO459" s="240">
        <f t="shared" ca="1" si="916"/>
        <v>5.9387186636905535E-5</v>
      </c>
      <c r="BP459" s="240">
        <f t="shared" ca="1" si="917"/>
        <v>1.5534889653479484E-4</v>
      </c>
      <c r="BQ459" s="240">
        <f t="shared" ca="1" si="918"/>
        <v>-2.895990660571196E-4</v>
      </c>
      <c r="BR459" s="240">
        <f t="shared" ca="1" si="919"/>
        <v>2.7380861125873981E-4</v>
      </c>
      <c r="BS459" s="240">
        <f t="shared" ca="1" si="920"/>
        <v>-1.161585312309629E-4</v>
      </c>
      <c r="BT459" s="240">
        <f t="shared" ca="1" si="921"/>
        <v>-1.0167302238841801E-4</v>
      </c>
      <c r="BU459" s="240">
        <f t="shared" ca="1" si="922"/>
        <v>2.6682801194483909E-4</v>
      </c>
      <c r="BV459" s="240">
        <f t="shared" ca="1" si="923"/>
        <v>-2.9374000906509093E-4</v>
      </c>
      <c r="BW459" s="240">
        <f t="shared" ca="1" si="924"/>
        <v>1.6846596861226979E-4</v>
      </c>
      <c r="BX459" s="240">
        <f t="shared" ca="1" si="925"/>
        <v>4.4089911010534091E-5</v>
      </c>
      <c r="BY459" s="240">
        <f t="shared" ca="1" si="926"/>
        <v>-2.3380290697238719E-4</v>
      </c>
      <c r="BZ459" s="240">
        <f t="shared" ca="1" si="927"/>
        <v>3.0238314305436722E-4</v>
      </c>
      <c r="CA459" s="240">
        <f t="shared" ca="1" si="928"/>
        <v>-2.1429935329661754E-4</v>
      </c>
      <c r="CB459" s="240">
        <f t="shared" ca="1" si="929"/>
        <v>1.5187550921569407E-5</v>
      </c>
      <c r="CC459" s="240">
        <f t="shared" ca="1" si="930"/>
        <v>1.9179288740317236E-4</v>
      </c>
      <c r="CD459" s="240">
        <f t="shared" ca="1" si="931"/>
        <v>-2.9940586243448373E-4</v>
      </c>
      <c r="CE459" s="240">
        <f t="shared" ca="1" si="932"/>
        <v>2.5189733401423202E-4</v>
      </c>
      <c r="CF459" s="240">
        <f t="shared" ca="1" si="933"/>
        <v>-7.3881363789033748E-5</v>
      </c>
      <c r="CG459" s="240">
        <f t="shared" ca="1" si="934"/>
        <v>-1.4241237472974495E-4</v>
      </c>
      <c r="CH459" s="240">
        <f t="shared" ca="1" si="935"/>
        <v>2.8492258242998359E-4</v>
      </c>
      <c r="CI459" s="240">
        <f t="shared" ca="1" si="936"/>
        <v>-2.7981504145133639E-4</v>
      </c>
      <c r="CJ459" s="240">
        <f t="shared" ca="1" si="937"/>
        <v>1.2973595727923978E-4</v>
      </c>
      <c r="CK459" s="240">
        <f t="shared" ca="1" si="938"/>
        <v>8.7559034361225718E-5</v>
      </c>
      <c r="CL459" s="240">
        <f t="shared" ca="1" si="939"/>
        <v>-2.5948988736912686E-4</v>
      </c>
      <c r="CM459" s="240">
        <f t="shared" ca="1" si="940"/>
        <v>2.9697961376754553E-4</v>
      </c>
      <c r="CN459" s="240">
        <f t="shared" ca="1" si="941"/>
        <v>-1.8060487068795992E-4</v>
      </c>
      <c r="CO459" s="240">
        <f t="shared" ca="1" si="942"/>
        <v>-2.9340849405884727E-5</v>
      </c>
      <c r="CP459" s="240">
        <f t="shared" ca="1" si="943"/>
        <v>2.2408514146028113E-4</v>
      </c>
      <c r="CQ459" s="240">
        <f t="shared" ca="1" si="944"/>
        <v>-3.0273142607475543E-4</v>
      </c>
      <c r="CR459" s="240">
        <f t="shared" ca="1" si="945"/>
        <v>2.2453324020052095E-4</v>
      </c>
      <c r="CS459" s="240">
        <f t="shared" ca="1" si="946"/>
        <v>-3.0004887937594904E-5</v>
      </c>
      <c r="CT459" s="240">
        <f t="shared" ca="1" si="947"/>
        <v>-1.8006892923350603E-4</v>
      </c>
      <c r="CU459" s="240">
        <f t="shared" ca="1" si="948"/>
        <v>2.9684943945165179E-4</v>
      </c>
      <c r="CV459" s="240">
        <f t="shared" ca="1" si="949"/>
        <v>-2.598329232118732E-4</v>
      </c>
      <c r="CW459" s="240">
        <f t="shared" ca="1" si="950"/>
        <v>8.8197554264559362E-5</v>
      </c>
      <c r="CX459" s="240">
        <f t="shared" ca="1" si="951"/>
        <v>1.2913276904011282E-4</v>
      </c>
      <c r="CY459" s="240">
        <f t="shared" ca="1" si="952"/>
        <v>-2.7955969534550613E-4</v>
      </c>
      <c r="CZ459" s="240">
        <f t="shared" ca="1" si="953"/>
        <v>2.8514737270017061E-4</v>
      </c>
      <c r="DA459" s="240">
        <f t="shared" ca="1" si="954"/>
        <v>-1.430008380428955E-4</v>
      </c>
      <c r="DB459" s="240">
        <f t="shared" ca="1" si="955"/>
        <v>-7.3234108950999898E-5</v>
      </c>
      <c r="DC459" s="240">
        <f t="shared" ca="1" si="956"/>
        <v>2.5152662892611731E-4</v>
      </c>
      <c r="DD459" s="240">
        <f t="shared" ca="1" si="957"/>
        <v>-2.9950376856809199E-4</v>
      </c>
      <c r="DE459" s="240">
        <f t="shared" ca="1" si="958"/>
        <v>1.9230867981104429E-4</v>
      </c>
      <c r="DF459" s="240">
        <f t="shared" ca="1" si="959"/>
        <v>1.4521103125053194E-5</v>
      </c>
      <c r="DG459" s="240">
        <f t="shared" ca="1" si="960"/>
        <v>-2.1382753521485137E-4</v>
      </c>
      <c r="DH459" s="240">
        <f t="shared" ca="1" si="961"/>
        <v>3.0235040257358851E-4</v>
      </c>
      <c r="DI459" s="240">
        <f t="shared" ca="1" si="962"/>
        <v>-2.3422620686199813E-4</v>
      </c>
      <c r="DJ459" s="240">
        <f t="shared" ca="1" si="963"/>
        <v>4.4749940550452424E-5</v>
      </c>
      <c r="DK459" s="240">
        <f t="shared" ca="1" si="964"/>
        <v>1.6791116924114781E-4</v>
      </c>
      <c r="DL459" s="240">
        <f t="shared" ca="1" si="965"/>
        <v>-2.9357788016824265E-4</v>
      </c>
      <c r="DM459" s="240">
        <f t="shared" ca="1" si="966"/>
        <v>2.6714255213881654E-4</v>
      </c>
      <c r="DN459" s="240">
        <f t="shared" ca="1" si="967"/>
        <v>-1.0230126910666014E-4</v>
      </c>
      <c r="DO459" s="240">
        <f t="shared" ca="1" si="968"/>
        <v>-1.1554207119917622E-4</v>
      </c>
      <c r="DP459" s="240">
        <f t="shared" ca="1" si="969"/>
        <v>2.7352332446840458E-4</v>
      </c>
      <c r="DQ459" s="240">
        <f t="shared" ca="1" si="970"/>
        <v>-2.8979275895221068E-4</v>
      </c>
      <c r="DR459" s="240">
        <f t="shared" ca="1" si="971"/>
        <v>1.5592121726231204E-4</v>
      </c>
      <c r="DS459" s="240">
        <f t="shared" ca="1" si="972"/>
        <v>5.873275615776087E-5</v>
      </c>
      <c r="DT459" s="240">
        <f t="shared" ca="1" si="973"/>
        <v>-2.4295742080288421E-4</v>
      </c>
      <c r="DU459" s="240">
        <f t="shared" ca="1" si="974"/>
        <v>3.0130639255672583E-4</v>
      </c>
      <c r="DV459" s="240">
        <f t="shared" ca="1" si="975"/>
        <v>-2.0354920048021281E-4</v>
      </c>
      <c r="DW459" s="240">
        <f t="shared" ca="1" si="976"/>
        <v>3.3362576510504208E-7</v>
      </c>
      <c r="DX459" s="240">
        <f t="shared" ca="1" si="977"/>
        <v>2.0305479970800884E-4</v>
      </c>
      <c r="DY459" s="240">
        <f t="shared" ca="1" si="978"/>
        <v>-3.0124099046985417E-4</v>
      </c>
      <c r="DZ459" s="240">
        <f t="shared" ca="1" si="979"/>
        <v>2.4335490207535188E-4</v>
      </c>
      <c r="EA459" s="240">
        <f t="shared" ca="1" si="980"/>
        <v>-5.9387186636900575E-5</v>
      </c>
      <c r="EB459" s="240">
        <f t="shared" ca="1" si="981"/>
        <v>-1.5534889653479915E-4</v>
      </c>
      <c r="EC459" s="240">
        <f t="shared" ca="1" si="982"/>
        <v>2.8959906605712107E-4</v>
      </c>
      <c r="ED459" s="240">
        <f t="shared" ca="1" si="983"/>
        <v>-2.738086112587377E-4</v>
      </c>
      <c r="EE459" s="240">
        <f t="shared" ca="1" si="984"/>
        <v>1.1615853123095827E-4</v>
      </c>
      <c r="EF459" s="240">
        <f t="shared" ca="1" si="985"/>
        <v>1.0167302238842274E-4</v>
      </c>
      <c r="EG459" s="240">
        <f t="shared" ca="1" si="986"/>
        <v>-2.6682801194484148E-4</v>
      </c>
      <c r="EH459" s="240">
        <f t="shared" ca="1" si="987"/>
        <v>2.9374000906508968E-4</v>
      </c>
      <c r="EI459" s="240">
        <f t="shared" ca="1" si="988"/>
        <v>-1.6846596861226556E-4</v>
      </c>
      <c r="EJ459" s="240">
        <f t="shared" ca="1" si="989"/>
        <v>-4.4089911010547589E-5</v>
      </c>
      <c r="EK459" s="240">
        <f t="shared" ca="1" si="990"/>
        <v>2.3380290697239586E-4</v>
      </c>
      <c r="EL459" s="240">
        <f t="shared" ca="1" si="991"/>
        <v>-3.0238314305436651E-4</v>
      </c>
      <c r="EM459" s="240">
        <f t="shared" ca="1" si="992"/>
        <v>2.1429935329660789E-4</v>
      </c>
      <c r="EN459" s="240">
        <f t="shared" ca="1" si="993"/>
        <v>-1.5187550921555773E-5</v>
      </c>
      <c r="EO459" s="240">
        <f t="shared" ca="1" si="994"/>
        <v>-1.9179288740316962E-4</v>
      </c>
      <c r="EP459" s="240">
        <f t="shared" ca="1" si="995"/>
        <v>2.9940586243448319E-4</v>
      </c>
      <c r="EQ459" s="240">
        <f t="shared" ca="1" si="996"/>
        <v>-2.5189733401423397E-4</v>
      </c>
      <c r="ER459" s="240">
        <f t="shared" ca="1" si="997"/>
        <v>7.3881363789037204E-5</v>
      </c>
      <c r="ES459" s="240">
        <f t="shared" ca="1" si="998"/>
        <v>1.4241237472974183E-4</v>
      </c>
      <c r="ET459" s="240">
        <f t="shared" ca="1" si="999"/>
        <v>-2.8492258242998527E-4</v>
      </c>
      <c r="EU459" s="240">
        <f t="shared" ca="1" si="1000"/>
        <v>2.7981504145133449E-4</v>
      </c>
      <c r="EV459" s="240">
        <f t="shared" ca="1" si="1001"/>
        <v>-1.297359572792352E-4</v>
      </c>
      <c r="EW459" s="240">
        <f t="shared" ca="1" si="1002"/>
        <v>-8.7559034361230529E-5</v>
      </c>
      <c r="EX459" s="240">
        <f t="shared" ca="1" si="1003"/>
        <v>2.5948988736912947E-4</v>
      </c>
      <c r="EY459" s="240">
        <f t="shared" ca="1" si="1004"/>
        <v>-2.969796137675446E-4</v>
      </c>
      <c r="EZ459" s="240">
        <f t="shared" ca="1" si="1005"/>
        <v>1.8060487068795585E-4</v>
      </c>
      <c r="FA459" s="240">
        <f t="shared" ca="1" si="1006"/>
        <v>2.9340849405889768E-5</v>
      </c>
      <c r="FB459" s="240">
        <f t="shared" ca="1" si="1007"/>
        <v>-2.2408514146028452E-4</v>
      </c>
      <c r="FC459" s="240">
        <f t="shared" ca="1" si="1008"/>
        <v>3.0273142607475543E-4</v>
      </c>
      <c r="FD459" s="240">
        <f t="shared" ca="1" si="1009"/>
        <v>-2.2453324020051753E-4</v>
      </c>
      <c r="FE459" s="240">
        <f t="shared" ca="1" si="1010"/>
        <v>3.0004887937581324E-5</v>
      </c>
      <c r="FF459" s="240">
        <f t="shared" ca="1" si="1011"/>
        <v>1.8006892923351701E-4</v>
      </c>
      <c r="FG459" s="240">
        <f t="shared" ca="1" si="1012"/>
        <v>-2.9684943945165444E-4</v>
      </c>
      <c r="FH459" s="240">
        <f t="shared" ca="1" si="1013"/>
        <v>2.5983292321186616E-4</v>
      </c>
      <c r="FI459" s="240">
        <f t="shared" ca="1" si="1014"/>
        <v>-8.8197554264546311E-5</v>
      </c>
      <c r="FJ459" s="240">
        <f t="shared" ca="1" si="1015"/>
        <v>-1.2913276904010963E-4</v>
      </c>
      <c r="FK459" s="240">
        <f t="shared" ca="1" si="1016"/>
        <v>2.7955969534550472E-4</v>
      </c>
      <c r="FL459" s="240">
        <f t="shared" ca="1" si="1017"/>
        <v>-2.851473727001718E-4</v>
      </c>
      <c r="FM459" s="240">
        <f t="shared" ca="1" si="1018"/>
        <v>1.4300083804289865E-4</v>
      </c>
      <c r="FN459" s="240">
        <f t="shared" ca="1" si="1019"/>
        <v>7.3234108950996402E-5</v>
      </c>
      <c r="FO459" s="240">
        <f t="shared" ca="1" si="1020"/>
        <v>-2.5152662892611531E-4</v>
      </c>
      <c r="FP459" s="240">
        <f t="shared" ca="1" si="1021"/>
        <v>2.9950376856809123E-4</v>
      </c>
      <c r="FQ459" s="240">
        <f t="shared" ca="1" si="1022"/>
        <v>-1.9230867981104039E-4</v>
      </c>
      <c r="FR459" s="240">
        <f t="shared" ca="1" si="1023"/>
        <v>-1.4521103125058208E-5</v>
      </c>
      <c r="FS459" s="240">
        <f t="shared" ca="1" si="1024"/>
        <v>2.1382753521485495E-4</v>
      </c>
      <c r="FT459" s="240">
        <f t="shared" ca="1" si="1025"/>
        <v>-3.0235040257358878E-4</v>
      </c>
      <c r="FU459" s="240">
        <f t="shared" ca="1" si="1026"/>
        <v>2.3422620686199496E-4</v>
      </c>
      <c r="FV459" s="240">
        <f t="shared" ca="1" si="1027"/>
        <v>-4.4749940550447423E-5</v>
      </c>
      <c r="FW459" s="240">
        <f t="shared" ca="1" si="1028"/>
        <v>-1.6791116924115199E-4</v>
      </c>
      <c r="FX459" s="240">
        <f t="shared" ca="1" si="1029"/>
        <v>2.935778801682439E-4</v>
      </c>
      <c r="FY459" s="240">
        <f t="shared" ca="1" si="1030"/>
        <v>-2.6714255213881416E-4</v>
      </c>
      <c r="FZ459" s="240">
        <f t="shared" ca="1" si="1031"/>
        <v>1.023012691066554E-4</v>
      </c>
      <c r="GA459" s="240">
        <f t="shared" ca="1" si="1032"/>
        <v>1.1554207119918091E-4</v>
      </c>
      <c r="GB459" s="240">
        <f t="shared" ca="1" si="1033"/>
        <v>-2.735233244684067E-4</v>
      </c>
      <c r="GC459" s="240">
        <f t="shared" ca="1" si="1034"/>
        <v>2.8979275895220922E-4</v>
      </c>
      <c r="GD459" s="240">
        <f t="shared" ca="1" si="1035"/>
        <v>-1.5592121726230773E-4</v>
      </c>
      <c r="GE459" s="240">
        <f t="shared" ca="1" si="1036"/>
        <v>-5.873275615776583E-5</v>
      </c>
      <c r="GF459" s="240">
        <f t="shared" ca="1" si="1037"/>
        <v>2.4295742080288724E-4</v>
      </c>
      <c r="GG459" s="240">
        <f t="shared" ca="1" si="1038"/>
        <v>-3.013063925567254E-4</v>
      </c>
      <c r="GH459" s="240">
        <f t="shared" ca="1" si="1039"/>
        <v>2.0354920048020907E-4</v>
      </c>
      <c r="GI459" s="240">
        <f t="shared" ca="1" si="1040"/>
        <v>-3.3362576510000054E-7</v>
      </c>
      <c r="GJ459" s="240">
        <f t="shared" ca="1" si="1041"/>
        <v>-2.0305479970801258E-4</v>
      </c>
      <c r="GK459" s="240">
        <f t="shared" ca="1" si="1042"/>
        <v>3.0124099046985466E-4</v>
      </c>
      <c r="GL459" s="240">
        <f t="shared" ca="1" si="1043"/>
        <v>-2.433549020753489E-4</v>
      </c>
      <c r="GM459" s="240">
        <f t="shared" ca="1" si="1044"/>
        <v>5.9387186636895641E-5</v>
      </c>
      <c r="GN459" s="240">
        <f t="shared" ca="1" si="1045"/>
        <v>1.5534889653480351E-4</v>
      </c>
      <c r="GO459" s="240">
        <f t="shared" ca="1" si="1046"/>
        <v>-2.8959906605712253E-4</v>
      </c>
      <c r="GP459" s="240">
        <f t="shared" ca="1" si="1047"/>
        <v>2.7380861125873553E-4</v>
      </c>
      <c r="GQ459" s="240">
        <f t="shared" ca="1" si="1048"/>
        <v>-1.161585312309536E-4</v>
      </c>
      <c r="GR459" s="240">
        <f t="shared" ca="1" si="1049"/>
        <v>-1.016730223884275E-4</v>
      </c>
      <c r="GS459" s="240">
        <f t="shared" ca="1" si="1050"/>
        <v>2.6682801194484386E-4</v>
      </c>
      <c r="GT459" s="240">
        <f t="shared" ca="1" si="1051"/>
        <v>-2.9374000906508849E-4</v>
      </c>
      <c r="GU459" s="240">
        <f t="shared" ca="1" si="1052"/>
        <v>1.6846596861226136E-4</v>
      </c>
      <c r="GV459" s="240">
        <f t="shared" ca="1" si="1053"/>
        <v>4.408991101055259E-5</v>
      </c>
      <c r="GW459" s="240">
        <f t="shared" ca="1" si="1054"/>
        <v>-2.3380290697239906E-4</v>
      </c>
      <c r="GX459" s="240">
        <f t="shared" ca="1" si="1055"/>
        <v>3.0238314305436629E-4</v>
      </c>
      <c r="GY459" s="240">
        <f t="shared" ca="1" si="1056"/>
        <v>-2.1429935329660431E-4</v>
      </c>
      <c r="GZ459" s="240">
        <f t="shared" ca="1" si="1057"/>
        <v>1.5187550921550745E-5</v>
      </c>
      <c r="HA459" s="240">
        <f t="shared" ca="1" si="1058"/>
        <v>1.9179288740317352E-4</v>
      </c>
      <c r="HB459" s="240">
        <f t="shared" ca="1" si="1059"/>
        <v>-2.9940586243448395E-4</v>
      </c>
      <c r="HC459" s="240">
        <f t="shared" ca="1" si="1060"/>
        <v>2.5189733401423121E-4</v>
      </c>
      <c r="HD459" s="240">
        <f t="shared" ca="1" si="1061"/>
        <v>-7.3881363789032325E-5</v>
      </c>
      <c r="HE459" s="240">
        <f t="shared" ca="1" si="1062"/>
        <v>-1.4241237472974627E-4</v>
      </c>
      <c r="HF459" s="240">
        <f t="shared" ca="1" si="1063"/>
        <v>2.84922582429987E-4</v>
      </c>
      <c r="HG459" s="240">
        <f t="shared" ca="1" si="1064"/>
        <v>-2.7981504145133259E-4</v>
      </c>
      <c r="HH459" s="240">
        <f t="shared" ca="1" si="1065"/>
        <v>1.2973595727923062E-4</v>
      </c>
      <c r="HI459" s="240">
        <f t="shared" ca="1" si="1066"/>
        <v>8.7559034361235367E-5</v>
      </c>
      <c r="HJ459" s="240">
        <f t="shared" ca="1" si="1067"/>
        <v>-2.5948988736913207E-4</v>
      </c>
      <c r="HK459" s="240">
        <f t="shared" ca="1" si="1068"/>
        <v>2.9697961376754027E-4</v>
      </c>
      <c r="HL459" s="240">
        <f t="shared" ca="1" si="1069"/>
        <v>-1.8060487068795184E-4</v>
      </c>
      <c r="HM459" s="240">
        <f t="shared" ca="1" si="1070"/>
        <v>-2.9340849405877652E-5</v>
      </c>
      <c r="HN459" s="240">
        <f t="shared" ca="1" si="1071"/>
        <v>2.2408514146028793E-4</v>
      </c>
      <c r="HO459" s="240">
        <f t="shared" ca="1" si="1072"/>
        <v>-3.0273142607475538E-4</v>
      </c>
      <c r="HP459" s="240">
        <f t="shared" ca="1" si="1073"/>
        <v>2.2453324020051417E-4</v>
      </c>
      <c r="HQ459" s="240">
        <f t="shared" ca="1" si="1074"/>
        <v>-3.0004887937593454E-5</v>
      </c>
      <c r="HR459" s="240">
        <f t="shared" ca="1" si="1075"/>
        <v>-1.8006892923352105E-4</v>
      </c>
      <c r="HS459" s="240">
        <f t="shared" ca="1" si="1076"/>
        <v>2.9684943945165206E-4</v>
      </c>
      <c r="HT459" s="240">
        <f t="shared" ca="1" si="1077"/>
        <v>-2.5983292321186355E-4</v>
      </c>
      <c r="HU459" s="240">
        <f t="shared" ca="1" si="1078"/>
        <v>8.8197554264557952E-5</v>
      </c>
      <c r="HV459" s="240">
        <f t="shared" ca="1" si="1079"/>
        <v>1.2913276904012974E-4</v>
      </c>
      <c r="HW459" s="240">
        <f t="shared" ca="1" si="1080"/>
        <v>-2.7955969534550668E-4</v>
      </c>
      <c r="HX459" s="240">
        <f t="shared" ca="1" si="1081"/>
        <v>2.8514737270016432E-4</v>
      </c>
      <c r="HY459" s="240">
        <f t="shared" ca="1" si="1082"/>
        <v>-1.4300083804289415E-4</v>
      </c>
      <c r="HZ459" s="240">
        <f t="shared" ca="1" si="1083"/>
        <v>-7.3234108951018018E-5</v>
      </c>
      <c r="IA459" s="240">
        <f t="shared" ca="1" si="1084"/>
        <v>2.5152662892611807E-4</v>
      </c>
      <c r="IB459" s="240">
        <f t="shared" ca="1" si="1085"/>
        <v>-2.9950376856808798E-4</v>
      </c>
      <c r="IC459" s="240">
        <f t="shared" ca="1" si="1086"/>
        <v>1.9230867981103649E-4</v>
      </c>
      <c r="ID459" s="240">
        <f t="shared" ca="1" si="1087"/>
        <v>1.4521103125080448E-5</v>
      </c>
      <c r="IE459" s="240">
        <f t="shared" ca="1" si="1088"/>
        <v>-1.8792441344497036E-4</v>
      </c>
      <c r="IF459" s="240">
        <f t="shared" ca="1" si="1089"/>
        <v>3.0235040257358992E-4</v>
      </c>
      <c r="IG459" s="240">
        <f t="shared" ca="1" si="1090"/>
        <v>-2.3422620686199173E-4</v>
      </c>
      <c r="IH459" s="240">
        <f t="shared" ca="1" si="1091"/>
        <v>4.4749940550459471E-5</v>
      </c>
      <c r="II459" s="240">
        <f t="shared" ca="1" si="1092"/>
        <v>1.6791116924115622E-4</v>
      </c>
      <c r="IJ459" s="240">
        <f t="shared" ca="1" si="1093"/>
        <v>-2.9357788016824097E-4</v>
      </c>
      <c r="IK459" s="240">
        <f t="shared" ca="1" si="1094"/>
        <v>2.6714255213881177E-4</v>
      </c>
      <c r="IL459" s="240">
        <f t="shared" ca="1" si="1095"/>
        <v>-1.0230126910666685E-4</v>
      </c>
      <c r="IM459" s="240">
        <f t="shared" ca="1" si="1096"/>
        <v>-1.1554207119918554E-4</v>
      </c>
      <c r="IN459" s="240">
        <f t="shared" ca="1" si="1097"/>
        <v>2.7352332446840149E-4</v>
      </c>
      <c r="IO459" s="240">
        <f t="shared" ca="1" si="1098"/>
        <v>-2.8979275895220775E-4</v>
      </c>
      <c r="IP459" s="240">
        <f t="shared" ca="1" si="1099"/>
        <v>1.5592121726231816E-4</v>
      </c>
      <c r="IQ459" s="240">
        <f t="shared" ca="1" si="1100"/>
        <v>5.8732756157770777E-5</v>
      </c>
      <c r="IR459" s="240">
        <f t="shared" ca="1" si="1101"/>
        <v>-2.4295742080289023E-4</v>
      </c>
      <c r="IS459" s="240">
        <f t="shared" ca="1" si="1102"/>
        <v>3.0130639255672323E-4</v>
      </c>
      <c r="IT459" s="240">
        <f t="shared" ca="1" si="1103"/>
        <v>-2.0354920048020535E-4</v>
      </c>
      <c r="IU459" s="240">
        <f t="shared" ca="1" si="1104"/>
        <v>3.336257650777473E-7</v>
      </c>
      <c r="IV459" s="240">
        <f t="shared" ca="1" si="1105"/>
        <v>2.0305479970801632E-4</v>
      </c>
      <c r="IW459" s="240">
        <f t="shared" ca="1" si="1106"/>
        <v>-3.0124099046985688E-4</v>
      </c>
      <c r="IX459" s="240">
        <f t="shared" ca="1" si="1107"/>
        <v>2.4335490207534591E-4</v>
      </c>
      <c r="IY459" s="240">
        <f t="shared" ca="1" si="1108"/>
        <v>-5.9387186636873822E-5</v>
      </c>
      <c r="IZ459" s="240">
        <f t="shared" ca="1" si="1109"/>
        <v>-1.5534889653480782E-4</v>
      </c>
      <c r="JA459" s="240">
        <f t="shared" ca="1" si="1110"/>
        <v>2.8959906605712904E-4</v>
      </c>
      <c r="JB459" s="240">
        <f t="shared" ca="1" si="1111"/>
        <v>-2.7380861125873336E-4</v>
      </c>
    </row>
    <row r="460" spans="2:262">
      <c r="B460" s="248">
        <v>99</v>
      </c>
      <c r="C460" s="247">
        <f t="shared" si="1112"/>
        <v>1.9335937500000013E-3</v>
      </c>
      <c r="D460" s="244">
        <f t="shared" ca="1" si="855"/>
        <v>23.798866724802782</v>
      </c>
      <c r="E460" s="243">
        <f ca="1">DA361</f>
        <v>-0.20113327519721941</v>
      </c>
      <c r="F460" s="242">
        <v>99</v>
      </c>
      <c r="G460" s="240">
        <f t="shared" ca="1" si="856"/>
        <v>5.0199665403952739E-4</v>
      </c>
      <c r="H460" s="240">
        <f t="shared" ca="1" si="857"/>
        <v>1.5794157323940135E-4</v>
      </c>
      <c r="I460" s="240">
        <f t="shared" ca="1" si="858"/>
        <v>-7.4118616701558031E-4</v>
      </c>
      <c r="J460" s="240">
        <f t="shared" ca="1" si="859"/>
        <v>9.645238719054593E-4</v>
      </c>
      <c r="K460" s="240">
        <f t="shared" ca="1" si="860"/>
        <v>-7.1950584993142163E-4</v>
      </c>
      <c r="L460" s="240">
        <f t="shared" ca="1" si="861"/>
        <v>1.251085174570211E-4</v>
      </c>
      <c r="M460" s="240">
        <f t="shared" ca="1" si="862"/>
        <v>5.3003929754788818E-4</v>
      </c>
      <c r="N460" s="240">
        <f t="shared" ca="1" si="863"/>
        <v>-9.2780940765570827E-4</v>
      </c>
      <c r="O460" s="240">
        <f t="shared" ca="1" si="864"/>
        <v>8.7505168514979861E-4</v>
      </c>
      <c r="P460" s="240">
        <f t="shared" ca="1" si="865"/>
        <v>-3.9738434663596025E-4</v>
      </c>
      <c r="Q460" s="240">
        <f t="shared" ca="1" si="866"/>
        <v>-2.7324579967790184E-4</v>
      </c>
      <c r="R460" s="240">
        <f t="shared" ca="1" si="867"/>
        <v>8.1119262020965021E-4</v>
      </c>
      <c r="S460" s="240">
        <f t="shared" ca="1" si="868"/>
        <v>-9.5523865680914523E-4</v>
      </c>
      <c r="T460" s="240">
        <f t="shared" ca="1" si="869"/>
        <v>6.3543770271206246E-4</v>
      </c>
      <c r="U460" s="241">
        <f t="shared" ca="1" si="870"/>
        <v>-7.0794429855169255E-6</v>
      </c>
      <c r="V460" s="240">
        <f t="shared" ca="1" si="871"/>
        <v>-6.2471646899811908E-4</v>
      </c>
      <c r="W460" s="240">
        <f t="shared" ca="1" si="872"/>
        <v>9.5316111675285608E-4</v>
      </c>
      <c r="X460" s="240">
        <f t="shared" ca="1" si="873"/>
        <v>-8.1876759050440609E-4</v>
      </c>
      <c r="Y460" s="240">
        <f t="shared" ca="1" si="874"/>
        <v>2.8679500877261367E-4</v>
      </c>
      <c r="Z460" s="240">
        <f t="shared" ca="1" si="875"/>
        <v>3.8444015495135047E-4</v>
      </c>
      <c r="AA460" s="240">
        <f t="shared" ca="1" si="876"/>
        <v>-8.6899798133558597E-4</v>
      </c>
      <c r="AB460" s="240">
        <f t="shared" ca="1" si="877"/>
        <v>9.315857631758145E-4</v>
      </c>
      <c r="AC460" s="240">
        <f t="shared" ca="1" si="878"/>
        <v>-5.4181198097685672E-4</v>
      </c>
      <c r="AD460" s="240">
        <f t="shared" ca="1" si="879"/>
        <v>-1.1105611289804985E-4</v>
      </c>
      <c r="AE460" s="240">
        <f t="shared" ca="1" si="880"/>
        <v>7.0999732326691484E-4</v>
      </c>
      <c r="AF460" s="240">
        <f t="shared" ca="1" si="881"/>
        <v>-9.6417639544921436E-4</v>
      </c>
      <c r="AG460" s="240">
        <f t="shared" ca="1" si="882"/>
        <v>7.5016846918684395E-4</v>
      </c>
      <c r="AH460" s="240">
        <f t="shared" ca="1" si="883"/>
        <v>-1.718920070277963E-4</v>
      </c>
      <c r="AI460" s="240">
        <f t="shared" ca="1" si="884"/>
        <v>-4.8985217245643979E-4</v>
      </c>
      <c r="AJ460" s="240">
        <f t="shared" ca="1" si="885"/>
        <v>9.1373280395666871E-4</v>
      </c>
      <c r="AK460" s="240">
        <f t="shared" ca="1" si="886"/>
        <v>-8.9392095254188942E-4</v>
      </c>
      <c r="AL460" s="240">
        <f t="shared" ca="1" si="887"/>
        <v>4.4003690272777506E-4</v>
      </c>
      <c r="AM460" s="240">
        <f t="shared" ca="1" si="888"/>
        <v>2.2752128147232031E-4</v>
      </c>
      <c r="AN460" s="240">
        <f t="shared" ca="1" si="889"/>
        <v>-7.8459915692644067E-4</v>
      </c>
      <c r="AO460" s="240">
        <f t="shared" ca="1" si="890"/>
        <v>9.606895637001402E-4</v>
      </c>
      <c r="AP460" s="240">
        <f t="shared" ca="1" si="891"/>
        <v>-6.7028611583396088E-4</v>
      </c>
      <c r="AQ460" s="240">
        <f t="shared" ca="1" si="892"/>
        <v>5.4403589499750406E-5</v>
      </c>
      <c r="AR460" s="240">
        <f t="shared" ca="1" si="893"/>
        <v>5.8789635733212425E-4</v>
      </c>
      <c r="AS460" s="240">
        <f t="shared" ca="1" si="894"/>
        <v>-9.4472423470139393E-4</v>
      </c>
      <c r="AT460" s="240">
        <f t="shared" ca="1" si="895"/>
        <v>8.4281073871780312E-4</v>
      </c>
      <c r="AU460" s="240">
        <f t="shared" ca="1" si="896"/>
        <v>-3.3164325987417731E-4</v>
      </c>
      <c r="AV460" s="240">
        <f t="shared" ca="1" si="897"/>
        <v>-3.4056431819585108E-4</v>
      </c>
      <c r="AW460" s="240">
        <f t="shared" ca="1" si="898"/>
        <v>8.4739988895887275E-4</v>
      </c>
      <c r="AX460" s="240">
        <f t="shared" ca="1" si="899"/>
        <v>-9.4275306670069071E-4</v>
      </c>
      <c r="AY460" s="240">
        <f t="shared" ca="1" si="900"/>
        <v>5.8032203539488871E-4</v>
      </c>
      <c r="AZ460" s="240">
        <f t="shared" ca="1" si="901"/>
        <v>6.3903108653373084E-5</v>
      </c>
      <c r="BA460" s="240">
        <f t="shared" ca="1" si="902"/>
        <v>-6.7709803377808699E-4</v>
      </c>
      <c r="BB460" s="240">
        <f t="shared" ca="1" si="903"/>
        <v>9.6150613360445334E-4</v>
      </c>
      <c r="BC460" s="240">
        <f t="shared" ca="1" si="904"/>
        <v>-7.7902386689299836E-4</v>
      </c>
      <c r="BD460" s="240">
        <f t="shared" ca="1" si="905"/>
        <v>2.182613936976831E-4</v>
      </c>
      <c r="BE460" s="240">
        <f t="shared" ca="1" si="906"/>
        <v>4.484849505755578E-4</v>
      </c>
      <c r="BF460" s="240">
        <f t="shared" ca="1" si="907"/>
        <v>-8.9745493789935476E-4</v>
      </c>
      <c r="BG460" s="240">
        <f t="shared" ca="1" si="908"/>
        <v>9.1063668606107529E-4</v>
      </c>
      <c r="BH460" s="240">
        <f t="shared" ca="1" si="909"/>
        <v>-4.816293713782409E-4</v>
      </c>
      <c r="BI460" s="240">
        <f t="shared" ca="1" si="910"/>
        <v>-1.812486445711714E-4</v>
      </c>
      <c r="BJ460" s="240">
        <f t="shared" ca="1" si="911"/>
        <v>7.5611552555142152E-4</v>
      </c>
      <c r="BK460" s="240">
        <f t="shared" ca="1" si="912"/>
        <v>-9.6382608528571348E-4</v>
      </c>
      <c r="BL460" s="240">
        <f t="shared" ca="1" si="913"/>
        <v>7.0351975099269034E-4</v>
      </c>
      <c r="BM460" s="240">
        <f t="shared" ca="1" si="914"/>
        <v>-1.0159667300168072E-4</v>
      </c>
      <c r="BN460" s="240">
        <f t="shared" ca="1" si="915"/>
        <v>-5.4965995184767151E-4</v>
      </c>
      <c r="BO460" s="240">
        <f t="shared" ca="1" si="916"/>
        <v>9.3401142922046798E-4</v>
      </c>
      <c r="BP460" s="240">
        <f t="shared" ca="1" si="917"/>
        <v>-8.6482348204012995E-4</v>
      </c>
      <c r="BQ460" s="240">
        <f t="shared" ca="1" si="918"/>
        <v>3.7569255331417899E-4</v>
      </c>
      <c r="BR460" s="240">
        <f t="shared" ca="1" si="919"/>
        <v>2.9586803216790015E-4</v>
      </c>
      <c r="BS460" s="240">
        <f t="shared" ca="1" si="920"/>
        <v>-8.2376033602618256E-4</v>
      </c>
      <c r="BT460" s="240">
        <f t="shared" ca="1" si="921"/>
        <v>9.5164919551246998E-4</v>
      </c>
      <c r="BU460" s="240">
        <f t="shared" ca="1" si="922"/>
        <v>-6.1743404319946314E-4</v>
      </c>
      <c r="BV460" s="240">
        <f t="shared" ca="1" si="923"/>
        <v>-1.6596156222685357E-5</v>
      </c>
      <c r="BW460" s="240">
        <f t="shared" ca="1" si="924"/>
        <v>6.4256755581908447E-4</v>
      </c>
      <c r="BX460" s="240">
        <f t="shared" ca="1" si="925"/>
        <v>-9.565195192658498E-4</v>
      </c>
      <c r="BY460" s="240">
        <f t="shared" ca="1" si="926"/>
        <v>8.0600252786937505E-4</v>
      </c>
      <c r="BZ460" s="240">
        <f t="shared" ca="1" si="927"/>
        <v>-2.6410496955269863E-4</v>
      </c>
      <c r="CA460" s="240">
        <f t="shared" ca="1" si="928"/>
        <v>-4.0603728916609682E-4</v>
      </c>
      <c r="CB460" s="240">
        <f t="shared" ca="1" si="929"/>
        <v>8.7901502428887747E-4</v>
      </c>
      <c r="CC460" s="240">
        <f t="shared" ca="1" si="930"/>
        <v>-9.251586160411952E-4</v>
      </c>
      <c r="CD460" s="240">
        <f t="shared" ca="1" si="931"/>
        <v>5.2206155268729403E-4</v>
      </c>
      <c r="CE460" s="240">
        <f t="shared" ca="1" si="932"/>
        <v>1.3453936380971725E-4</v>
      </c>
      <c r="CF460" s="240">
        <f t="shared" ca="1" si="933"/>
        <v>-7.2581034564745924E-4</v>
      </c>
      <c r="CG460" s="240">
        <f t="shared" ca="1" si="934"/>
        <v>9.6464066541063946E-4</v>
      </c>
      <c r="CH460" s="240">
        <f t="shared" ca="1" si="935"/>
        <v>-7.3505854545021681E-4</v>
      </c>
      <c r="CI460" s="240">
        <f t="shared" ca="1" si="936"/>
        <v>1.4854500121955948E-4</v>
      </c>
      <c r="CJ460" s="240">
        <f t="shared" ca="1" si="937"/>
        <v>5.1009936739470339E-4</v>
      </c>
      <c r="CK460" s="240">
        <f t="shared" ca="1" si="938"/>
        <v>-9.2104850839680333E-4</v>
      </c>
      <c r="CL460" s="240">
        <f t="shared" ca="1" si="939"/>
        <v>8.8475278984462551E-4</v>
      </c>
      <c r="CM460" s="240">
        <f t="shared" ca="1" si="940"/>
        <v>-4.1883677048649059E-4</v>
      </c>
      <c r="CN460" s="240">
        <f t="shared" ca="1" si="941"/>
        <v>-2.5045897413549087E-4</v>
      </c>
      <c r="CO460" s="240">
        <f t="shared" ca="1" si="942"/>
        <v>7.9813627229113546E-4</v>
      </c>
      <c r="CP460" s="240">
        <f t="shared" ca="1" si="943"/>
        <v>-9.5825271805763271E-4</v>
      </c>
      <c r="CQ460" s="240">
        <f t="shared" ca="1" si="944"/>
        <v>6.5305859831311377E-4</v>
      </c>
      <c r="CR460" s="240">
        <f t="shared" ca="1" si="945"/>
        <v>-3.0750777801980662E-5</v>
      </c>
      <c r="CS460" s="240">
        <f t="shared" ca="1" si="946"/>
        <v>-6.0648907633586296E-4</v>
      </c>
      <c r="CT460" s="240">
        <f t="shared" ca="1" si="947"/>
        <v>9.4922856562412077E-4</v>
      </c>
      <c r="CU460" s="240">
        <f t="shared" ca="1" si="948"/>
        <v>-8.3103945815862345E-4</v>
      </c>
      <c r="CV460" s="240">
        <f t="shared" ca="1" si="949"/>
        <v>3.0931229340319872E-4</v>
      </c>
      <c r="CW460" s="240">
        <f t="shared" ca="1" si="950"/>
        <v>3.6261144836238096E-4</v>
      </c>
      <c r="CX460" s="240">
        <f t="shared" ca="1" si="951"/>
        <v>-8.5845748649225379E-4</v>
      </c>
      <c r="CY460" s="240">
        <f t="shared" ca="1" si="952"/>
        <v>9.3745175788093906E-4</v>
      </c>
      <c r="CZ460" s="240">
        <f t="shared" ca="1" si="953"/>
        <v>-5.6123604198875503E-4</v>
      </c>
      <c r="DA460" s="240">
        <f t="shared" ca="1" si="954"/>
        <v>-8.7505965936616049E-5</v>
      </c>
      <c r="DB460" s="240">
        <f t="shared" ca="1" si="955"/>
        <v>6.9375662504733574E-4</v>
      </c>
      <c r="DC460" s="240">
        <f t="shared" ca="1" si="956"/>
        <v>-9.6313134168004774E-4</v>
      </c>
      <c r="DD460" s="240">
        <f t="shared" ca="1" si="957"/>
        <v>7.6482651948824628E-4</v>
      </c>
      <c r="DE460" s="240">
        <f t="shared" ca="1" si="958"/>
        <v>-1.9513547151846775E-4</v>
      </c>
      <c r="DF460" s="240">
        <f t="shared" ca="1" si="959"/>
        <v>-4.6930990888623011E-4</v>
      </c>
      <c r="DG460" s="240">
        <f t="shared" ca="1" si="960"/>
        <v>9.0586670104209706E-4</v>
      </c>
      <c r="DH460" s="240">
        <f t="shared" ca="1" si="961"/>
        <v>-9.0255065068319418E-4</v>
      </c>
      <c r="DI460" s="240">
        <f t="shared" ca="1" si="962"/>
        <v>4.6097197319290703E-4</v>
      </c>
      <c r="DJ460" s="240">
        <f t="shared" ca="1" si="963"/>
        <v>2.0444653849674738E-4</v>
      </c>
      <c r="DK460" s="240">
        <f t="shared" ca="1" si="964"/>
        <v>-7.7058942836764205E-4</v>
      </c>
      <c r="DL460" s="240">
        <f t="shared" ca="1" si="965"/>
        <v>9.6254772587196996E-4</v>
      </c>
      <c r="DM460" s="240">
        <f t="shared" ca="1" si="966"/>
        <v>-6.8710987806225104E-4</v>
      </c>
      <c r="DN460" s="240">
        <f t="shared" ca="1" si="967"/>
        <v>7.8023630509499139E-5</v>
      </c>
      <c r="DO460" s="240">
        <f t="shared" ca="1" si="968"/>
        <v>5.6894951154555767E-4</v>
      </c>
      <c r="DP460" s="240">
        <f t="shared" ca="1" si="969"/>
        <v>-9.3965083722520083E-4</v>
      </c>
      <c r="DQ460" s="240">
        <f t="shared" ca="1" si="970"/>
        <v>8.5407434160270871E-4</v>
      </c>
      <c r="DR460" s="240">
        <f t="shared" ca="1" si="971"/>
        <v>-3.537744568463592E-4</v>
      </c>
      <c r="DS460" s="240">
        <f t="shared" ca="1" si="972"/>
        <v>-3.1831204481852282E-4</v>
      </c>
      <c r="DT460" s="240">
        <f t="shared" ca="1" si="973"/>
        <v>8.358318494187004E-4</v>
      </c>
      <c r="DU460" s="240">
        <f t="shared" ca="1" si="974"/>
        <v>-9.4748649632487225E-4</v>
      </c>
      <c r="DV460" s="240">
        <f t="shared" ca="1" si="975"/>
        <v>5.9905846450657098E-4</v>
      </c>
      <c r="DW460" s="240">
        <f t="shared" ca="1" si="976"/>
        <v>4.0261758526928808E-5</v>
      </c>
      <c r="DX460" s="240">
        <f t="shared" ca="1" si="977"/>
        <v>-6.6003158397160832E-4</v>
      </c>
      <c r="DY460" s="240">
        <f t="shared" ca="1" si="978"/>
        <v>9.5930175018700721E-4</v>
      </c>
      <c r="DZ460" s="240">
        <f t="shared" ca="1" si="979"/>
        <v>-7.9275195944992019E-4</v>
      </c>
      <c r="EA460" s="240">
        <f t="shared" ca="1" si="980"/>
        <v>2.4125584337466601E-4</v>
      </c>
      <c r="EB460" s="240">
        <f t="shared" ca="1" si="981"/>
        <v>4.2738984170060502E-4</v>
      </c>
      <c r="EC460" s="240">
        <f t="shared" ca="1" si="982"/>
        <v>-8.8850258146002889E-4</v>
      </c>
      <c r="ED460" s="240">
        <f t="shared" ca="1" si="983"/>
        <v>9.1817418795017583E-4</v>
      </c>
      <c r="EE460" s="240">
        <f t="shared" ca="1" si="984"/>
        <v>-5.0199665403954908E-4</v>
      </c>
      <c r="EF460" s="240">
        <f t="shared" ca="1" si="985"/>
        <v>-1.5794157323936303E-4</v>
      </c>
      <c r="EG460" s="240">
        <f t="shared" ca="1" si="986"/>
        <v>7.4118616701558226E-4</v>
      </c>
      <c r="EH460" s="240">
        <f t="shared" ca="1" si="987"/>
        <v>-9.6452387190545962E-4</v>
      </c>
      <c r="EI460" s="240">
        <f t="shared" ca="1" si="988"/>
        <v>7.1950584993143779E-4</v>
      </c>
      <c r="EJ460" s="240">
        <f t="shared" ca="1" si="989"/>
        <v>-1.251085174570571E-4</v>
      </c>
      <c r="EK460" s="240">
        <f t="shared" ca="1" si="990"/>
        <v>-5.300392975478923E-4</v>
      </c>
      <c r="EL460" s="240">
        <f t="shared" ca="1" si="991"/>
        <v>9.2780940765570588E-4</v>
      </c>
      <c r="EM460" s="240">
        <f t="shared" ca="1" si="992"/>
        <v>-8.7505168514980815E-4</v>
      </c>
      <c r="EN460" s="240">
        <f t="shared" ca="1" si="993"/>
        <v>3.9738434663599332E-4</v>
      </c>
      <c r="EO460" s="240">
        <f t="shared" ca="1" si="994"/>
        <v>2.7324579967790644E-4</v>
      </c>
      <c r="EP460" s="240">
        <f t="shared" ca="1" si="995"/>
        <v>-8.1119262020964728E-4</v>
      </c>
      <c r="EQ460" s="240">
        <f t="shared" ca="1" si="996"/>
        <v>9.5523865680914805E-4</v>
      </c>
      <c r="ER460" s="240">
        <f t="shared" ca="1" si="997"/>
        <v>-6.3543770271208707E-4</v>
      </c>
      <c r="ES460" s="240">
        <f t="shared" ca="1" si="998"/>
        <v>7.0794429855086313E-6</v>
      </c>
      <c r="ET460" s="240">
        <f t="shared" ca="1" si="999"/>
        <v>6.2471646899811496E-4</v>
      </c>
      <c r="EU460" s="240">
        <f t="shared" ca="1" si="1000"/>
        <v>-9.5316111675285316E-4</v>
      </c>
      <c r="EV460" s="240">
        <f t="shared" ca="1" si="1001"/>
        <v>8.1876759050442355E-4</v>
      </c>
      <c r="EW460" s="240">
        <f t="shared" ca="1" si="1002"/>
        <v>-2.8679500877260586E-4</v>
      </c>
      <c r="EX460" s="240">
        <f t="shared" ca="1" si="1003"/>
        <v>-3.8444015495134548E-4</v>
      </c>
      <c r="EY460" s="240">
        <f t="shared" ca="1" si="1004"/>
        <v>8.6899798133557773E-4</v>
      </c>
      <c r="EZ460" s="240">
        <f t="shared" ca="1" si="1005"/>
        <v>-9.3158576317582307E-4</v>
      </c>
      <c r="FA460" s="240">
        <f t="shared" ca="1" si="1006"/>
        <v>5.4181198097684989E-4</v>
      </c>
      <c r="FB460" s="240">
        <f t="shared" ca="1" si="1007"/>
        <v>1.1105611289805126E-4</v>
      </c>
      <c r="FC460" s="240">
        <f t="shared" ca="1" si="1008"/>
        <v>-7.099973232669066E-4</v>
      </c>
      <c r="FD460" s="240">
        <f t="shared" ca="1" si="1009"/>
        <v>9.6417639544921349E-4</v>
      </c>
      <c r="FE460" s="240">
        <f t="shared" ca="1" si="1010"/>
        <v>-7.5016846918683441E-4</v>
      </c>
      <c r="FF460" s="240">
        <f t="shared" ca="1" si="1011"/>
        <v>1.7189200702779478E-4</v>
      </c>
      <c r="FG460" s="240">
        <f t="shared" ca="1" si="1012"/>
        <v>4.8985217245642917E-4</v>
      </c>
      <c r="FH460" s="240">
        <f t="shared" ca="1" si="1013"/>
        <v>-9.1373280395666025E-4</v>
      </c>
      <c r="FI460" s="240">
        <f t="shared" ca="1" si="1014"/>
        <v>8.9392095254188389E-4</v>
      </c>
      <c r="FJ460" s="240">
        <f t="shared" ca="1" si="1015"/>
        <v>-4.4003690272777376E-4</v>
      </c>
      <c r="FK460" s="240">
        <f t="shared" ca="1" si="1016"/>
        <v>-2.2752128147230838E-4</v>
      </c>
      <c r="FL460" s="240">
        <f t="shared" ca="1" si="1017"/>
        <v>7.845991569264255E-4</v>
      </c>
      <c r="FM460" s="240">
        <f t="shared" ca="1" si="1018"/>
        <v>-9.6068956370014367E-4</v>
      </c>
      <c r="FN460" s="240">
        <f t="shared" ca="1" si="1019"/>
        <v>6.702861158339598E-4</v>
      </c>
      <c r="FO460" s="240">
        <f t="shared" ca="1" si="1020"/>
        <v>-5.4403589499762766E-5</v>
      </c>
      <c r="FP460" s="240">
        <f t="shared" ca="1" si="1021"/>
        <v>-5.8789635733210365E-4</v>
      </c>
      <c r="FQ460" s="240">
        <f t="shared" ca="1" si="1022"/>
        <v>9.4472423470138591E-4</v>
      </c>
      <c r="FR460" s="240">
        <f t="shared" ca="1" si="1023"/>
        <v>-8.4281073871780236E-4</v>
      </c>
      <c r="FS460" s="240">
        <f t="shared" ca="1" si="1024"/>
        <v>3.3164325987418886E-4</v>
      </c>
      <c r="FT460" s="240">
        <f t="shared" ca="1" si="1025"/>
        <v>3.4056431819582674E-4</v>
      </c>
      <c r="FU460" s="240">
        <f t="shared" ca="1" si="1026"/>
        <v>-8.4739988895885367E-4</v>
      </c>
      <c r="FV460" s="240">
        <f t="shared" ca="1" si="1027"/>
        <v>9.4275306670069039E-4</v>
      </c>
      <c r="FW460" s="240">
        <f t="shared" ca="1" si="1028"/>
        <v>-5.8032203539489847E-4</v>
      </c>
      <c r="FX460" s="240">
        <f t="shared" ca="1" si="1029"/>
        <v>-6.3903108653347144E-5</v>
      </c>
      <c r="FY460" s="240">
        <f t="shared" ca="1" si="1030"/>
        <v>6.770980337780588E-4</v>
      </c>
      <c r="FZ460" s="240">
        <f t="shared" ca="1" si="1031"/>
        <v>-9.6150613360445464E-4</v>
      </c>
      <c r="GA460" s="240">
        <f t="shared" ca="1" si="1032"/>
        <v>7.7902386689299749E-4</v>
      </c>
      <c r="GB460" s="240">
        <f t="shared" ca="1" si="1033"/>
        <v>-2.1826139369769503E-4</v>
      </c>
      <c r="GC460" s="240">
        <f t="shared" ca="1" si="1034"/>
        <v>-4.4848495057553476E-4</v>
      </c>
      <c r="GD460" s="240">
        <f t="shared" ca="1" si="1035"/>
        <v>8.9745493789936018E-4</v>
      </c>
      <c r="GE460" s="240">
        <f t="shared" ca="1" si="1036"/>
        <v>-9.1063668606107941E-4</v>
      </c>
      <c r="GF460" s="240">
        <f t="shared" ca="1" si="1037"/>
        <v>4.8162937137825152E-4</v>
      </c>
      <c r="GG460" s="240">
        <f t="shared" ca="1" si="1038"/>
        <v>1.8124864457113243E-4</v>
      </c>
      <c r="GH460" s="240">
        <f t="shared" ca="1" si="1039"/>
        <v>-7.5611552555143095E-4</v>
      </c>
      <c r="GI460" s="240">
        <f t="shared" ca="1" si="1040"/>
        <v>9.6382608528571413E-4</v>
      </c>
      <c r="GJ460" s="240">
        <f t="shared" ca="1" si="1041"/>
        <v>-7.035197509926988E-4</v>
      </c>
      <c r="GK460" s="240">
        <f t="shared" ca="1" si="1042"/>
        <v>1.0159667300172013E-4</v>
      </c>
      <c r="GL460" s="240">
        <f t="shared" ca="1" si="1043"/>
        <v>5.4965995184768398E-4</v>
      </c>
      <c r="GM460" s="240">
        <f t="shared" ca="1" si="1044"/>
        <v>-9.3401142922046494E-4</v>
      </c>
      <c r="GN460" s="240">
        <f t="shared" ca="1" si="1045"/>
        <v>8.6482348204013548E-4</v>
      </c>
      <c r="GO460" s="240">
        <f t="shared" ca="1" si="1046"/>
        <v>-3.7569255331421558E-4</v>
      </c>
      <c r="GP460" s="240">
        <f t="shared" ca="1" si="1047"/>
        <v>-2.9586803216786236E-4</v>
      </c>
      <c r="GQ460" s="240">
        <f t="shared" ca="1" si="1048"/>
        <v>8.2376033602619058E-4</v>
      </c>
      <c r="GR460" s="240">
        <f t="shared" ca="1" si="1049"/>
        <v>-9.5164919551247204E-4</v>
      </c>
      <c r="GS460" s="240">
        <f t="shared" ca="1" si="1050"/>
        <v>6.1743404319947257E-4</v>
      </c>
      <c r="GT460" s="240">
        <f t="shared" ca="1" si="1051"/>
        <v>1.6596156222645675E-5</v>
      </c>
      <c r="GU460" s="240">
        <f t="shared" ca="1" si="1052"/>
        <v>-6.4256755581909575E-4</v>
      </c>
      <c r="GV460" s="240">
        <f t="shared" ca="1" si="1053"/>
        <v>9.5651951926584828E-4</v>
      </c>
      <c r="GW460" s="240">
        <f t="shared" ca="1" si="1054"/>
        <v>-8.0600252786938178E-4</v>
      </c>
      <c r="GX460" s="240">
        <f t="shared" ca="1" si="1055"/>
        <v>2.6410496955273685E-4</v>
      </c>
      <c r="GY460" s="240">
        <f t="shared" ca="1" si="1056"/>
        <v>4.0603728916611053E-4</v>
      </c>
      <c r="GZ460" s="240">
        <f t="shared" ca="1" si="1057"/>
        <v>-8.7901502428887237E-4</v>
      </c>
      <c r="HA460" s="240">
        <f t="shared" ca="1" si="1058"/>
        <v>9.2515861604119856E-4</v>
      </c>
      <c r="HB460" s="240">
        <f t="shared" ca="1" si="1059"/>
        <v>-5.2206155268732753E-4</v>
      </c>
      <c r="HC460" s="240">
        <f t="shared" ca="1" si="1060"/>
        <v>-1.3453936380973227E-4</v>
      </c>
      <c r="HD460" s="240">
        <f t="shared" ca="1" si="1061"/>
        <v>7.2581034564745111E-4</v>
      </c>
      <c r="HE460" s="240">
        <f t="shared" ca="1" si="1062"/>
        <v>-9.6464066541063946E-4</v>
      </c>
      <c r="HF460" s="240">
        <f t="shared" ca="1" si="1063"/>
        <v>7.350585454502425E-4</v>
      </c>
      <c r="HG460" s="240">
        <f t="shared" ca="1" si="1064"/>
        <v>-1.4854500121954452E-4</v>
      </c>
      <c r="HH460" s="240">
        <f t="shared" ca="1" si="1065"/>
        <v>-5.1009936739469298E-4</v>
      </c>
      <c r="HI460" s="240">
        <f t="shared" ca="1" si="1066"/>
        <v>9.2104850839681591E-4</v>
      </c>
      <c r="HJ460" s="240">
        <f t="shared" ca="1" si="1067"/>
        <v>-8.8475278984461944E-4</v>
      </c>
      <c r="HK460" s="240">
        <f t="shared" ca="1" si="1068"/>
        <v>4.1883677048647704E-4</v>
      </c>
      <c r="HL460" s="240">
        <f t="shared" ca="1" si="1069"/>
        <v>2.5045897413547899E-4</v>
      </c>
      <c r="HM460" s="240">
        <f t="shared" ca="1" si="1070"/>
        <v>-7.9813627229112852E-4</v>
      </c>
      <c r="HN460" s="240">
        <f t="shared" ca="1" si="1071"/>
        <v>9.5825271805763715E-4</v>
      </c>
      <c r="HO460" s="240">
        <f t="shared" ca="1" si="1072"/>
        <v>-6.5305859831314293E-4</v>
      </c>
      <c r="HP460" s="240">
        <f t="shared" ca="1" si="1073"/>
        <v>3.0750777802047774E-5</v>
      </c>
      <c r="HQ460" s="240">
        <f t="shared" ca="1" si="1074"/>
        <v>6.0648907633589603E-4</v>
      </c>
      <c r="HR460" s="240">
        <f t="shared" ca="1" si="1075"/>
        <v>-9.4922856562412337E-4</v>
      </c>
      <c r="HS460" s="240">
        <f t="shared" ca="1" si="1076"/>
        <v>8.3103945815861586E-4</v>
      </c>
      <c r="HT460" s="240">
        <f t="shared" ca="1" si="1077"/>
        <v>-3.0931229340321043E-4</v>
      </c>
      <c r="HU460" s="240">
        <f t="shared" ca="1" si="1078"/>
        <v>-3.6261144836236957E-4</v>
      </c>
      <c r="HV460" s="240">
        <f t="shared" ca="1" si="1079"/>
        <v>8.5845748649224804E-4</v>
      </c>
      <c r="HW460" s="240">
        <f t="shared" ca="1" si="1080"/>
        <v>-9.3745175788094838E-4</v>
      </c>
      <c r="HX460" s="240">
        <f t="shared" ca="1" si="1081"/>
        <v>5.6123604198878723E-4</v>
      </c>
      <c r="HY460" s="240">
        <f t="shared" ca="1" si="1082"/>
        <v>8.7505965936549208E-5</v>
      </c>
      <c r="HZ460" s="240">
        <f t="shared" ca="1" si="1083"/>
        <v>-6.9375662504736544E-4</v>
      </c>
      <c r="IA460" s="240">
        <f t="shared" ca="1" si="1084"/>
        <v>9.6313134168004861E-4</v>
      </c>
      <c r="IB460" s="240">
        <f t="shared" ca="1" si="1085"/>
        <v>-7.6482651948823696E-4</v>
      </c>
      <c r="IC460" s="240">
        <f t="shared" ca="1" si="1086"/>
        <v>1.9513547151847979E-4</v>
      </c>
      <c r="ID460" s="240">
        <f t="shared" ca="1" si="1087"/>
        <v>4.6930990888621933E-4</v>
      </c>
      <c r="IE460" s="240">
        <f t="shared" ca="1" si="1088"/>
        <v>-1.0189057059268082E-3</v>
      </c>
      <c r="IF460" s="240">
        <f t="shared" ca="1" si="1089"/>
        <v>9.0255065068321782E-4</v>
      </c>
      <c r="IG460" s="240">
        <f t="shared" ca="1" si="1090"/>
        <v>-4.609719731929659E-4</v>
      </c>
      <c r="IH460" s="240">
        <f t="shared" ca="1" si="1091"/>
        <v>-2.0444653849678899E-4</v>
      </c>
      <c r="II460" s="240">
        <f t="shared" ca="1" si="1092"/>
        <v>7.7058942836766774E-4</v>
      </c>
      <c r="IJ460" s="240">
        <f t="shared" ca="1" si="1093"/>
        <v>-9.6254772587197083E-4</v>
      </c>
      <c r="IK460" s="240">
        <f t="shared" ca="1" si="1094"/>
        <v>6.871098780622596E-4</v>
      </c>
      <c r="IL460" s="240">
        <f t="shared" ca="1" si="1095"/>
        <v>-7.8023630509511336E-5</v>
      </c>
      <c r="IM460" s="240">
        <f t="shared" ca="1" si="1096"/>
        <v>-5.6894951154554769E-4</v>
      </c>
      <c r="IN460" s="240">
        <f t="shared" ca="1" si="1097"/>
        <v>9.3965083722518565E-4</v>
      </c>
      <c r="IO460" s="240">
        <f t="shared" ca="1" si="1098"/>
        <v>-8.5407434160273993E-4</v>
      </c>
      <c r="IP460" s="240">
        <f t="shared" ca="1" si="1099"/>
        <v>3.5377445684631973E-4</v>
      </c>
      <c r="IQ460" s="240">
        <f t="shared" ca="1" si="1100"/>
        <v>3.1831204481856293E-4</v>
      </c>
      <c r="IR460" s="240">
        <f t="shared" ca="1" si="1101"/>
        <v>-8.3583184941869422E-4</v>
      </c>
      <c r="IS460" s="240">
        <f t="shared" ca="1" si="1102"/>
        <v>9.4748649632487463E-4</v>
      </c>
      <c r="IT460" s="240">
        <f t="shared" ca="1" si="1103"/>
        <v>-5.9905846450658052E-4</v>
      </c>
      <c r="IU460" s="240">
        <f t="shared" ca="1" si="1104"/>
        <v>-4.0261758526916503E-5</v>
      </c>
      <c r="IV460" s="240">
        <f t="shared" ca="1" si="1105"/>
        <v>6.6003158397155942E-4</v>
      </c>
      <c r="IW460" s="240">
        <f t="shared" ca="1" si="1106"/>
        <v>-9.5930175018700016E-4</v>
      </c>
      <c r="IX460" s="240">
        <f t="shared" ca="1" si="1107"/>
        <v>7.927519594498959E-4</v>
      </c>
      <c r="IY460" s="240">
        <f t="shared" ca="1" si="1108"/>
        <v>-2.4125584337462492E-4</v>
      </c>
      <c r="IZ460" s="240">
        <f t="shared" ca="1" si="1109"/>
        <v>-4.2738984170059401E-4</v>
      </c>
      <c r="JA460" s="240">
        <f t="shared" ca="1" si="1110"/>
        <v>8.8850258146002422E-4</v>
      </c>
      <c r="JB460" s="240">
        <f t="shared" ca="1" si="1111"/>
        <v>-9.1817418795017963E-4</v>
      </c>
    </row>
    <row r="461" spans="2:262">
      <c r="B461" s="248">
        <v>100</v>
      </c>
      <c r="C461" s="247">
        <f t="shared" si="1112"/>
        <v>1.9531250000000013E-3</v>
      </c>
      <c r="D461" s="244">
        <f t="shared" ca="1" si="855"/>
        <v>23.803587737456219</v>
      </c>
      <c r="E461" s="243">
        <f ca="1">DB361</f>
        <v>-0.1964122625437805</v>
      </c>
      <c r="F461" s="242">
        <v>100</v>
      </c>
      <c r="G461" s="240">
        <f t="shared" ca="1" si="856"/>
        <v>3.5537249930529574E-4</v>
      </c>
      <c r="H461" s="240">
        <f t="shared" ca="1" si="857"/>
        <v>2.2941890711256478E-4</v>
      </c>
      <c r="I461" s="240">
        <f t="shared" ca="1" si="858"/>
        <v>-7.1005892609943071E-4</v>
      </c>
      <c r="J461" s="240">
        <f t="shared" ca="1" si="859"/>
        <v>8.683470376441931E-4</v>
      </c>
      <c r="K461" s="240">
        <f t="shared" ca="1" si="860"/>
        <v>-6.3242374839162429E-4</v>
      </c>
      <c r="L461" s="240">
        <f t="shared" ca="1" si="861"/>
        <v>1.0939329927894782E-4</v>
      </c>
      <c r="M461" s="240">
        <f t="shared" ca="1" si="862"/>
        <v>4.6329942065069182E-4</v>
      </c>
      <c r="N461" s="240">
        <f t="shared" ca="1" si="863"/>
        <v>-8.256638896787195E-4</v>
      </c>
      <c r="O461" s="240">
        <f t="shared" ca="1" si="864"/>
        <v>8.1319421472088229E-4</v>
      </c>
      <c r="P461" s="240">
        <f t="shared" ca="1" si="865"/>
        <v>-4.3155136750797009E-4</v>
      </c>
      <c r="Q461" s="240">
        <f t="shared" ca="1" si="866"/>
        <v>-1.4600677822759403E-4</v>
      </c>
      <c r="R461" s="240">
        <f t="shared" ca="1" si="867"/>
        <v>6.5728089917145983E-4</v>
      </c>
      <c r="S461" s="240">
        <f t="shared" ca="1" si="868"/>
        <v>-8.7016323348280001E-4</v>
      </c>
      <c r="T461" s="240">
        <f t="shared" ca="1" si="869"/>
        <v>6.8800965205679133E-4</v>
      </c>
      <c r="U461" s="241">
        <f t="shared" ca="1" si="870"/>
        <v>-1.9351407262591423E-4</v>
      </c>
      <c r="V461" s="240">
        <f t="shared" ca="1" si="871"/>
        <v>-3.888328500315318E-4</v>
      </c>
      <c r="W461" s="240">
        <f t="shared" ca="1" si="872"/>
        <v>7.9465778799631451E-4</v>
      </c>
      <c r="X461" s="240">
        <f t="shared" ca="1" si="873"/>
        <v>-8.3972470390299028E-4</v>
      </c>
      <c r="Y461" s="240">
        <f t="shared" ca="1" si="874"/>
        <v>5.0357416013156655E-4</v>
      </c>
      <c r="Z461" s="240">
        <f t="shared" ca="1" si="875"/>
        <v>6.1188524252865346E-5</v>
      </c>
      <c r="AA461" s="240">
        <f t="shared" ca="1" si="876"/>
        <v>-5.9817289787817969E-4</v>
      </c>
      <c r="AB461" s="240">
        <f t="shared" ca="1" si="877"/>
        <v>8.6359928170335796E-4</v>
      </c>
      <c r="AC461" s="240">
        <f t="shared" ca="1" si="878"/>
        <v>-7.3696964666831609E-4</v>
      </c>
      <c r="AD461" s="240">
        <f t="shared" ca="1" si="879"/>
        <v>2.7577119966794056E-4</v>
      </c>
      <c r="AE461" s="240">
        <f t="shared" ca="1" si="880"/>
        <v>3.1062160650891088E-4</v>
      </c>
      <c r="AF461" s="240">
        <f t="shared" ca="1" si="881"/>
        <v>-7.5599869741137119E-4</v>
      </c>
      <c r="AG461" s="240">
        <f t="shared" ca="1" si="882"/>
        <v>8.581681851462966E-4</v>
      </c>
      <c r="AH461" s="240">
        <f t="shared" ca="1" si="883"/>
        <v>-5.7074725831146307E-4</v>
      </c>
      <c r="AI461" s="240">
        <f t="shared" ca="1" si="884"/>
        <v>2.4219008659459021E-5</v>
      </c>
      <c r="AJ461" s="240">
        <f t="shared" ca="1" si="885"/>
        <v>5.3330416458376466E-4</v>
      </c>
      <c r="AK461" s="240">
        <f t="shared" ca="1" si="886"/>
        <v>-8.4871839674972383E-4</v>
      </c>
      <c r="AL461" s="240">
        <f t="shared" ca="1" si="887"/>
        <v>7.7883222071383623E-4</v>
      </c>
      <c r="AM461" s="240">
        <f t="shared" ca="1" si="888"/>
        <v>-3.5537249930529786E-4</v>
      </c>
      <c r="AN461" s="240">
        <f t="shared" ca="1" si="889"/>
        <v>-2.2941890711256064E-4</v>
      </c>
      <c r="AO461" s="240">
        <f t="shared" ca="1" si="890"/>
        <v>7.1005892609942692E-4</v>
      </c>
      <c r="AP461" s="240">
        <f t="shared" ca="1" si="891"/>
        <v>-8.6834703764419267E-4</v>
      </c>
      <c r="AQ461" s="240">
        <f t="shared" ca="1" si="892"/>
        <v>6.3242374839162245E-4</v>
      </c>
      <c r="AR461" s="240">
        <f t="shared" ca="1" si="893"/>
        <v>-1.093932992789482E-4</v>
      </c>
      <c r="AS461" s="240">
        <f t="shared" ca="1" si="894"/>
        <v>-4.6329942065069144E-4</v>
      </c>
      <c r="AT461" s="240">
        <f t="shared" ca="1" si="895"/>
        <v>8.2566388967871842E-4</v>
      </c>
      <c r="AU461" s="240">
        <f t="shared" ca="1" si="896"/>
        <v>-8.1319421472088468E-4</v>
      </c>
      <c r="AV461" s="240">
        <f t="shared" ca="1" si="897"/>
        <v>4.315513675079651E-4</v>
      </c>
      <c r="AW461" s="240">
        <f t="shared" ca="1" si="898"/>
        <v>1.4600677822759663E-4</v>
      </c>
      <c r="AX461" s="240">
        <f t="shared" ca="1" si="899"/>
        <v>-6.5728089917145962E-4</v>
      </c>
      <c r="AY461" s="240">
        <f t="shared" ca="1" si="900"/>
        <v>8.7016323348280001E-4</v>
      </c>
      <c r="AZ461" s="240">
        <f t="shared" ca="1" si="901"/>
        <v>-6.8800965205679165E-4</v>
      </c>
      <c r="BA461" s="240">
        <f t="shared" ca="1" si="902"/>
        <v>1.9351407262592073E-4</v>
      </c>
      <c r="BB461" s="240">
        <f t="shared" ca="1" si="903"/>
        <v>3.88832850031537E-4</v>
      </c>
      <c r="BC461" s="240">
        <f t="shared" ca="1" si="904"/>
        <v>-7.946577879963169E-4</v>
      </c>
      <c r="BD461" s="240">
        <f t="shared" ca="1" si="905"/>
        <v>8.397247039029905E-4</v>
      </c>
      <c r="BE461" s="240">
        <f t="shared" ca="1" si="906"/>
        <v>-5.0357416013156687E-4</v>
      </c>
      <c r="BF461" s="240">
        <f t="shared" ca="1" si="907"/>
        <v>-6.1188524252864859E-5</v>
      </c>
      <c r="BG461" s="240">
        <f t="shared" ca="1" si="908"/>
        <v>5.9817289787817492E-4</v>
      </c>
      <c r="BH461" s="240">
        <f t="shared" ca="1" si="909"/>
        <v>-8.6359928170335709E-4</v>
      </c>
      <c r="BI461" s="240">
        <f t="shared" ca="1" si="910"/>
        <v>7.3696964666831967E-4</v>
      </c>
      <c r="BJ461" s="240">
        <f t="shared" ca="1" si="911"/>
        <v>-2.7577119966795276E-4</v>
      </c>
      <c r="BK461" s="240">
        <f t="shared" ca="1" si="912"/>
        <v>-3.1062160650889895E-4</v>
      </c>
      <c r="BL461" s="240">
        <f t="shared" ca="1" si="913"/>
        <v>7.5599869741137726E-4</v>
      </c>
      <c r="BM461" s="240">
        <f t="shared" ca="1" si="914"/>
        <v>-8.5816818514629454E-4</v>
      </c>
      <c r="BN461" s="240">
        <f t="shared" ca="1" si="915"/>
        <v>5.7074725831145396E-4</v>
      </c>
      <c r="BO461" s="240">
        <f t="shared" ca="1" si="916"/>
        <v>-2.4219008659459454E-5</v>
      </c>
      <c r="BP461" s="240">
        <f t="shared" ca="1" si="917"/>
        <v>-5.3330416458376433E-4</v>
      </c>
      <c r="BQ461" s="240">
        <f t="shared" ca="1" si="918"/>
        <v>8.4871839674972361E-4</v>
      </c>
      <c r="BR461" s="240">
        <f t="shared" ca="1" si="919"/>
        <v>-7.7883222071383645E-4</v>
      </c>
      <c r="BS461" s="240">
        <f t="shared" ca="1" si="920"/>
        <v>3.5537249930529829E-4</v>
      </c>
      <c r="BT461" s="240">
        <f t="shared" ca="1" si="921"/>
        <v>2.2941890711256026E-4</v>
      </c>
      <c r="BU461" s="240">
        <f t="shared" ca="1" si="922"/>
        <v>-7.100589260994267E-4</v>
      </c>
      <c r="BV461" s="240">
        <f t="shared" ca="1" si="923"/>
        <v>8.6834703764419364E-4</v>
      </c>
      <c r="BW461" s="240">
        <f t="shared" ca="1" si="924"/>
        <v>-6.3242374839163123E-4</v>
      </c>
      <c r="BX461" s="240">
        <f t="shared" ca="1" si="925"/>
        <v>1.0939329927896088E-4</v>
      </c>
      <c r="BY461" s="240">
        <f t="shared" ca="1" si="926"/>
        <v>4.6329942065070152E-4</v>
      </c>
      <c r="BZ461" s="240">
        <f t="shared" ca="1" si="927"/>
        <v>-8.256638896787221E-4</v>
      </c>
      <c r="CA461" s="240">
        <f t="shared" ca="1" si="928"/>
        <v>8.1319421472088045E-4</v>
      </c>
      <c r="CB461" s="240">
        <f t="shared" ca="1" si="929"/>
        <v>-4.3155136750796548E-4</v>
      </c>
      <c r="CC461" s="240">
        <f t="shared" ca="1" si="930"/>
        <v>-1.460067782275962E-4</v>
      </c>
      <c r="CD461" s="240">
        <f t="shared" ca="1" si="931"/>
        <v>6.572808991714594E-4</v>
      </c>
      <c r="CE461" s="240">
        <f t="shared" ca="1" si="932"/>
        <v>-8.7016323348280012E-4</v>
      </c>
      <c r="CF461" s="240">
        <f t="shared" ca="1" si="933"/>
        <v>6.8800965205679187E-4</v>
      </c>
      <c r="CG461" s="240">
        <f t="shared" ca="1" si="934"/>
        <v>-1.9351407262592122E-4</v>
      </c>
      <c r="CH461" s="240">
        <f t="shared" ca="1" si="935"/>
        <v>-3.8883285003152551E-4</v>
      </c>
      <c r="CI461" s="240">
        <f t="shared" ca="1" si="936"/>
        <v>7.9465778799631159E-4</v>
      </c>
      <c r="CJ461" s="240">
        <f t="shared" ca="1" si="937"/>
        <v>-8.3972470390299375E-4</v>
      </c>
      <c r="CK461" s="240">
        <f t="shared" ca="1" si="938"/>
        <v>5.0357416013157728E-4</v>
      </c>
      <c r="CL461" s="240">
        <f t="shared" ca="1" si="939"/>
        <v>6.1188524252876839E-5</v>
      </c>
      <c r="CM461" s="240">
        <f t="shared" ca="1" si="940"/>
        <v>-5.9817289787818359E-4</v>
      </c>
      <c r="CN461" s="240">
        <f t="shared" ca="1" si="941"/>
        <v>8.635992817033585E-4</v>
      </c>
      <c r="CO461" s="240">
        <f t="shared" ca="1" si="942"/>
        <v>-7.3696964666831327E-4</v>
      </c>
      <c r="CP461" s="240">
        <f t="shared" ca="1" si="943"/>
        <v>2.7577119966794137E-4</v>
      </c>
      <c r="CQ461" s="240">
        <f t="shared" ca="1" si="944"/>
        <v>3.1062160650891012E-4</v>
      </c>
      <c r="CR461" s="240">
        <f t="shared" ca="1" si="945"/>
        <v>-7.5599869741137075E-4</v>
      </c>
      <c r="CS461" s="240">
        <f t="shared" ca="1" si="946"/>
        <v>8.581681851462967E-4</v>
      </c>
      <c r="CT461" s="240">
        <f t="shared" ca="1" si="947"/>
        <v>-5.7074725831146361E-4</v>
      </c>
      <c r="CU461" s="240">
        <f t="shared" ca="1" si="948"/>
        <v>2.4219008659472248E-5</v>
      </c>
      <c r="CV461" s="240">
        <f t="shared" ca="1" si="949"/>
        <v>5.3330416458375425E-4</v>
      </c>
      <c r="CW461" s="240">
        <f t="shared" ca="1" si="950"/>
        <v>-8.4871839674972079E-4</v>
      </c>
      <c r="CX461" s="240">
        <f t="shared" ca="1" si="951"/>
        <v>7.7883222071383103E-4</v>
      </c>
      <c r="CY461" s="240">
        <f t="shared" ca="1" si="952"/>
        <v>-3.553724993052875E-4</v>
      </c>
      <c r="CZ461" s="240">
        <f t="shared" ca="1" si="953"/>
        <v>-2.2941890711257178E-4</v>
      </c>
      <c r="DA461" s="240">
        <f t="shared" ca="1" si="954"/>
        <v>7.1005892609943353E-4</v>
      </c>
      <c r="DB461" s="240">
        <f t="shared" ca="1" si="955"/>
        <v>-8.6834703764419278E-4</v>
      </c>
      <c r="DC461" s="240">
        <f t="shared" ca="1" si="956"/>
        <v>6.324237483916231E-4</v>
      </c>
      <c r="DD461" s="240">
        <f t="shared" ca="1" si="957"/>
        <v>-1.0939329927894901E-4</v>
      </c>
      <c r="DE461" s="240">
        <f t="shared" ca="1" si="958"/>
        <v>-4.6329942065069074E-4</v>
      </c>
      <c r="DF461" s="240">
        <f t="shared" ca="1" si="959"/>
        <v>8.2566388967871809E-4</v>
      </c>
      <c r="DG461" s="240">
        <f t="shared" ca="1" si="960"/>
        <v>-8.1319421472087622E-4</v>
      </c>
      <c r="DH461" s="240">
        <f t="shared" ca="1" si="961"/>
        <v>4.3155136750797654E-4</v>
      </c>
      <c r="DI461" s="240">
        <f t="shared" ca="1" si="962"/>
        <v>1.4600677822760802E-4</v>
      </c>
      <c r="DJ461" s="240">
        <f t="shared" ca="1" si="963"/>
        <v>-6.5728089917145094E-4</v>
      </c>
      <c r="DK461" s="240">
        <f t="shared" ca="1" si="964"/>
        <v>8.7016323348280034E-4</v>
      </c>
      <c r="DL461" s="240">
        <f t="shared" ca="1" si="965"/>
        <v>-6.8800965205679978E-4</v>
      </c>
      <c r="DM461" s="240">
        <f t="shared" ca="1" si="966"/>
        <v>1.9351407262590951E-4</v>
      </c>
      <c r="DN461" s="240">
        <f t="shared" ca="1" si="967"/>
        <v>3.8883285003151407E-4</v>
      </c>
      <c r="DO461" s="240">
        <f t="shared" ca="1" si="968"/>
        <v>-7.9465778799631646E-4</v>
      </c>
      <c r="DP461" s="240">
        <f t="shared" ca="1" si="969"/>
        <v>8.3972470390299711E-4</v>
      </c>
      <c r="DQ461" s="240">
        <f t="shared" ca="1" si="970"/>
        <v>-5.0357416013156752E-4</v>
      </c>
      <c r="DR461" s="240">
        <f t="shared" ca="1" si="971"/>
        <v>-6.1188524252888765E-5</v>
      </c>
      <c r="DS461" s="240">
        <f t="shared" ca="1" si="972"/>
        <v>5.9817289787817427E-4</v>
      </c>
      <c r="DT461" s="240">
        <f t="shared" ca="1" si="973"/>
        <v>-8.6359928170336013E-4</v>
      </c>
      <c r="DU461" s="240">
        <f t="shared" ca="1" si="974"/>
        <v>7.369696466683201E-4</v>
      </c>
      <c r="DV461" s="240">
        <f t="shared" ca="1" si="975"/>
        <v>-2.7577119966792999E-4</v>
      </c>
      <c r="DW461" s="240">
        <f t="shared" ca="1" si="976"/>
        <v>-3.1062160650889819E-4</v>
      </c>
      <c r="DX461" s="240">
        <f t="shared" ca="1" si="977"/>
        <v>7.5599869741137672E-4</v>
      </c>
      <c r="DY461" s="240">
        <f t="shared" ca="1" si="978"/>
        <v>-8.5816818514629887E-4</v>
      </c>
      <c r="DZ461" s="240">
        <f t="shared" ca="1" si="979"/>
        <v>5.7074725831145472E-4</v>
      </c>
      <c r="EA461" s="240">
        <f t="shared" ca="1" si="980"/>
        <v>-2.4219008659485041E-5</v>
      </c>
      <c r="EB461" s="240">
        <f t="shared" ca="1" si="981"/>
        <v>-5.3330416458376368E-4</v>
      </c>
      <c r="EC461" s="240">
        <f t="shared" ca="1" si="982"/>
        <v>8.4871839674971797E-4</v>
      </c>
      <c r="ED461" s="240">
        <f t="shared" ca="1" si="983"/>
        <v>-7.7883222071383677E-4</v>
      </c>
      <c r="EE461" s="240">
        <f t="shared" ca="1" si="984"/>
        <v>3.553724993052765E-4</v>
      </c>
      <c r="EF461" s="240">
        <f t="shared" ca="1" si="985"/>
        <v>2.2941890711255944E-4</v>
      </c>
      <c r="EG461" s="240">
        <f t="shared" ca="1" si="986"/>
        <v>-7.1005892609944036E-4</v>
      </c>
      <c r="EH461" s="240">
        <f t="shared" ca="1" si="987"/>
        <v>8.6834703764419364E-4</v>
      </c>
      <c r="EI461" s="240">
        <f t="shared" ca="1" si="988"/>
        <v>-6.3242374839161486E-4</v>
      </c>
      <c r="EJ461" s="240">
        <f t="shared" ca="1" si="989"/>
        <v>1.093932992789618E-4</v>
      </c>
      <c r="EK461" s="240">
        <f t="shared" ca="1" si="990"/>
        <v>4.6329942065070082E-4</v>
      </c>
      <c r="EL461" s="240">
        <f t="shared" ca="1" si="991"/>
        <v>-8.2566388967871397E-4</v>
      </c>
      <c r="EM461" s="240">
        <f t="shared" ca="1" si="992"/>
        <v>8.1319421472088066E-4</v>
      </c>
      <c r="EN461" s="240">
        <f t="shared" ca="1" si="993"/>
        <v>-4.3155136750798771E-4</v>
      </c>
      <c r="EO461" s="240">
        <f t="shared" ca="1" si="994"/>
        <v>-1.4600677822759539E-4</v>
      </c>
      <c r="EP461" s="240">
        <f t="shared" ca="1" si="995"/>
        <v>6.5728089917144249E-4</v>
      </c>
      <c r="EQ461" s="240">
        <f t="shared" ca="1" si="996"/>
        <v>-8.7016323348280012E-4</v>
      </c>
      <c r="ER461" s="240">
        <f t="shared" ca="1" si="997"/>
        <v>6.8800965205677734E-4</v>
      </c>
      <c r="ES461" s="240">
        <f t="shared" ca="1" si="998"/>
        <v>-1.9351407262592192E-4</v>
      </c>
      <c r="ET461" s="240">
        <f t="shared" ca="1" si="999"/>
        <v>-3.8883285003154692E-4</v>
      </c>
      <c r="EU461" s="240">
        <f t="shared" ca="1" si="1000"/>
        <v>7.9465778799631126E-4</v>
      </c>
      <c r="EV461" s="240">
        <f t="shared" ca="1" si="1001"/>
        <v>-8.3972470390298746E-4</v>
      </c>
      <c r="EW461" s="240">
        <f t="shared" ca="1" si="1002"/>
        <v>5.0357416013157804E-4</v>
      </c>
      <c r="EX461" s="240">
        <f t="shared" ca="1" si="1003"/>
        <v>6.1188524252875917E-5</v>
      </c>
      <c r="EY461" s="240">
        <f t="shared" ca="1" si="1004"/>
        <v>-5.9817289787816494E-4</v>
      </c>
      <c r="EZ461" s="240">
        <f t="shared" ca="1" si="1005"/>
        <v>8.635992817033585E-4</v>
      </c>
      <c r="FA461" s="240">
        <f t="shared" ca="1" si="1006"/>
        <v>-7.3696964666832693E-4</v>
      </c>
      <c r="FB461" s="240">
        <f t="shared" ca="1" si="1007"/>
        <v>2.7577119966794219E-4</v>
      </c>
      <c r="FC461" s="240">
        <f t="shared" ca="1" si="1008"/>
        <v>3.1062160650888627E-4</v>
      </c>
      <c r="FD461" s="240">
        <f t="shared" ca="1" si="1009"/>
        <v>-7.5599869741137032E-4</v>
      </c>
      <c r="FE461" s="240">
        <f t="shared" ca="1" si="1010"/>
        <v>8.5816818514629269E-4</v>
      </c>
      <c r="FF461" s="240">
        <f t="shared" ca="1" si="1011"/>
        <v>-5.7074725831146437E-4</v>
      </c>
      <c r="FG461" s="240">
        <f t="shared" ca="1" si="1012"/>
        <v>2.4219008659448395E-5</v>
      </c>
      <c r="FH461" s="240">
        <f t="shared" ca="1" si="1013"/>
        <v>5.333041645837536E-4</v>
      </c>
      <c r="FI461" s="240">
        <f t="shared" ca="1" si="1014"/>
        <v>-8.4871839674972621E-4</v>
      </c>
      <c r="FJ461" s="240">
        <f t="shared" ca="1" si="1015"/>
        <v>7.7883222071384252E-4</v>
      </c>
      <c r="FK461" s="240">
        <f t="shared" ca="1" si="1016"/>
        <v>-3.5537249930528821E-4</v>
      </c>
      <c r="FL461" s="240">
        <f t="shared" ca="1" si="1017"/>
        <v>-2.2941890711254708E-4</v>
      </c>
      <c r="FM461" s="240">
        <f t="shared" ca="1" si="1018"/>
        <v>7.1005892609943299E-4</v>
      </c>
      <c r="FN461" s="240">
        <f t="shared" ca="1" si="1019"/>
        <v>-8.6834703764419462E-4</v>
      </c>
      <c r="FO461" s="240">
        <f t="shared" ca="1" si="1020"/>
        <v>6.3242374839162364E-4</v>
      </c>
      <c r="FP461" s="240">
        <f t="shared" ca="1" si="1021"/>
        <v>-1.0939329927897449E-4</v>
      </c>
      <c r="FQ461" s="240">
        <f t="shared" ca="1" si="1022"/>
        <v>-4.6329942065069003E-4</v>
      </c>
      <c r="FR461" s="240">
        <f t="shared" ca="1" si="1023"/>
        <v>8.2566388967872579E-4</v>
      </c>
      <c r="FS461" s="240">
        <f t="shared" ca="1" si="1024"/>
        <v>-8.1319421472088533E-4</v>
      </c>
      <c r="FT461" s="240">
        <f t="shared" ca="1" si="1025"/>
        <v>4.3155136750795583E-4</v>
      </c>
      <c r="FU461" s="240">
        <f t="shared" ca="1" si="1026"/>
        <v>1.4600677822758278E-4</v>
      </c>
      <c r="FV461" s="240">
        <f t="shared" ca="1" si="1027"/>
        <v>-6.5728089917146666E-4</v>
      </c>
      <c r="FW461" s="240">
        <f t="shared" ca="1" si="1028"/>
        <v>8.7016323348279958E-4</v>
      </c>
      <c r="FX461" s="240">
        <f t="shared" ca="1" si="1029"/>
        <v>-6.8800965205678504E-4</v>
      </c>
      <c r="FY461" s="240">
        <f t="shared" ca="1" si="1030"/>
        <v>1.9351407262593455E-4</v>
      </c>
      <c r="FZ461" s="240">
        <f t="shared" ca="1" si="1031"/>
        <v>3.8883285003153543E-4</v>
      </c>
      <c r="GA461" s="240">
        <f t="shared" ca="1" si="1032"/>
        <v>-7.9465778799630584E-4</v>
      </c>
      <c r="GB461" s="240">
        <f t="shared" ca="1" si="1033"/>
        <v>8.3972470390299083E-4</v>
      </c>
      <c r="GC461" s="240">
        <f t="shared" ca="1" si="1034"/>
        <v>-5.0357416013158845E-4</v>
      </c>
      <c r="GD461" s="240">
        <f t="shared" ca="1" si="1035"/>
        <v>-6.1188524252863232E-5</v>
      </c>
      <c r="GE461" s="240">
        <f t="shared" ca="1" si="1036"/>
        <v>5.9817289787819162E-4</v>
      </c>
      <c r="GF461" s="240">
        <f t="shared" ca="1" si="1037"/>
        <v>-8.6359928170335687E-4</v>
      </c>
      <c r="GG461" s="240">
        <f t="shared" ca="1" si="1038"/>
        <v>7.3696964666830731E-4</v>
      </c>
      <c r="GH461" s="240">
        <f t="shared" ca="1" si="1039"/>
        <v>-2.7577119966795422E-4</v>
      </c>
      <c r="GI461" s="240">
        <f t="shared" ca="1" si="1040"/>
        <v>-3.1062160650892047E-4</v>
      </c>
      <c r="GJ461" s="240">
        <f t="shared" ca="1" si="1041"/>
        <v>7.5599869741136403E-4</v>
      </c>
      <c r="GK461" s="240">
        <f t="shared" ca="1" si="1042"/>
        <v>-8.5816818514629486E-4</v>
      </c>
      <c r="GL461" s="240">
        <f t="shared" ca="1" si="1043"/>
        <v>5.7074725831147391E-4</v>
      </c>
      <c r="GM461" s="240">
        <f t="shared" ca="1" si="1044"/>
        <v>-2.4219008659461135E-5</v>
      </c>
      <c r="GN461" s="240">
        <f t="shared" ca="1" si="1045"/>
        <v>-5.333041645837434E-4</v>
      </c>
      <c r="GO461" s="240">
        <f t="shared" ca="1" si="1046"/>
        <v>8.4871839674972329E-4</v>
      </c>
      <c r="GP461" s="240">
        <f t="shared" ca="1" si="1047"/>
        <v>-7.7883222071382615E-4</v>
      </c>
      <c r="GQ461" s="240">
        <f t="shared" ca="1" si="1048"/>
        <v>3.5537249930529986E-4</v>
      </c>
      <c r="GR461" s="240">
        <f t="shared" ca="1" si="1049"/>
        <v>2.2941890711258248E-4</v>
      </c>
      <c r="GS461" s="240">
        <f t="shared" ca="1" si="1050"/>
        <v>-7.1005892609942562E-4</v>
      </c>
      <c r="GT461" s="240">
        <f t="shared" ca="1" si="1051"/>
        <v>8.6834703764419202E-4</v>
      </c>
      <c r="GU461" s="240">
        <f t="shared" ca="1" si="1052"/>
        <v>-6.3242374839163232E-4</v>
      </c>
      <c r="GV461" s="240">
        <f t="shared" ca="1" si="1053"/>
        <v>1.0939329927893811E-4</v>
      </c>
      <c r="GW461" s="240">
        <f t="shared" ca="1" si="1054"/>
        <v>4.6329942065067919E-4</v>
      </c>
      <c r="GX461" s="240">
        <f t="shared" ca="1" si="1055"/>
        <v>-8.2566388967872167E-4</v>
      </c>
      <c r="GY461" s="240">
        <f t="shared" ca="1" si="1056"/>
        <v>8.1319421472088977E-4</v>
      </c>
      <c r="GZ461" s="240">
        <f t="shared" ca="1" si="1057"/>
        <v>-4.3155136750796684E-4</v>
      </c>
      <c r="HA461" s="240">
        <f t="shared" ca="1" si="1058"/>
        <v>-1.4600677822757018E-4</v>
      </c>
      <c r="HB461" s="240">
        <f t="shared" ca="1" si="1059"/>
        <v>6.5728089917145821E-4</v>
      </c>
      <c r="HC461" s="240">
        <f t="shared" ca="1" si="1060"/>
        <v>-8.7016323348280055E-4</v>
      </c>
      <c r="HD461" s="240">
        <f t="shared" ca="1" si="1061"/>
        <v>6.8800965205679284E-4</v>
      </c>
      <c r="HE461" s="240">
        <f t="shared" ca="1" si="1062"/>
        <v>-1.9351407262589867E-4</v>
      </c>
      <c r="HF461" s="240">
        <f t="shared" ca="1" si="1063"/>
        <v>-3.8883285003152399E-4</v>
      </c>
      <c r="HG461" s="240">
        <f t="shared" ca="1" si="1064"/>
        <v>7.9465778799632102E-4</v>
      </c>
      <c r="HH461" s="240">
        <f t="shared" ca="1" si="1065"/>
        <v>-8.3972470390298107E-4</v>
      </c>
      <c r="HI461" s="240">
        <f t="shared" ca="1" si="1066"/>
        <v>5.0357416013159886E-4</v>
      </c>
      <c r="HJ461" s="240">
        <f t="shared" ca="1" si="1067"/>
        <v>6.1188524252850439E-5</v>
      </c>
      <c r="HK461" s="240">
        <f t="shared" ca="1" si="1068"/>
        <v>-5.981728978781824E-4</v>
      </c>
      <c r="HL461" s="240">
        <f t="shared" ca="1" si="1069"/>
        <v>8.6359928170336143E-4</v>
      </c>
      <c r="HM461" s="240">
        <f t="shared" ca="1" si="1070"/>
        <v>-7.3696964666834048E-4</v>
      </c>
      <c r="HN461" s="240">
        <f t="shared" ca="1" si="1071"/>
        <v>2.7577119966796642E-4</v>
      </c>
      <c r="HO461" s="240">
        <f t="shared" ca="1" si="1072"/>
        <v>3.1062160650890855E-4</v>
      </c>
      <c r="HP461" s="240">
        <f t="shared" ca="1" si="1073"/>
        <v>-7.5599869741138225E-4</v>
      </c>
      <c r="HQ461" s="240">
        <f t="shared" ca="1" si="1074"/>
        <v>8.5816818514628868E-4</v>
      </c>
      <c r="HR461" s="240">
        <f t="shared" ca="1" si="1075"/>
        <v>-5.7074725831148367E-4</v>
      </c>
      <c r="HS461" s="240">
        <f t="shared" ca="1" si="1076"/>
        <v>2.4219008659473983E-5</v>
      </c>
      <c r="HT461" s="240">
        <f t="shared" ca="1" si="1077"/>
        <v>5.3330416458377246E-4</v>
      </c>
      <c r="HU461" s="240">
        <f t="shared" ca="1" si="1078"/>
        <v>-8.4871839674973142E-4</v>
      </c>
      <c r="HV461" s="240">
        <f t="shared" ca="1" si="1079"/>
        <v>7.788322207138539E-4</v>
      </c>
      <c r="HW461" s="240">
        <f t="shared" ca="1" si="1080"/>
        <v>-3.5537249930531157E-4</v>
      </c>
      <c r="HX461" s="240">
        <f t="shared" ca="1" si="1081"/>
        <v>-2.2941890711257009E-4</v>
      </c>
      <c r="HY461" s="240">
        <f t="shared" ca="1" si="1082"/>
        <v>7.1005892609944687E-4</v>
      </c>
      <c r="HZ461" s="240">
        <f t="shared" ca="1" si="1083"/>
        <v>-8.6834703764419635E-4</v>
      </c>
      <c r="IA461" s="240">
        <f t="shared" ca="1" si="1084"/>
        <v>6.3242374839164131E-4</v>
      </c>
      <c r="IB461" s="240">
        <f t="shared" ca="1" si="1085"/>
        <v>-1.0939329927895074E-4</v>
      </c>
      <c r="IC461" s="240">
        <f t="shared" ca="1" si="1086"/>
        <v>-4.6329942065071025E-4</v>
      </c>
      <c r="ID461" s="240">
        <f t="shared" ca="1" si="1087"/>
        <v>8.2566388967873316E-4</v>
      </c>
      <c r="IE461" s="240">
        <f t="shared" ca="1" si="1088"/>
        <v>-1.0217548794167976E-3</v>
      </c>
      <c r="IF461" s="240">
        <f t="shared" ca="1" si="1089"/>
        <v>4.31551367507978E-4</v>
      </c>
      <c r="IG461" s="240">
        <f t="shared" ca="1" si="1090"/>
        <v>1.4600677822760634E-4</v>
      </c>
      <c r="IH461" s="240">
        <f t="shared" ca="1" si="1091"/>
        <v>-6.5728089917148238E-4</v>
      </c>
      <c r="II461" s="240">
        <f t="shared" ca="1" si="1092"/>
        <v>8.7016323348279893E-4</v>
      </c>
      <c r="IJ461" s="240">
        <f t="shared" ca="1" si="1093"/>
        <v>-6.8800965205680076E-4</v>
      </c>
      <c r="IK461" s="240">
        <f t="shared" ca="1" si="1094"/>
        <v>1.9351407262591114E-4</v>
      </c>
      <c r="IL461" s="240">
        <f t="shared" ca="1" si="1095"/>
        <v>3.8883285003155684E-4</v>
      </c>
      <c r="IM461" s="240">
        <f t="shared" ca="1" si="1096"/>
        <v>-7.9465778799629565E-4</v>
      </c>
      <c r="IN461" s="240">
        <f t="shared" ca="1" si="1097"/>
        <v>8.3972470390299755E-4</v>
      </c>
      <c r="IO461" s="240">
        <f t="shared" ca="1" si="1098"/>
        <v>-5.0357416013156904E-4</v>
      </c>
      <c r="IP461" s="240">
        <f t="shared" ca="1" si="1099"/>
        <v>-6.1188524252886976E-5</v>
      </c>
      <c r="IQ461" s="240">
        <f t="shared" ca="1" si="1100"/>
        <v>5.9817289787820896E-4</v>
      </c>
      <c r="IR461" s="240">
        <f t="shared" ca="1" si="1101"/>
        <v>-8.6359928170335373E-4</v>
      </c>
      <c r="IS461" s="240">
        <f t="shared" ca="1" si="1102"/>
        <v>7.3696964666832097E-4</v>
      </c>
      <c r="IT461" s="240">
        <f t="shared" ca="1" si="1103"/>
        <v>-2.7577119966793162E-4</v>
      </c>
      <c r="IU461" s="240">
        <f t="shared" ca="1" si="1104"/>
        <v>-3.1062160650894275E-4</v>
      </c>
      <c r="IV461" s="240">
        <f t="shared" ca="1" si="1105"/>
        <v>7.5599869741135146E-4</v>
      </c>
      <c r="IW461" s="240">
        <f t="shared" ca="1" si="1106"/>
        <v>-8.581681851462992E-4</v>
      </c>
      <c r="IX461" s="240">
        <f t="shared" ca="1" si="1107"/>
        <v>5.7074725831145591E-4</v>
      </c>
      <c r="IY461" s="240">
        <f t="shared" ca="1" si="1108"/>
        <v>-2.4219008659437282E-5</v>
      </c>
      <c r="IZ461" s="240">
        <f t="shared" ca="1" si="1109"/>
        <v>-5.3330416458372324E-4</v>
      </c>
      <c r="JA461" s="240">
        <f t="shared" ca="1" si="1110"/>
        <v>8.4871839674971754E-4</v>
      </c>
      <c r="JB461" s="240">
        <f t="shared" ca="1" si="1111"/>
        <v>-7.7883222071383753E-4</v>
      </c>
    </row>
    <row r="462" spans="2:262">
      <c r="B462" s="248">
        <v>101</v>
      </c>
      <c r="C462" s="247">
        <f t="shared" si="1112"/>
        <v>1.9726562500000013E-3</v>
      </c>
      <c r="D462" s="244">
        <f t="shared" ca="1" si="855"/>
        <v>23.806229205354779</v>
      </c>
      <c r="E462" s="243">
        <f ca="1">DC361</f>
        <v>-0.19377079464522018</v>
      </c>
      <c r="F462" s="242">
        <v>101</v>
      </c>
      <c r="G462" s="240">
        <f t="shared" ca="1" si="856"/>
        <v>-1.7955006521910887E-5</v>
      </c>
      <c r="H462" s="240">
        <f t="shared" ca="1" si="857"/>
        <v>1.8857536782965212E-4</v>
      </c>
      <c r="I462" s="240">
        <f t="shared" ca="1" si="858"/>
        <v>-2.7937042861184808E-4</v>
      </c>
      <c r="J462" s="240">
        <f t="shared" ca="1" si="859"/>
        <v>2.5190599093167642E-4</v>
      </c>
      <c r="K462" s="240">
        <f t="shared" ca="1" si="860"/>
        <v>-1.178079474856065E-4</v>
      </c>
      <c r="L462" s="240">
        <f t="shared" ca="1" si="861"/>
        <v>-6.6159041839074538E-5</v>
      </c>
      <c r="M462" s="240">
        <f t="shared" ca="1" si="862"/>
        <v>2.2212043606367442E-4</v>
      </c>
      <c r="N462" s="240">
        <f t="shared" ca="1" si="863"/>
        <v>-2.8405666270824828E-4</v>
      </c>
      <c r="O462" s="240">
        <f t="shared" ca="1" si="864"/>
        <v>2.2574967451549275E-4</v>
      </c>
      <c r="P462" s="240">
        <f t="shared" ca="1" si="865"/>
        <v>-7.1881236176066725E-5</v>
      </c>
      <c r="Q462" s="240">
        <f t="shared" ca="1" si="866"/>
        <v>-1.1241504300991886E-4</v>
      </c>
      <c r="R462" s="240">
        <f t="shared" ca="1" si="867"/>
        <v>2.4912523131278853E-4</v>
      </c>
      <c r="S462" s="240">
        <f t="shared" ca="1" si="868"/>
        <v>-2.8037892926425904E-4</v>
      </c>
      <c r="T462" s="240">
        <f t="shared" ca="1" si="869"/>
        <v>1.9294622322171367E-4</v>
      </c>
      <c r="U462" s="241">
        <f t="shared" ca="1" si="870"/>
        <v>-2.383800233750989E-5</v>
      </c>
      <c r="V462" s="240">
        <f t="shared" ca="1" si="871"/>
        <v>-1.55361015252654E-4</v>
      </c>
      <c r="W462" s="240">
        <f t="shared" ca="1" si="872"/>
        <v>2.6879460507125437E-4</v>
      </c>
      <c r="X462" s="240">
        <f t="shared" ca="1" si="873"/>
        <v>-2.6844551809380161E-4</v>
      </c>
      <c r="Y462" s="240">
        <f t="shared" ca="1" si="874"/>
        <v>1.544615253319895E-4</v>
      </c>
      <c r="Z462" s="240">
        <f t="shared" ca="1" si="875"/>
        <v>2.4907134691341099E-5</v>
      </c>
      <c r="AA462" s="240">
        <f t="shared" ca="1" si="876"/>
        <v>-1.9373242664465489E-4</v>
      </c>
      <c r="AB462" s="240">
        <f t="shared" ca="1" si="877"/>
        <v>2.8054939823015485E-4</v>
      </c>
      <c r="AC462" s="240">
        <f t="shared" ca="1" si="878"/>
        <v>-2.486078050904177E-4</v>
      </c>
      <c r="AD462" s="240">
        <f t="shared" ca="1" si="879"/>
        <v>1.1142875181609118E-4</v>
      </c>
      <c r="AE462" s="240">
        <f t="shared" ca="1" si="880"/>
        <v>7.2918888232204634E-5</v>
      </c>
      <c r="AF462" s="240">
        <f t="shared" ca="1" si="881"/>
        <v>-2.2639944190481557E-4</v>
      </c>
      <c r="AG462" s="240">
        <f t="shared" ca="1" si="882"/>
        <v>2.8404349425243227E-4</v>
      </c>
      <c r="AH462" s="240">
        <f t="shared" ca="1" si="883"/>
        <v>-2.2144990606415041E-4</v>
      </c>
      <c r="AI462" s="240">
        <f t="shared" ca="1" si="884"/>
        <v>6.5114990435410146E-5</v>
      </c>
      <c r="AJ462" s="240">
        <f t="shared" ca="1" si="885"/>
        <v>1.1878356587475755E-4</v>
      </c>
      <c r="AK462" s="240">
        <f t="shared" ca="1" si="886"/>
        <v>-2.5240019007164225E-4</v>
      </c>
      <c r="AL462" s="240">
        <f t="shared" ca="1" si="887"/>
        <v>2.7917401047575149E-4</v>
      </c>
      <c r="AM462" s="240">
        <f t="shared" ca="1" si="888"/>
        <v>-1.8777147761786221E-4</v>
      </c>
      <c r="AN462" s="240">
        <f t="shared" ca="1" si="889"/>
        <v>1.6883936704667506E-5</v>
      </c>
      <c r="AO462" s="240">
        <f t="shared" ca="1" si="890"/>
        <v>1.6115069524706238E-4</v>
      </c>
      <c r="AP462" s="240">
        <f t="shared" ca="1" si="891"/>
        <v>-2.7096908651979954E-4</v>
      </c>
      <c r="AQ462" s="240">
        <f t="shared" ca="1" si="892"/>
        <v>2.6608432746319532E-4</v>
      </c>
      <c r="AR462" s="240">
        <f t="shared" ca="1" si="893"/>
        <v>-1.4856417148627707E-4</v>
      </c>
      <c r="AS462" s="240">
        <f t="shared" ca="1" si="894"/>
        <v>-3.1844259734168352E-5</v>
      </c>
      <c r="AT462" s="240">
        <f t="shared" ca="1" si="895"/>
        <v>1.9877278828997092E-4</v>
      </c>
      <c r="AU462" s="240">
        <f t="shared" ca="1" si="896"/>
        <v>-2.8155937538138545E-4</v>
      </c>
      <c r="AV462" s="240">
        <f t="shared" ca="1" si="897"/>
        <v>2.451598672034184E-4</v>
      </c>
      <c r="AW462" s="240">
        <f t="shared" ca="1" si="898"/>
        <v>-1.0498243563306846E-4</v>
      </c>
      <c r="AX462" s="240">
        <f t="shared" ca="1" si="899"/>
        <v>-7.9634811013676467E-5</v>
      </c>
      <c r="AY462" s="240">
        <f t="shared" ca="1" si="900"/>
        <v>2.3054207318777244E-4</v>
      </c>
      <c r="AZ462" s="240">
        <f t="shared" ca="1" si="901"/>
        <v>-2.8385922861674871E-4</v>
      </c>
      <c r="BA462" s="240">
        <f t="shared" ca="1" si="902"/>
        <v>2.1701674446994288E-4</v>
      </c>
      <c r="BB462" s="240">
        <f t="shared" ca="1" si="903"/>
        <v>-5.8309521859323604E-5</v>
      </c>
      <c r="BC462" s="240">
        <f t="shared" ca="1" si="904"/>
        <v>-1.250805379611196E-4</v>
      </c>
      <c r="BD462" s="240">
        <f t="shared" ca="1" si="905"/>
        <v>2.5552311239384593E-4</v>
      </c>
      <c r="BE462" s="240">
        <f t="shared" ca="1" si="906"/>
        <v>-2.7780092770232151E-4</v>
      </c>
      <c r="BF462" s="240">
        <f t="shared" ca="1" si="907"/>
        <v>1.8248362549711853E-4</v>
      </c>
      <c r="BG462" s="240">
        <f t="shared" ca="1" si="908"/>
        <v>-9.9197008196852952E-6</v>
      </c>
      <c r="BH462" s="240">
        <f t="shared" ca="1" si="909"/>
        <v>-1.6684330408846487E-4</v>
      </c>
      <c r="BI462" s="240">
        <f t="shared" ca="1" si="910"/>
        <v>2.7298034632281312E-4</v>
      </c>
      <c r="BJ462" s="240">
        <f t="shared" ca="1" si="911"/>
        <v>-2.6356285758325897E-4</v>
      </c>
      <c r="BK462" s="240">
        <f t="shared" ca="1" si="912"/>
        <v>1.4257732813883521E-4</v>
      </c>
      <c r="BL462" s="240">
        <f t="shared" ca="1" si="913"/>
        <v>3.8762202985669308E-5</v>
      </c>
      <c r="BM462" s="240">
        <f t="shared" ca="1" si="914"/>
        <v>-2.0369341664021432E-4</v>
      </c>
      <c r="BN462" s="240">
        <f t="shared" ca="1" si="915"/>
        <v>2.8239975169306924E-4</v>
      </c>
      <c r="BO462" s="240">
        <f t="shared" ca="1" si="916"/>
        <v>-2.4156425417953158E-4</v>
      </c>
      <c r="BP462" s="240">
        <f t="shared" ca="1" si="917"/>
        <v>9.8472881956366393E-5</v>
      </c>
      <c r="BQ462" s="240">
        <f t="shared" ca="1" si="918"/>
        <v>8.6302764762729138E-5</v>
      </c>
      <c r="BR462" s="240">
        <f t="shared" ca="1" si="919"/>
        <v>-2.345458345463667E-4</v>
      </c>
      <c r="BS462" s="240">
        <f t="shared" ca="1" si="920"/>
        <v>2.8350397679592664E-4</v>
      </c>
      <c r="BT462" s="240">
        <f t="shared" ca="1" si="921"/>
        <v>-2.124528601036455E-4</v>
      </c>
      <c r="BU462" s="240">
        <f t="shared" ca="1" si="922"/>
        <v>5.1468929807598499E-5</v>
      </c>
      <c r="BV462" s="240">
        <f t="shared" ca="1" si="923"/>
        <v>1.313021662084764E-4</v>
      </c>
      <c r="BW462" s="240">
        <f t="shared" ca="1" si="924"/>
        <v>-2.5849211714776824E-4</v>
      </c>
      <c r="BX462" s="240">
        <f t="shared" ca="1" si="925"/>
        <v>2.7626050803769033E-4</v>
      </c>
      <c r="BY462" s="240">
        <f t="shared" ca="1" si="926"/>
        <v>-1.7708585206387757E-4</v>
      </c>
      <c r="BZ462" s="240">
        <f t="shared" ca="1" si="927"/>
        <v>2.9494896778588643E-6</v>
      </c>
      <c r="CA462" s="240">
        <f t="shared" ca="1" si="928"/>
        <v>1.7243541276216074E-4</v>
      </c>
      <c r="CB462" s="240">
        <f t="shared" ca="1" si="929"/>
        <v>-2.7482717297259431E-4</v>
      </c>
      <c r="CC462" s="240">
        <f t="shared" ca="1" si="930"/>
        <v>2.6088262729316754E-4</v>
      </c>
      <c r="CD462" s="240">
        <f t="shared" ca="1" si="931"/>
        <v>-1.3650460154022875E-4</v>
      </c>
      <c r="CE462" s="240">
        <f t="shared" ca="1" si="932"/>
        <v>-4.5656797335503853E-5</v>
      </c>
      <c r="CF462" s="240">
        <f t="shared" ca="1" si="933"/>
        <v>2.0849134769285551E-4</v>
      </c>
      <c r="CG462" s="240">
        <f t="shared" ca="1" si="934"/>
        <v>-2.8307002095394042E-4</v>
      </c>
      <c r="CH462" s="240">
        <f t="shared" ca="1" si="935"/>
        <v>2.3782313188159618E-4</v>
      </c>
      <c r="CI462" s="240">
        <f t="shared" ca="1" si="936"/>
        <v>-9.19040118977197E-5</v>
      </c>
      <c r="CJ462" s="240">
        <f t="shared" ca="1" si="937"/>
        <v>-9.2918732953360786E-5</v>
      </c>
      <c r="CK462" s="240">
        <f t="shared" ca="1" si="938"/>
        <v>2.384083142644638E-4</v>
      </c>
      <c r="CL462" s="240">
        <f t="shared" ca="1" si="939"/>
        <v>-2.8297795278037978E-4</v>
      </c>
      <c r="CM462" s="240">
        <f t="shared" ca="1" si="940"/>
        <v>2.0776100207854309E-4</v>
      </c>
      <c r="CN462" s="240">
        <f t="shared" ca="1" si="941"/>
        <v>-4.4597334797104516E-5</v>
      </c>
      <c r="CO462" s="240">
        <f t="shared" ca="1" si="942"/>
        <v>-1.3744470294060635E-4</v>
      </c>
      <c r="CP462" s="240">
        <f t="shared" ca="1" si="943"/>
        <v>2.6130541591596517E-4</v>
      </c>
      <c r="CQ462" s="240">
        <f t="shared" ca="1" si="944"/>
        <v>-2.7455367937306196E-4</v>
      </c>
      <c r="CR462" s="240">
        <f t="shared" ca="1" si="945"/>
        <v>1.7158140873502621E-4</v>
      </c>
      <c r="CS462" s="240">
        <f t="shared" ca="1" si="946"/>
        <v>4.0224981262690297E-6</v>
      </c>
      <c r="CT462" s="240">
        <f t="shared" ca="1" si="947"/>
        <v>-1.77923652790984E-4</v>
      </c>
      <c r="CU462" s="240">
        <f t="shared" ca="1" si="948"/>
        <v>2.7650845400982481E-4</v>
      </c>
      <c r="CV462" s="240">
        <f t="shared" ca="1" si="949"/>
        <v>-2.580452510634214E-4</v>
      </c>
      <c r="CW462" s="240">
        <f t="shared" ca="1" si="950"/>
        <v>1.3034964967389016E-4</v>
      </c>
      <c r="CX462" s="240">
        <f t="shared" ca="1" si="951"/>
        <v>5.2523889737833104E-5</v>
      </c>
      <c r="CY462" s="240">
        <f t="shared" ca="1" si="952"/>
        <v>-2.1316369135364571E-4</v>
      </c>
      <c r="CZ462" s="240">
        <f t="shared" ca="1" si="953"/>
        <v>2.8356977941885862E-4</v>
      </c>
      <c r="DA462" s="240">
        <f t="shared" ca="1" si="954"/>
        <v>-2.3393875382179491E-4</v>
      </c>
      <c r="DB462" s="240">
        <f t="shared" ca="1" si="955"/>
        <v>8.527978229881051E-5</v>
      </c>
      <c r="DC462" s="240">
        <f t="shared" ca="1" si="956"/>
        <v>9.9478730373716543E-5</v>
      </c>
      <c r="DD462" s="240">
        <f t="shared" ca="1" si="957"/>
        <v>-2.4212718572870894E-4</v>
      </c>
      <c r="DE462" s="240">
        <f t="shared" ca="1" si="958"/>
        <v>2.8228147342730458E-4</v>
      </c>
      <c r="DF462" s="240">
        <f t="shared" ca="1" si="959"/>
        <v>-2.0294399659447272E-4</v>
      </c>
      <c r="DG462" s="240">
        <f t="shared" ca="1" si="960"/>
        <v>3.7698876019730515E-5</v>
      </c>
      <c r="DH462" s="240">
        <f t="shared" ca="1" si="961"/>
        <v>1.4350444812308744E-4</v>
      </c>
      <c r="DI462" s="240">
        <f t="shared" ca="1" si="962"/>
        <v>-2.6396131407245007E-4</v>
      </c>
      <c r="DJ462" s="240">
        <f t="shared" ca="1" si="963"/>
        <v>2.7268146983820479E-4</v>
      </c>
      <c r="DK462" s="240">
        <f t="shared" ca="1" si="964"/>
        <v>-1.659736111813886E-4</v>
      </c>
      <c r="DL462" s="240">
        <f t="shared" ca="1" si="965"/>
        <v>-1.0992062927936576E-5</v>
      </c>
      <c r="DM462" s="240">
        <f t="shared" ca="1" si="966"/>
        <v>1.8330471826435976E-4</v>
      </c>
      <c r="DN462" s="240">
        <f t="shared" ca="1" si="967"/>
        <v>-2.7802317669368043E-4</v>
      </c>
      <c r="DO462" s="240">
        <f t="shared" ca="1" si="968"/>
        <v>2.5505243802337156E-4</v>
      </c>
      <c r="DP462" s="240">
        <f t="shared" ca="1" si="969"/>
        <v>-1.241161800526826E-4</v>
      </c>
      <c r="DQ462" s="240">
        <f t="shared" ca="1" si="970"/>
        <v>-5.9359343712987012E-5</v>
      </c>
      <c r="DR462" s="240">
        <f t="shared" ca="1" si="971"/>
        <v>2.177076331774682E-4</v>
      </c>
      <c r="DS462" s="240">
        <f t="shared" ca="1" si="972"/>
        <v>-2.8389872605201185E-4</v>
      </c>
      <c r="DT462" s="240">
        <f t="shared" ca="1" si="973"/>
        <v>2.2991345980422469E-4</v>
      </c>
      <c r="DU462" s="240">
        <f t="shared" ca="1" si="974"/>
        <v>-7.8604183347868715E-5</v>
      </c>
      <c r="DV462" s="240">
        <f t="shared" ca="1" si="975"/>
        <v>-1.0597880552663692E-4</v>
      </c>
      <c r="DW462" s="240">
        <f t="shared" ca="1" si="976"/>
        <v>2.4570020882998559E-4</v>
      </c>
      <c r="DX462" s="240">
        <f t="shared" ca="1" si="977"/>
        <v>-2.8141495826982082E-4</v>
      </c>
      <c r="DY462" s="240">
        <f t="shared" ca="1" si="978"/>
        <v>1.9800474523541857E-4</v>
      </c>
      <c r="DZ462" s="240">
        <f t="shared" ca="1" si="979"/>
        <v>-3.0777708849093945E-5</v>
      </c>
      <c r="EA462" s="240">
        <f t="shared" ca="1" si="980"/>
        <v>-1.494777515919752E-4</v>
      </c>
      <c r="EB462" s="240">
        <f t="shared" ca="1" si="981"/>
        <v>2.6645821180349013E-4</v>
      </c>
      <c r="EC462" s="240">
        <f t="shared" ca="1" si="982"/>
        <v>-2.7064500718213176E-4</v>
      </c>
      <c r="ED462" s="240">
        <f t="shared" ca="1" si="983"/>
        <v>1.6026583733052833E-4</v>
      </c>
      <c r="EE462" s="240">
        <f t="shared" ca="1" si="984"/>
        <v>1.7955006521916064E-5</v>
      </c>
      <c r="EF462" s="240">
        <f t="shared" ca="1" si="985"/>
        <v>-1.8857536782965794E-4</v>
      </c>
      <c r="EG462" s="240">
        <f t="shared" ca="1" si="986"/>
        <v>2.7937042861184998E-4</v>
      </c>
      <c r="EH462" s="240">
        <f t="shared" ca="1" si="987"/>
        <v>-2.5190599093167783E-4</v>
      </c>
      <c r="EI462" s="240">
        <f t="shared" ca="1" si="988"/>
        <v>1.1780794748560697E-4</v>
      </c>
      <c r="EJ462" s="240">
        <f t="shared" ca="1" si="989"/>
        <v>6.6159041839076977E-5</v>
      </c>
      <c r="EK462" s="240">
        <f t="shared" ca="1" si="990"/>
        <v>-2.2212043606367727E-4</v>
      </c>
      <c r="EL462" s="240">
        <f t="shared" ca="1" si="991"/>
        <v>2.8405666270824839E-4</v>
      </c>
      <c r="EM462" s="240">
        <f t="shared" ca="1" si="992"/>
        <v>-2.2574967451548632E-4</v>
      </c>
      <c r="EN462" s="240">
        <f t="shared" ca="1" si="993"/>
        <v>7.1881236176070154E-5</v>
      </c>
      <c r="EO462" s="240">
        <f t="shared" ca="1" si="994"/>
        <v>1.1241504300991837E-4</v>
      </c>
      <c r="EP462" s="240">
        <f t="shared" ca="1" si="995"/>
        <v>-2.4912523131278977E-4</v>
      </c>
      <c r="EQ462" s="240">
        <f t="shared" ca="1" si="996"/>
        <v>2.8037892926425823E-4</v>
      </c>
      <c r="ER462" s="240">
        <f t="shared" ca="1" si="997"/>
        <v>-1.9294622322170885E-4</v>
      </c>
      <c r="ES462" s="240">
        <f t="shared" ca="1" si="998"/>
        <v>2.383800233749936E-5</v>
      </c>
      <c r="ET462" s="240">
        <f t="shared" ca="1" si="999"/>
        <v>1.55361015252651E-4</v>
      </c>
      <c r="EU462" s="240">
        <f t="shared" ca="1" si="1000"/>
        <v>-2.6879460507125389E-4</v>
      </c>
      <c r="EV462" s="240">
        <f t="shared" ca="1" si="1001"/>
        <v>2.6844551809380079E-4</v>
      </c>
      <c r="EW462" s="240">
        <f t="shared" ca="1" si="1002"/>
        <v>-1.5446152533198573E-4</v>
      </c>
      <c r="EX462" s="240">
        <f t="shared" ca="1" si="1003"/>
        <v>-2.4907134691347577E-5</v>
      </c>
      <c r="EY462" s="240">
        <f t="shared" ca="1" si="1004"/>
        <v>1.9373242664466264E-4</v>
      </c>
      <c r="EZ462" s="240">
        <f t="shared" ca="1" si="1005"/>
        <v>-2.8054939823015431E-4</v>
      </c>
      <c r="FA462" s="240">
        <f t="shared" ca="1" si="1006"/>
        <v>2.4860780509041846E-4</v>
      </c>
      <c r="FB462" s="240">
        <f t="shared" ca="1" si="1007"/>
        <v>-1.1142875181608888E-4</v>
      </c>
      <c r="FC462" s="240">
        <f t="shared" ca="1" si="1008"/>
        <v>-7.2918888232208985E-5</v>
      </c>
      <c r="FD462" s="240">
        <f t="shared" ca="1" si="1009"/>
        <v>2.263994419048195E-4</v>
      </c>
      <c r="FE462" s="240">
        <f t="shared" ca="1" si="1010"/>
        <v>-2.8404349425243205E-4</v>
      </c>
      <c r="FF462" s="240">
        <f t="shared" ca="1" si="1011"/>
        <v>2.2144990606415391E-4</v>
      </c>
      <c r="FG462" s="240">
        <f t="shared" ca="1" si="1012"/>
        <v>-6.5114990435411664E-5</v>
      </c>
      <c r="FH462" s="240">
        <f t="shared" ca="1" si="1013"/>
        <v>-1.1878356587475979E-4</v>
      </c>
      <c r="FI462" s="240">
        <f t="shared" ca="1" si="1014"/>
        <v>2.5240019007164344E-4</v>
      </c>
      <c r="FJ462" s="240">
        <f t="shared" ca="1" si="1015"/>
        <v>-2.7917401047575024E-4</v>
      </c>
      <c r="FK462" s="240">
        <f t="shared" ca="1" si="1016"/>
        <v>1.8777147761785427E-4</v>
      </c>
      <c r="FL462" s="240">
        <f t="shared" ca="1" si="1017"/>
        <v>-1.6883936704673063E-5</v>
      </c>
      <c r="FM462" s="240">
        <f t="shared" ca="1" si="1018"/>
        <v>-1.6115069524706108E-4</v>
      </c>
      <c r="FN462" s="240">
        <f t="shared" ca="1" si="1019"/>
        <v>2.709690865198003E-4</v>
      </c>
      <c r="FO462" s="240">
        <f t="shared" ca="1" si="1020"/>
        <v>-2.6608432746319445E-4</v>
      </c>
      <c r="FP462" s="240">
        <f t="shared" ca="1" si="1021"/>
        <v>1.4856417148627148E-4</v>
      </c>
      <c r="FQ462" s="240">
        <f t="shared" ca="1" si="1022"/>
        <v>3.1844259734178869E-5</v>
      </c>
      <c r="FR462" s="240">
        <f t="shared" ca="1" si="1023"/>
        <v>-1.9877278828996699E-4</v>
      </c>
      <c r="FS462" s="240">
        <f t="shared" ca="1" si="1024"/>
        <v>2.8155937538138523E-4</v>
      </c>
      <c r="FT462" s="240">
        <f t="shared" ca="1" si="1025"/>
        <v>-2.4515986720341715E-4</v>
      </c>
      <c r="FU462" s="240">
        <f t="shared" ca="1" si="1026"/>
        <v>1.049824356330661E-4</v>
      </c>
      <c r="FV462" s="240">
        <f t="shared" ca="1" si="1027"/>
        <v>7.9634811013682728E-5</v>
      </c>
      <c r="FW462" s="240">
        <f t="shared" ca="1" si="1028"/>
        <v>-2.3054207318777859E-4</v>
      </c>
      <c r="FX462" s="240">
        <f t="shared" ca="1" si="1029"/>
        <v>2.8385922861674898E-4</v>
      </c>
      <c r="FY462" s="240">
        <f t="shared" ca="1" si="1030"/>
        <v>-2.1701674446994389E-4</v>
      </c>
      <c r="FZ462" s="240">
        <f t="shared" ca="1" si="1031"/>
        <v>5.8309521859321165E-5</v>
      </c>
      <c r="GA462" s="240">
        <f t="shared" ca="1" si="1032"/>
        <v>1.250805379611219E-4</v>
      </c>
      <c r="GB462" s="240">
        <f t="shared" ca="1" si="1033"/>
        <v>-2.555231123938488E-4</v>
      </c>
      <c r="GC462" s="240">
        <f t="shared" ca="1" si="1034"/>
        <v>2.7780092770232016E-4</v>
      </c>
      <c r="GD462" s="240">
        <f t="shared" ca="1" si="1035"/>
        <v>-1.8248362549712281E-4</v>
      </c>
      <c r="GE462" s="240">
        <f t="shared" ca="1" si="1036"/>
        <v>9.9197008196908788E-6</v>
      </c>
      <c r="GF462" s="240">
        <f t="shared" ca="1" si="1037"/>
        <v>1.6684330408846691E-4</v>
      </c>
      <c r="GG462" s="240">
        <f t="shared" ca="1" si="1038"/>
        <v>-2.7298034632281383E-4</v>
      </c>
      <c r="GH462" s="240">
        <f t="shared" ca="1" si="1039"/>
        <v>2.6356285758325805E-4</v>
      </c>
      <c r="GI462" s="240">
        <f t="shared" ca="1" si="1040"/>
        <v>-1.4257732813882608E-4</v>
      </c>
      <c r="GJ462" s="240">
        <f t="shared" ca="1" si="1041"/>
        <v>-3.8762202985663779E-5</v>
      </c>
      <c r="GK462" s="240">
        <f t="shared" ca="1" si="1042"/>
        <v>2.0369341664021047E-4</v>
      </c>
      <c r="GL462" s="240">
        <f t="shared" ca="1" si="1043"/>
        <v>-2.8239975169306952E-4</v>
      </c>
      <c r="GM462" s="240">
        <f t="shared" ca="1" si="1044"/>
        <v>2.4156425417953025E-4</v>
      </c>
      <c r="GN462" s="240">
        <f t="shared" ca="1" si="1045"/>
        <v>-9.8472881956364062E-5</v>
      </c>
      <c r="GO462" s="240">
        <f t="shared" ca="1" si="1046"/>
        <v>-8.6302764762739194E-5</v>
      </c>
      <c r="GP462" s="240">
        <f t="shared" ca="1" si="1047"/>
        <v>2.3454583454636356E-4</v>
      </c>
      <c r="GQ462" s="240">
        <f t="shared" ca="1" si="1048"/>
        <v>-2.8350397679592697E-4</v>
      </c>
      <c r="GR462" s="240">
        <f t="shared" ca="1" si="1049"/>
        <v>2.1245286010364382E-4</v>
      </c>
      <c r="GS462" s="240">
        <f t="shared" ca="1" si="1050"/>
        <v>-5.1468929807596046E-5</v>
      </c>
      <c r="GT462" s="240">
        <f t="shared" ca="1" si="1051"/>
        <v>-1.3130216620847865E-4</v>
      </c>
      <c r="GU462" s="240">
        <f t="shared" ca="1" si="1052"/>
        <v>2.5849211714777258E-4</v>
      </c>
      <c r="GV462" s="240">
        <f t="shared" ca="1" si="1053"/>
        <v>-2.7626050803768783E-4</v>
      </c>
      <c r="GW462" s="240">
        <f t="shared" ca="1" si="1054"/>
        <v>1.7708585206388191E-4</v>
      </c>
      <c r="GX462" s="240">
        <f t="shared" ca="1" si="1055"/>
        <v>-2.9494896778563707E-6</v>
      </c>
      <c r="GY462" s="240">
        <f t="shared" ca="1" si="1056"/>
        <v>-1.7243541276216274E-4</v>
      </c>
      <c r="GZ462" s="240">
        <f t="shared" ca="1" si="1057"/>
        <v>2.7482717297259496E-4</v>
      </c>
      <c r="HA462" s="240">
        <f t="shared" ca="1" si="1058"/>
        <v>-2.6088262729316336E-4</v>
      </c>
      <c r="HB462" s="240">
        <f t="shared" ca="1" si="1059"/>
        <v>1.3650460154021946E-4</v>
      </c>
      <c r="HC462" s="240">
        <f t="shared" ca="1" si="1060"/>
        <v>4.5656797335498351E-5</v>
      </c>
      <c r="HD462" s="240">
        <f t="shared" ca="1" si="1061"/>
        <v>-2.0849134769285725E-4</v>
      </c>
      <c r="HE462" s="240">
        <f t="shared" ca="1" si="1062"/>
        <v>2.8307002095394199E-4</v>
      </c>
      <c r="HF462" s="240">
        <f t="shared" ca="1" si="1063"/>
        <v>-2.378231318815948E-4</v>
      </c>
      <c r="HG462" s="240">
        <f t="shared" ca="1" si="1064"/>
        <v>9.1904011897724958E-5</v>
      </c>
      <c r="HH462" s="240">
        <f t="shared" ca="1" si="1065"/>
        <v>9.2918732953370788E-5</v>
      </c>
      <c r="HI462" s="240">
        <f t="shared" ca="1" si="1066"/>
        <v>-2.3840831426446077E-4</v>
      </c>
      <c r="HJ462" s="240">
        <f t="shared" ca="1" si="1067"/>
        <v>2.8297795278037815E-4</v>
      </c>
      <c r="HK462" s="240">
        <f t="shared" ca="1" si="1068"/>
        <v>-2.0776100207854138E-4</v>
      </c>
      <c r="HL462" s="240">
        <f t="shared" ca="1" si="1069"/>
        <v>4.4597334797117974E-5</v>
      </c>
      <c r="HM462" s="240">
        <f t="shared" ca="1" si="1070"/>
        <v>1.3744470294061562E-4</v>
      </c>
      <c r="HN462" s="240">
        <f t="shared" ca="1" si="1071"/>
        <v>-2.61305415915963E-4</v>
      </c>
      <c r="HO462" s="240">
        <f t="shared" ca="1" si="1072"/>
        <v>2.7455367937305925E-4</v>
      </c>
      <c r="HP462" s="240">
        <f t="shared" ca="1" si="1073"/>
        <v>-1.7158140873502423E-4</v>
      </c>
      <c r="HQ462" s="240">
        <f t="shared" ca="1" si="1074"/>
        <v>-4.022498126287678E-6</v>
      </c>
      <c r="HR462" s="240">
        <f t="shared" ca="1" si="1075"/>
        <v>1.7792365279098595E-4</v>
      </c>
      <c r="HS462" s="240">
        <f t="shared" ca="1" si="1076"/>
        <v>-2.7650845400982357E-4</v>
      </c>
      <c r="HT462" s="240">
        <f t="shared" ca="1" si="1077"/>
        <v>2.5804525106341695E-4</v>
      </c>
      <c r="HU462" s="240">
        <f t="shared" ca="1" si="1078"/>
        <v>-1.3034964967389512E-4</v>
      </c>
      <c r="HV462" s="240">
        <f t="shared" ca="1" si="1079"/>
        <v>-5.2523889737851414E-5</v>
      </c>
      <c r="HW462" s="240">
        <f t="shared" ca="1" si="1080"/>
        <v>2.1316369135364739E-4</v>
      </c>
      <c r="HX462" s="240">
        <f t="shared" ca="1" si="1081"/>
        <v>-2.8356977941885781E-4</v>
      </c>
      <c r="HY462" s="240">
        <f t="shared" ca="1" si="1082"/>
        <v>2.3393875382179347E-4</v>
      </c>
      <c r="HZ462" s="240">
        <f t="shared" ca="1" si="1083"/>
        <v>-8.5279782298815823E-5</v>
      </c>
      <c r="IA462" s="240">
        <f t="shared" ca="1" si="1084"/>
        <v>-9.9478730373726436E-5</v>
      </c>
      <c r="IB462" s="240">
        <f t="shared" ca="1" si="1085"/>
        <v>2.4212718572870606E-4</v>
      </c>
      <c r="IC462" s="240">
        <f t="shared" ca="1" si="1086"/>
        <v>-2.8228147342730246E-4</v>
      </c>
      <c r="ID462" s="240">
        <f t="shared" ca="1" si="1087"/>
        <v>2.0294399659447095E-4</v>
      </c>
      <c r="IE462" s="240">
        <f t="shared" ca="1" si="1088"/>
        <v>-1.1444242658309674E-4</v>
      </c>
      <c r="IF462" s="240">
        <f t="shared" ca="1" si="1089"/>
        <v>-1.4350444812308961E-4</v>
      </c>
      <c r="IG462" s="240">
        <f t="shared" ca="1" si="1090"/>
        <v>2.6396131407245105E-4</v>
      </c>
      <c r="IH462" s="240">
        <f t="shared" ca="1" si="1091"/>
        <v>-2.7268146983819953E-4</v>
      </c>
      <c r="II462" s="240">
        <f t="shared" ca="1" si="1092"/>
        <v>1.6597361118138659E-4</v>
      </c>
      <c r="IJ462" s="240">
        <f t="shared" ca="1" si="1093"/>
        <v>1.0992062927922942E-5</v>
      </c>
      <c r="IK462" s="240">
        <f t="shared" ca="1" si="1094"/>
        <v>-1.8330471826436169E-4</v>
      </c>
      <c r="IL462" s="240">
        <f t="shared" ca="1" si="1095"/>
        <v>2.7802317669367767E-4</v>
      </c>
      <c r="IM462" s="240">
        <f t="shared" ca="1" si="1096"/>
        <v>-2.5505243802336332E-4</v>
      </c>
      <c r="IN462" s="240">
        <f t="shared" ca="1" si="1097"/>
        <v>1.2411618005268035E-4</v>
      </c>
      <c r="IO462" s="240">
        <f t="shared" ca="1" si="1098"/>
        <v>5.9359343713005227E-5</v>
      </c>
      <c r="IP462" s="240">
        <f t="shared" ca="1" si="1099"/>
        <v>-2.1770763317746983E-4</v>
      </c>
      <c r="IQ462" s="240">
        <f t="shared" ca="1" si="1100"/>
        <v>2.8389872605201141E-4</v>
      </c>
      <c r="IR462" s="240">
        <f t="shared" ca="1" si="1101"/>
        <v>-2.2991345980422323E-4</v>
      </c>
      <c r="IS462" s="240">
        <f t="shared" ca="1" si="1102"/>
        <v>7.8604183347866317E-5</v>
      </c>
      <c r="IT462" s="240">
        <f t="shared" ca="1" si="1103"/>
        <v>1.0597880552665422E-4</v>
      </c>
      <c r="IU462" s="240">
        <f t="shared" ca="1" si="1104"/>
        <v>-2.4570020882998684E-4</v>
      </c>
      <c r="IV462" s="240">
        <f t="shared" ca="1" si="1105"/>
        <v>2.8141495826982266E-4</v>
      </c>
      <c r="IW462" s="240">
        <f t="shared" ca="1" si="1106"/>
        <v>-1.9800474523541678E-4</v>
      </c>
      <c r="IX462" s="240">
        <f t="shared" ca="1" si="1107"/>
        <v>3.0777708849107511E-5</v>
      </c>
      <c r="IY462" s="240">
        <f t="shared" ca="1" si="1108"/>
        <v>1.4947775159199108E-4</v>
      </c>
      <c r="IZ462" s="240">
        <f t="shared" ca="1" si="1109"/>
        <v>-2.6645821180349099E-4</v>
      </c>
      <c r="JA462" s="240">
        <f t="shared" ca="1" si="1110"/>
        <v>2.7064500718212612E-4</v>
      </c>
      <c r="JB462" s="240">
        <f t="shared" ca="1" si="1111"/>
        <v>-1.6026583733052624E-4</v>
      </c>
    </row>
    <row r="463" spans="2:262">
      <c r="B463" s="248">
        <v>102</v>
      </c>
      <c r="C463" s="247">
        <f t="shared" si="1112"/>
        <v>1.9921875000000013E-3</v>
      </c>
      <c r="D463" s="244">
        <f t="shared" ca="1" si="855"/>
        <v>23.810249830832586</v>
      </c>
      <c r="E463" s="243">
        <f ca="1">DD361</f>
        <v>-0.18975016916741311</v>
      </c>
      <c r="F463" s="242">
        <v>102</v>
      </c>
      <c r="G463" s="240">
        <f t="shared" ca="1" si="856"/>
        <v>1.431905845034307E-4</v>
      </c>
      <c r="H463" s="240">
        <f t="shared" ca="1" si="857"/>
        <v>4.1060509130637528E-5</v>
      </c>
      <c r="I463" s="240">
        <f t="shared" ca="1" si="858"/>
        <v>-2.0915080486374649E-4</v>
      </c>
      <c r="J463" s="240">
        <f t="shared" ca="1" si="859"/>
        <v>2.9492249423296204E-4</v>
      </c>
      <c r="K463" s="240">
        <f t="shared" ca="1" si="860"/>
        <v>-2.6461713227819798E-4</v>
      </c>
      <c r="L463" s="240">
        <f t="shared" ca="1" si="861"/>
        <v>1.301624529763549E-4</v>
      </c>
      <c r="M463" s="240">
        <f t="shared" ca="1" si="862"/>
        <v>5.552220718499056E-5</v>
      </c>
      <c r="N463" s="240">
        <f t="shared" ca="1" si="863"/>
        <v>-2.1935416292718135E-4</v>
      </c>
      <c r="O463" s="240">
        <f t="shared" ca="1" si="864"/>
        <v>2.9685162426449854E-4</v>
      </c>
      <c r="P463" s="240">
        <f t="shared" ca="1" si="865"/>
        <v>-2.5751275775583431E-4</v>
      </c>
      <c r="Q463" s="240">
        <f t="shared" ca="1" si="866"/>
        <v>1.1682074869917554E-4</v>
      </c>
      <c r="R463" s="240">
        <f t="shared" ca="1" si="867"/>
        <v>6.9850147379064251E-5</v>
      </c>
      <c r="S463" s="240">
        <f t="shared" ca="1" si="868"/>
        <v>-2.2902907759896944E-4</v>
      </c>
      <c r="T463" s="240">
        <f t="shared" ca="1" si="869"/>
        <v>2.9806561273205045E-4</v>
      </c>
      <c r="U463" s="241">
        <f t="shared" ca="1" si="870"/>
        <v>-2.4978801244458294E-4</v>
      </c>
      <c r="V463" s="240">
        <f t="shared" ca="1" si="871"/>
        <v>1.0319761300608976E-4</v>
      </c>
      <c r="W463" s="240">
        <f t="shared" ca="1" si="872"/>
        <v>8.4009812449950389E-5</v>
      </c>
      <c r="X463" s="240">
        <f t="shared" ca="1" si="873"/>
        <v>-2.38152241162243E-4</v>
      </c>
      <c r="Y463" s="240">
        <f t="shared" ca="1" si="874"/>
        <v>2.9856153503106652E-4</v>
      </c>
      <c r="Z463" s="240">
        <f t="shared" ca="1" si="875"/>
        <v>-2.4146150593250723E-4</v>
      </c>
      <c r="AA463" s="240">
        <f t="shared" ca="1" si="876"/>
        <v>8.9325865224229979E-5</v>
      </c>
      <c r="AB463" s="240">
        <f t="shared" ca="1" si="877"/>
        <v>9.7967090524254114E-5</v>
      </c>
      <c r="AC463" s="240">
        <f t="shared" ca="1" si="878"/>
        <v>-2.4670167511688405E-4</v>
      </c>
      <c r="AD463" s="240">
        <f t="shared" ca="1" si="879"/>
        <v>2.9833819644129085E-4</v>
      </c>
      <c r="AE463" s="240">
        <f t="shared" ca="1" si="880"/>
        <v>-2.3255329750310874E-4</v>
      </c>
      <c r="AF463" s="240">
        <f t="shared" ca="1" si="881"/>
        <v>7.5238923609021228E-5</v>
      </c>
      <c r="AG463" s="240">
        <f t="shared" ca="1" si="882"/>
        <v>1.1168835729658124E-4</v>
      </c>
      <c r="AH463" s="240">
        <f t="shared" ca="1" si="883"/>
        <v>-2.5465678312765503E-4</v>
      </c>
      <c r="AI463" s="240">
        <f t="shared" ca="1" si="884"/>
        <v>2.9739613500494853E-4</v>
      </c>
      <c r="AJ463" s="240">
        <f t="shared" ca="1" si="885"/>
        <v>-2.2308484781076345E-4</v>
      </c>
      <c r="AK463" s="240">
        <f t="shared" ca="1" si="886"/>
        <v>6.097072483669111E-5</v>
      </c>
      <c r="AL463" s="240">
        <f t="shared" ca="1" si="887"/>
        <v>1.2514055703343813E-4</v>
      </c>
      <c r="AM463" s="240">
        <f t="shared" ca="1" si="888"/>
        <v>-2.6199840064257147E-4</v>
      </c>
      <c r="AN463" s="240">
        <f t="shared" ca="1" si="889"/>
        <v>2.95737620230554E-4</v>
      </c>
      <c r="AO463" s="240">
        <f t="shared" ca="1" si="890"/>
        <v>-2.130789671801156E-4</v>
      </c>
      <c r="AP463" s="240">
        <f t="shared" ca="1" si="891"/>
        <v>4.6555642247820441E-5</v>
      </c>
      <c r="AQ463" s="240">
        <f t="shared" ca="1" si="892"/>
        <v>1.3829128220738316E-4</v>
      </c>
      <c r="AR463" s="240">
        <f t="shared" ca="1" si="893"/>
        <v>-2.6870884106198844E-4</v>
      </c>
      <c r="AS463" s="240">
        <f t="shared" ca="1" si="894"/>
        <v>2.9336664762546778E-4</v>
      </c>
      <c r="AT463" s="240">
        <f t="shared" ca="1" si="895"/>
        <v>-2.0255976065402062E-4</v>
      </c>
      <c r="AU463" s="240">
        <f t="shared" ca="1" si="896"/>
        <v>3.2028403038982165E-5</v>
      </c>
      <c r="AV463" s="240">
        <f t="shared" ca="1" si="897"/>
        <v>1.5110885156960113E-4</v>
      </c>
      <c r="AW463" s="240">
        <f t="shared" ca="1" si="898"/>
        <v>-2.7477193834717415E-4</v>
      </c>
      <c r="AX463" s="240">
        <f t="shared" ca="1" si="899"/>
        <v>2.9028892907036907E-4</v>
      </c>
      <c r="AY463" s="240">
        <f t="shared" ca="1" si="900"/>
        <v>-1.9155256992236741E-4</v>
      </c>
      <c r="AZ463" s="240">
        <f t="shared" ca="1" si="901"/>
        <v>1.7424004601870373E-5</v>
      </c>
      <c r="BA463" s="240">
        <f t="shared" ca="1" si="902"/>
        <v>1.6356238647281942E-4</v>
      </c>
      <c r="BB463" s="240">
        <f t="shared" ca="1" si="903"/>
        <v>-2.801730859657021E-4</v>
      </c>
      <c r="BC463" s="240">
        <f t="shared" ca="1" si="904"/>
        <v>2.8651187905883168E-4</v>
      </c>
      <c r="BD463" s="240">
        <f t="shared" ca="1" si="905"/>
        <v>-1.8008391227174758E-4</v>
      </c>
      <c r="BE463" s="240">
        <f t="shared" ca="1" si="906"/>
        <v>2.7776302115059234E-6</v>
      </c>
      <c r="BF463" s="240">
        <f t="shared" ca="1" si="907"/>
        <v>1.7562188526065156E-4</v>
      </c>
      <c r="BG463" s="240">
        <f t="shared" ca="1" si="908"/>
        <v>-2.848992720798732E-4</v>
      </c>
      <c r="BH463" s="240">
        <f t="shared" ca="1" si="909"/>
        <v>2.820445968351661E-4</v>
      </c>
      <c r="BI463" s="240">
        <f t="shared" ca="1" si="910"/>
        <v>-1.6818141670297721E-4</v>
      </c>
      <c r="BJ463" s="240">
        <f t="shared" ca="1" si="911"/>
        <v>-1.1875435733329752E-5</v>
      </c>
      <c r="BK463" s="240">
        <f t="shared" ca="1" si="912"/>
        <v>1.8725829554422699E-4</v>
      </c>
      <c r="BL463" s="240">
        <f t="shared" ca="1" si="913"/>
        <v>-2.889391108933751E-4</v>
      </c>
      <c r="BM463" s="240">
        <f t="shared" ca="1" si="914"/>
        <v>2.7689784447353268E-4</v>
      </c>
      <c r="BN463" s="240">
        <f t="shared" ca="1" si="915"/>
        <v>-1.5587375737042061E-4</v>
      </c>
      <c r="BO463" s="240">
        <f t="shared" ca="1" si="916"/>
        <v>-2.6499892713314287E-5</v>
      </c>
      <c r="BP463" s="240">
        <f t="shared" ca="1" si="917"/>
        <v>1.9844358419194701E-4</v>
      </c>
      <c r="BQ463" s="240">
        <f t="shared" ca="1" si="918"/>
        <v>-2.9228287008065975E-4</v>
      </c>
      <c r="BR463" s="240">
        <f t="shared" ca="1" si="919"/>
        <v>2.7108402095117878E-4</v>
      </c>
      <c r="BS463" s="240">
        <f t="shared" ca="1" si="920"/>
        <v>-1.4319058450343013E-4</v>
      </c>
      <c r="BT463" s="240">
        <f t="shared" ca="1" si="921"/>
        <v>-4.1060509130644358E-5</v>
      </c>
      <c r="BU463" s="240">
        <f t="shared" ca="1" si="922"/>
        <v>2.0915080486374972E-4</v>
      </c>
      <c r="BV463" s="240">
        <f t="shared" ca="1" si="923"/>
        <v>-2.9492249423296237E-4</v>
      </c>
      <c r="BW463" s="240">
        <f t="shared" ca="1" si="924"/>
        <v>2.6461713227819781E-4</v>
      </c>
      <c r="BX463" s="240">
        <f t="shared" ca="1" si="925"/>
        <v>-1.3016245297634937E-4</v>
      </c>
      <c r="BY463" s="240">
        <f t="shared" ca="1" si="926"/>
        <v>-5.552220718499449E-5</v>
      </c>
      <c r="BZ463" s="240">
        <f t="shared" ca="1" si="927"/>
        <v>2.193541629271826E-4</v>
      </c>
      <c r="CA463" s="240">
        <f t="shared" ca="1" si="928"/>
        <v>-2.9685162426449849E-4</v>
      </c>
      <c r="CB463" s="240">
        <f t="shared" ca="1" si="929"/>
        <v>2.5751275775583122E-4</v>
      </c>
      <c r="CC463" s="240">
        <f t="shared" ca="1" si="930"/>
        <v>-1.1682074869917187E-4</v>
      </c>
      <c r="CD463" s="240">
        <f t="shared" ca="1" si="931"/>
        <v>-6.9850147379065024E-5</v>
      </c>
      <c r="CE463" s="240">
        <f t="shared" ca="1" si="932"/>
        <v>2.290290775989686E-4</v>
      </c>
      <c r="CF463" s="240">
        <f t="shared" ca="1" si="933"/>
        <v>-2.9806561273205073E-4</v>
      </c>
      <c r="CG463" s="240">
        <f t="shared" ca="1" si="934"/>
        <v>2.4978801244458136E-4</v>
      </c>
      <c r="CH463" s="240">
        <f t="shared" ca="1" si="935"/>
        <v>-1.0319761300608903E-4</v>
      </c>
      <c r="CI463" s="240">
        <f t="shared" ca="1" si="936"/>
        <v>-8.400981244995726E-5</v>
      </c>
      <c r="CJ463" s="240">
        <f t="shared" ca="1" si="937"/>
        <v>2.3815224116224604E-4</v>
      </c>
      <c r="CK463" s="240">
        <f t="shared" ca="1" si="938"/>
        <v>-2.9856153503106663E-4</v>
      </c>
      <c r="CL463" s="240">
        <f t="shared" ca="1" si="939"/>
        <v>2.4146150593250674E-4</v>
      </c>
      <c r="CM463" s="240">
        <f t="shared" ca="1" si="940"/>
        <v>-8.9325865224223149E-5</v>
      </c>
      <c r="CN463" s="240">
        <f t="shared" ca="1" si="941"/>
        <v>-9.7967090524258885E-5</v>
      </c>
      <c r="CO463" s="240">
        <f t="shared" ca="1" si="942"/>
        <v>2.4670167511688568E-4</v>
      </c>
      <c r="CP463" s="240">
        <f t="shared" ca="1" si="943"/>
        <v>-2.9833819644129096E-4</v>
      </c>
      <c r="CQ463" s="240">
        <f t="shared" ca="1" si="944"/>
        <v>2.325532975031056E-4</v>
      </c>
      <c r="CR463" s="240">
        <f t="shared" ca="1" si="945"/>
        <v>-7.5238923609018409E-5</v>
      </c>
      <c r="CS463" s="240">
        <f t="shared" ca="1" si="946"/>
        <v>-1.1168835729658395E-4</v>
      </c>
      <c r="CT463" s="240">
        <f t="shared" ca="1" si="947"/>
        <v>2.5465678312765433E-4</v>
      </c>
      <c r="CU463" s="240">
        <f t="shared" ca="1" si="948"/>
        <v>-2.9739613500494788E-4</v>
      </c>
      <c r="CV463" s="240">
        <f t="shared" ca="1" si="949"/>
        <v>2.2308484781076145E-4</v>
      </c>
      <c r="CW463" s="240">
        <f t="shared" ca="1" si="950"/>
        <v>-6.0970724836688237E-5</v>
      </c>
      <c r="CX463" s="240">
        <f t="shared" ca="1" si="951"/>
        <v>-1.2514055703344464E-4</v>
      </c>
      <c r="CY463" s="240">
        <f t="shared" ca="1" si="952"/>
        <v>2.6199840064257288E-4</v>
      </c>
      <c r="CZ463" s="240">
        <f t="shared" ca="1" si="953"/>
        <v>-2.9573762023055362E-4</v>
      </c>
      <c r="DA463" s="240">
        <f t="shared" ca="1" si="954"/>
        <v>2.1307896718011649E-4</v>
      </c>
      <c r="DB463" s="240">
        <f t="shared" ca="1" si="955"/>
        <v>-4.655564224781338E-5</v>
      </c>
      <c r="DC463" s="240">
        <f t="shared" ca="1" si="956"/>
        <v>-1.3829128220738576E-4</v>
      </c>
      <c r="DD463" s="240">
        <f t="shared" ca="1" si="957"/>
        <v>2.6870884106198968E-4</v>
      </c>
      <c r="DE463" s="240">
        <f t="shared" ca="1" si="958"/>
        <v>-2.9336664762546642E-4</v>
      </c>
      <c r="DF463" s="240">
        <f t="shared" ca="1" si="959"/>
        <v>2.0255976065401541E-4</v>
      </c>
      <c r="DG463" s="240">
        <f t="shared" ca="1" si="960"/>
        <v>-3.2028403038979238E-5</v>
      </c>
      <c r="DH463" s="240">
        <f t="shared" ca="1" si="961"/>
        <v>-1.5110885156960366E-4</v>
      </c>
      <c r="DI463" s="240">
        <f t="shared" ca="1" si="962"/>
        <v>2.7477193834717366E-4</v>
      </c>
      <c r="DJ463" s="240">
        <f t="shared" ca="1" si="963"/>
        <v>-2.9028892907036934E-4</v>
      </c>
      <c r="DK463" s="240">
        <f t="shared" ca="1" si="964"/>
        <v>1.9155256992237166E-4</v>
      </c>
      <c r="DL463" s="240">
        <f t="shared" ca="1" si="965"/>
        <v>-1.7424004601858975E-5</v>
      </c>
      <c r="DM463" s="240">
        <f t="shared" ca="1" si="966"/>
        <v>-1.6356238647282541E-4</v>
      </c>
      <c r="DN463" s="240">
        <f t="shared" ca="1" si="967"/>
        <v>2.8017308596570308E-4</v>
      </c>
      <c r="DO463" s="240">
        <f t="shared" ca="1" si="968"/>
        <v>-2.8651187905883081E-4</v>
      </c>
      <c r="DP463" s="240">
        <f t="shared" ca="1" si="969"/>
        <v>1.8008391227174864E-4</v>
      </c>
      <c r="DQ463" s="240">
        <f t="shared" ca="1" si="970"/>
        <v>-2.7776302115072108E-6</v>
      </c>
      <c r="DR463" s="240">
        <f t="shared" ca="1" si="971"/>
        <v>-1.7562188526064706E-4</v>
      </c>
      <c r="DS463" s="240">
        <f t="shared" ca="1" si="972"/>
        <v>2.8489927207987661E-4</v>
      </c>
      <c r="DT463" s="240">
        <f t="shared" ca="1" si="973"/>
        <v>-2.8204459683516236E-4</v>
      </c>
      <c r="DU463" s="240">
        <f t="shared" ca="1" si="974"/>
        <v>1.681814167029748E-4</v>
      </c>
      <c r="DV463" s="240">
        <f t="shared" ca="1" si="975"/>
        <v>1.187543573333268E-5</v>
      </c>
      <c r="DW463" s="240">
        <f t="shared" ca="1" si="976"/>
        <v>-1.8725829554422927E-4</v>
      </c>
      <c r="DX463" s="240">
        <f t="shared" ca="1" si="977"/>
        <v>2.8893911089337585E-4</v>
      </c>
      <c r="DY463" s="240">
        <f t="shared" ca="1" si="978"/>
        <v>-2.7689784447353479E-4</v>
      </c>
      <c r="DZ463" s="240">
        <f t="shared" ca="1" si="979"/>
        <v>1.5587375737042533E-4</v>
      </c>
      <c r="EA463" s="240">
        <f t="shared" ca="1" si="980"/>
        <v>2.6499892713325644E-5</v>
      </c>
      <c r="EB463" s="240">
        <f t="shared" ca="1" si="981"/>
        <v>-1.9844358419195552E-4</v>
      </c>
      <c r="EC463" s="240">
        <f t="shared" ca="1" si="982"/>
        <v>2.922828700806604E-4</v>
      </c>
      <c r="ED463" s="240">
        <f t="shared" ca="1" si="983"/>
        <v>-2.7108402095117758E-4</v>
      </c>
      <c r="EE463" s="240">
        <f t="shared" ca="1" si="984"/>
        <v>1.4319058450342755E-4</v>
      </c>
      <c r="EF463" s="240">
        <f t="shared" ca="1" si="985"/>
        <v>4.1060509130638856E-5</v>
      </c>
      <c r="EG463" s="240">
        <f t="shared" ca="1" si="986"/>
        <v>-2.0915080486374576E-4</v>
      </c>
      <c r="EH463" s="240">
        <f t="shared" ca="1" si="987"/>
        <v>2.9492249423296421E-4</v>
      </c>
      <c r="EI463" s="240">
        <f t="shared" ca="1" si="988"/>
        <v>-2.6461713227819255E-4</v>
      </c>
      <c r="EJ463" s="240">
        <f t="shared" ca="1" si="989"/>
        <v>1.3016245297634677E-4</v>
      </c>
      <c r="EK463" s="240">
        <f t="shared" ca="1" si="990"/>
        <v>5.5522207184997377E-5</v>
      </c>
      <c r="EL463" s="240">
        <f t="shared" ca="1" si="991"/>
        <v>-2.193541629271846E-4</v>
      </c>
      <c r="EM463" s="240">
        <f t="shared" ca="1" si="992"/>
        <v>2.9685162426449881E-4</v>
      </c>
      <c r="EN463" s="240">
        <f t="shared" ca="1" si="993"/>
        <v>-2.5751275775583404E-4</v>
      </c>
      <c r="EO463" s="240">
        <f t="shared" ca="1" si="994"/>
        <v>1.1682074869917698E-4</v>
      </c>
      <c r="EP463" s="240">
        <f t="shared" ca="1" si="995"/>
        <v>6.985014737907611E-5</v>
      </c>
      <c r="EQ463" s="240">
        <f t="shared" ca="1" si="996"/>
        <v>-2.2902907759897592E-4</v>
      </c>
      <c r="ER463" s="240">
        <f t="shared" ca="1" si="997"/>
        <v>2.9806561273205094E-4</v>
      </c>
      <c r="ES463" s="240">
        <f t="shared" ca="1" si="998"/>
        <v>-2.4978801244457974E-4</v>
      </c>
      <c r="ET463" s="240">
        <f t="shared" ca="1" si="999"/>
        <v>1.0319761300608626E-4</v>
      </c>
      <c r="EU463" s="240">
        <f t="shared" ca="1" si="1000"/>
        <v>8.4009812449951948E-5</v>
      </c>
      <c r="EV463" s="240">
        <f t="shared" ca="1" si="1001"/>
        <v>-2.3815224116224267E-4</v>
      </c>
      <c r="EW463" s="240">
        <f t="shared" ca="1" si="1002"/>
        <v>2.9856153503106668E-4</v>
      </c>
      <c r="EX463" s="240">
        <f t="shared" ca="1" si="1003"/>
        <v>-2.4146150593250005E-4</v>
      </c>
      <c r="EY463" s="240">
        <f t="shared" ca="1" si="1004"/>
        <v>8.9325865224220344E-5</v>
      </c>
      <c r="EZ463" s="240">
        <f t="shared" ca="1" si="1005"/>
        <v>9.7967090524261636E-5</v>
      </c>
      <c r="FA463" s="240">
        <f t="shared" ca="1" si="1006"/>
        <v>-2.4670167511688736E-4</v>
      </c>
      <c r="FB463" s="240">
        <f t="shared" ca="1" si="1007"/>
        <v>2.9833819644129079E-4</v>
      </c>
      <c r="FC463" s="240">
        <f t="shared" ca="1" si="1008"/>
        <v>-2.3255329750310904E-4</v>
      </c>
      <c r="FD463" s="240">
        <f t="shared" ca="1" si="1009"/>
        <v>7.5238923609023776E-5</v>
      </c>
      <c r="FE463" s="240">
        <f t="shared" ca="1" si="1010"/>
        <v>1.1168835729659455E-4</v>
      </c>
      <c r="FF463" s="240">
        <f t="shared" ca="1" si="1011"/>
        <v>-2.5465678312766029E-4</v>
      </c>
      <c r="FG463" s="240">
        <f t="shared" ca="1" si="1012"/>
        <v>2.9739613500494761E-4</v>
      </c>
      <c r="FH463" s="240">
        <f t="shared" ca="1" si="1013"/>
        <v>-2.2308484781075952E-4</v>
      </c>
      <c r="FI463" s="240">
        <f t="shared" ca="1" si="1014"/>
        <v>6.0970724836685364E-5</v>
      </c>
      <c r="FJ463" s="240">
        <f t="shared" ca="1" si="1015"/>
        <v>1.251405570334396E-4</v>
      </c>
      <c r="FK463" s="240">
        <f t="shared" ca="1" si="1016"/>
        <v>-2.6199840064257022E-4</v>
      </c>
      <c r="FL463" s="240">
        <f t="shared" ca="1" si="1017"/>
        <v>2.9573762023055199E-4</v>
      </c>
      <c r="FM463" s="240">
        <f t="shared" ca="1" si="1018"/>
        <v>-2.1307896718010853E-4</v>
      </c>
      <c r="FN463" s="240">
        <f t="shared" ca="1" si="1019"/>
        <v>4.655564224781048E-5</v>
      </c>
      <c r="FO463" s="240">
        <f t="shared" ca="1" si="1020"/>
        <v>1.3829128220738834E-4</v>
      </c>
      <c r="FP463" s="240">
        <f t="shared" ca="1" si="1021"/>
        <v>-2.6870884106199098E-4</v>
      </c>
      <c r="FQ463" s="240">
        <f t="shared" ca="1" si="1022"/>
        <v>2.9336664762546745E-4</v>
      </c>
      <c r="FR463" s="240">
        <f t="shared" ca="1" si="1023"/>
        <v>-2.0255976065401945E-4</v>
      </c>
      <c r="FS463" s="240">
        <f t="shared" ca="1" si="1024"/>
        <v>3.2028403038984767E-5</v>
      </c>
      <c r="FT463" s="240">
        <f t="shared" ca="1" si="1025"/>
        <v>1.5110885156961349E-4</v>
      </c>
      <c r="FU463" s="240">
        <f t="shared" ca="1" si="1026"/>
        <v>-2.7477193834717811E-4</v>
      </c>
      <c r="FV463" s="240">
        <f t="shared" ca="1" si="1027"/>
        <v>2.9028892907036668E-4</v>
      </c>
      <c r="FW463" s="240">
        <f t="shared" ca="1" si="1028"/>
        <v>-1.9155256992236296E-4</v>
      </c>
      <c r="FX463" s="240">
        <f t="shared" ca="1" si="1029"/>
        <v>1.7424004601864545E-5</v>
      </c>
      <c r="FY463" s="240">
        <f t="shared" ca="1" si="1030"/>
        <v>1.6356238647282078E-4</v>
      </c>
      <c r="FZ463" s="240">
        <f t="shared" ca="1" si="1031"/>
        <v>-2.8017308596570113E-4</v>
      </c>
      <c r="GA463" s="240">
        <f t="shared" ca="1" si="1032"/>
        <v>2.8651187905882761E-4</v>
      </c>
      <c r="GB463" s="240">
        <f t="shared" ca="1" si="1033"/>
        <v>-1.800839122717395E-4</v>
      </c>
      <c r="GC463" s="240">
        <f t="shared" ca="1" si="1034"/>
        <v>2.7776302114958132E-6</v>
      </c>
      <c r="GD463" s="240">
        <f t="shared" ca="1" si="1035"/>
        <v>1.7562188526065628E-4</v>
      </c>
      <c r="GE463" s="240">
        <f t="shared" ca="1" si="1036"/>
        <v>-2.8489927207987493E-4</v>
      </c>
      <c r="GF463" s="240">
        <f t="shared" ca="1" si="1037"/>
        <v>2.820445968351642E-4</v>
      </c>
      <c r="GG463" s="240">
        <f t="shared" ca="1" si="1038"/>
        <v>-1.6818141670297941E-4</v>
      </c>
      <c r="GH463" s="240">
        <f t="shared" ca="1" si="1039"/>
        <v>-1.1875435733327123E-5</v>
      </c>
      <c r="GI463" s="240">
        <f t="shared" ca="1" si="1040"/>
        <v>1.8725829554423816E-4</v>
      </c>
      <c r="GJ463" s="240">
        <f t="shared" ca="1" si="1041"/>
        <v>-2.8893911089337873E-4</v>
      </c>
      <c r="GK463" s="240">
        <f t="shared" ca="1" si="1042"/>
        <v>2.7689784447353051E-4</v>
      </c>
      <c r="GL463" s="240">
        <f t="shared" ca="1" si="1043"/>
        <v>-1.5587375737041563E-4</v>
      </c>
      <c r="GM463" s="240">
        <f t="shared" ca="1" si="1044"/>
        <v>-2.6499892713320087E-5</v>
      </c>
      <c r="GN463" s="240">
        <f t="shared" ca="1" si="1045"/>
        <v>1.9844358419195138E-4</v>
      </c>
      <c r="GO463" s="240">
        <f t="shared" ca="1" si="1046"/>
        <v>-2.9228287008065926E-4</v>
      </c>
      <c r="GP463" s="240">
        <f t="shared" ca="1" si="1047"/>
        <v>2.7108402095117281E-4</v>
      </c>
      <c r="GQ463" s="240">
        <f t="shared" ca="1" si="1048"/>
        <v>-1.4319058450341753E-4</v>
      </c>
      <c r="GR463" s="240">
        <f t="shared" ca="1" si="1049"/>
        <v>-4.1060509130650172E-5</v>
      </c>
      <c r="GS463" s="240">
        <f t="shared" ca="1" si="1050"/>
        <v>2.0915080486375389E-4</v>
      </c>
      <c r="GT463" s="240">
        <f t="shared" ca="1" si="1051"/>
        <v>-2.9492249423296329E-4</v>
      </c>
      <c r="GU463" s="240">
        <f t="shared" ca="1" si="1052"/>
        <v>2.6461713227819516E-4</v>
      </c>
      <c r="GV463" s="240">
        <f t="shared" ca="1" si="1053"/>
        <v>-1.3016245297635179E-4</v>
      </c>
      <c r="GW463" s="240">
        <f t="shared" ca="1" si="1054"/>
        <v>-5.5522207184991902E-5</v>
      </c>
      <c r="GX463" s="240">
        <f t="shared" ca="1" si="1055"/>
        <v>2.1935416292719233E-4</v>
      </c>
      <c r="GY463" s="240">
        <f t="shared" ca="1" si="1056"/>
        <v>-2.9685162426450006E-4</v>
      </c>
      <c r="GZ463" s="240">
        <f t="shared" ca="1" si="1057"/>
        <v>2.575127577558283E-4</v>
      </c>
      <c r="HA463" s="240">
        <f t="shared" ca="1" si="1058"/>
        <v>-1.1682074869916646E-4</v>
      </c>
      <c r="HB463" s="240">
        <f t="shared" ca="1" si="1059"/>
        <v>-6.9850147379070716E-5</v>
      </c>
      <c r="HC463" s="240">
        <f t="shared" ca="1" si="1060"/>
        <v>2.2902907759898323E-4</v>
      </c>
      <c r="HD463" s="240">
        <f t="shared" ca="1" si="1061"/>
        <v>-2.9806561273205159E-4</v>
      </c>
      <c r="HE463" s="240">
        <f t="shared" ca="1" si="1062"/>
        <v>2.497880124445735E-4</v>
      </c>
      <c r="HF463" s="240">
        <f t="shared" ca="1" si="1063"/>
        <v>-1.0319761300607556E-4</v>
      </c>
      <c r="HG463" s="240">
        <f t="shared" ca="1" si="1064"/>
        <v>-8.4009812449962898E-5</v>
      </c>
      <c r="HH463" s="240">
        <f t="shared" ca="1" si="1065"/>
        <v>2.3815224116224956E-4</v>
      </c>
      <c r="HI463" s="240">
        <f t="shared" ca="1" si="1066"/>
        <v>-2.9856153503106663E-4</v>
      </c>
      <c r="HJ463" s="240">
        <f t="shared" ca="1" si="1067"/>
        <v>2.414615059325033E-4</v>
      </c>
      <c r="HK463" s="240">
        <f t="shared" ca="1" si="1068"/>
        <v>-8.9325865224225643E-5</v>
      </c>
      <c r="HL463" s="240">
        <f t="shared" ca="1" si="1069"/>
        <v>-9.7967090524256377E-5</v>
      </c>
      <c r="HM463" s="240">
        <f t="shared" ca="1" si="1070"/>
        <v>2.4670167511688421E-4</v>
      </c>
      <c r="HN463" s="240">
        <f t="shared" ca="1" si="1071"/>
        <v>-2.9833819644129096E-4</v>
      </c>
      <c r="HO463" s="240">
        <f t="shared" ca="1" si="1072"/>
        <v>2.3255329750311257E-4</v>
      </c>
      <c r="HP463" s="240">
        <f t="shared" ca="1" si="1073"/>
        <v>-7.5238923609029156E-5</v>
      </c>
      <c r="HQ463" s="240">
        <f t="shared" ca="1" si="1074"/>
        <v>-1.1168835729660512E-4</v>
      </c>
      <c r="HR463" s="240">
        <f t="shared" ca="1" si="1075"/>
        <v>2.5465678312766625E-4</v>
      </c>
      <c r="HS463" s="240">
        <f t="shared" ca="1" si="1076"/>
        <v>-2.9739613500494663E-4</v>
      </c>
      <c r="HT463" s="240">
        <f t="shared" ca="1" si="1077"/>
        <v>2.2308484781075196E-4</v>
      </c>
      <c r="HU463" s="240">
        <f t="shared" ca="1" si="1078"/>
        <v>-6.0970724836674196E-5</v>
      </c>
      <c r="HV463" s="240">
        <f t="shared" ca="1" si="1079"/>
        <v>-1.2514055703344995E-4</v>
      </c>
      <c r="HW463" s="240">
        <f t="shared" ca="1" si="1080"/>
        <v>2.619984006425757E-4</v>
      </c>
      <c r="HX463" s="240">
        <f t="shared" ca="1" si="1081"/>
        <v>-2.9573762023055281E-4</v>
      </c>
      <c r="HY463" s="240">
        <f t="shared" ca="1" si="1082"/>
        <v>2.1307896718011246E-4</v>
      </c>
      <c r="HZ463" s="240">
        <f t="shared" ca="1" si="1083"/>
        <v>-4.6555642247815996E-5</v>
      </c>
      <c r="IA463" s="240">
        <f t="shared" ca="1" si="1084"/>
        <v>-1.3829128220738341E-4</v>
      </c>
      <c r="IB463" s="240">
        <f t="shared" ca="1" si="1085"/>
        <v>2.6870884106198854E-4</v>
      </c>
      <c r="IC463" s="240">
        <f t="shared" ca="1" si="1086"/>
        <v>-2.9336664762546848E-4</v>
      </c>
      <c r="ID463" s="240">
        <f t="shared" ca="1" si="1087"/>
        <v>2.0255976065402354E-4</v>
      </c>
      <c r="IE463" s="240">
        <f t="shared" ca="1" si="1088"/>
        <v>-3.885120117499486E-5</v>
      </c>
      <c r="IF463" s="240">
        <f t="shared" ca="1" si="1089"/>
        <v>-1.5110885156962336E-4</v>
      </c>
      <c r="IG463" s="240">
        <f t="shared" ca="1" si="1090"/>
        <v>2.7477193834718255E-4</v>
      </c>
      <c r="IH463" s="240">
        <f t="shared" ca="1" si="1091"/>
        <v>-2.9028892907036397E-4</v>
      </c>
      <c r="II463" s="240">
        <f t="shared" ca="1" si="1092"/>
        <v>1.9155256992235418E-4</v>
      </c>
      <c r="IJ463" s="240">
        <f t="shared" ca="1" si="1093"/>
        <v>-1.7424004601853134E-5</v>
      </c>
      <c r="IK463" s="240">
        <f t="shared" ca="1" si="1094"/>
        <v>-1.6356238647283032E-4</v>
      </c>
      <c r="IL463" s="240">
        <f t="shared" ca="1" si="1095"/>
        <v>2.8017308596570514E-4</v>
      </c>
      <c r="IM463" s="240">
        <f t="shared" ca="1" si="1096"/>
        <v>-2.8651187905882924E-4</v>
      </c>
      <c r="IN463" s="240">
        <f t="shared" ca="1" si="1097"/>
        <v>1.8008391227174395E-4</v>
      </c>
      <c r="IO463" s="240">
        <f t="shared" ca="1" si="1098"/>
        <v>-2.7776302115013697E-6</v>
      </c>
      <c r="IP463" s="240">
        <f t="shared" ca="1" si="1099"/>
        <v>-1.7562188526065178E-4</v>
      </c>
      <c r="IQ463" s="240">
        <f t="shared" ca="1" si="1100"/>
        <v>2.848992720798733E-4</v>
      </c>
      <c r="IR463" s="240">
        <f t="shared" ca="1" si="1101"/>
        <v>-2.8204459683516599E-4</v>
      </c>
      <c r="IS463" s="240">
        <f t="shared" ca="1" si="1102"/>
        <v>1.6818141670298396E-4</v>
      </c>
      <c r="IT463" s="240">
        <f t="shared" ca="1" si="1103"/>
        <v>1.1875435733321553E-5</v>
      </c>
      <c r="IU463" s="240">
        <f t="shared" ca="1" si="1104"/>
        <v>-1.8725829554424705E-4</v>
      </c>
      <c r="IV463" s="240">
        <f t="shared" ca="1" si="1105"/>
        <v>2.889391108933816E-4</v>
      </c>
      <c r="IW463" s="240">
        <f t="shared" ca="1" si="1106"/>
        <v>-2.7689784447352622E-4</v>
      </c>
      <c r="IX463" s="240">
        <f t="shared" ca="1" si="1107"/>
        <v>1.5587375737040587E-4</v>
      </c>
      <c r="IY463" s="240">
        <f t="shared" ca="1" si="1108"/>
        <v>2.6499892713331458E-5</v>
      </c>
      <c r="IZ463" s="240">
        <f t="shared" ca="1" si="1109"/>
        <v>-1.9844358419195989E-4</v>
      </c>
      <c r="JA463" s="240">
        <f t="shared" ca="1" si="1110"/>
        <v>2.9228287008066159E-4</v>
      </c>
      <c r="JB463" s="240">
        <f t="shared" ca="1" si="1111"/>
        <v>-2.7108402095117514E-4</v>
      </c>
    </row>
    <row r="464" spans="2:262">
      <c r="B464" s="248">
        <v>103</v>
      </c>
      <c r="C464" s="247">
        <f t="shared" si="1112"/>
        <v>2.0117187500000014E-3</v>
      </c>
      <c r="D464" s="244">
        <f t="shared" ca="1" si="855"/>
        <v>23.807137864810247</v>
      </c>
      <c r="E464" s="243">
        <f ca="1">DE361</f>
        <v>-0.19286213518975409</v>
      </c>
      <c r="F464" s="242">
        <v>103</v>
      </c>
      <c r="G464" s="240">
        <f t="shared" ca="1" si="856"/>
        <v>5.5458058208575486E-4</v>
      </c>
      <c r="H464" s="240">
        <f t="shared" ca="1" si="857"/>
        <v>-4.6410841143466576E-5</v>
      </c>
      <c r="I464" s="240">
        <f t="shared" ca="1" si="858"/>
        <v>-4.7869098431677656E-4</v>
      </c>
      <c r="J464" s="240">
        <f t="shared" ca="1" si="859"/>
        <v>8.2915179908342582E-4</v>
      </c>
      <c r="K464" s="240">
        <f t="shared" ca="1" si="860"/>
        <v>-8.771128531390673E-4</v>
      </c>
      <c r="L464" s="240">
        <f t="shared" ca="1" si="861"/>
        <v>6.050764972096881E-4</v>
      </c>
      <c r="M464" s="240">
        <f t="shared" ca="1" si="862"/>
        <v>-1.1228985668812713E-4</v>
      </c>
      <c r="N464" s="240">
        <f t="shared" ca="1" si="863"/>
        <v>-4.214635342113271E-4</v>
      </c>
      <c r="O464" s="240">
        <f t="shared" ca="1" si="864"/>
        <v>8.0145422642487478E-4</v>
      </c>
      <c r="P464" s="240">
        <f t="shared" ca="1" si="865"/>
        <v>-8.8905007371092892E-4</v>
      </c>
      <c r="Q464" s="240">
        <f t="shared" ca="1" si="866"/>
        <v>6.5229345036982745E-4</v>
      </c>
      <c r="R464" s="240">
        <f t="shared" ca="1" si="867"/>
        <v>-1.775603637703082E-4</v>
      </c>
      <c r="S464" s="240">
        <f t="shared" ca="1" si="868"/>
        <v>-3.6195213669728329E-4</v>
      </c>
      <c r="T464" s="240">
        <f t="shared" ca="1" si="869"/>
        <v>7.69413503873233E-4</v>
      </c>
      <c r="U464" s="241">
        <f t="shared" ca="1" si="870"/>
        <v>-8.9616945490372368E-4</v>
      </c>
      <c r="V464" s="240">
        <f t="shared" ca="1" si="871"/>
        <v>6.959755688060018E-4</v>
      </c>
      <c r="W464" s="240">
        <f t="shared" ca="1" si="872"/>
        <v>-2.418686558569229E-4</v>
      </c>
      <c r="X464" s="240">
        <f t="shared" ca="1" si="873"/>
        <v>-3.004792891939929E-4</v>
      </c>
      <c r="Y464" s="240">
        <f t="shared" ca="1" si="874"/>
        <v>7.3320326288010059E-4</v>
      </c>
      <c r="Z464" s="240">
        <f t="shared" ca="1" si="875"/>
        <v>-8.9843241617392649E-4</v>
      </c>
      <c r="AA464" s="240">
        <f t="shared" ca="1" si="876"/>
        <v>7.358861353336701E-4</v>
      </c>
      <c r="AB464" s="240">
        <f t="shared" ca="1" si="877"/>
        <v>-3.0486624074130915E-4</v>
      </c>
      <c r="AC464" s="240">
        <f t="shared" ca="1" si="878"/>
        <v>-2.373781183882475E-4</v>
      </c>
      <c r="AD464" s="240">
        <f t="shared" ca="1" si="879"/>
        <v>6.9301972987876942E-4</v>
      </c>
      <c r="AE464" s="240">
        <f t="shared" ca="1" si="880"/>
        <v>-8.9582669433834481E-4</v>
      </c>
      <c r="AF464" s="240">
        <f t="shared" ca="1" si="881"/>
        <v>7.7180887113485926E-4</v>
      </c>
      <c r="AG464" s="240">
        <f t="shared" ca="1" si="882"/>
        <v>-3.6621172905272029E-4</v>
      </c>
      <c r="AH464" s="240">
        <f t="shared" ca="1" si="883"/>
        <v>-1.7299057499189409E-4</v>
      </c>
      <c r="AI464" s="240">
        <f t="shared" ca="1" si="884"/>
        <v>6.4908066291618507E-4</v>
      </c>
      <c r="AJ464" s="240">
        <f t="shared" ca="1" si="885"/>
        <v>-8.8836641002937311E-4</v>
      </c>
      <c r="AK464" s="240">
        <f t="shared" ca="1" si="886"/>
        <v>8.0354910779183272E-4</v>
      </c>
      <c r="AL464" s="240">
        <f t="shared" ca="1" si="887"/>
        <v>-4.2557268427483968E-4</v>
      </c>
      <c r="AM464" s="240">
        <f t="shared" ca="1" si="888"/>
        <v>-1.0766558068130947E-4</v>
      </c>
      <c r="AN464" s="240">
        <f t="shared" ca="1" si="889"/>
        <v>6.016241716031999E-4</v>
      </c>
      <c r="AO464" s="240">
        <f t="shared" ca="1" si="890"/>
        <v>-8.760919911740575E-4</v>
      </c>
      <c r="AP464" s="240">
        <f t="shared" ca="1" si="891"/>
        <v>8.3093484221207707E-4</v>
      </c>
      <c r="AQ464" s="240">
        <f t="shared" ca="1" si="892"/>
        <v>-4.8262742424814195E-4</v>
      </c>
      <c r="AR464" s="240">
        <f t="shared" ca="1" si="893"/>
        <v>-4.1757137260572144E-5</v>
      </c>
      <c r="AS464" s="240">
        <f t="shared" ca="1" si="894"/>
        <v>5.5090742677801235E-4</v>
      </c>
      <c r="AT464" s="240">
        <f t="shared" ca="1" si="895"/>
        <v>-8.5906995391166717E-4</v>
      </c>
      <c r="AU464" s="240">
        <f t="shared" ca="1" si="896"/>
        <v>8.5381766872800753E-4</v>
      </c>
      <c r="AV464" s="240">
        <f t="shared" ca="1" si="897"/>
        <v>-5.3706676439335005E-4</v>
      </c>
      <c r="AW464" s="240">
        <f t="shared" ca="1" si="898"/>
        <v>2.4377591704915222E-5</v>
      </c>
      <c r="AX464" s="240">
        <f t="shared" ca="1" si="899"/>
        <v>4.9720526687505279E-4</v>
      </c>
      <c r="AY464" s="240">
        <f t="shared" ca="1" si="900"/>
        <v>-8.3739254213695464E-4</v>
      </c>
      <c r="AZ464" s="240">
        <f t="shared" ca="1" si="901"/>
        <v>8.7207358332009742E-4</v>
      </c>
      <c r="BA464" s="240">
        <f t="shared" ca="1" si="902"/>
        <v>-5.885956932094288E-4</v>
      </c>
      <c r="BB464" s="240">
        <f t="shared" ca="1" si="903"/>
        <v>9.0380216388827902E-5</v>
      </c>
      <c r="BC464" s="240">
        <f t="shared" ca="1" si="904"/>
        <v>4.4080870855171974E-4</v>
      </c>
      <c r="BD464" s="240">
        <f t="shared" ca="1" si="905"/>
        <v>-8.1117722762252321E-4</v>
      </c>
      <c r="BE464" s="240">
        <f t="shared" ca="1" si="906"/>
        <v>8.8560365560543691E-4</v>
      </c>
      <c r="BF464" s="240">
        <f t="shared" ca="1" si="907"/>
        <v>-6.3693497096653376E-4</v>
      </c>
      <c r="BG464" s="240">
        <f t="shared" ca="1" si="908"/>
        <v>1.5589306284932567E-4</v>
      </c>
      <c r="BH464" s="240">
        <f t="shared" ca="1" si="909"/>
        <v>3.8202336964392327E-4</v>
      </c>
      <c r="BI464" s="240">
        <f t="shared" ca="1" si="910"/>
        <v>-7.8056607342907977E-4</v>
      </c>
      <c r="BJ464" s="240">
        <f t="shared" ca="1" si="911"/>
        <v>8.9433456495003195E-4</v>
      </c>
      <c r="BK464" s="240">
        <f t="shared" ca="1" si="912"/>
        <v>-6.8182264293026556E-4</v>
      </c>
      <c r="BL464" s="240">
        <f t="shared" ca="1" si="913"/>
        <v>2.2056111129528484E-4</v>
      </c>
      <c r="BM464" s="240">
        <f t="shared" ca="1" si="914"/>
        <v>3.2116781299654435E-4</v>
      </c>
      <c r="BN464" s="240">
        <f t="shared" ca="1" si="915"/>
        <v>-7.457249640534482E-4</v>
      </c>
      <c r="BO464" s="240">
        <f t="shared" ca="1" si="916"/>
        <v>8.9821899779967242E-4</v>
      </c>
      <c r="BP464" s="240">
        <f t="shared" ca="1" si="917"/>
        <v>-7.230154589170576E-4</v>
      </c>
      <c r="BQ464" s="240">
        <f t="shared" ca="1" si="918"/>
        <v>2.840339199691422E-4</v>
      </c>
      <c r="BR464" s="240">
        <f t="shared" ca="1" si="919"/>
        <v>2.5857182014369306E-4</v>
      </c>
      <c r="BS464" s="240">
        <f t="shared" ca="1" si="920"/>
        <v>-7.0684270648603336E-4</v>
      </c>
      <c r="BT464" s="240">
        <f t="shared" ca="1" si="921"/>
        <v>8.9723590407619013E-4</v>
      </c>
      <c r="BU464" s="240">
        <f t="shared" ca="1" si="922"/>
        <v>-7.602901914880104E-4</v>
      </c>
      <c r="BV464" s="240">
        <f t="shared" ca="1" si="923"/>
        <v>3.4596752422124354E-4</v>
      </c>
      <c r="BW464" s="240">
        <f t="shared" ca="1" si="924"/>
        <v>1.9457460419414297E-4</v>
      </c>
      <c r="BX464" s="240">
        <f t="shared" ca="1" si="925"/>
        <v>-6.6413000704946602E-4</v>
      </c>
      <c r="BY464" s="240">
        <f t="shared" ca="1" si="926"/>
        <v>8.9139061124964914E-4</v>
      </c>
      <c r="BZ464" s="240">
        <f t="shared" ca="1" si="927"/>
        <v>-7.9344484563777034E-4</v>
      </c>
      <c r="CA464" s="240">
        <f t="shared" ca="1" si="928"/>
        <v>4.0602630048403423E-4</v>
      </c>
      <c r="CB464" s="240">
        <f t="shared" ca="1" si="929"/>
        <v>1.2952297160603651E-4</v>
      </c>
      <c r="CC464" s="240">
        <f t="shared" ca="1" si="930"/>
        <v>-6.1781832956273345E-4</v>
      </c>
      <c r="CD464" s="240">
        <f t="shared" ca="1" si="931"/>
        <v>8.8071479546832782E-4</v>
      </c>
      <c r="CE464" s="240">
        <f t="shared" ca="1" si="932"/>
        <v>-8.2229975342287831E-4</v>
      </c>
      <c r="CF464" s="240">
        <f t="shared" ca="1" si="933"/>
        <v>4.6388478504534277E-4</v>
      </c>
      <c r="CG464" s="240">
        <f t="shared" ca="1" si="934"/>
        <v>6.3769442812562285E-5</v>
      </c>
      <c r="CH464" s="240">
        <f t="shared" ca="1" si="935"/>
        <v>-5.681586410187211E-4</v>
      </c>
      <c r="CI464" s="240">
        <f t="shared" ca="1" si="936"/>
        <v>8.6526630990293269E-4</v>
      </c>
      <c r="CJ464" s="240">
        <f t="shared" ca="1" si="937"/>
        <v>-8.4669854759798205E-4</v>
      </c>
      <c r="CK464" s="240">
        <f t="shared" ca="1" si="938"/>
        <v>5.1922943776429721E-4</v>
      </c>
      <c r="CL464" s="240">
        <f t="shared" ca="1" si="939"/>
        <v>-2.3296581166648675E-6</v>
      </c>
      <c r="CM464" s="240">
        <f t="shared" ca="1" si="940"/>
        <v>-5.1542005157225617E-4</v>
      </c>
      <c r="CN464" s="240">
        <f t="shared" ca="1" si="941"/>
        <v>8.4512887123522785E-4</v>
      </c>
      <c r="CO464" s="240">
        <f t="shared" ca="1" si="942"/>
        <v>-8.665090089834648E-4</v>
      </c>
      <c r="CP464" s="240">
        <f t="shared" ca="1" si="943"/>
        <v>5.7176034117258794E-4</v>
      </c>
      <c r="CQ464" s="240">
        <f t="shared" ca="1" si="944"/>
        <v>-6.8416134426710123E-5</v>
      </c>
      <c r="CR464" s="240">
        <f t="shared" ca="1" si="945"/>
        <v>-4.5988835620897723E-4</v>
      </c>
      <c r="CS464" s="240">
        <f t="shared" ca="1" si="946"/>
        <v>8.2041160599011904E-4</v>
      </c>
      <c r="CT464" s="240">
        <f t="shared" ca="1" si="947"/>
        <v>-8.8162378297266305E-4</v>
      </c>
      <c r="CU464" s="240">
        <f t="shared" ca="1" si="948"/>
        <v>6.21192825753271E-4</v>
      </c>
      <c r="CV464" s="240">
        <f t="shared" ca="1" si="949"/>
        <v>-1.3413185777651858E-4</v>
      </c>
      <c r="CW464" s="240">
        <f t="shared" ca="1" si="950"/>
        <v>-4.0186448599749218E-4</v>
      </c>
      <c r="CX464" s="240">
        <f t="shared" ca="1" si="951"/>
        <v>7.9124845916953826E-4</v>
      </c>
      <c r="CY464" s="240">
        <f t="shared" ca="1" si="952"/>
        <v>-8.9196096129573769E-4</v>
      </c>
      <c r="CZ464" s="240">
        <f t="shared" ca="1" si="953"/>
        <v>6.6725901258942268E-4</v>
      </c>
      <c r="DA464" s="240">
        <f t="shared" ca="1" si="954"/>
        <v>-1.9912070896752583E-4</v>
      </c>
      <c r="DB464" s="240">
        <f t="shared" ca="1" si="955"/>
        <v>-3.4166287731777264E-4</v>
      </c>
      <c r="DC464" s="240">
        <f t="shared" ca="1" si="956"/>
        <v>7.5779746839289147E-4</v>
      </c>
      <c r="DD464" s="240">
        <f t="shared" ca="1" si="957"/>
        <v>-8.9746452588771429E-4</v>
      </c>
      <c r="DE464" s="240">
        <f t="shared" ca="1" si="958"/>
        <v>7.0970926502328293E-4</v>
      </c>
      <c r="DF464" s="240">
        <f t="shared" ca="1" si="959"/>
        <v>-2.6303050778427376E-4</v>
      </c>
      <c r="DG464" s="240">
        <f t="shared" ca="1" si="960"/>
        <v>-2.79609767903301E-4</v>
      </c>
      <c r="DH464" s="240">
        <f t="shared" ca="1" si="961"/>
        <v>7.2023990747746808E-4</v>
      </c>
      <c r="DI464" s="240">
        <f t="shared" ca="1" si="962"/>
        <v>-8.9810465245522976E-4</v>
      </c>
      <c r="DJ464" s="240">
        <f t="shared" ca="1" si="963"/>
        <v>7.4831354145891125E-4</v>
      </c>
      <c r="DK464" s="240">
        <f t="shared" ca="1" si="964"/>
        <v>-3.2551492148971087E-4</v>
      </c>
      <c r="DL464" s="240">
        <f t="shared" ca="1" si="965"/>
        <v>-2.1604142893043836E-4</v>
      </c>
      <c r="DM464" s="240">
        <f t="shared" ca="1" si="966"/>
        <v>6.7877930409993763E-4</v>
      </c>
      <c r="DN464" s="240">
        <f t="shared" ca="1" si="967"/>
        <v>-8.9387787209694995E-4</v>
      </c>
      <c r="DO464" s="240">
        <f t="shared" ca="1" si="968"/>
        <v>7.8286264197750235E-4</v>
      </c>
      <c r="DP464" s="240">
        <f t="shared" ca="1" si="969"/>
        <v>-3.8623534163212961E-4</v>
      </c>
      <c r="DQ464" s="240">
        <f t="shared" ca="1" si="970"/>
        <v>-1.5130234273580607E-4</v>
      </c>
      <c r="DR464" s="240">
        <f t="shared" ca="1" si="971"/>
        <v>6.3364033686227179E-4</v>
      </c>
      <c r="DS464" s="240">
        <f t="shared" ca="1" si="972"/>
        <v>-8.8480709010185527E-4</v>
      </c>
      <c r="DT464" s="240">
        <f t="shared" ca="1" si="973"/>
        <v>8.1316934200997479E-4</v>
      </c>
      <c r="DU464" s="240">
        <f t="shared" ca="1" si="974"/>
        <v>-4.4486271899380153E-4</v>
      </c>
      <c r="DV464" s="240">
        <f t="shared" ca="1" si="975"/>
        <v>-8.5743336036707868E-5</v>
      </c>
      <c r="DW464" s="240">
        <f t="shared" ca="1" si="976"/>
        <v>5.8506761773888998E-4</v>
      </c>
      <c r="DX464" s="240">
        <f t="shared" ca="1" si="977"/>
        <v>-8.7094146182349359E-4</v>
      </c>
      <c r="DY464" s="240">
        <f t="shared" ca="1" si="978"/>
        <v>8.3906940692297244E-4</v>
      </c>
      <c r="DZ464" s="240">
        <f t="shared" ca="1" si="979"/>
        <v>-5.0107934673717432E-4</v>
      </c>
      <c r="EA464" s="240">
        <f t="shared" ca="1" si="980"/>
        <v>-1.9719678770548955E-5</v>
      </c>
      <c r="EB464" s="240">
        <f t="shared" ca="1" si="981"/>
        <v>5.3332436650318951E-4</v>
      </c>
      <c r="EC464" s="240">
        <f t="shared" ca="1" si="982"/>
        <v>-8.52356126302876E-4</v>
      </c>
      <c r="ED464" s="240">
        <f t="shared" ca="1" si="983"/>
        <v>8.6042248202068217E-4</v>
      </c>
      <c r="EE464" s="240">
        <f t="shared" ca="1" si="984"/>
        <v>-5.5458058208575063E-4</v>
      </c>
      <c r="EF464" s="240">
        <f t="shared" ca="1" si="985"/>
        <v>4.6410841143432099E-5</v>
      </c>
      <c r="EG464" s="240">
        <f t="shared" ca="1" si="986"/>
        <v>4.7869098431678751E-4</v>
      </c>
      <c r="EH464" s="240">
        <f t="shared" ca="1" si="987"/>
        <v>-8.2915179908344197E-4</v>
      </c>
      <c r="EI464" s="240">
        <f t="shared" ca="1" si="988"/>
        <v>8.7711285313906296E-4</v>
      </c>
      <c r="EJ464" s="240">
        <f t="shared" ca="1" si="989"/>
        <v>-6.0507649720965135E-4</v>
      </c>
      <c r="EK464" s="240">
        <f t="shared" ca="1" si="990"/>
        <v>1.1228985668810008E-4</v>
      </c>
      <c r="EL464" s="240">
        <f t="shared" ca="1" si="991"/>
        <v>4.2146353421133149E-4</v>
      </c>
      <c r="EM464" s="240">
        <f t="shared" ca="1" si="992"/>
        <v>-8.0145422642488996E-4</v>
      </c>
      <c r="EN464" s="240">
        <f t="shared" ca="1" si="993"/>
        <v>8.8905007371092729E-4</v>
      </c>
      <c r="EO464" s="240">
        <f t="shared" ca="1" si="994"/>
        <v>-6.5229345036979991E-4</v>
      </c>
      <c r="EP464" s="240">
        <f t="shared" ca="1" si="995"/>
        <v>1.7756036377028774E-4</v>
      </c>
      <c r="EQ464" s="240">
        <f t="shared" ca="1" si="996"/>
        <v>3.6195213669732584E-4</v>
      </c>
      <c r="ER464" s="240">
        <f t="shared" ca="1" si="997"/>
        <v>-7.694135038732471E-4</v>
      </c>
      <c r="ES464" s="240">
        <f t="shared" ca="1" si="998"/>
        <v>8.9616945490372357E-4</v>
      </c>
      <c r="ET464" s="240">
        <f t="shared" ca="1" si="999"/>
        <v>-6.9597556880598055E-4</v>
      </c>
      <c r="EU464" s="240">
        <f t="shared" ca="1" si="1000"/>
        <v>2.4186865585690891E-4</v>
      </c>
      <c r="EV464" s="240">
        <f t="shared" ca="1" si="1001"/>
        <v>3.0047928919403068E-4</v>
      </c>
      <c r="EW464" s="240">
        <f t="shared" ca="1" si="1002"/>
        <v>-7.3320326288011273E-4</v>
      </c>
      <c r="EX464" s="240">
        <f t="shared" ca="1" si="1003"/>
        <v>8.9843241617392671E-4</v>
      </c>
      <c r="EY464" s="240">
        <f t="shared" ca="1" si="1004"/>
        <v>-7.3588613533365438E-4</v>
      </c>
      <c r="EZ464" s="240">
        <f t="shared" ca="1" si="1005"/>
        <v>3.0486624074130741E-4</v>
      </c>
      <c r="FA464" s="240">
        <f t="shared" ca="1" si="1006"/>
        <v>2.3737811838827998E-4</v>
      </c>
      <c r="FB464" s="240">
        <f t="shared" ca="1" si="1007"/>
        <v>-6.9301972987877874E-4</v>
      </c>
      <c r="FC464" s="240">
        <f t="shared" ca="1" si="1008"/>
        <v>8.9582669433834795E-4</v>
      </c>
      <c r="FD464" s="240">
        <f t="shared" ca="1" si="1009"/>
        <v>-7.7180887113485188E-4</v>
      </c>
      <c r="FE464" s="240">
        <f t="shared" ca="1" si="1010"/>
        <v>3.6621172905267204E-4</v>
      </c>
      <c r="FF464" s="240">
        <f t="shared" ca="1" si="1011"/>
        <v>1.7299057499192092E-4</v>
      </c>
      <c r="FG464" s="240">
        <f t="shared" ca="1" si="1012"/>
        <v>-6.4908066291618615E-4</v>
      </c>
      <c r="FH464" s="240">
        <f t="shared" ca="1" si="1013"/>
        <v>8.8836641002937712E-4</v>
      </c>
      <c r="FI464" s="240">
        <f t="shared" ca="1" si="1014"/>
        <v>-8.0354910779182622E-4</v>
      </c>
      <c r="FJ464" s="240">
        <f t="shared" ca="1" si="1015"/>
        <v>4.2557268427480439E-4</v>
      </c>
      <c r="FK464" s="240">
        <f t="shared" ca="1" si="1016"/>
        <v>1.0766558068132389E-4</v>
      </c>
      <c r="FL464" s="240">
        <f t="shared" ca="1" si="1017"/>
        <v>-6.0162417160323914E-4</v>
      </c>
      <c r="FM464" s="240">
        <f t="shared" ca="1" si="1018"/>
        <v>8.7609199117406357E-4</v>
      </c>
      <c r="FN464" s="240">
        <f t="shared" ca="1" si="1019"/>
        <v>-8.3093484221207642E-4</v>
      </c>
      <c r="FO464" s="240">
        <f t="shared" ca="1" si="1020"/>
        <v>4.8262742424811885E-4</v>
      </c>
      <c r="FP464" s="240">
        <f t="shared" ca="1" si="1021"/>
        <v>4.1757137260586672E-5</v>
      </c>
      <c r="FQ464" s="240">
        <f t="shared" ca="1" si="1022"/>
        <v>-5.5090742677804401E-4</v>
      </c>
      <c r="FR464" s="240">
        <f t="shared" ca="1" si="1023"/>
        <v>8.5906995391167151E-4</v>
      </c>
      <c r="FS464" s="240">
        <f t="shared" ca="1" si="1024"/>
        <v>-8.5381766872799105E-4</v>
      </c>
      <c r="FT464" s="240">
        <f t="shared" ca="1" si="1025"/>
        <v>5.3706676439332804E-4</v>
      </c>
      <c r="FU464" s="240">
        <f t="shared" ca="1" si="1026"/>
        <v>-2.4377591704913433E-5</v>
      </c>
      <c r="FV464" s="240">
        <f t="shared" ca="1" si="1027"/>
        <v>-4.9720526687507545E-4</v>
      </c>
      <c r="FW464" s="240">
        <f t="shared" ca="1" si="1028"/>
        <v>8.3739254213695995E-4</v>
      </c>
      <c r="FX464" s="240">
        <f t="shared" ca="1" si="1029"/>
        <v>-8.7207358332008777E-4</v>
      </c>
      <c r="FY464" s="240">
        <f t="shared" ca="1" si="1030"/>
        <v>5.8859569320941795E-4</v>
      </c>
      <c r="FZ464" s="240">
        <f t="shared" ca="1" si="1031"/>
        <v>-9.03802163887754E-5</v>
      </c>
      <c r="GA464" s="240">
        <f t="shared" ca="1" si="1032"/>
        <v>-4.4080870855174354E-4</v>
      </c>
      <c r="GB464" s="240">
        <f t="shared" ca="1" si="1033"/>
        <v>8.1117722762252397E-4</v>
      </c>
      <c r="GC464" s="240">
        <f t="shared" ca="1" si="1034"/>
        <v>-8.8560365560543235E-4</v>
      </c>
      <c r="GD464" s="240">
        <f t="shared" ca="1" si="1035"/>
        <v>6.3693497096653246E-4</v>
      </c>
      <c r="GE464" s="240">
        <f t="shared" ca="1" si="1036"/>
        <v>-1.5589306284929884E-4</v>
      </c>
      <c r="GF464" s="240">
        <f t="shared" ca="1" si="1037"/>
        <v>-3.8202336964394794E-4</v>
      </c>
      <c r="GG464" s="240">
        <f t="shared" ca="1" si="1038"/>
        <v>7.805660734291059E-4</v>
      </c>
      <c r="GH464" s="240">
        <f t="shared" ca="1" si="1039"/>
        <v>-8.9433456495002946E-4</v>
      </c>
      <c r="GI464" s="240">
        <f t="shared" ca="1" si="1040"/>
        <v>6.8182264293026437E-4</v>
      </c>
      <c r="GJ464" s="240">
        <f t="shared" ca="1" si="1041"/>
        <v>-2.2056111129525836E-4</v>
      </c>
      <c r="GK464" s="240">
        <f t="shared" ca="1" si="1042"/>
        <v>-3.2116781299654598E-4</v>
      </c>
      <c r="GL464" s="240">
        <f t="shared" ca="1" si="1043"/>
        <v>7.4572496405346338E-4</v>
      </c>
      <c r="GM464" s="240">
        <f t="shared" ca="1" si="1044"/>
        <v>-8.9821899779967188E-4</v>
      </c>
      <c r="GN464" s="240">
        <f t="shared" ca="1" si="1045"/>
        <v>7.2301545891702626E-4</v>
      </c>
      <c r="GO464" s="240">
        <f t="shared" ca="1" si="1046"/>
        <v>-2.8403391996911624E-4</v>
      </c>
      <c r="GP464" s="240">
        <f t="shared" ca="1" si="1047"/>
        <v>-2.5857182014369474E-4</v>
      </c>
      <c r="GQ464" s="240">
        <f t="shared" ca="1" si="1048"/>
        <v>7.0684270648605006E-4</v>
      </c>
      <c r="GR464" s="240">
        <f t="shared" ca="1" si="1049"/>
        <v>-8.9723590407619002E-4</v>
      </c>
      <c r="GS464" s="240">
        <f t="shared" ca="1" si="1050"/>
        <v>7.6029019148799587E-4</v>
      </c>
      <c r="GT464" s="240">
        <f t="shared" ca="1" si="1051"/>
        <v>-3.4596752422121838E-4</v>
      </c>
      <c r="GU464" s="240">
        <f t="shared" ca="1" si="1052"/>
        <v>-1.9457460419419458E-4</v>
      </c>
      <c r="GV464" s="240">
        <f t="shared" ca="1" si="1053"/>
        <v>6.6413000704948445E-4</v>
      </c>
      <c r="GW464" s="240">
        <f t="shared" ca="1" si="1054"/>
        <v>-8.9139061124965575E-4</v>
      </c>
      <c r="GX464" s="240">
        <f t="shared" ca="1" si="1055"/>
        <v>7.9344484563775755E-4</v>
      </c>
      <c r="GY464" s="240">
        <f t="shared" ca="1" si="1056"/>
        <v>-4.0602630048403271E-4</v>
      </c>
      <c r="GZ464" s="240">
        <f t="shared" ca="1" si="1057"/>
        <v>-1.2952297160606351E-4</v>
      </c>
      <c r="HA464" s="240">
        <f t="shared" ca="1" si="1058"/>
        <v>6.1781832956275329E-4</v>
      </c>
      <c r="HB464" s="240">
        <f t="shared" ca="1" si="1059"/>
        <v>-8.8071479546833822E-4</v>
      </c>
      <c r="HC464" s="240">
        <f t="shared" ca="1" si="1060"/>
        <v>8.2229975342284676E-4</v>
      </c>
      <c r="HD464" s="240">
        <f t="shared" ca="1" si="1061"/>
        <v>-4.638847850453412E-4</v>
      </c>
      <c r="HE464" s="240">
        <f t="shared" ca="1" si="1062"/>
        <v>-6.3769442812589553E-5</v>
      </c>
      <c r="HF464" s="240">
        <f t="shared" ca="1" si="1063"/>
        <v>5.6815864101876208E-4</v>
      </c>
      <c r="HG464" s="240">
        <f t="shared" ca="1" si="1064"/>
        <v>-8.6526630990292619E-4</v>
      </c>
      <c r="HH464" s="240">
        <f t="shared" ca="1" si="1065"/>
        <v>8.4669854759797305E-4</v>
      </c>
      <c r="HI464" s="240">
        <f t="shared" ca="1" si="1066"/>
        <v>-5.1922943776425406E-4</v>
      </c>
      <c r="HJ464" s="240">
        <f t="shared" ca="1" si="1067"/>
        <v>2.3296581165864797E-6</v>
      </c>
      <c r="HK464" s="240">
        <f t="shared" ca="1" si="1068"/>
        <v>5.1542005157225769E-4</v>
      </c>
      <c r="HL464" s="240">
        <f t="shared" ca="1" si="1069"/>
        <v>-8.4512887123523706E-4</v>
      </c>
      <c r="HM464" s="240">
        <f t="shared" ca="1" si="1070"/>
        <v>8.6650900898345071E-4</v>
      </c>
      <c r="HN464" s="240">
        <f t="shared" ca="1" si="1071"/>
        <v>-5.7176034117260638E-4</v>
      </c>
      <c r="HO464" s="240">
        <f t="shared" ca="1" si="1072"/>
        <v>6.8416134426682829E-5</v>
      </c>
      <c r="HP464" s="240">
        <f t="shared" ca="1" si="1073"/>
        <v>4.5988835620902255E-4</v>
      </c>
      <c r="HQ464" s="240">
        <f t="shared" ca="1" si="1074"/>
        <v>-8.2041160599015091E-4</v>
      </c>
      <c r="HR464" s="240">
        <f t="shared" ca="1" si="1075"/>
        <v>8.8162378297266272E-4</v>
      </c>
      <c r="HS464" s="240">
        <f t="shared" ca="1" si="1076"/>
        <v>-6.2119282575325127E-4</v>
      </c>
      <c r="HT464" s="240">
        <f t="shared" ca="1" si="1077"/>
        <v>1.3413185777646635E-4</v>
      </c>
      <c r="HU464" s="240">
        <f t="shared" ca="1" si="1078"/>
        <v>4.0186448599747093E-4</v>
      </c>
      <c r="HV464" s="240">
        <f t="shared" ca="1" si="1079"/>
        <v>-7.9124845916955116E-4</v>
      </c>
      <c r="HW464" s="240">
        <f t="shared" ca="1" si="1080"/>
        <v>8.9196096129573129E-4</v>
      </c>
      <c r="HX464" s="240">
        <f t="shared" ca="1" si="1081"/>
        <v>-6.6725901258937021E-4</v>
      </c>
      <c r="HY464" s="240">
        <f t="shared" ca="1" si="1082"/>
        <v>1.9912070896752418E-4</v>
      </c>
      <c r="HZ464" s="240">
        <f t="shared" ca="1" si="1083"/>
        <v>3.416628773177979E-4</v>
      </c>
      <c r="IA464" s="240">
        <f t="shared" ca="1" si="1084"/>
        <v>-7.5779746839291977E-4</v>
      </c>
      <c r="IB464" s="240">
        <f t="shared" ca="1" si="1085"/>
        <v>8.9746452588771537E-4</v>
      </c>
      <c r="IC464" s="240">
        <f t="shared" ca="1" si="1086"/>
        <v>-7.0970926502326602E-4</v>
      </c>
      <c r="ID464" s="240">
        <f t="shared" ca="1" si="1087"/>
        <v>2.6303050778424763E-4</v>
      </c>
      <c r="IE464" s="240">
        <f t="shared" ca="1" si="1088"/>
        <v>2.7588085809699395E-4</v>
      </c>
      <c r="IF464" s="240">
        <f t="shared" ca="1" si="1089"/>
        <v>-7.2023990747745387E-4</v>
      </c>
      <c r="IG464" s="240">
        <f t="shared" ca="1" si="1090"/>
        <v>8.9810465245523062E-4</v>
      </c>
      <c r="IH464" s="240">
        <f t="shared" ca="1" si="1091"/>
        <v>-7.4831354145886788E-4</v>
      </c>
      <c r="II464" s="240">
        <f t="shared" ca="1" si="1092"/>
        <v>3.255149214897331E-4</v>
      </c>
      <c r="IJ464" s="240">
        <f t="shared" ca="1" si="1093"/>
        <v>2.1604142893046486E-4</v>
      </c>
      <c r="IK464" s="240">
        <f t="shared" ca="1" si="1094"/>
        <v>-6.7877930409995552E-4</v>
      </c>
      <c r="IL464" s="240">
        <f t="shared" ca="1" si="1095"/>
        <v>8.9387787209695786E-4</v>
      </c>
      <c r="IM464" s="240">
        <f t="shared" ca="1" si="1096"/>
        <v>-7.8286264197751406E-4</v>
      </c>
      <c r="IN464" s="240">
        <f t="shared" ca="1" si="1097"/>
        <v>3.8623534163210495E-4</v>
      </c>
      <c r="IO464" s="240">
        <f t="shared" ca="1" si="1098"/>
        <v>1.5130234273588334E-4</v>
      </c>
      <c r="IP464" s="240">
        <f t="shared" ca="1" si="1099"/>
        <v>-6.3364033686225498E-4</v>
      </c>
      <c r="IQ464" s="240">
        <f t="shared" ca="1" si="1100"/>
        <v>8.8480709010186015E-4</v>
      </c>
      <c r="IR464" s="240">
        <f t="shared" ca="1" si="1101"/>
        <v>-8.1316934200996319E-4</v>
      </c>
      <c r="IS464" s="240">
        <f t="shared" ca="1" si="1102"/>
        <v>4.4486271899373355E-4</v>
      </c>
      <c r="IT464" s="240">
        <f t="shared" ca="1" si="1103"/>
        <v>8.5743336036684178E-5</v>
      </c>
      <c r="IU464" s="240">
        <f t="shared" ca="1" si="1104"/>
        <v>-5.8506761773891068E-4</v>
      </c>
      <c r="IV464" s="240">
        <f t="shared" ca="1" si="1105"/>
        <v>8.7094146182351288E-4</v>
      </c>
      <c r="IW464" s="240">
        <f t="shared" ca="1" si="1106"/>
        <v>-8.39069406922981E-4</v>
      </c>
      <c r="IX464" s="240">
        <f t="shared" ca="1" si="1107"/>
        <v>5.0107934673715166E-4</v>
      </c>
      <c r="IY464" s="240">
        <f t="shared" ca="1" si="1108"/>
        <v>1.9719678770576304E-5</v>
      </c>
      <c r="IZ464" s="240">
        <f t="shared" ca="1" si="1109"/>
        <v>-5.3332436650325261E-4</v>
      </c>
      <c r="JA464" s="240">
        <f t="shared" ca="1" si="1110"/>
        <v>8.5235612630286841E-4</v>
      </c>
      <c r="JB464" s="240">
        <f t="shared" ca="1" si="1111"/>
        <v>-8.6042248202067425E-4</v>
      </c>
    </row>
    <row r="465" spans="2:262">
      <c r="B465" s="248">
        <v>104</v>
      </c>
      <c r="C465" s="247">
        <f t="shared" si="1112"/>
        <v>2.0312500000000014E-3</v>
      </c>
      <c r="D465" s="244">
        <f t="shared" ca="1" si="855"/>
        <v>23.806430566801421</v>
      </c>
      <c r="E465" s="243">
        <f ca="1">DF361</f>
        <v>-0.19356943319858044</v>
      </c>
      <c r="F465" s="242">
        <v>104</v>
      </c>
      <c r="G465" s="240">
        <f t="shared" ca="1" si="856"/>
        <v>4.3475279983456127E-4</v>
      </c>
      <c r="H465" s="240">
        <f t="shared" ca="1" si="857"/>
        <v>5.0279109172646479E-5</v>
      </c>
      <c r="I465" s="240">
        <f t="shared" ca="1" si="858"/>
        <v>-5.1836390265595669E-4</v>
      </c>
      <c r="J465" s="240">
        <f t="shared" ca="1" si="859"/>
        <v>8.1172855717331872E-4</v>
      </c>
      <c r="K465" s="240">
        <f t="shared" ca="1" si="860"/>
        <v>-8.3149135479965099E-4</v>
      </c>
      <c r="L465" s="240">
        <f t="shared" ca="1" si="861"/>
        <v>5.7099103164304915E-4</v>
      </c>
      <c r="M465" s="240">
        <f t="shared" ca="1" si="862"/>
        <v>-1.1803202861730347E-4</v>
      </c>
      <c r="N465" s="240">
        <f t="shared" ca="1" si="863"/>
        <v>-3.7471094149562722E-4</v>
      </c>
      <c r="O465" s="240">
        <f t="shared" ca="1" si="864"/>
        <v>7.4115355111908443E-4</v>
      </c>
      <c r="P465" s="240">
        <f t="shared" ca="1" si="865"/>
        <v>-8.5778237011565131E-4</v>
      </c>
      <c r="Q465" s="240">
        <f t="shared" ca="1" si="866"/>
        <v>6.8528639832095522E-4</v>
      </c>
      <c r="R465" s="240">
        <f t="shared" ca="1" si="867"/>
        <v>-2.8180726174061174E-4</v>
      </c>
      <c r="S465" s="240">
        <f t="shared" ca="1" si="868"/>
        <v>-2.1665804899393914E-4</v>
      </c>
      <c r="T465" s="240">
        <f t="shared" ca="1" si="869"/>
        <v>6.4209642973904013E-4</v>
      </c>
      <c r="U465" s="241">
        <f t="shared" ca="1" si="870"/>
        <v>-8.5110928999800192E-4</v>
      </c>
      <c r="V465" s="240">
        <f t="shared" ca="1" si="871"/>
        <v>7.7324659302442471E-4</v>
      </c>
      <c r="W465" s="240">
        <f t="shared" ca="1" si="872"/>
        <v>-4.3475279983456148E-4</v>
      </c>
      <c r="X465" s="240">
        <f t="shared" ca="1" si="873"/>
        <v>-5.0279109172647835E-5</v>
      </c>
      <c r="Y465" s="240">
        <f t="shared" ca="1" si="874"/>
        <v>5.1836390265595409E-4</v>
      </c>
      <c r="Z465" s="240">
        <f t="shared" ca="1" si="875"/>
        <v>-8.1172855717331818E-4</v>
      </c>
      <c r="AA465" s="240">
        <f t="shared" ca="1" si="876"/>
        <v>8.314913547996511E-4</v>
      </c>
      <c r="AB465" s="240">
        <f t="shared" ca="1" si="877"/>
        <v>-5.7099103164305273E-4</v>
      </c>
      <c r="AC465" s="240">
        <f t="shared" ca="1" si="878"/>
        <v>1.1803202861730515E-4</v>
      </c>
      <c r="AD465" s="240">
        <f t="shared" ca="1" si="879"/>
        <v>3.7471094149562571E-4</v>
      </c>
      <c r="AE465" s="240">
        <f t="shared" ca="1" si="880"/>
        <v>-7.4115355111908368E-4</v>
      </c>
      <c r="AF465" s="240">
        <f t="shared" ca="1" si="881"/>
        <v>8.5778237011565131E-4</v>
      </c>
      <c r="AG465" s="240">
        <f t="shared" ca="1" si="882"/>
        <v>-6.8528639832095262E-4</v>
      </c>
      <c r="AH465" s="240">
        <f t="shared" ca="1" si="883"/>
        <v>2.8180726174061911E-4</v>
      </c>
      <c r="AI465" s="240">
        <f t="shared" ca="1" si="884"/>
        <v>2.1665804899393166E-4</v>
      </c>
      <c r="AJ465" s="240">
        <f t="shared" ca="1" si="885"/>
        <v>-6.4209642973903905E-4</v>
      </c>
      <c r="AK465" s="240">
        <f t="shared" ca="1" si="886"/>
        <v>8.511092899980017E-4</v>
      </c>
      <c r="AL465" s="240">
        <f t="shared" ca="1" si="887"/>
        <v>-7.7324659302442547E-4</v>
      </c>
      <c r="AM465" s="240">
        <f t="shared" ca="1" si="888"/>
        <v>4.3475279983456289E-4</v>
      </c>
      <c r="AN465" s="240">
        <f t="shared" ca="1" si="889"/>
        <v>5.0279109172646154E-5</v>
      </c>
      <c r="AO465" s="240">
        <f t="shared" ca="1" si="890"/>
        <v>-5.1836390265595767E-4</v>
      </c>
      <c r="AP465" s="240">
        <f t="shared" ca="1" si="891"/>
        <v>8.1172855717331969E-4</v>
      </c>
      <c r="AQ465" s="240">
        <f t="shared" ca="1" si="892"/>
        <v>-8.3149135479965316E-4</v>
      </c>
      <c r="AR465" s="240">
        <f t="shared" ca="1" si="893"/>
        <v>5.7099103164305392E-4</v>
      </c>
      <c r="AS465" s="240">
        <f t="shared" ca="1" si="894"/>
        <v>-1.1803202861730689E-4</v>
      </c>
      <c r="AT465" s="240">
        <f t="shared" ca="1" si="895"/>
        <v>-3.7471094149562419E-4</v>
      </c>
      <c r="AU465" s="240">
        <f t="shared" ca="1" si="896"/>
        <v>7.4115355111908281E-4</v>
      </c>
      <c r="AV465" s="240">
        <f t="shared" ca="1" si="897"/>
        <v>-8.5778237011565142E-4</v>
      </c>
      <c r="AW465" s="240">
        <f t="shared" ca="1" si="898"/>
        <v>6.852863983209536E-4</v>
      </c>
      <c r="AX465" s="240">
        <f t="shared" ca="1" si="899"/>
        <v>-2.8180726174062057E-4</v>
      </c>
      <c r="AY465" s="240">
        <f t="shared" ca="1" si="900"/>
        <v>-2.1665804899393003E-4</v>
      </c>
      <c r="AZ465" s="240">
        <f t="shared" ca="1" si="901"/>
        <v>6.4209642973903796E-4</v>
      </c>
      <c r="BA465" s="240">
        <f t="shared" ca="1" si="902"/>
        <v>-8.5110928999800137E-4</v>
      </c>
      <c r="BB465" s="240">
        <f t="shared" ca="1" si="903"/>
        <v>7.7324659302442612E-4</v>
      </c>
      <c r="BC465" s="240">
        <f t="shared" ca="1" si="904"/>
        <v>-4.347527998345643E-4</v>
      </c>
      <c r="BD465" s="240">
        <f t="shared" ca="1" si="905"/>
        <v>-5.0279109172644419E-5</v>
      </c>
      <c r="BE465" s="240">
        <f t="shared" ca="1" si="906"/>
        <v>5.1836390265594661E-4</v>
      </c>
      <c r="BF465" s="240">
        <f t="shared" ca="1" si="907"/>
        <v>-8.1172855717331915E-4</v>
      </c>
      <c r="BG465" s="240">
        <f t="shared" ca="1" si="908"/>
        <v>8.3149135479965337E-4</v>
      </c>
      <c r="BH465" s="240">
        <f t="shared" ca="1" si="909"/>
        <v>-5.7099103164304612E-4</v>
      </c>
      <c r="BI465" s="240">
        <f t="shared" ca="1" si="910"/>
        <v>1.1803202861730851E-4</v>
      </c>
      <c r="BJ465" s="240">
        <f t="shared" ca="1" si="911"/>
        <v>3.7471094149561167E-4</v>
      </c>
      <c r="BK465" s="240">
        <f t="shared" ca="1" si="912"/>
        <v>-7.4115355111908194E-4</v>
      </c>
      <c r="BL465" s="240">
        <f t="shared" ca="1" si="913"/>
        <v>8.5778237011565207E-4</v>
      </c>
      <c r="BM465" s="240">
        <f t="shared" ca="1" si="914"/>
        <v>-6.8528639832095457E-4</v>
      </c>
      <c r="BN465" s="240">
        <f t="shared" ca="1" si="915"/>
        <v>2.818072617406222E-4</v>
      </c>
      <c r="BO465" s="240">
        <f t="shared" ca="1" si="916"/>
        <v>2.1665804899394017E-4</v>
      </c>
      <c r="BP465" s="240">
        <f t="shared" ca="1" si="917"/>
        <v>-6.4209642973903677E-4</v>
      </c>
      <c r="BQ465" s="240">
        <f t="shared" ca="1" si="918"/>
        <v>8.5110928999800289E-4</v>
      </c>
      <c r="BR465" s="240">
        <f t="shared" ca="1" si="919"/>
        <v>-7.7324659302442688E-4</v>
      </c>
      <c r="BS465" s="240">
        <f t="shared" ca="1" si="920"/>
        <v>4.3475279983457634E-4</v>
      </c>
      <c r="BT465" s="240">
        <f t="shared" ca="1" si="921"/>
        <v>5.0279109172642793E-5</v>
      </c>
      <c r="BU465" s="240">
        <f t="shared" ca="1" si="922"/>
        <v>-5.183639026559452E-4</v>
      </c>
      <c r="BV465" s="240">
        <f t="shared" ca="1" si="923"/>
        <v>8.1172855717331861E-4</v>
      </c>
      <c r="BW465" s="240">
        <f t="shared" ca="1" si="924"/>
        <v>-8.3149135479965392E-4</v>
      </c>
      <c r="BX465" s="240">
        <f t="shared" ca="1" si="925"/>
        <v>5.7099103164304742E-4</v>
      </c>
      <c r="BY465" s="240">
        <f t="shared" ca="1" si="926"/>
        <v>-1.1803202861731014E-4</v>
      </c>
      <c r="BZ465" s="240">
        <f t="shared" ca="1" si="927"/>
        <v>-3.7471094149563216E-4</v>
      </c>
      <c r="CA465" s="240">
        <f t="shared" ca="1" si="928"/>
        <v>7.4115355111908118E-4</v>
      </c>
      <c r="CB465" s="240">
        <f t="shared" ca="1" si="929"/>
        <v>-8.5778237011565229E-4</v>
      </c>
      <c r="CC465" s="240">
        <f t="shared" ca="1" si="930"/>
        <v>6.8528639832095566E-4</v>
      </c>
      <c r="CD465" s="240">
        <f t="shared" ca="1" si="931"/>
        <v>-2.8180726174062382E-4</v>
      </c>
      <c r="CE465" s="240">
        <f t="shared" ca="1" si="932"/>
        <v>-2.1665804899393854E-4</v>
      </c>
      <c r="CF465" s="240">
        <f t="shared" ca="1" si="933"/>
        <v>6.4209642973903568E-4</v>
      </c>
      <c r="CG465" s="240">
        <f t="shared" ca="1" si="934"/>
        <v>-8.5110928999800268E-4</v>
      </c>
      <c r="CH465" s="240">
        <f t="shared" ca="1" si="935"/>
        <v>7.7324659302442764E-4</v>
      </c>
      <c r="CI465" s="240">
        <f t="shared" ca="1" si="936"/>
        <v>-4.347527998345778E-4</v>
      </c>
      <c r="CJ465" s="240">
        <f t="shared" ca="1" si="937"/>
        <v>-5.0279109172641058E-5</v>
      </c>
      <c r="CK465" s="240">
        <f t="shared" ca="1" si="938"/>
        <v>5.183639026559439E-4</v>
      </c>
      <c r="CL465" s="240">
        <f t="shared" ca="1" si="939"/>
        <v>-8.1172855717331796E-4</v>
      </c>
      <c r="CM465" s="240">
        <f t="shared" ca="1" si="940"/>
        <v>8.3149135479965446E-4</v>
      </c>
      <c r="CN465" s="240">
        <f t="shared" ca="1" si="941"/>
        <v>-5.7099103164304872E-4</v>
      </c>
      <c r="CO465" s="240">
        <f t="shared" ca="1" si="942"/>
        <v>1.1803202861731182E-4</v>
      </c>
      <c r="CP465" s="240">
        <f t="shared" ca="1" si="943"/>
        <v>3.7471094149560868E-4</v>
      </c>
      <c r="CQ465" s="240">
        <f t="shared" ca="1" si="944"/>
        <v>-7.4115355111908031E-4</v>
      </c>
      <c r="CR465" s="240">
        <f t="shared" ca="1" si="945"/>
        <v>8.5778237011565229E-4</v>
      </c>
      <c r="CS465" s="240">
        <f t="shared" ca="1" si="946"/>
        <v>-6.8528639832095652E-4</v>
      </c>
      <c r="CT465" s="240">
        <f t="shared" ca="1" si="947"/>
        <v>2.818072617406254E-4</v>
      </c>
      <c r="CU465" s="240">
        <f t="shared" ca="1" si="948"/>
        <v>2.1665804899393694E-4</v>
      </c>
      <c r="CV465" s="240">
        <f t="shared" ca="1" si="949"/>
        <v>-6.4209642973903449E-4</v>
      </c>
      <c r="CW465" s="240">
        <f t="shared" ca="1" si="950"/>
        <v>8.5110928999800235E-4</v>
      </c>
      <c r="CX465" s="240">
        <f t="shared" ca="1" si="951"/>
        <v>-7.7324659302442839E-4</v>
      </c>
      <c r="CY465" s="240">
        <f t="shared" ca="1" si="952"/>
        <v>4.3475279983457927E-4</v>
      </c>
      <c r="CZ465" s="240">
        <f t="shared" ca="1" si="953"/>
        <v>5.0279109172639432E-5</v>
      </c>
      <c r="DA465" s="240">
        <f t="shared" ca="1" si="954"/>
        <v>-5.183639026559426E-4</v>
      </c>
      <c r="DB465" s="240">
        <f t="shared" ca="1" si="955"/>
        <v>8.1172855717331742E-4</v>
      </c>
      <c r="DC465" s="240">
        <f t="shared" ca="1" si="956"/>
        <v>-8.314913547996486E-4</v>
      </c>
      <c r="DD465" s="240">
        <f t="shared" ca="1" si="957"/>
        <v>5.7099103164306813E-4</v>
      </c>
      <c r="DE465" s="240">
        <f t="shared" ca="1" si="958"/>
        <v>-1.180320286173135E-4</v>
      </c>
      <c r="DF465" s="240">
        <f t="shared" ca="1" si="959"/>
        <v>-3.7471094149562912E-4</v>
      </c>
      <c r="DG465" s="240">
        <f t="shared" ca="1" si="960"/>
        <v>7.4115355111906709E-4</v>
      </c>
      <c r="DH465" s="240">
        <f t="shared" ca="1" si="961"/>
        <v>-8.577823701156525E-4</v>
      </c>
      <c r="DI465" s="240">
        <f t="shared" ca="1" si="962"/>
        <v>6.8528639832095761E-4</v>
      </c>
      <c r="DJ465" s="240">
        <f t="shared" ca="1" si="963"/>
        <v>-2.8180726174060388E-4</v>
      </c>
      <c r="DK465" s="240">
        <f t="shared" ca="1" si="964"/>
        <v>-2.1665804899391168E-4</v>
      </c>
      <c r="DL465" s="240">
        <f t="shared" ca="1" si="965"/>
        <v>6.4209642973903341E-4</v>
      </c>
      <c r="DM465" s="240">
        <f t="shared" ca="1" si="966"/>
        <v>-8.5110928999800213E-4</v>
      </c>
      <c r="DN465" s="240">
        <f t="shared" ca="1" si="967"/>
        <v>7.7324659302443978E-4</v>
      </c>
      <c r="DO465" s="240">
        <f t="shared" ca="1" si="968"/>
        <v>-4.3475279983458073E-4</v>
      </c>
      <c r="DP465" s="240">
        <f t="shared" ca="1" si="969"/>
        <v>-5.0279109172637752E-5</v>
      </c>
      <c r="DQ465" s="240">
        <f t="shared" ca="1" si="970"/>
        <v>5.1836390265596059E-4</v>
      </c>
      <c r="DR465" s="240">
        <f t="shared" ca="1" si="971"/>
        <v>-8.1172855717330885E-4</v>
      </c>
      <c r="DS465" s="240">
        <f t="shared" ca="1" si="972"/>
        <v>8.3149135479965522E-4</v>
      </c>
      <c r="DT465" s="240">
        <f t="shared" ca="1" si="973"/>
        <v>-5.709910316430511E-4</v>
      </c>
      <c r="DU465" s="240">
        <f t="shared" ca="1" si="974"/>
        <v>1.18032028617291E-4</v>
      </c>
      <c r="DV465" s="240">
        <f t="shared" ca="1" si="975"/>
        <v>3.7471094149560565E-4</v>
      </c>
      <c r="DW465" s="240">
        <f t="shared" ca="1" si="976"/>
        <v>-7.4115355111907858E-4</v>
      </c>
      <c r="DX465" s="240">
        <f t="shared" ca="1" si="977"/>
        <v>8.577823701156512E-4</v>
      </c>
      <c r="DY465" s="240">
        <f t="shared" ca="1" si="978"/>
        <v>-6.8528639832097333E-4</v>
      </c>
      <c r="DZ465" s="240">
        <f t="shared" ca="1" si="979"/>
        <v>2.818072617406286E-4</v>
      </c>
      <c r="EA465" s="240">
        <f t="shared" ca="1" si="980"/>
        <v>2.1665804899393369E-4</v>
      </c>
      <c r="EB465" s="240">
        <f t="shared" ca="1" si="981"/>
        <v>-6.4209642973904859E-4</v>
      </c>
      <c r="EC465" s="240">
        <f t="shared" ca="1" si="982"/>
        <v>8.5110928999799856E-4</v>
      </c>
      <c r="ED465" s="240">
        <f t="shared" ca="1" si="983"/>
        <v>-7.732465930244298E-4</v>
      </c>
      <c r="EE465" s="240">
        <f t="shared" ca="1" si="984"/>
        <v>4.34752799834561E-4</v>
      </c>
      <c r="EF465" s="240">
        <f t="shared" ca="1" si="985"/>
        <v>5.0279109172611676E-5</v>
      </c>
      <c r="EG465" s="240">
        <f t="shared" ca="1" si="986"/>
        <v>-5.1836390265593989E-4</v>
      </c>
      <c r="EH465" s="240">
        <f t="shared" ca="1" si="987"/>
        <v>8.1172855717331644E-4</v>
      </c>
      <c r="EI465" s="240">
        <f t="shared" ca="1" si="988"/>
        <v>-8.3149135479964947E-4</v>
      </c>
      <c r="EJ465" s="240">
        <f t="shared" ca="1" si="989"/>
        <v>5.7099103164307062E-4</v>
      </c>
      <c r="EK465" s="240">
        <f t="shared" ca="1" si="990"/>
        <v>-1.1803202861731686E-4</v>
      </c>
      <c r="EL465" s="240">
        <f t="shared" ca="1" si="991"/>
        <v>-3.7471094149562609E-4</v>
      </c>
      <c r="EM465" s="240">
        <f t="shared" ca="1" si="992"/>
        <v>7.4115355111906535E-4</v>
      </c>
      <c r="EN465" s="240">
        <f t="shared" ca="1" si="993"/>
        <v>-8.5778237011565272E-4</v>
      </c>
      <c r="EO465" s="240">
        <f t="shared" ca="1" si="994"/>
        <v>6.8528639832095978E-4</v>
      </c>
      <c r="EP465" s="240">
        <f t="shared" ca="1" si="995"/>
        <v>-2.8180726174060707E-4</v>
      </c>
      <c r="EQ465" s="240">
        <f t="shared" ca="1" si="996"/>
        <v>-2.1665804899390838E-4</v>
      </c>
      <c r="ER465" s="240">
        <f t="shared" ca="1" si="997"/>
        <v>6.4209642973903124E-4</v>
      </c>
      <c r="ES465" s="240">
        <f t="shared" ca="1" si="998"/>
        <v>-8.511092899980017E-4</v>
      </c>
      <c r="ET465" s="240">
        <f t="shared" ca="1" si="999"/>
        <v>7.7324659302441994E-4</v>
      </c>
      <c r="EU465" s="240">
        <f t="shared" ca="1" si="1000"/>
        <v>-4.347527998345836E-4</v>
      </c>
      <c r="EV465" s="240">
        <f t="shared" ca="1" si="1001"/>
        <v>-5.0279109172634391E-5</v>
      </c>
      <c r="EW465" s="240">
        <f t="shared" ca="1" si="1002"/>
        <v>5.1836390265595799E-4</v>
      </c>
      <c r="EX465" s="240">
        <f t="shared" ca="1" si="1003"/>
        <v>-8.1172855717330777E-4</v>
      </c>
      <c r="EY465" s="240">
        <f t="shared" ca="1" si="1004"/>
        <v>8.3149135479965608E-4</v>
      </c>
      <c r="EZ465" s="240">
        <f t="shared" ca="1" si="1005"/>
        <v>-5.7099103164305371E-4</v>
      </c>
      <c r="FA465" s="240">
        <f t="shared" ca="1" si="1006"/>
        <v>1.1803202861729425E-4</v>
      </c>
      <c r="FB465" s="240">
        <f t="shared" ca="1" si="1007"/>
        <v>3.7471094149560261E-4</v>
      </c>
      <c r="FC465" s="240">
        <f t="shared" ca="1" si="1008"/>
        <v>-7.4115355111907684E-4</v>
      </c>
      <c r="FD465" s="240">
        <f t="shared" ca="1" si="1009"/>
        <v>8.5778237011565131E-4</v>
      </c>
      <c r="FE465" s="240">
        <f t="shared" ca="1" si="1010"/>
        <v>-6.8528639832097539E-4</v>
      </c>
      <c r="FF465" s="240">
        <f t="shared" ca="1" si="1011"/>
        <v>2.8180726174063179E-4</v>
      </c>
      <c r="FG465" s="240">
        <f t="shared" ca="1" si="1012"/>
        <v>2.1665804899393041E-4</v>
      </c>
      <c r="FH465" s="240">
        <f t="shared" ca="1" si="1013"/>
        <v>-6.4209642973904631E-4</v>
      </c>
      <c r="FI465" s="240">
        <f t="shared" ca="1" si="1014"/>
        <v>8.5110928999799823E-4</v>
      </c>
      <c r="FJ465" s="240">
        <f t="shared" ca="1" si="1015"/>
        <v>-7.7324659302443132E-4</v>
      </c>
      <c r="FK465" s="240">
        <f t="shared" ca="1" si="1016"/>
        <v>4.3475279983456398E-4</v>
      </c>
      <c r="FL465" s="240">
        <f t="shared" ca="1" si="1017"/>
        <v>5.0279109172608315E-5</v>
      </c>
      <c r="FM465" s="240">
        <f t="shared" ca="1" si="1018"/>
        <v>-5.1836390265593718E-4</v>
      </c>
      <c r="FN465" s="240">
        <f t="shared" ca="1" si="1019"/>
        <v>8.1172855717331536E-4</v>
      </c>
      <c r="FO465" s="240">
        <f t="shared" ca="1" si="1020"/>
        <v>-8.3149135479965034E-4</v>
      </c>
      <c r="FP465" s="240">
        <f t="shared" ca="1" si="1021"/>
        <v>5.7099103164307322E-4</v>
      </c>
      <c r="FQ465" s="240">
        <f t="shared" ca="1" si="1022"/>
        <v>-1.1803202861732017E-4</v>
      </c>
      <c r="FR465" s="240">
        <f t="shared" ca="1" si="1023"/>
        <v>-3.7471094149562305E-4</v>
      </c>
      <c r="FS465" s="240">
        <f t="shared" ca="1" si="1024"/>
        <v>7.4115355111906362E-4</v>
      </c>
      <c r="FT465" s="240">
        <f t="shared" ca="1" si="1025"/>
        <v>-8.5778237011565283E-4</v>
      </c>
      <c r="FU465" s="240">
        <f t="shared" ca="1" si="1026"/>
        <v>6.8528639832096173E-4</v>
      </c>
      <c r="FV465" s="240">
        <f t="shared" ca="1" si="1027"/>
        <v>-2.8180726174061027E-4</v>
      </c>
      <c r="FW465" s="240">
        <f t="shared" ca="1" si="1028"/>
        <v>-2.1665804899390518E-4</v>
      </c>
      <c r="FX465" s="240">
        <f t="shared" ca="1" si="1029"/>
        <v>6.4209642973902885E-4</v>
      </c>
      <c r="FY465" s="240">
        <f t="shared" ca="1" si="1030"/>
        <v>-8.5110928999800127E-4</v>
      </c>
      <c r="FZ465" s="240">
        <f t="shared" ca="1" si="1031"/>
        <v>7.7324659302444271E-4</v>
      </c>
      <c r="GA465" s="240">
        <f t="shared" ca="1" si="1032"/>
        <v>-4.3475279983458642E-4</v>
      </c>
      <c r="GB465" s="240">
        <f t="shared" ca="1" si="1033"/>
        <v>-5.0279109172630975E-5</v>
      </c>
      <c r="GC465" s="240">
        <f t="shared" ca="1" si="1034"/>
        <v>5.1836390265595528E-4</v>
      </c>
      <c r="GD465" s="240">
        <f t="shared" ca="1" si="1035"/>
        <v>-8.1172855717330668E-4</v>
      </c>
      <c r="GE465" s="240">
        <f t="shared" ca="1" si="1036"/>
        <v>8.3149135479965684E-4</v>
      </c>
      <c r="GF465" s="240">
        <f t="shared" ca="1" si="1037"/>
        <v>-5.7099103164305609E-4</v>
      </c>
      <c r="GG465" s="240">
        <f t="shared" ca="1" si="1038"/>
        <v>1.1803202861729762E-4</v>
      </c>
      <c r="GH465" s="240">
        <f t="shared" ca="1" si="1039"/>
        <v>3.7471094149559958E-4</v>
      </c>
      <c r="GI465" s="240">
        <f t="shared" ca="1" si="1040"/>
        <v>-7.4115355111907511E-4</v>
      </c>
      <c r="GJ465" s="240">
        <f t="shared" ca="1" si="1041"/>
        <v>8.5778237011565153E-4</v>
      </c>
      <c r="GK465" s="240">
        <f t="shared" ca="1" si="1042"/>
        <v>-6.8528639832097745E-4</v>
      </c>
      <c r="GL465" s="240">
        <f t="shared" ca="1" si="1043"/>
        <v>2.8180726174063499E-4</v>
      </c>
      <c r="GM465" s="240">
        <f t="shared" ca="1" si="1044"/>
        <v>2.1665804899392716E-4</v>
      </c>
      <c r="GN465" s="240">
        <f t="shared" ca="1" si="1045"/>
        <v>-6.4209642973904403E-4</v>
      </c>
      <c r="GO465" s="240">
        <f t="shared" ca="1" si="1046"/>
        <v>8.5110928999799769E-4</v>
      </c>
      <c r="GP465" s="240">
        <f t="shared" ca="1" si="1047"/>
        <v>-7.7324659302443273E-4</v>
      </c>
      <c r="GQ465" s="240">
        <f t="shared" ca="1" si="1048"/>
        <v>4.347527998345668E-4</v>
      </c>
      <c r="GR465" s="240">
        <f t="shared" ca="1" si="1049"/>
        <v>5.0279109172604954E-5</v>
      </c>
      <c r="GS465" s="240">
        <f t="shared" ca="1" si="1050"/>
        <v>-5.1836390265593447E-4</v>
      </c>
      <c r="GT465" s="240">
        <f t="shared" ca="1" si="1051"/>
        <v>8.1172855717331416E-4</v>
      </c>
      <c r="GU465" s="240">
        <f t="shared" ca="1" si="1052"/>
        <v>-8.314913547996511E-4</v>
      </c>
      <c r="GV465" s="240">
        <f t="shared" ca="1" si="1053"/>
        <v>5.7099103164307582E-4</v>
      </c>
      <c r="GW465" s="240">
        <f t="shared" ca="1" si="1054"/>
        <v>-1.1803202861732347E-4</v>
      </c>
      <c r="GX465" s="240">
        <f t="shared" ca="1" si="1055"/>
        <v>-3.7471094149562001E-4</v>
      </c>
      <c r="GY465" s="240">
        <f t="shared" ca="1" si="1056"/>
        <v>7.4115355111906188E-4</v>
      </c>
      <c r="GZ465" s="240">
        <f t="shared" ca="1" si="1057"/>
        <v>-8.5778237011565012E-4</v>
      </c>
      <c r="HA465" s="240">
        <f t="shared" ca="1" si="1058"/>
        <v>6.8528639832096379E-4</v>
      </c>
      <c r="HB465" s="240">
        <f t="shared" ca="1" si="1059"/>
        <v>-2.8180726174065955E-4</v>
      </c>
      <c r="HC465" s="240">
        <f t="shared" ca="1" si="1060"/>
        <v>-2.1665804899394917E-4</v>
      </c>
      <c r="HD465" s="240">
        <f t="shared" ca="1" si="1061"/>
        <v>6.4209642973902669E-4</v>
      </c>
      <c r="HE465" s="240">
        <f t="shared" ca="1" si="1062"/>
        <v>-8.5110928999799411E-4</v>
      </c>
      <c r="HF465" s="240">
        <f t="shared" ca="1" si="1063"/>
        <v>7.7324659302442287E-4</v>
      </c>
      <c r="HG465" s="240">
        <f t="shared" ca="1" si="1064"/>
        <v>-4.3475279983458924E-4</v>
      </c>
      <c r="HH465" s="240">
        <f t="shared" ca="1" si="1065"/>
        <v>-5.0279109172578934E-5</v>
      </c>
      <c r="HI465" s="240">
        <f t="shared" ca="1" si="1066"/>
        <v>5.1836390265595257E-4</v>
      </c>
      <c r="HJ465" s="240">
        <f t="shared" ca="1" si="1067"/>
        <v>-8.117285571733056E-4</v>
      </c>
      <c r="HK465" s="240">
        <f t="shared" ca="1" si="1068"/>
        <v>8.3149135479964546E-4</v>
      </c>
      <c r="HL465" s="240">
        <f t="shared" ca="1" si="1069"/>
        <v>-5.709910316430588E-4</v>
      </c>
      <c r="HM465" s="240">
        <f t="shared" ca="1" si="1070"/>
        <v>1.1803202861734939E-4</v>
      </c>
      <c r="HN465" s="240">
        <f t="shared" ca="1" si="1071"/>
        <v>3.7471094149564051E-4</v>
      </c>
      <c r="HO465" s="240">
        <f t="shared" ca="1" si="1072"/>
        <v>-7.4115355111907359E-4</v>
      </c>
      <c r="HP465" s="240">
        <f t="shared" ca="1" si="1073"/>
        <v>8.5778237011565456E-4</v>
      </c>
      <c r="HQ465" s="240">
        <f t="shared" ca="1" si="1074"/>
        <v>-6.8528639832095002E-4</v>
      </c>
      <c r="HR465" s="240">
        <f t="shared" ca="1" si="1075"/>
        <v>2.8180726174063814E-4</v>
      </c>
      <c r="HS465" s="240">
        <f t="shared" ca="1" si="1076"/>
        <v>2.1665804899387664E-4</v>
      </c>
      <c r="HT465" s="240">
        <f t="shared" ca="1" si="1077"/>
        <v>-6.4209642973904176E-4</v>
      </c>
      <c r="HU465" s="240">
        <f t="shared" ca="1" si="1078"/>
        <v>8.5110928999799715E-4</v>
      </c>
      <c r="HV465" s="240">
        <f t="shared" ca="1" si="1079"/>
        <v>-7.732465930244555E-4</v>
      </c>
      <c r="HW465" s="240">
        <f t="shared" ca="1" si="1080"/>
        <v>4.3475279983456972E-4</v>
      </c>
      <c r="HX465" s="240">
        <f t="shared" ca="1" si="1081"/>
        <v>5.0279109172601593E-5</v>
      </c>
      <c r="HY465" s="240">
        <f t="shared" ca="1" si="1082"/>
        <v>-5.1836390265597079E-4</v>
      </c>
      <c r="HZ465" s="240">
        <f t="shared" ca="1" si="1083"/>
        <v>8.1172855717331297E-4</v>
      </c>
      <c r="IA465" s="240">
        <f t="shared" ca="1" si="1084"/>
        <v>-8.3149135479966443E-4</v>
      </c>
      <c r="IB465" s="240">
        <f t="shared" ca="1" si="1085"/>
        <v>5.7099103164304178E-4</v>
      </c>
      <c r="IC465" s="240">
        <f t="shared" ca="1" si="1086"/>
        <v>-1.1803202861732684E-4</v>
      </c>
      <c r="ID465" s="240">
        <f t="shared" ca="1" si="1087"/>
        <v>-3.7471094149557307E-4</v>
      </c>
      <c r="IE465" s="240">
        <f t="shared" ca="1" si="1088"/>
        <v>6.3777103494992791E-4</v>
      </c>
      <c r="IF465" s="240">
        <f t="shared" ca="1" si="1089"/>
        <v>-8.5778237011565326E-4</v>
      </c>
      <c r="IG465" s="240">
        <f t="shared" ca="1" si="1090"/>
        <v>6.8528639832099523E-4</v>
      </c>
      <c r="IH465" s="240">
        <f t="shared" ca="1" si="1091"/>
        <v>-2.8180726174061672E-4</v>
      </c>
      <c r="II465" s="240">
        <f t="shared" ca="1" si="1092"/>
        <v>-2.1665804899389864E-4</v>
      </c>
      <c r="IJ465" s="240">
        <f t="shared" ca="1" si="1093"/>
        <v>6.4209642973905704E-4</v>
      </c>
      <c r="IK465" s="240">
        <f t="shared" ca="1" si="1094"/>
        <v>-8.5110928999800051E-4</v>
      </c>
      <c r="IL465" s="240">
        <f t="shared" ca="1" si="1095"/>
        <v>7.7324659302444563E-4</v>
      </c>
      <c r="IM465" s="240">
        <f t="shared" ca="1" si="1096"/>
        <v>-4.347527998345501E-4</v>
      </c>
      <c r="IN465" s="240">
        <f t="shared" ca="1" si="1097"/>
        <v>-5.0279109172624253E-5</v>
      </c>
      <c r="IO465" s="240">
        <f t="shared" ca="1" si="1098"/>
        <v>5.1836390265591094E-4</v>
      </c>
      <c r="IP465" s="240">
        <f t="shared" ca="1" si="1099"/>
        <v>-8.1172855717332045E-4</v>
      </c>
      <c r="IQ465" s="240">
        <f t="shared" ca="1" si="1100"/>
        <v>8.3149135479965858E-4</v>
      </c>
      <c r="IR465" s="240">
        <f t="shared" ca="1" si="1101"/>
        <v>-5.7099103164309772E-4</v>
      </c>
      <c r="IS465" s="240">
        <f t="shared" ca="1" si="1102"/>
        <v>1.1803202861730423E-4</v>
      </c>
      <c r="IT465" s="240">
        <f t="shared" ca="1" si="1103"/>
        <v>3.7471094149559351E-4</v>
      </c>
      <c r="IU465" s="240">
        <f t="shared" ca="1" si="1104"/>
        <v>-7.4115355111904714E-4</v>
      </c>
      <c r="IV465" s="240">
        <f t="shared" ca="1" si="1105"/>
        <v>8.5778237011565196E-4</v>
      </c>
      <c r="IW465" s="240">
        <f t="shared" ca="1" si="1106"/>
        <v>-6.8528639832098146E-4</v>
      </c>
      <c r="IX465" s="240">
        <f t="shared" ca="1" si="1107"/>
        <v>2.8180726174059515E-4</v>
      </c>
      <c r="IY465" s="240">
        <f t="shared" ca="1" si="1108"/>
        <v>2.166580489939206E-4</v>
      </c>
      <c r="IZ465" s="240">
        <f t="shared" ca="1" si="1109"/>
        <v>-6.4209642973900717E-4</v>
      </c>
      <c r="JA465" s="240">
        <f t="shared" ca="1" si="1110"/>
        <v>8.5110928999800343E-4</v>
      </c>
      <c r="JB465" s="240">
        <f t="shared" ca="1" si="1111"/>
        <v>-7.7324659302443566E-4</v>
      </c>
    </row>
    <row r="466" spans="2:262">
      <c r="B466" s="248">
        <v>105</v>
      </c>
      <c r="C466" s="247">
        <f t="shared" si="1112"/>
        <v>2.0507812500000014E-3</v>
      </c>
      <c r="D466" s="244">
        <f t="shared" ca="1" si="855"/>
        <v>23.799402971722571</v>
      </c>
      <c r="E466" s="243">
        <f ca="1">DG361</f>
        <v>-0.20059702827742798</v>
      </c>
      <c r="F466" s="242">
        <v>105</v>
      </c>
      <c r="G466" s="240">
        <f t="shared" ca="1" si="856"/>
        <v>4.0945554284537399E-5</v>
      </c>
      <c r="H466" s="240">
        <f t="shared" ca="1" si="857"/>
        <v>1.3916333542636833E-4</v>
      </c>
      <c r="I466" s="240">
        <f t="shared" ca="1" si="858"/>
        <v>-2.7609083445855368E-4</v>
      </c>
      <c r="J466" s="240">
        <f t="shared" ca="1" si="859"/>
        <v>3.2734931622378322E-4</v>
      </c>
      <c r="K466" s="240">
        <f t="shared" ca="1" si="860"/>
        <v>-2.7703363932888051E-4</v>
      </c>
      <c r="L466" s="240">
        <f t="shared" ca="1" si="861"/>
        <v>1.4075639953842889E-4</v>
      </c>
      <c r="M466" s="240">
        <f t="shared" ca="1" si="862"/>
        <v>3.9196547365372885E-5</v>
      </c>
      <c r="N466" s="240">
        <f t="shared" ca="1" si="863"/>
        <v>-2.0698708511265702E-4</v>
      </c>
      <c r="O466" s="240">
        <f t="shared" ca="1" si="864"/>
        <v>3.1055100627077297E-4</v>
      </c>
      <c r="P466" s="240">
        <f t="shared" ca="1" si="865"/>
        <v>-3.1775316456683666E-4</v>
      </c>
      <c r="Q466" s="240">
        <f t="shared" ca="1" si="866"/>
        <v>2.2635878163656425E-4</v>
      </c>
      <c r="R466" s="240">
        <f t="shared" ca="1" si="867"/>
        <v>-6.4726882815626269E-5</v>
      </c>
      <c r="S466" s="240">
        <f t="shared" ca="1" si="868"/>
        <v>-1.1698930620800158E-4</v>
      </c>
      <c r="T466" s="240">
        <f t="shared" ca="1" si="869"/>
        <v>2.6240454770746493E-4</v>
      </c>
      <c r="U466" s="241">
        <f t="shared" ca="1" si="870"/>
        <v>-3.2639752912877581E-4</v>
      </c>
      <c r="V466" s="240">
        <f t="shared" ca="1" si="871"/>
        <v>2.8911168463881812E-4</v>
      </c>
      <c r="W466" s="240">
        <f t="shared" ca="1" si="872"/>
        <v>-1.6211654591613344E-4</v>
      </c>
      <c r="X466" s="240">
        <f t="shared" ca="1" si="873"/>
        <v>-1.5182201032391639E-5</v>
      </c>
      <c r="Y466" s="240">
        <f t="shared" ca="1" si="874"/>
        <v>1.8777001925724117E-4</v>
      </c>
      <c r="Z466" s="240">
        <f t="shared" ca="1" si="875"/>
        <v>-3.0209413940058129E-4</v>
      </c>
      <c r="AA466" s="240">
        <f t="shared" ca="1" si="876"/>
        <v>3.2268060217000493E-4</v>
      </c>
      <c r="AB466" s="240">
        <f t="shared" ca="1" si="877"/>
        <v>-2.4314157495992016E-4</v>
      </c>
      <c r="AC466" s="240">
        <f t="shared" ca="1" si="878"/>
        <v>8.8157450760630268E-5</v>
      </c>
      <c r="AD466" s="240">
        <f t="shared" ca="1" si="879"/>
        <v>9.4181301803032122E-5</v>
      </c>
      <c r="AE466" s="240">
        <f t="shared" ca="1" si="880"/>
        <v>-2.4729626797693257E-4</v>
      </c>
      <c r="AF466" s="240">
        <f t="shared" ca="1" si="881"/>
        <v>3.236769655434828E-4</v>
      </c>
      <c r="AG466" s="240">
        <f t="shared" ca="1" si="882"/>
        <v>-2.9962300868030387E-4</v>
      </c>
      <c r="AH466" s="240">
        <f t="shared" ca="1" si="883"/>
        <v>1.8259816868531473E-4</v>
      </c>
      <c r="AI466" s="240">
        <f t="shared" ca="1" si="884"/>
        <v>-8.9144189634074813E-6</v>
      </c>
      <c r="AJ466" s="240">
        <f t="shared" ca="1" si="885"/>
        <v>-1.6753541139858595E-4</v>
      </c>
      <c r="AK466" s="240">
        <f t="shared" ca="1" si="886"/>
        <v>2.9200019821475109E-4</v>
      </c>
      <c r="AL466" s="240">
        <f t="shared" ca="1" si="887"/>
        <v>-3.258594056321216E-4</v>
      </c>
      <c r="AM466" s="240">
        <f t="shared" ca="1" si="888"/>
        <v>2.5860676302214605E-4</v>
      </c>
      <c r="AN466" s="240">
        <f t="shared" ca="1" si="889"/>
        <v>-1.1111028584177105E-4</v>
      </c>
      <c r="AO466" s="240">
        <f t="shared" ca="1" si="890"/>
        <v>-7.0862920763477277E-5</v>
      </c>
      <c r="AP466" s="240">
        <f t="shared" ca="1" si="891"/>
        <v>2.3084786834383369E-4</v>
      </c>
      <c r="AQ466" s="240">
        <f t="shared" ca="1" si="892"/>
        <v>-3.1920236843768871E-4</v>
      </c>
      <c r="AR466" s="240">
        <f t="shared" ca="1" si="893"/>
        <v>3.0851064967763039E-4</v>
      </c>
      <c r="AS466" s="240">
        <f t="shared" ca="1" si="894"/>
        <v>-2.0209027615761041E-4</v>
      </c>
      <c r="AT466" s="240">
        <f t="shared" ca="1" si="895"/>
        <v>3.2962730950479899E-5</v>
      </c>
      <c r="AU466" s="240">
        <f t="shared" ca="1" si="896"/>
        <v>1.4639291462985492E-4</v>
      </c>
      <c r="AV466" s="240">
        <f t="shared" ca="1" si="897"/>
        <v>-2.803238826551333E-4</v>
      </c>
      <c r="AW466" s="240">
        <f t="shared" ca="1" si="898"/>
        <v>3.2727234874180505E-4</v>
      </c>
      <c r="AX466" s="240">
        <f t="shared" ca="1" si="899"/>
        <v>-2.726705386291861E-4</v>
      </c>
      <c r="AY466" s="240">
        <f t="shared" ca="1" si="900"/>
        <v>1.3346100465704686E-4</v>
      </c>
      <c r="AZ466" s="240">
        <f t="shared" ca="1" si="901"/>
        <v>4.7160527416558319E-5</v>
      </c>
      <c r="BA466" s="240">
        <f t="shared" ca="1" si="902"/>
        <v>-2.131484841109187E-4</v>
      </c>
      <c r="BB466" s="240">
        <f t="shared" ca="1" si="903"/>
        <v>3.129979860408022E-4</v>
      </c>
      <c r="BC466" s="240">
        <f t="shared" ca="1" si="904"/>
        <v>-3.1572644473418124E-4</v>
      </c>
      <c r="BD466" s="240">
        <f t="shared" ca="1" si="905"/>
        <v>2.2048723891376993E-4</v>
      </c>
      <c r="BE466" s="240">
        <f t="shared" ca="1" si="906"/>
        <v>-5.6832415042545133E-5</v>
      </c>
      <c r="BF466" s="240">
        <f t="shared" ca="1" si="907"/>
        <v>-1.2445710197287921E-4</v>
      </c>
      <c r="BG466" s="240">
        <f t="shared" ca="1" si="908"/>
        <v>2.6712846768741196E-4</v>
      </c>
      <c r="BH466" s="240">
        <f t="shared" ca="1" si="909"/>
        <v>-3.2691177463792335E-4</v>
      </c>
      <c r="BI466" s="240">
        <f t="shared" ca="1" si="910"/>
        <v>2.85256688962505E-4</v>
      </c>
      <c r="BJ466" s="240">
        <f t="shared" ca="1" si="911"/>
        <v>-1.5508848672467516E-4</v>
      </c>
      <c r="BK466" s="240">
        <f t="shared" ca="1" si="912"/>
        <v>-2.3202567085457476E-5</v>
      </c>
      <c r="BL466" s="240">
        <f t="shared" ca="1" si="913"/>
        <v>1.9429402977486372E-4</v>
      </c>
      <c r="BM466" s="240">
        <f t="shared" ca="1" si="914"/>
        <v>-3.0509744043859542E-4</v>
      </c>
      <c r="BN466" s="240">
        <f t="shared" ca="1" si="915"/>
        <v>3.2123129083135157E-4</v>
      </c>
      <c r="BO466" s="240">
        <f t="shared" ca="1" si="916"/>
        <v>-2.3768936221867074E-4</v>
      </c>
      <c r="BP466" s="240">
        <f t="shared" ca="1" si="917"/>
        <v>8.0394119353394657E-5</v>
      </c>
      <c r="BQ466" s="240">
        <f t="shared" ca="1" si="918"/>
        <v>1.0184684549701875E-4</v>
      </c>
      <c r="BR466" s="240">
        <f t="shared" ca="1" si="919"/>
        <v>-2.5248546040857953E-4</v>
      </c>
      <c r="BS466" s="240">
        <f t="shared" ca="1" si="920"/>
        <v>3.2477963730278582E-4</v>
      </c>
      <c r="BT466" s="240">
        <f t="shared" ca="1" si="921"/>
        <v>-2.9629700858295146E-4</v>
      </c>
      <c r="BU466" s="240">
        <f t="shared" ca="1" si="922"/>
        <v>1.7587553084547373E-4</v>
      </c>
      <c r="BV466" s="240">
        <f t="shared" ca="1" si="923"/>
        <v>-8.8112996701533372E-7</v>
      </c>
      <c r="BW466" s="240">
        <f t="shared" ca="1" si="924"/>
        <v>-1.7438667925731124E-4</v>
      </c>
      <c r="BX466" s="240">
        <f t="shared" ca="1" si="925"/>
        <v>2.9554354537220855E-4</v>
      </c>
      <c r="BY466" s="240">
        <f t="shared" ca="1" si="926"/>
        <v>-3.2499535673118703E-4</v>
      </c>
      <c r="BZ466" s="240">
        <f t="shared" ca="1" si="927"/>
        <v>2.5360342627567923E-4</v>
      </c>
      <c r="CA466" s="240">
        <f t="shared" ca="1" si="928"/>
        <v>-1.0352016096591089E-4</v>
      </c>
      <c r="CB466" s="240">
        <f t="shared" ca="1" si="929"/>
        <v>-7.8684672141132337E-5</v>
      </c>
      <c r="CC466" s="240">
        <f t="shared" ca="1" si="930"/>
        <v>2.3647421254379089E-4</v>
      </c>
      <c r="CD466" s="240">
        <f t="shared" ca="1" si="931"/>
        <v>-3.2088749097334537E-4</v>
      </c>
      <c r="CE466" s="240">
        <f t="shared" ca="1" si="932"/>
        <v>3.0573166904193747E-4</v>
      </c>
      <c r="CF466" s="240">
        <f t="shared" ca="1" si="933"/>
        <v>-1.9570949022630372E-4</v>
      </c>
      <c r="CG466" s="240">
        <f t="shared" ca="1" si="934"/>
        <v>2.4960052099853489E-5</v>
      </c>
      <c r="CH466" s="240">
        <f t="shared" ca="1" si="935"/>
        <v>1.5353431221554442E-4</v>
      </c>
      <c r="CI466" s="240">
        <f t="shared" ca="1" si="936"/>
        <v>-2.8438807422678688E-4</v>
      </c>
      <c r="CJ466" s="240">
        <f t="shared" ca="1" si="937"/>
        <v>3.2699824463444617E-4</v>
      </c>
      <c r="CK466" s="240">
        <f t="shared" ca="1" si="938"/>
        <v>-2.6814319139282887E-4</v>
      </c>
      <c r="CL466" s="240">
        <f t="shared" ca="1" si="939"/>
        <v>1.2608521785688624E-4</v>
      </c>
      <c r="CM466" s="240">
        <f t="shared" ca="1" si="940"/>
        <v>5.5096099729476063E-5</v>
      </c>
      <c r="CN466" s="240">
        <f t="shared" ca="1" si="941"/>
        <v>-2.1918149043248882E-4</v>
      </c>
      <c r="CO466" s="240">
        <f t="shared" ca="1" si="942"/>
        <v>3.1525642752778968E-4</v>
      </c>
      <c r="CP466" s="240">
        <f t="shared" ca="1" si="943"/>
        <v>-3.1350954309698948E-4</v>
      </c>
      <c r="CQ466" s="240">
        <f t="shared" ca="1" si="944"/>
        <v>2.144828829228071E-4</v>
      </c>
      <c r="CR466" s="240">
        <f t="shared" ca="1" si="945"/>
        <v>-4.8903713547748952E-5</v>
      </c>
      <c r="CS466" s="240">
        <f t="shared" ca="1" si="946"/>
        <v>-1.3184992943327483E-4</v>
      </c>
      <c r="CT466" s="240">
        <f t="shared" ca="1" si="947"/>
        <v>2.7169147946699813E-4</v>
      </c>
      <c r="CU466" s="240">
        <f t="shared" ca="1" si="948"/>
        <v>-3.2722910071804741E-4</v>
      </c>
      <c r="CV466" s="240">
        <f t="shared" ca="1" si="949"/>
        <v>2.8122986532319778E-4</v>
      </c>
      <c r="CW466" s="240">
        <f t="shared" ca="1" si="950"/>
        <v>-1.4796700802795015E-4</v>
      </c>
      <c r="CX466" s="240">
        <f t="shared" ca="1" si="951"/>
        <v>-3.1208956779706261E-5</v>
      </c>
      <c r="CY466" s="240">
        <f t="shared" ca="1" si="952"/>
        <v>2.0070100483406784E-4</v>
      </c>
      <c r="CZ466" s="240">
        <f t="shared" ca="1" si="953"/>
        <v>-3.0791696218681578E-4</v>
      </c>
      <c r="DA466" s="240">
        <f t="shared" ca="1" si="954"/>
        <v>3.1958848177471354E-4</v>
      </c>
      <c r="DB466" s="240">
        <f t="shared" ca="1" si="955"/>
        <v>-2.3209397429339355E-4</v>
      </c>
      <c r="DC466" s="240">
        <f t="shared" ca="1" si="956"/>
        <v>7.2582361534783506E-5</v>
      </c>
      <c r="DD466" s="240">
        <f t="shared" ca="1" si="957"/>
        <v>1.0945104045958342E-4</v>
      </c>
      <c r="DE466" s="240">
        <f t="shared" ca="1" si="958"/>
        <v>-2.5752256503992158E-4</v>
      </c>
      <c r="DF466" s="240">
        <f t="shared" ca="1" si="959"/>
        <v>3.2568667395287143E-4</v>
      </c>
      <c r="DG466" s="240">
        <f t="shared" ca="1" si="960"/>
        <v>-2.9279253024688345E-4</v>
      </c>
      <c r="DH466" s="240">
        <f t="shared" ca="1" si="961"/>
        <v>1.6904695216225324E-4</v>
      </c>
      <c r="DI466" s="240">
        <f t="shared" ca="1" si="962"/>
        <v>7.1526897891306695E-6</v>
      </c>
      <c r="DJ466" s="240">
        <f t="shared" ca="1" si="963"/>
        <v>-1.8113290310119769E-4</v>
      </c>
      <c r="DK466" s="240">
        <f t="shared" ca="1" si="964"/>
        <v>2.9890886814902269E-4</v>
      </c>
      <c r="DL466" s="240">
        <f t="shared" ca="1" si="965"/>
        <v>-3.2393554277971551E-4</v>
      </c>
      <c r="DM466" s="240">
        <f t="shared" ca="1" si="966"/>
        <v>2.4844732830806086E-4</v>
      </c>
      <c r="DN466" s="240">
        <f t="shared" ca="1" si="967"/>
        <v>-9.5867679415944168E-5</v>
      </c>
      <c r="DO466" s="240">
        <f t="shared" ca="1" si="968"/>
        <v>-8.6459026814508018E-5</v>
      </c>
      <c r="DP466" s="240">
        <f t="shared" ca="1" si="969"/>
        <v>2.4195811352045846E-4</v>
      </c>
      <c r="DQ466" s="240">
        <f t="shared" ca="1" si="970"/>
        <v>-3.2237932288319763E-4</v>
      </c>
      <c r="DR466" s="240">
        <f t="shared" ca="1" si="971"/>
        <v>3.0276852708085381E-4</v>
      </c>
      <c r="DS466" s="240">
        <f t="shared" ca="1" si="972"/>
        <v>-1.8921081621612638E-4</v>
      </c>
      <c r="DT466" s="240">
        <f t="shared" ca="1" si="973"/>
        <v>1.6942338247149245E-5</v>
      </c>
      <c r="DU466" s="240">
        <f t="shared" ca="1" si="974"/>
        <v>1.6058322647258532E-4</v>
      </c>
      <c r="DV466" s="240">
        <f t="shared" ca="1" si="975"/>
        <v>-2.8828096105647911E-4</v>
      </c>
      <c r="DW466" s="240">
        <f t="shared" ca="1" si="976"/>
        <v>3.265271690117716E-4</v>
      </c>
      <c r="DX466" s="240">
        <f t="shared" ca="1" si="977"/>
        <v>-2.6345432472449907E-4</v>
      </c>
      <c r="DY466" s="240">
        <f t="shared" ca="1" si="978"/>
        <v>1.1863348203612285E-4</v>
      </c>
      <c r="DZ466" s="240">
        <f t="shared" ca="1" si="979"/>
        <v>6.2998484212088051E-5</v>
      </c>
      <c r="EA466" s="240">
        <f t="shared" ca="1" si="980"/>
        <v>-2.2508247001994285E-4</v>
      </c>
      <c r="EB466" s="240">
        <f t="shared" ca="1" si="981"/>
        <v>3.1732497033103022E-4</v>
      </c>
      <c r="EC466" s="240">
        <f t="shared" ca="1" si="982"/>
        <v>-3.1110379503391421E-4</v>
      </c>
      <c r="ED466" s="240">
        <f t="shared" ca="1" si="983"/>
        <v>2.0834933046320325E-4</v>
      </c>
      <c r="EE466" s="240">
        <f t="shared" ca="1" si="984"/>
        <v>-4.0945554284539296E-5</v>
      </c>
      <c r="EF466" s="240">
        <f t="shared" ca="1" si="985"/>
        <v>-1.3916333542636635E-4</v>
      </c>
      <c r="EG466" s="240">
        <f t="shared" ca="1" si="986"/>
        <v>2.7609083445855233E-4</v>
      </c>
      <c r="EH466" s="240">
        <f t="shared" ca="1" si="987"/>
        <v>-3.2734931622378322E-4</v>
      </c>
      <c r="EI466" s="240">
        <f t="shared" ca="1" si="988"/>
        <v>2.7703363932888203E-4</v>
      </c>
      <c r="EJ466" s="240">
        <f t="shared" ca="1" si="989"/>
        <v>-1.4075639953843193E-4</v>
      </c>
      <c r="EK466" s="240">
        <f t="shared" ca="1" si="990"/>
        <v>-3.9196547365368982E-5</v>
      </c>
      <c r="EL466" s="240">
        <f t="shared" ca="1" si="991"/>
        <v>2.0698708511265396E-4</v>
      </c>
      <c r="EM466" s="240">
        <f t="shared" ca="1" si="992"/>
        <v>-3.1055100627077177E-4</v>
      </c>
      <c r="EN466" s="240">
        <f t="shared" ca="1" si="993"/>
        <v>3.1775316456683763E-4</v>
      </c>
      <c r="EO466" s="240">
        <f t="shared" ca="1" si="994"/>
        <v>-2.2635878163656793E-4</v>
      </c>
      <c r="EP466" s="240">
        <f t="shared" ca="1" si="995"/>
        <v>6.4726882815631243E-5</v>
      </c>
      <c r="EQ466" s="240">
        <f t="shared" ca="1" si="996"/>
        <v>1.1698930620799573E-4</v>
      </c>
      <c r="ER466" s="240">
        <f t="shared" ca="1" si="997"/>
        <v>-2.6240454770746113E-4</v>
      </c>
      <c r="ES466" s="240">
        <f t="shared" ca="1" si="998"/>
        <v>3.2639752912877533E-4</v>
      </c>
      <c r="ET466" s="240">
        <f t="shared" ca="1" si="999"/>
        <v>-2.8911168463882105E-4</v>
      </c>
      <c r="EU466" s="240">
        <f t="shared" ca="1" si="1000"/>
        <v>1.6211654591613886E-4</v>
      </c>
      <c r="EV466" s="240">
        <f t="shared" ca="1" si="1001"/>
        <v>1.5182201032385405E-5</v>
      </c>
      <c r="EW466" s="240">
        <f t="shared" ca="1" si="1002"/>
        <v>-1.8777001925723602E-4</v>
      </c>
      <c r="EX466" s="240">
        <f t="shared" ca="1" si="1003"/>
        <v>3.020941394005789E-4</v>
      </c>
      <c r="EY466" s="240">
        <f t="shared" ca="1" si="1004"/>
        <v>-3.2268060217000634E-4</v>
      </c>
      <c r="EZ466" s="240">
        <f t="shared" ca="1" si="1005"/>
        <v>2.4314157495992591E-4</v>
      </c>
      <c r="FA466" s="240">
        <f t="shared" ca="1" si="1006"/>
        <v>-8.8157450760638508E-5</v>
      </c>
      <c r="FB466" s="240">
        <f t="shared" ca="1" si="1007"/>
        <v>-9.4181301803023909E-5</v>
      </c>
      <c r="FC466" s="240">
        <f t="shared" ca="1" si="1008"/>
        <v>2.4729626797692547E-4</v>
      </c>
      <c r="FD466" s="240">
        <f t="shared" ca="1" si="1009"/>
        <v>-3.2367696554348122E-4</v>
      </c>
      <c r="FE466" s="240">
        <f t="shared" ca="1" si="1010"/>
        <v>2.9962300868030821E-4</v>
      </c>
      <c r="FF466" s="240">
        <f t="shared" ca="1" si="1011"/>
        <v>-1.8259816868532381E-4</v>
      </c>
      <c r="FG466" s="240">
        <f t="shared" ca="1" si="1012"/>
        <v>8.9144189634183504E-6</v>
      </c>
      <c r="FH466" s="240">
        <f t="shared" ca="1" si="1013"/>
        <v>1.6753541139857657E-4</v>
      </c>
      <c r="FI466" s="240">
        <f t="shared" ca="1" si="1014"/>
        <v>-2.9200019821474615E-4</v>
      </c>
      <c r="FJ466" s="240">
        <f t="shared" ca="1" si="1015"/>
        <v>3.2585940563212268E-4</v>
      </c>
      <c r="FK466" s="240">
        <f t="shared" ca="1" si="1016"/>
        <v>-2.5860676302214133E-4</v>
      </c>
      <c r="FL466" s="240">
        <f t="shared" ca="1" si="1017"/>
        <v>1.111102858417638E-4</v>
      </c>
      <c r="FM466" s="240">
        <f t="shared" ca="1" si="1018"/>
        <v>7.0862920763484785E-5</v>
      </c>
      <c r="FN466" s="240">
        <f t="shared" ca="1" si="1019"/>
        <v>-2.3084786834383917E-4</v>
      </c>
      <c r="FO466" s="240">
        <f t="shared" ca="1" si="1020"/>
        <v>3.1920236843769039E-4</v>
      </c>
      <c r="FP466" s="240">
        <f t="shared" ca="1" si="1021"/>
        <v>-3.0851064967762779E-4</v>
      </c>
      <c r="FQ466" s="240">
        <f t="shared" ca="1" si="1022"/>
        <v>2.0209027615760434E-4</v>
      </c>
      <c r="FR466" s="240">
        <f t="shared" ca="1" si="1023"/>
        <v>-3.2962730950472256E-5</v>
      </c>
      <c r="FS466" s="240">
        <f t="shared" ca="1" si="1024"/>
        <v>-1.4639291462985765E-4</v>
      </c>
      <c r="FT466" s="240">
        <f t="shared" ca="1" si="1025"/>
        <v>2.8032388265513482E-4</v>
      </c>
      <c r="FU466" s="240">
        <f t="shared" ca="1" si="1026"/>
        <v>-3.2727234874180505E-4</v>
      </c>
      <c r="FV466" s="240">
        <f t="shared" ca="1" si="1027"/>
        <v>2.7267053862918442E-4</v>
      </c>
      <c r="FW466" s="240">
        <f t="shared" ca="1" si="1028"/>
        <v>-1.3346100465704409E-4</v>
      </c>
      <c r="FX466" s="240">
        <f t="shared" ca="1" si="1029"/>
        <v>-4.7160527416561355E-5</v>
      </c>
      <c r="FY466" s="240">
        <f t="shared" ca="1" si="1030"/>
        <v>2.1314848411092097E-4</v>
      </c>
      <c r="FZ466" s="240">
        <f t="shared" ca="1" si="1031"/>
        <v>-3.1299798604080312E-4</v>
      </c>
      <c r="GA466" s="240">
        <f t="shared" ca="1" si="1032"/>
        <v>3.1572644473418042E-4</v>
      </c>
      <c r="GB466" s="240">
        <f t="shared" ca="1" si="1033"/>
        <v>-2.204872389137711E-4</v>
      </c>
      <c r="GC466" s="240">
        <f t="shared" ca="1" si="1034"/>
        <v>5.6832415042546705E-5</v>
      </c>
      <c r="GD466" s="240">
        <f t="shared" ca="1" si="1035"/>
        <v>1.2445710197287775E-4</v>
      </c>
      <c r="GE466" s="240">
        <f t="shared" ca="1" si="1036"/>
        <v>-2.6712846768741104E-4</v>
      </c>
      <c r="GF466" s="240">
        <f t="shared" ca="1" si="1037"/>
        <v>3.2691177463792329E-4</v>
      </c>
      <c r="GG466" s="240">
        <f t="shared" ca="1" si="1038"/>
        <v>-2.8525668896250581E-4</v>
      </c>
      <c r="GH466" s="240">
        <f t="shared" ca="1" si="1039"/>
        <v>1.550884867246766E-4</v>
      </c>
      <c r="GI466" s="240">
        <f t="shared" ca="1" si="1040"/>
        <v>2.320256708545585E-5</v>
      </c>
      <c r="GJ466" s="240">
        <f t="shared" ca="1" si="1041"/>
        <v>-1.9429402977486242E-4</v>
      </c>
      <c r="GK466" s="240">
        <f t="shared" ca="1" si="1042"/>
        <v>3.0509744043859483E-4</v>
      </c>
      <c r="GL466" s="240">
        <f t="shared" ca="1" si="1043"/>
        <v>-3.212312908313519E-4</v>
      </c>
      <c r="GM466" s="240">
        <f t="shared" ca="1" si="1044"/>
        <v>2.3768936221867183E-4</v>
      </c>
      <c r="GN466" s="240">
        <f t="shared" ca="1" si="1045"/>
        <v>-8.0394119353396188E-5</v>
      </c>
      <c r="GO466" s="240">
        <f t="shared" ca="1" si="1046"/>
        <v>-1.0184684549701725E-4</v>
      </c>
      <c r="GP466" s="240">
        <f t="shared" ca="1" si="1047"/>
        <v>2.524854604085785E-4</v>
      </c>
      <c r="GQ466" s="240">
        <f t="shared" ca="1" si="1048"/>
        <v>-3.2477963730278561E-4</v>
      </c>
      <c r="GR466" s="240">
        <f t="shared" ca="1" si="1049"/>
        <v>2.9629700858295217E-4</v>
      </c>
      <c r="GS466" s="240">
        <f t="shared" ca="1" si="1050"/>
        <v>-1.7587553084547511E-4</v>
      </c>
      <c r="GT466" s="240">
        <f t="shared" ca="1" si="1051"/>
        <v>8.8112996701693292E-7</v>
      </c>
      <c r="GU466" s="240">
        <f t="shared" ca="1" si="1052"/>
        <v>1.7438667925730986E-4</v>
      </c>
      <c r="GV466" s="240">
        <f t="shared" ca="1" si="1053"/>
        <v>-2.955435453722079E-4</v>
      </c>
      <c r="GW466" s="240">
        <f t="shared" ca="1" si="1054"/>
        <v>3.2499535673118497E-4</v>
      </c>
      <c r="GX466" s="240">
        <f t="shared" ca="1" si="1055"/>
        <v>-2.5360342627566844E-4</v>
      </c>
      <c r="GY466" s="240">
        <f t="shared" ca="1" si="1056"/>
        <v>1.0352016096589477E-4</v>
      </c>
      <c r="GZ466" s="240">
        <f t="shared" ca="1" si="1057"/>
        <v>7.8684672141148871E-5</v>
      </c>
      <c r="HA466" s="240">
        <f t="shared" ca="1" si="1058"/>
        <v>-2.3647421254380268E-4</v>
      </c>
      <c r="HB466" s="240">
        <f t="shared" ca="1" si="1059"/>
        <v>3.2088749097334873E-4</v>
      </c>
      <c r="HC466" s="240">
        <f t="shared" ca="1" si="1060"/>
        <v>-3.057316690419314E-4</v>
      </c>
      <c r="HD466" s="240">
        <f t="shared" ca="1" si="1061"/>
        <v>1.9570949022629011E-4</v>
      </c>
      <c r="HE466" s="240">
        <f t="shared" ca="1" si="1062"/>
        <v>-2.4960052099836494E-5</v>
      </c>
      <c r="HF466" s="240">
        <f t="shared" ca="1" si="1063"/>
        <v>-1.5353431221555943E-4</v>
      </c>
      <c r="HG466" s="240">
        <f t="shared" ca="1" si="1064"/>
        <v>2.8438807422679068E-4</v>
      </c>
      <c r="HH466" s="240">
        <f t="shared" ca="1" si="1065"/>
        <v>-3.2699824463444584E-4</v>
      </c>
      <c r="HI466" s="240">
        <f t="shared" ca="1" si="1066"/>
        <v>2.6814319139282453E-4</v>
      </c>
      <c r="HJ466" s="240">
        <f t="shared" ca="1" si="1067"/>
        <v>-1.2608521785687911E-4</v>
      </c>
      <c r="HK466" s="240">
        <f t="shared" ca="1" si="1068"/>
        <v>-5.509609972948368E-5</v>
      </c>
      <c r="HL466" s="240">
        <f t="shared" ca="1" si="1069"/>
        <v>2.1918149043249452E-4</v>
      </c>
      <c r="HM466" s="240">
        <f t="shared" ca="1" si="1070"/>
        <v>-3.1525642752779174E-4</v>
      </c>
      <c r="HN466" s="240">
        <f t="shared" ca="1" si="1071"/>
        <v>3.1350954309698721E-4</v>
      </c>
      <c r="HO466" s="240">
        <f t="shared" ca="1" si="1072"/>
        <v>-2.144828829228013E-4</v>
      </c>
      <c r="HP466" s="240">
        <f t="shared" ca="1" si="1073"/>
        <v>4.8903713547741336E-5</v>
      </c>
      <c r="HQ466" s="240">
        <f t="shared" ca="1" si="1074"/>
        <v>1.3184992943328187E-4</v>
      </c>
      <c r="HR466" s="240">
        <f t="shared" ca="1" si="1075"/>
        <v>-2.7169147946700246E-4</v>
      </c>
      <c r="HS466" s="240">
        <f t="shared" ca="1" si="1076"/>
        <v>3.2722910071804757E-4</v>
      </c>
      <c r="HT466" s="240">
        <f t="shared" ca="1" si="1077"/>
        <v>-2.8122986532319388E-4</v>
      </c>
      <c r="HU466" s="240">
        <f t="shared" ca="1" si="1078"/>
        <v>1.4796700802794326E-4</v>
      </c>
      <c r="HV466" s="240">
        <f t="shared" ca="1" si="1079"/>
        <v>3.1208956779713932E-5</v>
      </c>
      <c r="HW466" s="240">
        <f t="shared" ca="1" si="1080"/>
        <v>-2.0070100483407391E-4</v>
      </c>
      <c r="HX466" s="240">
        <f t="shared" ca="1" si="1081"/>
        <v>3.0791696218681838E-4</v>
      </c>
      <c r="HY466" s="240">
        <f t="shared" ca="1" si="1082"/>
        <v>-3.1958848177471191E-4</v>
      </c>
      <c r="HZ466" s="240">
        <f t="shared" ca="1" si="1083"/>
        <v>2.3209397429339469E-4</v>
      </c>
      <c r="IA466" s="240">
        <f t="shared" ca="1" si="1084"/>
        <v>-7.2582361534785051E-5</v>
      </c>
      <c r="IB466" s="240">
        <f t="shared" ca="1" si="1085"/>
        <v>-1.0945104045958193E-4</v>
      </c>
      <c r="IC466" s="240">
        <f t="shared" ca="1" si="1086"/>
        <v>2.5752256503992055E-4</v>
      </c>
      <c r="ID466" s="240">
        <f t="shared" ca="1" si="1087"/>
        <v>-3.2568667395287132E-4</v>
      </c>
      <c r="IE466" s="240">
        <f t="shared" ca="1" si="1088"/>
        <v>1.3515511300665582E-4</v>
      </c>
      <c r="IF466" s="240">
        <f t="shared" ca="1" si="1089"/>
        <v>-1.6904695216225462E-4</v>
      </c>
      <c r="IG466" s="240">
        <f t="shared" ca="1" si="1090"/>
        <v>-7.1526897891290703E-6</v>
      </c>
      <c r="IH466" s="240">
        <f t="shared" ca="1" si="1091"/>
        <v>1.8113290310119634E-4</v>
      </c>
      <c r="II466" s="240">
        <f t="shared" ca="1" si="1092"/>
        <v>-2.9890886814902204E-4</v>
      </c>
      <c r="IJ466" s="240">
        <f t="shared" ca="1" si="1093"/>
        <v>3.2393554277971573E-4</v>
      </c>
      <c r="IK466" s="240">
        <f t="shared" ca="1" si="1094"/>
        <v>-2.4844732830806189E-4</v>
      </c>
      <c r="IL466" s="240">
        <f t="shared" ca="1" si="1095"/>
        <v>9.5867679415945727E-5</v>
      </c>
      <c r="IM466" s="240">
        <f t="shared" ca="1" si="1096"/>
        <v>8.645902681450646E-5</v>
      </c>
      <c r="IN466" s="240">
        <f t="shared" ca="1" si="1097"/>
        <v>-2.419581135204574E-4</v>
      </c>
      <c r="IO466" s="240">
        <f t="shared" ca="1" si="1098"/>
        <v>3.2237932288319731E-4</v>
      </c>
      <c r="IP466" s="240">
        <f t="shared" ca="1" si="1099"/>
        <v>-3.0276852708085441E-4</v>
      </c>
      <c r="IQ466" s="240">
        <f t="shared" ca="1" si="1100"/>
        <v>1.8921081621612766E-4</v>
      </c>
      <c r="IR466" s="240">
        <f t="shared" ca="1" si="1101"/>
        <v>-1.6942338247150871E-5</v>
      </c>
      <c r="IS466" s="240">
        <f t="shared" ca="1" si="1102"/>
        <v>-1.6058322647258391E-4</v>
      </c>
      <c r="IT466" s="240">
        <f t="shared" ca="1" si="1103"/>
        <v>2.8828096105647829E-4</v>
      </c>
      <c r="IU466" s="240">
        <f t="shared" ca="1" si="1104"/>
        <v>-3.2652716901177177E-4</v>
      </c>
      <c r="IV466" s="240">
        <f t="shared" ca="1" si="1105"/>
        <v>2.6345432472450004E-4</v>
      </c>
      <c r="IW466" s="240">
        <f t="shared" ca="1" si="1106"/>
        <v>-1.1863348203612436E-4</v>
      </c>
      <c r="IX466" s="240">
        <f t="shared" ca="1" si="1107"/>
        <v>-6.2998484212086451E-5</v>
      </c>
      <c r="IY466" s="240">
        <f t="shared" ca="1" si="1108"/>
        <v>2.2508247001994168E-4</v>
      </c>
      <c r="IZ466" s="240">
        <f t="shared" ca="1" si="1109"/>
        <v>-3.1732497033102984E-4</v>
      </c>
      <c r="JA466" s="240">
        <f t="shared" ca="1" si="1110"/>
        <v>3.1110379503391475E-4</v>
      </c>
      <c r="JB466" s="240">
        <f t="shared" ca="1" si="1111"/>
        <v>-2.0834933046320447E-4</v>
      </c>
    </row>
    <row r="467" spans="2:262">
      <c r="B467" s="248">
        <v>106</v>
      </c>
      <c r="C467" s="247">
        <f t="shared" si="1112"/>
        <v>2.0703125000000014E-3</v>
      </c>
      <c r="D467" s="244">
        <f t="shared" ca="1" si="855"/>
        <v>23.799156330723441</v>
      </c>
      <c r="E467" s="243">
        <f ca="1">DH361</f>
        <v>-0.20084366927655711</v>
      </c>
      <c r="F467" s="242">
        <v>106</v>
      </c>
      <c r="G467" s="240">
        <f t="shared" ca="1" si="856"/>
        <v>1.6796374299373271E-4</v>
      </c>
      <c r="H467" s="240">
        <f t="shared" ca="1" si="857"/>
        <v>-1.9510051034728616E-5</v>
      </c>
      <c r="I467" s="240">
        <f t="shared" ca="1" si="858"/>
        <v>-1.3449508508362845E-4</v>
      </c>
      <c r="J467" s="240">
        <f t="shared" ca="1" si="859"/>
        <v>2.5023061579602652E-4</v>
      </c>
      <c r="K467" s="240">
        <f t="shared" ca="1" si="860"/>
        <v>-2.9476483144884742E-4</v>
      </c>
      <c r="L467" s="240">
        <f t="shared" ca="1" si="861"/>
        <v>2.5542584251514222E-4</v>
      </c>
      <c r="M467" s="240">
        <f t="shared" ca="1" si="862"/>
        <v>-1.4340727426847527E-4</v>
      </c>
      <c r="N467" s="240">
        <f t="shared" ca="1" si="863"/>
        <v>-9.416798470688066E-6</v>
      </c>
      <c r="O467" s="240">
        <f t="shared" ca="1" si="864"/>
        <v>1.5956138919430722E-4</v>
      </c>
      <c r="P467" s="240">
        <f t="shared" ca="1" si="865"/>
        <v>-2.6430393865600304E-4</v>
      </c>
      <c r="Q467" s="240">
        <f t="shared" ca="1" si="866"/>
        <v>2.9384071064771409E-4</v>
      </c>
      <c r="R467" s="240">
        <f t="shared" ca="1" si="867"/>
        <v>-2.3976722995470886E-4</v>
      </c>
      <c r="S467" s="240">
        <f t="shared" ca="1" si="868"/>
        <v>1.1746971509762292E-4</v>
      </c>
      <c r="T467" s="240">
        <f t="shared" ca="1" si="869"/>
        <v>3.8252959059086364E-5</v>
      </c>
      <c r="U467" s="241">
        <f t="shared" ca="1" si="870"/>
        <v>-1.8309102990191772E-4</v>
      </c>
      <c r="V467" s="240">
        <f t="shared" ca="1" si="871"/>
        <v>2.7583187010349244E-4</v>
      </c>
      <c r="W467" s="240">
        <f t="shared" ca="1" si="872"/>
        <v>-2.9008674317337164E-4</v>
      </c>
      <c r="X467" s="240">
        <f t="shared" ca="1" si="873"/>
        <v>2.217995278997112E-4</v>
      </c>
      <c r="Y467" s="240">
        <f t="shared" ca="1" si="874"/>
        <v>-9.0400858354899204E-5</v>
      </c>
      <c r="Z467" s="240">
        <f t="shared" ca="1" si="875"/>
        <v>-6.6720722740551148E-5</v>
      </c>
      <c r="AA467" s="240">
        <f t="shared" ca="1" si="876"/>
        <v>2.0485740390383238E-4</v>
      </c>
      <c r="AB467" s="240">
        <f t="shared" ca="1" si="877"/>
        <v>-2.8470338985684708E-4</v>
      </c>
      <c r="AC467" s="240">
        <f t="shared" ca="1" si="878"/>
        <v>2.8353908178472458E-4</v>
      </c>
      <c r="AD467" s="240">
        <f t="shared" ca="1" si="879"/>
        <v>-2.0169577514308389E-4</v>
      </c>
      <c r="AE467" s="240">
        <f t="shared" ca="1" si="880"/>
        <v>6.2461391928085727E-5</v>
      </c>
      <c r="AF467" s="240">
        <f t="shared" ca="1" si="881"/>
        <v>9.4545929388765271E-5</v>
      </c>
      <c r="AG467" s="240">
        <f t="shared" ca="1" si="882"/>
        <v>-2.2465088911970783E-4</v>
      </c>
      <c r="AH467" s="240">
        <f t="shared" ca="1" si="883"/>
        <v>2.9083306033117603E-4</v>
      </c>
      <c r="AI467" s="240">
        <f t="shared" ca="1" si="884"/>
        <v>-2.7426078404026302E-4</v>
      </c>
      <c r="AJ467" s="240">
        <f t="shared" ca="1" si="885"/>
        <v>1.7964958181370083E-4</v>
      </c>
      <c r="AK467" s="240">
        <f t="shared" ca="1" si="886"/>
        <v>-3.3920388152130677E-5</v>
      </c>
      <c r="AL467" s="240">
        <f t="shared" ca="1" si="887"/>
        <v>-1.2146060705290719E-4</v>
      </c>
      <c r="AM467" s="240">
        <f t="shared" ca="1" si="888"/>
        <v>2.422808634666898E-4</v>
      </c>
      <c r="AN467" s="240">
        <f t="shared" ca="1" si="889"/>
        <v>-2.9416184944899273E-4</v>
      </c>
      <c r="AO467" s="240">
        <f t="shared" ca="1" si="890"/>
        <v>2.6234120501929703E-4</v>
      </c>
      <c r="AP467" s="240">
        <f t="shared" ca="1" si="891"/>
        <v>-1.5587326480500402E-4</v>
      </c>
      <c r="AQ467" s="240">
        <f t="shared" ca="1" si="892"/>
        <v>5.052712495504387E-6</v>
      </c>
      <c r="AR467" s="240">
        <f t="shared" ca="1" si="893"/>
        <v>1.4720555267400766E-4</v>
      </c>
      <c r="AS467" s="240">
        <f t="shared" ca="1" si="894"/>
        <v>-2.5757754065429758E-4</v>
      </c>
      <c r="AT467" s="240">
        <f t="shared" ca="1" si="895"/>
        <v>2.9465769915139171E-4</v>
      </c>
      <c r="AU467" s="240">
        <f t="shared" ca="1" si="896"/>
        <v>-2.4789513678370663E-4</v>
      </c>
      <c r="AV467" s="240">
        <f t="shared" ca="1" si="897"/>
        <v>1.3059580304724118E-4</v>
      </c>
      <c r="AW467" s="240">
        <f t="shared" ca="1" si="898"/>
        <v>2.3863623544551399E-5</v>
      </c>
      <c r="AX467" s="240">
        <f t="shared" ca="1" si="899"/>
        <v>-1.7153282835211318E-4</v>
      </c>
      <c r="AY467" s="240">
        <f t="shared" ca="1" si="900"/>
        <v>2.7039360531919582E-4</v>
      </c>
      <c r="AZ467" s="240">
        <f t="shared" ca="1" si="901"/>
        <v>-2.9231583413467921E-4</v>
      </c>
      <c r="BA467" s="240">
        <f t="shared" ca="1" si="902"/>
        <v>2.3106170286762062E-4</v>
      </c>
      <c r="BB467" s="240">
        <f t="shared" ca="1" si="903"/>
        <v>-1.0406063231520177E-4</v>
      </c>
      <c r="BC467" s="240">
        <f t="shared" ca="1" si="904"/>
        <v>-5.2550139844685382E-5</v>
      </c>
      <c r="BD467" s="240">
        <f t="shared" ca="1" si="905"/>
        <v>1.942081491238058E-4</v>
      </c>
      <c r="BE467" s="240">
        <f t="shared" ca="1" si="906"/>
        <v>-2.8060563175269162E-4</v>
      </c>
      <c r="BF467" s="240">
        <f t="shared" ca="1" si="907"/>
        <v>2.8715880783916175E-4</v>
      </c>
      <c r="BG467" s="240">
        <f t="shared" ca="1" si="908"/>
        <v>-2.1200301844174669E-4</v>
      </c>
      <c r="BH467" s="240">
        <f t="shared" ca="1" si="909"/>
        <v>7.652330080863878E-5</v>
      </c>
      <c r="BI467" s="240">
        <f t="shared" ca="1" si="910"/>
        <v>8.0730569571286587E-5</v>
      </c>
      <c r="BJ467" s="240">
        <f t="shared" ca="1" si="911"/>
        <v>-2.1501313925446582E-4</v>
      </c>
      <c r="BK467" s="240">
        <f t="shared" ca="1" si="912"/>
        <v>2.8811527255776686E-4</v>
      </c>
      <c r="BL467" s="240">
        <f t="shared" ca="1" si="913"/>
        <v>-2.7923628524717948E-4</v>
      </c>
      <c r="BM467" s="240">
        <f t="shared" ca="1" si="914"/>
        <v>1.9090262905563732E-4</v>
      </c>
      <c r="BN467" s="240">
        <f t="shared" ca="1" si="915"/>
        <v>-4.8249008083397116E-5</v>
      </c>
      <c r="BO467" s="240">
        <f t="shared" ca="1" si="916"/>
        <v>-1.0813351978110186E-4</v>
      </c>
      <c r="BP467" s="240">
        <f t="shared" ca="1" si="917"/>
        <v>2.3374743531596703E-4</v>
      </c>
      <c r="BQ467" s="240">
        <f t="shared" ca="1" si="918"/>
        <v>-2.9285020578828039E-4</v>
      </c>
      <c r="BR467" s="240">
        <f t="shared" ca="1" si="919"/>
        <v>2.686245645821856E-4</v>
      </c>
      <c r="BS467" s="240">
        <f t="shared" ca="1" si="920"/>
        <v>-1.6796374299372943E-4</v>
      </c>
      <c r="BT467" s="240">
        <f t="shared" ca="1" si="921"/>
        <v>1.9510051034729822E-5</v>
      </c>
      <c r="BU467" s="240">
        <f t="shared" ca="1" si="922"/>
        <v>1.3449508508363013E-4</v>
      </c>
      <c r="BV467" s="240">
        <f t="shared" ca="1" si="923"/>
        <v>-2.5023061579602468E-4</v>
      </c>
      <c r="BW467" s="240">
        <f t="shared" ca="1" si="924"/>
        <v>2.9476483144884737E-4</v>
      </c>
      <c r="BX467" s="240">
        <f t="shared" ca="1" si="925"/>
        <v>-2.5542584251514076E-4</v>
      </c>
      <c r="BY467" s="240">
        <f t="shared" ca="1" si="926"/>
        <v>1.4340727426847725E-4</v>
      </c>
      <c r="BZ467" s="240">
        <f t="shared" ca="1" si="927"/>
        <v>9.4167984706889469E-6</v>
      </c>
      <c r="CA467" s="240">
        <f t="shared" ca="1" si="928"/>
        <v>-1.5956138919431058E-4</v>
      </c>
      <c r="CB467" s="240">
        <f t="shared" ca="1" si="929"/>
        <v>2.643039386560025E-4</v>
      </c>
      <c r="CC467" s="240">
        <f t="shared" ca="1" si="930"/>
        <v>-2.9384071064771393E-4</v>
      </c>
      <c r="CD467" s="240">
        <f t="shared" ca="1" si="931"/>
        <v>2.3976722995470594E-4</v>
      </c>
      <c r="CE467" s="240">
        <f t="shared" ca="1" si="932"/>
        <v>-1.174697150976221E-4</v>
      </c>
      <c r="CF467" s="240">
        <f t="shared" ca="1" si="933"/>
        <v>-3.8252959059089305E-5</v>
      </c>
      <c r="CG467" s="240">
        <f t="shared" ca="1" si="934"/>
        <v>1.8309102990191512E-4</v>
      </c>
      <c r="CH467" s="240">
        <f t="shared" ca="1" si="935"/>
        <v>-2.7583187010349276E-4</v>
      </c>
      <c r="CI467" s="240">
        <f t="shared" ca="1" si="936"/>
        <v>2.9008674317337077E-4</v>
      </c>
      <c r="CJ467" s="240">
        <f t="shared" ca="1" si="937"/>
        <v>-2.2179952789971202E-4</v>
      </c>
      <c r="CK467" s="240">
        <f t="shared" ca="1" si="938"/>
        <v>9.0400858354898377E-5</v>
      </c>
      <c r="CL467" s="240">
        <f t="shared" ca="1" si="939"/>
        <v>6.6720722740547909E-5</v>
      </c>
      <c r="CM467" s="240">
        <f t="shared" ca="1" si="940"/>
        <v>-2.0485740390383303E-4</v>
      </c>
      <c r="CN467" s="240">
        <f t="shared" ca="1" si="941"/>
        <v>2.8470338985684784E-4</v>
      </c>
      <c r="CO467" s="240">
        <f t="shared" ca="1" si="942"/>
        <v>-2.8353908178472545E-4</v>
      </c>
      <c r="CP467" s="240">
        <f t="shared" ca="1" si="943"/>
        <v>2.0169577514308326E-4</v>
      </c>
      <c r="CQ467" s="240">
        <f t="shared" ca="1" si="944"/>
        <v>-6.2461391928080807E-5</v>
      </c>
      <c r="CR467" s="240">
        <f t="shared" ca="1" si="945"/>
        <v>-9.4545929388766098E-5</v>
      </c>
      <c r="CS467" s="240">
        <f t="shared" ca="1" si="946"/>
        <v>2.2465088911970837E-4</v>
      </c>
      <c r="CT467" s="240">
        <f t="shared" ca="1" si="947"/>
        <v>-2.9083306033117685E-4</v>
      </c>
      <c r="CU467" s="240">
        <f t="shared" ca="1" si="948"/>
        <v>2.7426078404026269E-4</v>
      </c>
      <c r="CV467" s="240">
        <f t="shared" ca="1" si="949"/>
        <v>-1.796495818137001E-4</v>
      </c>
      <c r="CW467" s="240">
        <f t="shared" ca="1" si="950"/>
        <v>3.392038815213397E-5</v>
      </c>
      <c r="CX467" s="240">
        <f t="shared" ca="1" si="951"/>
        <v>1.2146060705290797E-4</v>
      </c>
      <c r="CY467" s="240">
        <f t="shared" ca="1" si="952"/>
        <v>-2.4228086346669264E-4</v>
      </c>
      <c r="CZ467" s="240">
        <f t="shared" ca="1" si="953"/>
        <v>2.9416184944899279E-4</v>
      </c>
      <c r="DA467" s="240">
        <f t="shared" ca="1" si="954"/>
        <v>-2.623412050192966E-4</v>
      </c>
      <c r="DB467" s="240">
        <f t="shared" ca="1" si="955"/>
        <v>1.5587326480500686E-4</v>
      </c>
      <c r="DC467" s="240">
        <f t="shared" ca="1" si="956"/>
        <v>-5.0527124954951442E-6</v>
      </c>
      <c r="DD467" s="240">
        <f t="shared" ca="1" si="957"/>
        <v>-1.4720555267400842E-4</v>
      </c>
      <c r="DE467" s="240">
        <f t="shared" ca="1" si="958"/>
        <v>2.5757754065429595E-4</v>
      </c>
      <c r="DF467" s="240">
        <f t="shared" ca="1" si="959"/>
        <v>-2.9465769915139198E-4</v>
      </c>
      <c r="DG467" s="240">
        <f t="shared" ca="1" si="960"/>
        <v>2.4789513678370392E-4</v>
      </c>
      <c r="DH467" s="240">
        <f t="shared" ca="1" si="961"/>
        <v>-1.3059580304724039E-4</v>
      </c>
      <c r="DI467" s="240">
        <f t="shared" ca="1" si="962"/>
        <v>-2.3863623544543905E-5</v>
      </c>
      <c r="DJ467" s="240">
        <f t="shared" ca="1" si="963"/>
        <v>1.7153282835211727E-4</v>
      </c>
      <c r="DK467" s="240">
        <f t="shared" ca="1" si="964"/>
        <v>-2.7039360531919615E-4</v>
      </c>
      <c r="DL467" s="240">
        <f t="shared" ca="1" si="965"/>
        <v>2.9231583413468024E-4</v>
      </c>
      <c r="DM467" s="240">
        <f t="shared" ca="1" si="966"/>
        <v>-2.3106170286761748E-4</v>
      </c>
      <c r="DN467" s="240">
        <f t="shared" ca="1" si="967"/>
        <v>1.0406063231520099E-4</v>
      </c>
      <c r="DO467" s="240">
        <f t="shared" ca="1" si="968"/>
        <v>5.255013984468213E-5</v>
      </c>
      <c r="DP467" s="240">
        <f t="shared" ca="1" si="969"/>
        <v>-1.9420814912381277E-4</v>
      </c>
      <c r="DQ467" s="240">
        <f t="shared" ca="1" si="970"/>
        <v>2.8060563175269184E-4</v>
      </c>
      <c r="DR467" s="240">
        <f t="shared" ca="1" si="971"/>
        <v>-2.8715880783916154E-4</v>
      </c>
      <c r="DS467" s="240">
        <f t="shared" ca="1" si="972"/>
        <v>2.1200301844174026E-4</v>
      </c>
      <c r="DT467" s="240">
        <f t="shared" ca="1" si="973"/>
        <v>-7.6523300808637953E-5</v>
      </c>
      <c r="DU467" s="240">
        <f t="shared" ca="1" si="974"/>
        <v>-8.0730569571287427E-5</v>
      </c>
      <c r="DV467" s="240">
        <f t="shared" ca="1" si="975"/>
        <v>2.1501313925447214E-4</v>
      </c>
      <c r="DW467" s="240">
        <f t="shared" ca="1" si="976"/>
        <v>-2.8811527255776702E-4</v>
      </c>
      <c r="DX467" s="240">
        <f t="shared" ca="1" si="977"/>
        <v>2.7923628524717916E-4</v>
      </c>
      <c r="DY467" s="240">
        <f t="shared" ca="1" si="978"/>
        <v>-1.9090262905564303E-4</v>
      </c>
      <c r="DZ467" s="240">
        <f t="shared" ca="1" si="979"/>
        <v>4.8249008083396235E-5</v>
      </c>
      <c r="EA467" s="240">
        <f t="shared" ca="1" si="980"/>
        <v>1.0813351978110266E-4</v>
      </c>
      <c r="EB467" s="240">
        <f t="shared" ca="1" si="981"/>
        <v>-2.3374743531596245E-4</v>
      </c>
      <c r="EC467" s="240">
        <f t="shared" ca="1" si="982"/>
        <v>2.9285020578828148E-4</v>
      </c>
      <c r="ED467" s="240">
        <f t="shared" ca="1" si="983"/>
        <v>-2.6862456458218528E-4</v>
      </c>
      <c r="EE467" s="240">
        <f t="shared" ca="1" si="984"/>
        <v>1.6796374299373558E-4</v>
      </c>
      <c r="EF467" s="240">
        <f t="shared" ca="1" si="985"/>
        <v>-1.9510051034720633E-5</v>
      </c>
      <c r="EG467" s="240">
        <f t="shared" ca="1" si="986"/>
        <v>-1.3449508508363092E-4</v>
      </c>
      <c r="EH467" s="240">
        <f t="shared" ca="1" si="987"/>
        <v>2.5023061579602517E-4</v>
      </c>
      <c r="EI467" s="240">
        <f t="shared" ca="1" si="988"/>
        <v>-2.9476483144884758E-4</v>
      </c>
      <c r="EJ467" s="240">
        <f t="shared" ca="1" si="989"/>
        <v>2.5542584251514032E-4</v>
      </c>
      <c r="EK467" s="240">
        <f t="shared" ca="1" si="990"/>
        <v>-1.4340727426847649E-4</v>
      </c>
      <c r="EL467" s="240">
        <f t="shared" ca="1" si="991"/>
        <v>-9.4167984706814388E-6</v>
      </c>
      <c r="EM467" s="240">
        <f t="shared" ca="1" si="992"/>
        <v>1.5956138919431131E-4</v>
      </c>
      <c r="EN467" s="240">
        <f t="shared" ca="1" si="993"/>
        <v>-2.6430393865600288E-4</v>
      </c>
      <c r="EO467" s="240">
        <f t="shared" ca="1" si="994"/>
        <v>2.9384071064771458E-4</v>
      </c>
      <c r="EP467" s="240">
        <f t="shared" ca="1" si="995"/>
        <v>-2.3976722995470545E-4</v>
      </c>
      <c r="EQ467" s="240">
        <f t="shared" ca="1" si="996"/>
        <v>1.174697150976213E-4</v>
      </c>
      <c r="ER467" s="240">
        <f t="shared" ca="1" si="997"/>
        <v>3.8252959059081852E-5</v>
      </c>
      <c r="ES467" s="240">
        <f t="shared" ca="1" si="998"/>
        <v>-1.8309102990192233E-4</v>
      </c>
      <c r="ET467" s="240">
        <f t="shared" ca="1" si="999"/>
        <v>2.7583187010349309E-4</v>
      </c>
      <c r="EU467" s="240">
        <f t="shared" ca="1" si="1000"/>
        <v>-2.9008674317337213E-4</v>
      </c>
      <c r="EV467" s="240">
        <f t="shared" ca="1" si="1001"/>
        <v>2.2179952789970592E-4</v>
      </c>
      <c r="EW467" s="240">
        <f t="shared" ca="1" si="1002"/>
        <v>-9.0400858354897564E-5</v>
      </c>
      <c r="EX467" s="240">
        <f t="shared" ca="1" si="1003"/>
        <v>-6.6720722740548736E-5</v>
      </c>
      <c r="EY467" s="240">
        <f t="shared" ca="1" si="1004"/>
        <v>2.0485740390383965E-4</v>
      </c>
      <c r="EZ467" s="240">
        <f t="shared" ca="1" si="1005"/>
        <v>-2.8470338985684806E-4</v>
      </c>
      <c r="FA467" s="240">
        <f t="shared" ca="1" si="1006"/>
        <v>2.8353908178472523E-4</v>
      </c>
      <c r="FB467" s="240">
        <f t="shared" ca="1" si="1007"/>
        <v>-2.0169577514307652E-4</v>
      </c>
      <c r="FC467" s="240">
        <f t="shared" ca="1" si="1008"/>
        <v>6.2461391928079967E-5</v>
      </c>
      <c r="FD467" s="240">
        <f t="shared" ca="1" si="1009"/>
        <v>9.4545929388766925E-5</v>
      </c>
      <c r="FE467" s="240">
        <f t="shared" ca="1" si="1010"/>
        <v>-2.2465088911970349E-4</v>
      </c>
      <c r="FF467" s="240">
        <f t="shared" ca="1" si="1011"/>
        <v>2.9083306033117701E-4</v>
      </c>
      <c r="FG467" s="240">
        <f t="shared" ca="1" si="1012"/>
        <v>-2.7426078404026242E-4</v>
      </c>
      <c r="FH467" s="240">
        <f t="shared" ca="1" si="1013"/>
        <v>1.7964958181370609E-4</v>
      </c>
      <c r="FI467" s="240">
        <f t="shared" ca="1" si="1014"/>
        <v>-3.3920388152124795E-5</v>
      </c>
      <c r="FJ467" s="240">
        <f t="shared" ca="1" si="1015"/>
        <v>-1.2146060705290877E-4</v>
      </c>
      <c r="FK467" s="240">
        <f t="shared" ca="1" si="1016"/>
        <v>2.4228086346668841E-4</v>
      </c>
      <c r="FL467" s="240">
        <f t="shared" ca="1" si="1017"/>
        <v>-2.9416184944899338E-4</v>
      </c>
      <c r="FM467" s="240">
        <f t="shared" ca="1" si="1018"/>
        <v>2.6234120501929622E-4</v>
      </c>
      <c r="FN467" s="240">
        <f t="shared" ca="1" si="1019"/>
        <v>-1.5587326480500611E-4</v>
      </c>
      <c r="FO467" s="240">
        <f t="shared" ca="1" si="1020"/>
        <v>5.0527124954942768E-6</v>
      </c>
      <c r="FP467" s="240">
        <f t="shared" ca="1" si="1021"/>
        <v>1.4720555267400918E-4</v>
      </c>
      <c r="FQ467" s="240">
        <f t="shared" ca="1" si="1022"/>
        <v>-2.5757754065429633E-4</v>
      </c>
      <c r="FR467" s="240">
        <f t="shared" ca="1" si="1023"/>
        <v>2.9465769915139198E-4</v>
      </c>
      <c r="FS467" s="240">
        <f t="shared" ca="1" si="1024"/>
        <v>-2.4789513678370343E-4</v>
      </c>
      <c r="FT467" s="240">
        <f t="shared" ca="1" si="1025"/>
        <v>1.3059580304723963E-4</v>
      </c>
      <c r="FU467" s="240">
        <f t="shared" ca="1" si="1026"/>
        <v>2.3863623544544759E-5</v>
      </c>
      <c r="FV467" s="240">
        <f t="shared" ca="1" si="1027"/>
        <v>-1.7153282835211797E-4</v>
      </c>
      <c r="FW467" s="240">
        <f t="shared" ca="1" si="1028"/>
        <v>2.7039360531919653E-4</v>
      </c>
      <c r="FX467" s="240">
        <f t="shared" ca="1" si="1029"/>
        <v>-2.9231583413468013E-4</v>
      </c>
      <c r="FY467" s="240">
        <f t="shared" ca="1" si="1030"/>
        <v>2.3106170286761696E-4</v>
      </c>
      <c r="FZ467" s="240">
        <f t="shared" ca="1" si="1031"/>
        <v>-1.0406063231520018E-4</v>
      </c>
      <c r="GA467" s="240">
        <f t="shared" ca="1" si="1032"/>
        <v>-5.255013984468297E-5</v>
      </c>
      <c r="GB467" s="240">
        <f t="shared" ca="1" si="1033"/>
        <v>1.9420814912381342E-4</v>
      </c>
      <c r="GC467" s="240">
        <f t="shared" ca="1" si="1034"/>
        <v>-2.8060563175269211E-4</v>
      </c>
      <c r="GD467" s="240">
        <f t="shared" ca="1" si="1035"/>
        <v>2.8715880783916137E-4</v>
      </c>
      <c r="GE467" s="240">
        <f t="shared" ca="1" si="1036"/>
        <v>-2.1200301844173967E-4</v>
      </c>
      <c r="GF467" s="240">
        <f t="shared" ca="1" si="1037"/>
        <v>7.6523300808637099E-5</v>
      </c>
      <c r="GG467" s="240">
        <f t="shared" ca="1" si="1038"/>
        <v>8.0730569571288267E-5</v>
      </c>
      <c r="GH467" s="240">
        <f t="shared" ca="1" si="1039"/>
        <v>-2.1501313925447274E-4</v>
      </c>
      <c r="GI467" s="240">
        <f t="shared" ca="1" si="1040"/>
        <v>2.8811527255776718E-4</v>
      </c>
      <c r="GJ467" s="240">
        <f t="shared" ca="1" si="1041"/>
        <v>-2.7923628524717894E-4</v>
      </c>
      <c r="GK467" s="240">
        <f t="shared" ca="1" si="1042"/>
        <v>1.9090262905564238E-4</v>
      </c>
      <c r="GL467" s="240">
        <f t="shared" ca="1" si="1043"/>
        <v>-4.8249008083395395E-5</v>
      </c>
      <c r="GM467" s="240">
        <f t="shared" ca="1" si="1044"/>
        <v>-1.0813351978110347E-4</v>
      </c>
      <c r="GN467" s="240">
        <f t="shared" ca="1" si="1045"/>
        <v>2.3374743531596296E-4</v>
      </c>
      <c r="GO467" s="240">
        <f t="shared" ca="1" si="1046"/>
        <v>-2.9285020578828153E-4</v>
      </c>
      <c r="GP467" s="240">
        <f t="shared" ca="1" si="1047"/>
        <v>2.686245645821849E-4</v>
      </c>
      <c r="GQ467" s="240">
        <f t="shared" ca="1" si="1048"/>
        <v>-1.6796374299373487E-4</v>
      </c>
      <c r="GR467" s="240">
        <f t="shared" ca="1" si="1049"/>
        <v>1.9510051034719766E-5</v>
      </c>
      <c r="GS467" s="240">
        <f t="shared" ca="1" si="1050"/>
        <v>1.3449508508363167E-4</v>
      </c>
      <c r="GT467" s="240">
        <f t="shared" ca="1" si="1051"/>
        <v>-2.502306157960256E-4</v>
      </c>
      <c r="GU467" s="240">
        <f t="shared" ca="1" si="1052"/>
        <v>2.9476483144884731E-4</v>
      </c>
      <c r="GV467" s="240">
        <f t="shared" ca="1" si="1053"/>
        <v>-2.5542584251513989E-4</v>
      </c>
      <c r="GW467" s="240">
        <f t="shared" ca="1" si="1054"/>
        <v>1.4340727426846112E-4</v>
      </c>
      <c r="GX467" s="240">
        <f t="shared" ca="1" si="1055"/>
        <v>9.4167984706822926E-6</v>
      </c>
      <c r="GY467" s="240">
        <f t="shared" ca="1" si="1056"/>
        <v>-1.5956138919431204E-4</v>
      </c>
      <c r="GZ467" s="240">
        <f t="shared" ca="1" si="1057"/>
        <v>2.6430393865601069E-4</v>
      </c>
      <c r="HA467" s="240">
        <f t="shared" ca="1" si="1058"/>
        <v>-2.9384071064771452E-4</v>
      </c>
      <c r="HB467" s="240">
        <f t="shared" ca="1" si="1059"/>
        <v>2.3976722995470491E-4</v>
      </c>
      <c r="HC467" s="240">
        <f t="shared" ca="1" si="1060"/>
        <v>-1.1746971509760516E-4</v>
      </c>
      <c r="HD467" s="240">
        <f t="shared" ca="1" si="1061"/>
        <v>-3.8252959059082705E-5</v>
      </c>
      <c r="HE467" s="240">
        <f t="shared" ca="1" si="1062"/>
        <v>1.8309102990192303E-4</v>
      </c>
      <c r="HF467" s="240">
        <f t="shared" ca="1" si="1063"/>
        <v>-2.7583187010348745E-4</v>
      </c>
      <c r="HG467" s="240">
        <f t="shared" ca="1" si="1064"/>
        <v>2.9008674317337191E-4</v>
      </c>
      <c r="HH467" s="240">
        <f t="shared" ca="1" si="1065"/>
        <v>-2.2179952789970532E-4</v>
      </c>
      <c r="HI467" s="240">
        <f t="shared" ca="1" si="1066"/>
        <v>9.0400858354912689E-5</v>
      </c>
      <c r="HJ467" s="240">
        <f t="shared" ca="1" si="1067"/>
        <v>6.6720722740549589E-5</v>
      </c>
      <c r="HK467" s="240">
        <f t="shared" ca="1" si="1068"/>
        <v>-2.048574039038403E-4</v>
      </c>
      <c r="HL467" s="240">
        <f t="shared" ca="1" si="1069"/>
        <v>2.8470338985684394E-4</v>
      </c>
      <c r="HM467" s="240">
        <f t="shared" ca="1" si="1070"/>
        <v>-2.8353908178472501E-4</v>
      </c>
      <c r="HN467" s="240">
        <f t="shared" ca="1" si="1071"/>
        <v>2.0169577514307589E-4</v>
      </c>
      <c r="HO467" s="240">
        <f t="shared" ca="1" si="1072"/>
        <v>-6.2461391928095498E-5</v>
      </c>
      <c r="HP467" s="240">
        <f t="shared" ca="1" si="1073"/>
        <v>-9.4545929388767738E-5</v>
      </c>
      <c r="HQ467" s="240">
        <f t="shared" ca="1" si="1074"/>
        <v>2.2465088911971493E-4</v>
      </c>
      <c r="HR467" s="240">
        <f t="shared" ca="1" si="1075"/>
        <v>-2.9083306033117441E-4</v>
      </c>
      <c r="HS467" s="240">
        <f t="shared" ca="1" si="1076"/>
        <v>2.7426078404026204E-4</v>
      </c>
      <c r="HT467" s="240">
        <f t="shared" ca="1" si="1077"/>
        <v>-1.796495818136921E-4</v>
      </c>
      <c r="HU467" s="240">
        <f t="shared" ca="1" si="1078"/>
        <v>3.3920388152140584E-5</v>
      </c>
      <c r="HV467" s="240">
        <f t="shared" ca="1" si="1079"/>
        <v>1.2146060705290956E-4</v>
      </c>
      <c r="HW467" s="240">
        <f t="shared" ca="1" si="1080"/>
        <v>-2.4228086346669842E-4</v>
      </c>
      <c r="HX467" s="240">
        <f t="shared" ca="1" si="1081"/>
        <v>2.9416184944899235E-4</v>
      </c>
      <c r="HY467" s="240">
        <f t="shared" ca="1" si="1082"/>
        <v>-2.6234120501929584E-4</v>
      </c>
      <c r="HZ467" s="240">
        <f t="shared" ca="1" si="1083"/>
        <v>1.5587326480499114E-4</v>
      </c>
      <c r="IA467" s="240">
        <f t="shared" ca="1" si="1084"/>
        <v>-5.0527124955101739E-6</v>
      </c>
      <c r="IB467" s="240">
        <f t="shared" ca="1" si="1085"/>
        <v>-1.4720555267400991E-4</v>
      </c>
      <c r="IC467" s="240">
        <f t="shared" ca="1" si="1086"/>
        <v>2.5757754065430495E-4</v>
      </c>
      <c r="ID467" s="240">
        <f t="shared" ca="1" si="1087"/>
        <v>-2.9465769915139193E-4</v>
      </c>
      <c r="IE467" s="240">
        <f t="shared" ca="1" si="1088"/>
        <v>1.6153687162693758E-4</v>
      </c>
      <c r="IF467" s="240">
        <f t="shared" ca="1" si="1089"/>
        <v>-1.3059580304722383E-4</v>
      </c>
      <c r="IG467" s="240">
        <f t="shared" ca="1" si="1090"/>
        <v>-2.3863623544545626E-5</v>
      </c>
      <c r="IH467" s="240">
        <f t="shared" ca="1" si="1091"/>
        <v>1.7153282835211868E-4</v>
      </c>
      <c r="II467" s="240">
        <f t="shared" ca="1" si="1092"/>
        <v>-2.7039360531920352E-4</v>
      </c>
      <c r="IJ467" s="240">
        <f t="shared" ca="1" si="1093"/>
        <v>2.9231583413467997E-4</v>
      </c>
      <c r="IK467" s="240">
        <f t="shared" ca="1" si="1094"/>
        <v>-2.3106170286761639E-4</v>
      </c>
      <c r="IL467" s="240">
        <f t="shared" ca="1" si="1095"/>
        <v>1.0406063231518364E-4</v>
      </c>
      <c r="IM467" s="240">
        <f t="shared" ca="1" si="1096"/>
        <v>5.2550139844683824E-5</v>
      </c>
      <c r="IN467" s="240">
        <f t="shared" ca="1" si="1097"/>
        <v>-1.9420814912381407E-4</v>
      </c>
      <c r="IO467" s="240">
        <f t="shared" ca="1" si="1098"/>
        <v>2.8060563175268723E-4</v>
      </c>
      <c r="IP467" s="240">
        <f t="shared" ca="1" si="1099"/>
        <v>-2.8715880783916116E-4</v>
      </c>
      <c r="IQ467" s="240">
        <f t="shared" ca="1" si="1100"/>
        <v>2.1200301844173907E-4</v>
      </c>
      <c r="IR467" s="240">
        <f t="shared" ca="1" si="1101"/>
        <v>-7.6523300808652481E-5</v>
      </c>
      <c r="IS467" s="240">
        <f t="shared" ca="1" si="1102"/>
        <v>-8.0730569571289094E-5</v>
      </c>
      <c r="IT467" s="240">
        <f t="shared" ca="1" si="1103"/>
        <v>2.1501313925447331E-4</v>
      </c>
      <c r="IU467" s="240">
        <f t="shared" ca="1" si="1104"/>
        <v>-2.8811527255776382E-4</v>
      </c>
      <c r="IV467" s="240">
        <f t="shared" ca="1" si="1105"/>
        <v>2.7923628524717861E-4</v>
      </c>
      <c r="IW467" s="240">
        <f t="shared" ca="1" si="1106"/>
        <v>-1.9090262905562891E-4</v>
      </c>
      <c r="IX467" s="240">
        <f t="shared" ca="1" si="1107"/>
        <v>4.8249008083411089E-5</v>
      </c>
      <c r="IY467" s="240">
        <f t="shared" ca="1" si="1108"/>
        <v>1.0813351978110427E-4</v>
      </c>
      <c r="IZ467" s="240">
        <f t="shared" ca="1" si="1109"/>
        <v>-2.3374743531597369E-4</v>
      </c>
      <c r="JA467" s="240">
        <f t="shared" ca="1" si="1110"/>
        <v>2.9285020578827974E-4</v>
      </c>
      <c r="JB467" s="240">
        <f t="shared" ca="1" si="1111"/>
        <v>-2.6862456458218457E-4</v>
      </c>
    </row>
    <row r="468" spans="2:262">
      <c r="B468" s="248">
        <v>107</v>
      </c>
      <c r="C468" s="247">
        <f t="shared" si="1112"/>
        <v>2.0898437500000014E-3</v>
      </c>
      <c r="D468" s="244">
        <f t="shared" ca="1" si="855"/>
        <v>23.795967842389249</v>
      </c>
      <c r="E468" s="243">
        <f ca="1">DI361</f>
        <v>-0.20403215761075094</v>
      </c>
      <c r="F468" s="242">
        <v>107</v>
      </c>
      <c r="G468" s="240">
        <f t="shared" ca="1" si="856"/>
        <v>5.9054394525200906E-4</v>
      </c>
      <c r="H468" s="240">
        <f t="shared" ca="1" si="857"/>
        <v>-2.2171020051717826E-4</v>
      </c>
      <c r="I468" s="240">
        <f t="shared" ca="1" si="858"/>
        <v>-2.0472962271980775E-4</v>
      </c>
      <c r="J468" s="240">
        <f t="shared" ca="1" si="859"/>
        <v>5.779753633633766E-4</v>
      </c>
      <c r="K468" s="240">
        <f t="shared" ca="1" si="860"/>
        <v>-8.0104806696780137E-4</v>
      </c>
      <c r="L468" s="240">
        <f t="shared" ca="1" si="861"/>
        <v>8.1598764127955063E-4</v>
      </c>
      <c r="M468" s="240">
        <f t="shared" ca="1" si="862"/>
        <v>-6.1891239619783691E-4</v>
      </c>
      <c r="N468" s="240">
        <f t="shared" ca="1" si="863"/>
        <v>2.6102760785576555E-4</v>
      </c>
      <c r="O468" s="240">
        <f t="shared" ca="1" si="864"/>
        <v>1.6467894436678182E-4</v>
      </c>
      <c r="P468" s="240">
        <f t="shared" ca="1" si="865"/>
        <v>-5.4759762226186956E-4</v>
      </c>
      <c r="Q468" s="240">
        <f t="shared" ca="1" si="866"/>
        <v>7.8823619061744619E-4</v>
      </c>
      <c r="R468" s="240">
        <f t="shared" ca="1" si="867"/>
        <v>-8.2407048849278495E-4</v>
      </c>
      <c r="S468" s="240">
        <f t="shared" ca="1" si="868"/>
        <v>6.4578983297090115E-4</v>
      </c>
      <c r="T468" s="240">
        <f t="shared" ca="1" si="869"/>
        <v>-2.9971617682371154E-4</v>
      </c>
      <c r="U468" s="241">
        <f t="shared" ca="1" si="870"/>
        <v>-1.2423154001260222E-4</v>
      </c>
      <c r="V468" s="240">
        <f t="shared" ca="1" si="871"/>
        <v>5.1590067052444447E-4</v>
      </c>
      <c r="W468" s="240">
        <f t="shared" ca="1" si="872"/>
        <v>-7.735253842425584E-4</v>
      </c>
      <c r="X468" s="240">
        <f t="shared" ca="1" si="873"/>
        <v>8.3016807771918975E-4</v>
      </c>
      <c r="Y468" s="240">
        <f t="shared" ca="1" si="874"/>
        <v>-6.7111150547182624E-4</v>
      </c>
      <c r="Z468" s="240">
        <f t="shared" ca="1" si="875"/>
        <v>3.3768270326964706E-4</v>
      </c>
      <c r="AA468" s="240">
        <f t="shared" ca="1" si="876"/>
        <v>8.3484850997134484E-5</v>
      </c>
      <c r="AB468" s="240">
        <f t="shared" ca="1" si="877"/>
        <v>-4.8296086888416411E-4</v>
      </c>
      <c r="AC468" s="240">
        <f t="shared" ca="1" si="878"/>
        <v>7.569510874642076E-4</v>
      </c>
      <c r="AD468" s="240">
        <f t="shared" ca="1" si="879"/>
        <v>-8.3426571933223402E-4</v>
      </c>
      <c r="AE468" s="240">
        <f t="shared" ca="1" si="880"/>
        <v>6.9481641157364789E-4</v>
      </c>
      <c r="AF468" s="240">
        <f t="shared" ca="1" si="881"/>
        <v>-3.7483572250590543E-4</v>
      </c>
      <c r="AG468" s="240">
        <f t="shared" ca="1" si="882"/>
        <v>-4.2537039663211263E-5</v>
      </c>
      <c r="AH468" s="240">
        <f t="shared" ca="1" si="883"/>
        <v>4.4885757220836586E-4</v>
      </c>
      <c r="AI468" s="240">
        <f t="shared" ca="1" si="884"/>
        <v>-7.3855322921507344E-4</v>
      </c>
      <c r="AJ468" s="240">
        <f t="shared" ca="1" si="885"/>
        <v>8.3635354175435998E-4</v>
      </c>
      <c r="AK468" s="240">
        <f t="shared" ca="1" si="886"/>
        <v>-7.1684744408125577E-4</v>
      </c>
      <c r="AL468" s="240">
        <f t="shared" ca="1" si="887"/>
        <v>4.1108572965490469E-4</v>
      </c>
      <c r="AM468" s="240">
        <f t="shared" ca="1" si="888"/>
        <v>1.4867528749228651E-6</v>
      </c>
      <c r="AN468" s="240">
        <f t="shared" ca="1" si="889"/>
        <v>-4.1367293832584272E-4</v>
      </c>
      <c r="AO468" s="240">
        <f t="shared" ca="1" si="890"/>
        <v>7.1837613154713187E-4</v>
      </c>
      <c r="AP468" s="240">
        <f t="shared" ca="1" si="891"/>
        <v>-8.3642651523848136E-4</v>
      </c>
      <c r="AQ468" s="240">
        <f t="shared" ca="1" si="892"/>
        <v>7.3715152830765719E-4</v>
      </c>
      <c r="AR468" s="240">
        <f t="shared" ca="1" si="893"/>
        <v>-4.4634539527430809E-4</v>
      </c>
      <c r="AS468" s="240">
        <f t="shared" ca="1" si="894"/>
        <v>3.9567115631253496E-5</v>
      </c>
      <c r="AT468" s="240">
        <f t="shared" ca="1" si="895"/>
        <v>3.7749173010142288E-4</v>
      </c>
      <c r="AU468" s="240">
        <f t="shared" ca="1" si="896"/>
        <v>-6.9646840285598154E-4</v>
      </c>
      <c r="AV468" s="240">
        <f t="shared" ca="1" si="897"/>
        <v>8.3448446398508291E-4</v>
      </c>
      <c r="AW468" s="240">
        <f t="shared" ca="1" si="898"/>
        <v>-7.5567974993551168E-4</v>
      </c>
      <c r="AX468" s="240">
        <f t="shared" ca="1" si="899"/>
        <v>4.8052977574126652E-4</v>
      </c>
      <c r="AY468" s="240">
        <f t="shared" ca="1" si="900"/>
        <v>-8.0525663490204204E-5</v>
      </c>
      <c r="AZ468" s="240">
        <f t="shared" ca="1" si="901"/>
        <v>-3.4040111123480749E-4</v>
      </c>
      <c r="BA468" s="240">
        <f t="shared" ca="1" si="902"/>
        <v>6.7288282077892429E-4</v>
      </c>
      <c r="BB468" s="240">
        <f t="shared" ca="1" si="903"/>
        <v>-8.3053206656573863E-4</v>
      </c>
      <c r="BC468" s="240">
        <f t="shared" ca="1" si="904"/>
        <v>7.7238747285604331E-4</v>
      </c>
      <c r="BD468" s="240">
        <f t="shared" ca="1" si="905"/>
        <v>-5.1355651788901702E-4</v>
      </c>
      <c r="BE468" s="240">
        <f t="shared" ca="1" si="906"/>
        <v>1.2129021797260372E-4</v>
      </c>
      <c r="BF468" s="240">
        <f t="shared" ca="1" si="907"/>
        <v>3.0249043627561127E-4</v>
      </c>
      <c r="BG468" s="240">
        <f t="shared" ca="1" si="908"/>
        <v>-6.4767620504903659E-4</v>
      </c>
      <c r="BH468" s="240">
        <f t="shared" ca="1" si="909"/>
        <v>8.2457884465202071E-4</v>
      </c>
      <c r="BI468" s="240">
        <f t="shared" ca="1" si="910"/>
        <v>-7.8723444670131672E-4</v>
      </c>
      <c r="BJ468" s="240">
        <f t="shared" ca="1" si="911"/>
        <v>5.4534605740294388E-4</v>
      </c>
      <c r="BK468" s="240">
        <f t="shared" ca="1" si="912"/>
        <v>-1.6176257369613875E-4</v>
      </c>
      <c r="BL468" s="240">
        <f t="shared" ca="1" si="913"/>
        <v>-2.6385103536041642E-4</v>
      </c>
      <c r="BM468" s="240">
        <f t="shared" ca="1" si="914"/>
        <v>6.2090928061144294E-4</v>
      </c>
      <c r="BN468" s="240">
        <f t="shared" ca="1" si="915"/>
        <v>-8.1663914007695717E-4</v>
      </c>
      <c r="BO468" s="240">
        <f t="shared" ca="1" si="916"/>
        <v>8.0018490381089235E-4</v>
      </c>
      <c r="BP468" s="240">
        <f t="shared" ca="1" si="917"/>
        <v>-5.7582181049789635E-4</v>
      </c>
      <c r="BQ468" s="240">
        <f t="shared" ca="1" si="918"/>
        <v>2.0184522921088853E-4</v>
      </c>
      <c r="BR468" s="240">
        <f t="shared" ca="1" si="919"/>
        <v>2.2457599419039472E-4</v>
      </c>
      <c r="BS468" s="240">
        <f t="shared" ca="1" si="920"/>
        <v>-5.9264653133162589E-4</v>
      </c>
      <c r="BT468" s="240">
        <f t="shared" ca="1" si="921"/>
        <v>8.0673208028430687E-4</v>
      </c>
      <c r="BU468" s="240">
        <f t="shared" ca="1" si="922"/>
        <v>-8.1120764539926115E-4</v>
      </c>
      <c r="BV468" s="240">
        <f t="shared" ca="1" si="923"/>
        <v>6.0491035841534293E-4</v>
      </c>
      <c r="BW468" s="240">
        <f t="shared" ca="1" si="924"/>
        <v>-2.4144162188893836E-4</v>
      </c>
      <c r="BX468" s="240">
        <f t="shared" ca="1" si="925"/>
        <v>-1.8475992977983429E-4</v>
      </c>
      <c r="BY468" s="240">
        <f t="shared" ca="1" si="926"/>
        <v>5.6295604464814269E-4</v>
      </c>
      <c r="BZ468" s="240">
        <f t="shared" ca="1" si="927"/>
        <v>-7.9488153224887377E-4</v>
      </c>
      <c r="CA468" s="240">
        <f t="shared" ca="1" si="928"/>
        <v>8.2027611671647155E-4</v>
      </c>
      <c r="CB468" s="240">
        <f t="shared" ca="1" si="929"/>
        <v>-6.3254162429547689E-4</v>
      </c>
      <c r="CC468" s="240">
        <f t="shared" ca="1" si="930"/>
        <v>2.8045636055206927E-4</v>
      </c>
      <c r="CD468" s="240">
        <f t="shared" ca="1" si="931"/>
        <v>1.4449876251539895E-4</v>
      </c>
      <c r="CE468" s="240">
        <f t="shared" ca="1" si="932"/>
        <v>-5.3190934754395911E-4</v>
      </c>
      <c r="CF468" s="240">
        <f t="shared" ca="1" si="933"/>
        <v>7.8111604497884681E-4</v>
      </c>
      <c r="CG468" s="240">
        <f t="shared" ca="1" si="934"/>
        <v>-8.2736847102080893E-4</v>
      </c>
      <c r="CH468" s="240">
        <f t="shared" ca="1" si="935"/>
        <v>6.5864904199856508E-4</v>
      </c>
      <c r="CI468" s="240">
        <f t="shared" ca="1" si="936"/>
        <v>-3.1879545527753201E-4</v>
      </c>
      <c r="CJ468" s="240">
        <f t="shared" ca="1" si="937"/>
        <v>-1.0388948507544392E-4</v>
      </c>
      <c r="CK468" s="240">
        <f t="shared" ca="1" si="938"/>
        <v>4.9958123423178536E-4</v>
      </c>
      <c r="CL468" s="240">
        <f t="shared" ca="1" si="939"/>
        <v>-7.654687807387801E-4</v>
      </c>
      <c r="CM468" s="240">
        <f t="shared" ca="1" si="940"/>
        <v>8.3246762220953513E-4</v>
      </c>
      <c r="CN468" s="240">
        <f t="shared" ca="1" si="941"/>
        <v>-6.8316971646865119E-4</v>
      </c>
      <c r="CO468" s="240">
        <f t="shared" ca="1" si="942"/>
        <v>3.5636654382806938E-4</v>
      </c>
      <c r="CP468" s="240">
        <f t="shared" ca="1" si="943"/>
        <v>6.3029928766297874E-5</v>
      </c>
      <c r="CQ468" s="240">
        <f t="shared" ca="1" si="944"/>
        <v>-4.6604958596819883E-4</v>
      </c>
      <c r="CR468" s="240">
        <f t="shared" ca="1" si="945"/>
        <v>7.4797743515877721E-4</v>
      </c>
      <c r="CS468" s="240">
        <f t="shared" ca="1" si="946"/>
        <v>-8.3556128598080942E-4</v>
      </c>
      <c r="CT468" s="240">
        <f t="shared" ca="1" si="947"/>
        <v>7.0604457525316386E-4</v>
      </c>
      <c r="CU468" s="240">
        <f t="shared" ca="1" si="948"/>
        <v>-3.9307911416050181E-4</v>
      </c>
      <c r="CV468" s="240">
        <f t="shared" ca="1" si="949"/>
        <v>-2.2018527838007818E-5</v>
      </c>
      <c r="CW468" s="240">
        <f t="shared" ca="1" si="950"/>
        <v>4.3139518343091228E-4</v>
      </c>
      <c r="CX468" s="240">
        <f t="shared" ca="1" si="951"/>
        <v>-7.286841464223809E-4</v>
      </c>
      <c r="CY468" s="240">
        <f t="shared" ca="1" si="952"/>
        <v>8.3664200942763041E-4</v>
      </c>
      <c r="CZ468" s="240">
        <f t="shared" ca="1" si="953"/>
        <v>-7.2721851081367843E-4</v>
      </c>
      <c r="DA468" s="240">
        <f t="shared" ca="1" si="954"/>
        <v>4.2884472247725728E-4</v>
      </c>
      <c r="DB468" s="240">
        <f t="shared" ca="1" si="955"/>
        <v>-1.9045917652462947E-5</v>
      </c>
      <c r="DC468" s="240">
        <f t="shared" ca="1" si="956"/>
        <v>-3.9570151211098614E-4</v>
      </c>
      <c r="DD468" s="240">
        <f t="shared" ca="1" si="957"/>
        <v>7.0763539375205936E-4</v>
      </c>
      <c r="DE468" s="240">
        <f t="shared" ca="1" si="958"/>
        <v>-8.3570718899255532E-4</v>
      </c>
      <c r="DF468" s="240">
        <f t="shared" ca="1" si="959"/>
        <v>7.4664051328484726E-4</v>
      </c>
      <c r="DG468" s="240">
        <f t="shared" ca="1" si="960"/>
        <v>-4.6357720629518347E-4</v>
      </c>
      <c r="DH468" s="240">
        <f t="shared" ca="1" si="961"/>
        <v>6.0064479859059876E-5</v>
      </c>
      <c r="DI468" s="240">
        <f t="shared" ca="1" si="962"/>
        <v>3.590545611889835E-4</v>
      </c>
      <c r="DJ468" s="240">
        <f t="shared" ca="1" si="963"/>
        <v>-6.8488188543666206E-4</v>
      </c>
      <c r="DK468" s="240">
        <f t="shared" ca="1" si="964"/>
        <v>8.3275907673989002E-4</v>
      </c>
      <c r="DL468" s="240">
        <f t="shared" ca="1" si="965"/>
        <v>-7.6426379336150556E-4</v>
      </c>
      <c r="DM468" s="240">
        <f t="shared" ca="1" si="966"/>
        <v>4.9719289201857796E-4</v>
      </c>
      <c r="DN468" s="240">
        <f t="shared" ca="1" si="967"/>
        <v>-1.0093834147269662E-4</v>
      </c>
      <c r="DO468" s="240">
        <f t="shared" ca="1" si="968"/>
        <v>-3.2154261637965399E-4</v>
      </c>
      <c r="DP468" s="240">
        <f t="shared" ca="1" si="969"/>
        <v>6.6047843667065183E-4</v>
      </c>
      <c r="DQ468" s="240">
        <f t="shared" ca="1" si="970"/>
        <v>-8.2780477493028153E-4</v>
      </c>
      <c r="DR468" s="240">
        <f t="shared" ca="1" si="971"/>
        <v>7.8004589501835548E-4</v>
      </c>
      <c r="DS468" s="240">
        <f t="shared" ca="1" si="972"/>
        <v>-5.2961079651618343E-4</v>
      </c>
      <c r="DT468" s="240">
        <f t="shared" ca="1" si="973"/>
        <v>1.4156903378052376E-4</v>
      </c>
      <c r="DU468" s="240">
        <f t="shared" ca="1" si="974"/>
        <v>2.8325604724365957E-4</v>
      </c>
      <c r="DV468" s="240">
        <f t="shared" ca="1" si="975"/>
        <v>-6.3448383749965202E-4</v>
      </c>
      <c r="DW468" s="240">
        <f t="shared" ca="1" si="976"/>
        <v>8.2085621891073298E-4</v>
      </c>
      <c r="DX468" s="240">
        <f t="shared" ca="1" si="977"/>
        <v>-7.9394879779017176E-4</v>
      </c>
      <c r="DY468" s="240">
        <f t="shared" ca="1" si="978"/>
        <v>5.6075282221651718E-4</v>
      </c>
      <c r="DZ468" s="240">
        <f t="shared" ca="1" si="979"/>
        <v>-1.8185867388599116E-4</v>
      </c>
      <c r="EA468" s="240">
        <f t="shared" ca="1" si="980"/>
        <v>-2.4428708947951081E-4</v>
      </c>
      <c r="EB468" s="240">
        <f t="shared" ca="1" si="981"/>
        <v>6.0696071118989639E-4</v>
      </c>
      <c r="EC468" s="240">
        <f t="shared" ca="1" si="982"/>
        <v>-8.1193014836130543E-4</v>
      </c>
      <c r="ED468" s="240">
        <f t="shared" ca="1" si="983"/>
        <v>8.0593900836639426E-4</v>
      </c>
      <c r="EE468" s="240">
        <f t="shared" ca="1" si="984"/>
        <v>-5.9054394525198607E-4</v>
      </c>
      <c r="EF468" s="240">
        <f t="shared" ca="1" si="985"/>
        <v>2.2171020051717485E-4</v>
      </c>
      <c r="EG468" s="240">
        <f t="shared" ca="1" si="986"/>
        <v>2.0472962271982916E-4</v>
      </c>
      <c r="EH468" s="240">
        <f t="shared" ca="1" si="987"/>
        <v>-5.7797536336337161E-4</v>
      </c>
      <c r="EI468" s="240">
        <f t="shared" ca="1" si="988"/>
        <v>8.0104806696780452E-4</v>
      </c>
      <c r="EJ468" s="240">
        <f t="shared" ca="1" si="989"/>
        <v>-8.1598764127954401E-4</v>
      </c>
      <c r="EK468" s="240">
        <f t="shared" ca="1" si="990"/>
        <v>6.189123961978355E-4</v>
      </c>
      <c r="EL468" s="240">
        <f t="shared" ca="1" si="991"/>
        <v>-2.6102760785574669E-4</v>
      </c>
      <c r="EM468" s="240">
        <f t="shared" ca="1" si="992"/>
        <v>-1.646789443667722E-4</v>
      </c>
      <c r="EN468" s="240">
        <f t="shared" ca="1" si="993"/>
        <v>5.4759762226187553E-4</v>
      </c>
      <c r="EO468" s="240">
        <f t="shared" ca="1" si="994"/>
        <v>-7.8823619061745573E-4</v>
      </c>
      <c r="EP468" s="240">
        <f t="shared" ca="1" si="995"/>
        <v>8.2407048849278506E-4</v>
      </c>
      <c r="EQ468" s="240">
        <f t="shared" ca="1" si="996"/>
        <v>-6.4578983297088847E-4</v>
      </c>
      <c r="ER468" s="240">
        <f t="shared" ca="1" si="997"/>
        <v>2.9971617682367625E-4</v>
      </c>
      <c r="ES468" s="240">
        <f t="shared" ca="1" si="998"/>
        <v>1.2423154001261013E-4</v>
      </c>
      <c r="ET468" s="240">
        <f t="shared" ca="1" si="999"/>
        <v>-5.1590067052446485E-4</v>
      </c>
      <c r="EU468" s="240">
        <f t="shared" ca="1" si="1000"/>
        <v>7.7352538424255699E-4</v>
      </c>
      <c r="EV468" s="240">
        <f t="shared" ca="1" si="1001"/>
        <v>-8.3016807771918812E-4</v>
      </c>
      <c r="EW468" s="240">
        <f t="shared" ca="1" si="1002"/>
        <v>6.7111150547180727E-4</v>
      </c>
      <c r="EX468" s="240">
        <f t="shared" ca="1" si="1003"/>
        <v>-3.3768270326964522E-4</v>
      </c>
      <c r="EY468" s="240">
        <f t="shared" ca="1" si="1004"/>
        <v>-8.3484850997160207E-5</v>
      </c>
      <c r="EZ468" s="240">
        <f t="shared" ca="1" si="1005"/>
        <v>4.8296086888416096E-4</v>
      </c>
      <c r="FA468" s="240">
        <f t="shared" ca="1" si="1006"/>
        <v>-7.5695108746421345E-4</v>
      </c>
      <c r="FB468" s="240">
        <f t="shared" ca="1" si="1007"/>
        <v>8.3426571933223153E-4</v>
      </c>
      <c r="FC468" s="240">
        <f t="shared" ca="1" si="1008"/>
        <v>-6.948164115736467E-4</v>
      </c>
      <c r="FD468" s="240">
        <f t="shared" ca="1" si="1009"/>
        <v>3.7483572250588234E-4</v>
      </c>
      <c r="FE468" s="240">
        <f t="shared" ca="1" si="1010"/>
        <v>4.2537039663201451E-5</v>
      </c>
      <c r="FF468" s="240">
        <f t="shared" ca="1" si="1011"/>
        <v>-4.4885757220837762E-4</v>
      </c>
      <c r="FG468" s="240">
        <f t="shared" ca="1" si="1012"/>
        <v>7.3855322921508558E-4</v>
      </c>
      <c r="FH468" s="240">
        <f t="shared" ca="1" si="1013"/>
        <v>-8.3635354175435987E-4</v>
      </c>
      <c r="FI468" s="240">
        <f t="shared" ca="1" si="1014"/>
        <v>7.168474440812485E-4</v>
      </c>
      <c r="FJ468" s="240">
        <f t="shared" ca="1" si="1015"/>
        <v>-4.1108572965487184E-4</v>
      </c>
      <c r="FK468" s="240">
        <f t="shared" ca="1" si="1016"/>
        <v>-1.4867528749368242E-6</v>
      </c>
      <c r="FL468" s="240">
        <f t="shared" ca="1" si="1017"/>
        <v>4.1367293832586516E-4</v>
      </c>
      <c r="FM468" s="240">
        <f t="shared" ca="1" si="1018"/>
        <v>-7.1837613154713284E-4</v>
      </c>
      <c r="FN468" s="240">
        <f t="shared" ca="1" si="1019"/>
        <v>8.3642651523848169E-4</v>
      </c>
      <c r="FO468" s="240">
        <f t="shared" ca="1" si="1020"/>
        <v>-7.3715152830763941E-4</v>
      </c>
      <c r="FP468" s="240">
        <f t="shared" ca="1" si="1021"/>
        <v>4.4634539527430635E-4</v>
      </c>
      <c r="FQ468" s="240">
        <f t="shared" ca="1" si="1022"/>
        <v>-3.9567115631227747E-5</v>
      </c>
      <c r="FR468" s="240">
        <f t="shared" ca="1" si="1023"/>
        <v>-3.7749173010141404E-4</v>
      </c>
      <c r="FS468" s="240">
        <f t="shared" ca="1" si="1024"/>
        <v>6.9646840285598913E-4</v>
      </c>
      <c r="FT468" s="240">
        <f t="shared" ca="1" si="1025"/>
        <v>-8.3448446398508552E-4</v>
      </c>
      <c r="FU468" s="240">
        <f t="shared" ca="1" si="1026"/>
        <v>7.5567974993551081E-4</v>
      </c>
      <c r="FV468" s="240">
        <f t="shared" ca="1" si="1027"/>
        <v>-4.8052977574124538E-4</v>
      </c>
      <c r="FW468" s="240">
        <f t="shared" ca="1" si="1028"/>
        <v>8.0525663490213988E-5</v>
      </c>
      <c r="FX468" s="240">
        <f t="shared" ca="1" si="1029"/>
        <v>3.4040111123482023E-4</v>
      </c>
      <c r="FY468" s="240">
        <f t="shared" ca="1" si="1030"/>
        <v>-6.7288282077893958E-4</v>
      </c>
      <c r="FZ468" s="240">
        <f t="shared" ca="1" si="1031"/>
        <v>8.3053206656573885E-4</v>
      </c>
      <c r="GA468" s="240">
        <f t="shared" ca="1" si="1032"/>
        <v>-7.7238747285603799E-4</v>
      </c>
      <c r="GB468" s="240">
        <f t="shared" ca="1" si="1033"/>
        <v>5.1355651788902482E-4</v>
      </c>
      <c r="GC468" s="240">
        <f t="shared" ca="1" si="1034"/>
        <v>-1.2129021797258996E-4</v>
      </c>
      <c r="GD468" s="240">
        <f t="shared" ca="1" si="1035"/>
        <v>-3.0249043627564645E-4</v>
      </c>
      <c r="GE468" s="240">
        <f t="shared" ca="1" si="1036"/>
        <v>6.4767620504903041E-4</v>
      </c>
      <c r="GF468" s="240">
        <f t="shared" ca="1" si="1037"/>
        <v>-8.2457884465202299E-4</v>
      </c>
      <c r="GG468" s="240">
        <f t="shared" ca="1" si="1038"/>
        <v>7.8723444670130403E-4</v>
      </c>
      <c r="GH468" s="240">
        <f t="shared" ca="1" si="1039"/>
        <v>-5.4534605740293347E-4</v>
      </c>
      <c r="GI468" s="240">
        <f t="shared" ca="1" si="1040"/>
        <v>1.6176257369610175E-4</v>
      </c>
      <c r="GJ468" s="240">
        <f t="shared" ca="1" si="1041"/>
        <v>2.638510353604071E-4</v>
      </c>
      <c r="GK468" s="240">
        <f t="shared" ca="1" si="1042"/>
        <v>-6.2090928061145215E-4</v>
      </c>
      <c r="GL468" s="240">
        <f t="shared" ca="1" si="1043"/>
        <v>8.166391400769653E-4</v>
      </c>
      <c r="GM468" s="240">
        <f t="shared" ca="1" si="1044"/>
        <v>-8.0018490381088812E-4</v>
      </c>
      <c r="GN468" s="240">
        <f t="shared" ca="1" si="1045"/>
        <v>5.7582181049788616E-4</v>
      </c>
      <c r="GO468" s="240">
        <f t="shared" ca="1" si="1046"/>
        <v>-2.0184522921089809E-4</v>
      </c>
      <c r="GP468" s="240">
        <f t="shared" ca="1" si="1047"/>
        <v>-2.2457599419040814E-4</v>
      </c>
      <c r="GQ468" s="240">
        <f t="shared" ca="1" si="1048"/>
        <v>5.9264653133165256E-4</v>
      </c>
      <c r="GR468" s="240">
        <f t="shared" ca="1" si="1049"/>
        <v>-8.0673208028431067E-4</v>
      </c>
      <c r="GS468" s="240">
        <f t="shared" ca="1" si="1050"/>
        <v>8.1120764539926939E-4</v>
      </c>
      <c r="GT468" s="240">
        <f t="shared" ca="1" si="1051"/>
        <v>-6.0491035841531691E-4</v>
      </c>
      <c r="GU468" s="240">
        <f t="shared" ca="1" si="1052"/>
        <v>2.414416218889251E-4</v>
      </c>
      <c r="GV468" s="240">
        <f t="shared" ca="1" si="1053"/>
        <v>1.8475992977982469E-4</v>
      </c>
      <c r="GW468" s="240">
        <f t="shared" ca="1" si="1054"/>
        <v>-5.6295604464817067E-4</v>
      </c>
      <c r="GX468" s="240">
        <f t="shared" ca="1" si="1055"/>
        <v>7.948815322488781E-4</v>
      </c>
      <c r="GY468" s="240">
        <f t="shared" ca="1" si="1056"/>
        <v>-8.2027611671647339E-4</v>
      </c>
      <c r="GZ468" s="240">
        <f t="shared" ca="1" si="1057"/>
        <v>6.3254162429543655E-4</v>
      </c>
      <c r="HA468" s="240">
        <f t="shared" ca="1" si="1058"/>
        <v>-2.8045636055203376E-4</v>
      </c>
      <c r="HB468" s="240">
        <f t="shared" ca="1" si="1059"/>
        <v>-1.4449876251538925E-4</v>
      </c>
      <c r="HC468" s="240">
        <f t="shared" ca="1" si="1060"/>
        <v>5.319093475439332E-4</v>
      </c>
      <c r="HD468" s="240">
        <f t="shared" ca="1" si="1061"/>
        <v>-7.8111604497886036E-4</v>
      </c>
      <c r="HE468" s="240">
        <f t="shared" ca="1" si="1062"/>
        <v>8.2736847102080687E-4</v>
      </c>
      <c r="HF468" s="240">
        <f t="shared" ca="1" si="1063"/>
        <v>-6.5864904199858568E-4</v>
      </c>
      <c r="HG468" s="240">
        <f t="shared" ca="1" si="1064"/>
        <v>3.187954552774971E-4</v>
      </c>
      <c r="HH468" s="240">
        <f t="shared" ca="1" si="1065"/>
        <v>1.0388948507545773E-4</v>
      </c>
      <c r="HI468" s="240">
        <f t="shared" ca="1" si="1066"/>
        <v>-4.9958123423177745E-4</v>
      </c>
      <c r="HJ468" s="240">
        <f t="shared" ca="1" si="1067"/>
        <v>7.6546878073880482E-4</v>
      </c>
      <c r="HK468" s="240">
        <f t="shared" ca="1" si="1068"/>
        <v>-8.3246762220953383E-4</v>
      </c>
      <c r="HL468" s="240">
        <f t="shared" ca="1" si="1069"/>
        <v>6.8316971646865683E-4</v>
      </c>
      <c r="HM468" s="240">
        <f t="shared" ca="1" si="1070"/>
        <v>-3.5636654382801365E-4</v>
      </c>
      <c r="HN468" s="240">
        <f t="shared" ca="1" si="1071"/>
        <v>-6.3029928766335496E-5</v>
      </c>
      <c r="HO468" s="240">
        <f t="shared" ca="1" si="1072"/>
        <v>4.6604958596821038E-4</v>
      </c>
      <c r="HP468" s="240">
        <f t="shared" ca="1" si="1073"/>
        <v>-7.4797743515876204E-4</v>
      </c>
      <c r="HQ468" s="240">
        <f t="shared" ca="1" si="1074"/>
        <v>8.3556128598080747E-4</v>
      </c>
      <c r="HR468" s="240">
        <f t="shared" ca="1" si="1075"/>
        <v>-7.0604457525315638E-4</v>
      </c>
      <c r="HS468" s="240">
        <f t="shared" ca="1" si="1076"/>
        <v>3.9307911416051043E-4</v>
      </c>
      <c r="HT468" s="240">
        <f t="shared" ca="1" si="1077"/>
        <v>2.2018527838045521E-5</v>
      </c>
      <c r="HU468" s="240">
        <f t="shared" ca="1" si="1078"/>
        <v>-4.313951834309242E-4</v>
      </c>
      <c r="HV468" s="240">
        <f t="shared" ca="1" si="1079"/>
        <v>7.2868414642237602E-4</v>
      </c>
      <c r="HW468" s="240">
        <f t="shared" ca="1" si="1080"/>
        <v>-8.3664200942763019E-4</v>
      </c>
      <c r="HX468" s="240">
        <f t="shared" ca="1" si="1081"/>
        <v>7.272185108136716E-4</v>
      </c>
      <c r="HY468" s="240">
        <f t="shared" ca="1" si="1082"/>
        <v>-4.288447224772453E-4</v>
      </c>
      <c r="HZ468" s="240">
        <f t="shared" ca="1" si="1083"/>
        <v>1.9045917652496584E-5</v>
      </c>
      <c r="IA468" s="240">
        <f t="shared" ca="1" si="1084"/>
        <v>3.9570151211099839E-4</v>
      </c>
      <c r="IB468" s="240">
        <f t="shared" ca="1" si="1085"/>
        <v>-7.0763539375206684E-4</v>
      </c>
      <c r="IC468" s="240">
        <f t="shared" ca="1" si="1086"/>
        <v>8.357071889925538E-4</v>
      </c>
      <c r="ID468" s="240">
        <f t="shared" ca="1" si="1087"/>
        <v>-7.466405132848194E-4</v>
      </c>
      <c r="IE468" s="240">
        <f t="shared" ca="1" si="1088"/>
        <v>3.9382317872677417E-4</v>
      </c>
      <c r="IF468" s="240">
        <f t="shared" ca="1" si="1089"/>
        <v>-6.0064479859093433E-5</v>
      </c>
      <c r="IG468" s="240">
        <f t="shared" ca="1" si="1090"/>
        <v>-3.5905456118903901E-4</v>
      </c>
      <c r="IH468" s="240">
        <f t="shared" ca="1" si="1091"/>
        <v>6.8488188543667009E-4</v>
      </c>
      <c r="II468" s="240">
        <f t="shared" ca="1" si="1092"/>
        <v>-8.3275907673989132E-4</v>
      </c>
      <c r="IJ468" s="240">
        <f t="shared" ca="1" si="1093"/>
        <v>7.6426379336148051E-4</v>
      </c>
      <c r="IK468" s="240">
        <f t="shared" ca="1" si="1094"/>
        <v>-4.9719289201856679E-4</v>
      </c>
      <c r="IL468" s="240">
        <f t="shared" ca="1" si="1095"/>
        <v>1.0093834147268275E-4</v>
      </c>
      <c r="IM468" s="240">
        <f t="shared" ca="1" si="1096"/>
        <v>3.2154261637962293E-4</v>
      </c>
      <c r="IN468" s="240">
        <f t="shared" ca="1" si="1097"/>
        <v>-6.6047843667068956E-4</v>
      </c>
      <c r="IO468" s="240">
        <f t="shared" ca="1" si="1098"/>
        <v>8.2780477493028359E-4</v>
      </c>
      <c r="IP468" s="240">
        <f t="shared" ca="1" si="1099"/>
        <v>-7.8004589501836762E-4</v>
      </c>
      <c r="IQ468" s="240">
        <f t="shared" ca="1" si="1100"/>
        <v>5.2961079651613584E-4</v>
      </c>
      <c r="IR468" s="240">
        <f t="shared" ca="1" si="1101"/>
        <v>-1.4156903378051007E-4</v>
      </c>
      <c r="IS468" s="240">
        <f t="shared" ca="1" si="1102"/>
        <v>-2.8325604724362791E-4</v>
      </c>
      <c r="IT468" s="240">
        <f t="shared" ca="1" si="1103"/>
        <v>6.3448383749969224E-4</v>
      </c>
      <c r="IU468" s="240">
        <f t="shared" ca="1" si="1104"/>
        <v>-8.2085621891073569E-4</v>
      </c>
      <c r="IV468" s="240">
        <f t="shared" ca="1" si="1105"/>
        <v>7.939487977901672E-4</v>
      </c>
      <c r="IW468" s="240">
        <f t="shared" ca="1" si="1106"/>
        <v>-5.6075282221654211E-4</v>
      </c>
      <c r="IX468" s="240">
        <f t="shared" ca="1" si="1107"/>
        <v>1.8185867388597753E-4</v>
      </c>
      <c r="IY468" s="240">
        <f t="shared" ca="1" si="1108"/>
        <v>2.4428708947952415E-4</v>
      </c>
      <c r="IZ468" s="240">
        <f t="shared" ca="1" si="1109"/>
        <v>-6.0696071118987319E-4</v>
      </c>
      <c r="JA468" s="240">
        <f t="shared" ca="1" si="1110"/>
        <v>8.1193014836132039E-4</v>
      </c>
      <c r="JB468" s="240">
        <f t="shared" ca="1" si="1111"/>
        <v>-8.0593900836639057E-4</v>
      </c>
    </row>
    <row r="469" spans="2:262">
      <c r="B469" s="248">
        <v>108</v>
      </c>
      <c r="C469" s="247">
        <f t="shared" si="1112"/>
        <v>2.1093750000000014E-3</v>
      </c>
      <c r="D469" s="244">
        <f t="shared" ca="1" si="855"/>
        <v>23.800957030605556</v>
      </c>
      <c r="E469" s="243">
        <f ca="1">DJ361</f>
        <v>-0.19904296939444502</v>
      </c>
      <c r="F469" s="242">
        <v>108</v>
      </c>
      <c r="G469" s="240">
        <f t="shared" ca="1" si="856"/>
        <v>5.0711606218633697E-4</v>
      </c>
      <c r="H469" s="240">
        <f t="shared" ca="1" si="857"/>
        <v>-1.2623941184395661E-4</v>
      </c>
      <c r="I469" s="240">
        <f t="shared" ca="1" si="858"/>
        <v>-2.8444961877830717E-4</v>
      </c>
      <c r="J469" s="240">
        <f t="shared" ca="1" si="859"/>
        <v>6.279637467167011E-4</v>
      </c>
      <c r="K469" s="240">
        <f t="shared" ca="1" si="860"/>
        <v>-8.2317954416033913E-4</v>
      </c>
      <c r="L469" s="240">
        <f t="shared" ca="1" si="861"/>
        <v>8.2399534202647637E-4</v>
      </c>
      <c r="M469" s="240">
        <f t="shared" ca="1" si="862"/>
        <v>-6.3021848355395023E-4</v>
      </c>
      <c r="N469" s="240">
        <f t="shared" ca="1" si="863"/>
        <v>2.8761082163673098E-4</v>
      </c>
      <c r="O469" s="240">
        <f t="shared" ca="1" si="864"/>
        <v>1.2291828463767993E-4</v>
      </c>
      <c r="P469" s="240">
        <f t="shared" ca="1" si="865"/>
        <v>-5.0441931963512076E-4</v>
      </c>
      <c r="Q469" s="240">
        <f t="shared" ca="1" si="866"/>
        <v>7.667979636310048E-4</v>
      </c>
      <c r="R469" s="240">
        <f t="shared" ca="1" si="867"/>
        <v>-8.4809153953527717E-4</v>
      </c>
      <c r="S469" s="240">
        <f t="shared" ca="1" si="868"/>
        <v>7.2910196202918571E-4</v>
      </c>
      <c r="T469" s="240">
        <f t="shared" ca="1" si="869"/>
        <v>-4.3792950884801026E-4</v>
      </c>
      <c r="U469" s="241">
        <f t="shared" ca="1" si="870"/>
        <v>4.3336730248200715E-5</v>
      </c>
      <c r="V469" s="240">
        <f t="shared" ca="1" si="871"/>
        <v>3.6149034098157664E-4</v>
      </c>
      <c r="W469" s="240">
        <f t="shared" ca="1" si="872"/>
        <v>-6.8094876738458135E-4</v>
      </c>
      <c r="X469" s="240">
        <f t="shared" ca="1" si="873"/>
        <v>8.3959605479495217E-4</v>
      </c>
      <c r="Y469" s="240">
        <f t="shared" ca="1" si="874"/>
        <v>-7.9996646098872781E-4</v>
      </c>
      <c r="Z469" s="240">
        <f t="shared" ca="1" si="875"/>
        <v>5.7141881062796381E-4</v>
      </c>
      <c r="AA469" s="240">
        <f t="shared" ca="1" si="876"/>
        <v>-2.0792633889416722E-4</v>
      </c>
      <c r="AB469" s="240">
        <f t="shared" ca="1" si="877"/>
        <v>-2.0466949125023227E-4</v>
      </c>
      <c r="AC469" s="240">
        <f t="shared" ca="1" si="878"/>
        <v>5.6893109188804053E-4</v>
      </c>
      <c r="AD469" s="240">
        <f t="shared" ca="1" si="879"/>
        <v>-7.9883536451975034E-4</v>
      </c>
      <c r="AE469" s="240">
        <f t="shared" ca="1" si="880"/>
        <v>8.4008869747883436E-4</v>
      </c>
      <c r="AF469" s="240">
        <f t="shared" ca="1" si="881"/>
        <v>-6.8294880797084502E-4</v>
      </c>
      <c r="AG469" s="240">
        <f t="shared" ca="1" si="882"/>
        <v>3.6452545494285952E-4</v>
      </c>
      <c r="AH469" s="240">
        <f t="shared" ca="1" si="883"/>
        <v>3.9983307750114888E-5</v>
      </c>
      <c r="AI469" s="240">
        <f t="shared" ca="1" si="884"/>
        <v>-4.3504971359047053E-4</v>
      </c>
      <c r="AJ469" s="240">
        <f t="shared" ca="1" si="885"/>
        <v>7.2737587917808975E-4</v>
      </c>
      <c r="AK469" s="240">
        <f t="shared" ca="1" si="886"/>
        <v>-8.4792679645199955E-4</v>
      </c>
      <c r="AL469" s="240">
        <f t="shared" ca="1" si="887"/>
        <v>7.6823346562550755E-4</v>
      </c>
      <c r="AM469" s="240">
        <f t="shared" ca="1" si="888"/>
        <v>-5.0711606218632873E-4</v>
      </c>
      <c r="AN469" s="240">
        <f t="shared" ca="1" si="889"/>
        <v>1.2623941184395385E-4</v>
      </c>
      <c r="AO469" s="240">
        <f t="shared" ca="1" si="890"/>
        <v>2.8444961877831411E-4</v>
      </c>
      <c r="AP469" s="240">
        <f t="shared" ca="1" si="891"/>
        <v>-6.2796374671670089E-4</v>
      </c>
      <c r="AQ469" s="240">
        <f t="shared" ca="1" si="892"/>
        <v>8.2317954416034011E-4</v>
      </c>
      <c r="AR469" s="240">
        <f t="shared" ca="1" si="893"/>
        <v>-8.2399534202647431E-4</v>
      </c>
      <c r="AS469" s="240">
        <f t="shared" ca="1" si="894"/>
        <v>6.3021848355395034E-4</v>
      </c>
      <c r="AT469" s="240">
        <f t="shared" ca="1" si="895"/>
        <v>-2.876108216367255E-4</v>
      </c>
      <c r="AU469" s="240">
        <f t="shared" ca="1" si="896"/>
        <v>-1.2291828463769161E-4</v>
      </c>
      <c r="AV469" s="240">
        <f t="shared" ca="1" si="897"/>
        <v>5.0441931963512315E-4</v>
      </c>
      <c r="AW469" s="240">
        <f t="shared" ca="1" si="898"/>
        <v>-7.6679796363100729E-4</v>
      </c>
      <c r="AX469" s="240">
        <f t="shared" ca="1" si="899"/>
        <v>8.4809153953527673E-4</v>
      </c>
      <c r="AY469" s="240">
        <f t="shared" ca="1" si="900"/>
        <v>-7.2910196202918278E-4</v>
      </c>
      <c r="AZ469" s="240">
        <f t="shared" ca="1" si="901"/>
        <v>4.3792950884800528E-4</v>
      </c>
      <c r="BA469" s="240">
        <f t="shared" ca="1" si="902"/>
        <v>-4.3336730248200932E-5</v>
      </c>
      <c r="BB469" s="240">
        <f t="shared" ca="1" si="903"/>
        <v>-3.614903409815819E-4</v>
      </c>
      <c r="BC469" s="240">
        <f t="shared" ca="1" si="904"/>
        <v>6.809487673845884E-4</v>
      </c>
      <c r="BD469" s="240">
        <f t="shared" ca="1" si="905"/>
        <v>-8.3959605479495478E-4</v>
      </c>
      <c r="BE469" s="240">
        <f t="shared" ca="1" si="906"/>
        <v>7.9996646098872987E-4</v>
      </c>
      <c r="BF469" s="240">
        <f t="shared" ca="1" si="907"/>
        <v>-5.7141881062796392E-4</v>
      </c>
      <c r="BG469" s="240">
        <f t="shared" ca="1" si="908"/>
        <v>2.0792633889416164E-4</v>
      </c>
      <c r="BH469" s="240">
        <f t="shared" ca="1" si="909"/>
        <v>2.0466949125023796E-4</v>
      </c>
      <c r="BI469" s="240">
        <f t="shared" ca="1" si="910"/>
        <v>-5.6893109188804942E-4</v>
      </c>
      <c r="BJ469" s="240">
        <f t="shared" ca="1" si="911"/>
        <v>7.9883536451975652E-4</v>
      </c>
      <c r="BK469" s="240">
        <f t="shared" ca="1" si="912"/>
        <v>-8.4008869747883522E-4</v>
      </c>
      <c r="BL469" s="240">
        <f t="shared" ca="1" si="913"/>
        <v>6.8294880797084166E-4</v>
      </c>
      <c r="BM469" s="240">
        <f t="shared" ca="1" si="914"/>
        <v>-3.6452545494285421E-4</v>
      </c>
      <c r="BN469" s="240">
        <f t="shared" ca="1" si="915"/>
        <v>-3.9983307750120797E-5</v>
      </c>
      <c r="BO469" s="240">
        <f t="shared" ca="1" si="916"/>
        <v>4.3504971359048582E-4</v>
      </c>
      <c r="BP469" s="240">
        <f t="shared" ca="1" si="917"/>
        <v>-7.2737587917808661E-4</v>
      </c>
      <c r="BQ469" s="240">
        <f t="shared" ca="1" si="918"/>
        <v>8.4792679645199999E-4</v>
      </c>
      <c r="BR469" s="240">
        <f t="shared" ca="1" si="919"/>
        <v>-7.6823346562550506E-4</v>
      </c>
      <c r="BS469" s="240">
        <f t="shared" ca="1" si="920"/>
        <v>5.0711606218632407E-4</v>
      </c>
      <c r="BT469" s="240">
        <f t="shared" ca="1" si="921"/>
        <v>-1.2623941184393623E-4</v>
      </c>
      <c r="BU469" s="240">
        <f t="shared" ca="1" si="922"/>
        <v>-2.844496187783082E-4</v>
      </c>
      <c r="BV469" s="240">
        <f t="shared" ca="1" si="923"/>
        <v>6.279637467167049E-4</v>
      </c>
      <c r="BW469" s="240">
        <f t="shared" ca="1" si="924"/>
        <v>-8.2317954416034162E-4</v>
      </c>
      <c r="BX469" s="240">
        <f t="shared" ca="1" si="925"/>
        <v>8.239953420264729E-4</v>
      </c>
      <c r="BY469" s="240">
        <f t="shared" ca="1" si="926"/>
        <v>-6.3021848355393842E-4</v>
      </c>
      <c r="BZ469" s="240">
        <f t="shared" ca="1" si="927"/>
        <v>2.8761082163673141E-4</v>
      </c>
      <c r="CA469" s="240">
        <f t="shared" ca="1" si="928"/>
        <v>1.2291828463768546E-4</v>
      </c>
      <c r="CB469" s="240">
        <f t="shared" ca="1" si="929"/>
        <v>-5.0441931963512781E-4</v>
      </c>
      <c r="CC469" s="240">
        <f t="shared" ca="1" si="930"/>
        <v>7.6679796363100967E-4</v>
      </c>
      <c r="CD469" s="240">
        <f t="shared" ca="1" si="931"/>
        <v>-8.4809153953527641E-4</v>
      </c>
      <c r="CE469" s="240">
        <f t="shared" ca="1" si="932"/>
        <v>7.2910196202917357E-4</v>
      </c>
      <c r="CF469" s="240">
        <f t="shared" ca="1" si="933"/>
        <v>-4.3792950884801064E-4</v>
      </c>
      <c r="CG469" s="240">
        <f t="shared" ca="1" si="934"/>
        <v>4.3336730248195131E-5</v>
      </c>
      <c r="CH469" s="240">
        <f t="shared" ca="1" si="935"/>
        <v>3.6149034098158716E-4</v>
      </c>
      <c r="CI469" s="240">
        <f t="shared" ca="1" si="936"/>
        <v>-6.8094876738459187E-4</v>
      </c>
      <c r="CJ469" s="240">
        <f t="shared" ca="1" si="937"/>
        <v>8.3959605479495554E-4</v>
      </c>
      <c r="CK469" s="240">
        <f t="shared" ca="1" si="938"/>
        <v>-7.9996646098872781E-4</v>
      </c>
      <c r="CL469" s="240">
        <f t="shared" ca="1" si="939"/>
        <v>5.7141881062795969E-4</v>
      </c>
      <c r="CM469" s="240">
        <f t="shared" ca="1" si="940"/>
        <v>-2.07926338894156E-4</v>
      </c>
      <c r="CN469" s="240">
        <f t="shared" ca="1" si="941"/>
        <v>-2.046694912502436E-4</v>
      </c>
      <c r="CO469" s="240">
        <f t="shared" ca="1" si="942"/>
        <v>5.6893109188805376E-4</v>
      </c>
      <c r="CP469" s="240">
        <f t="shared" ca="1" si="943"/>
        <v>-7.9883536451975836E-4</v>
      </c>
      <c r="CQ469" s="240">
        <f t="shared" ca="1" si="944"/>
        <v>8.4008869747883446E-4</v>
      </c>
      <c r="CR469" s="240">
        <f t="shared" ca="1" si="945"/>
        <v>-6.8294880797083819E-4</v>
      </c>
      <c r="CS469" s="240">
        <f t="shared" ca="1" si="946"/>
        <v>3.6452545494284911E-4</v>
      </c>
      <c r="CT469" s="240">
        <f t="shared" ca="1" si="947"/>
        <v>3.9983307750126652E-5</v>
      </c>
      <c r="CU469" s="240">
        <f t="shared" ca="1" si="948"/>
        <v>-4.350497135904908E-4</v>
      </c>
      <c r="CV469" s="240">
        <f t="shared" ca="1" si="949"/>
        <v>7.2737587917808964E-4</v>
      </c>
      <c r="CW469" s="240">
        <f t="shared" ca="1" si="950"/>
        <v>-8.479267964520002E-4</v>
      </c>
      <c r="CX469" s="240">
        <f t="shared" ca="1" si="951"/>
        <v>7.6823346562550257E-4</v>
      </c>
      <c r="CY469" s="240">
        <f t="shared" ca="1" si="952"/>
        <v>-5.0711606218631941E-4</v>
      </c>
      <c r="CZ469" s="240">
        <f t="shared" ca="1" si="953"/>
        <v>1.2623941184393043E-4</v>
      </c>
      <c r="DA469" s="240">
        <f t="shared" ca="1" si="954"/>
        <v>2.8444961877833644E-4</v>
      </c>
      <c r="DB469" s="240">
        <f t="shared" ca="1" si="955"/>
        <v>-6.2796374671672496E-4</v>
      </c>
      <c r="DC469" s="240">
        <f t="shared" ca="1" si="956"/>
        <v>8.23179544160349E-4</v>
      </c>
      <c r="DD469" s="240">
        <f t="shared" ca="1" si="957"/>
        <v>-8.2399534202647735E-4</v>
      </c>
      <c r="DE469" s="240">
        <f t="shared" ca="1" si="958"/>
        <v>6.3021848355395078E-4</v>
      </c>
      <c r="DF469" s="240">
        <f t="shared" ca="1" si="959"/>
        <v>-2.8761082163672588E-4</v>
      </c>
      <c r="DG469" s="240">
        <f t="shared" ca="1" si="960"/>
        <v>-1.2291828463769123E-4</v>
      </c>
      <c r="DH469" s="240">
        <f t="shared" ca="1" si="961"/>
        <v>5.0441931963513247E-4</v>
      </c>
      <c r="DI469" s="240">
        <f t="shared" ca="1" si="962"/>
        <v>-7.6679796363101228E-4</v>
      </c>
      <c r="DJ469" s="240">
        <f t="shared" ca="1" si="963"/>
        <v>8.4809153953527608E-4</v>
      </c>
      <c r="DK469" s="240">
        <f t="shared" ca="1" si="964"/>
        <v>-7.2910196202917053E-4</v>
      </c>
      <c r="DL469" s="240">
        <f t="shared" ca="1" si="965"/>
        <v>4.37929508847985E-4</v>
      </c>
      <c r="DM469" s="240">
        <f t="shared" ca="1" si="966"/>
        <v>-4.3336730248165207E-5</v>
      </c>
      <c r="DN469" s="240">
        <f t="shared" ca="1" si="967"/>
        <v>-3.6149034098161426E-4</v>
      </c>
      <c r="DO469" s="240">
        <f t="shared" ca="1" si="968"/>
        <v>6.8094876738458091E-4</v>
      </c>
      <c r="DP469" s="240">
        <f t="shared" ca="1" si="969"/>
        <v>-8.3959605479495283E-4</v>
      </c>
      <c r="DQ469" s="240">
        <f t="shared" ca="1" si="970"/>
        <v>7.9996646098872597E-4</v>
      </c>
      <c r="DR469" s="240">
        <f t="shared" ca="1" si="971"/>
        <v>-5.7141881062795536E-4</v>
      </c>
      <c r="DS469" s="240">
        <f t="shared" ca="1" si="972"/>
        <v>2.0792633889415031E-4</v>
      </c>
      <c r="DT469" s="240">
        <f t="shared" ca="1" si="973"/>
        <v>2.0466949125024926E-4</v>
      </c>
      <c r="DU469" s="240">
        <f t="shared" ca="1" si="974"/>
        <v>-5.6893109188805799E-4</v>
      </c>
      <c r="DV469" s="240">
        <f t="shared" ca="1" si="975"/>
        <v>7.9883536451976042E-4</v>
      </c>
      <c r="DW469" s="240">
        <f t="shared" ca="1" si="976"/>
        <v>-8.4008869747883002E-4</v>
      </c>
      <c r="DX469" s="240">
        <f t="shared" ca="1" si="977"/>
        <v>6.8294880797082041E-4</v>
      </c>
      <c r="DY469" s="240">
        <f t="shared" ca="1" si="978"/>
        <v>-3.6452545494286548E-4</v>
      </c>
      <c r="DZ469" s="240">
        <f t="shared" ca="1" si="979"/>
        <v>-3.9983307750108275E-5</v>
      </c>
      <c r="EA469" s="240">
        <f t="shared" ca="1" si="980"/>
        <v>4.3504971359047514E-4</v>
      </c>
      <c r="EB469" s="240">
        <f t="shared" ca="1" si="981"/>
        <v>-7.2737587917809257E-4</v>
      </c>
      <c r="EC469" s="240">
        <f t="shared" ca="1" si="982"/>
        <v>8.4792679645200042E-4</v>
      </c>
      <c r="ED469" s="240">
        <f t="shared" ca="1" si="983"/>
        <v>-7.6823346562550018E-4</v>
      </c>
      <c r="EE469" s="240">
        <f t="shared" ca="1" si="984"/>
        <v>5.0711606218631475E-4</v>
      </c>
      <c r="EF469" s="240">
        <f t="shared" ca="1" si="985"/>
        <v>-1.2623941184392468E-4</v>
      </c>
      <c r="EG469" s="240">
        <f t="shared" ca="1" si="986"/>
        <v>-2.8444961877834197E-4</v>
      </c>
      <c r="EH469" s="240">
        <f t="shared" ca="1" si="987"/>
        <v>6.2796374671672897E-4</v>
      </c>
      <c r="EI469" s="240">
        <f t="shared" ca="1" si="988"/>
        <v>-8.231795441603503E-4</v>
      </c>
      <c r="EJ469" s="240">
        <f t="shared" ca="1" si="989"/>
        <v>8.2399534202647583E-4</v>
      </c>
      <c r="EK469" s="240">
        <f t="shared" ca="1" si="990"/>
        <v>-6.3021848355394687E-4</v>
      </c>
      <c r="EL469" s="240">
        <f t="shared" ca="1" si="991"/>
        <v>2.876108216367203E-4</v>
      </c>
      <c r="EM469" s="240">
        <f t="shared" ca="1" si="992"/>
        <v>1.2291828463769703E-4</v>
      </c>
      <c r="EN469" s="240">
        <f t="shared" ca="1" si="993"/>
        <v>-5.0441931963513713E-4</v>
      </c>
      <c r="EO469" s="240">
        <f t="shared" ca="1" si="994"/>
        <v>7.6679796363101477E-4</v>
      </c>
      <c r="EP469" s="240">
        <f t="shared" ca="1" si="995"/>
        <v>-8.4809153953527587E-4</v>
      </c>
      <c r="EQ469" s="240">
        <f t="shared" ca="1" si="996"/>
        <v>7.2910196202916749E-4</v>
      </c>
      <c r="ER469" s="240">
        <f t="shared" ca="1" si="997"/>
        <v>-4.3792950884798002E-4</v>
      </c>
      <c r="ES469" s="240">
        <f t="shared" ca="1" si="998"/>
        <v>4.3336730248159352E-5</v>
      </c>
      <c r="ET469" s="240">
        <f t="shared" ca="1" si="999"/>
        <v>3.6149034098157588E-4</v>
      </c>
      <c r="EU469" s="240">
        <f t="shared" ca="1" si="1000"/>
        <v>-6.8094876738458449E-4</v>
      </c>
      <c r="EV469" s="240">
        <f t="shared" ca="1" si="1001"/>
        <v>8.395960547949538E-4</v>
      </c>
      <c r="EW469" s="240">
        <f t="shared" ca="1" si="1002"/>
        <v>-7.9996646098872402E-4</v>
      </c>
      <c r="EX469" s="240">
        <f t="shared" ca="1" si="1003"/>
        <v>5.7141881062795102E-4</v>
      </c>
      <c r="EY469" s="240">
        <f t="shared" ca="1" si="1004"/>
        <v>-2.0792633889414467E-4</v>
      </c>
      <c r="EZ469" s="240">
        <f t="shared" ca="1" si="1005"/>
        <v>-2.046694912502549E-4</v>
      </c>
      <c r="FA469" s="240">
        <f t="shared" ca="1" si="1006"/>
        <v>5.6893109188806232E-4</v>
      </c>
      <c r="FB469" s="240">
        <f t="shared" ca="1" si="1007"/>
        <v>-7.9883536451976237E-4</v>
      </c>
      <c r="FC469" s="240">
        <f t="shared" ca="1" si="1008"/>
        <v>8.4008869747882926E-4</v>
      </c>
      <c r="FD469" s="240">
        <f t="shared" ca="1" si="1009"/>
        <v>-6.8294880797081683E-4</v>
      </c>
      <c r="FE469" s="240">
        <f t="shared" ca="1" si="1010"/>
        <v>3.6452545494286033E-4</v>
      </c>
      <c r="FF469" s="240">
        <f t="shared" ca="1" si="1011"/>
        <v>3.9983307750114129E-5</v>
      </c>
      <c r="FG469" s="240">
        <f t="shared" ca="1" si="1012"/>
        <v>-4.3504971359048012E-4</v>
      </c>
      <c r="FH469" s="240">
        <f t="shared" ca="1" si="1013"/>
        <v>7.273758791780955E-4</v>
      </c>
      <c r="FI469" s="240">
        <f t="shared" ca="1" si="1014"/>
        <v>-8.4792679645200085E-4</v>
      </c>
      <c r="FJ469" s="240">
        <f t="shared" ca="1" si="1015"/>
        <v>7.6823346562549769E-4</v>
      </c>
      <c r="FK469" s="240">
        <f t="shared" ca="1" si="1016"/>
        <v>-5.0711606218631008E-4</v>
      </c>
      <c r="FL469" s="240">
        <f t="shared" ca="1" si="1017"/>
        <v>1.2623941184391888E-4</v>
      </c>
      <c r="FM469" s="240">
        <f t="shared" ca="1" si="1018"/>
        <v>2.8444961877834745E-4</v>
      </c>
      <c r="FN469" s="240">
        <f t="shared" ca="1" si="1019"/>
        <v>-6.2796374671673287E-4</v>
      </c>
      <c r="FO469" s="240">
        <f t="shared" ca="1" si="1020"/>
        <v>8.2317954416035182E-4</v>
      </c>
      <c r="FP469" s="240">
        <f t="shared" ca="1" si="1021"/>
        <v>-8.2399534202647453E-4</v>
      </c>
      <c r="FQ469" s="240">
        <f t="shared" ca="1" si="1022"/>
        <v>6.3021848355394297E-4</v>
      </c>
      <c r="FR469" s="240">
        <f t="shared" ca="1" si="1023"/>
        <v>-2.8761082163671498E-4</v>
      </c>
      <c r="FS469" s="240">
        <f t="shared" ca="1" si="1024"/>
        <v>-1.2291828463770275E-4</v>
      </c>
      <c r="FT469" s="240">
        <f t="shared" ca="1" si="1025"/>
        <v>5.044193196351418E-4</v>
      </c>
      <c r="FU469" s="240">
        <f t="shared" ca="1" si="1026"/>
        <v>-7.6679796363101726E-4</v>
      </c>
      <c r="FV469" s="240">
        <f t="shared" ca="1" si="1027"/>
        <v>8.4809153953527565E-4</v>
      </c>
      <c r="FW469" s="240">
        <f t="shared" ca="1" si="1028"/>
        <v>-7.2910196202916468E-4</v>
      </c>
      <c r="FX469" s="240">
        <f t="shared" ca="1" si="1029"/>
        <v>4.3792950884797492E-4</v>
      </c>
      <c r="FY469" s="240">
        <f t="shared" ca="1" si="1030"/>
        <v>-4.3336730248153606E-5</v>
      </c>
      <c r="FZ469" s="240">
        <f t="shared" ca="1" si="1031"/>
        <v>-3.6149034098162484E-4</v>
      </c>
      <c r="GA469" s="240">
        <f t="shared" ca="1" si="1032"/>
        <v>6.8094876738458796E-4</v>
      </c>
      <c r="GB469" s="240">
        <f t="shared" ca="1" si="1033"/>
        <v>-8.3959605479495467E-4</v>
      </c>
      <c r="GC469" s="240">
        <f t="shared" ca="1" si="1034"/>
        <v>7.9996646098872207E-4</v>
      </c>
      <c r="GD469" s="240">
        <f t="shared" ca="1" si="1035"/>
        <v>-5.7141881062794679E-4</v>
      </c>
      <c r="GE469" s="240">
        <f t="shared" ca="1" si="1036"/>
        <v>2.0792633889413898E-4</v>
      </c>
      <c r="GF469" s="240">
        <f t="shared" ca="1" si="1037"/>
        <v>2.0466949125026059E-4</v>
      </c>
      <c r="GG469" s="240">
        <f t="shared" ca="1" si="1038"/>
        <v>-5.6893109188806666E-4</v>
      </c>
      <c r="GH469" s="240">
        <f t="shared" ca="1" si="1039"/>
        <v>7.9883536451976433E-4</v>
      </c>
      <c r="GI469" s="240">
        <f t="shared" ca="1" si="1040"/>
        <v>-8.4008869747882839E-4</v>
      </c>
      <c r="GJ469" s="240">
        <f t="shared" ca="1" si="1041"/>
        <v>6.8294880797081336E-4</v>
      </c>
      <c r="GK469" s="240">
        <f t="shared" ca="1" si="1042"/>
        <v>-3.6452545494285507E-4</v>
      </c>
      <c r="GL469" s="240">
        <f t="shared" ca="1" si="1043"/>
        <v>-3.998330775011993E-5</v>
      </c>
      <c r="GM469" s="240">
        <f t="shared" ca="1" si="1044"/>
        <v>4.3504971359048517E-4</v>
      </c>
      <c r="GN469" s="240">
        <f t="shared" ca="1" si="1045"/>
        <v>-7.2737587917809854E-4</v>
      </c>
      <c r="GO469" s="240">
        <f t="shared" ca="1" si="1046"/>
        <v>8.4792679645200107E-4</v>
      </c>
      <c r="GP469" s="240">
        <f t="shared" ca="1" si="1047"/>
        <v>-7.6823346562549519E-4</v>
      </c>
      <c r="GQ469" s="240">
        <f t="shared" ca="1" si="1048"/>
        <v>5.0711606218630542E-4</v>
      </c>
      <c r="GR469" s="240">
        <f t="shared" ca="1" si="1049"/>
        <v>-1.2623941184391308E-4</v>
      </c>
      <c r="GS469" s="240">
        <f t="shared" ca="1" si="1050"/>
        <v>-2.8444961877835292E-4</v>
      </c>
      <c r="GT469" s="240">
        <f t="shared" ca="1" si="1051"/>
        <v>6.2796374671673677E-4</v>
      </c>
      <c r="GU469" s="240">
        <f t="shared" ca="1" si="1052"/>
        <v>-8.2317954416035323E-4</v>
      </c>
      <c r="GV469" s="240">
        <f t="shared" ca="1" si="1053"/>
        <v>8.2399534202646152E-4</v>
      </c>
      <c r="GW469" s="240">
        <f t="shared" ca="1" si="1054"/>
        <v>-6.3021848355390665E-4</v>
      </c>
      <c r="GX469" s="240">
        <f t="shared" ca="1" si="1055"/>
        <v>2.8761082163666403E-4</v>
      </c>
      <c r="GY469" s="240">
        <f t="shared" ca="1" si="1056"/>
        <v>1.2291828463775625E-4</v>
      </c>
      <c r="GZ469" s="240">
        <f t="shared" ca="1" si="1057"/>
        <v>-5.0441931963518538E-4</v>
      </c>
      <c r="HA469" s="240">
        <f t="shared" ca="1" si="1058"/>
        <v>7.6679796363099905E-4</v>
      </c>
      <c r="HB469" s="240">
        <f t="shared" ca="1" si="1059"/>
        <v>-8.4809153953527749E-4</v>
      </c>
      <c r="HC469" s="240">
        <f t="shared" ca="1" si="1060"/>
        <v>7.2910196202918636E-4</v>
      </c>
      <c r="HD469" s="240">
        <f t="shared" ca="1" si="1061"/>
        <v>-4.3792950884801135E-4</v>
      </c>
      <c r="HE469" s="240">
        <f t="shared" ca="1" si="1062"/>
        <v>4.3336730248195944E-5</v>
      </c>
      <c r="HF469" s="240">
        <f t="shared" ca="1" si="1063"/>
        <v>3.614903409815864E-4</v>
      </c>
      <c r="HG469" s="240">
        <f t="shared" ca="1" si="1064"/>
        <v>-6.8094876738459143E-4</v>
      </c>
      <c r="HH469" s="240">
        <f t="shared" ca="1" si="1065"/>
        <v>8.3959605479495543E-4</v>
      </c>
      <c r="HI469" s="240">
        <f t="shared" ca="1" si="1066"/>
        <v>-7.9996646098872012E-4</v>
      </c>
      <c r="HJ469" s="240">
        <f t="shared" ca="1" si="1067"/>
        <v>5.7141881062794234E-4</v>
      </c>
      <c r="HK469" s="240">
        <f t="shared" ca="1" si="1068"/>
        <v>-2.0792633889413339E-4</v>
      </c>
      <c r="HL469" s="240">
        <f t="shared" ca="1" si="1069"/>
        <v>-2.0466949125026618E-4</v>
      </c>
      <c r="HM469" s="240">
        <f t="shared" ca="1" si="1070"/>
        <v>5.68931091888071E-4</v>
      </c>
      <c r="HN469" s="240">
        <f t="shared" ca="1" si="1071"/>
        <v>-7.9883536451976628E-4</v>
      </c>
      <c r="HO469" s="240">
        <f t="shared" ca="1" si="1072"/>
        <v>8.4008869747882753E-4</v>
      </c>
      <c r="HP469" s="240">
        <f t="shared" ca="1" si="1073"/>
        <v>-6.8294880797080989E-4</v>
      </c>
      <c r="HQ469" s="240">
        <f t="shared" ca="1" si="1074"/>
        <v>3.6452545494280628E-4</v>
      </c>
      <c r="HR469" s="240">
        <f t="shared" ca="1" si="1075"/>
        <v>3.9983307750173923E-5</v>
      </c>
      <c r="HS469" s="240">
        <f t="shared" ca="1" si="1076"/>
        <v>-4.3504971359053157E-4</v>
      </c>
      <c r="HT469" s="240">
        <f t="shared" ca="1" si="1077"/>
        <v>7.2737587917812651E-4</v>
      </c>
      <c r="HU469" s="240">
        <f t="shared" ca="1" si="1078"/>
        <v>-8.4792679645200389E-4</v>
      </c>
      <c r="HV469" s="240">
        <f t="shared" ca="1" si="1079"/>
        <v>7.682334656254721E-4</v>
      </c>
      <c r="HW469" s="240">
        <f t="shared" ca="1" si="1080"/>
        <v>-5.0711606218633936E-4</v>
      </c>
      <c r="HX469" s="240">
        <f t="shared" ca="1" si="1081"/>
        <v>1.2623941184395509E-4</v>
      </c>
      <c r="HY469" s="240">
        <f t="shared" ca="1" si="1082"/>
        <v>2.8444961877831292E-4</v>
      </c>
      <c r="HZ469" s="240">
        <f t="shared" ca="1" si="1083"/>
        <v>-6.2796374671670826E-4</v>
      </c>
      <c r="IA469" s="240">
        <f t="shared" ca="1" si="1084"/>
        <v>8.2317954416034282E-4</v>
      </c>
      <c r="IB469" s="240">
        <f t="shared" ca="1" si="1085"/>
        <v>-8.239953420264716E-4</v>
      </c>
      <c r="IC469" s="240">
        <f t="shared" ca="1" si="1086"/>
        <v>6.3021848355393506E-4</v>
      </c>
      <c r="ID469" s="240">
        <f t="shared" ca="1" si="1087"/>
        <v>-2.8761082163670387E-4</v>
      </c>
      <c r="IE469" s="240">
        <f t="shared" ca="1" si="1088"/>
        <v>5.2601036492348606E-5</v>
      </c>
      <c r="IF469" s="240">
        <f t="shared" ca="1" si="1089"/>
        <v>5.0441931963515123E-4</v>
      </c>
      <c r="IG469" s="240">
        <f t="shared" ca="1" si="1090"/>
        <v>-7.6679796363102225E-4</v>
      </c>
      <c r="IH469" s="240">
        <f t="shared" ca="1" si="1091"/>
        <v>8.48091539535275E-4</v>
      </c>
      <c r="II469" s="240">
        <f t="shared" ca="1" si="1092"/>
        <v>-7.291019620291586E-4</v>
      </c>
      <c r="IJ469" s="240">
        <f t="shared" ca="1" si="1093"/>
        <v>4.37929508847965E-4</v>
      </c>
      <c r="IK469" s="240">
        <f t="shared" ca="1" si="1094"/>
        <v>-4.3336730248141951E-5</v>
      </c>
      <c r="IL469" s="240">
        <f t="shared" ca="1" si="1095"/>
        <v>-3.6149034098163535E-4</v>
      </c>
      <c r="IM469" s="240">
        <f t="shared" ca="1" si="1096"/>
        <v>6.8094876738462374E-4</v>
      </c>
      <c r="IN469" s="240">
        <f t="shared" ca="1" si="1097"/>
        <v>-8.3959605479496345E-4</v>
      </c>
      <c r="IO469" s="240">
        <f t="shared" ca="1" si="1098"/>
        <v>7.9996646098870201E-4</v>
      </c>
      <c r="IP469" s="240">
        <f t="shared" ca="1" si="1099"/>
        <v>-5.7141881062790245E-4</v>
      </c>
      <c r="IQ469" s="240">
        <f t="shared" ca="1" si="1100"/>
        <v>2.0792633889408092E-4</v>
      </c>
      <c r="IR469" s="240">
        <f t="shared" ca="1" si="1101"/>
        <v>2.04669491250225E-4</v>
      </c>
      <c r="IS469" s="240">
        <f t="shared" ca="1" si="1102"/>
        <v>-5.6893109188803945E-4</v>
      </c>
      <c r="IT469" s="240">
        <f t="shared" ca="1" si="1103"/>
        <v>7.9883536451975197E-4</v>
      </c>
      <c r="IU469" s="240">
        <f t="shared" ca="1" si="1104"/>
        <v>-8.4008869747883371E-4</v>
      </c>
      <c r="IV469" s="240">
        <f t="shared" ca="1" si="1105"/>
        <v>6.8294880797083516E-4</v>
      </c>
      <c r="IW469" s="240">
        <f t="shared" ca="1" si="1106"/>
        <v>-3.645254549428445E-4</v>
      </c>
      <c r="IX469" s="240">
        <f t="shared" ca="1" si="1107"/>
        <v>-3.9983307750131585E-5</v>
      </c>
      <c r="IY469" s="240">
        <f t="shared" ca="1" si="1108"/>
        <v>4.3504971359049514E-4</v>
      </c>
      <c r="IZ469" s="240">
        <f t="shared" ca="1" si="1109"/>
        <v>-7.2737587917810461E-4</v>
      </c>
      <c r="JA469" s="240">
        <f t="shared" ca="1" si="1110"/>
        <v>8.4792679645200161E-4</v>
      </c>
      <c r="JB469" s="240">
        <f t="shared" ca="1" si="1111"/>
        <v>-7.6823346562549021E-4</v>
      </c>
    </row>
    <row r="470" spans="2:262">
      <c r="B470" s="248">
        <v>109</v>
      </c>
      <c r="C470" s="247">
        <f t="shared" si="1112"/>
        <v>2.1289062500000015E-3</v>
      </c>
      <c r="D470" s="244">
        <f t="shared" ca="1" si="855"/>
        <v>23.802842478373282</v>
      </c>
      <c r="E470" s="243">
        <f ca="1">DK361</f>
        <v>-0.1971575216267174</v>
      </c>
      <c r="F470" s="242">
        <v>109</v>
      </c>
      <c r="G470" s="240">
        <f t="shared" ca="1" si="856"/>
        <v>1.0636785622058009E-4</v>
      </c>
      <c r="H470" s="240">
        <f t="shared" ca="1" si="857"/>
        <v>6.4232277855786642E-5</v>
      </c>
      <c r="I470" s="240">
        <f t="shared" ca="1" si="858"/>
        <v>-2.2111551922444271E-4</v>
      </c>
      <c r="J470" s="240">
        <f t="shared" ca="1" si="859"/>
        <v>3.3077923242968559E-4</v>
      </c>
      <c r="K470" s="240">
        <f t="shared" ca="1" si="860"/>
        <v>-3.6980457824954715E-4</v>
      </c>
      <c r="L470" s="240">
        <f t="shared" ca="1" si="861"/>
        <v>3.2985763954202207E-4</v>
      </c>
      <c r="M470" s="240">
        <f t="shared" ca="1" si="862"/>
        <v>-2.194691408983027E-4</v>
      </c>
      <c r="N470" s="240">
        <f t="shared" ca="1" si="863"/>
        <v>6.2212700483711095E-5</v>
      </c>
      <c r="O470" s="240">
        <f t="shared" ca="1" si="864"/>
        <v>1.0832934906820522E-4</v>
      </c>
      <c r="P470" s="240">
        <f t="shared" ca="1" si="865"/>
        <v>-2.557375147245364E-4</v>
      </c>
      <c r="Q470" s="240">
        <f t="shared" ca="1" si="866"/>
        <v>3.4853257669039908E-4</v>
      </c>
      <c r="R470" s="240">
        <f t="shared" ca="1" si="867"/>
        <v>-3.6689801979177081E-4</v>
      </c>
      <c r="S470" s="240">
        <f t="shared" ca="1" si="868"/>
        <v>3.0691187798664708E-4</v>
      </c>
      <c r="T470" s="240">
        <f t="shared" ca="1" si="869"/>
        <v>-1.8138427569468018E-4</v>
      </c>
      <c r="U470" s="241">
        <f t="shared" ca="1" si="870"/>
        <v>1.7121807823825913E-5</v>
      </c>
      <c r="V470" s="240">
        <f t="shared" ca="1" si="871"/>
        <v>1.507970460374009E-4</v>
      </c>
      <c r="W470" s="240">
        <f t="shared" ca="1" si="872"/>
        <v>-2.8651297996203627E-4</v>
      </c>
      <c r="X470" s="240">
        <f t="shared" ca="1" si="873"/>
        <v>3.610436665826668E-4</v>
      </c>
      <c r="Y470" s="240">
        <f t="shared" ca="1" si="874"/>
        <v>-3.5847297360670283E-4</v>
      </c>
      <c r="Z470" s="240">
        <f t="shared" ca="1" si="875"/>
        <v>2.7934987611198501E-4</v>
      </c>
      <c r="AA470" s="240">
        <f t="shared" ca="1" si="876"/>
        <v>-1.40571222151659E-4</v>
      </c>
      <c r="AB470" s="240">
        <f t="shared" ca="1" si="877"/>
        <v>-2.8226612762755098E-5</v>
      </c>
      <c r="AC470" s="240">
        <f t="shared" ca="1" si="878"/>
        <v>1.9099661507191338E-4</v>
      </c>
      <c r="AD470" s="240">
        <f t="shared" ca="1" si="879"/>
        <v>-3.1297902329388571E-4</v>
      </c>
      <c r="AE470" s="240">
        <f t="shared" ca="1" si="880"/>
        <v>3.6812432366915501E-4</v>
      </c>
      <c r="AF470" s="240">
        <f t="shared" ca="1" si="881"/>
        <v>-3.4465616023102142E-4</v>
      </c>
      <c r="AG470" s="240">
        <f t="shared" ca="1" si="882"/>
        <v>2.4758619208101141E-4</v>
      </c>
      <c r="AH470" s="240">
        <f t="shared" ca="1" si="883"/>
        <v>-9.7643846583418047E-5</v>
      </c>
      <c r="AI470" s="240">
        <f t="shared" ca="1" si="884"/>
        <v>-7.3150478819980291E-5</v>
      </c>
      <c r="AJ470" s="240">
        <f t="shared" ca="1" si="885"/>
        <v>2.2832341723560219E-4</v>
      </c>
      <c r="AK470" s="240">
        <f t="shared" ca="1" si="886"/>
        <v>-3.3473757079370992E-4</v>
      </c>
      <c r="AL470" s="240">
        <f t="shared" ca="1" si="887"/>
        <v>3.6966804827658875E-4</v>
      </c>
      <c r="AM470" s="240">
        <f t="shared" ca="1" si="888"/>
        <v>-3.2565539739862106E-4</v>
      </c>
      <c r="AN470" s="240">
        <f t="shared" ca="1" si="889"/>
        <v>2.1209858126727268E-4</v>
      </c>
      <c r="AO470" s="240">
        <f t="shared" ca="1" si="890"/>
        <v>-5.3247816675423251E-5</v>
      </c>
      <c r="AP470" s="240">
        <f t="shared" ca="1" si="891"/>
        <v>-1.1697409358709341E-4</v>
      </c>
      <c r="AQ470" s="240">
        <f t="shared" ca="1" si="892"/>
        <v>2.6221602268004362E-4</v>
      </c>
      <c r="AR470" s="240">
        <f t="shared" ca="1" si="893"/>
        <v>-3.5146135365420457E-4</v>
      </c>
      <c r="AS470" s="240">
        <f t="shared" ca="1" si="894"/>
        <v>3.6565162134996891E-4</v>
      </c>
      <c r="AT470" s="240">
        <f t="shared" ca="1" si="895"/>
        <v>-3.0175647426846389E-4</v>
      </c>
      <c r="AU470" s="240">
        <f t="shared" ca="1" si="896"/>
        <v>1.7342081036937176E-4</v>
      </c>
      <c r="AV470" s="240">
        <f t="shared" ca="1" si="897"/>
        <v>-8.0508900414198031E-6</v>
      </c>
      <c r="AW470" s="240">
        <f t="shared" ca="1" si="898"/>
        <v>-1.5903830910687358E-4</v>
      </c>
      <c r="AX470" s="240">
        <f t="shared" ca="1" si="899"/>
        <v>2.9216465507202633E-4</v>
      </c>
      <c r="AY470" s="240">
        <f t="shared" ca="1" si="900"/>
        <v>-3.6289883061460466E-4</v>
      </c>
      <c r="AZ470" s="240">
        <f t="shared" ca="1" si="901"/>
        <v>3.5613545368877399E-4</v>
      </c>
      <c r="BA470" s="240">
        <f t="shared" ca="1" si="902"/>
        <v>-2.7331885288960127E-4</v>
      </c>
      <c r="BB470" s="240">
        <f t="shared" ca="1" si="903"/>
        <v>1.3213462906296831E-4</v>
      </c>
      <c r="BC470" s="240">
        <f t="shared" ca="1" si="904"/>
        <v>3.7267129472595874E-5</v>
      </c>
      <c r="BD470" s="240">
        <f t="shared" ca="1" si="905"/>
        <v>-1.9871044042441317E-4</v>
      </c>
      <c r="BE470" s="240">
        <f t="shared" ca="1" si="906"/>
        <v>3.1771885910411059E-4</v>
      </c>
      <c r="BF470" s="240">
        <f t="shared" ca="1" si="907"/>
        <v>-3.6887797137539227E-4</v>
      </c>
      <c r="BG470" s="240">
        <f t="shared" ca="1" si="908"/>
        <v>3.4126267731229729E-4</v>
      </c>
      <c r="BH470" s="240">
        <f t="shared" ca="1" si="909"/>
        <v>-2.4077026155738517E-4</v>
      </c>
      <c r="BI470" s="240">
        <f t="shared" ca="1" si="910"/>
        <v>8.8861019944218777E-5</v>
      </c>
      <c r="BJ470" s="240">
        <f t="shared" ca="1" si="911"/>
        <v>8.2024616671003364E-5</v>
      </c>
      <c r="BK470" s="240">
        <f t="shared" ca="1" si="912"/>
        <v>-2.3539378175778337E-4</v>
      </c>
      <c r="BL470" s="240">
        <f t="shared" ca="1" si="913"/>
        <v>3.3849427576173468E-4</v>
      </c>
      <c r="BM470" s="240">
        <f t="shared" ca="1" si="914"/>
        <v>-3.69308844094127E-4</v>
      </c>
      <c r="BN470" s="240">
        <f t="shared" ca="1" si="915"/>
        <v>3.212569926208692E-4</v>
      </c>
      <c r="BO470" s="240">
        <f t="shared" ca="1" si="916"/>
        <v>-2.0460026138176496E-4</v>
      </c>
      <c r="BP470" s="240">
        <f t="shared" ca="1" si="917"/>
        <v>4.4250858373431651E-5</v>
      </c>
      <c r="BQ470" s="240">
        <f t="shared" ca="1" si="918"/>
        <v>1.2554837728595404E-4</v>
      </c>
      <c r="BR470" s="240">
        <f t="shared" ca="1" si="919"/>
        <v>-2.6853658150837687E-4</v>
      </c>
      <c r="BS470" s="240">
        <f t="shared" ca="1" si="920"/>
        <v>3.5417842344055359E-4</v>
      </c>
      <c r="BT470" s="240">
        <f t="shared" ca="1" si="921"/>
        <v>-3.6418496804406053E-4</v>
      </c>
      <c r="BU470" s="240">
        <f t="shared" ca="1" si="922"/>
        <v>2.9641930373358111E-4</v>
      </c>
      <c r="BV470" s="240">
        <f t="shared" ca="1" si="923"/>
        <v>-1.6535288283251153E-4</v>
      </c>
      <c r="BW470" s="240">
        <f t="shared" ca="1" si="924"/>
        <v>-1.024877296105115E-6</v>
      </c>
      <c r="BX470" s="240">
        <f t="shared" ca="1" si="925"/>
        <v>1.6718377344576084E-4</v>
      </c>
      <c r="BY470" s="240">
        <f t="shared" ca="1" si="926"/>
        <v>-2.9764034111854097E-4</v>
      </c>
      <c r="BZ470" s="240">
        <f t="shared" ca="1" si="927"/>
        <v>3.645353979606399E-4</v>
      </c>
      <c r="CA470" s="240">
        <f t="shared" ca="1" si="928"/>
        <v>-3.5358341109030295E-4</v>
      </c>
      <c r="CB470" s="240">
        <f t="shared" ca="1" si="929"/>
        <v>2.671231926102869E-4</v>
      </c>
      <c r="CC470" s="240">
        <f t="shared" ca="1" si="930"/>
        <v>-1.236184430145768E-4</v>
      </c>
      <c r="CD470" s="240">
        <f t="shared" ca="1" si="931"/>
        <v>-4.6285197857150065E-5</v>
      </c>
      <c r="CE470" s="240">
        <f t="shared" ca="1" si="932"/>
        <v>2.0630457003786536E-4</v>
      </c>
      <c r="CF470" s="240">
        <f t="shared" ca="1" si="933"/>
        <v>-3.2226731295388432E-4</v>
      </c>
      <c r="CG470" s="240">
        <f t="shared" ca="1" si="934"/>
        <v>3.6940942078490867E-4</v>
      </c>
      <c r="CH470" s="240">
        <f t="shared" ca="1" si="935"/>
        <v>-3.3766363051739967E-4</v>
      </c>
      <c r="CI470" s="240">
        <f t="shared" ca="1" si="936"/>
        <v>2.338093000311766E-4</v>
      </c>
      <c r="CJ470" s="240">
        <f t="shared" ca="1" si="937"/>
        <v>-8.0024666749327534E-5</v>
      </c>
      <c r="CK470" s="240">
        <f t="shared" ca="1" si="938"/>
        <v>-9.0849345960041807E-5</v>
      </c>
      <c r="CL470" s="240">
        <f t="shared" ca="1" si="939"/>
        <v>2.4232235386777409E-4</v>
      </c>
      <c r="CM470" s="240">
        <f t="shared" ca="1" si="940"/>
        <v>-3.4204708443515445E-4</v>
      </c>
      <c r="CN470" s="240">
        <f t="shared" ca="1" si="941"/>
        <v>3.6872718207332995E-4</v>
      </c>
      <c r="CO470" s="240">
        <f t="shared" ca="1" si="942"/>
        <v>-3.1666507464333263E-4</v>
      </c>
      <c r="CP470" s="240">
        <f t="shared" ca="1" si="943"/>
        <v>1.9697869794929734E-4</v>
      </c>
      <c r="CQ470" s="240">
        <f t="shared" ca="1" si="944"/>
        <v>-3.5227245009002053E-5</v>
      </c>
      <c r="CR470" s="240">
        <f t="shared" ca="1" si="945"/>
        <v>-1.340470353368887E-4</v>
      </c>
      <c r="CS470" s="240">
        <f t="shared" ca="1" si="946"/>
        <v>2.7469538394123887E-4</v>
      </c>
      <c r="CT470" s="240">
        <f t="shared" ca="1" si="947"/>
        <v>-3.5668214938820773E-4</v>
      </c>
      <c r="CU470" s="240">
        <f t="shared" ca="1" si="948"/>
        <v>3.6249894333115521E-4</v>
      </c>
      <c r="CV470" s="240">
        <f t="shared" ca="1" si="949"/>
        <v>-2.9090358129396085E-4</v>
      </c>
      <c r="CW470" s="240">
        <f t="shared" ca="1" si="950"/>
        <v>1.5718535290198008E-4</v>
      </c>
      <c r="CX470" s="240">
        <f t="shared" ca="1" si="951"/>
        <v>1.0100027285880019E-5</v>
      </c>
      <c r="CY470" s="240">
        <f t="shared" ca="1" si="952"/>
        <v>-1.7522853253094231E-4</v>
      </c>
      <c r="CZ470" s="240">
        <f t="shared" ca="1" si="953"/>
        <v>3.0293673975305489E-4</v>
      </c>
      <c r="DA470" s="240">
        <f t="shared" ca="1" si="954"/>
        <v>-3.6595238281380107E-4</v>
      </c>
      <c r="DB470" s="240">
        <f t="shared" ca="1" si="955"/>
        <v>3.5081838306633107E-4</v>
      </c>
      <c r="DC470" s="240">
        <f t="shared" ca="1" si="956"/>
        <v>-2.6076662730811599E-4</v>
      </c>
      <c r="DD470" s="240">
        <f t="shared" ca="1" si="957"/>
        <v>1.1502779383848476E-4</v>
      </c>
      <c r="DE470" s="240">
        <f t="shared" ca="1" si="958"/>
        <v>5.5275385769230093E-5</v>
      </c>
      <c r="DF470" s="240">
        <f t="shared" ca="1" si="959"/>
        <v>-2.1377442949255151E-4</v>
      </c>
      <c r="DG470" s="240">
        <f t="shared" ca="1" si="960"/>
        <v>3.2662164502468062E-4</v>
      </c>
      <c r="DH470" s="240">
        <f t="shared" ca="1" si="961"/>
        <v>-3.6971835177245226E-4</v>
      </c>
      <c r="DI470" s="240">
        <f t="shared" ca="1" si="962"/>
        <v>3.3386118777752608E-4</v>
      </c>
      <c r="DJ470" s="240">
        <f t="shared" ca="1" si="963"/>
        <v>-2.2670750052532196E-4</v>
      </c>
      <c r="DK470" s="240">
        <f t="shared" ca="1" si="964"/>
        <v>7.1140109687501513E-5</v>
      </c>
      <c r="DL470" s="240">
        <f t="shared" ca="1" si="965"/>
        <v>9.9619351000139526E-5</v>
      </c>
      <c r="DM470" s="240">
        <f t="shared" ca="1" si="966"/>
        <v>-2.4910496005281887E-4</v>
      </c>
      <c r="DN470" s="240">
        <f t="shared" ca="1" si="967"/>
        <v>3.4539385673487455E-4</v>
      </c>
      <c r="DO470" s="240">
        <f t="shared" ca="1" si="968"/>
        <v>-3.6792341258564906E-4</v>
      </c>
      <c r="DP470" s="240">
        <f t="shared" ca="1" si="969"/>
        <v>3.1188240946570047E-4</v>
      </c>
      <c r="DQ470" s="240">
        <f t="shared" ca="1" si="970"/>
        <v>-1.8923848191470193E-4</v>
      </c>
      <c r="DR470" s="240">
        <f t="shared" ca="1" si="971"/>
        <v>2.6182412069400033E-5</v>
      </c>
      <c r="DS470" s="240">
        <f t="shared" ca="1" si="972"/>
        <v>1.4246494846607794E-4</v>
      </c>
      <c r="DT470" s="240">
        <f t="shared" ca="1" si="973"/>
        <v>-2.8068872014633657E-4</v>
      </c>
      <c r="DU470" s="240">
        <f t="shared" ca="1" si="974"/>
        <v>3.5897102334627492E-4</v>
      </c>
      <c r="DV470" s="240">
        <f t="shared" ca="1" si="975"/>
        <v>-3.60594562809498E-4</v>
      </c>
      <c r="DW470" s="240">
        <f t="shared" ca="1" si="976"/>
        <v>2.8521262941454779E-4</v>
      </c>
      <c r="DX470" s="240">
        <f t="shared" ca="1" si="977"/>
        <v>-1.4892314039239934E-4</v>
      </c>
      <c r="DY470" s="240">
        <f t="shared" ca="1" si="978"/>
        <v>-1.9169093396861241E-5</v>
      </c>
      <c r="DZ470" s="240">
        <f t="shared" ca="1" si="979"/>
        <v>1.8316774050032542E-4</v>
      </c>
      <c r="EA470" s="240">
        <f t="shared" ca="1" si="980"/>
        <v>-3.080506606230699E-4</v>
      </c>
      <c r="EB470" s="240">
        <f t="shared" ca="1" si="981"/>
        <v>3.6714893163539717E-4</v>
      </c>
      <c r="EC470" s="240">
        <f t="shared" ca="1" si="982"/>
        <v>-3.4784203516633751E-4</v>
      </c>
      <c r="ED470" s="240">
        <f t="shared" ca="1" si="983"/>
        <v>2.5425298594036175E-4</v>
      </c>
      <c r="EE470" s="240">
        <f t="shared" ca="1" si="984"/>
        <v>-1.0636785622057063E-4</v>
      </c>
      <c r="EF470" s="240">
        <f t="shared" ca="1" si="985"/>
        <v>-6.4232277855792171E-5</v>
      </c>
      <c r="EG470" s="240">
        <f t="shared" ca="1" si="986"/>
        <v>2.2111551922446038E-4</v>
      </c>
      <c r="EH470" s="240">
        <f t="shared" ca="1" si="987"/>
        <v>-3.3077923242969367E-4</v>
      </c>
      <c r="EI470" s="240">
        <f t="shared" ca="1" si="988"/>
        <v>3.6980457824954715E-4</v>
      </c>
      <c r="EJ470" s="240">
        <f t="shared" ca="1" si="989"/>
        <v>-3.2985763954201805E-4</v>
      </c>
      <c r="EK470" s="240">
        <f t="shared" ca="1" si="990"/>
        <v>2.1946914089829872E-4</v>
      </c>
      <c r="EL470" s="240">
        <f t="shared" ca="1" si="991"/>
        <v>-6.2212700483689384E-5</v>
      </c>
      <c r="EM470" s="240">
        <f t="shared" ca="1" si="992"/>
        <v>-1.0832934906822249E-4</v>
      </c>
      <c r="EN470" s="240">
        <f t="shared" ca="1" si="993"/>
        <v>2.5573751472454659E-4</v>
      </c>
      <c r="EO470" s="240">
        <f t="shared" ca="1" si="994"/>
        <v>-3.4853257669040206E-4</v>
      </c>
      <c r="EP470" s="240">
        <f t="shared" ca="1" si="995"/>
        <v>3.6689801979177032E-4</v>
      </c>
      <c r="EQ470" s="240">
        <f t="shared" ca="1" si="996"/>
        <v>-3.0691187798663477E-4</v>
      </c>
      <c r="ER470" s="240">
        <f t="shared" ca="1" si="997"/>
        <v>1.8138427569466559E-4</v>
      </c>
      <c r="ES470" s="240">
        <f t="shared" ca="1" si="998"/>
        <v>-1.7121807823811792E-5</v>
      </c>
      <c r="ET470" s="240">
        <f t="shared" ca="1" si="999"/>
        <v>-1.5079704603740903E-4</v>
      </c>
      <c r="EU470" s="240">
        <f t="shared" ca="1" si="1000"/>
        <v>2.8651297996203854E-4</v>
      </c>
      <c r="EV470" s="240">
        <f t="shared" ca="1" si="1001"/>
        <v>-3.6104366658267157E-4</v>
      </c>
      <c r="EW470" s="240">
        <f t="shared" ca="1" si="1002"/>
        <v>3.5847297360669871E-4</v>
      </c>
      <c r="EX470" s="240">
        <f t="shared" ca="1" si="1003"/>
        <v>-2.7934987611197574E-4</v>
      </c>
      <c r="EY470" s="240">
        <f t="shared" ca="1" si="1004"/>
        <v>1.4057122215165073E-4</v>
      </c>
      <c r="EZ470" s="240">
        <f t="shared" ca="1" si="1005"/>
        <v>2.822661276275873E-5</v>
      </c>
      <c r="FA470" s="240">
        <f t="shared" ca="1" si="1006"/>
        <v>-1.9099661507193221E-4</v>
      </c>
      <c r="FB470" s="240">
        <f t="shared" ca="1" si="1007"/>
        <v>3.1297902329389325E-4</v>
      </c>
      <c r="FC470" s="240">
        <f t="shared" ca="1" si="1008"/>
        <v>-3.6812432366915631E-4</v>
      </c>
      <c r="FD470" s="240">
        <f t="shared" ca="1" si="1009"/>
        <v>3.4465616023101817E-4</v>
      </c>
      <c r="FE470" s="240">
        <f t="shared" ca="1" si="1010"/>
        <v>-2.475861920810087E-4</v>
      </c>
      <c r="FF470" s="240">
        <f t="shared" ca="1" si="1011"/>
        <v>9.7643846583399371E-5</v>
      </c>
      <c r="FG470" s="240">
        <f t="shared" ca="1" si="1012"/>
        <v>7.3150478819994114E-5</v>
      </c>
      <c r="FH470" s="240">
        <f t="shared" ca="1" si="1013"/>
        <v>-2.283234172356133E-4</v>
      </c>
      <c r="FI470" s="240">
        <f t="shared" ca="1" si="1014"/>
        <v>3.3473757079371372E-4</v>
      </c>
      <c r="FJ470" s="240">
        <f t="shared" ca="1" si="1015"/>
        <v>-3.6966804827658864E-4</v>
      </c>
      <c r="FK470" s="240">
        <f t="shared" ca="1" si="1016"/>
        <v>3.2565539739861185E-4</v>
      </c>
      <c r="FL470" s="240">
        <f t="shared" ca="1" si="1017"/>
        <v>-2.120985812672611E-4</v>
      </c>
      <c r="FM470" s="240">
        <f t="shared" ca="1" si="1018"/>
        <v>5.3247816675409292E-5</v>
      </c>
      <c r="FN470" s="240">
        <f t="shared" ca="1" si="1019"/>
        <v>1.1697409358710186E-4</v>
      </c>
      <c r="FO470" s="240">
        <f t="shared" ca="1" si="1020"/>
        <v>-2.6221602268006102E-4</v>
      </c>
      <c r="FP470" s="240">
        <f t="shared" ca="1" si="1021"/>
        <v>3.5146135365421059E-4</v>
      </c>
      <c r="FQ470" s="240">
        <f t="shared" ca="1" si="1022"/>
        <v>-3.6565162134996685E-4</v>
      </c>
      <c r="FR470" s="240">
        <f t="shared" ca="1" si="1023"/>
        <v>3.017564742684557E-4</v>
      </c>
      <c r="FS470" s="240">
        <f t="shared" ca="1" si="1024"/>
        <v>-1.7342081036936393E-4</v>
      </c>
      <c r="FT470" s="240">
        <f t="shared" ca="1" si="1025"/>
        <v>8.0508900413951375E-6</v>
      </c>
      <c r="FU470" s="240">
        <f t="shared" ca="1" si="1026"/>
        <v>1.5903830910689103E-4</v>
      </c>
      <c r="FV470" s="240">
        <f t="shared" ca="1" si="1027"/>
        <v>-2.9216465507203495E-4</v>
      </c>
      <c r="FW470" s="240">
        <f t="shared" ca="1" si="1028"/>
        <v>3.6289883061460635E-4</v>
      </c>
      <c r="FX470" s="240">
        <f t="shared" ca="1" si="1029"/>
        <v>-3.5613545368877155E-4</v>
      </c>
      <c r="FY470" s="240">
        <f t="shared" ca="1" si="1030"/>
        <v>2.7331885288958468E-4</v>
      </c>
      <c r="FZ470" s="240">
        <f t="shared" ca="1" si="1031"/>
        <v>-1.3213462906295508E-4</v>
      </c>
      <c r="GA470" s="240">
        <f t="shared" ca="1" si="1032"/>
        <v>-3.7267129472609941E-5</v>
      </c>
      <c r="GB470" s="240">
        <f t="shared" ca="1" si="1033"/>
        <v>1.9871044042442509E-4</v>
      </c>
      <c r="GC470" s="240">
        <f t="shared" ca="1" si="1034"/>
        <v>-3.1771885910411243E-4</v>
      </c>
      <c r="GD470" s="240">
        <f t="shared" ca="1" si="1035"/>
        <v>3.6887797137539406E-4</v>
      </c>
      <c r="GE470" s="240">
        <f t="shared" ca="1" si="1036"/>
        <v>-3.4126267731229186E-4</v>
      </c>
      <c r="GF470" s="240">
        <f t="shared" ca="1" si="1037"/>
        <v>2.4077026155737441E-4</v>
      </c>
      <c r="GG470" s="240">
        <f t="shared" ca="1" si="1038"/>
        <v>-8.8861019944205062E-5</v>
      </c>
      <c r="GH470" s="240">
        <f t="shared" ca="1" si="1039"/>
        <v>-8.2024616671006888E-5</v>
      </c>
      <c r="GI470" s="240">
        <f t="shared" ca="1" si="1040"/>
        <v>2.3539378175780243E-4</v>
      </c>
      <c r="GJ470" s="240">
        <f t="shared" ca="1" si="1041"/>
        <v>-3.3849427576174043E-4</v>
      </c>
      <c r="GK470" s="240">
        <f t="shared" ca="1" si="1042"/>
        <v>3.6930884409412624E-4</v>
      </c>
      <c r="GL470" s="240">
        <f t="shared" ca="1" si="1043"/>
        <v>-3.212569926208622E-4</v>
      </c>
      <c r="GM470" s="240">
        <f t="shared" ca="1" si="1044"/>
        <v>2.0460026138176195E-4</v>
      </c>
      <c r="GN470" s="240">
        <f t="shared" ca="1" si="1045"/>
        <v>-4.4250858373407148E-5</v>
      </c>
      <c r="GO470" s="240">
        <f t="shared" ca="1" si="1046"/>
        <v>-1.2554837728596732E-4</v>
      </c>
      <c r="GP470" s="240">
        <f t="shared" ca="1" si="1047"/>
        <v>2.6853658150840105E-4</v>
      </c>
      <c r="GQ470" s="240">
        <f t="shared" ca="1" si="1048"/>
        <v>-3.5417842344055765E-4</v>
      </c>
      <c r="GR470" s="240">
        <f t="shared" ca="1" si="1049"/>
        <v>3.641849680440563E-4</v>
      </c>
      <c r="GS470" s="240">
        <f t="shared" ca="1" si="1050"/>
        <v>-2.96419303733579E-4</v>
      </c>
      <c r="GT470" s="240">
        <f t="shared" ca="1" si="1051"/>
        <v>1.6535288283249888E-4</v>
      </c>
      <c r="GU470" s="240">
        <f t="shared" ca="1" si="1052"/>
        <v>1.0248772961403245E-6</v>
      </c>
      <c r="GV470" s="240">
        <f t="shared" ca="1" si="1053"/>
        <v>-1.6718377344577347E-4</v>
      </c>
      <c r="GW470" s="240">
        <f t="shared" ca="1" si="1054"/>
        <v>2.9764034111855561E-4</v>
      </c>
      <c r="GX470" s="240">
        <f t="shared" ca="1" si="1055"/>
        <v>-3.6453539796064049E-4</v>
      </c>
      <c r="GY470" s="240">
        <f t="shared" ca="1" si="1056"/>
        <v>3.5358341109029883E-4</v>
      </c>
      <c r="GZ470" s="240">
        <f t="shared" ca="1" si="1057"/>
        <v>-2.6712319261026256E-4</v>
      </c>
      <c r="HA470" s="240">
        <f t="shared" ca="1" si="1058"/>
        <v>1.2361844301456346E-4</v>
      </c>
      <c r="HB470" s="240">
        <f t="shared" ca="1" si="1059"/>
        <v>4.6285197857174541E-5</v>
      </c>
      <c r="HC470" s="240">
        <f t="shared" ca="1" si="1060"/>
        <v>-2.063045700378684E-4</v>
      </c>
      <c r="HD470" s="240">
        <f t="shared" ca="1" si="1061"/>
        <v>3.2226731295389126E-4</v>
      </c>
      <c r="HE470" s="240">
        <f t="shared" ca="1" si="1062"/>
        <v>-3.6940942078491029E-4</v>
      </c>
      <c r="HF470" s="240">
        <f t="shared" ca="1" si="1063"/>
        <v>3.3766363051739392E-4</v>
      </c>
      <c r="HG470" s="240">
        <f t="shared" ca="1" si="1064"/>
        <v>-2.3380930003115749E-4</v>
      </c>
      <c r="HH470" s="240">
        <f t="shared" ca="1" si="1065"/>
        <v>8.0024666749324011E-5</v>
      </c>
      <c r="HI470" s="240">
        <f t="shared" ca="1" si="1066"/>
        <v>9.0849345960055495E-5</v>
      </c>
      <c r="HJ470" s="240">
        <f t="shared" ca="1" si="1067"/>
        <v>-2.4232235386780065E-4</v>
      </c>
      <c r="HK470" s="240">
        <f t="shared" ca="1" si="1068"/>
        <v>3.4204708443515575E-4</v>
      </c>
      <c r="HL470" s="240">
        <f t="shared" ca="1" si="1069"/>
        <v>-3.6872718207332799E-4</v>
      </c>
      <c r="HM470" s="240">
        <f t="shared" ca="1" si="1070"/>
        <v>3.1666507464333073E-4</v>
      </c>
      <c r="HN470" s="240">
        <f t="shared" ca="1" si="1071"/>
        <v>-1.9697869794928536E-4</v>
      </c>
      <c r="HO470" s="240">
        <f t="shared" ca="1" si="1072"/>
        <v>3.5227245008967033E-5</v>
      </c>
      <c r="HP470" s="240">
        <f t="shared" ca="1" si="1073"/>
        <v>1.3404703533689209E-4</v>
      </c>
      <c r="HQ470" s="240">
        <f t="shared" ca="1" si="1074"/>
        <v>-2.7469538394125535E-4</v>
      </c>
      <c r="HR470" s="240">
        <f t="shared" ca="1" si="1075"/>
        <v>3.5668214938820871E-4</v>
      </c>
      <c r="HS470" s="240">
        <f t="shared" ca="1" si="1076"/>
        <v>-3.6249894333115245E-4</v>
      </c>
      <c r="HT470" s="240">
        <f t="shared" ca="1" si="1077"/>
        <v>2.9090358129393911E-4</v>
      </c>
      <c r="HU470" s="240">
        <f t="shared" ca="1" si="1078"/>
        <v>-1.571853529019768E-4</v>
      </c>
      <c r="HV470" s="240">
        <f t="shared" ca="1" si="1079"/>
        <v>-1.010002728589414E-5</v>
      </c>
      <c r="HW470" s="240">
        <f t="shared" ca="1" si="1080"/>
        <v>1.7522853253093621E-4</v>
      </c>
      <c r="HX470" s="240">
        <f t="shared" ca="1" si="1081"/>
        <v>-3.0293673975306297E-4</v>
      </c>
      <c r="HY470" s="240">
        <f t="shared" ca="1" si="1082"/>
        <v>3.6595238281380611E-4</v>
      </c>
      <c r="HZ470" s="240">
        <f t="shared" ca="1" si="1083"/>
        <v>-3.5081838306632663E-4</v>
      </c>
      <c r="IA470" s="240">
        <f t="shared" ca="1" si="1084"/>
        <v>2.6076662730810596E-4</v>
      </c>
      <c r="IB470" s="240">
        <f t="shared" ca="1" si="1085"/>
        <v>-1.1502779383849133E-4</v>
      </c>
      <c r="IC470" s="240">
        <f t="shared" ca="1" si="1086"/>
        <v>-5.5275385769244052E-5</v>
      </c>
      <c r="ID470" s="240">
        <f t="shared" ca="1" si="1087"/>
        <v>2.1377442949258016E-4</v>
      </c>
      <c r="IE470" s="240">
        <f t="shared" ca="1" si="1088"/>
        <v>1.6422507271931925E-5</v>
      </c>
      <c r="IF470" s="240">
        <f t="shared" ca="1" si="1089"/>
        <v>3.6971835177245258E-4</v>
      </c>
      <c r="IG470" s="240">
        <f t="shared" ca="1" si="1090"/>
        <v>-3.3386118777752906E-4</v>
      </c>
      <c r="IH470" s="240">
        <f t="shared" ca="1" si="1091"/>
        <v>2.2670750052531077E-4</v>
      </c>
      <c r="II470" s="240">
        <f t="shared" ca="1" si="1092"/>
        <v>-7.1140109687467008E-5</v>
      </c>
      <c r="IJ470" s="240">
        <f t="shared" ca="1" si="1093"/>
        <v>-9.961935100015316E-5</v>
      </c>
      <c r="IK470" s="240">
        <f t="shared" ca="1" si="1094"/>
        <v>2.4910496005282933E-4</v>
      </c>
      <c r="IL470" s="240">
        <f t="shared" ca="1" si="1095"/>
        <v>-3.4539385673487206E-4</v>
      </c>
      <c r="IM470" s="240">
        <f t="shared" ca="1" si="1096"/>
        <v>3.6792341258564765E-4</v>
      </c>
      <c r="IN470" s="240">
        <f t="shared" ca="1" si="1097"/>
        <v>-3.1188240946568166E-4</v>
      </c>
      <c r="IO470" s="240">
        <f t="shared" ca="1" si="1098"/>
        <v>1.8923848191468979E-4</v>
      </c>
      <c r="IP470" s="240">
        <f t="shared" ca="1" si="1099"/>
        <v>-2.6182412069385884E-5</v>
      </c>
      <c r="IQ470" s="240">
        <f t="shared" ca="1" si="1100"/>
        <v>-1.4246494846607155E-4</v>
      </c>
      <c r="IR470" s="240">
        <f t="shared" ca="1" si="1101"/>
        <v>2.8068872014634579E-4</v>
      </c>
      <c r="IS470" s="240">
        <f t="shared" ca="1" si="1102"/>
        <v>-3.5897102334628338E-4</v>
      </c>
      <c r="IT470" s="240">
        <f t="shared" ca="1" si="1103"/>
        <v>3.6059456280949486E-4</v>
      </c>
      <c r="IU470" s="240">
        <f t="shared" ca="1" si="1104"/>
        <v>-2.8521262941453879E-4</v>
      </c>
      <c r="IV470" s="240">
        <f t="shared" ca="1" si="1105"/>
        <v>1.4892314039240565E-4</v>
      </c>
      <c r="IW470" s="240">
        <f t="shared" ca="1" si="1106"/>
        <v>1.9169093396875309E-5</v>
      </c>
      <c r="IX470" s="240">
        <f t="shared" ca="1" si="1107"/>
        <v>-1.8316774050035597E-4</v>
      </c>
      <c r="IY470" s="240">
        <f t="shared" ca="1" si="1108"/>
        <v>3.0805066062307776E-4</v>
      </c>
      <c r="IZ470" s="240">
        <f t="shared" ca="1" si="1109"/>
        <v>-3.671489316353989E-4</v>
      </c>
      <c r="JA470" s="240">
        <f t="shared" ca="1" si="1110"/>
        <v>3.4784203516633985E-4</v>
      </c>
      <c r="JB470" s="240">
        <f t="shared" ca="1" si="1111"/>
        <v>-2.5425298594035145E-4</v>
      </c>
    </row>
    <row r="471" spans="2:262">
      <c r="B471" s="248">
        <v>110</v>
      </c>
      <c r="C471" s="247">
        <f t="shared" si="1112"/>
        <v>2.1484375000000015E-3</v>
      </c>
      <c r="D471" s="244">
        <f t="shared" ca="1" si="855"/>
        <v>23.808490258221291</v>
      </c>
      <c r="E471" s="243">
        <f ca="1">DL361</f>
        <v>-0.19150974177870952</v>
      </c>
      <c r="F471" s="242">
        <v>110</v>
      </c>
      <c r="G471" s="240">
        <f t="shared" ca="1" si="856"/>
        <v>1.9034017758012787E-4</v>
      </c>
      <c r="H471" s="240">
        <f t="shared" ca="1" si="857"/>
        <v>-7.7735308400327005E-5</v>
      </c>
      <c r="I471" s="240">
        <f t="shared" ca="1" si="858"/>
        <v>-4.9796404597038797E-5</v>
      </c>
      <c r="J471" s="240">
        <f t="shared" ca="1" si="859"/>
        <v>1.6776614158385943E-4</v>
      </c>
      <c r="K471" s="240">
        <f t="shared" ca="1" si="860"/>
        <v>-2.5352118688384232E-4</v>
      </c>
      <c r="L471" s="240">
        <f t="shared" ca="1" si="861"/>
        <v>2.9059473546202242E-4</v>
      </c>
      <c r="M471" s="240">
        <f t="shared" ca="1" si="862"/>
        <v>-2.7186787210757319E-4</v>
      </c>
      <c r="N471" s="240">
        <f t="shared" ca="1" si="863"/>
        <v>2.0093655559697709E-4</v>
      </c>
      <c r="O471" s="240">
        <f t="shared" ca="1" si="864"/>
        <v>-9.1421117605968249E-5</v>
      </c>
      <c r="P471" s="240">
        <f t="shared" ca="1" si="865"/>
        <v>-3.5649132634628253E-5</v>
      </c>
      <c r="Q471" s="240">
        <f t="shared" ca="1" si="866"/>
        <v>1.5587398602765119E-4</v>
      </c>
      <c r="R471" s="240">
        <f t="shared" ca="1" si="867"/>
        <v>-2.461676962563109E-4</v>
      </c>
      <c r="S471" s="240">
        <f t="shared" ca="1" si="868"/>
        <v>2.8919193742948761E-4</v>
      </c>
      <c r="T471" s="240">
        <f t="shared" ca="1" si="869"/>
        <v>-2.7668513393145207E-4</v>
      </c>
      <c r="U471" s="241">
        <f t="shared" ca="1" si="870"/>
        <v>2.1104885985142956E-4</v>
      </c>
      <c r="V471" s="240">
        <f t="shared" ca="1" si="871"/>
        <v>-1.048866853317528E-4</v>
      </c>
      <c r="W471" s="240">
        <f t="shared" ca="1" si="872"/>
        <v>-2.1415978789205147E-5</v>
      </c>
      <c r="X471" s="240">
        <f t="shared" ca="1" si="873"/>
        <v>1.4360631638615318E-4</v>
      </c>
      <c r="Y471" s="240">
        <f t="shared" ca="1" si="874"/>
        <v>-2.3822116608675516E-4</v>
      </c>
      <c r="Z471" s="240">
        <f t="shared" ca="1" si="875"/>
        <v>2.8709245068946315E-4</v>
      </c>
      <c r="AA471" s="240">
        <f t="shared" ca="1" si="876"/>
        <v>-2.8083583703293434E-4</v>
      </c>
      <c r="AB471" s="240">
        <f t="shared" ca="1" si="877"/>
        <v>2.2065272891680241E-4</v>
      </c>
      <c r="AC471" s="240">
        <f t="shared" ca="1" si="878"/>
        <v>-1.1809957184558359E-4</v>
      </c>
      <c r="AD471" s="240">
        <f t="shared" ca="1" si="879"/>
        <v>-7.1312319750596007E-6</v>
      </c>
      <c r="AE471" s="240">
        <f t="shared" ca="1" si="880"/>
        <v>1.3099268655005229E-4</v>
      </c>
      <c r="AF471" s="240">
        <f t="shared" ca="1" si="881"/>
        <v>-2.2970074026238546E-4</v>
      </c>
      <c r="AG471" s="240">
        <f t="shared" ca="1" si="882"/>
        <v>2.8430133308939861E-4</v>
      </c>
      <c r="AH471" s="240">
        <f t="shared" ca="1" si="883"/>
        <v>-2.8430998200469057E-4</v>
      </c>
      <c r="AI471" s="240">
        <f t="shared" ca="1" si="884"/>
        <v>2.2972502623131954E-4</v>
      </c>
      <c r="AJ471" s="240">
        <f t="shared" ca="1" si="885"/>
        <v>-1.3102794614653943E-4</v>
      </c>
      <c r="AK471" s="240">
        <f t="shared" ca="1" si="886"/>
        <v>7.1706946015339518E-6</v>
      </c>
      <c r="AL471" s="240">
        <f t="shared" ca="1" si="887"/>
        <v>1.1806348385844987E-4</v>
      </c>
      <c r="AM471" s="240">
        <f t="shared" ca="1" si="888"/>
        <v>-2.2062694523531626E-4</v>
      </c>
      <c r="AN471" s="240">
        <f t="shared" ca="1" si="889"/>
        <v>2.8082530867606643E-4</v>
      </c>
      <c r="AO471" s="240">
        <f t="shared" ca="1" si="890"/>
        <v>-2.8709919932718374E-4</v>
      </c>
      <c r="AP471" s="240">
        <f t="shared" ca="1" si="891"/>
        <v>2.3824389583610833E-4</v>
      </c>
      <c r="AQ471" s="240">
        <f t="shared" ca="1" si="892"/>
        <v>-1.4364066264853381E-4</v>
      </c>
      <c r="AR471" s="240">
        <f t="shared" ca="1" si="893"/>
        <v>2.1455346346753771E-5</v>
      </c>
      <c r="AS471" s="240">
        <f t="shared" ca="1" si="894"/>
        <v>1.0484985589309266E-4</v>
      </c>
      <c r="AT471" s="240">
        <f t="shared" ca="1" si="895"/>
        <v>-2.1102164057253716E-4</v>
      </c>
      <c r="AU471" s="240">
        <f t="shared" ca="1" si="896"/>
        <v>2.7667275149674173E-4</v>
      </c>
      <c r="AV471" s="240">
        <f t="shared" ca="1" si="897"/>
        <v>-2.8919676953157803E-4</v>
      </c>
      <c r="AW471" s="240">
        <f t="shared" ca="1" si="898"/>
        <v>2.4618881502812734E-4</v>
      </c>
      <c r="AX471" s="240">
        <f t="shared" ca="1" si="899"/>
        <v>-1.5590733621277179E-4</v>
      </c>
      <c r="AY471" s="240">
        <f t="shared" ca="1" si="900"/>
        <v>3.5688310283357806E-5</v>
      </c>
      <c r="AZ471" s="240">
        <f t="shared" ca="1" si="901"/>
        <v>9.1383635441126288E-5</v>
      </c>
      <c r="BA471" s="240">
        <f t="shared" ca="1" si="902"/>
        <v>-2.0090796629430619E-4</v>
      </c>
      <c r="BB471" s="240">
        <f t="shared" ca="1" si="903"/>
        <v>2.7185366542538901E-4</v>
      </c>
      <c r="BC471" s="240">
        <f t="shared" ca="1" si="904"/>
        <v>-2.905976393875257E-4</v>
      </c>
      <c r="BD471" s="240">
        <f t="shared" ca="1" si="905"/>
        <v>2.5354064380115216E-4</v>
      </c>
      <c r="BE471" s="240">
        <f t="shared" ca="1" si="906"/>
        <v>-1.6779841534820679E-4</v>
      </c>
      <c r="BF471" s="240">
        <f t="shared" ca="1" si="907"/>
        <v>4.9835297954566591E-5</v>
      </c>
      <c r="BG471" s="240">
        <f t="shared" ca="1" si="908"/>
        <v>7.7697263807117141E-5</v>
      </c>
      <c r="BH471" s="240">
        <f t="shared" ca="1" si="909"/>
        <v>-1.9031028712780961E-4</v>
      </c>
      <c r="BI471" s="240">
        <f t="shared" ca="1" si="910"/>
        <v>2.6637966006245908E-4</v>
      </c>
      <c r="BJ471" s="240">
        <f t="shared" ca="1" si="911"/>
        <v>-2.9129843407684131E-4</v>
      </c>
      <c r="BK471" s="240">
        <f t="shared" ca="1" si="912"/>
        <v>2.6028167095572036E-4</v>
      </c>
      <c r="BL471" s="240">
        <f t="shared" ca="1" si="913"/>
        <v>-1.7928525340365917E-4</v>
      </c>
      <c r="BM471" s="240">
        <f t="shared" ca="1" si="914"/>
        <v>6.3862228027942143E-5</v>
      </c>
      <c r="BN471" s="240">
        <f t="shared" ca="1" si="915"/>
        <v>6.3823712659124085E-5</v>
      </c>
      <c r="BO471" s="240">
        <f t="shared" ca="1" si="916"/>
        <v>-1.7925413381041278E-4</v>
      </c>
      <c r="BP471" s="240">
        <f t="shared" ca="1" si="917"/>
        <v>2.6026392276633616E-4</v>
      </c>
      <c r="BQ471" s="240">
        <f t="shared" ca="1" si="918"/>
        <v>-2.9129746532373656E-4</v>
      </c>
      <c r="BR471" s="240">
        <f t="shared" ca="1" si="919"/>
        <v>2.6639565676697446E-4</v>
      </c>
      <c r="BS471" s="240">
        <f t="shared" ca="1" si="920"/>
        <v>-1.9034017758012866E-4</v>
      </c>
      <c r="BT471" s="240">
        <f t="shared" ca="1" si="921"/>
        <v>7.7735308400327859E-5</v>
      </c>
      <c r="BU471" s="240">
        <f t="shared" ca="1" si="922"/>
        <v>4.9796404597038174E-5</v>
      </c>
      <c r="BV471" s="240">
        <f t="shared" ca="1" si="923"/>
        <v>-1.6776614158385891E-4</v>
      </c>
      <c r="BW471" s="240">
        <f t="shared" ca="1" si="924"/>
        <v>2.5352118688384199E-4</v>
      </c>
      <c r="BX471" s="240">
        <f t="shared" ca="1" si="925"/>
        <v>-2.9059473546202242E-4</v>
      </c>
      <c r="BY471" s="240">
        <f t="shared" ca="1" si="926"/>
        <v>2.7186787210757324E-4</v>
      </c>
      <c r="BZ471" s="240">
        <f t="shared" ca="1" si="927"/>
        <v>-2.0093655559697712E-4</v>
      </c>
      <c r="CA471" s="240">
        <f t="shared" ca="1" si="928"/>
        <v>9.1421117605968358E-5</v>
      </c>
      <c r="CB471" s="240">
        <f t="shared" ca="1" si="929"/>
        <v>3.5649132634628145E-5</v>
      </c>
      <c r="CC471" s="240">
        <f t="shared" ca="1" si="930"/>
        <v>-1.5587398602765108E-4</v>
      </c>
      <c r="CD471" s="240">
        <f t="shared" ca="1" si="931"/>
        <v>2.4616769625631138E-4</v>
      </c>
      <c r="CE471" s="240">
        <f t="shared" ca="1" si="932"/>
        <v>-2.8919193742948766E-4</v>
      </c>
      <c r="CF471" s="240">
        <f t="shared" ca="1" si="933"/>
        <v>2.766851339314518E-4</v>
      </c>
      <c r="CG471" s="240">
        <f t="shared" ca="1" si="934"/>
        <v>-2.1104885985142891E-4</v>
      </c>
      <c r="CH471" s="240">
        <f t="shared" ca="1" si="935"/>
        <v>1.0488668533175193E-4</v>
      </c>
      <c r="CI471" s="240">
        <f t="shared" ca="1" si="936"/>
        <v>2.1415978789206068E-5</v>
      </c>
      <c r="CJ471" s="240">
        <f t="shared" ca="1" si="937"/>
        <v>-1.4360631638615399E-4</v>
      </c>
      <c r="CK471" s="240">
        <f t="shared" ca="1" si="938"/>
        <v>2.3822116608675573E-4</v>
      </c>
      <c r="CL471" s="240">
        <f t="shared" ca="1" si="939"/>
        <v>-2.8709245068946326E-4</v>
      </c>
      <c r="CM471" s="240">
        <f t="shared" ca="1" si="940"/>
        <v>2.8083583703293407E-4</v>
      </c>
      <c r="CN471" s="240">
        <f t="shared" ca="1" si="941"/>
        <v>-2.2065272891680181E-4</v>
      </c>
      <c r="CO471" s="240">
        <f t="shared" ca="1" si="942"/>
        <v>1.1809957184558271E-4</v>
      </c>
      <c r="CP471" s="240">
        <f t="shared" ca="1" si="943"/>
        <v>7.1312319750625822E-6</v>
      </c>
      <c r="CQ471" s="240">
        <f t="shared" ca="1" si="944"/>
        <v>-1.3099268655005495E-4</v>
      </c>
      <c r="CR471" s="240">
        <f t="shared" ca="1" si="945"/>
        <v>2.297007402623873E-4</v>
      </c>
      <c r="CS471" s="240">
        <f t="shared" ca="1" si="946"/>
        <v>-2.8430133308939926E-4</v>
      </c>
      <c r="CT471" s="240">
        <f t="shared" ca="1" si="947"/>
        <v>2.8430998200468992E-4</v>
      </c>
      <c r="CU471" s="240">
        <f t="shared" ca="1" si="948"/>
        <v>-2.2972502623131772E-4</v>
      </c>
      <c r="CV471" s="240">
        <f t="shared" ca="1" si="949"/>
        <v>1.3102794614653675E-4</v>
      </c>
      <c r="CW471" s="240">
        <f t="shared" ca="1" si="950"/>
        <v>-7.1706946015309567E-6</v>
      </c>
      <c r="CX471" s="240">
        <f t="shared" ca="1" si="951"/>
        <v>-1.1806348385844505E-4</v>
      </c>
      <c r="CY471" s="240">
        <f t="shared" ca="1" si="952"/>
        <v>2.2062694523531821E-4</v>
      </c>
      <c r="CZ471" s="240">
        <f t="shared" ca="1" si="953"/>
        <v>-2.8082530867606502E-4</v>
      </c>
      <c r="DA471" s="240">
        <f t="shared" ca="1" si="954"/>
        <v>2.8709919932718326E-4</v>
      </c>
      <c r="DB471" s="240">
        <f t="shared" ca="1" si="955"/>
        <v>-2.3824389583611136E-4</v>
      </c>
      <c r="DC471" s="240">
        <f t="shared" ca="1" si="956"/>
        <v>1.4364066264853121E-4</v>
      </c>
      <c r="DD471" s="240">
        <f t="shared" ca="1" si="957"/>
        <v>-2.1455346346759029E-5</v>
      </c>
      <c r="DE471" s="240">
        <f t="shared" ca="1" si="958"/>
        <v>-1.0484985589309546E-4</v>
      </c>
      <c r="DF471" s="240">
        <f t="shared" ca="1" si="959"/>
        <v>2.1102164057253353E-4</v>
      </c>
      <c r="DG471" s="240">
        <f t="shared" ca="1" si="960"/>
        <v>-2.7667275149674265E-4</v>
      </c>
      <c r="DH471" s="240">
        <f t="shared" ca="1" si="961"/>
        <v>2.8919676953157862E-4</v>
      </c>
      <c r="DI471" s="240">
        <f t="shared" ca="1" si="962"/>
        <v>-2.4618881502812566E-4</v>
      </c>
      <c r="DJ471" s="240">
        <f t="shared" ca="1" si="963"/>
        <v>1.5590733621277626E-4</v>
      </c>
      <c r="DK471" s="240">
        <f t="shared" ca="1" si="964"/>
        <v>-3.5688310283354865E-5</v>
      </c>
      <c r="DL471" s="240">
        <f t="shared" ca="1" si="965"/>
        <v>-9.1383635441121274E-5</v>
      </c>
      <c r="DM471" s="240">
        <f t="shared" ca="1" si="966"/>
        <v>2.0090796629430836E-4</v>
      </c>
      <c r="DN471" s="240">
        <f t="shared" ca="1" si="967"/>
        <v>-2.7185366542538863E-4</v>
      </c>
      <c r="DO471" s="240">
        <f t="shared" ca="1" si="968"/>
        <v>2.9059763938752521E-4</v>
      </c>
      <c r="DP471" s="240">
        <f t="shared" ca="1" si="969"/>
        <v>-2.535406438011527E-4</v>
      </c>
      <c r="DQ471" s="240">
        <f t="shared" ca="1" si="970"/>
        <v>1.6779841534820096E-4</v>
      </c>
      <c r="DR471" s="240">
        <f t="shared" ca="1" si="971"/>
        <v>-4.9835297954567729E-5</v>
      </c>
      <c r="DS471" s="240">
        <f t="shared" ca="1" si="972"/>
        <v>-7.7697263807124012E-5</v>
      </c>
      <c r="DT471" s="240">
        <f t="shared" ca="1" si="973"/>
        <v>1.9031028712780874E-4</v>
      </c>
      <c r="DU471" s="240">
        <f t="shared" ca="1" si="974"/>
        <v>-2.6637966006246201E-4</v>
      </c>
      <c r="DV471" s="240">
        <f t="shared" ca="1" si="975"/>
        <v>2.9129843407684137E-4</v>
      </c>
      <c r="DW471" s="240">
        <f t="shared" ca="1" si="976"/>
        <v>-2.6028167095571716E-4</v>
      </c>
      <c r="DX471" s="240">
        <f t="shared" ca="1" si="977"/>
        <v>1.7928525340366009E-4</v>
      </c>
      <c r="DY471" s="240">
        <f t="shared" ca="1" si="978"/>
        <v>-6.386222802793519E-5</v>
      </c>
      <c r="DZ471" s="240">
        <f t="shared" ca="1" si="979"/>
        <v>-6.382371265912296E-5</v>
      </c>
      <c r="EA471" s="240">
        <f t="shared" ca="1" si="980"/>
        <v>1.7925413381041842E-4</v>
      </c>
      <c r="EB471" s="240">
        <f t="shared" ca="1" si="981"/>
        <v>-2.6026392276633567E-4</v>
      </c>
      <c r="EC471" s="240">
        <f t="shared" ca="1" si="982"/>
        <v>2.9129746532373672E-4</v>
      </c>
      <c r="ED471" s="240">
        <f t="shared" ca="1" si="983"/>
        <v>-2.663956567669749E-4</v>
      </c>
      <c r="EE471" s="240">
        <f t="shared" ca="1" si="984"/>
        <v>1.9034017758013579E-4</v>
      </c>
      <c r="EF471" s="240">
        <f t="shared" ca="1" si="985"/>
        <v>-7.7735308400328943E-5</v>
      </c>
      <c r="EG471" s="240">
        <f t="shared" ca="1" si="986"/>
        <v>-4.9796404597028904E-5</v>
      </c>
      <c r="EH471" s="240">
        <f t="shared" ca="1" si="987"/>
        <v>1.6776614158385799E-4</v>
      </c>
      <c r="EI471" s="240">
        <f t="shared" ca="1" si="988"/>
        <v>-2.5352118688383733E-4</v>
      </c>
      <c r="EJ471" s="240">
        <f t="shared" ca="1" si="989"/>
        <v>2.9059473546202237E-4</v>
      </c>
      <c r="EK471" s="240">
        <f t="shared" ca="1" si="990"/>
        <v>-2.718678721075766E-4</v>
      </c>
      <c r="EL471" s="240">
        <f t="shared" ca="1" si="991"/>
        <v>2.0093655559697799E-4</v>
      </c>
      <c r="EM471" s="240">
        <f t="shared" ca="1" si="992"/>
        <v>-9.1421117605977316E-5</v>
      </c>
      <c r="EN471" s="240">
        <f t="shared" ca="1" si="993"/>
        <v>-3.5649132634627006E-5</v>
      </c>
      <c r="EO471" s="240">
        <f t="shared" ca="1" si="994"/>
        <v>1.5587398602764311E-4</v>
      </c>
      <c r="EP471" s="240">
        <f t="shared" ca="1" si="995"/>
        <v>-2.4616769625631079E-4</v>
      </c>
      <c r="EQ471" s="240">
        <f t="shared" ca="1" si="996"/>
        <v>2.8919193742948652E-4</v>
      </c>
      <c r="ER471" s="240">
        <f t="shared" ca="1" si="997"/>
        <v>-2.7668513393145212E-4</v>
      </c>
      <c r="ES471" s="240">
        <f t="shared" ca="1" si="998"/>
        <v>2.1104885985143539E-4</v>
      </c>
      <c r="ET471" s="240">
        <f t="shared" ca="1" si="999"/>
        <v>-1.0488668533175296E-4</v>
      </c>
      <c r="EU471" s="240">
        <f t="shared" ca="1" si="1000"/>
        <v>-2.1415978789196663E-5</v>
      </c>
      <c r="EV471" s="240">
        <f t="shared" ca="1" si="1001"/>
        <v>1.4360631638615299E-4</v>
      </c>
      <c r="EW471" s="240">
        <f t="shared" ca="1" si="1002"/>
        <v>-2.382211660867503E-4</v>
      </c>
      <c r="EX471" s="240">
        <f t="shared" ca="1" si="1003"/>
        <v>2.8709245068946309E-4</v>
      </c>
      <c r="EY471" s="240">
        <f t="shared" ca="1" si="1004"/>
        <v>-2.8083583703293651E-4</v>
      </c>
      <c r="EZ471" s="240">
        <f t="shared" ca="1" si="1005"/>
        <v>2.2065272891680251E-4</v>
      </c>
      <c r="FA471" s="240">
        <f t="shared" ca="1" si="1006"/>
        <v>-1.1809957184559134E-4</v>
      </c>
      <c r="FB471" s="240">
        <f t="shared" ca="1" si="1007"/>
        <v>-7.1312319750614438E-6</v>
      </c>
      <c r="FC471" s="240">
        <f t="shared" ca="1" si="1008"/>
        <v>1.3099268655004655E-4</v>
      </c>
      <c r="FD471" s="240">
        <f t="shared" ca="1" si="1009"/>
        <v>-2.297007402623866E-4</v>
      </c>
      <c r="FE471" s="240">
        <f t="shared" ca="1" si="1010"/>
        <v>2.843013330893972E-4</v>
      </c>
      <c r="FF471" s="240">
        <f t="shared" ca="1" si="1011"/>
        <v>-2.8430998200469019E-4</v>
      </c>
      <c r="FG471" s="240">
        <f t="shared" ca="1" si="1012"/>
        <v>2.2972502623132347E-4</v>
      </c>
      <c r="FH471" s="240">
        <f t="shared" ca="1" si="1013"/>
        <v>-1.3102794614653778E-4</v>
      </c>
      <c r="FI471" s="240">
        <f t="shared" ca="1" si="1014"/>
        <v>7.1706946015403757E-6</v>
      </c>
      <c r="FJ471" s="240">
        <f t="shared" ca="1" si="1015"/>
        <v>1.1806348385845158E-4</v>
      </c>
      <c r="FK471" s="240">
        <f t="shared" ca="1" si="1016"/>
        <v>-2.2062694523531206E-4</v>
      </c>
      <c r="FL471" s="240">
        <f t="shared" ca="1" si="1017"/>
        <v>2.8082530867606692E-4</v>
      </c>
      <c r="FM471" s="240">
        <f t="shared" ca="1" si="1018"/>
        <v>-2.8709919932718488E-4</v>
      </c>
      <c r="FN471" s="240">
        <f t="shared" ca="1" si="1019"/>
        <v>2.3824389583610727E-4</v>
      </c>
      <c r="FO471" s="240">
        <f t="shared" ca="1" si="1020"/>
        <v>-1.4364066264853939E-4</v>
      </c>
      <c r="FP471" s="240">
        <f t="shared" ca="1" si="1021"/>
        <v>2.1455346346751901E-5</v>
      </c>
      <c r="FQ471" s="240">
        <f t="shared" ca="1" si="1022"/>
        <v>1.0484985589308665E-4</v>
      </c>
      <c r="FR471" s="240">
        <f t="shared" ca="1" si="1023"/>
        <v>-2.1102164057253846E-4</v>
      </c>
      <c r="FS471" s="240">
        <f t="shared" ca="1" si="1024"/>
        <v>2.7667275149673967E-4</v>
      </c>
      <c r="FT471" s="240">
        <f t="shared" ca="1" si="1025"/>
        <v>-2.8919676953157776E-4</v>
      </c>
      <c r="FU471" s="240">
        <f t="shared" ca="1" si="1026"/>
        <v>2.461888150281307E-4</v>
      </c>
      <c r="FV471" s="240">
        <f t="shared" ca="1" si="1027"/>
        <v>-1.5590733621277019E-4</v>
      </c>
      <c r="FW471" s="240">
        <f t="shared" ca="1" si="1028"/>
        <v>3.568831028336423E-5</v>
      </c>
      <c r="FX471" s="240">
        <f t="shared" ca="1" si="1029"/>
        <v>9.138363544112805E-5</v>
      </c>
      <c r="FY471" s="240">
        <f t="shared" ca="1" si="1030"/>
        <v>-2.0090796629430152E-4</v>
      </c>
      <c r="FZ471" s="240">
        <f t="shared" ca="1" si="1031"/>
        <v>2.7185366542539118E-4</v>
      </c>
      <c r="GA471" s="240">
        <f t="shared" ca="1" si="1032"/>
        <v>-2.9059763938752586E-4</v>
      </c>
      <c r="GB471" s="240">
        <f t="shared" ca="1" si="1033"/>
        <v>2.5354064380114923E-4</v>
      </c>
      <c r="GC471" s="240">
        <f t="shared" ca="1" si="1034"/>
        <v>-1.6779841534820866E-4</v>
      </c>
      <c r="GD471" s="240">
        <f t="shared" ca="1" si="1035"/>
        <v>4.9835297954560682E-5</v>
      </c>
      <c r="GE471" s="240">
        <f t="shared" ca="1" si="1036"/>
        <v>7.7697263807114959E-5</v>
      </c>
      <c r="GF471" s="240">
        <f t="shared" ca="1" si="1037"/>
        <v>-1.9031028712781416E-4</v>
      </c>
      <c r="GG471" s="240">
        <f t="shared" ca="1" si="1038"/>
        <v>2.6637966006245816E-4</v>
      </c>
      <c r="GH471" s="240">
        <f t="shared" ca="1" si="1039"/>
        <v>-2.9129843407684121E-4</v>
      </c>
      <c r="GI471" s="240">
        <f t="shared" ca="1" si="1040"/>
        <v>2.6028167095572133E-4</v>
      </c>
      <c r="GJ471" s="240">
        <f t="shared" ca="1" si="1041"/>
        <v>-1.7928525340365445E-4</v>
      </c>
      <c r="GK471" s="240">
        <f t="shared" ca="1" si="1042"/>
        <v>6.3862228027944379E-5</v>
      </c>
      <c r="GL471" s="240">
        <f t="shared" ca="1" si="1043"/>
        <v>6.3823712659129912E-5</v>
      </c>
      <c r="GM471" s="240">
        <f t="shared" ca="1" si="1044"/>
        <v>-1.7925413381041097E-4</v>
      </c>
      <c r="GN471" s="240">
        <f t="shared" ca="1" si="1045"/>
        <v>2.6026392276633892E-4</v>
      </c>
      <c r="GO471" s="240">
        <f t="shared" ca="1" si="1046"/>
        <v>-2.9129746532373651E-4</v>
      </c>
      <c r="GP471" s="240">
        <f t="shared" ca="1" si="1047"/>
        <v>2.6639565676697875E-4</v>
      </c>
      <c r="GQ471" s="240">
        <f t="shared" ca="1" si="1048"/>
        <v>-1.9034017758014292E-4</v>
      </c>
      <c r="GR471" s="240">
        <f t="shared" ca="1" si="1049"/>
        <v>7.7735308400322099E-5</v>
      </c>
      <c r="GS471" s="240">
        <f t="shared" ca="1" si="1050"/>
        <v>4.9796404597035937E-5</v>
      </c>
      <c r="GT471" s="240">
        <f t="shared" ca="1" si="1051"/>
        <v>-1.6776614158385027E-4</v>
      </c>
      <c r="GU471" s="240">
        <f t="shared" ca="1" si="1052"/>
        <v>2.5352118688383272E-4</v>
      </c>
      <c r="GV471" s="240">
        <f t="shared" ca="1" si="1053"/>
        <v>-2.9059473546202286E-4</v>
      </c>
      <c r="GW471" s="240">
        <f t="shared" ca="1" si="1054"/>
        <v>2.7186787210757405E-4</v>
      </c>
      <c r="GX471" s="240">
        <f t="shared" ca="1" si="1055"/>
        <v>-2.0093655559698476E-4</v>
      </c>
      <c r="GY471" s="240">
        <f t="shared" ca="1" si="1056"/>
        <v>9.142111760598622E-5</v>
      </c>
      <c r="GZ471" s="240">
        <f t="shared" ca="1" si="1057"/>
        <v>3.5649132634634108E-5</v>
      </c>
      <c r="HA471" s="240">
        <f t="shared" ca="1" si="1058"/>
        <v>-1.5587398602764918E-4</v>
      </c>
      <c r="HB471" s="240">
        <f t="shared" ca="1" si="1059"/>
        <v>2.4616769625630569E-4</v>
      </c>
      <c r="HC471" s="240">
        <f t="shared" ca="1" si="1060"/>
        <v>-2.8919193742948539E-4</v>
      </c>
      <c r="HD471" s="240">
        <f t="shared" ca="1" si="1061"/>
        <v>2.766851339314499E-4</v>
      </c>
      <c r="HE471" s="240">
        <f t="shared" ca="1" si="1062"/>
        <v>-2.1104885985143051E-4</v>
      </c>
      <c r="HF471" s="240">
        <f t="shared" ca="1" si="1063"/>
        <v>1.0488668533176176E-4</v>
      </c>
      <c r="HG471" s="240">
        <f t="shared" ca="1" si="1064"/>
        <v>2.1415978789187271E-5</v>
      </c>
      <c r="HH471" s="240">
        <f t="shared" ca="1" si="1065"/>
        <v>-1.4360631638615922E-4</v>
      </c>
      <c r="HI471" s="240">
        <f t="shared" ca="1" si="1066"/>
        <v>2.3822116608675437E-4</v>
      </c>
      <c r="HJ471" s="240">
        <f t="shared" ca="1" si="1067"/>
        <v>-2.8709245068946147E-4</v>
      </c>
      <c r="HK471" s="240">
        <f t="shared" ca="1" si="1068"/>
        <v>2.8083583703293911E-4</v>
      </c>
      <c r="HL471" s="240">
        <f t="shared" ca="1" si="1069"/>
        <v>-2.2065272891679785E-4</v>
      </c>
      <c r="HM471" s="240">
        <f t="shared" ca="1" si="1070"/>
        <v>1.1809957184558481E-4</v>
      </c>
      <c r="HN471" s="240">
        <f t="shared" ca="1" si="1071"/>
        <v>7.1312319750520113E-6</v>
      </c>
      <c r="HO471" s="240">
        <f t="shared" ca="1" si="1072"/>
        <v>-1.3099268655003812E-4</v>
      </c>
      <c r="HP471" s="240">
        <f t="shared" ca="1" si="1073"/>
        <v>2.2970074026239099E-4</v>
      </c>
      <c r="HQ471" s="240">
        <f t="shared" ca="1" si="1074"/>
        <v>-2.8430133308939877E-4</v>
      </c>
      <c r="HR471" s="240">
        <f t="shared" ca="1" si="1075"/>
        <v>2.8430998200469225E-4</v>
      </c>
      <c r="HS471" s="240">
        <f t="shared" ca="1" si="1076"/>
        <v>-2.297250262313293E-4</v>
      </c>
      <c r="HT471" s="240">
        <f t="shared" ca="1" si="1077"/>
        <v>1.3102794614653141E-4</v>
      </c>
      <c r="HU471" s="240">
        <f t="shared" ca="1" si="1078"/>
        <v>-7.1706946015332471E-6</v>
      </c>
      <c r="HV471" s="240">
        <f t="shared" ca="1" si="1079"/>
        <v>-1.1806348385844296E-4</v>
      </c>
      <c r="HW471" s="240">
        <f t="shared" ca="1" si="1080"/>
        <v>2.2062694523530591E-4</v>
      </c>
      <c r="HX471" s="240">
        <f t="shared" ca="1" si="1081"/>
        <v>-2.8082530867606882E-4</v>
      </c>
      <c r="HY471" s="240">
        <f t="shared" ca="1" si="1082"/>
        <v>2.8709919932718369E-4</v>
      </c>
      <c r="HZ471" s="240">
        <f t="shared" ca="1" si="1083"/>
        <v>-2.3824389583611269E-4</v>
      </c>
      <c r="IA471" s="240">
        <f t="shared" ca="1" si="1084"/>
        <v>1.4364066264854758E-4</v>
      </c>
      <c r="IB471" s="240">
        <f t="shared" ca="1" si="1085"/>
        <v>-2.1455346346744785E-5</v>
      </c>
      <c r="IC471" s="240">
        <f t="shared" ca="1" si="1086"/>
        <v>-1.0484985589309332E-4</v>
      </c>
      <c r="ID471" s="240">
        <f t="shared" ca="1" si="1087"/>
        <v>2.1102164057253196E-4</v>
      </c>
      <c r="IE471" s="240">
        <f t="shared" ca="1" si="1088"/>
        <v>-9.0658036354261681E-5</v>
      </c>
      <c r="IF471" s="240">
        <f t="shared" ca="1" si="1089"/>
        <v>2.8919676953157689E-4</v>
      </c>
      <c r="IG471" s="240">
        <f t="shared" ca="1" si="1090"/>
        <v>-2.4618881502812685E-4</v>
      </c>
      <c r="IH471" s="240">
        <f t="shared" ca="1" si="1091"/>
        <v>1.5590733621277816E-4</v>
      </c>
      <c r="II471" s="240">
        <f t="shared" ca="1" si="1092"/>
        <v>-3.5688310283373527E-5</v>
      </c>
      <c r="IJ471" s="240">
        <f t="shared" ca="1" si="1093"/>
        <v>-9.1383635441134826E-5</v>
      </c>
      <c r="IK471" s="240">
        <f t="shared" ca="1" si="1094"/>
        <v>2.009079662943067E-4</v>
      </c>
      <c r="IL471" s="240">
        <f t="shared" ca="1" si="1095"/>
        <v>-2.7185366542538777E-4</v>
      </c>
      <c r="IM471" s="240">
        <f t="shared" ca="1" si="1096"/>
        <v>2.9059763938752656E-4</v>
      </c>
      <c r="IN471" s="240">
        <f t="shared" ca="1" si="1097"/>
        <v>-2.5354064380114571E-4</v>
      </c>
      <c r="IO471" s="240">
        <f t="shared" ca="1" si="1098"/>
        <v>1.6779841534820281E-4</v>
      </c>
      <c r="IP471" s="240">
        <f t="shared" ca="1" si="1099"/>
        <v>-4.9835297954569952E-5</v>
      </c>
      <c r="IQ471" s="240">
        <f t="shared" ca="1" si="1100"/>
        <v>-7.7697263807105865E-5</v>
      </c>
      <c r="IR471" s="240">
        <f t="shared" ca="1" si="1101"/>
        <v>1.9031028712781955E-4</v>
      </c>
      <c r="IS471" s="240">
        <f t="shared" ca="1" si="1102"/>
        <v>-2.6637966006246103E-4</v>
      </c>
      <c r="IT471" s="240">
        <f t="shared" ca="1" si="1103"/>
        <v>2.9129843407684142E-4</v>
      </c>
      <c r="IU471" s="240">
        <f t="shared" ca="1" si="1104"/>
        <v>-2.6028167095572561E-4</v>
      </c>
      <c r="IV471" s="240">
        <f t="shared" ca="1" si="1105"/>
        <v>1.7928525340364882E-4</v>
      </c>
      <c r="IW471" s="240">
        <f t="shared" ca="1" si="1106"/>
        <v>-6.3862228027937413E-5</v>
      </c>
      <c r="IX471" s="240">
        <f t="shared" ca="1" si="1107"/>
        <v>-6.3823712659120724E-5</v>
      </c>
      <c r="IY471" s="240">
        <f t="shared" ca="1" si="1108"/>
        <v>1.7925413381040354E-4</v>
      </c>
      <c r="IZ471" s="240">
        <f t="shared" ca="1" si="1109"/>
        <v>-2.6026392276634207E-4</v>
      </c>
      <c r="JA471" s="240">
        <f t="shared" ca="1" si="1110"/>
        <v>2.9129746532373672E-4</v>
      </c>
      <c r="JB471" s="240">
        <f t="shared" ca="1" si="1111"/>
        <v>-2.6639565676697582E-4</v>
      </c>
    </row>
    <row r="472" spans="2:262">
      <c r="B472" s="248">
        <v>111</v>
      </c>
      <c r="C472" s="247">
        <f t="shared" si="1112"/>
        <v>2.1679687500000015E-3</v>
      </c>
      <c r="D472" s="244">
        <f t="shared" ca="1" si="855"/>
        <v>23.808810699520659</v>
      </c>
      <c r="E472" s="243">
        <f ca="1">DM361</f>
        <v>-0.19118930047933971</v>
      </c>
      <c r="F472" s="242">
        <v>111</v>
      </c>
      <c r="G472" s="240">
        <f t="shared" ca="1" si="856"/>
        <v>6.1107154767794871E-4</v>
      </c>
      <c r="H472" s="240">
        <f t="shared" ca="1" si="857"/>
        <v>-3.6314589141430169E-4</v>
      </c>
      <c r="I472" s="240">
        <f t="shared" ca="1" si="858"/>
        <v>5.2911485671270177E-5</v>
      </c>
      <c r="J472" s="240">
        <f t="shared" ca="1" si="859"/>
        <v>2.664014986354155E-4</v>
      </c>
      <c r="K472" s="240">
        <f t="shared" ca="1" si="860"/>
        <v>-5.4000518364434558E-4</v>
      </c>
      <c r="L472" s="240">
        <f t="shared" ca="1" si="861"/>
        <v>7.209545154008599E-4</v>
      </c>
      <c r="M472" s="240">
        <f t="shared" ca="1" si="862"/>
        <v>-7.7820211915160869E-4</v>
      </c>
      <c r="N472" s="240">
        <f t="shared" ca="1" si="863"/>
        <v>7.0192542307426448E-4</v>
      </c>
      <c r="O472" s="240">
        <f t="shared" ca="1" si="864"/>
        <v>-5.0521201995003186E-4</v>
      </c>
      <c r="P472" s="240">
        <f t="shared" ca="1" si="865"/>
        <v>2.2181409159974938E-4</v>
      </c>
      <c r="Q472" s="240">
        <f t="shared" ca="1" si="866"/>
        <v>9.9642806964019308E-5</v>
      </c>
      <c r="R472" s="240">
        <f t="shared" ca="1" si="867"/>
        <v>-4.0400294402412952E-4</v>
      </c>
      <c r="S472" s="240">
        <f t="shared" ca="1" si="868"/>
        <v>6.3904405855559198E-4</v>
      </c>
      <c r="T472" s="240">
        <f t="shared" ca="1" si="869"/>
        <v>-7.6443768128767252E-4</v>
      </c>
      <c r="U472" s="241">
        <f t="shared" ca="1" si="870"/>
        <v>7.5866871316556111E-4</v>
      </c>
      <c r="V472" s="240">
        <f t="shared" ca="1" si="871"/>
        <v>-6.2272699655832717E-4</v>
      </c>
      <c r="W472" s="240">
        <f t="shared" ca="1" si="872"/>
        <v>3.7993747762160319E-4</v>
      </c>
      <c r="X472" s="240">
        <f t="shared" ca="1" si="873"/>
        <v>-7.1958100639790993E-5</v>
      </c>
      <c r="Y472" s="240">
        <f t="shared" ca="1" si="874"/>
        <v>-2.4836788240801139E-4</v>
      </c>
      <c r="Z472" s="240">
        <f t="shared" ca="1" si="875"/>
        <v>5.2607878284145412E-4</v>
      </c>
      <c r="AA472" s="240">
        <f t="shared" ca="1" si="876"/>
        <v>-7.1352482867658481E-4</v>
      </c>
      <c r="AB472" s="240">
        <f t="shared" ca="1" si="877"/>
        <v>7.7854393578419138E-4</v>
      </c>
      <c r="AC472" s="240">
        <f t="shared" ca="1" si="878"/>
        <v>-7.0998009399887826E-4</v>
      </c>
      <c r="AD472" s="240">
        <f t="shared" ca="1" si="879"/>
        <v>5.1959752079397425E-4</v>
      </c>
      <c r="AE472" s="240">
        <f t="shared" ca="1" si="880"/>
        <v>-2.4006215109956369E-4</v>
      </c>
      <c r="AF472" s="240">
        <f t="shared" ca="1" si="881"/>
        <v>-8.066319977318142E-5</v>
      </c>
      <c r="AG472" s="240">
        <f t="shared" ca="1" si="882"/>
        <v>3.8754831941737442E-4</v>
      </c>
      <c r="AH472" s="240">
        <f t="shared" ca="1" si="883"/>
        <v>-6.2793770906256264E-4</v>
      </c>
      <c r="AI472" s="240">
        <f t="shared" ca="1" si="884"/>
        <v>7.6058523978086946E-4</v>
      </c>
      <c r="AJ472" s="240">
        <f t="shared" ca="1" si="885"/>
        <v>-7.6273118344099189E-4</v>
      </c>
      <c r="AK472" s="240">
        <f t="shared" ca="1" si="886"/>
        <v>6.3400733798124002E-4</v>
      </c>
      <c r="AL472" s="240">
        <f t="shared" ca="1" si="887"/>
        <v>-3.9650020369915969E-4</v>
      </c>
      <c r="AM472" s="240">
        <f t="shared" ca="1" si="888"/>
        <v>9.0961370739178532E-5</v>
      </c>
      <c r="AN472" s="240">
        <f t="shared" ca="1" si="889"/>
        <v>2.3018465865531416E-4</v>
      </c>
      <c r="AO472" s="240">
        <f t="shared" ca="1" si="890"/>
        <v>-5.1183549185112968E-4</v>
      </c>
      <c r="AP472" s="240">
        <f t="shared" ca="1" si="891"/>
        <v>7.0566534127592686E-4</v>
      </c>
      <c r="AQ472" s="240">
        <f t="shared" ca="1" si="892"/>
        <v>-7.784167866614906E-4</v>
      </c>
      <c r="AR472" s="240">
        <f t="shared" ca="1" si="893"/>
        <v>7.1760709946273177E-4</v>
      </c>
      <c r="AS472" s="240">
        <f t="shared" ca="1" si="894"/>
        <v>-5.3367003552039737E-4</v>
      </c>
      <c r="AT472" s="240">
        <f t="shared" ca="1" si="895"/>
        <v>2.5816560613606298E-4</v>
      </c>
      <c r="AU472" s="240">
        <f t="shared" ca="1" si="896"/>
        <v>6.1635004086988738E-5</v>
      </c>
      <c r="AV472" s="240">
        <f t="shared" ca="1" si="897"/>
        <v>-3.7086025019437692E-4</v>
      </c>
      <c r="AW472" s="240">
        <f t="shared" ca="1" si="898"/>
        <v>6.1645311337370418E-4</v>
      </c>
      <c r="AX472" s="240">
        <f t="shared" ca="1" si="899"/>
        <v>-7.5627465016573411E-4</v>
      </c>
      <c r="AY472" s="240">
        <f t="shared" ca="1" si="900"/>
        <v>7.6633421297187475E-4</v>
      </c>
      <c r="AZ472" s="240">
        <f t="shared" ca="1" si="901"/>
        <v>-6.4490577709081756E-4</v>
      </c>
      <c r="BA472" s="240">
        <f t="shared" ca="1" si="902"/>
        <v>4.1282409288011018E-4</v>
      </c>
      <c r="BB472" s="240">
        <f t="shared" ca="1" si="903"/>
        <v>-1.099098491100866E-4</v>
      </c>
      <c r="BC472" s="240">
        <f t="shared" ca="1" si="904"/>
        <v>-2.1186278027140163E-4</v>
      </c>
      <c r="BD472" s="240">
        <f t="shared" ca="1" si="905"/>
        <v>4.9728389029928411E-4</v>
      </c>
      <c r="BE472" s="240">
        <f t="shared" ca="1" si="906"/>
        <v>-6.9738078746020354E-4</v>
      </c>
      <c r="BF472" s="240">
        <f t="shared" ca="1" si="907"/>
        <v>7.7782074837338304E-4</v>
      </c>
      <c r="BG472" s="240">
        <f t="shared" ca="1" si="908"/>
        <v>-7.2480184524292477E-4</v>
      </c>
      <c r="BH472" s="240">
        <f t="shared" ca="1" si="909"/>
        <v>5.4742108737263059E-4</v>
      </c>
      <c r="BI472" s="240">
        <f t="shared" ca="1" si="910"/>
        <v>-2.7611355186484921E-4</v>
      </c>
      <c r="BJ472" s="240">
        <f t="shared" ca="1" si="911"/>
        <v>-4.2569681779015302E-5</v>
      </c>
      <c r="BK472" s="240">
        <f t="shared" ca="1" si="912"/>
        <v>3.5394878862401069E-4</v>
      </c>
      <c r="BL472" s="240">
        <f t="shared" ca="1" si="913"/>
        <v>-6.0459718938001613E-4</v>
      </c>
      <c r="BM472" s="240">
        <f t="shared" ca="1" si="914"/>
        <v>7.515085089802693E-4</v>
      </c>
      <c r="BN472" s="240">
        <f t="shared" ca="1" si="915"/>
        <v>-7.694756314279435E-4</v>
      </c>
      <c r="BO472" s="240">
        <f t="shared" ca="1" si="916"/>
        <v>6.5541574907485565E-4</v>
      </c>
      <c r="BP472" s="240">
        <f t="shared" ca="1" si="917"/>
        <v>-4.2889931226398746E-4</v>
      </c>
      <c r="BQ472" s="240">
        <f t="shared" ca="1" si="918"/>
        <v>1.2879212189770655E-4</v>
      </c>
      <c r="BR472" s="240">
        <f t="shared" ca="1" si="919"/>
        <v>1.934132836707239E-4</v>
      </c>
      <c r="BS472" s="240">
        <f t="shared" ca="1" si="920"/>
        <v>-4.8243274352656506E-4</v>
      </c>
      <c r="BT472" s="240">
        <f t="shared" ca="1" si="921"/>
        <v>6.8867615753487126E-4</v>
      </c>
      <c r="BU472" s="240">
        <f t="shared" ca="1" si="922"/>
        <v>-7.7675617995104731E-4</v>
      </c>
      <c r="BV472" s="240">
        <f t="shared" ca="1" si="923"/>
        <v>7.3155999749363804E-4</v>
      </c>
      <c r="BW472" s="240">
        <f t="shared" ca="1" si="924"/>
        <v>-5.608423932312158E-4</v>
      </c>
      <c r="BX472" s="240">
        <f t="shared" ca="1" si="925"/>
        <v>2.9389517711456343E-4</v>
      </c>
      <c r="BY472" s="240">
        <f t="shared" ca="1" si="926"/>
        <v>2.3478717086532143E-5</v>
      </c>
      <c r="BZ472" s="240">
        <f t="shared" ca="1" si="927"/>
        <v>-3.3682412153838493E-4</v>
      </c>
      <c r="CA472" s="240">
        <f t="shared" ca="1" si="928"/>
        <v>5.9237707864677653E-4</v>
      </c>
      <c r="CB472" s="240">
        <f t="shared" ca="1" si="929"/>
        <v>-7.4628968716971081E-4</v>
      </c>
      <c r="CC472" s="240">
        <f t="shared" ca="1" si="930"/>
        <v>7.7215354653619036E-4</v>
      </c>
      <c r="CD472" s="240">
        <f t="shared" ca="1" si="931"/>
        <v>-6.6553092311921855E-4</v>
      </c>
      <c r="CE472" s="240">
        <f t="shared" ca="1" si="932"/>
        <v>4.4471617873973531E-4</v>
      </c>
      <c r="CF472" s="240">
        <f t="shared" ca="1" si="933"/>
        <v>-1.4759681512692107E-4</v>
      </c>
      <c r="CG472" s="240">
        <f t="shared" ca="1" si="934"/>
        <v>-1.7484728214015152E-4</v>
      </c>
      <c r="CH472" s="240">
        <f t="shared" ca="1" si="935"/>
        <v>4.6729099730845016E-4</v>
      </c>
      <c r="CI472" s="240">
        <f t="shared" ca="1" si="936"/>
        <v>-6.7955669484350033E-4</v>
      </c>
      <c r="CJ472" s="240">
        <f t="shared" ca="1" si="937"/>
        <v>7.7522372265069147E-4</v>
      </c>
      <c r="CK472" s="240">
        <f t="shared" ca="1" si="938"/>
        <v>-7.378774853566435E-4</v>
      </c>
      <c r="CL472" s="240">
        <f t="shared" ca="1" si="939"/>
        <v>5.739258686033664E-4</v>
      </c>
      <c r="CM472" s="240">
        <f t="shared" ca="1" si="940"/>
        <v>-3.1149977089901175E-4</v>
      </c>
      <c r="CN472" s="240">
        <f t="shared" ca="1" si="941"/>
        <v>-4.3736096928018403E-6</v>
      </c>
      <c r="CO472" s="240">
        <f t="shared" ca="1" si="942"/>
        <v>3.1949656419658946E-4</v>
      </c>
      <c r="CP472" s="240">
        <f t="shared" ca="1" si="943"/>
        <v>-5.7980014211178002E-4</v>
      </c>
      <c r="CQ472" s="240">
        <f t="shared" ca="1" si="944"/>
        <v>7.4062132835716363E-4</v>
      </c>
      <c r="CR472" s="240">
        <f t="shared" ca="1" si="945"/>
        <v>-7.7436634522068154E-4</v>
      </c>
      <c r="CS472" s="240">
        <f t="shared" ca="1" si="946"/>
        <v>6.7524520622129893E-4</v>
      </c>
      <c r="CT472" s="240">
        <f t="shared" ca="1" si="947"/>
        <v>-4.6026516481843756E-4</v>
      </c>
      <c r="CU472" s="240">
        <f t="shared" ca="1" si="948"/>
        <v>1.6631260155370372E-4</v>
      </c>
      <c r="CV472" s="240">
        <f t="shared" ca="1" si="949"/>
        <v>1.5617595914475731E-4</v>
      </c>
      <c r="CW472" s="240">
        <f t="shared" ca="1" si="950"/>
        <v>-4.5186777246671012E-4</v>
      </c>
      <c r="CX472" s="240">
        <f t="shared" ca="1" si="951"/>
        <v>6.7002789260941749E-4</v>
      </c>
      <c r="CY472" s="240">
        <f t="shared" ca="1" si="952"/>
        <v>-7.732242995672976E-4</v>
      </c>
      <c r="CZ472" s="240">
        <f t="shared" ca="1" si="953"/>
        <v>7.4375050341349334E-4</v>
      </c>
      <c r="DA472" s="240">
        <f t="shared" ca="1" si="954"/>
        <v>-5.8666363249275583E-4</v>
      </c>
      <c r="DB472" s="240">
        <f t="shared" ca="1" si="955"/>
        <v>3.2891672886919737E-4</v>
      </c>
      <c r="DC472" s="240">
        <f t="shared" ca="1" si="956"/>
        <v>-1.4734132199867588E-5</v>
      </c>
      <c r="DD472" s="240">
        <f t="shared" ca="1" si="957"/>
        <v>-3.0197655407126773E-4</v>
      </c>
      <c r="DE472" s="240">
        <f t="shared" ca="1" si="958"/>
        <v>5.6687395565128431E-4</v>
      </c>
      <c r="DF472" s="240">
        <f t="shared" ca="1" si="959"/>
        <v>-7.3450684695003615E-4</v>
      </c>
      <c r="DG472" s="240">
        <f t="shared" ca="1" si="960"/>
        <v>7.7611269457423474E-4</v>
      </c>
      <c r="DH472" s="240">
        <f t="shared" ca="1" si="961"/>
        <v>-6.8455274686019646E-4</v>
      </c>
      <c r="DI472" s="240">
        <f t="shared" ca="1" si="962"/>
        <v>4.7553690437227567E-4</v>
      </c>
      <c r="DJ472" s="240">
        <f t="shared" ca="1" si="963"/>
        <v>-1.8492820748816061E-4</v>
      </c>
      <c r="DK472" s="240">
        <f t="shared" ca="1" si="964"/>
        <v>-1.3741056159139118E-4</v>
      </c>
      <c r="DL472" s="240">
        <f t="shared" ca="1" si="965"/>
        <v>4.3617235937526064E-4</v>
      </c>
      <c r="DM472" s="240">
        <f t="shared" ca="1" si="966"/>
        <v>-6.6009549062678386E-4</v>
      </c>
      <c r="DN472" s="240">
        <f t="shared" ca="1" si="967"/>
        <v>7.7075911507855518E-4</v>
      </c>
      <c r="DO472" s="240">
        <f t="shared" ca="1" si="968"/>
        <v>-7.4917551397770288E-4</v>
      </c>
      <c r="DP472" s="240">
        <f t="shared" ca="1" si="969"/>
        <v>5.9904801214668321E-4</v>
      </c>
      <c r="DQ472" s="240">
        <f t="shared" ca="1" si="970"/>
        <v>-3.4613555970090088E-4</v>
      </c>
      <c r="DR472" s="240">
        <f t="shared" ca="1" si="971"/>
        <v>3.3832998802244522E-5</v>
      </c>
      <c r="DS472" s="240">
        <f t="shared" ca="1" si="972"/>
        <v>2.8427464456142447E-4</v>
      </c>
      <c r="DT472" s="240">
        <f t="shared" ca="1" si="973"/>
        <v>-5.5360630551670167E-4</v>
      </c>
      <c r="DU472" s="240">
        <f t="shared" ca="1" si="974"/>
        <v>7.2794992608328621E-4</v>
      </c>
      <c r="DV472" s="240">
        <f t="shared" ca="1" si="975"/>
        <v>-7.7739154266129968E-4</v>
      </c>
      <c r="DW472" s="240">
        <f t="shared" ca="1" si="976"/>
        <v>6.934479385214817E-4</v>
      </c>
      <c r="DX472" s="240">
        <f t="shared" ca="1" si="977"/>
        <v>-4.905221982763725E-4</v>
      </c>
      <c r="DY472" s="240">
        <f t="shared" ca="1" si="978"/>
        <v>2.0343241958531623E-4</v>
      </c>
      <c r="DZ472" s="240">
        <f t="shared" ca="1" si="979"/>
        <v>1.1856239305383428E-4</v>
      </c>
      <c r="EA472" s="240">
        <f t="shared" ca="1" si="980"/>
        <v>-4.2021421236405876E-4</v>
      </c>
      <c r="EB472" s="240">
        <f t="shared" ca="1" si="981"/>
        <v>6.4976547180313265E-4</v>
      </c>
      <c r="EC472" s="240">
        <f t="shared" ca="1" si="982"/>
        <v>-7.6782965411943465E-4</v>
      </c>
      <c r="ED472" s="240">
        <f t="shared" ca="1" si="983"/>
        <v>7.5414924922576944E-4</v>
      </c>
      <c r="EE472" s="240">
        <f t="shared" ca="1" si="984"/>
        <v>-6.1107154767794144E-4</v>
      </c>
      <c r="EF472" s="240">
        <f t="shared" ca="1" si="985"/>
        <v>3.6314589141428315E-4</v>
      </c>
      <c r="EG472" s="240">
        <f t="shared" ca="1" si="986"/>
        <v>-5.2911485671284462E-5</v>
      </c>
      <c r="EH472" s="240">
        <f t="shared" ca="1" si="987"/>
        <v>-2.664014986354111E-4</v>
      </c>
      <c r="EI472" s="240">
        <f t="shared" ca="1" si="988"/>
        <v>5.4000518364434916E-4</v>
      </c>
      <c r="EJ472" s="240">
        <f t="shared" ca="1" si="989"/>
        <v>-7.2095451540086489E-4</v>
      </c>
      <c r="EK472" s="240">
        <f t="shared" ca="1" si="990"/>
        <v>7.7820211915160793E-4</v>
      </c>
      <c r="EL472" s="240">
        <f t="shared" ca="1" si="991"/>
        <v>-7.0192542307426946E-4</v>
      </c>
      <c r="EM472" s="240">
        <f t="shared" ca="1" si="992"/>
        <v>5.0521201995003425E-4</v>
      </c>
      <c r="EN472" s="240">
        <f t="shared" ca="1" si="993"/>
        <v>-2.2181409159974184E-4</v>
      </c>
      <c r="EO472" s="240">
        <f t="shared" ca="1" si="994"/>
        <v>-9.9642806964035286E-5</v>
      </c>
      <c r="EP472" s="240">
        <f t="shared" ca="1" si="995"/>
        <v>4.0400294402411256E-4</v>
      </c>
      <c r="EQ472" s="240">
        <f t="shared" ca="1" si="996"/>
        <v>-6.3904405855558688E-4</v>
      </c>
      <c r="ER472" s="240">
        <f t="shared" ca="1" si="997"/>
        <v>7.6443768128767295E-4</v>
      </c>
      <c r="ES472" s="240">
        <f t="shared" ca="1" si="998"/>
        <v>-7.5866871316555937E-4</v>
      </c>
      <c r="ET472" s="240">
        <f t="shared" ca="1" si="999"/>
        <v>6.2272699655831578E-4</v>
      </c>
      <c r="EU472" s="240">
        <f t="shared" ca="1" si="1000"/>
        <v>-3.7993747762161566E-4</v>
      </c>
      <c r="EV472" s="240">
        <f t="shared" ca="1" si="1001"/>
        <v>7.1958100639799748E-5</v>
      </c>
      <c r="EW472" s="240">
        <f t="shared" ca="1" si="1002"/>
        <v>2.4836788240801362E-4</v>
      </c>
      <c r="EX472" s="240">
        <f t="shared" ca="1" si="1003"/>
        <v>-5.2607878284146399E-4</v>
      </c>
      <c r="EY472" s="240">
        <f t="shared" ca="1" si="1004"/>
        <v>7.135248286765924E-4</v>
      </c>
      <c r="EZ472" s="240">
        <f t="shared" ca="1" si="1005"/>
        <v>-7.7854393578419149E-4</v>
      </c>
      <c r="FA472" s="240">
        <f t="shared" ca="1" si="1006"/>
        <v>7.0998009399887956E-4</v>
      </c>
      <c r="FB472" s="240">
        <f t="shared" ca="1" si="1007"/>
        <v>-5.1959752079397251E-4</v>
      </c>
      <c r="FC472" s="240">
        <f t="shared" ca="1" si="1008"/>
        <v>2.4006215109955098E-4</v>
      </c>
      <c r="FD472" s="240">
        <f t="shared" ca="1" si="1009"/>
        <v>8.0663199773205719E-5</v>
      </c>
      <c r="FE472" s="240">
        <f t="shared" ca="1" si="1010"/>
        <v>-3.8754831941736683E-4</v>
      </c>
      <c r="FF472" s="240">
        <f t="shared" ca="1" si="1011"/>
        <v>6.2793770906256405E-4</v>
      </c>
      <c r="FG472" s="240">
        <f t="shared" ca="1" si="1012"/>
        <v>-7.6058523978086989E-4</v>
      </c>
      <c r="FH472" s="240">
        <f t="shared" ca="1" si="1013"/>
        <v>7.6273118344098929E-4</v>
      </c>
      <c r="FI472" s="240">
        <f t="shared" ca="1" si="1014"/>
        <v>-6.3400733798125151E-4</v>
      </c>
      <c r="FJ472" s="240">
        <f t="shared" ca="1" si="1015"/>
        <v>3.9650020369916733E-4</v>
      </c>
      <c r="FK472" s="240">
        <f t="shared" ca="1" si="1016"/>
        <v>-9.0961370739176282E-5</v>
      </c>
      <c r="FL472" s="240">
        <f t="shared" ca="1" si="1017"/>
        <v>-2.3018465865532692E-4</v>
      </c>
      <c r="FM472" s="240">
        <f t="shared" ca="1" si="1018"/>
        <v>5.1183549185114801E-4</v>
      </c>
      <c r="FN472" s="240">
        <f t="shared" ca="1" si="1019"/>
        <v>-7.056653412759184E-4</v>
      </c>
      <c r="FO472" s="240">
        <f t="shared" ca="1" si="1020"/>
        <v>7.7841678666149038E-4</v>
      </c>
      <c r="FP472" s="240">
        <f t="shared" ca="1" si="1021"/>
        <v>-7.176070994627309E-4</v>
      </c>
      <c r="FQ472" s="240">
        <f t="shared" ca="1" si="1022"/>
        <v>5.336700355203875E-4</v>
      </c>
      <c r="FR472" s="240">
        <f t="shared" ca="1" si="1023"/>
        <v>-2.5816560613603988E-4</v>
      </c>
      <c r="FS472" s="240">
        <f t="shared" ca="1" si="1024"/>
        <v>-6.1635004086979983E-5</v>
      </c>
      <c r="FT472" s="240">
        <f t="shared" ca="1" si="1025"/>
        <v>3.7086025019436922E-4</v>
      </c>
      <c r="FU472" s="240">
        <f t="shared" ca="1" si="1026"/>
        <v>-6.1645311337370559E-4</v>
      </c>
      <c r="FV472" s="240">
        <f t="shared" ca="1" si="1027"/>
        <v>7.5627465016573714E-4</v>
      </c>
      <c r="FW472" s="240">
        <f t="shared" ca="1" si="1028"/>
        <v>-7.6633421297187052E-4</v>
      </c>
      <c r="FX472" s="240">
        <f t="shared" ca="1" si="1029"/>
        <v>6.4490577709082255E-4</v>
      </c>
      <c r="FY472" s="240">
        <f t="shared" ca="1" si="1030"/>
        <v>-4.1282409288010828E-4</v>
      </c>
      <c r="FZ472" s="240">
        <f t="shared" ca="1" si="1031"/>
        <v>1.0990984911008429E-4</v>
      </c>
      <c r="GA472" s="240">
        <f t="shared" ca="1" si="1032"/>
        <v>2.1186278027142511E-4</v>
      </c>
      <c r="GB472" s="240">
        <f t="shared" ca="1" si="1033"/>
        <v>-4.9728389029926893E-4</v>
      </c>
      <c r="GC472" s="240">
        <f t="shared" ca="1" si="1034"/>
        <v>6.9738078746020451E-4</v>
      </c>
      <c r="GD472" s="240">
        <f t="shared" ca="1" si="1035"/>
        <v>-7.7782074837338326E-4</v>
      </c>
      <c r="GE472" s="240">
        <f t="shared" ca="1" si="1036"/>
        <v>7.248018452429239E-4</v>
      </c>
      <c r="GF472" s="240">
        <f t="shared" ca="1" si="1037"/>
        <v>-5.4742108737261313E-4</v>
      </c>
      <c r="GG472" s="240">
        <f t="shared" ca="1" si="1038"/>
        <v>2.7611355186486775E-4</v>
      </c>
      <c r="GH472" s="240">
        <f t="shared" ca="1" si="1039"/>
        <v>4.2569681779017579E-5</v>
      </c>
      <c r="GI472" s="240">
        <f t="shared" ca="1" si="1040"/>
        <v>-3.5394878862401275E-4</v>
      </c>
      <c r="GJ472" s="240">
        <f t="shared" ca="1" si="1041"/>
        <v>6.0459718938001754E-4</v>
      </c>
      <c r="GK472" s="240">
        <f t="shared" ca="1" si="1042"/>
        <v>-7.5150850898027559E-4</v>
      </c>
      <c r="GL472" s="240">
        <f t="shared" ca="1" si="1043"/>
        <v>7.6947563142794643E-4</v>
      </c>
      <c r="GM472" s="240">
        <f t="shared" ca="1" si="1044"/>
        <v>-6.5541574907485446E-4</v>
      </c>
      <c r="GN472" s="240">
        <f t="shared" ca="1" si="1045"/>
        <v>4.2889931226398567E-4</v>
      </c>
      <c r="GO472" s="240">
        <f t="shared" ca="1" si="1046"/>
        <v>-1.2879212189768246E-4</v>
      </c>
      <c r="GP472" s="240">
        <f t="shared" ca="1" si="1047"/>
        <v>-1.9341328367074756E-4</v>
      </c>
      <c r="GQ472" s="240">
        <f t="shared" ca="1" si="1048"/>
        <v>4.8243274352658419E-4</v>
      </c>
      <c r="GR472" s="240">
        <f t="shared" ca="1" si="1049"/>
        <v>-6.8867615753489294E-4</v>
      </c>
      <c r="GS472" s="240">
        <f t="shared" ca="1" si="1050"/>
        <v>7.7675617995104438E-4</v>
      </c>
      <c r="GT472" s="240">
        <f t="shared" ca="1" si="1051"/>
        <v>-7.3155999749364487E-4</v>
      </c>
      <c r="GU472" s="240">
        <f t="shared" ca="1" si="1052"/>
        <v>5.6084239323122946E-4</v>
      </c>
      <c r="GV472" s="240">
        <f t="shared" ca="1" si="1053"/>
        <v>-2.9389517711456126E-4</v>
      </c>
      <c r="GW472" s="240">
        <f t="shared" ca="1" si="1054"/>
        <v>-2.347871708653442E-5</v>
      </c>
      <c r="GX472" s="240">
        <f t="shared" ca="1" si="1055"/>
        <v>3.3682412153838694E-4</v>
      </c>
      <c r="GY472" s="240">
        <f t="shared" ca="1" si="1056"/>
        <v>-5.9237707864679236E-4</v>
      </c>
      <c r="GZ472" s="240">
        <f t="shared" ca="1" si="1057"/>
        <v>7.4628968716971774E-4</v>
      </c>
      <c r="HA472" s="240">
        <f t="shared" ca="1" si="1058"/>
        <v>-7.721535465361844E-4</v>
      </c>
      <c r="HB472" s="240">
        <f t="shared" ca="1" si="1059"/>
        <v>6.6553092311924045E-4</v>
      </c>
      <c r="HC472" s="240">
        <f t="shared" ca="1" si="1060"/>
        <v>-4.4471617873976989E-4</v>
      </c>
      <c r="HD472" s="240">
        <f t="shared" ca="1" si="1061"/>
        <v>1.4759681512694061E-4</v>
      </c>
      <c r="HE472" s="240">
        <f t="shared" ca="1" si="1062"/>
        <v>1.748472821401322E-4</v>
      </c>
      <c r="HF472" s="240">
        <f t="shared" ca="1" si="1063"/>
        <v>-4.67290997308452E-4</v>
      </c>
      <c r="HG472" s="240">
        <f t="shared" ca="1" si="1064"/>
        <v>6.7955669484350142E-4</v>
      </c>
      <c r="HH472" s="240">
        <f t="shared" ca="1" si="1065"/>
        <v>-7.7522372265069375E-4</v>
      </c>
      <c r="HI472" s="240">
        <f t="shared" ca="1" si="1066"/>
        <v>7.3787748535663581E-4</v>
      </c>
      <c r="HJ472" s="240">
        <f t="shared" ca="1" si="1067"/>
        <v>-5.7392586860335003E-4</v>
      </c>
      <c r="HK472" s="240">
        <f t="shared" ca="1" si="1068"/>
        <v>3.1149977089896914E-4</v>
      </c>
      <c r="HL472" s="240">
        <f t="shared" ca="1" si="1069"/>
        <v>4.3736096927598817E-6</v>
      </c>
      <c r="HM472" s="240">
        <f t="shared" ca="1" si="1070"/>
        <v>-3.1949656419657136E-4</v>
      </c>
      <c r="HN472" s="240">
        <f t="shared" ca="1" si="1071"/>
        <v>5.798001421117668E-4</v>
      </c>
      <c r="HO472" s="240">
        <f t="shared" ca="1" si="1072"/>
        <v>-7.4062132835716449E-4</v>
      </c>
      <c r="HP472" s="240">
        <f t="shared" ca="1" si="1073"/>
        <v>7.7436634522068122E-4</v>
      </c>
      <c r="HQ472" s="240">
        <f t="shared" ca="1" si="1074"/>
        <v>-6.7524520622129773E-4</v>
      </c>
      <c r="HR472" s="240">
        <f t="shared" ca="1" si="1075"/>
        <v>4.6026516481841788E-4</v>
      </c>
      <c r="HS472" s="240">
        <f t="shared" ca="1" si="1076"/>
        <v>-1.6631260155367986E-4</v>
      </c>
      <c r="HT472" s="240">
        <f t="shared" ca="1" si="1077"/>
        <v>-1.561759591448029E-4</v>
      </c>
      <c r="HU472" s="240">
        <f t="shared" ca="1" si="1078"/>
        <v>4.5186777246667597E-4</v>
      </c>
      <c r="HV472" s="240">
        <f t="shared" ca="1" si="1079"/>
        <v>-6.7002789260939613E-4</v>
      </c>
      <c r="HW472" s="240">
        <f t="shared" ca="1" si="1080"/>
        <v>7.7322429956729272E-4</v>
      </c>
      <c r="HX472" s="240">
        <f t="shared" ca="1" si="1081"/>
        <v>-7.4375050341349269E-4</v>
      </c>
      <c r="HY472" s="240">
        <f t="shared" ca="1" si="1082"/>
        <v>5.8666363249275442E-4</v>
      </c>
      <c r="HZ472" s="240">
        <f t="shared" ca="1" si="1083"/>
        <v>-3.2891672886919531E-4</v>
      </c>
      <c r="IA472" s="240">
        <f t="shared" ca="1" si="1084"/>
        <v>1.4734132199865284E-5</v>
      </c>
      <c r="IB472" s="240">
        <f t="shared" ca="1" si="1085"/>
        <v>3.0197655407131067E-4</v>
      </c>
      <c r="IC472" s="240">
        <f t="shared" ca="1" si="1086"/>
        <v>-5.6687395565131618E-4</v>
      </c>
      <c r="ID472" s="240">
        <f t="shared" ca="1" si="1087"/>
        <v>7.3450684695005155E-4</v>
      </c>
      <c r="IE472" s="240">
        <f t="shared" ca="1" si="1088"/>
        <v>-5.6259319342278269E-4</v>
      </c>
      <c r="IF472" s="240">
        <f t="shared" ca="1" si="1089"/>
        <v>6.8455274686021641E-4</v>
      </c>
      <c r="IG472" s="240">
        <f t="shared" ca="1" si="1090"/>
        <v>-4.7553690437227388E-4</v>
      </c>
      <c r="IH472" s="240">
        <f t="shared" ca="1" si="1091"/>
        <v>1.8492820748815844E-4</v>
      </c>
      <c r="II472" s="240">
        <f t="shared" ca="1" si="1092"/>
        <v>1.3741056159139343E-4</v>
      </c>
      <c r="IJ472" s="240">
        <f t="shared" ca="1" si="1093"/>
        <v>-4.3617235937526254E-4</v>
      </c>
      <c r="IK472" s="240">
        <f t="shared" ca="1" si="1094"/>
        <v>6.6009549062678494E-4</v>
      </c>
      <c r="IL472" s="240">
        <f t="shared" ca="1" si="1095"/>
        <v>-7.7075911507856179E-4</v>
      </c>
      <c r="IM472" s="240">
        <f t="shared" ca="1" si="1096"/>
        <v>7.4917551397769031E-4</v>
      </c>
      <c r="IN472" s="240">
        <f t="shared" ca="1" si="1097"/>
        <v>-5.9904801214670999E-4</v>
      </c>
      <c r="IO472" s="240">
        <f t="shared" ca="1" si="1098"/>
        <v>3.4613555970093861E-4</v>
      </c>
      <c r="IP472" s="240">
        <f t="shared" ca="1" si="1099"/>
        <v>-3.3832998802286454E-5</v>
      </c>
      <c r="IQ472" s="240">
        <f t="shared" ca="1" si="1100"/>
        <v>-2.8427464456142658E-4</v>
      </c>
      <c r="IR472" s="240">
        <f t="shared" ca="1" si="1101"/>
        <v>5.536063055167033E-4</v>
      </c>
      <c r="IS472" s="240">
        <f t="shared" ca="1" si="1102"/>
        <v>-7.2794992608328697E-4</v>
      </c>
      <c r="IT472" s="240">
        <f t="shared" ca="1" si="1103"/>
        <v>7.7739154266129957E-4</v>
      </c>
      <c r="IU472" s="240">
        <f t="shared" ca="1" si="1104"/>
        <v>-6.9344793852146045E-4</v>
      </c>
      <c r="IV472" s="240">
        <f t="shared" ca="1" si="1105"/>
        <v>4.9052219827633629E-4</v>
      </c>
      <c r="IW472" s="240">
        <f t="shared" ca="1" si="1106"/>
        <v>-2.0343241958527131E-4</v>
      </c>
      <c r="IX472" s="240">
        <f t="shared" ca="1" si="1107"/>
        <v>-1.1856239305379281E-4</v>
      </c>
      <c r="IY472" s="240">
        <f t="shared" ca="1" si="1108"/>
        <v>4.2021421236402342E-4</v>
      </c>
      <c r="IZ472" s="240">
        <f t="shared" ca="1" si="1109"/>
        <v>-6.4976547180313395E-4</v>
      </c>
      <c r="JA472" s="240">
        <f t="shared" ca="1" si="1110"/>
        <v>7.6782965411943498E-4</v>
      </c>
      <c r="JB472" s="240">
        <f t="shared" ca="1" si="1111"/>
        <v>-7.5414924922576889E-4</v>
      </c>
    </row>
    <row r="473" spans="2:262">
      <c r="B473" s="248">
        <v>112</v>
      </c>
      <c r="C473" s="247">
        <f t="shared" si="1112"/>
        <v>2.1875000000000015E-3</v>
      </c>
      <c r="D473" s="244">
        <f t="shared" ca="1" si="855"/>
        <v>23.808307096192252</v>
      </c>
      <c r="E473" s="243">
        <f ca="1">DN361</f>
        <v>-0.19169290380774875</v>
      </c>
      <c r="F473" s="242">
        <v>112</v>
      </c>
      <c r="G473" s="240">
        <f t="shared" ca="1" si="856"/>
        <v>5.7199050777725859E-4</v>
      </c>
      <c r="H473" s="240">
        <f t="shared" ca="1" si="857"/>
        <v>-2.931871289727082E-4</v>
      </c>
      <c r="I473" s="240">
        <f t="shared" ca="1" si="858"/>
        <v>-3.0251332469994154E-5</v>
      </c>
      <c r="J473" s="240">
        <f t="shared" ca="1" si="859"/>
        <v>3.490843027731523E-4</v>
      </c>
      <c r="K473" s="240">
        <f t="shared" ca="1" si="860"/>
        <v>-6.1477235243618264E-4</v>
      </c>
      <c r="L473" s="240">
        <f t="shared" ca="1" si="861"/>
        <v>7.8686688436605564E-4</v>
      </c>
      <c r="M473" s="240">
        <f t="shared" ca="1" si="862"/>
        <v>-8.3916806611726655E-4</v>
      </c>
      <c r="N473" s="240">
        <f t="shared" ca="1" si="863"/>
        <v>7.6371351687958564E-4</v>
      </c>
      <c r="O473" s="240">
        <f t="shared" ca="1" si="864"/>
        <v>-5.7199050777725869E-4</v>
      </c>
      <c r="P473" s="240">
        <f t="shared" ca="1" si="865"/>
        <v>2.9318712897270679E-4</v>
      </c>
      <c r="Q473" s="240">
        <f t="shared" ca="1" si="866"/>
        <v>3.0251332469994859E-5</v>
      </c>
      <c r="R473" s="240">
        <f t="shared" ca="1" si="867"/>
        <v>-3.490843027731516E-4</v>
      </c>
      <c r="S473" s="240">
        <f t="shared" ca="1" si="868"/>
        <v>6.1477235243618308E-4</v>
      </c>
      <c r="T473" s="240">
        <f t="shared" ca="1" si="869"/>
        <v>-7.8686688436605695E-4</v>
      </c>
      <c r="U473" s="241">
        <f t="shared" ca="1" si="870"/>
        <v>8.3916806611726666E-4</v>
      </c>
      <c r="V473" s="240">
        <f t="shared" ca="1" si="871"/>
        <v>-7.6371351687958531E-4</v>
      </c>
      <c r="W473" s="240">
        <f t="shared" ca="1" si="872"/>
        <v>5.7199050777725609E-4</v>
      </c>
      <c r="X473" s="240">
        <f t="shared" ca="1" si="873"/>
        <v>-2.9318712897270891E-4</v>
      </c>
      <c r="Y473" s="240">
        <f t="shared" ca="1" si="874"/>
        <v>-3.0251332469995618E-5</v>
      </c>
      <c r="Z473" s="240">
        <f t="shared" ca="1" si="875"/>
        <v>3.4908430277315496E-4</v>
      </c>
      <c r="AA473" s="240">
        <f t="shared" ca="1" si="876"/>
        <v>-6.1477235243618156E-4</v>
      </c>
      <c r="AB473" s="240">
        <f t="shared" ca="1" si="877"/>
        <v>7.8686688436605608E-4</v>
      </c>
      <c r="AC473" s="240">
        <f t="shared" ca="1" si="878"/>
        <v>-8.3916806611726655E-4</v>
      </c>
      <c r="AD473" s="240">
        <f t="shared" ca="1" si="879"/>
        <v>7.6371351687958629E-4</v>
      </c>
      <c r="AE473" s="240">
        <f t="shared" ca="1" si="880"/>
        <v>-5.7199050777725338E-4</v>
      </c>
      <c r="AF473" s="240">
        <f t="shared" ca="1" si="881"/>
        <v>2.9318712897270555E-4</v>
      </c>
      <c r="AG473" s="240">
        <f t="shared" ca="1" si="882"/>
        <v>3.0251332469993287E-5</v>
      </c>
      <c r="AH473" s="240">
        <f t="shared" ca="1" si="883"/>
        <v>-3.4908430277315832E-4</v>
      </c>
      <c r="AI473" s="240">
        <f t="shared" ca="1" si="884"/>
        <v>6.1477235243618405E-4</v>
      </c>
      <c r="AJ473" s="240">
        <f t="shared" ca="1" si="885"/>
        <v>-7.8686688436605543E-4</v>
      </c>
      <c r="AK473" s="240">
        <f t="shared" ca="1" si="886"/>
        <v>8.3916806611726634E-4</v>
      </c>
      <c r="AL473" s="240">
        <f t="shared" ca="1" si="887"/>
        <v>-7.6371351687958477E-4</v>
      </c>
      <c r="AM473" s="240">
        <f t="shared" ca="1" si="888"/>
        <v>5.7199050777725934E-4</v>
      </c>
      <c r="AN473" s="240">
        <f t="shared" ca="1" si="889"/>
        <v>-2.9318712897270208E-4</v>
      </c>
      <c r="AO473" s="240">
        <f t="shared" ca="1" si="890"/>
        <v>-3.0251332469997082E-5</v>
      </c>
      <c r="AP473" s="240">
        <f t="shared" ca="1" si="891"/>
        <v>3.4908430277315084E-4</v>
      </c>
      <c r="AQ473" s="240">
        <f t="shared" ca="1" si="892"/>
        <v>-6.1477235243618655E-4</v>
      </c>
      <c r="AR473" s="240">
        <f t="shared" ca="1" si="893"/>
        <v>7.8686688436605673E-4</v>
      </c>
      <c r="AS473" s="240">
        <f t="shared" ca="1" si="894"/>
        <v>-8.3916806611726677E-4</v>
      </c>
      <c r="AT473" s="240">
        <f t="shared" ca="1" si="895"/>
        <v>7.6371351687958325E-4</v>
      </c>
      <c r="AU473" s="240">
        <f t="shared" ca="1" si="896"/>
        <v>-5.7199050777725674E-4</v>
      </c>
      <c r="AV473" s="240">
        <f t="shared" ca="1" si="897"/>
        <v>2.9318712897270967E-4</v>
      </c>
      <c r="AW473" s="240">
        <f t="shared" ca="1" si="898"/>
        <v>3.0251332470000714E-5</v>
      </c>
      <c r="AX473" s="240">
        <f t="shared" ca="1" si="899"/>
        <v>-3.490843027731542E-4</v>
      </c>
      <c r="AY473" s="240">
        <f t="shared" ca="1" si="900"/>
        <v>6.1477235243618091E-4</v>
      </c>
      <c r="AZ473" s="240">
        <f t="shared" ca="1" si="901"/>
        <v>-7.8686688436605803E-4</v>
      </c>
      <c r="BA473" s="240">
        <f t="shared" ca="1" si="902"/>
        <v>8.3916806611726655E-4</v>
      </c>
      <c r="BB473" s="240">
        <f t="shared" ca="1" si="903"/>
        <v>-7.6371351687958661E-4</v>
      </c>
      <c r="BC473" s="240">
        <f t="shared" ca="1" si="904"/>
        <v>5.7199050777726271E-4</v>
      </c>
      <c r="BD473" s="240">
        <f t="shared" ca="1" si="905"/>
        <v>-2.9318712897269508E-4</v>
      </c>
      <c r="BE473" s="240">
        <f t="shared" ca="1" si="906"/>
        <v>-3.0251332470004454E-5</v>
      </c>
      <c r="BF473" s="240">
        <f t="shared" ca="1" si="907"/>
        <v>3.4908430277315761E-4</v>
      </c>
      <c r="BG473" s="240">
        <f t="shared" ca="1" si="908"/>
        <v>-6.1477235243618351E-4</v>
      </c>
      <c r="BH473" s="240">
        <f t="shared" ca="1" si="909"/>
        <v>7.868668843660551E-4</v>
      </c>
      <c r="BI473" s="240">
        <f t="shared" ca="1" si="910"/>
        <v>-8.3916806611726688E-4</v>
      </c>
      <c r="BJ473" s="240">
        <f t="shared" ca="1" si="911"/>
        <v>7.6371351687958011E-4</v>
      </c>
      <c r="BK473" s="240">
        <f t="shared" ca="1" si="912"/>
        <v>-5.7199050777725121E-4</v>
      </c>
      <c r="BL473" s="240">
        <f t="shared" ca="1" si="913"/>
        <v>2.9318712897270273E-4</v>
      </c>
      <c r="BM473" s="240">
        <f t="shared" ca="1" si="914"/>
        <v>3.0251332469996214E-5</v>
      </c>
      <c r="BN473" s="240">
        <f t="shared" ca="1" si="915"/>
        <v>-3.4908430277315008E-4</v>
      </c>
      <c r="BO473" s="240">
        <f t="shared" ca="1" si="916"/>
        <v>6.1477235243617787E-4</v>
      </c>
      <c r="BP473" s="240">
        <f t="shared" ca="1" si="917"/>
        <v>-7.8686688436606063E-4</v>
      </c>
      <c r="BQ473" s="240">
        <f t="shared" ca="1" si="918"/>
        <v>8.3916806611726623E-4</v>
      </c>
      <c r="BR473" s="240">
        <f t="shared" ca="1" si="919"/>
        <v>-7.6371351687958358E-4</v>
      </c>
      <c r="BS473" s="240">
        <f t="shared" ca="1" si="920"/>
        <v>5.7199050777725728E-4</v>
      </c>
      <c r="BT473" s="240">
        <f t="shared" ca="1" si="921"/>
        <v>-2.9318712897271059E-4</v>
      </c>
      <c r="BU473" s="240">
        <f t="shared" ca="1" si="922"/>
        <v>-3.0251332470011773E-5</v>
      </c>
      <c r="BV473" s="240">
        <f t="shared" ca="1" si="923"/>
        <v>3.4908430277316434E-4</v>
      </c>
      <c r="BW473" s="240">
        <f t="shared" ca="1" si="924"/>
        <v>-6.147723524361885E-4</v>
      </c>
      <c r="BX473" s="240">
        <f t="shared" ca="1" si="925"/>
        <v>7.868668843660576E-4</v>
      </c>
      <c r="BY473" s="240">
        <f t="shared" ca="1" si="926"/>
        <v>-8.3916806611726645E-4</v>
      </c>
      <c r="BZ473" s="240">
        <f t="shared" ca="1" si="927"/>
        <v>7.6371351687958694E-4</v>
      </c>
      <c r="CA473" s="240">
        <f t="shared" ca="1" si="928"/>
        <v>-5.719905077772459E-4</v>
      </c>
      <c r="CB473" s="240">
        <f t="shared" ca="1" si="929"/>
        <v>2.931871289726959E-4</v>
      </c>
      <c r="CC473" s="240">
        <f t="shared" ca="1" si="930"/>
        <v>3.0251332470003641E-5</v>
      </c>
      <c r="CD473" s="240">
        <f t="shared" ca="1" si="931"/>
        <v>-3.4908430277315685E-4</v>
      </c>
      <c r="CE473" s="240">
        <f t="shared" ca="1" si="932"/>
        <v>6.1477235243618286E-4</v>
      </c>
      <c r="CF473" s="240">
        <f t="shared" ca="1" si="933"/>
        <v>-7.8686688436605478E-4</v>
      </c>
      <c r="CG473" s="240">
        <f t="shared" ca="1" si="934"/>
        <v>8.3916806611726601E-4</v>
      </c>
      <c r="CH473" s="240">
        <f t="shared" ca="1" si="935"/>
        <v>-7.6371351687958054E-4</v>
      </c>
      <c r="CI473" s="240">
        <f t="shared" ca="1" si="936"/>
        <v>5.7199050777725197E-4</v>
      </c>
      <c r="CJ473" s="240">
        <f t="shared" ca="1" si="937"/>
        <v>-2.9318712897270359E-4</v>
      </c>
      <c r="CK473" s="240">
        <f t="shared" ca="1" si="938"/>
        <v>-3.0251332469995455E-5</v>
      </c>
      <c r="CL473" s="240">
        <f t="shared" ca="1" si="939"/>
        <v>3.4908430277314937E-4</v>
      </c>
      <c r="CM473" s="240">
        <f t="shared" ca="1" si="940"/>
        <v>-6.1477235243619349E-4</v>
      </c>
      <c r="CN473" s="240">
        <f t="shared" ca="1" si="941"/>
        <v>7.868668843660602E-4</v>
      </c>
      <c r="CO473" s="240">
        <f t="shared" ca="1" si="942"/>
        <v>-8.3916806611726623E-4</v>
      </c>
      <c r="CP473" s="240">
        <f t="shared" ca="1" si="943"/>
        <v>7.637135168795839E-4</v>
      </c>
      <c r="CQ473" s="240">
        <f t="shared" ca="1" si="944"/>
        <v>-5.7199050777725783E-4</v>
      </c>
      <c r="CR473" s="240">
        <f t="shared" ca="1" si="945"/>
        <v>2.9318712897271124E-4</v>
      </c>
      <c r="CS473" s="240">
        <f t="shared" ca="1" si="946"/>
        <v>3.0251332470011014E-5</v>
      </c>
      <c r="CT473" s="240">
        <f t="shared" ca="1" si="947"/>
        <v>-3.4908430277316358E-4</v>
      </c>
      <c r="CU473" s="240">
        <f t="shared" ca="1" si="948"/>
        <v>6.1477235243618796E-4</v>
      </c>
      <c r="CV473" s="240">
        <f t="shared" ca="1" si="949"/>
        <v>-7.8686688436605738E-4</v>
      </c>
      <c r="CW473" s="240">
        <f t="shared" ca="1" si="950"/>
        <v>8.3916806611726655E-4</v>
      </c>
      <c r="CX473" s="240">
        <f t="shared" ca="1" si="951"/>
        <v>-7.6371351687958737E-4</v>
      </c>
      <c r="CY473" s="240">
        <f t="shared" ca="1" si="952"/>
        <v>5.719905077772639E-4</v>
      </c>
      <c r="CZ473" s="240">
        <f t="shared" ca="1" si="953"/>
        <v>-2.9318712897271894E-4</v>
      </c>
      <c r="DA473" s="240">
        <f t="shared" ca="1" si="954"/>
        <v>-3.0251332470026626E-5</v>
      </c>
      <c r="DB473" s="240">
        <f t="shared" ca="1" si="955"/>
        <v>3.4908430277317778E-4</v>
      </c>
      <c r="DC473" s="240">
        <f t="shared" ca="1" si="956"/>
        <v>-6.1477235243619858E-4</v>
      </c>
      <c r="DD473" s="240">
        <f t="shared" ca="1" si="957"/>
        <v>7.868668843660628E-4</v>
      </c>
      <c r="DE473" s="240">
        <f t="shared" ca="1" si="958"/>
        <v>-8.3916806611726601E-4</v>
      </c>
      <c r="DF473" s="240">
        <f t="shared" ca="1" si="959"/>
        <v>7.6371351687958087E-4</v>
      </c>
      <c r="DG473" s="240">
        <f t="shared" ca="1" si="960"/>
        <v>-5.7199050777725241E-4</v>
      </c>
      <c r="DH473" s="240">
        <f t="shared" ca="1" si="961"/>
        <v>2.9318712897270441E-4</v>
      </c>
      <c r="DI473" s="240">
        <f t="shared" ca="1" si="962"/>
        <v>3.0251332469994534E-5</v>
      </c>
      <c r="DJ473" s="240">
        <f t="shared" ca="1" si="963"/>
        <v>-3.4908430277314861E-4</v>
      </c>
      <c r="DK473" s="240">
        <f t="shared" ca="1" si="964"/>
        <v>6.1477235243617679E-4</v>
      </c>
      <c r="DL473" s="240">
        <f t="shared" ca="1" si="965"/>
        <v>-7.8686688436605174E-4</v>
      </c>
      <c r="DM473" s="240">
        <f t="shared" ca="1" si="966"/>
        <v>8.3916806611726547E-4</v>
      </c>
      <c r="DN473" s="240">
        <f t="shared" ca="1" si="967"/>
        <v>-7.6371351687957436E-4</v>
      </c>
      <c r="DO473" s="240">
        <f t="shared" ca="1" si="968"/>
        <v>5.7199050777724102E-4</v>
      </c>
      <c r="DP473" s="240">
        <f t="shared" ca="1" si="969"/>
        <v>-2.9318712897268961E-4</v>
      </c>
      <c r="DQ473" s="240">
        <f t="shared" ca="1" si="970"/>
        <v>-3.0251332470010201E-5</v>
      </c>
      <c r="DR473" s="240">
        <f t="shared" ca="1" si="971"/>
        <v>3.4908430277316282E-4</v>
      </c>
      <c r="DS473" s="240">
        <f t="shared" ca="1" si="972"/>
        <v>-6.1477235243618741E-4</v>
      </c>
      <c r="DT473" s="240">
        <f t="shared" ca="1" si="973"/>
        <v>7.8686688436605716E-4</v>
      </c>
      <c r="DU473" s="240">
        <f t="shared" ca="1" si="974"/>
        <v>-8.3916806611726666E-4</v>
      </c>
      <c r="DV473" s="240">
        <f t="shared" ca="1" si="975"/>
        <v>7.637135168795877E-4</v>
      </c>
      <c r="DW473" s="240">
        <f t="shared" ca="1" si="976"/>
        <v>-5.7199050777726455E-4</v>
      </c>
      <c r="DX473" s="240">
        <f t="shared" ca="1" si="977"/>
        <v>2.9318712897271975E-4</v>
      </c>
      <c r="DY473" s="240">
        <f t="shared" ca="1" si="978"/>
        <v>3.0251332470025813E-5</v>
      </c>
      <c r="DZ473" s="240">
        <f t="shared" ca="1" si="979"/>
        <v>-3.4908430277317707E-4</v>
      </c>
      <c r="EA473" s="240">
        <f t="shared" ca="1" si="980"/>
        <v>6.1477235243619804E-4</v>
      </c>
      <c r="EB473" s="240">
        <f t="shared" ca="1" si="981"/>
        <v>-7.8686688436606258E-4</v>
      </c>
      <c r="EC473" s="240">
        <f t="shared" ca="1" si="982"/>
        <v>8.3916806611726612E-4</v>
      </c>
      <c r="ED473" s="240">
        <f t="shared" ca="1" si="983"/>
        <v>-7.6371351687958119E-4</v>
      </c>
      <c r="EE473" s="240">
        <f t="shared" ca="1" si="984"/>
        <v>5.7199050777725306E-4</v>
      </c>
      <c r="EF473" s="240">
        <f t="shared" ca="1" si="985"/>
        <v>-2.9318712897270506E-4</v>
      </c>
      <c r="EG473" s="240">
        <f t="shared" ca="1" si="986"/>
        <v>-3.0251332469993775E-5</v>
      </c>
      <c r="EH473" s="240">
        <f t="shared" ca="1" si="987"/>
        <v>3.4908430277314786E-4</v>
      </c>
      <c r="EI473" s="240">
        <f t="shared" ca="1" si="988"/>
        <v>-6.1477235243617614E-4</v>
      </c>
      <c r="EJ473" s="240">
        <f t="shared" ca="1" si="989"/>
        <v>7.86866884366068E-4</v>
      </c>
      <c r="EK473" s="240">
        <f t="shared" ca="1" si="990"/>
        <v>-8.3916806611726547E-4</v>
      </c>
      <c r="EL473" s="240">
        <f t="shared" ca="1" si="991"/>
        <v>7.6371351687957469E-4</v>
      </c>
      <c r="EM473" s="240">
        <f t="shared" ca="1" si="992"/>
        <v>-5.7199050777724156E-4</v>
      </c>
      <c r="EN473" s="240">
        <f t="shared" ca="1" si="993"/>
        <v>2.9318712897269037E-4</v>
      </c>
      <c r="EO473" s="240">
        <f t="shared" ca="1" si="994"/>
        <v>3.0251332470009333E-5</v>
      </c>
      <c r="EP473" s="240">
        <f t="shared" ca="1" si="995"/>
        <v>-3.4908430277316206E-4</v>
      </c>
      <c r="EQ473" s="240">
        <f t="shared" ca="1" si="996"/>
        <v>6.1477235243618687E-4</v>
      </c>
      <c r="ER473" s="240">
        <f t="shared" ca="1" si="997"/>
        <v>-7.8686688436605673E-4</v>
      </c>
      <c r="ES473" s="240">
        <f t="shared" ca="1" si="998"/>
        <v>8.3916806611726655E-4</v>
      </c>
      <c r="ET473" s="240">
        <f t="shared" ca="1" si="999"/>
        <v>-7.6371351687958802E-4</v>
      </c>
      <c r="EU473" s="240">
        <f t="shared" ca="1" si="1000"/>
        <v>5.7199050777726509E-4</v>
      </c>
      <c r="EV473" s="240">
        <f t="shared" ca="1" si="1001"/>
        <v>-2.9318712897267584E-4</v>
      </c>
      <c r="EW473" s="240">
        <f t="shared" ca="1" si="1002"/>
        <v>-3.0251332470025E-5</v>
      </c>
      <c r="EX473" s="240">
        <f t="shared" ca="1" si="1003"/>
        <v>3.4908430277317632E-4</v>
      </c>
      <c r="EY473" s="240">
        <f t="shared" ca="1" si="1004"/>
        <v>-6.1477235243619739E-4</v>
      </c>
      <c r="EZ473" s="240">
        <f t="shared" ca="1" si="1005"/>
        <v>7.8686688436606237E-4</v>
      </c>
      <c r="FA473" s="240">
        <f t="shared" ca="1" si="1006"/>
        <v>-8.3916806611726612E-4</v>
      </c>
      <c r="FB473" s="240">
        <f t="shared" ca="1" si="1007"/>
        <v>7.6371351687958152E-4</v>
      </c>
      <c r="FC473" s="240">
        <f t="shared" ca="1" si="1008"/>
        <v>-5.7199050777725371E-4</v>
      </c>
      <c r="FD473" s="240">
        <f t="shared" ca="1" si="1009"/>
        <v>2.9318712897270587E-4</v>
      </c>
      <c r="FE473" s="240">
        <f t="shared" ca="1" si="1010"/>
        <v>3.0251332469992908E-5</v>
      </c>
      <c r="FF473" s="240">
        <f t="shared" ca="1" si="1011"/>
        <v>-3.490843027731471E-4</v>
      </c>
      <c r="FG473" s="240">
        <f t="shared" ca="1" si="1012"/>
        <v>6.147723524361757E-4</v>
      </c>
      <c r="FH473" s="240">
        <f t="shared" ca="1" si="1013"/>
        <v>-7.8686688436606779E-4</v>
      </c>
      <c r="FI473" s="240">
        <f t="shared" ca="1" si="1014"/>
        <v>8.3916806611726547E-4</v>
      </c>
      <c r="FJ473" s="240">
        <f t="shared" ca="1" si="1015"/>
        <v>-7.6371351687957501E-4</v>
      </c>
      <c r="FK473" s="240">
        <f t="shared" ca="1" si="1016"/>
        <v>5.7199050777724221E-4</v>
      </c>
      <c r="FL473" s="240">
        <f t="shared" ca="1" si="1017"/>
        <v>-2.9318712897269129E-4</v>
      </c>
      <c r="FM473" s="240">
        <f t="shared" ca="1" si="1018"/>
        <v>-3.0251332470008574E-5</v>
      </c>
      <c r="FN473" s="240">
        <f t="shared" ca="1" si="1019"/>
        <v>3.4908430277316135E-4</v>
      </c>
      <c r="FO473" s="240">
        <f t="shared" ca="1" si="1020"/>
        <v>-6.1477235243618622E-4</v>
      </c>
      <c r="FP473" s="240">
        <f t="shared" ca="1" si="1021"/>
        <v>7.8686688436605651E-4</v>
      </c>
      <c r="FQ473" s="240">
        <f t="shared" ca="1" si="1022"/>
        <v>-8.3916806611726666E-4</v>
      </c>
      <c r="FR473" s="240">
        <f t="shared" ca="1" si="1023"/>
        <v>7.6371351687958835E-4</v>
      </c>
      <c r="FS473" s="240">
        <f t="shared" ca="1" si="1024"/>
        <v>-5.7199050777723083E-4</v>
      </c>
      <c r="FT473" s="240">
        <f t="shared" ca="1" si="1025"/>
        <v>2.931871289726766E-4</v>
      </c>
      <c r="FU473" s="240">
        <f t="shared" ca="1" si="1026"/>
        <v>3.0251332470024187E-5</v>
      </c>
      <c r="FV473" s="240">
        <f t="shared" ca="1" si="1027"/>
        <v>-3.4908430277317556E-4</v>
      </c>
      <c r="FW473" s="240">
        <f t="shared" ca="1" si="1028"/>
        <v>6.1477235243619695E-4</v>
      </c>
      <c r="FX473" s="240">
        <f t="shared" ca="1" si="1029"/>
        <v>-7.8686688436606193E-4</v>
      </c>
      <c r="FY473" s="240">
        <f t="shared" ca="1" si="1030"/>
        <v>8.3916806611726612E-4</v>
      </c>
      <c r="FZ473" s="240">
        <f t="shared" ca="1" si="1031"/>
        <v>-7.6371351687958184E-4</v>
      </c>
      <c r="GA473" s="240">
        <f t="shared" ca="1" si="1032"/>
        <v>5.7199050777725425E-4</v>
      </c>
      <c r="GB473" s="240">
        <f t="shared" ca="1" si="1033"/>
        <v>-2.9318712897270663E-4</v>
      </c>
      <c r="GC473" s="240">
        <f t="shared" ca="1" si="1034"/>
        <v>-3.025133246999204E-5</v>
      </c>
      <c r="GD473" s="240">
        <f t="shared" ca="1" si="1035"/>
        <v>3.4908430277314634E-4</v>
      </c>
      <c r="GE473" s="240">
        <f t="shared" ca="1" si="1036"/>
        <v>-6.1477235243620758E-4</v>
      </c>
      <c r="GF473" s="240">
        <f t="shared" ca="1" si="1037"/>
        <v>7.8686688436606746E-4</v>
      </c>
      <c r="GG473" s="240">
        <f t="shared" ca="1" si="1038"/>
        <v>-8.3916806611726547E-4</v>
      </c>
      <c r="GH473" s="240">
        <f t="shared" ca="1" si="1039"/>
        <v>7.6371351687957534E-4</v>
      </c>
      <c r="GI473" s="240">
        <f t="shared" ca="1" si="1040"/>
        <v>-5.7199050777724286E-4</v>
      </c>
      <c r="GJ473" s="240">
        <f t="shared" ca="1" si="1041"/>
        <v>2.9318712897269199E-4</v>
      </c>
      <c r="GK473" s="240">
        <f t="shared" ca="1" si="1042"/>
        <v>3.0251332470055358E-5</v>
      </c>
      <c r="GL473" s="240">
        <f t="shared" ca="1" si="1043"/>
        <v>-3.4908430277316059E-4</v>
      </c>
      <c r="GM473" s="240">
        <f t="shared" ca="1" si="1044"/>
        <v>6.1477235243621821E-4</v>
      </c>
      <c r="GN473" s="240">
        <f t="shared" ca="1" si="1045"/>
        <v>-7.8686688436605619E-4</v>
      </c>
      <c r="GO473" s="240">
        <f t="shared" ca="1" si="1046"/>
        <v>8.3916806611726504E-4</v>
      </c>
      <c r="GP473" s="240">
        <f t="shared" ca="1" si="1047"/>
        <v>-7.6371351687958867E-4</v>
      </c>
      <c r="GQ473" s="240">
        <f t="shared" ca="1" si="1048"/>
        <v>5.7199050777723137E-4</v>
      </c>
      <c r="GR473" s="240">
        <f t="shared" ca="1" si="1049"/>
        <v>-2.9318712897272197E-4</v>
      </c>
      <c r="GS473" s="240">
        <f t="shared" ca="1" si="1050"/>
        <v>-3.0251332470023374E-5</v>
      </c>
      <c r="GT473" s="240">
        <f t="shared" ca="1" si="1051"/>
        <v>3.4908430277313138E-4</v>
      </c>
      <c r="GU473" s="240">
        <f t="shared" ca="1" si="1052"/>
        <v>-6.147723524361963E-4</v>
      </c>
      <c r="GV473" s="240">
        <f t="shared" ca="1" si="1053"/>
        <v>7.868668843660783E-4</v>
      </c>
      <c r="GW473" s="240">
        <f t="shared" ca="1" si="1054"/>
        <v>-8.3916806611726612E-4</v>
      </c>
      <c r="GX473" s="240">
        <f t="shared" ca="1" si="1055"/>
        <v>7.6371351687956233E-4</v>
      </c>
      <c r="GY473" s="240">
        <f t="shared" ca="1" si="1056"/>
        <v>-5.7199050777725479E-4</v>
      </c>
      <c r="GZ473" s="240">
        <f t="shared" ca="1" si="1057"/>
        <v>2.9318712897266272E-4</v>
      </c>
      <c r="HA473" s="240">
        <f t="shared" ca="1" si="1058"/>
        <v>3.0251332469991227E-5</v>
      </c>
      <c r="HB473" s="240">
        <f t="shared" ca="1" si="1059"/>
        <v>-3.49084302773189E-4</v>
      </c>
      <c r="HC473" s="240">
        <f t="shared" ca="1" si="1060"/>
        <v>6.1477235243617451E-4</v>
      </c>
      <c r="HD473" s="240">
        <f t="shared" ca="1" si="1061"/>
        <v>-7.8686688436606714E-4</v>
      </c>
      <c r="HE473" s="240">
        <f t="shared" ca="1" si="1062"/>
        <v>8.3916806611726731E-4</v>
      </c>
      <c r="HF473" s="240">
        <f t="shared" ca="1" si="1063"/>
        <v>-7.6371351687957566E-4</v>
      </c>
      <c r="HG473" s="240">
        <f t="shared" ca="1" si="1064"/>
        <v>5.7199050777727832E-4</v>
      </c>
      <c r="HH473" s="240">
        <f t="shared" ca="1" si="1065"/>
        <v>-2.9318712897269275E-4</v>
      </c>
      <c r="HI473" s="240">
        <f t="shared" ca="1" si="1066"/>
        <v>-3.0251332470054599E-5</v>
      </c>
      <c r="HJ473" s="240">
        <f t="shared" ca="1" si="1067"/>
        <v>3.4908430277315984E-4</v>
      </c>
      <c r="HK473" s="240">
        <f t="shared" ca="1" si="1068"/>
        <v>-6.1477235243621766E-4</v>
      </c>
      <c r="HL473" s="240">
        <f t="shared" ca="1" si="1069"/>
        <v>7.8686688436605586E-4</v>
      </c>
      <c r="HM473" s="240">
        <f t="shared" ca="1" si="1070"/>
        <v>-8.3916806611726504E-4</v>
      </c>
      <c r="HN473" s="240">
        <f t="shared" ca="1" si="1071"/>
        <v>7.63713516879589E-4</v>
      </c>
      <c r="HO473" s="240">
        <f t="shared" ca="1" si="1072"/>
        <v>-5.7199050777723202E-4</v>
      </c>
      <c r="HP473" s="240">
        <f t="shared" ca="1" si="1073"/>
        <v>2.9318712897272289E-4</v>
      </c>
      <c r="HQ473" s="240">
        <f t="shared" ca="1" si="1074"/>
        <v>3.0251332470022506E-5</v>
      </c>
      <c r="HR473" s="240">
        <f t="shared" ca="1" si="1075"/>
        <v>-3.4908430277313067E-4</v>
      </c>
      <c r="HS473" s="240">
        <f t="shared" ca="1" si="1076"/>
        <v>6.1477235243619587E-4</v>
      </c>
      <c r="HT473" s="240">
        <f t="shared" ca="1" si="1077"/>
        <v>-7.868668843660782E-4</v>
      </c>
      <c r="HU473" s="240">
        <f t="shared" ca="1" si="1078"/>
        <v>8.3916806611726612E-4</v>
      </c>
      <c r="HV473" s="240">
        <f t="shared" ca="1" si="1079"/>
        <v>-7.6371351687956265E-4</v>
      </c>
      <c r="HW473" s="240">
        <f t="shared" ca="1" si="1080"/>
        <v>5.7199050777725544E-4</v>
      </c>
      <c r="HX473" s="240">
        <f t="shared" ca="1" si="1081"/>
        <v>-2.9318712897266348E-4</v>
      </c>
      <c r="HY473" s="240">
        <f t="shared" ca="1" si="1082"/>
        <v>-3.0251332469990468E-5</v>
      </c>
      <c r="HZ473" s="240">
        <f t="shared" ca="1" si="1083"/>
        <v>3.490843027731883E-4</v>
      </c>
      <c r="IA473" s="240">
        <f t="shared" ca="1" si="1084"/>
        <v>-6.1477235243617397E-4</v>
      </c>
      <c r="IB473" s="240">
        <f t="shared" ca="1" si="1085"/>
        <v>7.8686688436606692E-4</v>
      </c>
      <c r="IC473" s="240">
        <f t="shared" ca="1" si="1086"/>
        <v>-8.3916806611726731E-4</v>
      </c>
      <c r="ID473" s="240">
        <f t="shared" ca="1" si="1087"/>
        <v>7.6371351687957599E-4</v>
      </c>
      <c r="IE473" s="240">
        <f t="shared" ca="1" si="1088"/>
        <v>-5.7199050777723983E-4</v>
      </c>
      <c r="IF473" s="240">
        <f t="shared" ca="1" si="1089"/>
        <v>2.9318712897269351E-4</v>
      </c>
      <c r="IG473" s="240">
        <f t="shared" ca="1" si="1090"/>
        <v>3.0251332470053786E-5</v>
      </c>
      <c r="IH473" s="240">
        <f t="shared" ca="1" si="1091"/>
        <v>-3.4908430277315908E-4</v>
      </c>
      <c r="II473" s="240">
        <f t="shared" ca="1" si="1092"/>
        <v>6.1477235243621712E-4</v>
      </c>
      <c r="IJ473" s="240">
        <f t="shared" ca="1" si="1093"/>
        <v>-7.8686688436605564E-4</v>
      </c>
      <c r="IK473" s="240">
        <f t="shared" ca="1" si="1094"/>
        <v>8.3916806611726515E-4</v>
      </c>
      <c r="IL473" s="240">
        <f t="shared" ca="1" si="1095"/>
        <v>-7.6371351687958943E-4</v>
      </c>
      <c r="IM473" s="240">
        <f t="shared" ca="1" si="1096"/>
        <v>5.7199050777723246E-4</v>
      </c>
      <c r="IN473" s="240">
        <f t="shared" ca="1" si="1097"/>
        <v>-2.9318712897272371E-4</v>
      </c>
      <c r="IO473" s="240">
        <f t="shared" ca="1" si="1098"/>
        <v>-3.0251332470021747E-5</v>
      </c>
      <c r="IP473" s="240">
        <f t="shared" ca="1" si="1099"/>
        <v>3.4908430277312991E-4</v>
      </c>
      <c r="IQ473" s="240">
        <f t="shared" ca="1" si="1100"/>
        <v>-6.1477235243619522E-4</v>
      </c>
      <c r="IR473" s="240">
        <f t="shared" ca="1" si="1101"/>
        <v>7.8686688436607776E-4</v>
      </c>
      <c r="IS473" s="240">
        <f t="shared" ca="1" si="1102"/>
        <v>-8.3916806611726612E-4</v>
      </c>
      <c r="IT473" s="240">
        <f t="shared" ca="1" si="1103"/>
        <v>7.6371351687956309E-4</v>
      </c>
      <c r="IU473" s="240">
        <f t="shared" ca="1" si="1104"/>
        <v>-5.7199050777725609E-4</v>
      </c>
      <c r="IV473" s="240">
        <f t="shared" ca="1" si="1105"/>
        <v>2.9318712897266418E-4</v>
      </c>
      <c r="IW473" s="240">
        <f t="shared" ca="1" si="1106"/>
        <v>3.0251332469989601E-5</v>
      </c>
      <c r="IX473" s="240">
        <f t="shared" ca="1" si="1107"/>
        <v>-3.4908430277318754E-4</v>
      </c>
      <c r="IY473" s="240">
        <f t="shared" ca="1" si="1108"/>
        <v>6.1477235243617332E-4</v>
      </c>
      <c r="IZ473" s="240">
        <f t="shared" ca="1" si="1109"/>
        <v>-7.8686688436606649E-4</v>
      </c>
      <c r="JA473" s="240">
        <f t="shared" ca="1" si="1110"/>
        <v>8.3916806611726731E-4</v>
      </c>
      <c r="JB473" s="240">
        <f t="shared" ca="1" si="1111"/>
        <v>-7.6371351687957642E-4</v>
      </c>
    </row>
    <row r="474" spans="2:262">
      <c r="B474" s="248">
        <v>113</v>
      </c>
      <c r="C474" s="247">
        <f t="shared" si="1112"/>
        <v>2.2070312500000015E-3</v>
      </c>
      <c r="D474" s="244">
        <f t="shared" ca="1" si="855"/>
        <v>23.80448550148251</v>
      </c>
      <c r="E474" s="243">
        <f ca="1">DO361</f>
        <v>-0.19551449851748898</v>
      </c>
      <c r="F474" s="242">
        <v>113</v>
      </c>
      <c r="G474" s="240">
        <f t="shared" ca="1" si="856"/>
        <v>1.7655102392414202E-4</v>
      </c>
      <c r="H474" s="240">
        <f t="shared" ca="1" si="857"/>
        <v>-3.1038623603268358E-5</v>
      </c>
      <c r="I474" s="240">
        <f t="shared" ca="1" si="858"/>
        <v>-1.1863339930895956E-4</v>
      </c>
      <c r="J474" s="240">
        <f t="shared" ca="1" si="859"/>
        <v>2.524068381163587E-4</v>
      </c>
      <c r="K474" s="240">
        <f t="shared" ca="1" si="860"/>
        <v>-3.523541253694572E-4</v>
      </c>
      <c r="L474" s="240">
        <f t="shared" ca="1" si="861"/>
        <v>4.0508088510247421E-4</v>
      </c>
      <c r="M474" s="240">
        <f t="shared" ca="1" si="862"/>
        <v>-4.0352097212296382E-4</v>
      </c>
      <c r="N474" s="240">
        <f t="shared" ca="1" si="863"/>
        <v>3.4788343723656331E-4</v>
      </c>
      <c r="O474" s="240">
        <f t="shared" ca="1" si="864"/>
        <v>-2.45624511428217E-4</v>
      </c>
      <c r="P474" s="240">
        <f t="shared" ca="1" si="865"/>
        <v>1.104483635230917E-4</v>
      </c>
      <c r="Q474" s="240">
        <f t="shared" ca="1" si="866"/>
        <v>3.952945580796492E-5</v>
      </c>
      <c r="R474" s="240">
        <f t="shared" ca="1" si="867"/>
        <v>-1.8420975874446766E-4</v>
      </c>
      <c r="S474" s="240">
        <f t="shared" ca="1" si="868"/>
        <v>3.0420330095937945E-4</v>
      </c>
      <c r="T474" s="240">
        <f t="shared" ca="1" si="869"/>
        <v>-3.8342921960924812E-4</v>
      </c>
      <c r="U474" s="241">
        <f t="shared" ca="1" si="870"/>
        <v>4.1127010055712484E-4</v>
      </c>
      <c r="V474" s="240">
        <f t="shared" ca="1" si="871"/>
        <v>-3.8399486478242484E-4</v>
      </c>
      <c r="W474" s="240">
        <f t="shared" ca="1" si="872"/>
        <v>3.0525878670591855E-4</v>
      </c>
      <c r="X474" s="240">
        <f t="shared" ca="1" si="873"/>
        <v>-1.8561363477287825E-4</v>
      </c>
      <c r="Y474" s="240">
        <f t="shared" ca="1" si="874"/>
        <v>4.1093582511354847E-5</v>
      </c>
      <c r="Z474" s="240">
        <f t="shared" ca="1" si="875"/>
        <v>1.0893360165004776E-4</v>
      </c>
      <c r="AA474" s="240">
        <f t="shared" ca="1" si="876"/>
        <v>-2.4436211429260801E-4</v>
      </c>
      <c r="AB474" s="240">
        <f t="shared" ca="1" si="877"/>
        <v>3.4704258423602169E-4</v>
      </c>
      <c r="AC474" s="240">
        <f t="shared" ca="1" si="878"/>
        <v>-4.0321434966980509E-4</v>
      </c>
      <c r="AD474" s="240">
        <f t="shared" ca="1" si="879"/>
        <v>4.0534958502149891E-4</v>
      </c>
      <c r="AE474" s="240">
        <f t="shared" ca="1" si="880"/>
        <v>-3.5316213800161238E-4</v>
      </c>
      <c r="AF474" s="240">
        <f t="shared" ca="1" si="881"/>
        <v>2.5364587813166763E-4</v>
      </c>
      <c r="AG474" s="240">
        <f t="shared" ca="1" si="882"/>
        <v>-1.2013741750031129E-4</v>
      </c>
      <c r="AH474" s="240">
        <f t="shared" ca="1" si="883"/>
        <v>-2.9471187334886904E-5</v>
      </c>
      <c r="AI474" s="240">
        <f t="shared" ca="1" si="884"/>
        <v>1.7513022861342389E-4</v>
      </c>
      <c r="AJ474" s="240">
        <f t="shared" ca="1" si="885"/>
        <v>-2.9731929697433015E-4</v>
      </c>
      <c r="AK474" s="240">
        <f t="shared" ca="1" si="886"/>
        <v>3.796632974498868E-4</v>
      </c>
      <c r="AL474" s="240">
        <f t="shared" ca="1" si="887"/>
        <v>-4.1112694803086377E-4</v>
      </c>
      <c r="AM474" s="240">
        <f t="shared" ca="1" si="888"/>
        <v>3.8749366638951078E-4</v>
      </c>
      <c r="AN474" s="240">
        <f t="shared" ca="1" si="889"/>
        <v>-3.1193065264010665E-4</v>
      </c>
      <c r="AO474" s="240">
        <f t="shared" ca="1" si="890"/>
        <v>1.9456443890856541E-4</v>
      </c>
      <c r="AP474" s="240">
        <f t="shared" ca="1" si="891"/>
        <v>-5.1123788181924192E-5</v>
      </c>
      <c r="AQ474" s="240">
        <f t="shared" ca="1" si="892"/>
        <v>-9.9168186462795193E-5</v>
      </c>
      <c r="AR474" s="240">
        <f t="shared" ca="1" si="893"/>
        <v>2.3617019586849602E-4</v>
      </c>
      <c r="AS474" s="240">
        <f t="shared" ca="1" si="894"/>
        <v>-3.4152199762660249E-4</v>
      </c>
      <c r="AT474" s="240">
        <f t="shared" ca="1" si="895"/>
        <v>4.0110493299005083E-4</v>
      </c>
      <c r="AU474" s="240">
        <f t="shared" ca="1" si="896"/>
        <v>-4.0693403048701468E-4</v>
      </c>
      <c r="AV474" s="240">
        <f t="shared" ca="1" si="897"/>
        <v>3.5822810710031152E-4</v>
      </c>
      <c r="AW474" s="240">
        <f t="shared" ca="1" si="898"/>
        <v>-2.6151445804256326E-4</v>
      </c>
      <c r="AX474" s="240">
        <f t="shared" ca="1" si="899"/>
        <v>1.2975410518945469E-4</v>
      </c>
      <c r="AY474" s="240">
        <f t="shared" ca="1" si="900"/>
        <v>1.9395166520555523E-5</v>
      </c>
      <c r="AZ474" s="240">
        <f t="shared" ca="1" si="901"/>
        <v>-1.6594520658120708E-4</v>
      </c>
      <c r="BA474" s="240">
        <f t="shared" ca="1" si="902"/>
        <v>2.9025619896226818E-4</v>
      </c>
      <c r="BB474" s="240">
        <f t="shared" ca="1" si="903"/>
        <v>-3.7566868031667025E-4</v>
      </c>
      <c r="BC474" s="240">
        <f t="shared" ca="1" si="904"/>
        <v>4.1073614800413594E-4</v>
      </c>
      <c r="BD474" s="240">
        <f t="shared" ca="1" si="905"/>
        <v>-3.9075905630128803E-4</v>
      </c>
      <c r="BE474" s="240">
        <f t="shared" ca="1" si="906"/>
        <v>3.1841462321298284E-4</v>
      </c>
      <c r="BF474" s="240">
        <f t="shared" ca="1" si="907"/>
        <v>-2.0339804470148967E-4</v>
      </c>
      <c r="BG474" s="240">
        <f t="shared" ca="1" si="908"/>
        <v>6.1123198794128597E-5</v>
      </c>
      <c r="BH474" s="240">
        <f t="shared" ca="1" si="909"/>
        <v>8.9343036068146247E-5</v>
      </c>
      <c r="BI474" s="240">
        <f t="shared" ca="1" si="910"/>
        <v>-2.278360173493653E-4</v>
      </c>
      <c r="BJ474" s="240">
        <f t="shared" ca="1" si="911"/>
        <v>3.3579569093614153E-4</v>
      </c>
      <c r="BK474" s="240">
        <f t="shared" ca="1" si="912"/>
        <v>-3.9875390569694437E-4</v>
      </c>
      <c r="BL474" s="240">
        <f t="shared" ca="1" si="913"/>
        <v>4.0827335410880918E-4</v>
      </c>
      <c r="BM474" s="240">
        <f t="shared" ca="1" si="914"/>
        <v>-3.6307829298230516E-4</v>
      </c>
      <c r="BN474" s="240">
        <f t="shared" ca="1" si="915"/>
        <v>2.6922551142258944E-4</v>
      </c>
      <c r="BO474" s="240">
        <f t="shared" ca="1" si="916"/>
        <v>-1.3929263385744495E-4</v>
      </c>
      <c r="BP474" s="240">
        <f t="shared" ca="1" si="917"/>
        <v>-9.3074627831384006E-6</v>
      </c>
      <c r="BQ474" s="240">
        <f t="shared" ca="1" si="918"/>
        <v>1.5666022536163675E-4</v>
      </c>
      <c r="BR474" s="240">
        <f t="shared" ca="1" si="919"/>
        <v>-2.8301826146932965E-4</v>
      </c>
      <c r="BS474" s="240">
        <f t="shared" ca="1" si="920"/>
        <v>3.7144777441758552E-4</v>
      </c>
      <c r="BT474" s="240">
        <f t="shared" ca="1" si="921"/>
        <v>-4.1009793588026418E-4</v>
      </c>
      <c r="BU474" s="240">
        <f t="shared" ca="1" si="922"/>
        <v>3.937890675689697E-4</v>
      </c>
      <c r="BV474" s="240">
        <f t="shared" ca="1" si="923"/>
        <v>-3.2470679272312512E-4</v>
      </c>
      <c r="BW474" s="240">
        <f t="shared" ca="1" si="924"/>
        <v>2.1210913111782857E-4</v>
      </c>
      <c r="BX474" s="240">
        <f t="shared" ca="1" si="925"/>
        <v>-7.1085791076928791E-5</v>
      </c>
      <c r="BY474" s="240">
        <f t="shared" ca="1" si="926"/>
        <v>-7.9464068769326886E-5</v>
      </c>
      <c r="BZ474" s="240">
        <f t="shared" ca="1" si="927"/>
        <v>2.193645989327208E-4</v>
      </c>
      <c r="CA474" s="240">
        <f t="shared" ca="1" si="928"/>
        <v>-3.2986711347767037E-4</v>
      </c>
      <c r="CB474" s="240">
        <f t="shared" ca="1" si="929"/>
        <v>3.9616268396141374E-4</v>
      </c>
      <c r="CC474" s="240">
        <f t="shared" ca="1" si="930"/>
        <v>-4.0936674912841185E-4</v>
      </c>
      <c r="CD474" s="240">
        <f t="shared" ca="1" si="931"/>
        <v>3.6770977407697811E-4</v>
      </c>
      <c r="CE474" s="240">
        <f t="shared" ca="1" si="932"/>
        <v>-2.7677439342152499E-4</v>
      </c>
      <c r="CF474" s="240">
        <f t="shared" ca="1" si="933"/>
        <v>1.4874725785129209E-4</v>
      </c>
      <c r="CG474" s="240">
        <f t="shared" ca="1" si="934"/>
        <v>-7.8584742182506782E-7</v>
      </c>
      <c r="CH474" s="240">
        <f t="shared" ca="1" si="935"/>
        <v>-1.4728087788021168E-4</v>
      </c>
      <c r="CI474" s="240">
        <f t="shared" ca="1" si="936"/>
        <v>2.7560984435841647E-4</v>
      </c>
      <c r="CJ474" s="240">
        <f t="shared" ca="1" si="937"/>
        <v>-3.6700312226851858E-4</v>
      </c>
      <c r="CK474" s="240">
        <f t="shared" ca="1" si="938"/>
        <v>4.0921269609436769E-4</v>
      </c>
      <c r="CL474" s="240">
        <f t="shared" ca="1" si="939"/>
        <v>-3.9658187502706959E-4</v>
      </c>
      <c r="CM474" s="240">
        <f t="shared" ca="1" si="940"/>
        <v>3.3080337100290012E-4</v>
      </c>
      <c r="CN474" s="240">
        <f t="shared" ca="1" si="941"/>
        <v>-2.2069245092485337E-4</v>
      </c>
      <c r="CO474" s="240">
        <f t="shared" ca="1" si="942"/>
        <v>8.1005563937253165E-5</v>
      </c>
      <c r="CP474" s="240">
        <f t="shared" ca="1" si="943"/>
        <v>6.9537235286833794E-5</v>
      </c>
      <c r="CQ474" s="240">
        <f t="shared" ca="1" si="944"/>
        <v>-2.1076104348424993E-4</v>
      </c>
      <c r="CR474" s="240">
        <f t="shared" ca="1" si="945"/>
        <v>3.2373983640456608E-4</v>
      </c>
      <c r="CS474" s="240">
        <f t="shared" ca="1" si="946"/>
        <v>-3.9333282863854161E-4</v>
      </c>
      <c r="CT474" s="240">
        <f t="shared" ca="1" si="947"/>
        <v>4.1021355692554825E-4</v>
      </c>
      <c r="CU474" s="240">
        <f t="shared" ca="1" si="948"/>
        <v>-3.7211976055329625E-4</v>
      </c>
      <c r="CV474" s="240">
        <f t="shared" ca="1" si="949"/>
        <v>2.8415655687512472E-4</v>
      </c>
      <c r="CW474" s="240">
        <f t="shared" ca="1" si="950"/>
        <v>-1.5811228205903863E-4</v>
      </c>
      <c r="CX474" s="240">
        <f t="shared" ca="1" si="951"/>
        <v>1.0878684261674665E-5</v>
      </c>
      <c r="CY474" s="240">
        <f t="shared" ca="1" si="952"/>
        <v>1.3781281390513834E-4</v>
      </c>
      <c r="CZ474" s="240">
        <f t="shared" ca="1" si="953"/>
        <v>-2.6803541018298666E-4</v>
      </c>
      <c r="DA474" s="240">
        <f t="shared" ca="1" si="954"/>
        <v>3.6233740116172776E-4</v>
      </c>
      <c r="DB474" s="240">
        <f t="shared" ca="1" si="955"/>
        <v>-4.0808096188179086E-4</v>
      </c>
      <c r="DC474" s="240">
        <f t="shared" ca="1" si="956"/>
        <v>3.9913579639280186E-4</v>
      </c>
      <c r="DD474" s="240">
        <f t="shared" ca="1" si="957"/>
        <v>-3.3670068570151775E-4</v>
      </c>
      <c r="DE474" s="240">
        <f t="shared" ca="1" si="958"/>
        <v>2.2914283385167301E-4</v>
      </c>
      <c r="DF474" s="240">
        <f t="shared" ca="1" si="959"/>
        <v>-9.0876542074854935E-5</v>
      </c>
      <c r="DG474" s="240">
        <f t="shared" ca="1" si="960"/>
        <v>-5.9568515173968639E-5</v>
      </c>
      <c r="DH474" s="240">
        <f t="shared" ca="1" si="961"/>
        <v>2.0203053346405739E-4</v>
      </c>
      <c r="DI474" s="240">
        <f t="shared" ca="1" si="962"/>
        <v>-3.1741755055942391E-4</v>
      </c>
      <c r="DJ474" s="240">
        <f t="shared" ca="1" si="963"/>
        <v>3.9026604432735592E-4</v>
      </c>
      <c r="DK474" s="240">
        <f t="shared" ca="1" si="964"/>
        <v>-4.108132674148651E-4</v>
      </c>
      <c r="DL474" s="240">
        <f t="shared" ca="1" si="965"/>
        <v>3.7630559600032121E-4</v>
      </c>
      <c r="DM474" s="240">
        <f t="shared" ca="1" si="966"/>
        <v>-2.913675550441691E-4</v>
      </c>
      <c r="DN474" s="240">
        <f t="shared" ca="1" si="967"/>
        <v>1.6738206534025035E-4</v>
      </c>
      <c r="DO474" s="240">
        <f t="shared" ca="1" si="968"/>
        <v>-2.0964968188928604E-5</v>
      </c>
      <c r="DP474" s="240">
        <f t="shared" ca="1" si="969"/>
        <v>-1.2826173664413272E-4</v>
      </c>
      <c r="DQ474" s="240">
        <f t="shared" ca="1" si="970"/>
        <v>2.6029952149893439E-4</v>
      </c>
      <c r="DR474" s="240">
        <f t="shared" ca="1" si="971"/>
        <v>-3.5745342155313949E-4</v>
      </c>
      <c r="DS474" s="240">
        <f t="shared" ca="1" si="972"/>
        <v>4.0670341495690934E-4</v>
      </c>
      <c r="DT474" s="240">
        <f t="shared" ca="1" si="973"/>
        <v>-4.0144929327944149E-4</v>
      </c>
      <c r="DU474" s="240">
        <f t="shared" ca="1" si="974"/>
        <v>3.4239518449711193E-4</v>
      </c>
      <c r="DV474" s="240">
        <f t="shared" ca="1" si="975"/>
        <v>-2.3745518970356354E-4</v>
      </c>
      <c r="DW474" s="240">
        <f t="shared" ca="1" si="976"/>
        <v>1.0069277958161491E-4</v>
      </c>
      <c r="DX474" s="240">
        <f t="shared" ca="1" si="977"/>
        <v>4.9563913214984535E-5</v>
      </c>
      <c r="DY474" s="240">
        <f t="shared" ca="1" si="978"/>
        <v>-1.9317832780489403E-4</v>
      </c>
      <c r="DZ474" s="240">
        <f t="shared" ca="1" si="979"/>
        <v>3.1090406425082388E-4</v>
      </c>
      <c r="EA474" s="240">
        <f t="shared" ca="1" si="980"/>
        <v>-3.8696417834406212E-4</v>
      </c>
      <c r="EB474" s="240">
        <f t="shared" ca="1" si="981"/>
        <v>4.1116551935318991E-4</v>
      </c>
      <c r="EC474" s="240">
        <f t="shared" ca="1" si="982"/>
        <v>-3.802647590272787E-4</v>
      </c>
      <c r="ED474" s="240">
        <f t="shared" ca="1" si="983"/>
        <v>2.9840304429297308E-4</v>
      </c>
      <c r="EE474" s="240">
        <f t="shared" ca="1" si="984"/>
        <v>-1.7655102392414099E-4</v>
      </c>
      <c r="EF474" s="240">
        <f t="shared" ca="1" si="985"/>
        <v>3.1038623603252827E-5</v>
      </c>
      <c r="EG474" s="240">
        <f t="shared" ca="1" si="986"/>
        <v>1.1863339930896574E-4</v>
      </c>
      <c r="EH474" s="240">
        <f t="shared" ca="1" si="987"/>
        <v>-2.5240683811637529E-4</v>
      </c>
      <c r="EI474" s="240">
        <f t="shared" ca="1" si="988"/>
        <v>3.5235412536946349E-4</v>
      </c>
      <c r="EJ474" s="240">
        <f t="shared" ca="1" si="989"/>
        <v>-4.0508088510247465E-4</v>
      </c>
      <c r="EK474" s="240">
        <f t="shared" ca="1" si="990"/>
        <v>4.0352097212296046E-4</v>
      </c>
      <c r="EL474" s="240">
        <f t="shared" ca="1" si="991"/>
        <v>-3.4788343723655865E-4</v>
      </c>
      <c r="EM474" s="240">
        <f t="shared" ca="1" si="992"/>
        <v>2.4562451142821711E-4</v>
      </c>
      <c r="EN474" s="240">
        <f t="shared" ca="1" si="993"/>
        <v>-1.1044836352307777E-4</v>
      </c>
      <c r="EO474" s="240">
        <f t="shared" ca="1" si="994"/>
        <v>-3.9529455807970585E-5</v>
      </c>
      <c r="EP474" s="240">
        <f t="shared" ca="1" si="995"/>
        <v>1.8420975874448452E-4</v>
      </c>
      <c r="EQ474" s="240">
        <f t="shared" ca="1" si="996"/>
        <v>-3.0420330095938622E-4</v>
      </c>
      <c r="ER474" s="240">
        <f t="shared" ca="1" si="997"/>
        <v>3.8342921960924856E-4</v>
      </c>
      <c r="ES474" s="240">
        <f t="shared" ca="1" si="998"/>
        <v>-4.1127010055712489E-4</v>
      </c>
      <c r="ET474" s="240">
        <f t="shared" ca="1" si="999"/>
        <v>3.8399486478242224E-4</v>
      </c>
      <c r="EU474" s="240">
        <f t="shared" ca="1" si="1000"/>
        <v>-3.0525878670590396E-4</v>
      </c>
      <c r="EV474" s="240">
        <f t="shared" ca="1" si="1001"/>
        <v>1.8561363477286665E-4</v>
      </c>
      <c r="EW474" s="240">
        <f t="shared" ca="1" si="1002"/>
        <v>-4.1093582511350646E-5</v>
      </c>
      <c r="EX474" s="240">
        <f t="shared" ca="1" si="1003"/>
        <v>-1.0893360165006586E-4</v>
      </c>
      <c r="EY474" s="240">
        <f t="shared" ca="1" si="1004"/>
        <v>2.4436211429261609E-4</v>
      </c>
      <c r="EZ474" s="240">
        <f t="shared" ca="1" si="1005"/>
        <v>-3.470425842360224E-4</v>
      </c>
      <c r="FA474" s="240">
        <f t="shared" ca="1" si="1006"/>
        <v>4.0321434966980824E-4</v>
      </c>
      <c r="FB474" s="240">
        <f t="shared" ca="1" si="1007"/>
        <v>-4.053495850214982E-4</v>
      </c>
      <c r="FC474" s="240">
        <f t="shared" ca="1" si="1008"/>
        <v>3.5316213800160127E-4</v>
      </c>
      <c r="FD474" s="240">
        <f t="shared" ca="1" si="1009"/>
        <v>-2.5364587813165971E-4</v>
      </c>
      <c r="FE474" s="240">
        <f t="shared" ca="1" si="1010"/>
        <v>1.2013741750030723E-4</v>
      </c>
      <c r="FF474" s="240">
        <f t="shared" ca="1" si="1011"/>
        <v>2.9471187334902788E-5</v>
      </c>
      <c r="FG474" s="240">
        <f t="shared" ca="1" si="1012"/>
        <v>-1.7513022861343299E-4</v>
      </c>
      <c r="FH474" s="240">
        <f t="shared" ca="1" si="1013"/>
        <v>2.9731929697432902E-4</v>
      </c>
      <c r="FI474" s="240">
        <f t="shared" ca="1" si="1014"/>
        <v>-3.7966329744989287E-4</v>
      </c>
      <c r="FJ474" s="240">
        <f t="shared" ca="1" si="1015"/>
        <v>4.1112694803086382E-4</v>
      </c>
      <c r="FK474" s="240">
        <f t="shared" ca="1" si="1016"/>
        <v>-3.8749366638950541E-4</v>
      </c>
      <c r="FL474" s="240">
        <f t="shared" ca="1" si="1017"/>
        <v>3.1193065264010009E-4</v>
      </c>
      <c r="FM474" s="240">
        <f t="shared" ca="1" si="1018"/>
        <v>-1.9456443890856687E-4</v>
      </c>
      <c r="FN474" s="240">
        <f t="shared" ca="1" si="1019"/>
        <v>5.1123788181908417E-5</v>
      </c>
      <c r="FO474" s="240">
        <f t="shared" ca="1" si="1020"/>
        <v>9.9168186462799258E-5</v>
      </c>
      <c r="FP474" s="240">
        <f t="shared" ca="1" si="1021"/>
        <v>-2.3617019586851383E-4</v>
      </c>
      <c r="FQ474" s="240">
        <f t="shared" ca="1" si="1022"/>
        <v>3.4152199762660813E-4</v>
      </c>
      <c r="FR474" s="240">
        <f t="shared" ca="1" si="1023"/>
        <v>-4.0110493299005175E-4</v>
      </c>
      <c r="FS474" s="240">
        <f t="shared" ca="1" si="1024"/>
        <v>4.0693403048701229E-4</v>
      </c>
      <c r="FT474" s="240">
        <f t="shared" ca="1" si="1025"/>
        <v>-3.5822810710030658E-4</v>
      </c>
      <c r="FU474" s="240">
        <f t="shared" ca="1" si="1026"/>
        <v>2.6151445804256445E-4</v>
      </c>
      <c r="FV474" s="240">
        <f t="shared" ca="1" si="1027"/>
        <v>-1.2975410518943953E-4</v>
      </c>
      <c r="FW474" s="240">
        <f t="shared" ca="1" si="1028"/>
        <v>-1.9395166520559779E-5</v>
      </c>
      <c r="FX474" s="240">
        <f t="shared" ca="1" si="1029"/>
        <v>1.6594520658122703E-4</v>
      </c>
      <c r="FY474" s="240">
        <f t="shared" ca="1" si="1030"/>
        <v>-2.9025619896227528E-4</v>
      </c>
      <c r="FZ474" s="240">
        <f t="shared" ca="1" si="1031"/>
        <v>3.7566868031666965E-4</v>
      </c>
      <c r="GA474" s="240">
        <f t="shared" ca="1" si="1032"/>
        <v>-4.1073614800413649E-4</v>
      </c>
      <c r="GB474" s="240">
        <f t="shared" ca="1" si="1033"/>
        <v>3.9075905630128489E-4</v>
      </c>
      <c r="GC474" s="240">
        <f t="shared" ca="1" si="1034"/>
        <v>-3.1841462321296901E-4</v>
      </c>
      <c r="GD474" s="240">
        <f t="shared" ca="1" si="1035"/>
        <v>2.0339804470148089E-4</v>
      </c>
      <c r="GE474" s="240">
        <f t="shared" ca="1" si="1036"/>
        <v>-6.1123198794130142E-5</v>
      </c>
      <c r="GF474" s="240">
        <f t="shared" ca="1" si="1037"/>
        <v>-8.9343036068167497E-5</v>
      </c>
      <c r="GG474" s="240">
        <f t="shared" ca="1" si="1038"/>
        <v>2.2783601734937371E-4</v>
      </c>
      <c r="GH474" s="240">
        <f t="shared" ca="1" si="1039"/>
        <v>-3.3579569093614061E-4</v>
      </c>
      <c r="GI474" s="240">
        <f t="shared" ca="1" si="1040"/>
        <v>3.9875390569694112E-4</v>
      </c>
      <c r="GJ474" s="240">
        <f t="shared" ca="1" si="1041"/>
        <v>-4.0827335410880517E-4</v>
      </c>
      <c r="GK474" s="240">
        <f t="shared" ca="1" si="1042"/>
        <v>3.6307829298229497E-4</v>
      </c>
      <c r="GL474" s="240">
        <f t="shared" ca="1" si="1043"/>
        <v>-2.6922551142258185E-4</v>
      </c>
      <c r="GM474" s="240">
        <f t="shared" ca="1" si="1044"/>
        <v>1.3929263385744641E-4</v>
      </c>
      <c r="GN474" s="240">
        <f t="shared" ca="1" si="1045"/>
        <v>9.3074627831367742E-6</v>
      </c>
      <c r="GO474" s="240">
        <f t="shared" ca="1" si="1046"/>
        <v>-1.5666022536166768E-4</v>
      </c>
      <c r="GP474" s="240">
        <f t="shared" ca="1" si="1047"/>
        <v>2.8301826146934548E-4</v>
      </c>
      <c r="GQ474" s="240">
        <f t="shared" ca="1" si="1048"/>
        <v>-3.7144777441758985E-4</v>
      </c>
      <c r="GR474" s="240">
        <f t="shared" ca="1" si="1049"/>
        <v>4.1009793588026407E-4</v>
      </c>
      <c r="GS474" s="240">
        <f t="shared" ca="1" si="1050"/>
        <v>-3.9378906756897019E-4</v>
      </c>
      <c r="GT474" s="240">
        <f t="shared" ca="1" si="1051"/>
        <v>3.2470679272310462E-4</v>
      </c>
      <c r="GU474" s="240">
        <f t="shared" ca="1" si="1052"/>
        <v>-2.121091311178099E-4</v>
      </c>
      <c r="GV474" s="240">
        <f t="shared" ca="1" si="1053"/>
        <v>7.1085791076918816E-5</v>
      </c>
      <c r="GW474" s="240">
        <f t="shared" ca="1" si="1054"/>
        <v>7.946406876933678E-5</v>
      </c>
      <c r="GX474" s="240">
        <f t="shared" ca="1" si="1055"/>
        <v>-2.1936459893271944E-4</v>
      </c>
      <c r="GY474" s="240">
        <f t="shared" ca="1" si="1056"/>
        <v>3.298671134776624E-4</v>
      </c>
      <c r="GZ474" s="240">
        <f t="shared" ca="1" si="1057"/>
        <v>-3.9616268396141954E-4</v>
      </c>
      <c r="HA474" s="240">
        <f t="shared" ca="1" si="1058"/>
        <v>4.0936674912840979E-4</v>
      </c>
      <c r="HB474" s="240">
        <f t="shared" ca="1" si="1059"/>
        <v>-3.6770977407697361E-4</v>
      </c>
      <c r="HC474" s="240">
        <f t="shared" ca="1" si="1060"/>
        <v>2.7677439342152624E-4</v>
      </c>
      <c r="HD474" s="240">
        <f t="shared" ca="1" si="1061"/>
        <v>-1.4874725785130445E-4</v>
      </c>
      <c r="HE474" s="240">
        <f t="shared" ca="1" si="1062"/>
        <v>7.8584742179159308E-7</v>
      </c>
      <c r="HF474" s="240">
        <f t="shared" ca="1" si="1063"/>
        <v>1.4728087788023201E-4</v>
      </c>
      <c r="HG474" s="240">
        <f t="shared" ca="1" si="1064"/>
        <v>-2.7560984435842396E-4</v>
      </c>
      <c r="HH474" s="240">
        <f t="shared" ca="1" si="1065"/>
        <v>3.6700312226851787E-4</v>
      </c>
      <c r="HI474" s="240">
        <f t="shared" ca="1" si="1066"/>
        <v>-4.0921269609436639E-4</v>
      </c>
      <c r="HJ474" s="240">
        <f t="shared" ca="1" si="1067"/>
        <v>3.9658187502706081E-4</v>
      </c>
      <c r="HK474" s="240">
        <f t="shared" ca="1" si="1068"/>
        <v>-3.3080337100288722E-4</v>
      </c>
      <c r="HL474" s="240">
        <f t="shared" ca="1" si="1069"/>
        <v>2.2069245092484483E-4</v>
      </c>
      <c r="HM474" s="240">
        <f t="shared" ca="1" si="1070"/>
        <v>-8.1005563937254737E-5</v>
      </c>
      <c r="HN474" s="240">
        <f t="shared" ca="1" si="1071"/>
        <v>-6.9537235286832222E-5</v>
      </c>
      <c r="HO474" s="240">
        <f t="shared" ca="1" si="1072"/>
        <v>2.1076104348427866E-4</v>
      </c>
      <c r="HP474" s="240">
        <f t="shared" ca="1" si="1073"/>
        <v>-3.2373983640457946E-4</v>
      </c>
      <c r="HQ474" s="240">
        <f t="shared" ca="1" si="1074"/>
        <v>3.9333282863854459E-4</v>
      </c>
      <c r="HR474" s="240">
        <f t="shared" ca="1" si="1075"/>
        <v>-4.1021355692554755E-4</v>
      </c>
      <c r="HS474" s="240">
        <f t="shared" ca="1" si="1076"/>
        <v>3.72119760553302E-4</v>
      </c>
      <c r="HT474" s="240">
        <f t="shared" ca="1" si="1077"/>
        <v>-2.8415655687513431E-4</v>
      </c>
      <c r="HU474" s="240">
        <f t="shared" ca="1" si="1078"/>
        <v>1.5811228205900779E-4</v>
      </c>
      <c r="HV474" s="240">
        <f t="shared" ca="1" si="1079"/>
        <v>-1.0878684261664609E-5</v>
      </c>
      <c r="HW474" s="240">
        <f t="shared" ca="1" si="1080"/>
        <v>-1.3781281390514786E-4</v>
      </c>
      <c r="HX474" s="240">
        <f t="shared" ca="1" si="1081"/>
        <v>2.6803541018297652E-4</v>
      </c>
      <c r="HY474" s="240">
        <f t="shared" ca="1" si="1082"/>
        <v>-3.6233740116172147E-4</v>
      </c>
      <c r="HZ474" s="240">
        <f t="shared" ca="1" si="1083"/>
        <v>4.0808096188179504E-4</v>
      </c>
      <c r="IA474" s="240">
        <f t="shared" ca="1" si="1084"/>
        <v>-3.9913579639279937E-4</v>
      </c>
      <c r="IB474" s="240">
        <f t="shared" ca="1" si="1085"/>
        <v>3.3670068570151201E-4</v>
      </c>
      <c r="IC474" s="240">
        <f t="shared" ca="1" si="1086"/>
        <v>-2.2914283385166466E-4</v>
      </c>
      <c r="ID474" s="240">
        <f t="shared" ca="1" si="1087"/>
        <v>9.0876542074867892E-5</v>
      </c>
      <c r="IE474" s="240">
        <f t="shared" ca="1" si="1088"/>
        <v>-2.865136094131558E-4</v>
      </c>
      <c r="IF474" s="240">
        <f t="shared" ca="1" si="1089"/>
        <v>-2.0203053346406615E-4</v>
      </c>
      <c r="IG474" s="240">
        <f t="shared" ca="1" si="1090"/>
        <v>3.1741755055943036E-4</v>
      </c>
      <c r="IH474" s="240">
        <f t="shared" ca="1" si="1091"/>
        <v>-3.9026604432735906E-4</v>
      </c>
      <c r="II474" s="240">
        <f t="shared" ca="1" si="1092"/>
        <v>4.1081326741486575E-4</v>
      </c>
      <c r="IJ474" s="240">
        <f t="shared" ca="1" si="1093"/>
        <v>-3.7630559600030771E-4</v>
      </c>
      <c r="IK474" s="240">
        <f t="shared" ca="1" si="1094"/>
        <v>2.9136755504414547E-4</v>
      </c>
      <c r="IL474" s="240">
        <f t="shared" ca="1" si="1095"/>
        <v>-1.6738206534024113E-4</v>
      </c>
      <c r="IM474" s="240">
        <f t="shared" ca="1" si="1096"/>
        <v>2.0964968188918548E-5</v>
      </c>
      <c r="IN474" s="240">
        <f t="shared" ca="1" si="1097"/>
        <v>1.2826173664412009E-4</v>
      </c>
      <c r="IO474" s="240">
        <f t="shared" ca="1" si="1098"/>
        <v>-2.602995214989603E-4</v>
      </c>
      <c r="IP474" s="240">
        <f t="shared" ca="1" si="1099"/>
        <v>3.5745342155315602E-4</v>
      </c>
      <c r="IQ474" s="240">
        <f t="shared" ca="1" si="1100"/>
        <v>-4.0670341495691086E-4</v>
      </c>
      <c r="IR474" s="240">
        <f t="shared" ca="1" si="1101"/>
        <v>4.0144929327943927E-4</v>
      </c>
      <c r="IS474" s="240">
        <f t="shared" ca="1" si="1102"/>
        <v>-3.4239518449711935E-4</v>
      </c>
      <c r="IT474" s="240">
        <f t="shared" ca="1" si="1103"/>
        <v>2.3745518970357435E-4</v>
      </c>
      <c r="IU474" s="240">
        <f t="shared" ca="1" si="1104"/>
        <v>-1.0069277958158247E-4</v>
      </c>
      <c r="IV474" s="240">
        <f t="shared" ca="1" si="1105"/>
        <v>-4.956391321499451E-5</v>
      </c>
      <c r="IW474" s="240">
        <f t="shared" ca="1" si="1106"/>
        <v>1.9317832780490289E-4</v>
      </c>
      <c r="IX474" s="240">
        <f t="shared" ca="1" si="1107"/>
        <v>-3.1090406425083049E-4</v>
      </c>
      <c r="IY474" s="240">
        <f t="shared" ca="1" si="1108"/>
        <v>3.8696417834405757E-4</v>
      </c>
      <c r="IZ474" s="240">
        <f t="shared" ca="1" si="1109"/>
        <v>-4.1116551935318916E-4</v>
      </c>
      <c r="JA474" s="240">
        <f t="shared" ca="1" si="1110"/>
        <v>3.8026475902727485E-4</v>
      </c>
      <c r="JB474" s="240">
        <f t="shared" ca="1" si="1111"/>
        <v>-2.9840304429296614E-4</v>
      </c>
    </row>
    <row r="475" spans="2:262">
      <c r="B475" s="248">
        <v>114</v>
      </c>
      <c r="C475" s="247">
        <f t="shared" si="1112"/>
        <v>2.2265625000000015E-3</v>
      </c>
      <c r="D475" s="244">
        <f t="shared" ca="1" si="855"/>
        <v>23.799906677259589</v>
      </c>
      <c r="E475" s="243">
        <f ca="1">DP361</f>
        <v>-0.20009332274041031</v>
      </c>
      <c r="F475" s="242">
        <v>114</v>
      </c>
      <c r="G475" s="240">
        <f t="shared" ca="1" si="856"/>
        <v>2.1019814937697258E-4</v>
      </c>
      <c r="H475" s="240">
        <f t="shared" ca="1" si="857"/>
        <v>-1.3145316506242523E-4</v>
      </c>
      <c r="I475" s="240">
        <f t="shared" ca="1" si="858"/>
        <v>3.7339745451128454E-5</v>
      </c>
      <c r="J475" s="240">
        <f t="shared" ca="1" si="859"/>
        <v>6.1139133612516083E-5</v>
      </c>
      <c r="K475" s="240">
        <f t="shared" ca="1" si="860"/>
        <v>-1.5247012225772094E-4</v>
      </c>
      <c r="L475" s="240">
        <f t="shared" ca="1" si="861"/>
        <v>2.2597554384645702E-4</v>
      </c>
      <c r="M475" s="240">
        <f t="shared" ca="1" si="862"/>
        <v>-2.730617421125536E-4</v>
      </c>
      <c r="N475" s="240">
        <f t="shared" ca="1" si="863"/>
        <v>2.8822378158276562E-4</v>
      </c>
      <c r="O475" s="240">
        <f t="shared" ca="1" si="864"/>
        <v>-2.6968903987516663E-4</v>
      </c>
      <c r="P475" s="240">
        <f t="shared" ca="1" si="865"/>
        <v>2.1962444829597464E-4</v>
      </c>
      <c r="Q475" s="240">
        <f t="shared" ca="1" si="866"/>
        <v>-1.4388315184917351E-4</v>
      </c>
      <c r="R475" s="240">
        <f t="shared" ca="1" si="867"/>
        <v>5.1320207110859702E-5</v>
      </c>
      <c r="S475" s="240">
        <f t="shared" ca="1" si="868"/>
        <v>4.7242678990788595E-5</v>
      </c>
      <c r="T475" s="240">
        <f t="shared" ca="1" si="869"/>
        <v>-1.4028233516510496E-4</v>
      </c>
      <c r="U475" s="241">
        <f t="shared" ca="1" si="870"/>
        <v>2.1692132125865289E-4</v>
      </c>
      <c r="V475" s="240">
        <f t="shared" ca="1" si="871"/>
        <v>-2.6819963012038187E-4</v>
      </c>
      <c r="W475" s="240">
        <f t="shared" ca="1" si="872"/>
        <v>2.8812221878960132E-4</v>
      </c>
      <c r="X475" s="240">
        <f t="shared" ca="1" si="873"/>
        <v>-2.7435990017704408E-4</v>
      </c>
      <c r="Y475" s="240">
        <f t="shared" ca="1" si="874"/>
        <v>2.2852165268220275E-4</v>
      </c>
      <c r="Z475" s="240">
        <f t="shared" ca="1" si="875"/>
        <v>-1.5596651152044178E-4</v>
      </c>
      <c r="AA475" s="240">
        <f t="shared" ca="1" si="876"/>
        <v>6.5177033896541162E-5</v>
      </c>
      <c r="AB475" s="240">
        <f t="shared" ca="1" si="877"/>
        <v>3.3232412617401844E-5</v>
      </c>
      <c r="AC475" s="240">
        <f t="shared" ca="1" si="878"/>
        <v>-1.2775659563979717E-4</v>
      </c>
      <c r="AD475" s="240">
        <f t="shared" ca="1" si="879"/>
        <v>2.0734451620787098E-4</v>
      </c>
      <c r="AE475" s="240">
        <f t="shared" ca="1" si="880"/>
        <v>-2.6269140172773702E-4</v>
      </c>
      <c r="AF475" s="240">
        <f t="shared" ca="1" si="881"/>
        <v>2.873265443348474E-4</v>
      </c>
      <c r="AG475" s="240">
        <f t="shared" ca="1" si="882"/>
        <v>-2.7836980344830652E-4</v>
      </c>
      <c r="AH475" s="240">
        <f t="shared" ca="1" si="883"/>
        <v>2.3686832839098611E-4</v>
      </c>
      <c r="AI475" s="240">
        <f t="shared" ca="1" si="884"/>
        <v>-1.6767413420440435E-4</v>
      </c>
      <c r="AJ475" s="240">
        <f t="shared" ca="1" si="885"/>
        <v>7.8876843498729978E-5</v>
      </c>
      <c r="AK475" s="240">
        <f t="shared" ca="1" si="886"/>
        <v>1.9142086451202195E-5</v>
      </c>
      <c r="AL475" s="240">
        <f t="shared" ca="1" si="887"/>
        <v>-1.1492307928543333E-4</v>
      </c>
      <c r="AM475" s="240">
        <f t="shared" ca="1" si="888"/>
        <v>1.9726820005631251E-4</v>
      </c>
      <c r="AN475" s="240">
        <f t="shared" ca="1" si="889"/>
        <v>-2.5655032673927998E-4</v>
      </c>
      <c r="AO475" s="240">
        <f t="shared" ca="1" si="890"/>
        <v>2.8583867506795754E-4</v>
      </c>
      <c r="AP475" s="240">
        <f t="shared" ca="1" si="891"/>
        <v>-2.8170908948074589E-4</v>
      </c>
      <c r="AQ475" s="240">
        <f t="shared" ca="1" si="892"/>
        <v>2.4464436754945926E-4</v>
      </c>
      <c r="AR475" s="240">
        <f t="shared" ca="1" si="893"/>
        <v>-1.789778152125506E-4</v>
      </c>
      <c r="AS475" s="240">
        <f t="shared" ca="1" si="894"/>
        <v>9.2386631876138794E-5</v>
      </c>
      <c r="AT475" s="240">
        <f t="shared" ca="1" si="895"/>
        <v>5.0056453220969174E-6</v>
      </c>
      <c r="AU475" s="240">
        <f t="shared" ca="1" si="896"/>
        <v>-1.0181270316699794E-4</v>
      </c>
      <c r="AV475" s="240">
        <f t="shared" ca="1" si="897"/>
        <v>1.8671664753216181E-4</v>
      </c>
      <c r="AW475" s="240">
        <f t="shared" ca="1" si="898"/>
        <v>-2.4979119954255524E-4</v>
      </c>
      <c r="AX475" s="240">
        <f t="shared" ca="1" si="899"/>
        <v>2.8366219539631865E-4</v>
      </c>
      <c r="AY475" s="240">
        <f t="shared" ca="1" si="900"/>
        <v>-2.8436971364182513E-4</v>
      </c>
      <c r="AZ475" s="240">
        <f t="shared" ca="1" si="901"/>
        <v>2.5183103699819026E-4</v>
      </c>
      <c r="BA475" s="240">
        <f t="shared" ca="1" si="902"/>
        <v>-1.8985032298724151E-4</v>
      </c>
      <c r="BB475" s="240">
        <f t="shared" ca="1" si="903"/>
        <v>1.0567385276524472E-4</v>
      </c>
      <c r="BC475" s="240">
        <f t="shared" ca="1" si="904"/>
        <v>-9.1428548450320294E-6</v>
      </c>
      <c r="BD475" s="240">
        <f t="shared" ca="1" si="905"/>
        <v>-8.845705132889755E-5</v>
      </c>
      <c r="BE475" s="240">
        <f t="shared" ca="1" si="906"/>
        <v>1.7571527824965927E-4</v>
      </c>
      <c r="BF475" s="240">
        <f t="shared" ca="1" si="907"/>
        <v>-2.4243030346700773E-4</v>
      </c>
      <c r="BG475" s="240">
        <f t="shared" ca="1" si="908"/>
        <v>2.8080234865009553E-4</v>
      </c>
      <c r="BH475" s="240">
        <f t="shared" ca="1" si="909"/>
        <v>-2.8634526625489587E-4</v>
      </c>
      <c r="BI475" s="240">
        <f t="shared" ca="1" si="910"/>
        <v>2.5841102342100098E-4</v>
      </c>
      <c r="BJ475" s="240">
        <f t="shared" ca="1" si="911"/>
        <v>-2.0026546470493494E-4</v>
      </c>
      <c r="BK475" s="240">
        <f t="shared" ca="1" si="912"/>
        <v>1.1870649608710278E-4</v>
      </c>
      <c r="BL475" s="240">
        <f t="shared" ca="1" si="913"/>
        <v>-2.32693290740239E-5</v>
      </c>
      <c r="BM475" s="240">
        <f t="shared" ca="1" si="914"/>
        <v>-7.4888298706219338E-5</v>
      </c>
      <c r="BN475" s="240">
        <f t="shared" ca="1" si="915"/>
        <v>1.6429059547101935E-4</v>
      </c>
      <c r="BO475" s="240">
        <f t="shared" ca="1" si="916"/>
        <v>-2.3448537155601934E-4</v>
      </c>
      <c r="BP475" s="240">
        <f t="shared" ca="1" si="917"/>
        <v>2.7726602445059327E-4</v>
      </c>
      <c r="BQ475" s="240">
        <f t="shared" ca="1" si="918"/>
        <v>-2.8763098804067476E-4</v>
      </c>
      <c r="BR475" s="240">
        <f t="shared" ca="1" si="919"/>
        <v>2.6436847505425799E-4</v>
      </c>
      <c r="BS475" s="240">
        <f t="shared" ca="1" si="920"/>
        <v>-2.1019814937697112E-4</v>
      </c>
      <c r="BT475" s="240">
        <f t="shared" ca="1" si="921"/>
        <v>1.3145316506241861E-4</v>
      </c>
      <c r="BU475" s="240">
        <f t="shared" ca="1" si="922"/>
        <v>-3.7339745451123914E-5</v>
      </c>
      <c r="BV475" s="240">
        <f t="shared" ca="1" si="923"/>
        <v>-6.1139133612517546E-5</v>
      </c>
      <c r="BW475" s="240">
        <f t="shared" ca="1" si="924"/>
        <v>1.5247012225772655E-4</v>
      </c>
      <c r="BX475" s="240">
        <f t="shared" ca="1" si="925"/>
        <v>-2.2597554384645954E-4</v>
      </c>
      <c r="BY475" s="240">
        <f t="shared" ca="1" si="926"/>
        <v>2.7306174211255653E-4</v>
      </c>
      <c r="BZ475" s="240">
        <f t="shared" ca="1" si="927"/>
        <v>-2.8822378158276546E-4</v>
      </c>
      <c r="CA475" s="240">
        <f t="shared" ca="1" si="928"/>
        <v>2.6968903987516555E-4</v>
      </c>
      <c r="CB475" s="240">
        <f t="shared" ca="1" si="929"/>
        <v>-2.1962444829596935E-4</v>
      </c>
      <c r="CC475" s="240">
        <f t="shared" ca="1" si="930"/>
        <v>1.4388315184916912E-4</v>
      </c>
      <c r="CD475" s="240">
        <f t="shared" ca="1" si="931"/>
        <v>-5.1320207110856707E-5</v>
      </c>
      <c r="CE475" s="240">
        <f t="shared" ca="1" si="932"/>
        <v>-4.7242678990795628E-5</v>
      </c>
      <c r="CF475" s="240">
        <f t="shared" ca="1" si="933"/>
        <v>1.4028233516510941E-4</v>
      </c>
      <c r="CG475" s="240">
        <f t="shared" ca="1" si="934"/>
        <v>-2.1692132125865357E-4</v>
      </c>
      <c r="CH475" s="240">
        <f t="shared" ca="1" si="935"/>
        <v>2.6819963012038447E-4</v>
      </c>
      <c r="CI475" s="240">
        <f t="shared" ca="1" si="936"/>
        <v>-2.8812221878960148E-4</v>
      </c>
      <c r="CJ475" s="240">
        <f t="shared" ca="1" si="937"/>
        <v>2.743599001770437E-4</v>
      </c>
      <c r="CK475" s="240">
        <f t="shared" ca="1" si="938"/>
        <v>-2.2852165268219841E-4</v>
      </c>
      <c r="CL475" s="240">
        <f t="shared" ca="1" si="939"/>
        <v>1.5596651152043924E-4</v>
      </c>
      <c r="CM475" s="240">
        <f t="shared" ca="1" si="940"/>
        <v>-6.5177033896532204E-5</v>
      </c>
      <c r="CN475" s="240">
        <f t="shared" ca="1" si="941"/>
        <v>-3.3232412617406899E-5</v>
      </c>
      <c r="CO475" s="240">
        <f t="shared" ca="1" si="942"/>
        <v>1.2775659563979807E-4</v>
      </c>
      <c r="CP475" s="240">
        <f t="shared" ca="1" si="943"/>
        <v>-2.0734451620787737E-4</v>
      </c>
      <c r="CQ475" s="240">
        <f t="shared" ca="1" si="944"/>
        <v>2.6269140172773914E-4</v>
      </c>
      <c r="CR475" s="240">
        <f t="shared" ca="1" si="945"/>
        <v>-2.8732654433484745E-4</v>
      </c>
      <c r="CS475" s="240">
        <f t="shared" ca="1" si="946"/>
        <v>2.7836980344830408E-4</v>
      </c>
      <c r="CT475" s="240">
        <f t="shared" ca="1" si="947"/>
        <v>-2.3686832839097852E-4</v>
      </c>
      <c r="CU475" s="240">
        <f t="shared" ca="1" si="948"/>
        <v>1.6767413420440354E-4</v>
      </c>
      <c r="CV475" s="240">
        <f t="shared" ca="1" si="949"/>
        <v>-7.8876843498725086E-5</v>
      </c>
      <c r="CW475" s="240">
        <f t="shared" ca="1" si="950"/>
        <v>-1.9142086451215423E-5</v>
      </c>
      <c r="CX475" s="240">
        <f t="shared" ca="1" si="951"/>
        <v>1.1492307928543424E-4</v>
      </c>
      <c r="CY475" s="240">
        <f t="shared" ca="1" si="952"/>
        <v>-1.9726820005631619E-4</v>
      </c>
      <c r="CZ475" s="240">
        <f t="shared" ca="1" si="953"/>
        <v>2.5655032673928605E-4</v>
      </c>
      <c r="DA475" s="240">
        <f t="shared" ca="1" si="954"/>
        <v>-2.8583867506795771E-4</v>
      </c>
      <c r="DB475" s="240">
        <f t="shared" ca="1" si="955"/>
        <v>2.817090894807448E-4</v>
      </c>
      <c r="DC475" s="240">
        <f t="shared" ca="1" si="956"/>
        <v>-2.4464436754945444E-4</v>
      </c>
      <c r="DD475" s="240">
        <f t="shared" ca="1" si="957"/>
        <v>1.7897781521254984E-4</v>
      </c>
      <c r="DE475" s="240">
        <f t="shared" ca="1" si="958"/>
        <v>-9.2386631876133983E-5</v>
      </c>
      <c r="DF475" s="240">
        <f t="shared" ca="1" si="959"/>
        <v>-5.0056453221060924E-6</v>
      </c>
      <c r="DG475" s="240">
        <f t="shared" ca="1" si="960"/>
        <v>1.0181270316699886E-4</v>
      </c>
      <c r="DH475" s="240">
        <f t="shared" ca="1" si="961"/>
        <v>-1.8671664753216566E-4</v>
      </c>
      <c r="DI475" s="240">
        <f t="shared" ca="1" si="962"/>
        <v>2.4979119954255985E-4</v>
      </c>
      <c r="DJ475" s="240">
        <f t="shared" ca="1" si="963"/>
        <v>-2.8366219539631811E-4</v>
      </c>
      <c r="DK475" s="240">
        <f t="shared" ca="1" si="964"/>
        <v>2.8436971364182427E-4</v>
      </c>
      <c r="DL475" s="240">
        <f t="shared" ca="1" si="965"/>
        <v>-2.5183103699818782E-4</v>
      </c>
      <c r="DM475" s="240">
        <f t="shared" ca="1" si="966"/>
        <v>1.8985032298724386E-4</v>
      </c>
      <c r="DN475" s="240">
        <f t="shared" ca="1" si="967"/>
        <v>-1.0567385276523998E-4</v>
      </c>
      <c r="DO475" s="240">
        <f t="shared" ca="1" si="968"/>
        <v>9.1428548450269472E-6</v>
      </c>
      <c r="DP475" s="240">
        <f t="shared" ca="1" si="969"/>
        <v>8.8457051328894596E-5</v>
      </c>
      <c r="DQ475" s="240">
        <f t="shared" ca="1" si="970"/>
        <v>-1.7571527824966331E-4</v>
      </c>
      <c r="DR475" s="240">
        <f t="shared" ca="1" si="971"/>
        <v>2.4243030346701047E-4</v>
      </c>
      <c r="DS475" s="240">
        <f t="shared" ca="1" si="972"/>
        <v>-2.8080234865009851E-4</v>
      </c>
      <c r="DT475" s="240">
        <f t="shared" ca="1" si="973"/>
        <v>2.8634526625489527E-4</v>
      </c>
      <c r="DU475" s="240">
        <f t="shared" ca="1" si="974"/>
        <v>-2.584110234209987E-4</v>
      </c>
      <c r="DV475" s="240">
        <f t="shared" ca="1" si="975"/>
        <v>2.002654647049254E-4</v>
      </c>
      <c r="DW475" s="240">
        <f t="shared" ca="1" si="976"/>
        <v>-1.1870649608709814E-4</v>
      </c>
      <c r="DX475" s="240">
        <f t="shared" ca="1" si="977"/>
        <v>2.3269329074018832E-5</v>
      </c>
      <c r="DY475" s="240">
        <f t="shared" ca="1" si="978"/>
        <v>7.4888298706232145E-5</v>
      </c>
      <c r="DZ475" s="240">
        <f t="shared" ca="1" si="979"/>
        <v>-1.642905954710168E-4</v>
      </c>
      <c r="EA475" s="240">
        <f t="shared" ca="1" si="980"/>
        <v>2.3448537155602232E-4</v>
      </c>
      <c r="EB475" s="240">
        <f t="shared" ca="1" si="981"/>
        <v>-2.772660244505969E-4</v>
      </c>
      <c r="EC475" s="240">
        <f t="shared" ca="1" si="982"/>
        <v>2.8763098804067497E-4</v>
      </c>
      <c r="ED475" s="240">
        <f t="shared" ca="1" si="983"/>
        <v>-2.6436847505425593E-4</v>
      </c>
      <c r="EE475" s="240">
        <f t="shared" ca="1" si="984"/>
        <v>2.1019814937696206E-4</v>
      </c>
      <c r="EF475" s="240">
        <f t="shared" ca="1" si="985"/>
        <v>-1.3145316506242143E-4</v>
      </c>
      <c r="EG475" s="240">
        <f t="shared" ca="1" si="986"/>
        <v>3.7339745451118886E-5</v>
      </c>
      <c r="EH475" s="240">
        <f t="shared" ca="1" si="987"/>
        <v>6.113913361253053E-5</v>
      </c>
      <c r="EI475" s="240">
        <f t="shared" ca="1" si="988"/>
        <v>-1.5247012225772392E-4</v>
      </c>
      <c r="EJ475" s="240">
        <f t="shared" ca="1" si="989"/>
        <v>2.2597554384646271E-4</v>
      </c>
      <c r="EK475" s="240">
        <f t="shared" ca="1" si="990"/>
        <v>-2.7306174211255815E-4</v>
      </c>
      <c r="EL475" s="240">
        <f t="shared" ca="1" si="991"/>
        <v>2.8822378158276552E-4</v>
      </c>
      <c r="EM475" s="240">
        <f t="shared" ca="1" si="992"/>
        <v>-2.6968903987516376E-4</v>
      </c>
      <c r="EN475" s="240">
        <f t="shared" ca="1" si="993"/>
        <v>2.1962444829596607E-4</v>
      </c>
      <c r="EO475" s="240">
        <f t="shared" ca="1" si="994"/>
        <v>-1.4388315184917178E-4</v>
      </c>
      <c r="EP475" s="240">
        <f t="shared" ca="1" si="995"/>
        <v>5.1320207110851706E-5</v>
      </c>
      <c r="EQ475" s="240">
        <f t="shared" ca="1" si="996"/>
        <v>4.7242678990800656E-5</v>
      </c>
      <c r="ER475" s="240">
        <f t="shared" ca="1" si="997"/>
        <v>-1.4028233516512101E-4</v>
      </c>
      <c r="ES475" s="240">
        <f t="shared" ca="1" si="998"/>
        <v>2.169213212586569E-4</v>
      </c>
      <c r="ET475" s="240">
        <f t="shared" ca="1" si="999"/>
        <v>-2.6819963012038631E-4</v>
      </c>
      <c r="EU475" s="240">
        <f t="shared" ca="1" si="1000"/>
        <v>2.8812221878960192E-4</v>
      </c>
      <c r="EV475" s="240">
        <f t="shared" ca="1" si="1001"/>
        <v>-2.7435990017704213E-4</v>
      </c>
      <c r="EW475" s="240">
        <f t="shared" ca="1" si="1002"/>
        <v>2.2852165268219529E-4</v>
      </c>
      <c r="EX475" s="240">
        <f t="shared" ca="1" si="1003"/>
        <v>-1.5596651152042804E-4</v>
      </c>
      <c r="EY475" s="240">
        <f t="shared" ca="1" si="1004"/>
        <v>6.5177033896535253E-5</v>
      </c>
      <c r="EZ475" s="240">
        <f t="shared" ca="1" si="1005"/>
        <v>3.3232412617411954E-5</v>
      </c>
      <c r="FA475" s="240">
        <f t="shared" ca="1" si="1006"/>
        <v>-1.2775659563980996E-4</v>
      </c>
      <c r="FB475" s="240">
        <f t="shared" ca="1" si="1007"/>
        <v>2.073445162078752E-4</v>
      </c>
      <c r="FC475" s="240">
        <f t="shared" ca="1" si="1008"/>
        <v>-2.6269140172774125E-4</v>
      </c>
      <c r="FD475" s="240">
        <f t="shared" ca="1" si="1009"/>
        <v>2.8732654433484854E-4</v>
      </c>
      <c r="FE475" s="240">
        <f t="shared" ca="1" si="1010"/>
        <v>-2.7836980344830495E-4</v>
      </c>
      <c r="FF475" s="240">
        <f t="shared" ca="1" si="1011"/>
        <v>2.3686832839098028E-4</v>
      </c>
      <c r="FG475" s="240">
        <f t="shared" ca="1" si="1012"/>
        <v>-1.6767413420439275E-4</v>
      </c>
      <c r="FH475" s="240">
        <f t="shared" ca="1" si="1013"/>
        <v>7.8876843498728054E-5</v>
      </c>
      <c r="FI475" s="240">
        <f t="shared" ca="1" si="1014"/>
        <v>1.9142086451212346E-5</v>
      </c>
      <c r="FJ475" s="240">
        <f t="shared" ca="1" si="1015"/>
        <v>-1.1492307928544642E-4</v>
      </c>
      <c r="FK475" s="240">
        <f t="shared" ca="1" si="1016"/>
        <v>1.9726820005631392E-4</v>
      </c>
      <c r="FL475" s="240">
        <f t="shared" ca="1" si="1017"/>
        <v>-2.5655032673928464E-4</v>
      </c>
      <c r="FM475" s="240">
        <f t="shared" ca="1" si="1018"/>
        <v>2.8583867506795944E-4</v>
      </c>
      <c r="FN475" s="240">
        <f t="shared" ca="1" si="1019"/>
        <v>-2.8170908948074545E-4</v>
      </c>
      <c r="FO475" s="240">
        <f t="shared" ca="1" si="1020"/>
        <v>2.4464436754945606E-4</v>
      </c>
      <c r="FP475" s="240">
        <f t="shared" ca="1" si="1021"/>
        <v>-1.789778152125394E-4</v>
      </c>
      <c r="FQ475" s="240">
        <f t="shared" ca="1" si="1022"/>
        <v>9.2386631876121392E-5</v>
      </c>
      <c r="FR475" s="240">
        <f t="shared" ca="1" si="1023"/>
        <v>5.0056453221029889E-6</v>
      </c>
      <c r="FS475" s="240">
        <f t="shared" ca="1" si="1024"/>
        <v>-1.0181270316701129E-4</v>
      </c>
      <c r="FT475" s="240">
        <f t="shared" ca="1" si="1025"/>
        <v>1.8671664753217579E-4</v>
      </c>
      <c r="FU475" s="240">
        <f t="shared" ca="1" si="1026"/>
        <v>-2.4979119954255833E-4</v>
      </c>
      <c r="FV475" s="240">
        <f t="shared" ca="1" si="1027"/>
        <v>2.836621953963205E-4</v>
      </c>
      <c r="FW475" s="240">
        <f t="shared" ca="1" si="1028"/>
        <v>-2.843697136418221E-4</v>
      </c>
      <c r="FX475" s="240">
        <f t="shared" ca="1" si="1029"/>
        <v>2.5183103699818934E-4</v>
      </c>
      <c r="FY475" s="240">
        <f t="shared" ca="1" si="1030"/>
        <v>-1.8985032298723383E-4</v>
      </c>
      <c r="FZ475" s="240">
        <f t="shared" ca="1" si="1031"/>
        <v>1.0567385276522766E-4</v>
      </c>
      <c r="GA475" s="240">
        <f t="shared" ca="1" si="1032"/>
        <v>-9.1428548450300643E-6</v>
      </c>
      <c r="GB475" s="240">
        <f t="shared" ca="1" si="1033"/>
        <v>-8.8457051328907227E-5</v>
      </c>
      <c r="GC475" s="240">
        <f t="shared" ca="1" si="1034"/>
        <v>1.7571527824967382E-4</v>
      </c>
      <c r="GD475" s="240">
        <f t="shared" ca="1" si="1035"/>
        <v>-2.4243030346700881E-4</v>
      </c>
      <c r="GE475" s="240">
        <f t="shared" ca="1" si="1036"/>
        <v>2.8080234865009781E-4</v>
      </c>
      <c r="GF475" s="240">
        <f t="shared" ca="1" si="1037"/>
        <v>-2.8634526625489375E-4</v>
      </c>
      <c r="GG475" s="240">
        <f t="shared" ca="1" si="1038"/>
        <v>2.5841102342099285E-4</v>
      </c>
      <c r="GH475" s="240">
        <f t="shared" ca="1" si="1039"/>
        <v>-2.0026546470491589E-4</v>
      </c>
      <c r="GI475" s="240">
        <f t="shared" ca="1" si="1040"/>
        <v>1.18706496087101E-4</v>
      </c>
      <c r="GJ475" s="240">
        <f t="shared" ca="1" si="1041"/>
        <v>-2.3269329074021935E-5</v>
      </c>
      <c r="GK475" s="240">
        <f t="shared" ca="1" si="1042"/>
        <v>-7.4888298706229163E-5</v>
      </c>
      <c r="GL475" s="240">
        <f t="shared" ca="1" si="1043"/>
        <v>1.642905954710277E-4</v>
      </c>
      <c r="GM475" s="240">
        <f t="shared" ca="1" si="1044"/>
        <v>-2.3448537155603002E-4</v>
      </c>
      <c r="GN475" s="240">
        <f t="shared" ca="1" si="1045"/>
        <v>2.7726602445060048E-4</v>
      </c>
      <c r="GO475" s="240">
        <f t="shared" ca="1" si="1046"/>
        <v>-2.8763098804067519E-4</v>
      </c>
      <c r="GP475" s="240">
        <f t="shared" ca="1" si="1047"/>
        <v>2.6436847505425718E-4</v>
      </c>
      <c r="GQ475" s="240">
        <f t="shared" ca="1" si="1048"/>
        <v>-2.1019814937696418E-4</v>
      </c>
      <c r="GR475" s="240">
        <f t="shared" ca="1" si="1049"/>
        <v>1.3145316506240956E-4</v>
      </c>
      <c r="GS475" s="240">
        <f t="shared" ca="1" si="1050"/>
        <v>-3.7339745451105699E-5</v>
      </c>
      <c r="GT475" s="240">
        <f t="shared" ca="1" si="1051"/>
        <v>-6.1139133612543513E-5</v>
      </c>
      <c r="GU475" s="240">
        <f t="shared" ca="1" si="1052"/>
        <v>1.5247012225772129E-4</v>
      </c>
      <c r="GV475" s="240">
        <f t="shared" ca="1" si="1053"/>
        <v>-2.2597554384646076E-4</v>
      </c>
      <c r="GW475" s="240">
        <f t="shared" ca="1" si="1054"/>
        <v>2.7306174211255718E-4</v>
      </c>
      <c r="GX475" s="240">
        <f t="shared" ca="1" si="1055"/>
        <v>-2.882237815827653E-4</v>
      </c>
      <c r="GY475" s="240">
        <f t="shared" ca="1" si="1056"/>
        <v>2.6968903987515904E-4</v>
      </c>
      <c r="GZ475" s="240">
        <f t="shared" ca="1" si="1057"/>
        <v>-2.1962444829595745E-4</v>
      </c>
      <c r="HA475" s="240">
        <f t="shared" ca="1" si="1058"/>
        <v>1.4388315184917449E-4</v>
      </c>
      <c r="HB475" s="240">
        <f t="shared" ca="1" si="1059"/>
        <v>-5.1320207110854769E-5</v>
      </c>
      <c r="HC475" s="240">
        <f t="shared" ca="1" si="1060"/>
        <v>-4.724267899079758E-5</v>
      </c>
      <c r="HD475" s="240">
        <f t="shared" ca="1" si="1061"/>
        <v>1.4028233516511827E-4</v>
      </c>
      <c r="HE475" s="240">
        <f t="shared" ca="1" si="1062"/>
        <v>-2.1692132125866566E-4</v>
      </c>
      <c r="HF475" s="240">
        <f t="shared" ca="1" si="1063"/>
        <v>2.6819963012039119E-4</v>
      </c>
      <c r="HG475" s="240">
        <f t="shared" ca="1" si="1064"/>
        <v>-2.8812221878960235E-4</v>
      </c>
      <c r="HH475" s="240">
        <f t="shared" ca="1" si="1065"/>
        <v>2.743599001770431E-4</v>
      </c>
      <c r="HI475" s="240">
        <f t="shared" ca="1" si="1066"/>
        <v>-2.2852165268219722E-4</v>
      </c>
      <c r="HJ475" s="240">
        <f t="shared" ca="1" si="1067"/>
        <v>1.5596651152043067E-4</v>
      </c>
      <c r="HK475" s="240">
        <f t="shared" ca="1" si="1068"/>
        <v>-6.5177033896522311E-5</v>
      </c>
      <c r="HL475" s="240">
        <f t="shared" ca="1" si="1069"/>
        <v>-3.3232412617425155E-5</v>
      </c>
      <c r="HM475" s="240">
        <f t="shared" ca="1" si="1070"/>
        <v>1.2775659563982186E-4</v>
      </c>
      <c r="HN475" s="240">
        <f t="shared" ca="1" si="1071"/>
        <v>-2.0734451620787304E-4</v>
      </c>
      <c r="HO475" s="240">
        <f t="shared" ca="1" si="1072"/>
        <v>2.6269140172773995E-4</v>
      </c>
      <c r="HP475" s="240">
        <f t="shared" ca="1" si="1073"/>
        <v>-2.8732654433484827E-4</v>
      </c>
      <c r="HQ475" s="240">
        <f t="shared" ca="1" si="1074"/>
        <v>2.7836980344830148E-4</v>
      </c>
      <c r="HR475" s="240">
        <f t="shared" ca="1" si="1075"/>
        <v>-2.368683283909727E-4</v>
      </c>
      <c r="HS475" s="240">
        <f t="shared" ca="1" si="1076"/>
        <v>1.6767413420438196E-4</v>
      </c>
      <c r="HT475" s="240">
        <f t="shared" ca="1" si="1077"/>
        <v>-7.8876843498731103E-5</v>
      </c>
      <c r="HU475" s="240">
        <f t="shared" ca="1" si="1078"/>
        <v>-1.9142086451209243E-5</v>
      </c>
      <c r="HV475" s="240">
        <f t="shared" ca="1" si="1079"/>
        <v>1.1492307928544356E-4</v>
      </c>
      <c r="HW475" s="240">
        <f t="shared" ca="1" si="1080"/>
        <v>-1.9726820005632362E-4</v>
      </c>
      <c r="HX475" s="240">
        <f t="shared" ca="1" si="1081"/>
        <v>2.5655032673929065E-4</v>
      </c>
      <c r="HY475" s="240">
        <f t="shared" ca="1" si="1082"/>
        <v>-2.8583867506796112E-4</v>
      </c>
      <c r="HZ475" s="240">
        <f t="shared" ca="1" si="1083"/>
        <v>2.8170908948074616E-4</v>
      </c>
      <c r="IA475" s="240">
        <f t="shared" ca="1" si="1084"/>
        <v>-2.4464436754945775E-4</v>
      </c>
      <c r="IB475" s="240">
        <f t="shared" ca="1" si="1085"/>
        <v>1.7897781521254184E-4</v>
      </c>
      <c r="IC475" s="240">
        <f t="shared" ca="1" si="1086"/>
        <v>-9.238663187612436E-5</v>
      </c>
      <c r="ID475" s="240">
        <f t="shared" ca="1" si="1087"/>
        <v>-5.0056453221162568E-6</v>
      </c>
      <c r="IE475" s="240">
        <f t="shared" ca="1" si="1088"/>
        <v>-1.2117708949012855E-4</v>
      </c>
      <c r="IF475" s="240">
        <f t="shared" ca="1" si="1089"/>
        <v>-1.8671664753218593E-4</v>
      </c>
      <c r="IG475" s="240">
        <f t="shared" ca="1" si="1090"/>
        <v>2.4979119954255676E-4</v>
      </c>
      <c r="IH475" s="240">
        <f t="shared" ca="1" si="1091"/>
        <v>-2.8366219539631996E-4</v>
      </c>
      <c r="II475" s="240">
        <f t="shared" ca="1" si="1092"/>
        <v>2.8436971364182258E-4</v>
      </c>
      <c r="IJ475" s="240">
        <f t="shared" ca="1" si="1093"/>
        <v>-2.5183103699818283E-4</v>
      </c>
      <c r="IK475" s="240">
        <f t="shared" ca="1" si="1094"/>
        <v>1.8985032298722386E-4</v>
      </c>
      <c r="IL475" s="240">
        <f t="shared" ca="1" si="1095"/>
        <v>-1.0567385276521526E-4</v>
      </c>
      <c r="IM475" s="240">
        <f t="shared" ca="1" si="1096"/>
        <v>9.1428548450331543E-6</v>
      </c>
      <c r="IN475" s="240">
        <f t="shared" ca="1" si="1097"/>
        <v>8.8457051328904272E-5</v>
      </c>
      <c r="IO475" s="240">
        <f t="shared" ca="1" si="1098"/>
        <v>-1.7571527824967136E-4</v>
      </c>
      <c r="IP475" s="240">
        <f t="shared" ca="1" si="1099"/>
        <v>2.4243030346701597E-4</v>
      </c>
      <c r="IQ475" s="240">
        <f t="shared" ca="1" si="1100"/>
        <v>-2.8080234865010079E-4</v>
      </c>
      <c r="IR475" s="240">
        <f t="shared" ca="1" si="1101"/>
        <v>2.8634526625489218E-4</v>
      </c>
      <c r="IS475" s="240">
        <f t="shared" ca="1" si="1102"/>
        <v>-2.5841102342100152E-4</v>
      </c>
      <c r="IT475" s="240">
        <f t="shared" ca="1" si="1103"/>
        <v>2.002654647049299E-4</v>
      </c>
      <c r="IU475" s="240">
        <f t="shared" ca="1" si="1104"/>
        <v>-1.1870649608708889E-4</v>
      </c>
      <c r="IV475" s="240">
        <f t="shared" ca="1" si="1105"/>
        <v>2.3269329074008708E-5</v>
      </c>
      <c r="IW475" s="240">
        <f t="shared" ca="1" si="1106"/>
        <v>7.4888298706241984E-5</v>
      </c>
      <c r="IX475" s="240">
        <f t="shared" ca="1" si="1107"/>
        <v>-1.6429059547103859E-4</v>
      </c>
      <c r="IY475" s="240">
        <f t="shared" ca="1" si="1108"/>
        <v>2.3448537155601869E-4</v>
      </c>
      <c r="IZ475" s="240">
        <f t="shared" ca="1" si="1109"/>
        <v>-2.7726602445059517E-4</v>
      </c>
      <c r="JA475" s="240">
        <f t="shared" ca="1" si="1110"/>
        <v>2.8763098804067432E-4</v>
      </c>
      <c r="JB475" s="240">
        <f t="shared" ca="1" si="1111"/>
        <v>-2.6436847505425186E-4</v>
      </c>
    </row>
    <row r="476" spans="2:262">
      <c r="B476" s="248">
        <v>115</v>
      </c>
      <c r="C476" s="247">
        <f t="shared" si="1112"/>
        <v>2.2460937500000016E-3</v>
      </c>
      <c r="D476" s="244">
        <f t="shared" ca="1" si="855"/>
        <v>23.798210237387707</v>
      </c>
      <c r="E476" s="243">
        <f ca="1">DQ361</f>
        <v>-0.20178976261229276</v>
      </c>
      <c r="F476" s="242">
        <v>115</v>
      </c>
      <c r="G476" s="240">
        <f t="shared" ca="1" si="856"/>
        <v>6.1733876710867448E-4</v>
      </c>
      <c r="H476" s="240">
        <f t="shared" ca="1" si="857"/>
        <v>-4.6780262878378016E-4</v>
      </c>
      <c r="I476" s="240">
        <f t="shared" ca="1" si="858"/>
        <v>2.7104479086273046E-4</v>
      </c>
      <c r="J476" s="240">
        <f t="shared" ca="1" si="859"/>
        <v>-4.6926705470437064E-5</v>
      </c>
      <c r="K476" s="240">
        <f t="shared" ca="1" si="860"/>
        <v>-1.8192833232959162E-4</v>
      </c>
      <c r="L476" s="240">
        <f t="shared" ca="1" si="861"/>
        <v>3.9241886226092202E-4</v>
      </c>
      <c r="M476" s="240">
        <f t="shared" ca="1" si="862"/>
        <v>-5.6329720429641305E-4</v>
      </c>
      <c r="N476" s="240">
        <f t="shared" ca="1" si="863"/>
        <v>6.7731427679651392E-4</v>
      </c>
      <c r="O476" s="240">
        <f t="shared" ca="1" si="864"/>
        <v>-7.2296078157615073E-4</v>
      </c>
      <c r="P476" s="240">
        <f t="shared" ca="1" si="865"/>
        <v>6.9562899434373051E-4</v>
      </c>
      <c r="Q476" s="240">
        <f t="shared" ca="1" si="866"/>
        <v>-5.9807788515778238E-4</v>
      </c>
      <c r="R476" s="240">
        <f t="shared" ca="1" si="867"/>
        <v>4.4015461794986879E-4</v>
      </c>
      <c r="S476" s="240">
        <f t="shared" ca="1" si="868"/>
        <v>-2.3780054196534116E-4</v>
      </c>
      <c r="T476" s="240">
        <f t="shared" ca="1" si="869"/>
        <v>1.1442013962913064E-5</v>
      </c>
      <c r="U476" s="241">
        <f t="shared" ca="1" si="870"/>
        <v>2.160715125642961E-4</v>
      </c>
      <c r="V476" s="240">
        <f t="shared" ca="1" si="871"/>
        <v>-4.2177399436923589E-4</v>
      </c>
      <c r="W476" s="240">
        <f t="shared" ca="1" si="872"/>
        <v>5.8490107442546002E-4</v>
      </c>
      <c r="X476" s="240">
        <f t="shared" ca="1" si="873"/>
        <v>-6.889861116830023E-4</v>
      </c>
      <c r="Y476" s="240">
        <f t="shared" ca="1" si="874"/>
        <v>7.2352238373500307E-4</v>
      </c>
      <c r="Z476" s="240">
        <f t="shared" ca="1" si="875"/>
        <v>-6.8502367360946724E-4</v>
      </c>
      <c r="AA476" s="240">
        <f t="shared" ca="1" si="876"/>
        <v>5.7737618119610748E-4</v>
      </c>
      <c r="AB476" s="240">
        <f t="shared" ca="1" si="877"/>
        <v>-4.1144623608832716E-4</v>
      </c>
      <c r="AC476" s="240">
        <f t="shared" ca="1" si="878"/>
        <v>2.0398341073349363E-4</v>
      </c>
      <c r="AD476" s="240">
        <f t="shared" ca="1" si="879"/>
        <v>2.4070242358454789E-5</v>
      </c>
      <c r="AE476" s="240">
        <f t="shared" ca="1" si="880"/>
        <v>-2.4969415759960758E-4</v>
      </c>
      <c r="AF476" s="240">
        <f t="shared" ca="1" si="881"/>
        <v>4.5011303598207765E-4</v>
      </c>
      <c r="AG476" s="240">
        <f t="shared" ca="1" si="882"/>
        <v>-6.0509586663493248E-4</v>
      </c>
      <c r="AH476" s="240">
        <f t="shared" ca="1" si="883"/>
        <v>6.9899811867838737E-4</v>
      </c>
      <c r="AI476" s="240">
        <f t="shared" ca="1" si="884"/>
        <v>-7.2234095709836185E-4</v>
      </c>
      <c r="AJ476" s="240">
        <f t="shared" ca="1" si="885"/>
        <v>6.727680708444924E-4</v>
      </c>
      <c r="AK476" s="240">
        <f t="shared" ca="1" si="886"/>
        <v>-5.5528352744175352E-4</v>
      </c>
      <c r="AL476" s="240">
        <f t="shared" ca="1" si="887"/>
        <v>3.8174664420561065E-4</v>
      </c>
      <c r="AM476" s="240">
        <f t="shared" ca="1" si="888"/>
        <v>-1.696748655983475E-4</v>
      </c>
      <c r="AN476" s="240">
        <f t="shared" ca="1" si="889"/>
        <v>-5.9524511357676859E-5</v>
      </c>
      <c r="AO476" s="240">
        <f t="shared" ca="1" si="890"/>
        <v>2.8271526753863643E-4</v>
      </c>
      <c r="AP476" s="240">
        <f t="shared" ca="1" si="891"/>
        <v>-4.7736771586599287E-4</v>
      </c>
      <c r="AQ476" s="240">
        <f t="shared" ca="1" si="892"/>
        <v>6.2383292990153766E-4</v>
      </c>
      <c r="AR476" s="240">
        <f t="shared" ca="1" si="893"/>
        <v>-7.0732617798087503E-4</v>
      </c>
      <c r="AS476" s="240">
        <f t="shared" ca="1" si="894"/>
        <v>7.1941934782647509E-4</v>
      </c>
      <c r="AT476" s="240">
        <f t="shared" ca="1" si="895"/>
        <v>-6.5889171086932791E-4</v>
      </c>
      <c r="AU476" s="240">
        <f t="shared" ca="1" si="896"/>
        <v>5.3185314703269634E-4</v>
      </c>
      <c r="AV476" s="240">
        <f t="shared" ca="1" si="897"/>
        <v>-3.5112739121994567E-4</v>
      </c>
      <c r="AW476" s="240">
        <f t="shared" ca="1" si="898"/>
        <v>1.3495755885021193E-4</v>
      </c>
      <c r="AX476" s="240">
        <f t="shared" ca="1" si="899"/>
        <v>9.4835380595296689E-5</v>
      </c>
      <c r="AY476" s="240">
        <f t="shared" ca="1" si="900"/>
        <v>-3.1505529163522244E-4</v>
      </c>
      <c r="AZ476" s="240">
        <f t="shared" ca="1" si="901"/>
        <v>5.0347237510990563E-4</v>
      </c>
      <c r="BA476" s="240">
        <f t="shared" ca="1" si="902"/>
        <v>-6.4106712499870414E-4</v>
      </c>
      <c r="BB476" s="240">
        <f t="shared" ca="1" si="903"/>
        <v>7.1395022656615048E-4</v>
      </c>
      <c r="BC476" s="240">
        <f t="shared" ca="1" si="904"/>
        <v>-7.1476459433198153E-4</v>
      </c>
      <c r="BD476" s="240">
        <f t="shared" ca="1" si="905"/>
        <v>6.4342802305058133E-4</v>
      </c>
      <c r="BE476" s="240">
        <f t="shared" ca="1" si="906"/>
        <v>-5.0714148580760369E-4</v>
      </c>
      <c r="BF476" s="240">
        <f t="shared" ca="1" si="907"/>
        <v>3.1966224159370464E-4</v>
      </c>
      <c r="BG476" s="240">
        <f t="shared" ca="1" si="908"/>
        <v>-9.9915127521920169E-5</v>
      </c>
      <c r="BH476" s="240">
        <f t="shared" ca="1" si="909"/>
        <v>-1.299177830944845E-4</v>
      </c>
      <c r="BI476" s="240">
        <f t="shared" ca="1" si="910"/>
        <v>3.4663631993869337E-4</v>
      </c>
      <c r="BJ476" s="240">
        <f t="shared" ca="1" si="911"/>
        <v>-5.2836412530320761E-4</v>
      </c>
      <c r="BK476" s="240">
        <f t="shared" ca="1" si="912"/>
        <v>6.56756933240896E-4</v>
      </c>
      <c r="BL476" s="240">
        <f t="shared" ca="1" si="913"/>
        <v>-7.1885430652097267E-4</v>
      </c>
      <c r="BM476" s="240">
        <f t="shared" ca="1" si="914"/>
        <v>7.0838791032375962E-4</v>
      </c>
      <c r="BN476" s="240">
        <f t="shared" ca="1" si="915"/>
        <v>-6.2641426076667209E-4</v>
      </c>
      <c r="BO476" s="240">
        <f t="shared" ca="1" si="916"/>
        <v>4.8120807632285998E-4</v>
      </c>
      <c r="BP476" s="240">
        <f t="shared" ca="1" si="917"/>
        <v>-2.8742699762836818E-4</v>
      </c>
      <c r="BQ476" s="240">
        <f t="shared" ca="1" si="918"/>
        <v>6.4631991899906745E-5</v>
      </c>
      <c r="BR476" s="240">
        <f t="shared" ca="1" si="919"/>
        <v>1.6468720227472361E-4</v>
      </c>
      <c r="BS476" s="240">
        <f t="shared" ca="1" si="920"/>
        <v>-3.7738227098565801E-4</v>
      </c>
      <c r="BT476" s="240">
        <f t="shared" ca="1" si="921"/>
        <v>5.5198300003943637E-4</v>
      </c>
      <c r="BU476" s="240">
        <f t="shared" ca="1" si="922"/>
        <v>-6.708645565058056E-4</v>
      </c>
      <c r="BV476" s="240">
        <f t="shared" ca="1" si="923"/>
        <v>7.2202660348718694E-4</v>
      </c>
      <c r="BW476" s="240">
        <f t="shared" ca="1" si="924"/>
        <v>-7.0030465779211072E-4</v>
      </c>
      <c r="BX476" s="240">
        <f t="shared" ca="1" si="925"/>
        <v>6.0789141166115639E-4</v>
      </c>
      <c r="BY476" s="240">
        <f t="shared" ca="1" si="926"/>
        <v>-4.5411539443338965E-4</v>
      </c>
      <c r="BZ476" s="240">
        <f t="shared" ca="1" si="927"/>
        <v>2.5449931685009449E-4</v>
      </c>
      <c r="CA476" s="240">
        <f t="shared" ca="1" si="928"/>
        <v>-2.9193152148312588E-5</v>
      </c>
      <c r="CB476" s="240">
        <f t="shared" ca="1" si="929"/>
        <v>-1.9905987555978783E-4</v>
      </c>
      <c r="CC476" s="240">
        <f t="shared" ca="1" si="930"/>
        <v>4.0721907508703566E-4</v>
      </c>
      <c r="CD476" s="240">
        <f t="shared" ca="1" si="931"/>
        <v>-5.7427209938055611E-4</v>
      </c>
      <c r="CE476" s="240">
        <f t="shared" ca="1" si="932"/>
        <v>6.8335600829328965E-4</v>
      </c>
      <c r="CF476" s="240">
        <f t="shared" ca="1" si="933"/>
        <v>-7.2345947512353792E-4</v>
      </c>
      <c r="CG476" s="240">
        <f t="shared" ca="1" si="934"/>
        <v>6.9053431000040211E-4</v>
      </c>
      <c r="CH476" s="240">
        <f t="shared" ca="1" si="935"/>
        <v>-5.879040988999608E-4</v>
      </c>
      <c r="CI476" s="240">
        <f t="shared" ca="1" si="936"/>
        <v>4.2592870878293437E-4</v>
      </c>
      <c r="CJ476" s="240">
        <f t="shared" ca="1" si="937"/>
        <v>-2.2095852492604064E-4</v>
      </c>
      <c r="CK476" s="240">
        <f t="shared" ca="1" si="938"/>
        <v>-6.3160164638454764E-6</v>
      </c>
      <c r="CL476" s="240">
        <f t="shared" ca="1" si="939"/>
        <v>2.3295299616906236E-4</v>
      </c>
      <c r="CM476" s="240">
        <f t="shared" ca="1" si="940"/>
        <v>-4.3607485276836715E-4</v>
      </c>
      <c r="CN476" s="240">
        <f t="shared" ca="1" si="941"/>
        <v>5.9517772693398513E-4</v>
      </c>
      <c r="CO476" s="240">
        <f t="shared" ca="1" si="942"/>
        <v>-6.9420119560188438E-4</v>
      </c>
      <c r="CP476" s="240">
        <f t="shared" ca="1" si="943"/>
        <v>7.2314946951675097E-4</v>
      </c>
      <c r="CQ476" s="240">
        <f t="shared" ca="1" si="944"/>
        <v>-6.7910040457224102E-4</v>
      </c>
      <c r="CR476" s="240">
        <f t="shared" ca="1" si="945"/>
        <v>5.665004736701985E-4</v>
      </c>
      <c r="CS476" s="240">
        <f t="shared" ca="1" si="946"/>
        <v>-3.9671592356607254E-4</v>
      </c>
      <c r="CT476" s="240">
        <f t="shared" ca="1" si="947"/>
        <v>1.8688542456175923E-4</v>
      </c>
      <c r="CU476" s="240">
        <f t="shared" ca="1" si="948"/>
        <v>4.1809969239103885E-5</v>
      </c>
      <c r="CV476" s="240">
        <f t="shared" ca="1" si="949"/>
        <v>-2.6628491260627352E-4</v>
      </c>
      <c r="CW476" s="240">
        <f t="shared" ca="1" si="950"/>
        <v>4.6388008793371712E-4</v>
      </c>
      <c r="CX476" s="240">
        <f t="shared" ca="1" si="951"/>
        <v>-6.1464951921180657E-4</v>
      </c>
      <c r="CY476" s="240">
        <f t="shared" ca="1" si="952"/>
        <v>7.0337399142542502E-4</v>
      </c>
      <c r="CZ476" s="240">
        <f t="shared" ca="1" si="953"/>
        <v>-7.210973334974847E-4</v>
      </c>
      <c r="DA476" s="240">
        <f t="shared" ca="1" si="954"/>
        <v>6.6603048678728796E-4</v>
      </c>
      <c r="DB476" s="240">
        <f t="shared" ca="1" si="955"/>
        <v>-5.4373209917977074E-4</v>
      </c>
      <c r="DC476" s="240">
        <f t="shared" ca="1" si="956"/>
        <v>3.6654741494111191E-4</v>
      </c>
      <c r="DD476" s="240">
        <f t="shared" ca="1" si="957"/>
        <v>-1.5236210084045869E-4</v>
      </c>
      <c r="DE476" s="240">
        <f t="shared" ca="1" si="958"/>
        <v>-7.7203198136365035E-5</v>
      </c>
      <c r="DF476" s="240">
        <f t="shared" ca="1" si="959"/>
        <v>2.9897532536523144E-4</v>
      </c>
      <c r="DG476" s="240">
        <f t="shared" ca="1" si="960"/>
        <v>-4.905677953361534E-4</v>
      </c>
      <c r="DH476" s="240">
        <f t="shared" ca="1" si="961"/>
        <v>6.3264056696091784E-4</v>
      </c>
      <c r="DI476" s="240">
        <f t="shared" ca="1" si="962"/>
        <v>-7.1085229769534113E-4</v>
      </c>
      <c r="DJ476" s="240">
        <f t="shared" ca="1" si="963"/>
        <v>7.1730801084115496E-4</v>
      </c>
      <c r="DK476" s="240">
        <f t="shared" ca="1" si="964"/>
        <v>-6.5135604322228259E-4</v>
      </c>
      <c r="DL476" s="240">
        <f t="shared" ca="1" si="965"/>
        <v>5.1965382643711071E-4</v>
      </c>
      <c r="DM476" s="240">
        <f t="shared" ca="1" si="966"/>
        <v>-3.3549586148779592E-4</v>
      </c>
      <c r="DN476" s="240">
        <f t="shared" ca="1" si="967"/>
        <v>1.1747172347293004E-4</v>
      </c>
      <c r="DO476" s="240">
        <f t="shared" ca="1" si="968"/>
        <v>1.1241043776707339E-4</v>
      </c>
      <c r="DP476" s="240">
        <f t="shared" ca="1" si="969"/>
        <v>-3.3094548037820187E-4</v>
      </c>
      <c r="DQ476" s="240">
        <f t="shared" ca="1" si="970"/>
        <v>5.160736819509313E-4</v>
      </c>
      <c r="DR476" s="240">
        <f t="shared" ca="1" si="971"/>
        <v>-6.4910752817143216E-4</v>
      </c>
      <c r="DS476" s="240">
        <f t="shared" ca="1" si="972"/>
        <v>7.1661809851679436E-4</v>
      </c>
      <c r="DT476" s="240">
        <f t="shared" ca="1" si="973"/>
        <v>-7.1179063035795378E-4</v>
      </c>
      <c r="DU476" s="240">
        <f t="shared" ca="1" si="974"/>
        <v>6.35112425897122E-4</v>
      </c>
      <c r="DV476" s="240">
        <f t="shared" ca="1" si="975"/>
        <v>-4.9432366211029364E-4</v>
      </c>
      <c r="DW476" s="240">
        <f t="shared" ca="1" si="976"/>
        <v>3.0363606911822571E-4</v>
      </c>
      <c r="DX476" s="240">
        <f t="shared" ca="1" si="977"/>
        <v>-8.2298346434206833E-5</v>
      </c>
      <c r="DY476" s="240">
        <f t="shared" ca="1" si="978"/>
        <v>-1.4734687080725012E-4</v>
      </c>
      <c r="DZ476" s="240">
        <f t="shared" ca="1" si="979"/>
        <v>3.6211835874157749E-4</v>
      </c>
      <c r="EA476" s="240">
        <f t="shared" ca="1" si="980"/>
        <v>-5.4033630186320282E-4</v>
      </c>
      <c r="EB476" s="240">
        <f t="shared" ca="1" si="981"/>
        <v>6.6401073249149566E-4</v>
      </c>
      <c r="EC476" s="240">
        <f t="shared" ca="1" si="982"/>
        <v>-7.2065750357059525E-4</v>
      </c>
      <c r="ED476" s="240">
        <f t="shared" ca="1" si="983"/>
        <v>7.0455848390071777E-4</v>
      </c>
      <c r="EE476" s="240">
        <f t="shared" ca="1" si="984"/>
        <v>-6.1733876710867795E-4</v>
      </c>
      <c r="EF476" s="240">
        <f t="shared" ca="1" si="985"/>
        <v>4.6780262878378401E-4</v>
      </c>
      <c r="EG476" s="240">
        <f t="shared" ca="1" si="986"/>
        <v>-2.7104479086273415E-4</v>
      </c>
      <c r="EH476" s="240">
        <f t="shared" ca="1" si="987"/>
        <v>4.6926705470439747E-5</v>
      </c>
      <c r="EI476" s="240">
        <f t="shared" ca="1" si="988"/>
        <v>1.8192833232959029E-4</v>
      </c>
      <c r="EJ476" s="240">
        <f t="shared" ca="1" si="989"/>
        <v>-3.9241886226092191E-4</v>
      </c>
      <c r="EK476" s="240">
        <f t="shared" ca="1" si="990"/>
        <v>5.6329720429641457E-4</v>
      </c>
      <c r="EL476" s="240">
        <f t="shared" ca="1" si="991"/>
        <v>-6.7731427679651479E-4</v>
      </c>
      <c r="EM476" s="240">
        <f t="shared" ca="1" si="992"/>
        <v>7.2296078157615083E-4</v>
      </c>
      <c r="EN476" s="240">
        <f t="shared" ca="1" si="993"/>
        <v>-6.956289943437291E-4</v>
      </c>
      <c r="EO476" s="240">
        <f t="shared" ca="1" si="994"/>
        <v>5.9807788515777816E-4</v>
      </c>
      <c r="EP476" s="240">
        <f t="shared" ca="1" si="995"/>
        <v>-4.4015461794986267E-4</v>
      </c>
      <c r="EQ476" s="240">
        <f t="shared" ca="1" si="996"/>
        <v>2.37800541965334E-4</v>
      </c>
      <c r="ER476" s="240">
        <f t="shared" ca="1" si="997"/>
        <v>-1.1442013962900297E-5</v>
      </c>
      <c r="ES476" s="240">
        <f t="shared" ca="1" si="998"/>
        <v>-2.1607151256430827E-4</v>
      </c>
      <c r="ET476" s="240">
        <f t="shared" ca="1" si="999"/>
        <v>4.217739943692463E-4</v>
      </c>
      <c r="EU476" s="240">
        <f t="shared" ca="1" si="1000"/>
        <v>-5.8490107442544332E-4</v>
      </c>
      <c r="EV476" s="240">
        <f t="shared" ca="1" si="1001"/>
        <v>6.8898611168299352E-4</v>
      </c>
      <c r="EW476" s="240">
        <f t="shared" ca="1" si="1002"/>
        <v>-7.2352238373500318E-4</v>
      </c>
      <c r="EX476" s="240">
        <f t="shared" ca="1" si="1003"/>
        <v>6.8502367360947461E-4</v>
      </c>
      <c r="EY476" s="240">
        <f t="shared" ca="1" si="1004"/>
        <v>-5.7737618119612147E-4</v>
      </c>
      <c r="EZ476" s="240">
        <f t="shared" ca="1" si="1005"/>
        <v>4.1144623608834201E-4</v>
      </c>
      <c r="FA476" s="240">
        <f t="shared" ca="1" si="1006"/>
        <v>-2.0398341073351093E-4</v>
      </c>
      <c r="FB476" s="240">
        <f t="shared" ca="1" si="1007"/>
        <v>-2.4070242358436737E-5</v>
      </c>
      <c r="FC476" s="240">
        <f t="shared" ca="1" si="1008"/>
        <v>2.4969415759959062E-4</v>
      </c>
      <c r="FD476" s="240">
        <f t="shared" ca="1" si="1009"/>
        <v>-4.501130359820635E-4</v>
      </c>
      <c r="FE476" s="240">
        <f t="shared" ca="1" si="1010"/>
        <v>6.0509586663492251E-4</v>
      </c>
      <c r="FF476" s="240">
        <f t="shared" ca="1" si="1011"/>
        <v>-6.9899811867838542E-4</v>
      </c>
      <c r="FG476" s="240">
        <f t="shared" ca="1" si="1012"/>
        <v>7.2234095709836229E-4</v>
      </c>
      <c r="FH476" s="240">
        <f t="shared" ca="1" si="1013"/>
        <v>-6.7276807084449522E-4</v>
      </c>
      <c r="FI476" s="240">
        <f t="shared" ca="1" si="1014"/>
        <v>5.552835274417584E-4</v>
      </c>
      <c r="FJ476" s="240">
        <f t="shared" ca="1" si="1015"/>
        <v>-3.8174664420561721E-4</v>
      </c>
      <c r="FK476" s="240">
        <f t="shared" ca="1" si="1016"/>
        <v>1.6967486559835509E-4</v>
      </c>
      <c r="FL476" s="240">
        <f t="shared" ca="1" si="1017"/>
        <v>5.952451135766908E-5</v>
      </c>
      <c r="FM476" s="240">
        <f t="shared" ca="1" si="1018"/>
        <v>-2.8271526753862917E-4</v>
      </c>
      <c r="FN476" s="240">
        <f t="shared" ca="1" si="1019"/>
        <v>4.7736771586598696E-4</v>
      </c>
      <c r="FO476" s="240">
        <f t="shared" ca="1" si="1020"/>
        <v>-6.2383292990153896E-4</v>
      </c>
      <c r="FP476" s="240">
        <f t="shared" ca="1" si="1021"/>
        <v>7.0732617798087546E-4</v>
      </c>
      <c r="FQ476" s="240">
        <f t="shared" ca="1" si="1022"/>
        <v>-7.1941934782647477E-4</v>
      </c>
      <c r="FR476" s="240">
        <f t="shared" ca="1" si="1023"/>
        <v>6.5889171086932694E-4</v>
      </c>
      <c r="FS476" s="240">
        <f t="shared" ca="1" si="1024"/>
        <v>-5.3185314703269482E-4</v>
      </c>
      <c r="FT476" s="240">
        <f t="shared" ca="1" si="1025"/>
        <v>3.511273912199435E-4</v>
      </c>
      <c r="FU476" s="240">
        <f t="shared" ca="1" si="1026"/>
        <v>-1.3495755885020955E-4</v>
      </c>
      <c r="FV476" s="240">
        <f t="shared" ca="1" si="1027"/>
        <v>-9.4835380595309347E-5</v>
      </c>
      <c r="FW476" s="240">
        <f t="shared" ca="1" si="1028"/>
        <v>3.1505529163523393E-4</v>
      </c>
      <c r="FX476" s="240">
        <f t="shared" ca="1" si="1029"/>
        <v>-5.0347237510991495E-4</v>
      </c>
      <c r="FY476" s="240">
        <f t="shared" ca="1" si="1030"/>
        <v>6.4106712499871011E-4</v>
      </c>
      <c r="FZ476" s="240">
        <f t="shared" ca="1" si="1031"/>
        <v>-7.1395022656614592E-4</v>
      </c>
      <c r="GA476" s="240">
        <f t="shared" ca="1" si="1032"/>
        <v>7.1476459433198586E-4</v>
      </c>
      <c r="GB476" s="240">
        <f t="shared" ca="1" si="1033"/>
        <v>-6.4342802305059424E-4</v>
      </c>
      <c r="GC476" s="240">
        <f t="shared" ca="1" si="1034"/>
        <v>5.0714148580762385E-4</v>
      </c>
      <c r="GD476" s="240">
        <f t="shared" ca="1" si="1035"/>
        <v>-3.1966224159373012E-4</v>
      </c>
      <c r="GE476" s="240">
        <f t="shared" ca="1" si="1036"/>
        <v>9.991512752194825E-5</v>
      </c>
      <c r="GF476" s="240">
        <f t="shared" ca="1" si="1037"/>
        <v>1.2991778309445659E-4</v>
      </c>
      <c r="GG476" s="240">
        <f t="shared" ca="1" si="1038"/>
        <v>-3.4663631993870454E-4</v>
      </c>
      <c r="GH476" s="240">
        <f t="shared" ca="1" si="1039"/>
        <v>5.2836412530320219E-4</v>
      </c>
      <c r="GI476" s="240">
        <f t="shared" ca="1" si="1040"/>
        <v>-6.5675693324090999E-4</v>
      </c>
      <c r="GJ476" s="240">
        <f t="shared" ca="1" si="1041"/>
        <v>7.1885430652097169E-4</v>
      </c>
      <c r="GK476" s="240">
        <f t="shared" ca="1" si="1042"/>
        <v>-7.0838791032375279E-4</v>
      </c>
      <c r="GL476" s="240">
        <f t="shared" ca="1" si="1043"/>
        <v>6.2641426076667588E-4</v>
      </c>
      <c r="GM476" s="240">
        <f t="shared" ca="1" si="1044"/>
        <v>-4.812080763228351E-4</v>
      </c>
      <c r="GN476" s="240">
        <f t="shared" ca="1" si="1045"/>
        <v>2.8742699762837533E-4</v>
      </c>
      <c r="GO476" s="240">
        <f t="shared" ca="1" si="1046"/>
        <v>-6.4631991899873542E-5</v>
      </c>
      <c r="GP476" s="240">
        <f t="shared" ca="1" si="1047"/>
        <v>-1.6468720227471602E-4</v>
      </c>
      <c r="GQ476" s="240">
        <f t="shared" ca="1" si="1048"/>
        <v>3.7738227098561622E-4</v>
      </c>
      <c r="GR476" s="240">
        <f t="shared" ca="1" si="1049"/>
        <v>-5.5198300003943127E-4</v>
      </c>
      <c r="GS476" s="240">
        <f t="shared" ca="1" si="1050"/>
        <v>6.7086455650578727E-4</v>
      </c>
      <c r="GT476" s="240">
        <f t="shared" ca="1" si="1051"/>
        <v>-7.2202660348718651E-4</v>
      </c>
      <c r="GU476" s="240">
        <f t="shared" ca="1" si="1052"/>
        <v>7.0030465779212308E-4</v>
      </c>
      <c r="GV476" s="240">
        <f t="shared" ca="1" si="1053"/>
        <v>-6.0789141166116062E-4</v>
      </c>
      <c r="GW476" s="240">
        <f t="shared" ca="1" si="1054"/>
        <v>4.541153944334277E-4</v>
      </c>
      <c r="GX476" s="240">
        <f t="shared" ca="1" si="1055"/>
        <v>-2.5449931685010176E-4</v>
      </c>
      <c r="GY476" s="240">
        <f t="shared" ca="1" si="1056"/>
        <v>2.9193152148340967E-5</v>
      </c>
      <c r="GZ476" s="240">
        <f t="shared" ca="1" si="1057"/>
        <v>1.9905987555980014E-4</v>
      </c>
      <c r="HA476" s="240">
        <f t="shared" ca="1" si="1058"/>
        <v>-4.0721907508701224E-4</v>
      </c>
      <c r="HB476" s="240">
        <f t="shared" ca="1" si="1059"/>
        <v>5.742720993805638E-4</v>
      </c>
      <c r="HC476" s="240">
        <f t="shared" ca="1" si="1060"/>
        <v>-6.8335600829328021E-4</v>
      </c>
      <c r="HD476" s="240">
        <f t="shared" ca="1" si="1061"/>
        <v>7.2345947512353814E-4</v>
      </c>
      <c r="HE476" s="240">
        <f t="shared" ca="1" si="1062"/>
        <v>-6.9053431000041057E-4</v>
      </c>
      <c r="HF476" s="240">
        <f t="shared" ca="1" si="1063"/>
        <v>5.8790409889995343E-4</v>
      </c>
      <c r="HG476" s="240">
        <f t="shared" ca="1" si="1064"/>
        <v>-4.259287087829573E-4</v>
      </c>
      <c r="HH476" s="240">
        <f t="shared" ca="1" si="1065"/>
        <v>2.2095852492602853E-4</v>
      </c>
      <c r="HI476" s="240">
        <f t="shared" ca="1" si="1066"/>
        <v>6.3160164638170974E-6</v>
      </c>
      <c r="HJ476" s="240">
        <f t="shared" ca="1" si="1067"/>
        <v>-2.3295299616907445E-4</v>
      </c>
      <c r="HK476" s="240">
        <f t="shared" ca="1" si="1068"/>
        <v>4.3607485276834449E-4</v>
      </c>
      <c r="HL476" s="240">
        <f t="shared" ca="1" si="1069"/>
        <v>-5.951777269339924E-4</v>
      </c>
      <c r="HM476" s="240">
        <f t="shared" ca="1" si="1070"/>
        <v>6.9420119560187647E-4</v>
      </c>
      <c r="HN476" s="240">
        <f t="shared" ca="1" si="1071"/>
        <v>-7.2314946951674999E-4</v>
      </c>
      <c r="HO476" s="240">
        <f t="shared" ca="1" si="1072"/>
        <v>6.7910040457224373E-4</v>
      </c>
      <c r="HP476" s="240">
        <f t="shared" ca="1" si="1073"/>
        <v>-5.665004736701779E-4</v>
      </c>
      <c r="HQ476" s="240">
        <f t="shared" ca="1" si="1074"/>
        <v>3.9671592356607915E-4</v>
      </c>
      <c r="HR476" s="240">
        <f t="shared" ca="1" si="1075"/>
        <v>-1.8688542456172703E-4</v>
      </c>
      <c r="HS476" s="240">
        <f t="shared" ca="1" si="1076"/>
        <v>-4.180996923909612E-5</v>
      </c>
      <c r="HT476" s="240">
        <f t="shared" ca="1" si="1077"/>
        <v>2.6628491260630448E-4</v>
      </c>
      <c r="HU476" s="240">
        <f t="shared" ca="1" si="1078"/>
        <v>-4.6388008793371105E-4</v>
      </c>
      <c r="HV476" s="240">
        <f t="shared" ca="1" si="1079"/>
        <v>6.1464951921178076E-4</v>
      </c>
      <c r="HW476" s="240">
        <f t="shared" ca="1" si="1080"/>
        <v>-7.0337399142542329E-4</v>
      </c>
      <c r="HX476" s="240">
        <f t="shared" ca="1" si="1081"/>
        <v>7.2109733349748882E-4</v>
      </c>
      <c r="HY476" s="240">
        <f t="shared" ca="1" si="1082"/>
        <v>-6.66030486787291E-4</v>
      </c>
      <c r="HZ476" s="240">
        <f t="shared" ca="1" si="1083"/>
        <v>5.4373209917980305E-4</v>
      </c>
      <c r="IA476" s="240">
        <f t="shared" ca="1" si="1084"/>
        <v>-3.6654741494111874E-4</v>
      </c>
      <c r="IB476" s="240">
        <f t="shared" ca="1" si="1085"/>
        <v>1.5236210084050656E-4</v>
      </c>
      <c r="IC476" s="240">
        <f t="shared" ca="1" si="1086"/>
        <v>7.7203198136357269E-5</v>
      </c>
      <c r="ID476" s="240">
        <f t="shared" ca="1" si="1087"/>
        <v>-2.9897532536518688E-4</v>
      </c>
      <c r="IE476" s="240">
        <f t="shared" ca="1" si="1088"/>
        <v>2.0017299186712875E-4</v>
      </c>
      <c r="IF476" s="240">
        <f t="shared" ca="1" si="1089"/>
        <v>-6.326405669608941E-4</v>
      </c>
      <c r="IG476" s="240">
        <f t="shared" ca="1" si="1090"/>
        <v>7.1085229769533962E-4</v>
      </c>
      <c r="IH476" s="240">
        <f t="shared" ca="1" si="1091"/>
        <v>-7.1730801084116146E-4</v>
      </c>
      <c r="II476" s="240">
        <f t="shared" ca="1" si="1092"/>
        <v>6.5135604322228596E-4</v>
      </c>
      <c r="IJ476" s="240">
        <f t="shared" ca="1" si="1093"/>
        <v>-5.1965382643714476E-4</v>
      </c>
      <c r="IK476" s="240">
        <f t="shared" ca="1" si="1094"/>
        <v>3.3549586148780286E-4</v>
      </c>
      <c r="IL476" s="240">
        <f t="shared" ca="1" si="1095"/>
        <v>-1.1747172347293769E-4</v>
      </c>
      <c r="IM476" s="240">
        <f t="shared" ca="1" si="1096"/>
        <v>-1.1241043776710633E-4</v>
      </c>
      <c r="IN476" s="240">
        <f t="shared" ca="1" si="1097"/>
        <v>3.3094548037819493E-4</v>
      </c>
      <c r="IO476" s="240">
        <f t="shared" ca="1" si="1098"/>
        <v>-5.1607368195095461E-4</v>
      </c>
      <c r="IP476" s="240">
        <f t="shared" ca="1" si="1099"/>
        <v>6.4910752817142858E-4</v>
      </c>
      <c r="IQ476" s="240">
        <f t="shared" ca="1" si="1100"/>
        <v>-7.1661809851679902E-4</v>
      </c>
      <c r="IR476" s="240">
        <f t="shared" ca="1" si="1101"/>
        <v>7.117906303579553E-4</v>
      </c>
      <c r="IS476" s="240">
        <f t="shared" ca="1" si="1102"/>
        <v>-6.3511242589710606E-4</v>
      </c>
      <c r="IT476" s="240">
        <f t="shared" ca="1" si="1103"/>
        <v>4.9432366211029938E-4</v>
      </c>
      <c r="IU476" s="240">
        <f t="shared" ca="1" si="1104"/>
        <v>-3.0363606911819547E-4</v>
      </c>
      <c r="IV476" s="240">
        <f t="shared" ca="1" si="1105"/>
        <v>8.2298346434214585E-5</v>
      </c>
      <c r="IW476" s="240">
        <f t="shared" ca="1" si="1106"/>
        <v>1.4734687080728275E-4</v>
      </c>
      <c r="IX476" s="240">
        <f t="shared" ca="1" si="1107"/>
        <v>-3.6211835874157077E-4</v>
      </c>
      <c r="IY476" s="240">
        <f t="shared" ca="1" si="1108"/>
        <v>5.4033630186322494E-4</v>
      </c>
      <c r="IZ476" s="240">
        <f t="shared" ca="1" si="1109"/>
        <v>-6.6401073249149252E-4</v>
      </c>
      <c r="JA476" s="240">
        <f t="shared" ca="1" si="1110"/>
        <v>7.2065750357059818E-4</v>
      </c>
      <c r="JB476" s="240">
        <f t="shared" ca="1" si="1111"/>
        <v>-7.0455848390071961E-4</v>
      </c>
    </row>
    <row r="477" spans="2:262">
      <c r="B477" s="248">
        <v>116</v>
      </c>
      <c r="C477" s="247">
        <f t="shared" si="1112"/>
        <v>2.2656250000000016E-3</v>
      </c>
      <c r="D477" s="244">
        <f t="shared" ca="1" si="855"/>
        <v>23.796717410055845</v>
      </c>
      <c r="E477" s="243">
        <f ca="1">DR361</f>
        <v>-0.20328258994415549</v>
      </c>
      <c r="F477" s="242">
        <v>116</v>
      </c>
      <c r="G477" s="240">
        <f t="shared" ca="1" si="856"/>
        <v>6.2896505301513904E-4</v>
      </c>
      <c r="H477" s="240">
        <f t="shared" ca="1" si="857"/>
        <v>-4.441431896541493E-4</v>
      </c>
      <c r="I477" s="240">
        <f t="shared" ca="1" si="858"/>
        <v>2.2107201302649178E-4</v>
      </c>
      <c r="J477" s="240">
        <f t="shared" ca="1" si="859"/>
        <v>2.1037736921015321E-5</v>
      </c>
      <c r="K477" s="240">
        <f t="shared" ca="1" si="860"/>
        <v>-2.613357310909764E-4</v>
      </c>
      <c r="L477" s="240">
        <f t="shared" ca="1" si="861"/>
        <v>4.7912766757702966E-4</v>
      </c>
      <c r="M477" s="240">
        <f t="shared" ca="1" si="862"/>
        <v>-6.556574510485269E-4</v>
      </c>
      <c r="N477" s="240">
        <f t="shared" ca="1" si="863"/>
        <v>7.7572245508637392E-4</v>
      </c>
      <c r="O477" s="240">
        <f t="shared" ca="1" si="864"/>
        <v>-8.2898276216220946E-4</v>
      </c>
      <c r="P477" s="240">
        <f t="shared" ca="1" si="865"/>
        <v>8.1085163039306362E-4</v>
      </c>
      <c r="Q477" s="240">
        <f t="shared" ca="1" si="866"/>
        <v>-7.2289050067248395E-4</v>
      </c>
      <c r="R477" s="240">
        <f t="shared" ca="1" si="867"/>
        <v>5.72674526429238E-4</v>
      </c>
      <c r="S477" s="240">
        <f t="shared" ca="1" si="868"/>
        <v>-3.7314020650047513E-4</v>
      </c>
      <c r="T477" s="240">
        <f t="shared" ca="1" si="869"/>
        <v>1.4147130253826327E-4</v>
      </c>
      <c r="U477" s="241">
        <f t="shared" ca="1" si="870"/>
        <v>1.023810150055981E-4</v>
      </c>
      <c r="V477" s="240">
        <f t="shared" ca="1" si="871"/>
        <v>-3.37416348282386E-4</v>
      </c>
      <c r="W477" s="240">
        <f t="shared" ca="1" si="872"/>
        <v>5.4339361220816684E-4</v>
      </c>
      <c r="X477" s="240">
        <f t="shared" ca="1" si="873"/>
        <v>-7.0257418312005609E-4</v>
      </c>
      <c r="Y477" s="240">
        <f t="shared" ca="1" si="874"/>
        <v>8.0124953713521117E-4</v>
      </c>
      <c r="Z477" s="240">
        <f t="shared" ca="1" si="875"/>
        <v>-8.309218190228363E-4</v>
      </c>
      <c r="AA477" s="240">
        <f t="shared" ca="1" si="876"/>
        <v>7.8903567179064871E-4</v>
      </c>
      <c r="AB477" s="240">
        <f t="shared" ca="1" si="877"/>
        <v>-6.7919830231322881E-4</v>
      </c>
      <c r="AC477" s="240">
        <f t="shared" ca="1" si="878"/>
        <v>5.1086883109809132E-4</v>
      </c>
      <c r="AD477" s="240">
        <f t="shared" ca="1" si="879"/>
        <v>-2.9854367917901432E-4</v>
      </c>
      <c r="AE477" s="240">
        <f t="shared" ca="1" si="880"/>
        <v>6.050814607050771E-5</v>
      </c>
      <c r="AF477" s="240">
        <f t="shared" ca="1" si="881"/>
        <v>1.8273830794852394E-4</v>
      </c>
      <c r="AG477" s="240">
        <f t="shared" ca="1" si="882"/>
        <v>-4.1024746158930034E-4</v>
      </c>
      <c r="AH477" s="240">
        <f t="shared" ca="1" si="883"/>
        <v>6.0242637930457926E-4</v>
      </c>
      <c r="AI477" s="240">
        <f t="shared" ca="1" si="884"/>
        <v>-7.4272474174202625E-4</v>
      </c>
      <c r="AJ477" s="240">
        <f t="shared" ca="1" si="885"/>
        <v>8.1906014813388638E-4</v>
      </c>
      <c r="AK477" s="240">
        <f t="shared" ca="1" si="886"/>
        <v>-8.2485864453820225E-4</v>
      </c>
      <c r="AL477" s="240">
        <f t="shared" ca="1" si="887"/>
        <v>7.5962086833811801E-4</v>
      </c>
      <c r="AM477" s="240">
        <f t="shared" ca="1" si="888"/>
        <v>-6.2896505301513958E-4</v>
      </c>
      <c r="AN477" s="240">
        <f t="shared" ca="1" si="889"/>
        <v>4.4414318965415054E-4</v>
      </c>
      <c r="AO477" s="240">
        <f t="shared" ca="1" si="890"/>
        <v>-2.2107201302649465E-4</v>
      </c>
      <c r="AP477" s="240">
        <f t="shared" ca="1" si="891"/>
        <v>-2.1037736921012394E-5</v>
      </c>
      <c r="AQ477" s="240">
        <f t="shared" ca="1" si="892"/>
        <v>2.6133573109097364E-4</v>
      </c>
      <c r="AR477" s="240">
        <f t="shared" ca="1" si="893"/>
        <v>-4.7912766757702484E-4</v>
      </c>
      <c r="AS477" s="240">
        <f t="shared" ca="1" si="894"/>
        <v>6.5565745104852321E-4</v>
      </c>
      <c r="AT477" s="240">
        <f t="shared" ca="1" si="895"/>
        <v>-7.7572245508637176E-4</v>
      </c>
      <c r="AU477" s="240">
        <f t="shared" ca="1" si="896"/>
        <v>8.2898276216220978E-4</v>
      </c>
      <c r="AV477" s="240">
        <f t="shared" ca="1" si="897"/>
        <v>-8.1085163039306231E-4</v>
      </c>
      <c r="AW477" s="240">
        <f t="shared" ca="1" si="898"/>
        <v>7.2289050067248244E-4</v>
      </c>
      <c r="AX477" s="240">
        <f t="shared" ca="1" si="899"/>
        <v>-5.72674526429238E-4</v>
      </c>
      <c r="AY477" s="240">
        <f t="shared" ca="1" si="900"/>
        <v>3.7314020650047513E-4</v>
      </c>
      <c r="AZ477" s="240">
        <f t="shared" ca="1" si="901"/>
        <v>-1.4147130253827498E-4</v>
      </c>
      <c r="BA477" s="240">
        <f t="shared" ca="1" si="902"/>
        <v>-1.023810150055981E-4</v>
      </c>
      <c r="BB477" s="240">
        <f t="shared" ca="1" si="903"/>
        <v>3.3741634828239679E-4</v>
      </c>
      <c r="BC477" s="240">
        <f t="shared" ca="1" si="904"/>
        <v>-5.4339361220816684E-4</v>
      </c>
      <c r="BD477" s="240">
        <f t="shared" ca="1" si="905"/>
        <v>7.0257418312006238E-4</v>
      </c>
      <c r="BE477" s="240">
        <f t="shared" ca="1" si="906"/>
        <v>-8.0124953713521117E-4</v>
      </c>
      <c r="BF477" s="240">
        <f t="shared" ca="1" si="907"/>
        <v>8.3092181902283597E-4</v>
      </c>
      <c r="BG477" s="240">
        <f t="shared" ca="1" si="908"/>
        <v>-7.8903567179065056E-4</v>
      </c>
      <c r="BH477" s="240">
        <f t="shared" ca="1" si="909"/>
        <v>6.7919830231322556E-4</v>
      </c>
      <c r="BI477" s="240">
        <f t="shared" ca="1" si="910"/>
        <v>-5.1086883109809132E-4</v>
      </c>
      <c r="BJ477" s="240">
        <f t="shared" ca="1" si="911"/>
        <v>2.9854367917901432E-4</v>
      </c>
      <c r="BK477" s="240">
        <f t="shared" ca="1" si="912"/>
        <v>-6.0508146070519474E-5</v>
      </c>
      <c r="BL477" s="240">
        <f t="shared" ca="1" si="913"/>
        <v>-1.8273830794852394E-4</v>
      </c>
      <c r="BM477" s="240">
        <f t="shared" ca="1" si="914"/>
        <v>4.1024746158929004E-4</v>
      </c>
      <c r="BN477" s="240">
        <f t="shared" ca="1" si="915"/>
        <v>-6.0242637930457926E-4</v>
      </c>
      <c r="BO477" s="240">
        <f t="shared" ca="1" si="916"/>
        <v>7.4272474174202094E-4</v>
      </c>
      <c r="BP477" s="240">
        <f t="shared" ca="1" si="917"/>
        <v>-8.1906014813388638E-4</v>
      </c>
      <c r="BQ477" s="240">
        <f t="shared" ca="1" si="918"/>
        <v>8.2485864453820377E-4</v>
      </c>
      <c r="BR477" s="240">
        <f t="shared" ca="1" si="919"/>
        <v>-7.5962086833811801E-4</v>
      </c>
      <c r="BS477" s="240">
        <f t="shared" ca="1" si="920"/>
        <v>6.2896505301513177E-4</v>
      </c>
      <c r="BT477" s="240">
        <f t="shared" ca="1" si="921"/>
        <v>-4.4414318965415054E-4</v>
      </c>
      <c r="BU477" s="240">
        <f t="shared" ca="1" si="922"/>
        <v>2.2107201302648321E-4</v>
      </c>
      <c r="BV477" s="240">
        <f t="shared" ca="1" si="923"/>
        <v>2.1037736921012394E-5</v>
      </c>
      <c r="BW477" s="240">
        <f t="shared" ca="1" si="924"/>
        <v>-2.6133573109098481E-4</v>
      </c>
      <c r="BX477" s="240">
        <f t="shared" ca="1" si="925"/>
        <v>4.7912766757702484E-4</v>
      </c>
      <c r="BY477" s="240">
        <f t="shared" ca="1" si="926"/>
        <v>-6.5565745104853058E-4</v>
      </c>
      <c r="BZ477" s="240">
        <f t="shared" ca="1" si="927"/>
        <v>7.7572245508637176E-4</v>
      </c>
      <c r="CA477" s="240">
        <f t="shared" ca="1" si="928"/>
        <v>-8.2898276216220978E-4</v>
      </c>
      <c r="CB477" s="240">
        <f t="shared" ca="1" si="929"/>
        <v>8.1085163039306492E-4</v>
      </c>
      <c r="CC477" s="240">
        <f t="shared" ca="1" si="930"/>
        <v>-7.2289050067248244E-4</v>
      </c>
      <c r="CD477" s="240">
        <f t="shared" ca="1" si="931"/>
        <v>5.7267452642924656E-4</v>
      </c>
      <c r="CE477" s="240">
        <f t="shared" ca="1" si="932"/>
        <v>-3.7314020650047513E-4</v>
      </c>
      <c r="CF477" s="240">
        <f t="shared" ca="1" si="933"/>
        <v>1.4147130253827498E-4</v>
      </c>
      <c r="CG477" s="240">
        <f t="shared" ca="1" si="934"/>
        <v>1.023810150055981E-4</v>
      </c>
      <c r="CH477" s="240">
        <f t="shared" ca="1" si="935"/>
        <v>-3.3741634828237521E-4</v>
      </c>
      <c r="CI477" s="240">
        <f t="shared" ca="1" si="936"/>
        <v>5.4339361220816684E-4</v>
      </c>
      <c r="CJ477" s="240">
        <f t="shared" ca="1" si="937"/>
        <v>-7.0257418312006238E-4</v>
      </c>
      <c r="CK477" s="240">
        <f t="shared" ca="1" si="938"/>
        <v>8.0124953713521117E-4</v>
      </c>
      <c r="CL477" s="240">
        <f t="shared" ca="1" si="939"/>
        <v>-8.3092181902283597E-4</v>
      </c>
      <c r="CM477" s="240">
        <f t="shared" ca="1" si="940"/>
        <v>7.8903567179065056E-4</v>
      </c>
      <c r="CN477" s="240">
        <f t="shared" ca="1" si="941"/>
        <v>-6.7919830231322556E-4</v>
      </c>
      <c r="CO477" s="240">
        <f t="shared" ca="1" si="942"/>
        <v>5.1086883109809132E-4</v>
      </c>
      <c r="CP477" s="240">
        <f t="shared" ca="1" si="943"/>
        <v>-2.9854367917901432E-4</v>
      </c>
      <c r="CQ477" s="240">
        <f t="shared" ca="1" si="944"/>
        <v>6.0508146070519474E-5</v>
      </c>
      <c r="CR477" s="240">
        <f t="shared" ca="1" si="945"/>
        <v>1.8273830794852394E-4</v>
      </c>
      <c r="CS477" s="240">
        <f t="shared" ca="1" si="946"/>
        <v>-4.1024746158929004E-4</v>
      </c>
      <c r="CT477" s="240">
        <f t="shared" ca="1" si="947"/>
        <v>6.02426379304563E-4</v>
      </c>
      <c r="CU477" s="240">
        <f t="shared" ca="1" si="948"/>
        <v>-7.4272474174203146E-4</v>
      </c>
      <c r="CV477" s="240">
        <f t="shared" ca="1" si="949"/>
        <v>8.1906014813388638E-4</v>
      </c>
      <c r="CW477" s="240">
        <f t="shared" ca="1" si="950"/>
        <v>-8.2485864453820377E-4</v>
      </c>
      <c r="CX477" s="240">
        <f t="shared" ca="1" si="951"/>
        <v>7.5962086833810847E-4</v>
      </c>
      <c r="CY477" s="240">
        <f t="shared" ca="1" si="952"/>
        <v>-6.2896505301513177E-4</v>
      </c>
      <c r="CZ477" s="240">
        <f t="shared" ca="1" si="953"/>
        <v>4.4414318965415054E-4</v>
      </c>
      <c r="DA477" s="240">
        <f t="shared" ca="1" si="954"/>
        <v>-2.2107201302650604E-4</v>
      </c>
      <c r="DB477" s="240">
        <f t="shared" ca="1" si="955"/>
        <v>-2.1037736921036029E-5</v>
      </c>
      <c r="DC477" s="240">
        <f t="shared" ca="1" si="956"/>
        <v>2.6133573109098481E-4</v>
      </c>
      <c r="DD477" s="240">
        <f t="shared" ca="1" si="957"/>
        <v>-4.7912766757702484E-4</v>
      </c>
      <c r="DE477" s="240">
        <f t="shared" ca="1" si="958"/>
        <v>6.5565745104851606E-4</v>
      </c>
      <c r="DF477" s="240">
        <f t="shared" ca="1" si="959"/>
        <v>-7.7572245508638021E-4</v>
      </c>
      <c r="DG477" s="240">
        <f t="shared" ca="1" si="960"/>
        <v>8.2898276216220978E-4</v>
      </c>
      <c r="DH477" s="240">
        <f t="shared" ca="1" si="961"/>
        <v>-8.1085163039306492E-4</v>
      </c>
      <c r="DI477" s="240">
        <f t="shared" ca="1" si="962"/>
        <v>7.2289050067249414E-4</v>
      </c>
      <c r="DJ477" s="240">
        <f t="shared" ca="1" si="963"/>
        <v>-5.7267452642922943E-4</v>
      </c>
      <c r="DK477" s="240">
        <f t="shared" ca="1" si="964"/>
        <v>3.7314020650047513E-4</v>
      </c>
      <c r="DL477" s="240">
        <f t="shared" ca="1" si="965"/>
        <v>-1.4147130253827498E-4</v>
      </c>
      <c r="DM477" s="240">
        <f t="shared" ca="1" si="966"/>
        <v>-1.0238101500557463E-4</v>
      </c>
      <c r="DN477" s="240">
        <f t="shared" ca="1" si="967"/>
        <v>3.3741634828239679E-4</v>
      </c>
      <c r="DO477" s="240">
        <f t="shared" ca="1" si="968"/>
        <v>-5.4339361220816684E-4</v>
      </c>
      <c r="DP477" s="240">
        <f t="shared" ca="1" si="969"/>
        <v>7.025741831200498E-4</v>
      </c>
      <c r="DQ477" s="240">
        <f t="shared" ca="1" si="970"/>
        <v>-8.0124953713521746E-4</v>
      </c>
      <c r="DR477" s="240">
        <f t="shared" ca="1" si="971"/>
        <v>8.3092181902283597E-4</v>
      </c>
      <c r="DS477" s="240">
        <f t="shared" ca="1" si="972"/>
        <v>-7.8903567179065056E-4</v>
      </c>
      <c r="DT477" s="240">
        <f t="shared" ca="1" si="973"/>
        <v>6.7919830231323911E-4</v>
      </c>
      <c r="DU477" s="240">
        <f t="shared" ca="1" si="974"/>
        <v>-5.1086883109807278E-4</v>
      </c>
      <c r="DV477" s="240">
        <f t="shared" ca="1" si="975"/>
        <v>2.9854367917901432E-4</v>
      </c>
      <c r="DW477" s="240">
        <f t="shared" ca="1" si="976"/>
        <v>-6.0508146070519474E-5</v>
      </c>
      <c r="DX477" s="240">
        <f t="shared" ca="1" si="977"/>
        <v>-1.8273830794850087E-4</v>
      </c>
      <c r="DY477" s="240">
        <f t="shared" ca="1" si="978"/>
        <v>4.1024746158931059E-4</v>
      </c>
      <c r="DZ477" s="240">
        <f t="shared" ca="1" si="979"/>
        <v>-6.0242637930457926E-4</v>
      </c>
      <c r="EA477" s="240">
        <f t="shared" ca="1" si="980"/>
        <v>7.4272474174202094E-4</v>
      </c>
      <c r="EB477" s="240">
        <f t="shared" ca="1" si="981"/>
        <v>-8.1906014813388247E-4</v>
      </c>
      <c r="EC477" s="240">
        <f t="shared" ca="1" si="982"/>
        <v>8.2485864453820084E-4</v>
      </c>
      <c r="ED477" s="240">
        <f t="shared" ca="1" si="983"/>
        <v>-7.5962086833811801E-4</v>
      </c>
      <c r="EE477" s="240">
        <f t="shared" ca="1" si="984"/>
        <v>6.2896505301514728E-4</v>
      </c>
      <c r="EF477" s="240">
        <f t="shared" ca="1" si="985"/>
        <v>-4.4414318965413065E-4</v>
      </c>
      <c r="EG477" s="240">
        <f t="shared" ca="1" si="986"/>
        <v>2.2107201302648321E-4</v>
      </c>
      <c r="EH477" s="240">
        <f t="shared" ca="1" si="987"/>
        <v>2.1037736921012394E-5</v>
      </c>
      <c r="EI477" s="240">
        <f t="shared" ca="1" si="988"/>
        <v>-2.6133573109096242E-4</v>
      </c>
      <c r="EJ477" s="240">
        <f t="shared" ca="1" si="989"/>
        <v>4.7912766757704408E-4</v>
      </c>
      <c r="EK477" s="240">
        <f t="shared" ca="1" si="990"/>
        <v>-6.5565745104853058E-4</v>
      </c>
      <c r="EL477" s="240">
        <f t="shared" ca="1" si="991"/>
        <v>7.7572245508637176E-4</v>
      </c>
      <c r="EM477" s="240">
        <f t="shared" ca="1" si="992"/>
        <v>-8.2898276216220815E-4</v>
      </c>
      <c r="EN477" s="240">
        <f t="shared" ca="1" si="993"/>
        <v>8.108516303930596E-4</v>
      </c>
      <c r="EO477" s="240">
        <f t="shared" ca="1" si="994"/>
        <v>-7.2289050067248244E-4</v>
      </c>
      <c r="EP477" s="240">
        <f t="shared" ca="1" si="995"/>
        <v>5.7267452642924656E-4</v>
      </c>
      <c r="EQ477" s="240">
        <f t="shared" ca="1" si="996"/>
        <v>-3.7314020650049639E-4</v>
      </c>
      <c r="ER477" s="240">
        <f t="shared" ca="1" si="997"/>
        <v>1.4147130253825167E-4</v>
      </c>
      <c r="ES477" s="240">
        <f t="shared" ca="1" si="998"/>
        <v>1.023810150055981E-4</v>
      </c>
      <c r="ET477" s="240">
        <f t="shared" ca="1" si="999"/>
        <v>-3.3741634828237521E-4</v>
      </c>
      <c r="EU477" s="240">
        <f t="shared" ca="1" si="1000"/>
        <v>5.4339361220818473E-4</v>
      </c>
      <c r="EV477" s="240">
        <f t="shared" ca="1" si="1001"/>
        <v>-7.0257418312006238E-4</v>
      </c>
      <c r="EW477" s="240">
        <f t="shared" ca="1" si="1002"/>
        <v>8.0124953713521117E-4</v>
      </c>
      <c r="EX477" s="240">
        <f t="shared" ca="1" si="1003"/>
        <v>-8.3092181902283662E-4</v>
      </c>
      <c r="EY477" s="240">
        <f t="shared" ca="1" si="1004"/>
        <v>7.8903567179064318E-4</v>
      </c>
      <c r="EZ477" s="240">
        <f t="shared" ca="1" si="1005"/>
        <v>-6.7919830231322556E-4</v>
      </c>
      <c r="FA477" s="240">
        <f t="shared" ca="1" si="1006"/>
        <v>5.1086883109809132E-4</v>
      </c>
      <c r="FB477" s="240">
        <f t="shared" ca="1" si="1007"/>
        <v>-2.9854367917903627E-4</v>
      </c>
      <c r="FC477" s="240">
        <f t="shared" ca="1" si="1008"/>
        <v>6.0508146070495947E-5</v>
      </c>
      <c r="FD477" s="240">
        <f t="shared" ca="1" si="1009"/>
        <v>1.8273830794852394E-4</v>
      </c>
      <c r="FE477" s="240">
        <f t="shared" ca="1" si="1010"/>
        <v>-4.1024746158929004E-4</v>
      </c>
      <c r="FF477" s="240">
        <f t="shared" ca="1" si="1011"/>
        <v>6.02426379304563E-4</v>
      </c>
      <c r="FG477" s="240">
        <f t="shared" ca="1" si="1012"/>
        <v>-7.4272474174203146E-4</v>
      </c>
      <c r="FH477" s="240">
        <f t="shared" ca="1" si="1013"/>
        <v>8.1906014813388638E-4</v>
      </c>
      <c r="FI477" s="240">
        <f t="shared" ca="1" si="1014"/>
        <v>-8.2485864453820377E-4</v>
      </c>
      <c r="FJ477" s="240">
        <f t="shared" ca="1" si="1015"/>
        <v>7.5962086833812755E-4</v>
      </c>
      <c r="FK477" s="240">
        <f t="shared" ca="1" si="1016"/>
        <v>-6.2896505301513177E-4</v>
      </c>
      <c r="FL477" s="240">
        <f t="shared" ca="1" si="1017"/>
        <v>4.4414318965415054E-4</v>
      </c>
      <c r="FM477" s="240">
        <f t="shared" ca="1" si="1018"/>
        <v>-2.2107201302650604E-4</v>
      </c>
      <c r="FN477" s="240">
        <f t="shared" ca="1" si="1019"/>
        <v>-2.1037736921036029E-5</v>
      </c>
      <c r="FO477" s="240">
        <f t="shared" ca="1" si="1020"/>
        <v>2.6133573109098481E-4</v>
      </c>
      <c r="FP477" s="240">
        <f t="shared" ca="1" si="1021"/>
        <v>-4.7912766757702484E-4</v>
      </c>
      <c r="FQ477" s="240">
        <f t="shared" ca="1" si="1022"/>
        <v>6.5565745104851606E-4</v>
      </c>
      <c r="FR477" s="240">
        <f t="shared" ca="1" si="1023"/>
        <v>-7.7572245508638021E-4</v>
      </c>
      <c r="FS477" s="240">
        <f t="shared" ca="1" si="1024"/>
        <v>8.2898276216220978E-4</v>
      </c>
      <c r="FT477" s="240">
        <f t="shared" ca="1" si="1025"/>
        <v>-8.1085163039306492E-4</v>
      </c>
      <c r="FU477" s="240">
        <f t="shared" ca="1" si="1026"/>
        <v>7.2289050067249414E-4</v>
      </c>
      <c r="FV477" s="240">
        <f t="shared" ca="1" si="1027"/>
        <v>-5.7267452642922943E-4</v>
      </c>
      <c r="FW477" s="240">
        <f t="shared" ca="1" si="1028"/>
        <v>3.7314020650047513E-4</v>
      </c>
      <c r="FX477" s="240">
        <f t="shared" ca="1" si="1029"/>
        <v>-1.4147130253827498E-4</v>
      </c>
      <c r="FY477" s="240">
        <f t="shared" ca="1" si="1030"/>
        <v>-1.0238101500557463E-4</v>
      </c>
      <c r="FZ477" s="240">
        <f t="shared" ca="1" si="1031"/>
        <v>3.3741634828239679E-4</v>
      </c>
      <c r="GA477" s="240">
        <f t="shared" ca="1" si="1032"/>
        <v>-5.4339361220816684E-4</v>
      </c>
      <c r="GB477" s="240">
        <f t="shared" ca="1" si="1033"/>
        <v>7.025741831200498E-4</v>
      </c>
      <c r="GC477" s="240">
        <f t="shared" ca="1" si="1034"/>
        <v>-8.0124953713521746E-4</v>
      </c>
      <c r="GD477" s="240">
        <f t="shared" ca="1" si="1035"/>
        <v>8.3092181902283597E-4</v>
      </c>
      <c r="GE477" s="240">
        <f t="shared" ca="1" si="1036"/>
        <v>-7.8903567179065056E-4</v>
      </c>
      <c r="GF477" s="240">
        <f t="shared" ca="1" si="1037"/>
        <v>6.7919830231323911E-4</v>
      </c>
      <c r="GG477" s="240">
        <f t="shared" ca="1" si="1038"/>
        <v>-5.1086883109810997E-4</v>
      </c>
      <c r="GH477" s="240">
        <f t="shared" ca="1" si="1039"/>
        <v>2.9854367917905834E-4</v>
      </c>
      <c r="GI477" s="240">
        <f t="shared" ca="1" si="1040"/>
        <v>-6.0508146070472365E-5</v>
      </c>
      <c r="GJ477" s="240">
        <f t="shared" ca="1" si="1041"/>
        <v>-1.8273830794854695E-4</v>
      </c>
      <c r="GK477" s="240">
        <f t="shared" ca="1" si="1042"/>
        <v>4.1024746158931059E-4</v>
      </c>
      <c r="GL477" s="240">
        <f t="shared" ca="1" si="1043"/>
        <v>-6.0242637930457926E-4</v>
      </c>
      <c r="GM477" s="240">
        <f t="shared" ca="1" si="1044"/>
        <v>7.4272474174202094E-4</v>
      </c>
      <c r="GN477" s="240">
        <f t="shared" ca="1" si="1045"/>
        <v>-8.1906014813388247E-4</v>
      </c>
      <c r="GO477" s="240">
        <f t="shared" ca="1" si="1046"/>
        <v>8.2485864453820659E-4</v>
      </c>
      <c r="GP477" s="240">
        <f t="shared" ca="1" si="1047"/>
        <v>-7.5962086833809882E-4</v>
      </c>
      <c r="GQ477" s="240">
        <f t="shared" ca="1" si="1048"/>
        <v>6.2896505301511638E-4</v>
      </c>
      <c r="GR477" s="240">
        <f t="shared" ca="1" si="1049"/>
        <v>-4.4414318965413065E-4</v>
      </c>
      <c r="GS477" s="240">
        <f t="shared" ca="1" si="1050"/>
        <v>2.2107201302648321E-4</v>
      </c>
      <c r="GT477" s="240">
        <f t="shared" ca="1" si="1051"/>
        <v>2.1037736921012394E-5</v>
      </c>
      <c r="GU477" s="240">
        <f t="shared" ca="1" si="1052"/>
        <v>-2.6133573109096242E-4</v>
      </c>
      <c r="GV477" s="240">
        <f t="shared" ca="1" si="1053"/>
        <v>4.7912766757700548E-4</v>
      </c>
      <c r="GW477" s="240">
        <f t="shared" ca="1" si="1054"/>
        <v>-6.5565745104850142E-4</v>
      </c>
      <c r="GX477" s="240">
        <f t="shared" ca="1" si="1055"/>
        <v>7.7572245508638867E-4</v>
      </c>
      <c r="GY477" s="240">
        <f t="shared" ca="1" si="1056"/>
        <v>-8.2898276216221152E-4</v>
      </c>
      <c r="GZ477" s="240">
        <f t="shared" ca="1" si="1057"/>
        <v>8.108516303930596E-4</v>
      </c>
      <c r="HA477" s="240">
        <f t="shared" ca="1" si="1058"/>
        <v>-7.2289050067248244E-4</v>
      </c>
      <c r="HB477" s="240">
        <f t="shared" ca="1" si="1059"/>
        <v>5.7267452642924656E-4</v>
      </c>
      <c r="HC477" s="240">
        <f t="shared" ca="1" si="1060"/>
        <v>-3.7314020650049639E-4</v>
      </c>
      <c r="HD477" s="240">
        <f t="shared" ca="1" si="1061"/>
        <v>1.4147130253829818E-4</v>
      </c>
      <c r="HE477" s="240">
        <f t="shared" ca="1" si="1062"/>
        <v>1.0238101500555121E-4</v>
      </c>
      <c r="HF477" s="240">
        <f t="shared" ca="1" si="1063"/>
        <v>-3.3741634828241836E-4</v>
      </c>
      <c r="HG477" s="240">
        <f t="shared" ca="1" si="1064"/>
        <v>5.4339361220818473E-4</v>
      </c>
      <c r="HH477" s="240">
        <f t="shared" ca="1" si="1065"/>
        <v>-7.0257418312006238E-4</v>
      </c>
      <c r="HI477" s="240">
        <f t="shared" ca="1" si="1066"/>
        <v>8.0124953713521117E-4</v>
      </c>
      <c r="HJ477" s="240">
        <f t="shared" ca="1" si="1067"/>
        <v>-8.3092181902283662E-4</v>
      </c>
      <c r="HK477" s="240">
        <f t="shared" ca="1" si="1068"/>
        <v>7.8903567179065804E-4</v>
      </c>
      <c r="HL477" s="240">
        <f t="shared" ca="1" si="1069"/>
        <v>-6.7919830231325266E-4</v>
      </c>
      <c r="HM477" s="240">
        <f t="shared" ca="1" si="1070"/>
        <v>5.1086883109805413E-4</v>
      </c>
      <c r="HN477" s="240">
        <f t="shared" ca="1" si="1071"/>
        <v>-2.985436791789922E-4</v>
      </c>
      <c r="HO477" s="240">
        <f t="shared" ca="1" si="1072"/>
        <v>6.0508146070495947E-5</v>
      </c>
      <c r="HP477" s="240">
        <f t="shared" ca="1" si="1073"/>
        <v>1.8273830794852394E-4</v>
      </c>
      <c r="HQ477" s="240">
        <f t="shared" ca="1" si="1074"/>
        <v>-4.1024746158929004E-4</v>
      </c>
      <c r="HR477" s="240">
        <f t="shared" ca="1" si="1075"/>
        <v>6.02426379304563E-4</v>
      </c>
      <c r="HS477" s="240">
        <f t="shared" ca="1" si="1076"/>
        <v>-7.4272474174201021E-4</v>
      </c>
      <c r="HT477" s="240">
        <f t="shared" ca="1" si="1077"/>
        <v>8.1906014813387835E-4</v>
      </c>
      <c r="HU477" s="240">
        <f t="shared" ca="1" si="1078"/>
        <v>-8.2485864453819792E-4</v>
      </c>
      <c r="HV477" s="240">
        <f t="shared" ca="1" si="1079"/>
        <v>7.5962086833810847E-4</v>
      </c>
      <c r="HW477" s="240">
        <f t="shared" ca="1" si="1080"/>
        <v>-6.2896505301513177E-4</v>
      </c>
      <c r="HX477" s="240">
        <f t="shared" ca="1" si="1081"/>
        <v>4.4414318965415054E-4</v>
      </c>
      <c r="HY477" s="240">
        <f t="shared" ca="1" si="1082"/>
        <v>-2.2107201302650604E-4</v>
      </c>
      <c r="HZ477" s="240">
        <f t="shared" ca="1" si="1083"/>
        <v>-2.1037736920988758E-5</v>
      </c>
      <c r="IA477" s="240">
        <f t="shared" ca="1" si="1084"/>
        <v>2.6133573109093998E-4</v>
      </c>
      <c r="IB477" s="240">
        <f t="shared" ca="1" si="1085"/>
        <v>-4.7912766757706343E-4</v>
      </c>
      <c r="IC477" s="240">
        <f t="shared" ca="1" si="1086"/>
        <v>6.55657451048545E-4</v>
      </c>
      <c r="ID477" s="240">
        <f t="shared" ca="1" si="1087"/>
        <v>-7.7572245508638021E-4</v>
      </c>
      <c r="IE477" s="240">
        <f t="shared" ca="1" si="1088"/>
        <v>5.7197900086863288E-4</v>
      </c>
      <c r="IF477" s="240">
        <f t="shared" ca="1" si="1089"/>
        <v>-8.1085163039306492E-4</v>
      </c>
      <c r="IG477" s="240">
        <f t="shared" ca="1" si="1090"/>
        <v>7.2289050067249414E-4</v>
      </c>
      <c r="IH477" s="240">
        <f t="shared" ca="1" si="1091"/>
        <v>-5.7267452642926369E-4</v>
      </c>
      <c r="II477" s="240">
        <f t="shared" ca="1" si="1092"/>
        <v>3.7314020650051742E-4</v>
      </c>
      <c r="IJ477" s="240">
        <f t="shared" ca="1" si="1093"/>
        <v>-1.4147130253822841E-4</v>
      </c>
      <c r="IK477" s="240">
        <f t="shared" ca="1" si="1094"/>
        <v>-1.0238101500562155E-4</v>
      </c>
      <c r="IL477" s="240">
        <f t="shared" ca="1" si="1095"/>
        <v>3.3741634828239679E-4</v>
      </c>
      <c r="IM477" s="240">
        <f t="shared" ca="1" si="1096"/>
        <v>-5.4339361220816684E-4</v>
      </c>
      <c r="IN477" s="240">
        <f t="shared" ca="1" si="1097"/>
        <v>7.025741831200498E-4</v>
      </c>
      <c r="IO477" s="240">
        <f t="shared" ca="1" si="1098"/>
        <v>-8.0124953713520488E-4</v>
      </c>
      <c r="IP477" s="240">
        <f t="shared" ca="1" si="1099"/>
        <v>8.3092181902283727E-4</v>
      </c>
      <c r="IQ477" s="240">
        <f t="shared" ca="1" si="1100"/>
        <v>-7.890356717906357E-4</v>
      </c>
      <c r="IR477" s="240">
        <f t="shared" ca="1" si="1101"/>
        <v>6.791983023132119E-4</v>
      </c>
      <c r="IS477" s="240">
        <f t="shared" ca="1" si="1102"/>
        <v>-5.1086883109807278E-4</v>
      </c>
      <c r="IT477" s="240">
        <f t="shared" ca="1" si="1103"/>
        <v>2.9854367917901432E-4</v>
      </c>
      <c r="IU477" s="240">
        <f t="shared" ca="1" si="1104"/>
        <v>-6.0508146070519474E-5</v>
      </c>
      <c r="IV477" s="240">
        <f t="shared" ca="1" si="1105"/>
        <v>-1.8273830794850087E-4</v>
      </c>
      <c r="IW477" s="240">
        <f t="shared" ca="1" si="1106"/>
        <v>4.102474615892695E-4</v>
      </c>
      <c r="IX477" s="240">
        <f t="shared" ca="1" si="1107"/>
        <v>-6.0242637930454674E-4</v>
      </c>
      <c r="IY477" s="240">
        <f t="shared" ca="1" si="1108"/>
        <v>7.4272474174204208E-4</v>
      </c>
      <c r="IZ477" s="240">
        <f t="shared" ca="1" si="1109"/>
        <v>-8.190601481338905E-4</v>
      </c>
      <c r="JA477" s="240">
        <f t="shared" ca="1" si="1110"/>
        <v>8.2485864453820084E-4</v>
      </c>
      <c r="JB477" s="240">
        <f t="shared" ca="1" si="1111"/>
        <v>-7.5962086833811801E-4</v>
      </c>
    </row>
    <row r="478" spans="2:262">
      <c r="B478" s="248">
        <v>117</v>
      </c>
      <c r="C478" s="247">
        <f t="shared" si="1112"/>
        <v>2.2851562500000016E-3</v>
      </c>
      <c r="D478" s="244">
        <f t="shared" ca="1" si="855"/>
        <v>23.801689553418676</v>
      </c>
      <c r="E478" s="243">
        <f ca="1">DS361</f>
        <v>-0.19831044658132235</v>
      </c>
      <c r="F478" s="242">
        <v>117</v>
      </c>
      <c r="G478" s="240">
        <f t="shared" ca="1" si="856"/>
        <v>2.498145646516425E-4</v>
      </c>
      <c r="H478" s="240">
        <f t="shared" ca="1" si="857"/>
        <v>-1.4035739651687912E-4</v>
      </c>
      <c r="I478" s="240">
        <f t="shared" ca="1" si="858"/>
        <v>2.0731634189014118E-5</v>
      </c>
      <c r="J478" s="240">
        <f t="shared" ca="1" si="859"/>
        <v>1.0039609084448256E-4</v>
      </c>
      <c r="K478" s="240">
        <f t="shared" ca="1" si="860"/>
        <v>-2.1425033309968811E-4</v>
      </c>
      <c r="L478" s="240">
        <f t="shared" ca="1" si="861"/>
        <v>3.1258259541587724E-4</v>
      </c>
      <c r="M478" s="240">
        <f t="shared" ca="1" si="862"/>
        <v>-3.8826891499239559E-4</v>
      </c>
      <c r="N478" s="240">
        <f t="shared" ca="1" si="863"/>
        <v>4.3582597930819295E-4</v>
      </c>
      <c r="O478" s="240">
        <f t="shared" ca="1" si="864"/>
        <v>-4.5180838042579438E-4</v>
      </c>
      <c r="P478" s="240">
        <f t="shared" ca="1" si="865"/>
        <v>4.3505822745217005E-4</v>
      </c>
      <c r="Q478" s="240">
        <f t="shared" ca="1" si="866"/>
        <v>-3.8678903326578586E-4</v>
      </c>
      <c r="R478" s="240">
        <f t="shared" ca="1" si="867"/>
        <v>3.104977980952711E-4</v>
      </c>
      <c r="S478" s="240">
        <f t="shared" ca="1" si="868"/>
        <v>-2.1171165930702993E-4</v>
      </c>
      <c r="T478" s="240">
        <f t="shared" ca="1" si="869"/>
        <v>9.7587462084633794E-5</v>
      </c>
      <c r="U478" s="241">
        <f t="shared" ca="1" si="870"/>
        <v>2.360673874925005E-5</v>
      </c>
      <c r="V478" s="240">
        <f t="shared" ca="1" si="871"/>
        <v>-1.4309068168065671E-4</v>
      </c>
      <c r="W478" s="240">
        <f t="shared" ca="1" si="872"/>
        <v>2.5220800973509204E-4</v>
      </c>
      <c r="X478" s="240">
        <f t="shared" ca="1" si="873"/>
        <v>-3.4305340508851586E-4</v>
      </c>
      <c r="Y478" s="240">
        <f t="shared" ca="1" si="874"/>
        <v>4.0904531249278558E-4</v>
      </c>
      <c r="Z478" s="240">
        <f t="shared" ca="1" si="875"/>
        <v>-4.4540275892420919E-4</v>
      </c>
      <c r="AA478" s="240">
        <f t="shared" ca="1" si="876"/>
        <v>4.4949172488803344E-4</v>
      </c>
      <c r="AB478" s="240">
        <f t="shared" ca="1" si="877"/>
        <v>-4.2101597351618049E-4</v>
      </c>
      <c r="AC478" s="240">
        <f t="shared" ca="1" si="878"/>
        <v>3.6203851229688896E-4</v>
      </c>
      <c r="AD478" s="240">
        <f t="shared" ca="1" si="879"/>
        <v>-2.7683213257968049E-4</v>
      </c>
      <c r="AE478" s="240">
        <f t="shared" ca="1" si="880"/>
        <v>1.7156985494992376E-4</v>
      </c>
      <c r="AF478" s="240">
        <f t="shared" ca="1" si="881"/>
        <v>-5.3877707045783384E-5</v>
      </c>
      <c r="AG478" s="240">
        <f t="shared" ca="1" si="882"/>
        <v>-6.7717765888601308E-5</v>
      </c>
      <c r="AH478" s="240">
        <f t="shared" ca="1" si="883"/>
        <v>1.8440723103092268E-4</v>
      </c>
      <c r="AI478" s="240">
        <f t="shared" ca="1" si="884"/>
        <v>-2.8773678536582589E-4</v>
      </c>
      <c r="AJ478" s="240">
        <f t="shared" ca="1" si="885"/>
        <v>3.7022042293808667E-4</v>
      </c>
      <c r="AK478" s="240">
        <f t="shared" ca="1" si="886"/>
        <v>-4.2588238002695591E-4</v>
      </c>
      <c r="AL478" s="240">
        <f t="shared" ca="1" si="887"/>
        <v>4.5069006648987004E-4</v>
      </c>
      <c r="AM478" s="240">
        <f t="shared" ca="1" si="888"/>
        <v>-4.4284621832242914E-4</v>
      </c>
      <c r="AN478" s="240">
        <f t="shared" ca="1" si="889"/>
        <v>4.029191056044893E-4</v>
      </c>
      <c r="AO478" s="240">
        <f t="shared" ca="1" si="890"/>
        <v>-3.3380136254419139E-4</v>
      </c>
      <c r="AP478" s="240">
        <f t="shared" ca="1" si="891"/>
        <v>2.4050042229551029E-4</v>
      </c>
      <c r="AQ478" s="240">
        <f t="shared" ca="1" si="892"/>
        <v>-1.2977573910002676E-4</v>
      </c>
      <c r="AR478" s="240">
        <f t="shared" ca="1" si="893"/>
        <v>9.6490802355219231E-6</v>
      </c>
      <c r="AS478" s="240">
        <f t="shared" ca="1" si="894"/>
        <v>1.1117663392414887E-4</v>
      </c>
      <c r="AT478" s="240">
        <f t="shared" ca="1" si="895"/>
        <v>-2.239478379391142E-4</v>
      </c>
      <c r="AU478" s="240">
        <f t="shared" ca="1" si="896"/>
        <v>3.2049449846055999E-4</v>
      </c>
      <c r="AV478" s="240">
        <f t="shared" ca="1" si="897"/>
        <v>-3.9382201573168874E-4</v>
      </c>
      <c r="AW478" s="240">
        <f t="shared" ca="1" si="898"/>
        <v>4.3861796743047588E-4</v>
      </c>
      <c r="AX478" s="240">
        <f t="shared" ca="1" si="899"/>
        <v>-4.5163698234298175E-4</v>
      </c>
      <c r="AY478" s="240">
        <f t="shared" ca="1" si="900"/>
        <v>4.3193586059001005E-4</v>
      </c>
      <c r="AZ478" s="240">
        <f t="shared" ca="1" si="901"/>
        <v>-3.809419064478342E-4</v>
      </c>
      <c r="BA478" s="240">
        <f t="shared" ca="1" si="902"/>
        <v>3.0234952319580692E-4</v>
      </c>
      <c r="BB478" s="240">
        <f t="shared" ca="1" si="903"/>
        <v>-2.0185256147373017E-4</v>
      </c>
      <c r="BC478" s="240">
        <f t="shared" ca="1" si="904"/>
        <v>8.6731811939961086E-5</v>
      </c>
      <c r="BD478" s="240">
        <f t="shared" ca="1" si="905"/>
        <v>3.4672472492118642E-5</v>
      </c>
      <c r="BE478" s="240">
        <f t="shared" ca="1" si="906"/>
        <v>-1.5356481019967064E-4</v>
      </c>
      <c r="BF478" s="240">
        <f t="shared" ca="1" si="907"/>
        <v>2.6133170474560569E-4</v>
      </c>
      <c r="BG478" s="240">
        <f t="shared" ca="1" si="908"/>
        <v>-3.5016567433500856E-4</v>
      </c>
      <c r="BH478" s="240">
        <f t="shared" ca="1" si="909"/>
        <v>4.1363088722878806E-4</v>
      </c>
      <c r="BI478" s="240">
        <f t="shared" ca="1" si="910"/>
        <v>-4.4712942403466946E-4</v>
      </c>
      <c r="BJ478" s="240">
        <f t="shared" ca="1" si="911"/>
        <v>4.4823438716624215E-4</v>
      </c>
      <c r="BK478" s="240">
        <f t="shared" ca="1" si="912"/>
        <v>-4.168657243999531E-4</v>
      </c>
      <c r="BL478" s="240">
        <f t="shared" ca="1" si="913"/>
        <v>3.5529602848806445E-4</v>
      </c>
      <c r="BM478" s="240">
        <f t="shared" ca="1" si="914"/>
        <v>-2.6798589265799016E-4</v>
      </c>
      <c r="BN478" s="240">
        <f t="shared" ca="1" si="915"/>
        <v>1.6126075014111761E-4</v>
      </c>
      <c r="BO478" s="240">
        <f t="shared" ca="1" si="916"/>
        <v>-4.2852610018475961E-5</v>
      </c>
      <c r="BP478" s="240">
        <f t="shared" ca="1" si="917"/>
        <v>-7.8660110355771459E-5</v>
      </c>
      <c r="BQ478" s="240">
        <f t="shared" ca="1" si="918"/>
        <v>1.9447407340591718E-4</v>
      </c>
      <c r="BR478" s="240">
        <f t="shared" ca="1" si="919"/>
        <v>-2.9619880437696582E-4</v>
      </c>
      <c r="BS478" s="240">
        <f t="shared" ca="1" si="920"/>
        <v>3.7646456334557382E-4</v>
      </c>
      <c r="BT478" s="240">
        <f t="shared" ca="1" si="921"/>
        <v>-4.2945626716822547E-4</v>
      </c>
      <c r="BU478" s="240">
        <f t="shared" ca="1" si="922"/>
        <v>4.5133477985960231E-4</v>
      </c>
      <c r="BV478" s="240">
        <f t="shared" ca="1" si="923"/>
        <v>-4.4051504981125228E-4</v>
      </c>
      <c r="BW478" s="240">
        <f t="shared" ca="1" si="924"/>
        <v>3.9778094340193429E-4</v>
      </c>
      <c r="BX478" s="240">
        <f t="shared" ca="1" si="925"/>
        <v>-3.2622845554938085E-4</v>
      </c>
      <c r="BY478" s="240">
        <f t="shared" ca="1" si="926"/>
        <v>2.3104141147787591E-4</v>
      </c>
      <c r="BZ478" s="240">
        <f t="shared" ca="1" si="927"/>
        <v>-1.1911590963056487E-4</v>
      </c>
      <c r="CA478" s="240">
        <f t="shared" ca="1" si="928"/>
        <v>-1.4392859630938325E-6</v>
      </c>
      <c r="CB478" s="240">
        <f t="shared" ca="1" si="929"/>
        <v>1.2189020835669522E-4</v>
      </c>
      <c r="CC478" s="240">
        <f t="shared" ca="1" si="930"/>
        <v>-2.3351044497491066E-4</v>
      </c>
      <c r="CD478" s="240">
        <f t="shared" ca="1" si="931"/>
        <v>3.2821334760343795E-4</v>
      </c>
      <c r="CE478" s="240">
        <f t="shared" ca="1" si="932"/>
        <v>-3.9913789281466414E-4</v>
      </c>
      <c r="CF478" s="240">
        <f t="shared" ca="1" si="933"/>
        <v>4.4114574849016069E-4</v>
      </c>
      <c r="CG478" s="240">
        <f t="shared" ca="1" si="934"/>
        <v>-4.511935350298001E-4</v>
      </c>
      <c r="CH478" s="240">
        <f t="shared" ca="1" si="935"/>
        <v>4.2855331171655554E-4</v>
      </c>
      <c r="CI478" s="240">
        <f t="shared" ca="1" si="936"/>
        <v>-3.7486531446977807E-4</v>
      </c>
      <c r="CJ478" s="240">
        <f t="shared" ca="1" si="937"/>
        <v>2.9401912424915135E-4</v>
      </c>
      <c r="CK478" s="240">
        <f t="shared" ca="1" si="938"/>
        <v>-1.9187187520515784E-4</v>
      </c>
      <c r="CL478" s="240">
        <f t="shared" ca="1" si="939"/>
        <v>7.5823917794890308E-5</v>
      </c>
      <c r="CM478" s="240">
        <f t="shared" ca="1" si="940"/>
        <v>4.5717320834058102E-5</v>
      </c>
      <c r="CN478" s="240">
        <f t="shared" ca="1" si="941"/>
        <v>-1.6394643701919049E-4</v>
      </c>
      <c r="CO478" s="240">
        <f t="shared" ca="1" si="942"/>
        <v>2.7029798330901279E-4</v>
      </c>
      <c r="CP478" s="240">
        <f t="shared" ca="1" si="943"/>
        <v>-3.5706701687281356E-4</v>
      </c>
      <c r="CQ478" s="240">
        <f t="shared" ca="1" si="944"/>
        <v>4.179673061849764E-4</v>
      </c>
      <c r="CR478" s="240">
        <f t="shared" ca="1" si="945"/>
        <v>-4.4858675509933777E-4</v>
      </c>
      <c r="CS478" s="240">
        <f t="shared" ca="1" si="946"/>
        <v>4.46707049810186E-4</v>
      </c>
      <c r="CT478" s="240">
        <f t="shared" ca="1" si="947"/>
        <v>-4.1246437095895667E-4</v>
      </c>
      <c r="CU478" s="240">
        <f t="shared" ca="1" si="948"/>
        <v>3.4833952763705316E-4</v>
      </c>
      <c r="CV478" s="240">
        <f t="shared" ca="1" si="949"/>
        <v>-2.5897822805519012E-4</v>
      </c>
      <c r="CW478" s="240">
        <f t="shared" ca="1" si="950"/>
        <v>1.5085450788637832E-4</v>
      </c>
      <c r="CX478" s="240">
        <f t="shared" ca="1" si="951"/>
        <v>-3.1801700181268545E-5</v>
      </c>
      <c r="CY478" s="240">
        <f t="shared" ca="1" si="952"/>
        <v>-8.9555072913760484E-5</v>
      </c>
      <c r="CZ478" s="240">
        <f t="shared" ca="1" si="953"/>
        <v>2.0442377187094015E-4</v>
      </c>
      <c r="DA478" s="240">
        <f t="shared" ca="1" si="954"/>
        <v>-3.0448240430394039E-4</v>
      </c>
      <c r="DB478" s="240">
        <f t="shared" ca="1" si="955"/>
        <v>3.8248193557701842E-4</v>
      </c>
      <c r="DC478" s="240">
        <f t="shared" ca="1" si="956"/>
        <v>-4.327714659125609E-4</v>
      </c>
      <c r="DD478" s="240">
        <f t="shared" ca="1" si="957"/>
        <v>4.5170762603444182E-4</v>
      </c>
      <c r="DE478" s="240">
        <f t="shared" ca="1" si="958"/>
        <v>-4.3791853150598476E-4</v>
      </c>
      <c r="DF478" s="240">
        <f t="shared" ca="1" si="959"/>
        <v>3.924031728330738E-4</v>
      </c>
      <c r="DG478" s="240">
        <f t="shared" ca="1" si="960"/>
        <v>-3.1845904073141948E-4</v>
      </c>
      <c r="DH478" s="240">
        <f t="shared" ca="1" si="961"/>
        <v>2.2144322995315644E-4</v>
      </c>
      <c r="DI478" s="240">
        <f t="shared" ca="1" si="962"/>
        <v>-1.0838432919117846E-4</v>
      </c>
      <c r="DJ478" s="240">
        <f t="shared" ca="1" si="963"/>
        <v>-1.2526785189676578E-5</v>
      </c>
      <c r="DK478" s="240">
        <f t="shared" ca="1" si="964"/>
        <v>1.3253036068549585E-4</v>
      </c>
      <c r="DL478" s="240">
        <f t="shared" ca="1" si="965"/>
        <v>-2.4293239405018304E-4</v>
      </c>
      <c r="DM478" s="240">
        <f t="shared" ca="1" si="966"/>
        <v>3.3573449329838957E-4</v>
      </c>
      <c r="DN478" s="240">
        <f t="shared" ca="1" si="967"/>
        <v>-4.0421334415572893E-4</v>
      </c>
      <c r="DO478" s="240">
        <f t="shared" ca="1" si="968"/>
        <v>4.4340779984645815E-4</v>
      </c>
      <c r="DP478" s="240">
        <f t="shared" ca="1" si="969"/>
        <v>-4.5047830560232972E-4</v>
      </c>
      <c r="DQ478" s="240">
        <f t="shared" ca="1" si="970"/>
        <v>4.2491261835275919E-4</v>
      </c>
      <c r="DR478" s="240">
        <f t="shared" ca="1" si="971"/>
        <v>-3.6856291764340247E-4</v>
      </c>
      <c r="DS478" s="240">
        <f t="shared" ca="1" si="972"/>
        <v>2.8551161917612141E-4</v>
      </c>
      <c r="DT478" s="240">
        <f t="shared" ca="1" si="973"/>
        <v>-1.8177561249351355E-4</v>
      </c>
      <c r="DU478" s="240">
        <f t="shared" ca="1" si="974"/>
        <v>6.4870350156966025E-5</v>
      </c>
      <c r="DV478" s="240">
        <f t="shared" ca="1" si="975"/>
        <v>5.6734630771407751E-5</v>
      </c>
      <c r="DW478" s="240">
        <f t="shared" ca="1" si="976"/>
        <v>-1.7422930863539011E-4</v>
      </c>
      <c r="DX478" s="240">
        <f t="shared" ca="1" si="977"/>
        <v>2.7910144447436684E-4</v>
      </c>
      <c r="DY478" s="240">
        <f t="shared" ca="1" si="978"/>
        <v>-3.6375327559125031E-4</v>
      </c>
      <c r="DZ478" s="240">
        <f t="shared" ca="1" si="979"/>
        <v>4.2205195726472783E-4</v>
      </c>
      <c r="EA478" s="240">
        <f t="shared" ca="1" si="980"/>
        <v>-4.4977387427647066E-4</v>
      </c>
      <c r="EB478" s="240">
        <f t="shared" ca="1" si="981"/>
        <v>4.4491063283077467E-4</v>
      </c>
      <c r="EC478" s="240">
        <f t="shared" ca="1" si="982"/>
        <v>-4.0781456440394138E-4</v>
      </c>
      <c r="ED478" s="240">
        <f t="shared" ca="1" si="983"/>
        <v>3.4117320007983883E-4</v>
      </c>
      <c r="EE478" s="240">
        <f t="shared" ca="1" si="984"/>
        <v>-2.4981456465162906E-4</v>
      </c>
      <c r="EF478" s="240">
        <f t="shared" ca="1" si="985"/>
        <v>1.4035739651687754E-4</v>
      </c>
      <c r="EG478" s="240">
        <f t="shared" ca="1" si="986"/>
        <v>-2.073163418900127E-5</v>
      </c>
      <c r="EH478" s="240">
        <f t="shared" ca="1" si="987"/>
        <v>-1.0039609084448105E-4</v>
      </c>
      <c r="EI478" s="240">
        <f t="shared" ca="1" si="988"/>
        <v>2.1425033309969662E-4</v>
      </c>
      <c r="EJ478" s="240">
        <f t="shared" ca="1" si="989"/>
        <v>-3.1258259541587377E-4</v>
      </c>
      <c r="EK478" s="240">
        <f t="shared" ca="1" si="990"/>
        <v>3.8826891499239895E-4</v>
      </c>
      <c r="EL478" s="240">
        <f t="shared" ca="1" si="991"/>
        <v>-4.3582597930819084E-4</v>
      </c>
      <c r="EM478" s="240">
        <f t="shared" ca="1" si="992"/>
        <v>4.5180838042579443E-4</v>
      </c>
      <c r="EN478" s="240">
        <f t="shared" ca="1" si="993"/>
        <v>-4.3505822745216615E-4</v>
      </c>
      <c r="EO478" s="240">
        <f t="shared" ca="1" si="994"/>
        <v>3.8678903326578581E-4</v>
      </c>
      <c r="EP478" s="240">
        <f t="shared" ca="1" si="995"/>
        <v>-3.1049779809526286E-4</v>
      </c>
      <c r="EQ478" s="240">
        <f t="shared" ca="1" si="996"/>
        <v>2.1171165930703123E-4</v>
      </c>
      <c r="ER478" s="240">
        <f t="shared" ca="1" si="997"/>
        <v>-9.7587462084625879E-5</v>
      </c>
      <c r="ES478" s="240">
        <f t="shared" ca="1" si="998"/>
        <v>-2.3606738749242109E-5</v>
      </c>
      <c r="ET478" s="240">
        <f t="shared" ca="1" si="999"/>
        <v>1.4309068168066129E-4</v>
      </c>
      <c r="EU478" s="240">
        <f t="shared" ca="1" si="1000"/>
        <v>-2.5220800973510673E-4</v>
      </c>
      <c r="EV478" s="240">
        <f t="shared" ca="1" si="1001"/>
        <v>3.4305340508851694E-4</v>
      </c>
      <c r="EW478" s="240">
        <f t="shared" ca="1" si="1002"/>
        <v>-4.090453124927904E-4</v>
      </c>
      <c r="EX478" s="240">
        <f t="shared" ca="1" si="1003"/>
        <v>4.4540275892420897E-4</v>
      </c>
      <c r="EY478" s="240">
        <f t="shared" ca="1" si="1004"/>
        <v>-4.494917248880323E-4</v>
      </c>
      <c r="EZ478" s="240">
        <f t="shared" ca="1" si="1005"/>
        <v>4.2101597351618223E-4</v>
      </c>
      <c r="FA478" s="240">
        <f t="shared" ca="1" si="1006"/>
        <v>-3.6203851229688603E-4</v>
      </c>
      <c r="FB478" s="240">
        <f t="shared" ca="1" si="1007"/>
        <v>2.7683213257966651E-4</v>
      </c>
      <c r="FC478" s="240">
        <f t="shared" ca="1" si="1008"/>
        <v>-1.7156985494991923E-4</v>
      </c>
      <c r="FD478" s="240">
        <f t="shared" ca="1" si="1009"/>
        <v>5.387770704576582E-5</v>
      </c>
      <c r="FE478" s="240">
        <f t="shared" ca="1" si="1010"/>
        <v>6.7717765888599708E-5</v>
      </c>
      <c r="FF478" s="240">
        <f t="shared" ca="1" si="1011"/>
        <v>-1.8440723103093298E-4</v>
      </c>
      <c r="FG478" s="240">
        <f t="shared" ca="1" si="1012"/>
        <v>2.8773678536582475E-4</v>
      </c>
      <c r="FH478" s="240">
        <f t="shared" ca="1" si="1013"/>
        <v>-3.7022042293808949E-4</v>
      </c>
      <c r="FI478" s="240">
        <f t="shared" ca="1" si="1014"/>
        <v>4.258823800269532E-4</v>
      </c>
      <c r="FJ478" s="240">
        <f t="shared" ca="1" si="1015"/>
        <v>-4.5069006648987037E-4</v>
      </c>
      <c r="FK478" s="240">
        <f t="shared" ca="1" si="1016"/>
        <v>4.4284621832242567E-4</v>
      </c>
      <c r="FL478" s="240">
        <f t="shared" ca="1" si="1017"/>
        <v>-4.0291910560448702E-4</v>
      </c>
      <c r="FM478" s="240">
        <f t="shared" ca="1" si="1018"/>
        <v>3.3380136254418375E-4</v>
      </c>
      <c r="FN478" s="240">
        <f t="shared" ca="1" si="1019"/>
        <v>-2.4050042229551159E-4</v>
      </c>
      <c r="FO478" s="240">
        <f t="shared" ca="1" si="1020"/>
        <v>1.2977573910001591E-4</v>
      </c>
      <c r="FP478" s="240">
        <f t="shared" ca="1" si="1021"/>
        <v>-9.6490802355298649E-6</v>
      </c>
      <c r="FQ478" s="240">
        <f t="shared" ca="1" si="1022"/>
        <v>-1.1117663392415356E-4</v>
      </c>
      <c r="FR478" s="240">
        <f t="shared" ca="1" si="1023"/>
        <v>2.2394783793910726E-4</v>
      </c>
      <c r="FS478" s="240">
        <f t="shared" ca="1" si="1024"/>
        <v>-3.204944984605634E-4</v>
      </c>
      <c r="FT478" s="240">
        <f t="shared" ca="1" si="1025"/>
        <v>3.9382201573169741E-4</v>
      </c>
      <c r="FU478" s="240">
        <f t="shared" ca="1" si="1026"/>
        <v>-4.3861796743047544E-4</v>
      </c>
      <c r="FV478" s="240">
        <f t="shared" ca="1" si="1027"/>
        <v>4.5163698234298142E-4</v>
      </c>
      <c r="FW478" s="240">
        <f t="shared" ca="1" si="1028"/>
        <v>-4.3193586059001238E-4</v>
      </c>
      <c r="FX478" s="240">
        <f t="shared" ca="1" si="1029"/>
        <v>3.8094190644783155E-4</v>
      </c>
      <c r="FY478" s="240">
        <f t="shared" ca="1" si="1030"/>
        <v>-3.0234952319581289E-4</v>
      </c>
      <c r="FZ478" s="240">
        <f t="shared" ca="1" si="1031"/>
        <v>2.0185256147372578E-4</v>
      </c>
      <c r="GA478" s="240">
        <f t="shared" ca="1" si="1032"/>
        <v>-8.6731811939943712E-5</v>
      </c>
      <c r="GB478" s="240">
        <f t="shared" ca="1" si="1033"/>
        <v>-3.4672472492123521E-5</v>
      </c>
      <c r="GC478" s="240">
        <f t="shared" ca="1" si="1034"/>
        <v>1.5356481019968728E-4</v>
      </c>
      <c r="GD478" s="240">
        <f t="shared" ca="1" si="1035"/>
        <v>-2.6133170474563057E-4</v>
      </c>
      <c r="GE478" s="240">
        <f t="shared" ca="1" si="1036"/>
        <v>3.5016567433499539E-4</v>
      </c>
      <c r="GF478" s="240">
        <f t="shared" ca="1" si="1037"/>
        <v>-4.1363088722878481E-4</v>
      </c>
      <c r="GG478" s="240">
        <f t="shared" ca="1" si="1038"/>
        <v>4.4712942403467011E-4</v>
      </c>
      <c r="GH478" s="240">
        <f t="shared" ca="1" si="1039"/>
        <v>-4.4823438716623992E-4</v>
      </c>
      <c r="GI478" s="240">
        <f t="shared" ca="1" si="1040"/>
        <v>4.1686572439994133E-4</v>
      </c>
      <c r="GJ478" s="240">
        <f t="shared" ca="1" si="1041"/>
        <v>-3.5529602848806939E-4</v>
      </c>
      <c r="GK478" s="240">
        <f t="shared" ca="1" si="1042"/>
        <v>2.679858926579862E-4</v>
      </c>
      <c r="GL478" s="240">
        <f t="shared" ca="1" si="1043"/>
        <v>-1.6126075014111306E-4</v>
      </c>
      <c r="GM478" s="240">
        <f t="shared" ca="1" si="1044"/>
        <v>4.2852610018458397E-5</v>
      </c>
      <c r="GN478" s="240">
        <f t="shared" ca="1" si="1045"/>
        <v>7.8660110355750914E-5</v>
      </c>
      <c r="GO478" s="240">
        <f t="shared" ca="1" si="1046"/>
        <v>-1.9447407340590997E-4</v>
      </c>
      <c r="GP478" s="240">
        <f t="shared" ca="1" si="1047"/>
        <v>2.961988043769695E-4</v>
      </c>
      <c r="GQ478" s="240">
        <f t="shared" ca="1" si="1048"/>
        <v>-3.7646456334558363E-4</v>
      </c>
      <c r="GR478" s="240">
        <f t="shared" ca="1" si="1049"/>
        <v>4.2945626716823501E-4</v>
      </c>
      <c r="GS478" s="240">
        <f t="shared" ca="1" si="1050"/>
        <v>-4.5133477985960198E-4</v>
      </c>
      <c r="GT478" s="240">
        <f t="shared" ca="1" si="1051"/>
        <v>4.405150498112512E-4</v>
      </c>
      <c r="GU478" s="240">
        <f t="shared" ca="1" si="1052"/>
        <v>-3.9778094340193202E-4</v>
      </c>
      <c r="GV478" s="240">
        <f t="shared" ca="1" si="1053"/>
        <v>3.2622845554936859E-4</v>
      </c>
      <c r="GW478" s="240">
        <f t="shared" ca="1" si="1054"/>
        <v>-2.310414114778938E-4</v>
      </c>
      <c r="GX478" s="240">
        <f t="shared" ca="1" si="1055"/>
        <v>1.1911590963057257E-4</v>
      </c>
      <c r="GY478" s="240">
        <f t="shared" ca="1" si="1056"/>
        <v>1.4392859630987115E-6</v>
      </c>
      <c r="GZ478" s="240">
        <f t="shared" ca="1" si="1057"/>
        <v>-1.2189020835671224E-4</v>
      </c>
      <c r="HA478" s="240">
        <f t="shared" ca="1" si="1058"/>
        <v>2.3351044497493679E-4</v>
      </c>
      <c r="HB478" s="240">
        <f t="shared" ca="1" si="1059"/>
        <v>-3.2821334760342363E-4</v>
      </c>
      <c r="HC478" s="240">
        <f t="shared" ca="1" si="1060"/>
        <v>3.991378928146604E-4</v>
      </c>
      <c r="HD478" s="240">
        <f t="shared" ca="1" si="1061"/>
        <v>-4.4114574849016177E-4</v>
      </c>
      <c r="HE478" s="240">
        <f t="shared" ca="1" si="1062"/>
        <v>4.5119353502979913E-4</v>
      </c>
      <c r="HF478" s="240">
        <f t="shared" ca="1" si="1063"/>
        <v>-4.285533117165621E-4</v>
      </c>
      <c r="HG478" s="240">
        <f t="shared" ca="1" si="1064"/>
        <v>3.7486531446978251E-4</v>
      </c>
      <c r="HH478" s="240">
        <f t="shared" ca="1" si="1065"/>
        <v>-2.9401912424914766E-4</v>
      </c>
      <c r="HI478" s="240">
        <f t="shared" ca="1" si="1066"/>
        <v>1.9187187520514182E-4</v>
      </c>
      <c r="HJ478" s="240">
        <f t="shared" ca="1" si="1067"/>
        <v>-7.5823917794860167E-5</v>
      </c>
      <c r="HK478" s="240">
        <f t="shared" ca="1" si="1068"/>
        <v>-4.5717320834037366E-5</v>
      </c>
      <c r="HL478" s="240">
        <f t="shared" ca="1" si="1069"/>
        <v>1.6394643701918304E-4</v>
      </c>
      <c r="HM478" s="240">
        <f t="shared" ca="1" si="1070"/>
        <v>-2.7029798330901669E-4</v>
      </c>
      <c r="HN478" s="240">
        <f t="shared" ca="1" si="1071"/>
        <v>3.570670168728244E-4</v>
      </c>
      <c r="HO478" s="240">
        <f t="shared" ca="1" si="1072"/>
        <v>-4.1796730618498795E-4</v>
      </c>
      <c r="HP478" s="240">
        <f t="shared" ca="1" si="1073"/>
        <v>4.4858675509933533E-4</v>
      </c>
      <c r="HQ478" s="240">
        <f t="shared" ca="1" si="1074"/>
        <v>-4.4670704981018524E-4</v>
      </c>
      <c r="HR478" s="240">
        <f t="shared" ca="1" si="1075"/>
        <v>4.1246437095895472E-4</v>
      </c>
      <c r="HS478" s="240">
        <f t="shared" ca="1" si="1076"/>
        <v>-3.4833952763703365E-4</v>
      </c>
      <c r="HT478" s="240">
        <f t="shared" ca="1" si="1077"/>
        <v>2.5897822805520714E-4</v>
      </c>
      <c r="HU478" s="240">
        <f t="shared" ca="1" si="1078"/>
        <v>-1.5085450788637376E-4</v>
      </c>
      <c r="HV478" s="240">
        <f t="shared" ca="1" si="1079"/>
        <v>3.1801700181263666E-5</v>
      </c>
      <c r="HW478" s="240">
        <f t="shared" ca="1" si="1080"/>
        <v>8.9555072913765255E-5</v>
      </c>
      <c r="HX478" s="240">
        <f t="shared" ca="1" si="1081"/>
        <v>-2.0442377187096741E-4</v>
      </c>
      <c r="HY478" s="240">
        <f t="shared" ca="1" si="1082"/>
        <v>3.0448240430392499E-4</v>
      </c>
      <c r="HZ478" s="240">
        <f t="shared" ca="1" si="1083"/>
        <v>-3.8248193557702102E-4</v>
      </c>
      <c r="IA478" s="240">
        <f t="shared" ca="1" si="1084"/>
        <v>4.3277146591256231E-4</v>
      </c>
      <c r="IB478" s="240">
        <f t="shared" ca="1" si="1085"/>
        <v>-4.5170762603444247E-4</v>
      </c>
      <c r="IC478" s="240">
        <f t="shared" ca="1" si="1086"/>
        <v>4.3791853150598986E-4</v>
      </c>
      <c r="ID478" s="240">
        <f t="shared" ca="1" si="1087"/>
        <v>-3.9240317283307141E-4</v>
      </c>
      <c r="IE478" s="240">
        <f t="shared" ca="1" si="1088"/>
        <v>4.8624463173218278E-4</v>
      </c>
      <c r="IF478" s="240">
        <f t="shared" ca="1" si="1089"/>
        <v>-2.214432299531521E-4</v>
      </c>
      <c r="IG478" s="240">
        <f t="shared" ca="1" si="1090"/>
        <v>1.0838432919114878E-4</v>
      </c>
      <c r="IH478" s="240">
        <f t="shared" ca="1" si="1091"/>
        <v>1.2526785189655761E-5</v>
      </c>
      <c r="II478" s="240">
        <f t="shared" ca="1" si="1092"/>
        <v>-1.325303606855006E-4</v>
      </c>
      <c r="IJ478" s="240">
        <f t="shared" ca="1" si="1093"/>
        <v>2.4293239405018719E-4</v>
      </c>
      <c r="IK478" s="240">
        <f t="shared" ca="1" si="1094"/>
        <v>-3.3573449329841001E-4</v>
      </c>
      <c r="IL478" s="240">
        <f t="shared" ca="1" si="1095"/>
        <v>4.0421334415574259E-4</v>
      </c>
      <c r="IM478" s="240">
        <f t="shared" ca="1" si="1096"/>
        <v>-4.434077998464542E-4</v>
      </c>
      <c r="IN478" s="240">
        <f t="shared" ca="1" si="1097"/>
        <v>4.5047830560232939E-4</v>
      </c>
      <c r="IO478" s="240">
        <f t="shared" ca="1" si="1098"/>
        <v>-4.2491261835275756E-4</v>
      </c>
      <c r="IP478" s="240">
        <f t="shared" ca="1" si="1099"/>
        <v>3.6856291764338474E-4</v>
      </c>
      <c r="IQ478" s="240">
        <f t="shared" ca="1" si="1100"/>
        <v>-2.8551161917613751E-4</v>
      </c>
      <c r="IR478" s="240">
        <f t="shared" ca="1" si="1101"/>
        <v>1.8177561249350902E-4</v>
      </c>
      <c r="IS478" s="240">
        <f t="shared" ca="1" si="1102"/>
        <v>-6.4870350156961227E-5</v>
      </c>
      <c r="IT478" s="240">
        <f t="shared" ca="1" si="1103"/>
        <v>-5.6734630771412603E-5</v>
      </c>
      <c r="IU478" s="240">
        <f t="shared" ca="1" si="1104"/>
        <v>1.7422930863541825E-4</v>
      </c>
      <c r="IV478" s="240">
        <f t="shared" ca="1" si="1105"/>
        <v>-2.7910144447435047E-4</v>
      </c>
      <c r="IW478" s="240">
        <f t="shared" ca="1" si="1106"/>
        <v>3.6375327559125324E-4</v>
      </c>
      <c r="IX478" s="240">
        <f t="shared" ca="1" si="1107"/>
        <v>-4.2205195726472956E-4</v>
      </c>
      <c r="IY478" s="240">
        <f t="shared" ca="1" si="1108"/>
        <v>4.4977387427647353E-4</v>
      </c>
      <c r="IZ478" s="240">
        <f t="shared" ca="1" si="1109"/>
        <v>-4.4491063283077831E-4</v>
      </c>
      <c r="JA478" s="240">
        <f t="shared" ca="1" si="1110"/>
        <v>4.0781456440393932E-4</v>
      </c>
      <c r="JB478" s="240">
        <f t="shared" ca="1" si="1111"/>
        <v>-3.4117320007983563E-4</v>
      </c>
    </row>
    <row r="479" spans="2:262">
      <c r="B479" s="248">
        <v>118</v>
      </c>
      <c r="C479" s="247">
        <f t="shared" si="1112"/>
        <v>2.3046875000000016E-3</v>
      </c>
      <c r="D479" s="244">
        <f t="shared" ca="1" si="855"/>
        <v>23.803309955273292</v>
      </c>
      <c r="E479" s="243">
        <f ca="1">DT361</f>
        <v>-0.1966900447267092</v>
      </c>
      <c r="F479" s="242">
        <v>118</v>
      </c>
      <c r="G479" s="240">
        <f t="shared" ca="1" si="856"/>
        <v>2.2743375588530661E-4</v>
      </c>
      <c r="H479" s="240">
        <f t="shared" ca="1" si="857"/>
        <v>-1.787168640938859E-4</v>
      </c>
      <c r="I479" s="240">
        <f t="shared" ca="1" si="858"/>
        <v>1.192881314026759E-4</v>
      </c>
      <c r="J479" s="240">
        <f t="shared" ca="1" si="859"/>
        <v>-5.2709567097659942E-5</v>
      </c>
      <c r="K479" s="240">
        <f t="shared" ca="1" si="860"/>
        <v>-1.7028276548505965E-5</v>
      </c>
      <c r="L479" s="240">
        <f t="shared" ca="1" si="861"/>
        <v>8.5745487977840007E-5</v>
      </c>
      <c r="M479" s="240">
        <f t="shared" ca="1" si="862"/>
        <v>-1.4932332976933869E-4</v>
      </c>
      <c r="N479" s="240">
        <f t="shared" ca="1" si="863"/>
        <v>2.0395110543682747E-4</v>
      </c>
      <c r="O479" s="240">
        <f t="shared" ca="1" si="864"/>
        <v>-2.4635456302525782E-4</v>
      </c>
      <c r="P479" s="240">
        <f t="shared" ca="1" si="865"/>
        <v>2.7399214556634265E-4</v>
      </c>
      <c r="Q479" s="240">
        <f t="shared" ca="1" si="866"/>
        <v>-2.8520732563310457E-4</v>
      </c>
      <c r="R479" s="240">
        <f t="shared" ca="1" si="867"/>
        <v>2.7932789344194727E-4</v>
      </c>
      <c r="S479" s="240">
        <f t="shared" ca="1" si="868"/>
        <v>-2.5670624742226371E-4</v>
      </c>
      <c r="T479" s="240">
        <f t="shared" ca="1" si="869"/>
        <v>2.186982723378269E-4</v>
      </c>
      <c r="U479" s="241">
        <f t="shared" ca="1" si="870"/>
        <v>-1.6758207095242392E-4</v>
      </c>
      <c r="V479" s="240">
        <f t="shared" ca="1" si="871"/>
        <v>1.0642142026000655E-4</v>
      </c>
      <c r="W479" s="240">
        <f t="shared" ca="1" si="872"/>
        <v>-3.8882136370690847E-5</v>
      </c>
      <c r="X479" s="240">
        <f t="shared" ca="1" si="873"/>
        <v>-3.09876453189218E-5</v>
      </c>
      <c r="Y479" s="240">
        <f t="shared" ca="1" si="874"/>
        <v>9.9000105215214329E-5</v>
      </c>
      <c r="Z479" s="240">
        <f t="shared" ca="1" si="875"/>
        <v>-1.6107874693769032E-4</v>
      </c>
      <c r="AA479" s="240">
        <f t="shared" ca="1" si="876"/>
        <v>2.1350273229473333E-4</v>
      </c>
      <c r="AB479" s="240">
        <f t="shared" ca="1" si="877"/>
        <v>-2.5312989899895009E-4</v>
      </c>
      <c r="AC479" s="240">
        <f t="shared" ca="1" si="878"/>
        <v>2.7758509399918632E-4</v>
      </c>
      <c r="AD479" s="240">
        <f t="shared" ca="1" si="879"/>
        <v>-2.8540253420136178E-4</v>
      </c>
      <c r="AE479" s="240">
        <f t="shared" ca="1" si="880"/>
        <v>2.7611366183330483E-4</v>
      </c>
      <c r="AF479" s="240">
        <f t="shared" ca="1" si="881"/>
        <v>-2.5027522862322956E-4</v>
      </c>
      <c r="AG479" s="240">
        <f t="shared" ca="1" si="882"/>
        <v>2.0943592549657787E-4</v>
      </c>
      <c r="AH479" s="240">
        <f t="shared" ca="1" si="883"/>
        <v>-1.5604355792358214E-4</v>
      </c>
      <c r="AI479" s="240">
        <f t="shared" ca="1" si="884"/>
        <v>9.329833059451437E-5</v>
      </c>
      <c r="AJ479" s="240">
        <f t="shared" ca="1" si="885"/>
        <v>-2.4961035171532808E-5</v>
      </c>
      <c r="AK479" s="240">
        <f t="shared" ca="1" si="886"/>
        <v>-4.4872362137568156E-5</v>
      </c>
      <c r="AL479" s="240">
        <f t="shared" ca="1" si="887"/>
        <v>1.1201622252773821E-4</v>
      </c>
      <c r="AM479" s="240">
        <f t="shared" ca="1" si="888"/>
        <v>-1.724461112958338E-4</v>
      </c>
      <c r="AN479" s="240">
        <f t="shared" ca="1" si="889"/>
        <v>2.2254001236991176E-4</v>
      </c>
      <c r="AO479" s="240">
        <f t="shared" ca="1" si="890"/>
        <v>-2.5929542287439326E-4</v>
      </c>
      <c r="AP479" s="240">
        <f t="shared" ca="1" si="891"/>
        <v>2.8050931562700361E-4</v>
      </c>
      <c r="AQ479" s="240">
        <f t="shared" ca="1" si="892"/>
        <v>-2.8491018306641829E-4</v>
      </c>
      <c r="AR479" s="240">
        <f t="shared" ca="1" si="893"/>
        <v>2.7223424822860531E-4</v>
      </c>
      <c r="AS479" s="240">
        <f t="shared" ca="1" si="894"/>
        <v>-2.4324127487691994E-4</v>
      </c>
      <c r="AT479" s="240">
        <f t="shared" ca="1" si="895"/>
        <v>1.9966902916638692E-4</v>
      </c>
      <c r="AU479" s="240">
        <f t="shared" ca="1" si="896"/>
        <v>-1.4412912229589927E-4</v>
      </c>
      <c r="AV479" s="240">
        <f t="shared" ca="1" si="897"/>
        <v>7.9950477078655219E-5</v>
      </c>
      <c r="AW479" s="240">
        <f t="shared" ca="1" si="898"/>
        <v>-1.0979800652316098E-5</v>
      </c>
      <c r="AX479" s="240">
        <f t="shared" ca="1" si="899"/>
        <v>-5.86489775054664E-5</v>
      </c>
      <c r="AY479" s="240">
        <f t="shared" ca="1" si="900"/>
        <v>1.2476248294872864E-4</v>
      </c>
      <c r="AZ479" s="240">
        <f t="shared" ca="1" si="901"/>
        <v>-1.8339803786737344E-4</v>
      </c>
      <c r="BA479" s="240">
        <f t="shared" ca="1" si="902"/>
        <v>2.31041174063088E-4</v>
      </c>
      <c r="BB479" s="240">
        <f t="shared" ca="1" si="903"/>
        <v>-2.6483628136453465E-4</v>
      </c>
      <c r="BC479" s="240">
        <f t="shared" ca="1" si="904"/>
        <v>2.8275776574376052E-4</v>
      </c>
      <c r="BD479" s="240">
        <f t="shared" ca="1" si="905"/>
        <v>-2.8373145834528291E-4</v>
      </c>
      <c r="BE479" s="240">
        <f t="shared" ca="1" si="906"/>
        <v>2.67698998475019E-4</v>
      </c>
      <c r="BF479" s="240">
        <f t="shared" ca="1" si="907"/>
        <v>-2.3562133159401463E-4</v>
      </c>
      <c r="BG479" s="240">
        <f t="shared" ca="1" si="908"/>
        <v>1.8942111265599567E-4</v>
      </c>
      <c r="BH479" s="240">
        <f t="shared" ca="1" si="909"/>
        <v>-1.3186746698838533E-4</v>
      </c>
      <c r="BI479" s="240">
        <f t="shared" ca="1" si="910"/>
        <v>6.6410015860671022E-5</v>
      </c>
      <c r="BJ479" s="240">
        <f t="shared" ca="1" si="911"/>
        <v>3.0278851683849704E-6</v>
      </c>
      <c r="BK479" s="240">
        <f t="shared" ca="1" si="912"/>
        <v>-7.2284302349514201E-5</v>
      </c>
      <c r="BL479" s="240">
        <f t="shared" ca="1" si="913"/>
        <v>1.3720817962039993E-4</v>
      </c>
      <c r="BM479" s="240">
        <f t="shared" ca="1" si="914"/>
        <v>-1.9390814250191653E-4</v>
      </c>
      <c r="BN479" s="240">
        <f t="shared" ca="1" si="915"/>
        <v>2.3898573733112708E-4</v>
      </c>
      <c r="BO479" s="240">
        <f t="shared" ca="1" si="916"/>
        <v>-2.6973912605595312E-4</v>
      </c>
      <c r="BP479" s="240">
        <f t="shared" ca="1" si="917"/>
        <v>2.843250276361864E-4</v>
      </c>
      <c r="BQ479" s="240">
        <f t="shared" ca="1" si="918"/>
        <v>-2.8186919968905356E-4</v>
      </c>
      <c r="BR479" s="240">
        <f t="shared" ca="1" si="919"/>
        <v>2.6251883838644479E-4</v>
      </c>
      <c r="BS479" s="240">
        <f t="shared" ca="1" si="920"/>
        <v>-2.2743375588530338E-4</v>
      </c>
      <c r="BT479" s="240">
        <f t="shared" ca="1" si="921"/>
        <v>1.7871686409388628E-4</v>
      </c>
      <c r="BU479" s="240">
        <f t="shared" ca="1" si="922"/>
        <v>-1.1928813140267403E-4</v>
      </c>
      <c r="BV479" s="240">
        <f t="shared" ca="1" si="923"/>
        <v>5.270956709765593E-5</v>
      </c>
      <c r="BW479" s="240">
        <f t="shared" ca="1" si="924"/>
        <v>1.7028276548512091E-5</v>
      </c>
      <c r="BX479" s="240">
        <f t="shared" ca="1" si="925"/>
        <v>-8.574548797784101E-5</v>
      </c>
      <c r="BY479" s="240">
        <f t="shared" ca="1" si="926"/>
        <v>1.4932332976934132E-4</v>
      </c>
      <c r="BZ479" s="240">
        <f t="shared" ca="1" si="927"/>
        <v>-2.0395110543683102E-4</v>
      </c>
      <c r="CA479" s="240">
        <f t="shared" ca="1" si="928"/>
        <v>2.4635456302525728E-4</v>
      </c>
      <c r="CB479" s="240">
        <f t="shared" ca="1" si="929"/>
        <v>-2.7399214556634292E-4</v>
      </c>
      <c r="CC479" s="240">
        <f t="shared" ca="1" si="930"/>
        <v>2.8520732563310473E-4</v>
      </c>
      <c r="CD479" s="240">
        <f t="shared" ca="1" si="931"/>
        <v>-2.7932789344194586E-4</v>
      </c>
      <c r="CE479" s="240">
        <f t="shared" ca="1" si="932"/>
        <v>2.5670624742226322E-4</v>
      </c>
      <c r="CF479" s="240">
        <f t="shared" ca="1" si="933"/>
        <v>-2.1869827233782492E-4</v>
      </c>
      <c r="CG479" s="240">
        <f t="shared" ca="1" si="934"/>
        <v>1.675820709524198E-4</v>
      </c>
      <c r="CH479" s="240">
        <f t="shared" ca="1" si="935"/>
        <v>-1.0642142025999995E-4</v>
      </c>
      <c r="CI479" s="240">
        <f t="shared" ca="1" si="936"/>
        <v>3.8882136370689804E-5</v>
      </c>
      <c r="CJ479" s="240">
        <f t="shared" ca="1" si="937"/>
        <v>3.098764531892485E-5</v>
      </c>
      <c r="CK479" s="240">
        <f t="shared" ca="1" si="938"/>
        <v>-9.9000105215219127E-5</v>
      </c>
      <c r="CL479" s="240">
        <f t="shared" ca="1" si="939"/>
        <v>1.6107874693768951E-4</v>
      </c>
      <c r="CM479" s="240">
        <f t="shared" ca="1" si="940"/>
        <v>-2.1350273229473537E-4</v>
      </c>
      <c r="CN479" s="240">
        <f t="shared" ca="1" si="941"/>
        <v>2.5312989899895237E-4</v>
      </c>
      <c r="CO479" s="240">
        <f t="shared" ca="1" si="942"/>
        <v>-2.7758509399918794E-4</v>
      </c>
      <c r="CP479" s="240">
        <f t="shared" ca="1" si="943"/>
        <v>2.8540253420136172E-4</v>
      </c>
      <c r="CQ479" s="240">
        <f t="shared" ca="1" si="944"/>
        <v>-2.7611366183330613E-4</v>
      </c>
      <c r="CR479" s="240">
        <f t="shared" ca="1" si="945"/>
        <v>2.5027522862322999E-4</v>
      </c>
      <c r="CS479" s="240">
        <f t="shared" ca="1" si="946"/>
        <v>-2.0943592549657852E-4</v>
      </c>
      <c r="CT479" s="240">
        <f t="shared" ca="1" si="947"/>
        <v>1.5604355792357957E-4</v>
      </c>
      <c r="CU479" s="240">
        <f t="shared" ca="1" si="948"/>
        <v>-9.3298330594511456E-5</v>
      </c>
      <c r="CV479" s="240">
        <f t="shared" ca="1" si="949"/>
        <v>2.496103517152572E-5</v>
      </c>
      <c r="CW479" s="240">
        <f t="shared" ca="1" si="950"/>
        <v>4.4872362137575203E-5</v>
      </c>
      <c r="CX479" s="240">
        <f t="shared" ca="1" si="951"/>
        <v>-1.1201622252773359E-4</v>
      </c>
      <c r="CY479" s="240">
        <f t="shared" ca="1" si="952"/>
        <v>1.7244611129583302E-4</v>
      </c>
      <c r="CZ479" s="240">
        <f t="shared" ca="1" si="953"/>
        <v>-2.2254001236991116E-4</v>
      </c>
      <c r="DA479" s="240">
        <f t="shared" ca="1" si="954"/>
        <v>2.5929542287439456E-4</v>
      </c>
      <c r="DB479" s="240">
        <f t="shared" ca="1" si="955"/>
        <v>-2.8050931562700421E-4</v>
      </c>
      <c r="DC479" s="240">
        <f t="shared" ca="1" si="956"/>
        <v>2.8491018306641785E-4</v>
      </c>
      <c r="DD479" s="240">
        <f t="shared" ca="1" si="957"/>
        <v>-2.722342482286032E-4</v>
      </c>
      <c r="DE479" s="240">
        <f t="shared" ca="1" si="958"/>
        <v>2.4324127487691412E-4</v>
      </c>
      <c r="DF479" s="240">
        <f t="shared" ca="1" si="959"/>
        <v>-1.996690291663905E-4</v>
      </c>
      <c r="DG479" s="240">
        <f t="shared" ca="1" si="960"/>
        <v>1.4412912229590011E-4</v>
      </c>
      <c r="DH479" s="240">
        <f t="shared" ca="1" si="961"/>
        <v>-7.9950477078652264E-5</v>
      </c>
      <c r="DI479" s="240">
        <f t="shared" ca="1" si="962"/>
        <v>1.0979800652313008E-5</v>
      </c>
      <c r="DJ479" s="240">
        <f t="shared" ca="1" si="963"/>
        <v>5.8648977505473387E-5</v>
      </c>
      <c r="DK479" s="240">
        <f t="shared" ca="1" si="964"/>
        <v>-1.2476248294873872E-4</v>
      </c>
      <c r="DL479" s="240">
        <f t="shared" ca="1" si="965"/>
        <v>1.8339803786738198E-4</v>
      </c>
      <c r="DM479" s="240">
        <f t="shared" ca="1" si="966"/>
        <v>-2.3104117406308504E-4</v>
      </c>
      <c r="DN479" s="240">
        <f t="shared" ca="1" si="967"/>
        <v>2.6483628136453579E-4</v>
      </c>
      <c r="DO479" s="240">
        <f t="shared" ca="1" si="968"/>
        <v>-2.8275776574376095E-4</v>
      </c>
      <c r="DP479" s="240">
        <f t="shared" ca="1" si="969"/>
        <v>2.8373145834528258E-4</v>
      </c>
      <c r="DQ479" s="240">
        <f t="shared" ca="1" si="970"/>
        <v>-2.6769899847501791E-4</v>
      </c>
      <c r="DR479" s="240">
        <f t="shared" ca="1" si="971"/>
        <v>2.3562133159400831E-4</v>
      </c>
      <c r="DS479" s="240">
        <f t="shared" ca="1" si="972"/>
        <v>-1.8942111265598727E-4</v>
      </c>
      <c r="DT479" s="240">
        <f t="shared" ca="1" si="973"/>
        <v>1.318674669883898E-4</v>
      </c>
      <c r="DU479" s="240">
        <f t="shared" ca="1" si="974"/>
        <v>-6.6410015860675928E-5</v>
      </c>
      <c r="DV479" s="240">
        <f t="shared" ca="1" si="975"/>
        <v>-3.0278851683880468E-6</v>
      </c>
      <c r="DW479" s="240">
        <f t="shared" ca="1" si="976"/>
        <v>7.2284302349517182E-5</v>
      </c>
      <c r="DX479" s="240">
        <f t="shared" ca="1" si="977"/>
        <v>-1.3720817962040261E-4</v>
      </c>
      <c r="DY479" s="240">
        <f t="shared" ca="1" si="978"/>
        <v>1.9390814250192477E-4</v>
      </c>
      <c r="DZ479" s="240">
        <f t="shared" ca="1" si="979"/>
        <v>-2.3898573733113315E-4</v>
      </c>
      <c r="EA479" s="240">
        <f t="shared" ca="1" si="980"/>
        <v>2.6973912605595144E-4</v>
      </c>
      <c r="EB479" s="240">
        <f t="shared" ca="1" si="981"/>
        <v>-2.8432502763618597E-4</v>
      </c>
      <c r="EC479" s="240">
        <f t="shared" ca="1" si="982"/>
        <v>2.8186919968905307E-4</v>
      </c>
      <c r="ED479" s="240">
        <f t="shared" ca="1" si="983"/>
        <v>-2.6251883838644354E-4</v>
      </c>
      <c r="EE479" s="240">
        <f t="shared" ca="1" si="984"/>
        <v>2.2743375588530148E-4</v>
      </c>
      <c r="EF479" s="240">
        <f t="shared" ca="1" si="985"/>
        <v>-1.7871686409387757E-4</v>
      </c>
      <c r="EG479" s="240">
        <f t="shared" ca="1" si="986"/>
        <v>1.1928813140266387E-4</v>
      </c>
      <c r="EH479" s="240">
        <f t="shared" ca="1" si="987"/>
        <v>-5.2709567097660863E-5</v>
      </c>
      <c r="EI479" s="240">
        <f t="shared" ca="1" si="988"/>
        <v>-1.7028276548507063E-5</v>
      </c>
      <c r="EJ479" s="240">
        <f t="shared" ca="1" si="989"/>
        <v>8.5745487977843951E-5</v>
      </c>
      <c r="EK479" s="240">
        <f t="shared" ca="1" si="990"/>
        <v>-1.4932332976934395E-4</v>
      </c>
      <c r="EL479" s="240">
        <f t="shared" ca="1" si="991"/>
        <v>2.0395110543683316E-4</v>
      </c>
      <c r="EM479" s="240">
        <f t="shared" ca="1" si="992"/>
        <v>-2.4635456302526297E-4</v>
      </c>
      <c r="EN479" s="240">
        <f t="shared" ca="1" si="993"/>
        <v>2.7399214556634606E-4</v>
      </c>
      <c r="EO479" s="240">
        <f t="shared" ca="1" si="994"/>
        <v>-2.8520732563310451E-4</v>
      </c>
      <c r="EP479" s="240">
        <f t="shared" ca="1" si="995"/>
        <v>2.7932789344194684E-4</v>
      </c>
      <c r="EQ479" s="240">
        <f t="shared" ca="1" si="996"/>
        <v>-2.5670624742226192E-4</v>
      </c>
      <c r="ER479" s="240">
        <f t="shared" ca="1" si="997"/>
        <v>2.1869827233782289E-4</v>
      </c>
      <c r="ES479" s="240">
        <f t="shared" ca="1" si="998"/>
        <v>-1.6758207095241728E-4</v>
      </c>
      <c r="ET479" s="240">
        <f t="shared" ca="1" si="999"/>
        <v>1.0642142025999711E-4</v>
      </c>
      <c r="EU479" s="240">
        <f t="shared" ca="1" si="1000"/>
        <v>-3.8882136370678718E-5</v>
      </c>
      <c r="EV479" s="240">
        <f t="shared" ca="1" si="1001"/>
        <v>-3.0987645318919849E-5</v>
      </c>
      <c r="EW479" s="240">
        <f t="shared" ca="1" si="1002"/>
        <v>9.900010521521441E-5</v>
      </c>
      <c r="EX479" s="240">
        <f t="shared" ca="1" si="1003"/>
        <v>-1.6107874693769205E-4</v>
      </c>
      <c r="EY479" s="240">
        <f t="shared" ca="1" si="1004"/>
        <v>2.135027322947374E-4</v>
      </c>
      <c r="EZ479" s="240">
        <f t="shared" ca="1" si="1005"/>
        <v>-2.5312989899895383E-4</v>
      </c>
      <c r="FA479" s="240">
        <f t="shared" ca="1" si="1006"/>
        <v>2.7758509399918865E-4</v>
      </c>
      <c r="FB479" s="240">
        <f t="shared" ca="1" si="1007"/>
        <v>-2.8540253420136162E-4</v>
      </c>
      <c r="FC479" s="240">
        <f t="shared" ca="1" si="1008"/>
        <v>2.7611366183330531E-4</v>
      </c>
      <c r="FD479" s="240">
        <f t="shared" ca="1" si="1009"/>
        <v>-2.5027522862322853E-4</v>
      </c>
      <c r="FE479" s="240">
        <f t="shared" ca="1" si="1010"/>
        <v>2.0943592549657646E-4</v>
      </c>
      <c r="FF479" s="240">
        <f t="shared" ca="1" si="1011"/>
        <v>-1.5604355792357699E-4</v>
      </c>
      <c r="FG479" s="240">
        <f t="shared" ca="1" si="1012"/>
        <v>9.3298330594508542E-5</v>
      </c>
      <c r="FH479" s="240">
        <f t="shared" ca="1" si="1013"/>
        <v>-2.4961035171522657E-5</v>
      </c>
      <c r="FI479" s="240">
        <f t="shared" ca="1" si="1014"/>
        <v>-4.4872362137578239E-5</v>
      </c>
      <c r="FJ479" s="240">
        <f t="shared" ca="1" si="1015"/>
        <v>1.1201622252775135E-4</v>
      </c>
      <c r="FK479" s="240">
        <f t="shared" ca="1" si="1016"/>
        <v>-1.7244611129583549E-4</v>
      </c>
      <c r="FL479" s="240">
        <f t="shared" ca="1" si="1017"/>
        <v>2.2254001236991306E-4</v>
      </c>
      <c r="FM479" s="240">
        <f t="shared" ca="1" si="1018"/>
        <v>-2.5929542287439586E-4</v>
      </c>
      <c r="FN479" s="240">
        <f t="shared" ca="1" si="1019"/>
        <v>2.8050931562700475E-4</v>
      </c>
      <c r="FO479" s="240">
        <f t="shared" ca="1" si="1020"/>
        <v>-2.8491018306641764E-4</v>
      </c>
      <c r="FP479" s="240">
        <f t="shared" ca="1" si="1021"/>
        <v>2.7223424822860227E-4</v>
      </c>
      <c r="FQ479" s="240">
        <f t="shared" ca="1" si="1022"/>
        <v>-2.4324127487691249E-4</v>
      </c>
      <c r="FR479" s="240">
        <f t="shared" ca="1" si="1023"/>
        <v>1.996690291663883E-4</v>
      </c>
      <c r="FS479" s="240">
        <f t="shared" ca="1" si="1024"/>
        <v>-1.4412912229589748E-4</v>
      </c>
      <c r="FT479" s="240">
        <f t="shared" ca="1" si="1025"/>
        <v>7.9950477078649323E-5</v>
      </c>
      <c r="FU479" s="240">
        <f t="shared" ca="1" si="1026"/>
        <v>-1.0979800652309945E-5</v>
      </c>
      <c r="FV479" s="240">
        <f t="shared" ca="1" si="1027"/>
        <v>-5.8648977505476395E-5</v>
      </c>
      <c r="FW479" s="240">
        <f t="shared" ca="1" si="1028"/>
        <v>1.2476248294874146E-4</v>
      </c>
      <c r="FX479" s="240">
        <f t="shared" ca="1" si="1029"/>
        <v>-1.8339803786738434E-4</v>
      </c>
      <c r="FY479" s="240">
        <f t="shared" ca="1" si="1030"/>
        <v>2.3104117406308683E-4</v>
      </c>
      <c r="FZ479" s="240">
        <f t="shared" ca="1" si="1031"/>
        <v>-2.6483628136453693E-4</v>
      </c>
      <c r="GA479" s="240">
        <f t="shared" ca="1" si="1032"/>
        <v>2.8275776574376139E-4</v>
      </c>
      <c r="GB479" s="240">
        <f t="shared" ca="1" si="1033"/>
        <v>-2.8373145834528399E-4</v>
      </c>
      <c r="GC479" s="240">
        <f t="shared" ca="1" si="1034"/>
        <v>2.6769899847501688E-4</v>
      </c>
      <c r="GD479" s="240">
        <f t="shared" ca="1" si="1035"/>
        <v>-2.3562133159401571E-4</v>
      </c>
      <c r="GE479" s="240">
        <f t="shared" ca="1" si="1036"/>
        <v>1.8942111265598497E-4</v>
      </c>
      <c r="GF479" s="240">
        <f t="shared" ca="1" si="1037"/>
        <v>-1.3186746698838706E-4</v>
      </c>
      <c r="GG479" s="240">
        <f t="shared" ca="1" si="1038"/>
        <v>6.6410015860657158E-5</v>
      </c>
      <c r="GH479" s="240">
        <f t="shared" ca="1" si="1039"/>
        <v>3.0278851683911368E-6</v>
      </c>
      <c r="GI479" s="240">
        <f t="shared" ca="1" si="1040"/>
        <v>-7.228430234950447E-5</v>
      </c>
      <c r="GJ479" s="240">
        <f t="shared" ca="1" si="1041"/>
        <v>1.3720817962040532E-4</v>
      </c>
      <c r="GK479" s="240">
        <f t="shared" ca="1" si="1042"/>
        <v>-1.9390814250191509E-4</v>
      </c>
      <c r="GL479" s="240">
        <f t="shared" ca="1" si="1043"/>
        <v>2.3898573733113489E-4</v>
      </c>
      <c r="GM479" s="240">
        <f t="shared" ca="1" si="1044"/>
        <v>-2.6973912605595247E-4</v>
      </c>
      <c r="GN479" s="240">
        <f t="shared" ca="1" si="1045"/>
        <v>2.8432502763618765E-4</v>
      </c>
      <c r="GO479" s="240">
        <f t="shared" ca="1" si="1046"/>
        <v>-2.8186919968905264E-4</v>
      </c>
      <c r="GP479" s="240">
        <f t="shared" ca="1" si="1047"/>
        <v>2.6251883838644875E-4</v>
      </c>
      <c r="GQ479" s="240">
        <f t="shared" ca="1" si="1048"/>
        <v>-2.2743375588529967E-4</v>
      </c>
      <c r="GR479" s="240">
        <f t="shared" ca="1" si="1049"/>
        <v>1.7871686409388779E-4</v>
      </c>
      <c r="GS479" s="240">
        <f t="shared" ca="1" si="1050"/>
        <v>-1.1928813140266106E-4</v>
      </c>
      <c r="GT479" s="240">
        <f t="shared" ca="1" si="1051"/>
        <v>5.2709567097657841E-5</v>
      </c>
      <c r="GU479" s="240">
        <f t="shared" ca="1" si="1052"/>
        <v>1.7028276548526335E-5</v>
      </c>
      <c r="GV479" s="240">
        <f t="shared" ca="1" si="1053"/>
        <v>-8.5745487977846878E-5</v>
      </c>
      <c r="GW479" s="240">
        <f t="shared" ca="1" si="1054"/>
        <v>1.4932332976936037E-4</v>
      </c>
      <c r="GX479" s="240">
        <f t="shared" ca="1" si="1055"/>
        <v>-2.0395110543683533E-4</v>
      </c>
      <c r="GY479" s="240">
        <f t="shared" ca="1" si="1056"/>
        <v>2.4635456302525636E-4</v>
      </c>
      <c r="GZ479" s="240">
        <f t="shared" ca="1" si="1057"/>
        <v>-2.7399214556634693E-4</v>
      </c>
      <c r="HA479" s="240">
        <f t="shared" ca="1" si="1058"/>
        <v>2.8520732563310462E-4</v>
      </c>
      <c r="HB479" s="240">
        <f t="shared" ca="1" si="1059"/>
        <v>-2.7932789344194288E-4</v>
      </c>
      <c r="HC479" s="240">
        <f t="shared" ca="1" si="1060"/>
        <v>2.5670624742226057E-4</v>
      </c>
      <c r="HD479" s="240">
        <f t="shared" ca="1" si="1061"/>
        <v>-2.1869827233781056E-4</v>
      </c>
      <c r="HE479" s="240">
        <f t="shared" ca="1" si="1062"/>
        <v>1.6758207095241481E-4</v>
      </c>
      <c r="HF479" s="240">
        <f t="shared" ca="1" si="1063"/>
        <v>-1.064214202600093E-4</v>
      </c>
      <c r="HG479" s="240">
        <f t="shared" ca="1" si="1064"/>
        <v>3.8882136370675682E-5</v>
      </c>
      <c r="HH479" s="240">
        <f t="shared" ca="1" si="1065"/>
        <v>3.0987645318922912E-5</v>
      </c>
      <c r="HI479" s="240">
        <f t="shared" ca="1" si="1066"/>
        <v>-9.9000105215232503E-5</v>
      </c>
      <c r="HJ479" s="240">
        <f t="shared" ca="1" si="1067"/>
        <v>1.6107874693769458E-4</v>
      </c>
      <c r="HK479" s="240">
        <f t="shared" ca="1" si="1068"/>
        <v>-2.1350273229475022E-4</v>
      </c>
      <c r="HL479" s="240">
        <f t="shared" ca="1" si="1069"/>
        <v>2.531298989989553E-4</v>
      </c>
      <c r="HM479" s="240">
        <f t="shared" ca="1" si="1070"/>
        <v>-2.7758509399918561E-4</v>
      </c>
      <c r="HN479" s="240">
        <f t="shared" ca="1" si="1071"/>
        <v>2.8540253420136156E-4</v>
      </c>
      <c r="HO479" s="240">
        <f t="shared" ca="1" si="1072"/>
        <v>-2.7611366183330455E-4</v>
      </c>
      <c r="HP479" s="240">
        <f t="shared" ca="1" si="1073"/>
        <v>2.502752286232192E-4</v>
      </c>
      <c r="HQ479" s="240">
        <f t="shared" ca="1" si="1074"/>
        <v>-2.0943592549657435E-4</v>
      </c>
      <c r="HR479" s="240">
        <f t="shared" ca="1" si="1075"/>
        <v>1.5604355792356084E-4</v>
      </c>
      <c r="HS479" s="240">
        <f t="shared" ca="1" si="1076"/>
        <v>-9.3298330594505683E-5</v>
      </c>
      <c r="HT479" s="240">
        <f t="shared" ca="1" si="1077"/>
        <v>2.4961035171535749E-5</v>
      </c>
      <c r="HU479" s="240">
        <f t="shared" ca="1" si="1078"/>
        <v>4.4872362137581275E-5</v>
      </c>
      <c r="HV479" s="240">
        <f t="shared" ca="1" si="1079"/>
        <v>-1.1201622252773924E-4</v>
      </c>
      <c r="HW479" s="240">
        <f t="shared" ca="1" si="1080"/>
        <v>1.7244611129585085E-4</v>
      </c>
      <c r="HX479" s="240">
        <f t="shared" ca="1" si="1081"/>
        <v>-2.2254001236991501E-4</v>
      </c>
      <c r="HY479" s="240">
        <f t="shared" ca="1" si="1082"/>
        <v>2.5929542287440394E-4</v>
      </c>
      <c r="HZ479" s="240">
        <f t="shared" ca="1" si="1083"/>
        <v>-2.8050931562700535E-4</v>
      </c>
      <c r="IA479" s="240">
        <f t="shared" ca="1" si="1084"/>
        <v>2.8491018306641845E-4</v>
      </c>
      <c r="IB479" s="240">
        <f t="shared" ca="1" si="1085"/>
        <v>-2.7223424822860135E-4</v>
      </c>
      <c r="IC479" s="240">
        <f t="shared" ca="1" si="1086"/>
        <v>2.432412748769194E-4</v>
      </c>
      <c r="ID479" s="240">
        <f t="shared" ca="1" si="1087"/>
        <v>-1.9966902916637453E-4</v>
      </c>
      <c r="IE479" s="240">
        <f t="shared" ca="1" si="1088"/>
        <v>3.1951634486424062E-4</v>
      </c>
      <c r="IF479" s="240">
        <f t="shared" ca="1" si="1089"/>
        <v>-7.9950477078630783E-5</v>
      </c>
      <c r="IG479" s="240">
        <f t="shared" ca="1" si="1090"/>
        <v>1.0979800652306855E-5</v>
      </c>
      <c r="IH479" s="240">
        <f t="shared" ca="1" si="1091"/>
        <v>5.8648977505463527E-5</v>
      </c>
      <c r="II479" s="240">
        <f t="shared" ca="1" si="1092"/>
        <v>-1.2476248294874425E-4</v>
      </c>
      <c r="IJ479" s="240">
        <f t="shared" ca="1" si="1093"/>
        <v>1.8339803786737426E-4</v>
      </c>
      <c r="IK479" s="240">
        <f t="shared" ca="1" si="1094"/>
        <v>-2.3104117406309816E-4</v>
      </c>
      <c r="IL479" s="240">
        <f t="shared" ca="1" si="1095"/>
        <v>2.6483628136453812E-4</v>
      </c>
      <c r="IM479" s="240">
        <f t="shared" ca="1" si="1096"/>
        <v>-2.8275776574376399E-4</v>
      </c>
      <c r="IN479" s="240">
        <f t="shared" ca="1" si="1097"/>
        <v>2.8373145834528193E-4</v>
      </c>
      <c r="IO479" s="240">
        <f t="shared" ca="1" si="1098"/>
        <v>-2.6769899847502144E-4</v>
      </c>
      <c r="IP479" s="240">
        <f t="shared" ca="1" si="1099"/>
        <v>2.3562133159400482E-4</v>
      </c>
      <c r="IQ479" s="240">
        <f t="shared" ca="1" si="1100"/>
        <v>-1.894211126559948E-4</v>
      </c>
      <c r="IR479" s="240">
        <f t="shared" ca="1" si="1101"/>
        <v>1.3186746698836999E-4</v>
      </c>
      <c r="IS479" s="240">
        <f t="shared" ca="1" si="1102"/>
        <v>-6.6410015860669924E-5</v>
      </c>
      <c r="IT479" s="240">
        <f t="shared" ca="1" si="1103"/>
        <v>-3.0278851684104356E-6</v>
      </c>
      <c r="IU479" s="240">
        <f t="shared" ca="1" si="1104"/>
        <v>7.2284302349523145E-5</v>
      </c>
      <c r="IV479" s="240">
        <f t="shared" ca="1" si="1105"/>
        <v>-1.372081796203938E-4</v>
      </c>
      <c r="IW479" s="240">
        <f t="shared" ca="1" si="1106"/>
        <v>1.9390814250192927E-4</v>
      </c>
      <c r="IX479" s="240">
        <f t="shared" ca="1" si="1107"/>
        <v>-2.389857373311277E-4</v>
      </c>
      <c r="IY479" s="240">
        <f t="shared" ca="1" si="1108"/>
        <v>2.6973912605595882E-4</v>
      </c>
      <c r="IZ479" s="240">
        <f t="shared" ca="1" si="1109"/>
        <v>-2.8432502763618651E-4</v>
      </c>
      <c r="JA479" s="240">
        <f t="shared" ca="1" si="1110"/>
        <v>2.8186919968904955E-4</v>
      </c>
      <c r="JB479" s="240">
        <f t="shared" ca="1" si="1111"/>
        <v>-2.6251883838644116E-4</v>
      </c>
    </row>
    <row r="480" spans="2:262">
      <c r="B480" s="248">
        <v>119</v>
      </c>
      <c r="C480" s="247">
        <f t="shared" si="1112"/>
        <v>2.3242187500000016E-3</v>
      </c>
      <c r="D480" s="244">
        <f t="shared" ca="1" si="855"/>
        <v>23.809891434822266</v>
      </c>
      <c r="E480" s="243">
        <f ca="1">DU361</f>
        <v>-0.19010856517773336</v>
      </c>
      <c r="F480" s="242">
        <v>119</v>
      </c>
      <c r="G480" s="240">
        <f t="shared" ca="1" si="856"/>
        <v>6.1052756307952607E-4</v>
      </c>
      <c r="H480" s="240">
        <f t="shared" ca="1" si="857"/>
        <v>-5.3465247641985934E-4</v>
      </c>
      <c r="I480" s="240">
        <f t="shared" ca="1" si="858"/>
        <v>4.3279555706693569E-4</v>
      </c>
      <c r="J480" s="240">
        <f t="shared" ca="1" si="859"/>
        <v>-3.0990661738298196E-4</v>
      </c>
      <c r="K480" s="240">
        <f t="shared" ca="1" si="860"/>
        <v>1.7195753632028588E-4</v>
      </c>
      <c r="L480" s="240">
        <f t="shared" ca="1" si="861"/>
        <v>-2.565205154477911E-5</v>
      </c>
      <c r="M480" s="240">
        <f t="shared" ca="1" si="862"/>
        <v>-1.2190001365608888E-4</v>
      </c>
      <c r="N480" s="240">
        <f t="shared" ca="1" si="863"/>
        <v>2.6352825749672003E-4</v>
      </c>
      <c r="O480" s="240">
        <f t="shared" ca="1" si="864"/>
        <v>-3.9235015067369441E-4</v>
      </c>
      <c r="P480" s="240">
        <f t="shared" ca="1" si="865"/>
        <v>5.0210549796980437E-4</v>
      </c>
      <c r="Q480" s="240">
        <f t="shared" ca="1" si="866"/>
        <v>-5.874606570726935E-4</v>
      </c>
      <c r="R480" s="240">
        <f t="shared" ca="1" si="867"/>
        <v>6.4426773086951575E-4</v>
      </c>
      <c r="S480" s="240">
        <f t="shared" ca="1" si="868"/>
        <v>-6.6976613757625868E-4</v>
      </c>
      <c r="T480" s="240">
        <f t="shared" ca="1" si="869"/>
        <v>6.6271676325215152E-4</v>
      </c>
      <c r="U480" s="241">
        <f t="shared" ca="1" si="870"/>
        <v>-6.2346217745846858E-4</v>
      </c>
      <c r="V480" s="240">
        <f t="shared" ca="1" si="871"/>
        <v>5.5390998583722251E-4</v>
      </c>
      <c r="W480" s="240">
        <f t="shared" ca="1" si="872"/>
        <v>-4.5744012860351015E-4</v>
      </c>
      <c r="X480" s="240">
        <f t="shared" ca="1" si="873"/>
        <v>3.3874062984986429E-4</v>
      </c>
      <c r="Y480" s="240">
        <f t="shared" ca="1" si="874"/>
        <v>-2.0357977954669633E-4</v>
      </c>
      <c r="Z480" s="240">
        <f t="shared" ca="1" si="875"/>
        <v>5.8525819223111304E-5</v>
      </c>
      <c r="AA480" s="240">
        <f t="shared" ca="1" si="876"/>
        <v>8.937224659021721E-5</v>
      </c>
      <c r="AB480" s="240">
        <f t="shared" ca="1" si="877"/>
        <v>-2.3292720195192292E-4</v>
      </c>
      <c r="AC480" s="240">
        <f t="shared" ca="1" si="878"/>
        <v>3.6516288758658559E-4</v>
      </c>
      <c r="AD480" s="240">
        <f t="shared" ca="1" si="879"/>
        <v>-4.7965321250658782E-4</v>
      </c>
      <c r="AE480" s="240">
        <f t="shared" ca="1" si="880"/>
        <v>5.7083443465841461E-4</v>
      </c>
      <c r="AF480" s="240">
        <f t="shared" ca="1" si="881"/>
        <v>-6.3427553508451653E-4</v>
      </c>
      <c r="AG480" s="240">
        <f t="shared" ca="1" si="882"/>
        <v>6.6689354656816909E-4</v>
      </c>
      <c r="AH480" s="240">
        <f t="shared" ca="1" si="883"/>
        <v>-6.6710337270650438E-4</v>
      </c>
      <c r="AI480" s="240">
        <f t="shared" ca="1" si="884"/>
        <v>6.3489481684307777E-4</v>
      </c>
      <c r="AJ480" s="240">
        <f t="shared" ca="1" si="885"/>
        <v>-5.7183307758191788E-4</v>
      </c>
      <c r="AK480" s="240">
        <f t="shared" ca="1" si="886"/>
        <v>4.8098268680325638E-4</v>
      </c>
      <c r="AL480" s="240">
        <f t="shared" ca="1" si="887"/>
        <v>-3.6675858646925935E-4</v>
      </c>
      <c r="AM480" s="240">
        <f t="shared" ca="1" si="888"/>
        <v>2.3471158125269509E-4</v>
      </c>
      <c r="AN480" s="240">
        <f t="shared" ca="1" si="889"/>
        <v>-9.1258593076681068E-5</v>
      </c>
      <c r="AO480" s="240">
        <f t="shared" ca="1" si="890"/>
        <v>-5.6629173954230214E-5</v>
      </c>
      <c r="AP480" s="240">
        <f t="shared" ca="1" si="891"/>
        <v>2.0176500437560138E-4</v>
      </c>
      <c r="AQ480" s="240">
        <f t="shared" ca="1" si="892"/>
        <v>-3.3709591511879339E-4</v>
      </c>
      <c r="AR480" s="240">
        <f t="shared" ca="1" si="893"/>
        <v>4.5604540044178523E-4</v>
      </c>
      <c r="AS480" s="240">
        <f t="shared" ca="1" si="894"/>
        <v>-5.528330220918472E-4</v>
      </c>
      <c r="AT480" s="240">
        <f t="shared" ca="1" si="895"/>
        <v>6.227553139795249E-4</v>
      </c>
      <c r="AU480" s="240">
        <f t="shared" ca="1" si="896"/>
        <v>-6.6241435059342132E-4</v>
      </c>
      <c r="AV480" s="240">
        <f t="shared" ca="1" si="897"/>
        <v>6.6988287170465378E-4</v>
      </c>
      <c r="AW480" s="240">
        <f t="shared" ca="1" si="898"/>
        <v>-6.4479793900369263E-4</v>
      </c>
      <c r="AX480" s="240">
        <f t="shared" ca="1" si="899"/>
        <v>5.8837857335605683E-4</v>
      </c>
      <c r="AY480" s="240">
        <f t="shared" ca="1" si="900"/>
        <v>-5.0336651558138281E-4</v>
      </c>
      <c r="AZ480" s="240">
        <f t="shared" ca="1" si="901"/>
        <v>3.9389298952959971E-4</v>
      </c>
      <c r="BA480" s="240">
        <f t="shared" ca="1" si="902"/>
        <v>-2.6527794220114974E-4</v>
      </c>
      <c r="BB480" s="240">
        <f t="shared" ca="1" si="903"/>
        <v>1.2377151698621567E-4</v>
      </c>
      <c r="BC480" s="240">
        <f t="shared" ca="1" si="904"/>
        <v>2.3749676678048168E-5</v>
      </c>
      <c r="BD480" s="240">
        <f t="shared" ca="1" si="905"/>
        <v>-1.7011673723123016E-4</v>
      </c>
      <c r="BE480" s="240">
        <f t="shared" ca="1" si="906"/>
        <v>3.0821684906536526E-4</v>
      </c>
      <c r="BF480" s="240">
        <f t="shared" ca="1" si="907"/>
        <v>-4.3133893506245208E-4</v>
      </c>
      <c r="BG480" s="240">
        <f t="shared" ca="1" si="908"/>
        <v>5.33499786352618E-4</v>
      </c>
      <c r="BH480" s="240">
        <f t="shared" ca="1" si="909"/>
        <v>-6.0973482077623388E-4</v>
      </c>
      <c r="BI480" s="240">
        <f t="shared" ca="1" si="910"/>
        <v>6.5633934042744798E-4</v>
      </c>
      <c r="BJ480" s="240">
        <f t="shared" ca="1" si="911"/>
        <v>-6.7104856419005637E-4</v>
      </c>
      <c r="BK480" s="240">
        <f t="shared" ca="1" si="912"/>
        <v>6.5314768645161883E-4</v>
      </c>
      <c r="BL480" s="240">
        <f t="shared" ca="1" si="913"/>
        <v>-6.0350661361110915E-4</v>
      </c>
      <c r="BM480" s="240">
        <f t="shared" ca="1" si="914"/>
        <v>5.2453769033378042E-4</v>
      </c>
      <c r="BN480" s="240">
        <f t="shared" ca="1" si="915"/>
        <v>-4.2007846987719705E-4</v>
      </c>
      <c r="BO480" s="240">
        <f t="shared" ca="1" si="916"/>
        <v>2.9520522535124715E-4</v>
      </c>
      <c r="BP480" s="240">
        <f t="shared" ca="1" si="917"/>
        <v>-1.5598626447023542E-4</v>
      </c>
      <c r="BQ480" s="240">
        <f t="shared" ca="1" si="918"/>
        <v>9.1870356494582308E-6</v>
      </c>
      <c r="BR480" s="240">
        <f t="shared" ca="1" si="919"/>
        <v>1.3805864396638422E-4</v>
      </c>
      <c r="BS480" s="240">
        <f t="shared" ca="1" si="920"/>
        <v>-2.7859526162592261E-4</v>
      </c>
      <c r="BT480" s="240">
        <f t="shared" ca="1" si="921"/>
        <v>4.0559333640773971E-4</v>
      </c>
      <c r="BU480" s="240">
        <f t="shared" ca="1" si="922"/>
        <v>-5.1288130289899177E-4</v>
      </c>
      <c r="BV480" s="240">
        <f t="shared" ca="1" si="923"/>
        <v>5.9524542298322624E-4</v>
      </c>
      <c r="BW480" s="240">
        <f t="shared" ca="1" si="924"/>
        <v>-6.4868315130185293E-4</v>
      </c>
      <c r="BX480" s="240">
        <f t="shared" ca="1" si="925"/>
        <v>6.7059764190741328E-4</v>
      </c>
      <c r="BY480" s="240">
        <f t="shared" ca="1" si="926"/>
        <v>-6.5992394391390481E-4</v>
      </c>
      <c r="BZ480" s="240">
        <f t="shared" ca="1" si="927"/>
        <v>6.1718075357303573E-4</v>
      </c>
      <c r="CA480" s="240">
        <f t="shared" ca="1" si="928"/>
        <v>-5.4444520784607689E-4</v>
      </c>
      <c r="CB480" s="240">
        <f t="shared" ca="1" si="929"/>
        <v>4.4525194439634696E-4</v>
      </c>
      <c r="CC480" s="240">
        <f t="shared" ca="1" si="930"/>
        <v>-3.2442133325654929E-4</v>
      </c>
      <c r="CD480" s="240">
        <f t="shared" ca="1" si="931"/>
        <v>1.8782522738034478E-4</v>
      </c>
      <c r="CE480" s="240">
        <f t="shared" ca="1" si="932"/>
        <v>-4.2101615603414852E-5</v>
      </c>
      <c r="CF480" s="240">
        <f t="shared" ca="1" si="933"/>
        <v>-1.0566795533571415E-4</v>
      </c>
      <c r="CG480" s="240">
        <f t="shared" ca="1" si="934"/>
        <v>2.4830251379917779E-4</v>
      </c>
      <c r="CH480" s="240">
        <f t="shared" ca="1" si="935"/>
        <v>-3.7887062787982572E-4</v>
      </c>
      <c r="CI480" s="240">
        <f t="shared" ca="1" si="936"/>
        <v>4.9102724346358501E-4</v>
      </c>
      <c r="CJ480" s="240">
        <f t="shared" ca="1" si="937"/>
        <v>-5.793220268289199E-4</v>
      </c>
      <c r="CK480" s="240">
        <f t="shared" ca="1" si="938"/>
        <v>6.3946422764683353E-4</v>
      </c>
      <c r="CL480" s="240">
        <f t="shared" ca="1" si="939"/>
        <v>-6.6853119116799841E-4</v>
      </c>
      <c r="CM480" s="240">
        <f t="shared" ca="1" si="940"/>
        <v>6.6511038679278823E-4</v>
      </c>
      <c r="CN480" s="240">
        <f t="shared" ca="1" si="941"/>
        <v>-6.2936805104094843E-4</v>
      </c>
      <c r="CO480" s="240">
        <f t="shared" ca="1" si="942"/>
        <v>5.6304110916491562E-4</v>
      </c>
      <c r="CP480" s="240">
        <f t="shared" ca="1" si="943"/>
        <v>-4.6935276798196798E-4</v>
      </c>
      <c r="CQ480" s="240">
        <f t="shared" ca="1" si="944"/>
        <v>3.5285588175406718E-4</v>
      </c>
      <c r="CR480" s="240">
        <f t="shared" ca="1" si="945"/>
        <v>-2.1921170286616645E-4</v>
      </c>
      <c r="CS480" s="240">
        <f t="shared" ca="1" si="946"/>
        <v>7.4914769077716857E-5</v>
      </c>
      <c r="CT480" s="240">
        <f t="shared" ca="1" si="947"/>
        <v>7.3022703345220464E-5</v>
      </c>
      <c r="CU480" s="240">
        <f t="shared" ca="1" si="948"/>
        <v>-2.1741158346795964E-4</v>
      </c>
      <c r="CV480" s="240">
        <f t="shared" ca="1" si="949"/>
        <v>3.5123518682421753E-4</v>
      </c>
      <c r="CW480" s="240">
        <f t="shared" ca="1" si="950"/>
        <v>-4.6799025638978088E-4</v>
      </c>
      <c r="CX480" s="240">
        <f t="shared" ca="1" si="951"/>
        <v>5.6200299316935679E-4</v>
      </c>
      <c r="CY480" s="240">
        <f t="shared" ca="1" si="952"/>
        <v>-6.2870477865696129E-4</v>
      </c>
      <c r="CZ480" s="240">
        <f t="shared" ca="1" si="953"/>
        <v>6.648541902326431E-4</v>
      </c>
      <c r="DA480" s="240">
        <f t="shared" ca="1" si="954"/>
        <v>-6.68694520493103E-4</v>
      </c>
      <c r="DB480" s="240">
        <f t="shared" ca="1" si="955"/>
        <v>6.4003914574777422E-4</v>
      </c>
      <c r="DC480" s="240">
        <f t="shared" ca="1" si="956"/>
        <v>-5.8028059513518979E-4</v>
      </c>
      <c r="DD480" s="240">
        <f t="shared" ca="1" si="957"/>
        <v>4.9232287963908716E-4</v>
      </c>
      <c r="DE480" s="240">
        <f t="shared" ca="1" si="958"/>
        <v>-3.8044036952593102E-4</v>
      </c>
      <c r="DF480" s="240">
        <f t="shared" ca="1" si="959"/>
        <v>2.5007007815910589E-4</v>
      </c>
      <c r="DG480" s="240">
        <f t="shared" ca="1" si="960"/>
        <v>-1.0754744631155178E-4</v>
      </c>
      <c r="DH480" s="240">
        <f t="shared" ca="1" si="961"/>
        <v>-4.0201533266372822E-5</v>
      </c>
      <c r="DI480" s="240">
        <f t="shared" ca="1" si="962"/>
        <v>1.8599688958914374E-4</v>
      </c>
      <c r="DJ480" s="240">
        <f t="shared" ca="1" si="963"/>
        <v>-3.2275358943896493E-4</v>
      </c>
      <c r="DK480" s="240">
        <f t="shared" ca="1" si="964"/>
        <v>4.4382583979721524E-4</v>
      </c>
      <c r="DL480" s="240">
        <f t="shared" ca="1" si="965"/>
        <v>-5.4333004507359987E-4</v>
      </c>
      <c r="DM480" s="240">
        <f t="shared" ca="1" si="966"/>
        <v>6.1643072478726922E-4</v>
      </c>
      <c r="DN480" s="240">
        <f t="shared" ca="1" si="967"/>
        <v>-6.5957549731867455E-4</v>
      </c>
      <c r="DO480" s="240">
        <f t="shared" ca="1" si="968"/>
        <v>6.706677105228232E-4</v>
      </c>
      <c r="DP480" s="240">
        <f t="shared" ca="1" si="969"/>
        <v>-6.491683300916916E-4</v>
      </c>
      <c r="DQ480" s="240">
        <f t="shared" ca="1" si="970"/>
        <v>5.961221343252157E-4</v>
      </c>
      <c r="DR480" s="240">
        <f t="shared" ca="1" si="971"/>
        <v>-5.1410694235676409E-4</v>
      </c>
      <c r="DS480" s="240">
        <f t="shared" ca="1" si="972"/>
        <v>4.0710834312496572E-4</v>
      </c>
      <c r="DT480" s="240">
        <f t="shared" ca="1" si="973"/>
        <v>-2.8032601273020791E-4</v>
      </c>
      <c r="DU480" s="240">
        <f t="shared" ca="1" si="974"/>
        <v>1.3992103232714106E-4</v>
      </c>
      <c r="DV480" s="240">
        <f t="shared" ca="1" si="975"/>
        <v>7.2835141726100517E-6</v>
      </c>
      <c r="DW480" s="240">
        <f t="shared" ca="1" si="976"/>
        <v>-1.5413411291190397E-4</v>
      </c>
      <c r="DX480" s="240">
        <f t="shared" ca="1" si="977"/>
        <v>2.9349445038687801E-4</v>
      </c>
      <c r="DY480" s="240">
        <f t="shared" ca="1" si="978"/>
        <v>-4.1859220788202547E-4</v>
      </c>
      <c r="DZ480" s="240">
        <f t="shared" ca="1" si="979"/>
        <v>5.233481673091691E-4</v>
      </c>
      <c r="EA480" s="240">
        <f t="shared" ca="1" si="980"/>
        <v>-6.0267163530862628E-4</v>
      </c>
      <c r="EB480" s="240">
        <f t="shared" ca="1" si="981"/>
        <v>6.5270782925966916E-4</v>
      </c>
      <c r="EC480" s="240">
        <f t="shared" ca="1" si="982"/>
        <v>-6.7102520329434296E-4</v>
      </c>
      <c r="ED480" s="240">
        <f t="shared" ca="1" si="983"/>
        <v>6.5673361106798761E-4</v>
      </c>
      <c r="EE480" s="240">
        <f t="shared" ca="1" si="984"/>
        <v>-6.1052756307951957E-4</v>
      </c>
      <c r="EF480" s="240">
        <f t="shared" ca="1" si="985"/>
        <v>5.3465247641985348E-4</v>
      </c>
      <c r="EG480" s="240">
        <f t="shared" ca="1" si="986"/>
        <v>-4.3279555706693276E-4</v>
      </c>
      <c r="EH480" s="240">
        <f t="shared" ca="1" si="987"/>
        <v>3.0990661738294998E-4</v>
      </c>
      <c r="EI480" s="240">
        <f t="shared" ca="1" si="988"/>
        <v>-1.7195753632025682E-4</v>
      </c>
      <c r="EJ480" s="240">
        <f t="shared" ca="1" si="989"/>
        <v>2.5652051544755014E-5</v>
      </c>
      <c r="EK480" s="240">
        <f t="shared" ca="1" si="990"/>
        <v>1.2190001365610552E-4</v>
      </c>
      <c r="EL480" s="240">
        <f t="shared" ca="1" si="991"/>
        <v>-2.6352825749673126E-4</v>
      </c>
      <c r="EM480" s="240">
        <f t="shared" ca="1" si="992"/>
        <v>3.9235015067370048E-4</v>
      </c>
      <c r="EN480" s="240">
        <f t="shared" ca="1" si="993"/>
        <v>-5.0210549796982985E-4</v>
      </c>
      <c r="EO480" s="240">
        <f t="shared" ca="1" si="994"/>
        <v>5.8746065707270857E-4</v>
      </c>
      <c r="EP480" s="240">
        <f t="shared" ca="1" si="995"/>
        <v>-6.4426773086952301E-4</v>
      </c>
      <c r="EQ480" s="240">
        <f t="shared" ca="1" si="996"/>
        <v>6.697661375762602E-4</v>
      </c>
      <c r="ER480" s="240">
        <f t="shared" ca="1" si="997"/>
        <v>-6.6271676325214968E-4</v>
      </c>
      <c r="ES480" s="240">
        <f t="shared" ca="1" si="998"/>
        <v>6.2346217745846576E-4</v>
      </c>
      <c r="ET480" s="240">
        <f t="shared" ca="1" si="999"/>
        <v>-5.5390998583722099E-4</v>
      </c>
      <c r="EU480" s="240">
        <f t="shared" ca="1" si="1000"/>
        <v>4.574401286034838E-4</v>
      </c>
      <c r="EV480" s="240">
        <f t="shared" ca="1" si="1001"/>
        <v>-3.3874062984983735E-4</v>
      </c>
      <c r="EW480" s="240">
        <f t="shared" ca="1" si="1002"/>
        <v>2.0357977954667565E-4</v>
      </c>
      <c r="EX480" s="240">
        <f t="shared" ca="1" si="1003"/>
        <v>-5.8525819223094363E-5</v>
      </c>
      <c r="EY480" s="240">
        <f t="shared" ca="1" si="1004"/>
        <v>-8.9372246590229258E-5</v>
      </c>
      <c r="EZ480" s="240">
        <f t="shared" ca="1" si="1005"/>
        <v>2.3292720195192539E-4</v>
      </c>
      <c r="FA480" s="240">
        <f t="shared" ca="1" si="1006"/>
        <v>-3.651628875866198E-4</v>
      </c>
      <c r="FB480" s="240">
        <f t="shared" ca="1" si="1007"/>
        <v>4.7965321250660961E-4</v>
      </c>
      <c r="FC480" s="240">
        <f t="shared" ca="1" si="1008"/>
        <v>-5.70834434658426E-4</v>
      </c>
      <c r="FD480" s="240">
        <f t="shared" ca="1" si="1009"/>
        <v>6.3427553508452346E-4</v>
      </c>
      <c r="FE480" s="240">
        <f t="shared" ca="1" si="1010"/>
        <v>-6.6689354656817039E-4</v>
      </c>
      <c r="FF480" s="240">
        <f t="shared" ca="1" si="1011"/>
        <v>6.6710337270650417E-4</v>
      </c>
      <c r="FG480" s="240">
        <f t="shared" ca="1" si="1012"/>
        <v>-6.3489481684306454E-4</v>
      </c>
      <c r="FH480" s="240">
        <f t="shared" ca="1" si="1013"/>
        <v>5.7183307758190162E-4</v>
      </c>
      <c r="FI480" s="240">
        <f t="shared" ca="1" si="1014"/>
        <v>-4.8098268680323459E-4</v>
      </c>
      <c r="FJ480" s="240">
        <f t="shared" ca="1" si="1015"/>
        <v>3.6675858646924113E-4</v>
      </c>
      <c r="FK480" s="240">
        <f t="shared" ca="1" si="1016"/>
        <v>-2.347115812526837E-4</v>
      </c>
      <c r="FL480" s="240">
        <f t="shared" ca="1" si="1017"/>
        <v>9.1258593076668979E-5</v>
      </c>
      <c r="FM480" s="240">
        <f t="shared" ca="1" si="1018"/>
        <v>5.662917395423283E-5</v>
      </c>
      <c r="FN480" s="240">
        <f t="shared" ca="1" si="1019"/>
        <v>-2.0176500437564025E-4</v>
      </c>
      <c r="FO480" s="240">
        <f t="shared" ca="1" si="1020"/>
        <v>3.3709591511882039E-4</v>
      </c>
      <c r="FP480" s="240">
        <f t="shared" ca="1" si="1021"/>
        <v>-4.5604540044180111E-4</v>
      </c>
      <c r="FQ480" s="240">
        <f t="shared" ca="1" si="1022"/>
        <v>5.5283302209185945E-4</v>
      </c>
      <c r="FR480" s="240">
        <f t="shared" ca="1" si="1023"/>
        <v>-6.2275531397952945E-4</v>
      </c>
      <c r="FS480" s="240">
        <f t="shared" ca="1" si="1024"/>
        <v>6.6241435059342187E-4</v>
      </c>
      <c r="FT480" s="240">
        <f t="shared" ca="1" si="1025"/>
        <v>-6.6988287170465139E-4</v>
      </c>
      <c r="FU480" s="240">
        <f t="shared" ca="1" si="1026"/>
        <v>6.4479793900368396E-4</v>
      </c>
      <c r="FV480" s="240">
        <f t="shared" ca="1" si="1027"/>
        <v>-5.8837857335604642E-4</v>
      </c>
      <c r="FW480" s="240">
        <f t="shared" ca="1" si="1028"/>
        <v>5.0336651558136839E-4</v>
      </c>
      <c r="FX480" s="240">
        <f t="shared" ca="1" si="1029"/>
        <v>-3.9389298952958215E-4</v>
      </c>
      <c r="FY480" s="240">
        <f t="shared" ca="1" si="1030"/>
        <v>2.6527794220114736E-4</v>
      </c>
      <c r="FZ480" s="240">
        <f t="shared" ca="1" si="1031"/>
        <v>-1.2377151698617566E-4</v>
      </c>
      <c r="GA480" s="240">
        <f t="shared" ca="1" si="1032"/>
        <v>-2.3749676678088894E-5</v>
      </c>
      <c r="GB480" s="240">
        <f t="shared" ca="1" si="1033"/>
        <v>1.7011673723125111E-4</v>
      </c>
      <c r="GC480" s="240">
        <f t="shared" ca="1" si="1034"/>
        <v>-3.0821684906538451E-4</v>
      </c>
      <c r="GD480" s="240">
        <f t="shared" ca="1" si="1035"/>
        <v>4.3133893506246867E-4</v>
      </c>
      <c r="GE480" s="240">
        <f t="shared" ca="1" si="1036"/>
        <v>-5.3349978635261963E-4</v>
      </c>
      <c r="GF480" s="240">
        <f t="shared" ca="1" si="1037"/>
        <v>6.0973482077623497E-4</v>
      </c>
      <c r="GG480" s="240">
        <f t="shared" ca="1" si="1038"/>
        <v>-6.5633934042744863E-4</v>
      </c>
      <c r="GH480" s="240">
        <f t="shared" ca="1" si="1039"/>
        <v>6.7104856419005648E-4</v>
      </c>
      <c r="GI480" s="240">
        <f t="shared" ca="1" si="1040"/>
        <v>-6.5314768645162262E-4</v>
      </c>
      <c r="GJ480" s="240">
        <f t="shared" ca="1" si="1041"/>
        <v>6.0350661361108302E-4</v>
      </c>
      <c r="GK480" s="240">
        <f t="shared" ca="1" si="1042"/>
        <v>-5.2453769033374302E-4</v>
      </c>
      <c r="GL480" s="240">
        <f t="shared" ca="1" si="1043"/>
        <v>4.2007846987716522E-4</v>
      </c>
      <c r="GM480" s="240">
        <f t="shared" ca="1" si="1044"/>
        <v>-2.9520522535121056E-4</v>
      </c>
      <c r="GN480" s="240">
        <f t="shared" ca="1" si="1045"/>
        <v>1.5598626447019574E-4</v>
      </c>
      <c r="GO480" s="240">
        <f t="shared" ca="1" si="1046"/>
        <v>-9.1870356494365196E-6</v>
      </c>
      <c r="GP480" s="240">
        <f t="shared" ca="1" si="1047"/>
        <v>-1.3805864396640544E-4</v>
      </c>
      <c r="GQ480" s="240">
        <f t="shared" ca="1" si="1048"/>
        <v>2.7859526162594234E-4</v>
      </c>
      <c r="GR480" s="240">
        <f t="shared" ca="1" si="1049"/>
        <v>-4.0559333640774182E-4</v>
      </c>
      <c r="GS480" s="240">
        <f t="shared" ca="1" si="1050"/>
        <v>5.1288130289899351E-4</v>
      </c>
      <c r="GT480" s="240">
        <f t="shared" ca="1" si="1051"/>
        <v>-5.9524542298322754E-4</v>
      </c>
      <c r="GU480" s="240">
        <f t="shared" ca="1" si="1052"/>
        <v>6.486831513018486E-4</v>
      </c>
      <c r="GV480" s="240">
        <f t="shared" ca="1" si="1053"/>
        <v>-6.7059764190741263E-4</v>
      </c>
      <c r="GW480" s="240">
        <f t="shared" ca="1" si="1054"/>
        <v>6.5992394391389375E-4</v>
      </c>
      <c r="GX480" s="240">
        <f t="shared" ca="1" si="1055"/>
        <v>-6.1718075357301231E-4</v>
      </c>
      <c r="GY480" s="240">
        <f t="shared" ca="1" si="1056"/>
        <v>5.4444520784605304E-4</v>
      </c>
      <c r="GZ480" s="240">
        <f t="shared" ca="1" si="1057"/>
        <v>-4.4525194439631649E-4</v>
      </c>
      <c r="HA480" s="240">
        <f t="shared" ca="1" si="1058"/>
        <v>3.2442133325651356E-4</v>
      </c>
      <c r="HB480" s="240">
        <f t="shared" ca="1" si="1059"/>
        <v>-1.8782522738032393E-4</v>
      </c>
      <c r="HC480" s="240">
        <f t="shared" ca="1" si="1060"/>
        <v>4.2101615603393249E-5</v>
      </c>
      <c r="HD480" s="240">
        <f t="shared" ca="1" si="1061"/>
        <v>1.0566795533573559E-4</v>
      </c>
      <c r="HE480" s="240">
        <f t="shared" ca="1" si="1062"/>
        <v>-2.4830251379918023E-4</v>
      </c>
      <c r="HF480" s="240">
        <f t="shared" ca="1" si="1063"/>
        <v>3.7887062787982789E-4</v>
      </c>
      <c r="HG480" s="240">
        <f t="shared" ca="1" si="1064"/>
        <v>-4.9102724346358675E-4</v>
      </c>
      <c r="HH480" s="240">
        <f t="shared" ca="1" si="1065"/>
        <v>5.7932202682891155E-4</v>
      </c>
      <c r="HI480" s="240">
        <f t="shared" ca="1" si="1066"/>
        <v>-6.3946422764682843E-4</v>
      </c>
      <c r="HJ480" s="240">
        <f t="shared" ca="1" si="1067"/>
        <v>6.6853119116800372E-4</v>
      </c>
      <c r="HK480" s="240">
        <f t="shared" ca="1" si="1068"/>
        <v>-6.6511038679278281E-4</v>
      </c>
      <c r="HL480" s="240">
        <f t="shared" ca="1" si="1069"/>
        <v>6.2936805104093433E-4</v>
      </c>
      <c r="HM480" s="240">
        <f t="shared" ca="1" si="1070"/>
        <v>-5.6304110916489351E-4</v>
      </c>
      <c r="HN480" s="240">
        <f t="shared" ca="1" si="1071"/>
        <v>4.6935276798195242E-4</v>
      </c>
      <c r="HO480" s="240">
        <f t="shared" ca="1" si="1072"/>
        <v>-3.5285588175404869E-4</v>
      </c>
      <c r="HP480" s="240">
        <f t="shared" ca="1" si="1073"/>
        <v>2.1921170286614587E-4</v>
      </c>
      <c r="HQ480" s="240">
        <f t="shared" ca="1" si="1074"/>
        <v>-7.4914769077695281E-5</v>
      </c>
      <c r="HR480" s="240">
        <f t="shared" ca="1" si="1075"/>
        <v>-7.3022703345242067E-5</v>
      </c>
      <c r="HS480" s="240">
        <f t="shared" ca="1" si="1076"/>
        <v>2.1741158346794408E-4</v>
      </c>
      <c r="HT480" s="240">
        <f t="shared" ca="1" si="1077"/>
        <v>-3.5123518682420355E-4</v>
      </c>
      <c r="HU480" s="240">
        <f t="shared" ca="1" si="1078"/>
        <v>4.6799025638976906E-4</v>
      </c>
      <c r="HV480" s="240">
        <f t="shared" ca="1" si="1079"/>
        <v>-5.6200299316938943E-4</v>
      </c>
      <c r="HW480" s="240">
        <f t="shared" ca="1" si="1080"/>
        <v>6.2870477865698221E-4</v>
      </c>
      <c r="HX480" s="240">
        <f t="shared" ca="1" si="1081"/>
        <v>-6.6485419023265123E-4</v>
      </c>
      <c r="HY480" s="240">
        <f t="shared" ca="1" si="1082"/>
        <v>6.6869452049309801E-4</v>
      </c>
      <c r="HZ480" s="240">
        <f t="shared" ca="1" si="1083"/>
        <v>-6.4003914574776771E-4</v>
      </c>
      <c r="IA480" s="240">
        <f t="shared" ca="1" si="1084"/>
        <v>5.8028059513517874E-4</v>
      </c>
      <c r="IB480" s="240">
        <f t="shared" ca="1" si="1085"/>
        <v>-4.9232287963907242E-4</v>
      </c>
      <c r="IC480" s="240">
        <f t="shared" ca="1" si="1086"/>
        <v>3.8044036952591313E-4</v>
      </c>
      <c r="ID480" s="240">
        <f t="shared" ca="1" si="1087"/>
        <v>-2.5007007815908573E-4</v>
      </c>
      <c r="IE480" s="240">
        <f t="shared" ca="1" si="1088"/>
        <v>3.5299450451757781E-4</v>
      </c>
      <c r="IF480" s="240">
        <f t="shared" ca="1" si="1089"/>
        <v>4.0201533266356424E-5</v>
      </c>
      <c r="IG480" s="240">
        <f t="shared" ca="1" si="1090"/>
        <v>-1.8599688958912793E-4</v>
      </c>
      <c r="IH480" s="240">
        <f t="shared" ca="1" si="1091"/>
        <v>3.2275358943895051E-4</v>
      </c>
      <c r="II480" s="240">
        <f t="shared" ca="1" si="1092"/>
        <v>-4.4382583979726012E-4</v>
      </c>
      <c r="IJ480" s="240">
        <f t="shared" ca="1" si="1093"/>
        <v>5.43330045073635E-4</v>
      </c>
      <c r="IK480" s="240">
        <f t="shared" ca="1" si="1094"/>
        <v>-6.1643072478729285E-4</v>
      </c>
      <c r="IL480" s="240">
        <f t="shared" ca="1" si="1095"/>
        <v>6.5957549731867845E-4</v>
      </c>
      <c r="IM480" s="240">
        <f t="shared" ca="1" si="1096"/>
        <v>-6.7066771052282234E-4</v>
      </c>
      <c r="IN480" s="240">
        <f t="shared" ca="1" si="1097"/>
        <v>6.4916833009168618E-4</v>
      </c>
      <c r="IO480" s="240">
        <f t="shared" ca="1" si="1098"/>
        <v>-5.9612213432520562E-4</v>
      </c>
      <c r="IP480" s="240">
        <f t="shared" ca="1" si="1099"/>
        <v>5.141069423567501E-4</v>
      </c>
      <c r="IQ480" s="240">
        <f t="shared" ca="1" si="1100"/>
        <v>-4.0710834312494848E-4</v>
      </c>
      <c r="IR480" s="240">
        <f t="shared" ca="1" si="1101"/>
        <v>2.8032601273018817E-4</v>
      </c>
      <c r="IS480" s="240">
        <f t="shared" ca="1" si="1102"/>
        <v>-1.3992103232715714E-4</v>
      </c>
      <c r="IT480" s="240">
        <f t="shared" ca="1" si="1103"/>
        <v>-7.2835141725936261E-6</v>
      </c>
      <c r="IU480" s="240">
        <f t="shared" ca="1" si="1104"/>
        <v>1.5413411291188795E-4</v>
      </c>
      <c r="IV480" s="240">
        <f t="shared" ca="1" si="1105"/>
        <v>-2.934944503869319E-4</v>
      </c>
      <c r="IW480" s="240">
        <f t="shared" ca="1" si="1106"/>
        <v>4.185922078820722E-4</v>
      </c>
      <c r="IX480" s="240">
        <f t="shared" ca="1" si="1107"/>
        <v>-5.2334816730920651E-4</v>
      </c>
      <c r="IY480" s="240">
        <f t="shared" ca="1" si="1108"/>
        <v>6.0267163530863571E-4</v>
      </c>
      <c r="IZ480" s="240">
        <f t="shared" ca="1" si="1109"/>
        <v>-6.5270782925967426E-4</v>
      </c>
      <c r="JA480" s="240">
        <f t="shared" ca="1" si="1110"/>
        <v>6.7102520329434328E-4</v>
      </c>
      <c r="JB480" s="240">
        <f t="shared" ca="1" si="1111"/>
        <v>-6.5673361106798316E-4</v>
      </c>
    </row>
    <row r="481" spans="2:262">
      <c r="B481" s="248">
        <v>120</v>
      </c>
      <c r="C481" s="247">
        <f t="shared" si="1112"/>
        <v>2.3437500000000016E-3</v>
      </c>
      <c r="D481" s="244">
        <f t="shared" ca="1" si="855"/>
        <v>23.80771012344071</v>
      </c>
      <c r="E481" s="243">
        <f ca="1">DV361</f>
        <v>-0.19228987655928803</v>
      </c>
      <c r="F481" s="242">
        <v>120</v>
      </c>
      <c r="G481" s="240">
        <f t="shared" ca="1" si="856"/>
        <v>6.7769484822297825E-4</v>
      </c>
      <c r="H481" s="240">
        <f t="shared" ca="1" si="857"/>
        <v>-5.734458255349206E-4</v>
      </c>
      <c r="I481" s="240">
        <f t="shared" ca="1" si="858"/>
        <v>4.4715960136367921E-4</v>
      </c>
      <c r="J481" s="240">
        <f t="shared" ca="1" si="859"/>
        <v>-3.0368928448202626E-4</v>
      </c>
      <c r="K481" s="240">
        <f t="shared" ca="1" si="860"/>
        <v>1.4854835870864192E-4</v>
      </c>
      <c r="L481" s="240">
        <f t="shared" ca="1" si="861"/>
        <v>1.2301197183039038E-5</v>
      </c>
      <c r="M481" s="240">
        <f t="shared" ca="1" si="862"/>
        <v>-1.726780249655638E-4</v>
      </c>
      <c r="N481" s="240">
        <f t="shared" ca="1" si="863"/>
        <v>3.2641893308761404E-4</v>
      </c>
      <c r="O481" s="240">
        <f t="shared" ca="1" si="864"/>
        <v>-4.6761574466895389E-4</v>
      </c>
      <c r="P481" s="240">
        <f t="shared" ca="1" si="865"/>
        <v>5.9084234542459697E-4</v>
      </c>
      <c r="Q481" s="240">
        <f t="shared" ca="1" si="866"/>
        <v>-6.9136320619377903E-4</v>
      </c>
      <c r="R481" s="240">
        <f t="shared" ca="1" si="867"/>
        <v>7.6531536666988632E-4</v>
      </c>
      <c r="S481" s="240">
        <f t="shared" ca="1" si="868"/>
        <v>-8.0985688679867005E-4</v>
      </c>
      <c r="T481" s="240">
        <f t="shared" ca="1" si="869"/>
        <v>8.2327606094075674E-4</v>
      </c>
      <c r="U481" s="241">
        <f t="shared" ca="1" si="870"/>
        <v>-8.0505719775942437E-4</v>
      </c>
      <c r="V481" s="240">
        <f t="shared" ca="1" si="871"/>
        <v>7.5590043794947432E-4</v>
      </c>
      <c r="W481" s="240">
        <f t="shared" ca="1" si="872"/>
        <v>-6.7769484822297434E-4</v>
      </c>
      <c r="X481" s="240">
        <f t="shared" ca="1" si="873"/>
        <v>5.7344582553491843E-4</v>
      </c>
      <c r="Y481" s="240">
        <f t="shared" ca="1" si="874"/>
        <v>-4.4715960136367547E-4</v>
      </c>
      <c r="Z481" s="240">
        <f t="shared" ca="1" si="875"/>
        <v>3.0368928448202474E-4</v>
      </c>
      <c r="AA481" s="240">
        <f t="shared" ca="1" si="876"/>
        <v>-1.4854835870863758E-4</v>
      </c>
      <c r="AB481" s="240">
        <f t="shared" ca="1" si="877"/>
        <v>-1.2301197183043429E-5</v>
      </c>
      <c r="AC481" s="240">
        <f t="shared" ca="1" si="878"/>
        <v>1.7267802496557101E-4</v>
      </c>
      <c r="AD481" s="240">
        <f t="shared" ca="1" si="879"/>
        <v>-3.2641893308762347E-4</v>
      </c>
      <c r="AE481" s="240">
        <f t="shared" ca="1" si="880"/>
        <v>4.6761574466895519E-4</v>
      </c>
      <c r="AF481" s="240">
        <f t="shared" ca="1" si="881"/>
        <v>-5.9084234542460001E-4</v>
      </c>
      <c r="AG481" s="240">
        <f t="shared" ca="1" si="882"/>
        <v>6.9136320619378141E-4</v>
      </c>
      <c r="AH481" s="240">
        <f t="shared" ca="1" si="883"/>
        <v>-7.6531536666988784E-4</v>
      </c>
      <c r="AI481" s="240">
        <f t="shared" ca="1" si="884"/>
        <v>8.09856886798672E-4</v>
      </c>
      <c r="AJ481" s="240">
        <f t="shared" ca="1" si="885"/>
        <v>-8.2327606094075674E-4</v>
      </c>
      <c r="AK481" s="240">
        <f t="shared" ca="1" si="886"/>
        <v>8.050571977594235E-4</v>
      </c>
      <c r="AL481" s="240">
        <f t="shared" ca="1" si="887"/>
        <v>-7.5590043794947258E-4</v>
      </c>
      <c r="AM481" s="240">
        <f t="shared" ca="1" si="888"/>
        <v>6.7769484822297185E-4</v>
      </c>
      <c r="AN481" s="240">
        <f t="shared" ca="1" si="889"/>
        <v>-5.7344582553491095E-4</v>
      </c>
      <c r="AO481" s="240">
        <f t="shared" ca="1" si="890"/>
        <v>4.4715960136367661E-4</v>
      </c>
      <c r="AP481" s="240">
        <f t="shared" ca="1" si="891"/>
        <v>-3.0368928448202073E-4</v>
      </c>
      <c r="AQ481" s="240">
        <f t="shared" ca="1" si="892"/>
        <v>1.4854835870863325E-4</v>
      </c>
      <c r="AR481" s="240">
        <f t="shared" ca="1" si="893"/>
        <v>1.2301197183047874E-5</v>
      </c>
      <c r="AS481" s="240">
        <f t="shared" ca="1" si="894"/>
        <v>-1.7267802496557535E-4</v>
      </c>
      <c r="AT481" s="240">
        <f t="shared" ca="1" si="895"/>
        <v>3.2641893308761681E-4</v>
      </c>
      <c r="AU481" s="240">
        <f t="shared" ca="1" si="896"/>
        <v>-4.6761574466895888E-4</v>
      </c>
      <c r="AV481" s="240">
        <f t="shared" ca="1" si="897"/>
        <v>5.9084234542460315E-4</v>
      </c>
      <c r="AW481" s="240">
        <f t="shared" ca="1" si="898"/>
        <v>-6.913632061937839E-4</v>
      </c>
      <c r="AX481" s="240">
        <f t="shared" ca="1" si="899"/>
        <v>7.6531536666988957E-4</v>
      </c>
      <c r="AY481" s="240">
        <f t="shared" ca="1" si="900"/>
        <v>-8.0985688679867276E-4</v>
      </c>
      <c r="AZ481" s="240">
        <f t="shared" ca="1" si="901"/>
        <v>8.2327606094075641E-4</v>
      </c>
      <c r="BA481" s="240">
        <f t="shared" ca="1" si="902"/>
        <v>-8.0505719775942003E-4</v>
      </c>
      <c r="BB481" s="240">
        <f t="shared" ca="1" si="903"/>
        <v>7.5590043794946619E-4</v>
      </c>
      <c r="BC481" s="240">
        <f t="shared" ca="1" si="904"/>
        <v>-6.7769484822297597E-4</v>
      </c>
      <c r="BD481" s="240">
        <f t="shared" ca="1" si="905"/>
        <v>5.7344582553491626E-4</v>
      </c>
      <c r="BE481" s="240">
        <f t="shared" ca="1" si="906"/>
        <v>-4.4715960136367287E-4</v>
      </c>
      <c r="BF481" s="240">
        <f t="shared" ca="1" si="907"/>
        <v>3.0368928448201661E-4</v>
      </c>
      <c r="BG481" s="240">
        <f t="shared" ca="1" si="908"/>
        <v>-1.4854835870862886E-4</v>
      </c>
      <c r="BH481" s="240">
        <f t="shared" ca="1" si="909"/>
        <v>-1.2301197183052373E-5</v>
      </c>
      <c r="BI481" s="240">
        <f t="shared" ca="1" si="910"/>
        <v>1.7267802496557965E-4</v>
      </c>
      <c r="BJ481" s="240">
        <f t="shared" ca="1" si="911"/>
        <v>-3.2641893308763161E-4</v>
      </c>
      <c r="BK481" s="240">
        <f t="shared" ca="1" si="912"/>
        <v>4.6761574466897216E-4</v>
      </c>
      <c r="BL481" s="240">
        <f t="shared" ca="1" si="913"/>
        <v>-5.9084234542461432E-4</v>
      </c>
      <c r="BM481" s="240">
        <f t="shared" ca="1" si="914"/>
        <v>6.9136320619377989E-4</v>
      </c>
      <c r="BN481" s="240">
        <f t="shared" ca="1" si="915"/>
        <v>-7.6531536666988686E-4</v>
      </c>
      <c r="BO481" s="240">
        <f t="shared" ca="1" si="916"/>
        <v>8.0985688679867135E-4</v>
      </c>
      <c r="BP481" s="240">
        <f t="shared" ca="1" si="917"/>
        <v>-8.2327606094075663E-4</v>
      </c>
      <c r="BQ481" s="240">
        <f t="shared" ca="1" si="918"/>
        <v>8.0505719775942155E-4</v>
      </c>
      <c r="BR481" s="240">
        <f t="shared" ca="1" si="919"/>
        <v>-7.55900437949469E-4</v>
      </c>
      <c r="BS481" s="240">
        <f t="shared" ca="1" si="920"/>
        <v>6.7769484822296675E-4</v>
      </c>
      <c r="BT481" s="240">
        <f t="shared" ca="1" si="921"/>
        <v>-5.7344582553490466E-4</v>
      </c>
      <c r="BU481" s="240">
        <f t="shared" ca="1" si="922"/>
        <v>4.4715960136365931E-4</v>
      </c>
      <c r="BV481" s="240">
        <f t="shared" ca="1" si="923"/>
        <v>-3.0368928448200165E-4</v>
      </c>
      <c r="BW481" s="240">
        <f t="shared" ca="1" si="924"/>
        <v>1.4854835870861297E-4</v>
      </c>
      <c r="BX481" s="240">
        <f t="shared" ca="1" si="925"/>
        <v>1.2301197183045109E-5</v>
      </c>
      <c r="BY481" s="240">
        <f t="shared" ca="1" si="926"/>
        <v>-1.7267802496557258E-4</v>
      </c>
      <c r="BZ481" s="240">
        <f t="shared" ca="1" si="927"/>
        <v>3.2641893308762494E-4</v>
      </c>
      <c r="CA481" s="240">
        <f t="shared" ca="1" si="928"/>
        <v>-4.6761574466896614E-4</v>
      </c>
      <c r="CB481" s="240">
        <f t="shared" ca="1" si="929"/>
        <v>5.9084234542460933E-4</v>
      </c>
      <c r="CC481" s="240">
        <f t="shared" ca="1" si="930"/>
        <v>-6.9136320619378867E-4</v>
      </c>
      <c r="CD481" s="240">
        <f t="shared" ca="1" si="931"/>
        <v>7.6531536666989283E-4</v>
      </c>
      <c r="CE481" s="240">
        <f t="shared" ca="1" si="932"/>
        <v>-8.0985688679867428E-4</v>
      </c>
      <c r="CF481" s="240">
        <f t="shared" ca="1" si="933"/>
        <v>8.232760609407563E-4</v>
      </c>
      <c r="CG481" s="240">
        <f t="shared" ca="1" si="934"/>
        <v>-8.050571977594183E-4</v>
      </c>
      <c r="CH481" s="240">
        <f t="shared" ca="1" si="935"/>
        <v>7.5590043794947193E-4</v>
      </c>
      <c r="CI481" s="240">
        <f t="shared" ca="1" si="936"/>
        <v>-6.7769484822297098E-4</v>
      </c>
      <c r="CJ481" s="240">
        <f t="shared" ca="1" si="937"/>
        <v>5.7344582553490997E-4</v>
      </c>
      <c r="CK481" s="240">
        <f t="shared" ca="1" si="938"/>
        <v>-4.4715960136366539E-4</v>
      </c>
      <c r="CL481" s="240">
        <f t="shared" ca="1" si="939"/>
        <v>3.0368928448200832E-4</v>
      </c>
      <c r="CM481" s="240">
        <f t="shared" ca="1" si="940"/>
        <v>-1.4854835870862018E-4</v>
      </c>
      <c r="CN481" s="240">
        <f t="shared" ca="1" si="941"/>
        <v>-1.230119718306121E-5</v>
      </c>
      <c r="CO481" s="240">
        <f t="shared" ca="1" si="942"/>
        <v>1.7267802496556551E-4</v>
      </c>
      <c r="CP481" s="240">
        <f t="shared" ca="1" si="943"/>
        <v>-3.2641893308763974E-4</v>
      </c>
      <c r="CQ481" s="240">
        <f t="shared" ca="1" si="944"/>
        <v>4.6761574466896018E-4</v>
      </c>
      <c r="CR481" s="240">
        <f t="shared" ca="1" si="945"/>
        <v>-5.9084234542462061E-4</v>
      </c>
      <c r="CS481" s="240">
        <f t="shared" ca="1" si="946"/>
        <v>6.9136320619378466E-4</v>
      </c>
      <c r="CT481" s="240">
        <f t="shared" ca="1" si="947"/>
        <v>-7.6531536666989868E-4</v>
      </c>
      <c r="CU481" s="240">
        <f t="shared" ca="1" si="948"/>
        <v>8.0985688679867298E-4</v>
      </c>
      <c r="CV481" s="240">
        <f t="shared" ca="1" si="949"/>
        <v>-8.2327606094075609E-4</v>
      </c>
      <c r="CW481" s="240">
        <f t="shared" ca="1" si="950"/>
        <v>8.0505719775941982E-4</v>
      </c>
      <c r="CX481" s="240">
        <f t="shared" ca="1" si="951"/>
        <v>-7.5590043794945621E-4</v>
      </c>
      <c r="CY481" s="240">
        <f t="shared" ca="1" si="952"/>
        <v>6.7769484822296177E-4</v>
      </c>
      <c r="CZ481" s="240">
        <f t="shared" ca="1" si="953"/>
        <v>-5.7344582553491507E-4</v>
      </c>
      <c r="DA481" s="240">
        <f t="shared" ca="1" si="954"/>
        <v>4.4715960136365183E-4</v>
      </c>
      <c r="DB481" s="240">
        <f t="shared" ca="1" si="955"/>
        <v>-3.0368928448201509E-4</v>
      </c>
      <c r="DC481" s="240">
        <f t="shared" ca="1" si="956"/>
        <v>1.4854835870860424E-4</v>
      </c>
      <c r="DD481" s="240">
        <f t="shared" ca="1" si="957"/>
        <v>1.2301197183053946E-5</v>
      </c>
      <c r="DE481" s="240">
        <f t="shared" ca="1" si="958"/>
        <v>-1.7267802496560416E-4</v>
      </c>
      <c r="DF481" s="240">
        <f t="shared" ca="1" si="959"/>
        <v>3.2641893308763307E-4</v>
      </c>
      <c r="DG481" s="240">
        <f t="shared" ca="1" si="960"/>
        <v>-4.676157446689927E-4</v>
      </c>
      <c r="DH481" s="240">
        <f t="shared" ca="1" si="961"/>
        <v>5.9084234542461551E-4</v>
      </c>
      <c r="DI481" s="240">
        <f t="shared" ca="1" si="962"/>
        <v>-6.9136320619378076E-4</v>
      </c>
      <c r="DJ481" s="240">
        <f t="shared" ca="1" si="963"/>
        <v>7.6531536666989608E-4</v>
      </c>
      <c r="DK481" s="240">
        <f t="shared" ca="1" si="964"/>
        <v>-8.0985688679867168E-4</v>
      </c>
      <c r="DL481" s="240">
        <f t="shared" ca="1" si="965"/>
        <v>8.2327606094075619E-4</v>
      </c>
      <c r="DM481" s="240">
        <f t="shared" ca="1" si="966"/>
        <v>-8.0505719775942133E-4</v>
      </c>
      <c r="DN481" s="240">
        <f t="shared" ca="1" si="967"/>
        <v>7.5590043794945914E-4</v>
      </c>
      <c r="DO481" s="240">
        <f t="shared" ca="1" si="968"/>
        <v>-6.7769484822296599E-4</v>
      </c>
      <c r="DP481" s="240">
        <f t="shared" ca="1" si="969"/>
        <v>5.7344582553488666E-4</v>
      </c>
      <c r="DQ481" s="240">
        <f t="shared" ca="1" si="970"/>
        <v>-4.4715960136365801E-4</v>
      </c>
      <c r="DR481" s="240">
        <f t="shared" ca="1" si="971"/>
        <v>3.0368928448197834E-4</v>
      </c>
      <c r="DS481" s="240">
        <f t="shared" ca="1" si="972"/>
        <v>-1.485483587086114E-4</v>
      </c>
      <c r="DT481" s="240">
        <f t="shared" ca="1" si="973"/>
        <v>-1.2301197183046681E-5</v>
      </c>
      <c r="DU481" s="240">
        <f t="shared" ca="1" si="974"/>
        <v>1.72678024965597E-4</v>
      </c>
      <c r="DV481" s="240">
        <f t="shared" ca="1" si="975"/>
        <v>-3.264189330876264E-4</v>
      </c>
      <c r="DW481" s="240">
        <f t="shared" ca="1" si="976"/>
        <v>4.6761574466898674E-4</v>
      </c>
      <c r="DX481" s="240">
        <f t="shared" ca="1" si="977"/>
        <v>-5.9084234542461042E-4</v>
      </c>
      <c r="DY481" s="240">
        <f t="shared" ca="1" si="978"/>
        <v>6.9136320619380223E-4</v>
      </c>
      <c r="DZ481" s="240">
        <f t="shared" ca="1" si="979"/>
        <v>-7.6531536666989337E-4</v>
      </c>
      <c r="EA481" s="240">
        <f t="shared" ca="1" si="980"/>
        <v>8.0985688679867883E-4</v>
      </c>
      <c r="EB481" s="240">
        <f t="shared" ca="1" si="981"/>
        <v>-8.232760609407563E-4</v>
      </c>
      <c r="EC481" s="240">
        <f t="shared" ca="1" si="982"/>
        <v>8.0505719775941299E-4</v>
      </c>
      <c r="ED481" s="240">
        <f t="shared" ca="1" si="983"/>
        <v>-7.5590043794946196E-4</v>
      </c>
      <c r="EE481" s="240">
        <f t="shared" ca="1" si="984"/>
        <v>6.7769484822297011E-4</v>
      </c>
      <c r="EF481" s="240">
        <f t="shared" ca="1" si="985"/>
        <v>-5.7344582553489187E-4</v>
      </c>
      <c r="EG481" s="240">
        <f t="shared" ca="1" si="986"/>
        <v>4.4715960136366409E-4</v>
      </c>
      <c r="EH481" s="240">
        <f t="shared" ca="1" si="987"/>
        <v>-3.0368928448198501E-4</v>
      </c>
      <c r="EI481" s="240">
        <f t="shared" ca="1" si="988"/>
        <v>1.485483587086185E-4</v>
      </c>
      <c r="EJ481" s="240">
        <f t="shared" ca="1" si="989"/>
        <v>1.2301197183086255E-5</v>
      </c>
      <c r="EK481" s="240">
        <f t="shared" ca="1" si="990"/>
        <v>-1.7267802496558993E-4</v>
      </c>
      <c r="EL481" s="240">
        <f t="shared" ca="1" si="991"/>
        <v>3.2641893308766272E-4</v>
      </c>
      <c r="EM481" s="240">
        <f t="shared" ca="1" si="992"/>
        <v>-4.6761574466898078E-4</v>
      </c>
      <c r="EN481" s="240">
        <f t="shared" ca="1" si="993"/>
        <v>5.9084234542463795E-4</v>
      </c>
      <c r="EO481" s="240">
        <f t="shared" ca="1" si="994"/>
        <v>-6.9136320619379832E-4</v>
      </c>
      <c r="EP481" s="240">
        <f t="shared" ca="1" si="995"/>
        <v>7.6531536666989077E-4</v>
      </c>
      <c r="EQ481" s="240">
        <f t="shared" ca="1" si="996"/>
        <v>-8.0985688679867753E-4</v>
      </c>
      <c r="ER481" s="240">
        <f t="shared" ca="1" si="997"/>
        <v>8.2327606094075652E-4</v>
      </c>
      <c r="ES481" s="240">
        <f t="shared" ca="1" si="998"/>
        <v>-8.050571977594145E-4</v>
      </c>
      <c r="ET481" s="240">
        <f t="shared" ca="1" si="999"/>
        <v>7.5590043794946488E-4</v>
      </c>
      <c r="EU481" s="240">
        <f t="shared" ca="1" si="1000"/>
        <v>-6.7769484822294767E-4</v>
      </c>
      <c r="EV481" s="240">
        <f t="shared" ca="1" si="1001"/>
        <v>5.7344582553489718E-4</v>
      </c>
      <c r="EW481" s="240">
        <f t="shared" ca="1" si="1002"/>
        <v>-4.4715960136363091E-4</v>
      </c>
      <c r="EX481" s="240">
        <f t="shared" ca="1" si="1003"/>
        <v>3.0368928448199178E-4</v>
      </c>
      <c r="EY481" s="240">
        <f t="shared" ca="1" si="1004"/>
        <v>-1.4854835870857963E-4</v>
      </c>
      <c r="EZ481" s="240">
        <f t="shared" ca="1" si="1005"/>
        <v>-1.2301197183078936E-5</v>
      </c>
      <c r="FA481" s="240">
        <f t="shared" ca="1" si="1006"/>
        <v>1.726780249655828E-4</v>
      </c>
      <c r="FB481" s="240">
        <f t="shared" ca="1" si="1007"/>
        <v>-3.2641893308765605E-4</v>
      </c>
      <c r="FC481" s="240">
        <f t="shared" ca="1" si="1008"/>
        <v>4.6761574466897481E-4</v>
      </c>
      <c r="FD481" s="240">
        <f t="shared" ca="1" si="1009"/>
        <v>-5.9084234542463286E-4</v>
      </c>
      <c r="FE481" s="240">
        <f t="shared" ca="1" si="1010"/>
        <v>6.9136320619379442E-4</v>
      </c>
      <c r="FF481" s="240">
        <f t="shared" ca="1" si="1011"/>
        <v>-7.6531536666990529E-4</v>
      </c>
      <c r="FG481" s="240">
        <f t="shared" ca="1" si="1012"/>
        <v>8.0985688679867623E-4</v>
      </c>
      <c r="FH481" s="240">
        <f t="shared" ca="1" si="1013"/>
        <v>-8.2327606094075587E-4</v>
      </c>
      <c r="FI481" s="240">
        <f t="shared" ca="1" si="1014"/>
        <v>8.0505719775941602E-4</v>
      </c>
      <c r="FJ481" s="240">
        <f t="shared" ca="1" si="1015"/>
        <v>-7.559004379494677E-4</v>
      </c>
      <c r="FK481" s="240">
        <f t="shared" ca="1" si="1016"/>
        <v>6.7769484822295168E-4</v>
      </c>
      <c r="FL481" s="240">
        <f t="shared" ca="1" si="1017"/>
        <v>-5.7344582553490238E-4</v>
      </c>
      <c r="FM481" s="240">
        <f t="shared" ca="1" si="1018"/>
        <v>4.4715960136363698E-4</v>
      </c>
      <c r="FN481" s="240">
        <f t="shared" ca="1" si="1019"/>
        <v>-3.0368928448199861E-4</v>
      </c>
      <c r="FO481" s="240">
        <f t="shared" ca="1" si="1020"/>
        <v>1.4854835870858673E-4</v>
      </c>
      <c r="FP481" s="240">
        <f t="shared" ca="1" si="1021"/>
        <v>1.2301197183071672E-5</v>
      </c>
      <c r="FQ481" s="240">
        <f t="shared" ca="1" si="1022"/>
        <v>-1.7267802496562148E-4</v>
      </c>
      <c r="FR481" s="240">
        <f t="shared" ca="1" si="1023"/>
        <v>3.2641893308764939E-4</v>
      </c>
      <c r="FS481" s="240">
        <f t="shared" ca="1" si="1024"/>
        <v>-4.6761574466900734E-4</v>
      </c>
      <c r="FT481" s="240">
        <f t="shared" ca="1" si="1025"/>
        <v>5.9084234542462776E-4</v>
      </c>
      <c r="FU481" s="240">
        <f t="shared" ca="1" si="1026"/>
        <v>-6.9136320619379052E-4</v>
      </c>
      <c r="FV481" s="240">
        <f t="shared" ca="1" si="1027"/>
        <v>7.6531536666990258E-4</v>
      </c>
      <c r="FW481" s="240">
        <f t="shared" ca="1" si="1028"/>
        <v>-8.0985688679867493E-4</v>
      </c>
      <c r="FX481" s="240">
        <f t="shared" ca="1" si="1029"/>
        <v>8.2327606094075674E-4</v>
      </c>
      <c r="FY481" s="240">
        <f t="shared" ca="1" si="1030"/>
        <v>-8.0505719775941754E-4</v>
      </c>
      <c r="FZ481" s="240">
        <f t="shared" ca="1" si="1031"/>
        <v>7.5590043794945209E-4</v>
      </c>
      <c r="GA481" s="240">
        <f t="shared" ca="1" si="1032"/>
        <v>-6.7769484822292924E-4</v>
      </c>
      <c r="GB481" s="240">
        <f t="shared" ca="1" si="1033"/>
        <v>5.7344582553490759E-4</v>
      </c>
      <c r="GC481" s="240">
        <f t="shared" ca="1" si="1034"/>
        <v>-4.4715960136364305E-4</v>
      </c>
      <c r="GD481" s="240">
        <f t="shared" ca="1" si="1035"/>
        <v>3.0368928448196186E-4</v>
      </c>
      <c r="GE481" s="240">
        <f t="shared" ca="1" si="1036"/>
        <v>-1.4854835870854797E-4</v>
      </c>
      <c r="GF481" s="240">
        <f t="shared" ca="1" si="1037"/>
        <v>-1.2301197183064408E-5</v>
      </c>
      <c r="GG481" s="240">
        <f t="shared" ca="1" si="1038"/>
        <v>1.7267802496561435E-4</v>
      </c>
      <c r="GH481" s="240">
        <f t="shared" ca="1" si="1039"/>
        <v>-3.2641893308768571E-4</v>
      </c>
      <c r="GI481" s="240">
        <f t="shared" ca="1" si="1040"/>
        <v>4.6761574466896283E-4</v>
      </c>
      <c r="GJ481" s="240">
        <f t="shared" ca="1" si="1041"/>
        <v>-5.9084234542462278E-4</v>
      </c>
      <c r="GK481" s="240">
        <f t="shared" ca="1" si="1042"/>
        <v>6.9136320619381188E-4</v>
      </c>
      <c r="GL481" s="240">
        <f t="shared" ca="1" si="1043"/>
        <v>-7.6531536666991722E-4</v>
      </c>
      <c r="GM481" s="240">
        <f t="shared" ca="1" si="1044"/>
        <v>8.0985688679867352E-4</v>
      </c>
      <c r="GN481" s="240">
        <f t="shared" ca="1" si="1045"/>
        <v>-8.2327606094075598E-4</v>
      </c>
      <c r="GO481" s="240">
        <f t="shared" ca="1" si="1046"/>
        <v>8.050571977594093E-4</v>
      </c>
      <c r="GP481" s="240">
        <f t="shared" ca="1" si="1047"/>
        <v>-7.5590043794943637E-4</v>
      </c>
      <c r="GQ481" s="240">
        <f t="shared" ca="1" si="1048"/>
        <v>6.7769484822295992E-4</v>
      </c>
      <c r="GR481" s="240">
        <f t="shared" ca="1" si="1049"/>
        <v>-5.7344582553487918E-4</v>
      </c>
      <c r="GS481" s="240">
        <f t="shared" ca="1" si="1050"/>
        <v>4.4715960136360988E-4</v>
      </c>
      <c r="GT481" s="240">
        <f t="shared" ca="1" si="1051"/>
        <v>-3.0368928448201206E-4</v>
      </c>
      <c r="GU481" s="240">
        <f t="shared" ca="1" si="1052"/>
        <v>1.4854835870860105E-4</v>
      </c>
      <c r="GV481" s="240">
        <f t="shared" ca="1" si="1053"/>
        <v>1.2301197183103981E-5</v>
      </c>
      <c r="GW481" s="240">
        <f t="shared" ca="1" si="1054"/>
        <v>-1.7267802496565306E-4</v>
      </c>
      <c r="GX481" s="240">
        <f t="shared" ca="1" si="1055"/>
        <v>3.2641893308763605E-4</v>
      </c>
      <c r="GY481" s="240">
        <f t="shared" ca="1" si="1056"/>
        <v>-4.6761574466899541E-4</v>
      </c>
      <c r="GZ481" s="240">
        <f t="shared" ca="1" si="1057"/>
        <v>5.9084234542465031E-4</v>
      </c>
      <c r="HA481" s="240">
        <f t="shared" ca="1" si="1058"/>
        <v>-6.913632061937826E-4</v>
      </c>
      <c r="HB481" s="240">
        <f t="shared" ca="1" si="1059"/>
        <v>7.6531536666989727E-4</v>
      </c>
      <c r="HC481" s="240">
        <f t="shared" ca="1" si="1060"/>
        <v>-8.0985688679868079E-4</v>
      </c>
      <c r="HD481" s="240">
        <f t="shared" ca="1" si="1061"/>
        <v>8.2327606094075544E-4</v>
      </c>
      <c r="HE481" s="240">
        <f t="shared" ca="1" si="1062"/>
        <v>-8.0505719775942057E-4</v>
      </c>
      <c r="HF481" s="240">
        <f t="shared" ca="1" si="1063"/>
        <v>7.5590043794945784E-4</v>
      </c>
      <c r="HG481" s="240">
        <f t="shared" ca="1" si="1064"/>
        <v>-6.7769484822293748E-4</v>
      </c>
      <c r="HH481" s="240">
        <f t="shared" ca="1" si="1065"/>
        <v>5.7344582553485088E-4</v>
      </c>
      <c r="HI481" s="240">
        <f t="shared" ca="1" si="1066"/>
        <v>-4.471596013636553E-4</v>
      </c>
      <c r="HJ481" s="240">
        <f t="shared" ca="1" si="1067"/>
        <v>3.0368928448197525E-4</v>
      </c>
      <c r="HK481" s="240">
        <f t="shared" ca="1" si="1068"/>
        <v>-1.4854835870856218E-4</v>
      </c>
      <c r="HL481" s="240">
        <f t="shared" ca="1" si="1069"/>
        <v>-1.2301197183049934E-5</v>
      </c>
      <c r="HM481" s="240">
        <f t="shared" ca="1" si="1070"/>
        <v>1.7267802496560017E-4</v>
      </c>
      <c r="HN481" s="240">
        <f t="shared" ca="1" si="1071"/>
        <v>-3.2641893308767237E-4</v>
      </c>
      <c r="HO481" s="240">
        <f t="shared" ca="1" si="1072"/>
        <v>4.6761574466902794E-4</v>
      </c>
      <c r="HP481" s="240">
        <f t="shared" ca="1" si="1073"/>
        <v>-5.9084234542461258E-4</v>
      </c>
      <c r="HQ481" s="240">
        <f t="shared" ca="1" si="1074"/>
        <v>6.9136320619380396E-4</v>
      </c>
      <c r="HR481" s="240">
        <f t="shared" ca="1" si="1075"/>
        <v>-7.653153666699118E-4</v>
      </c>
      <c r="HS481" s="240">
        <f t="shared" ca="1" si="1076"/>
        <v>8.0985688679868783E-4</v>
      </c>
      <c r="HT481" s="240">
        <f t="shared" ca="1" si="1077"/>
        <v>-8.232760609407563E-4</v>
      </c>
      <c r="HU481" s="240">
        <f t="shared" ca="1" si="1078"/>
        <v>8.0505719775941233E-4</v>
      </c>
      <c r="HV481" s="240">
        <f t="shared" ca="1" si="1079"/>
        <v>-7.5590043794944212E-4</v>
      </c>
      <c r="HW481" s="240">
        <f t="shared" ca="1" si="1080"/>
        <v>6.7769484822296816E-4</v>
      </c>
      <c r="HX481" s="240">
        <f t="shared" ca="1" si="1081"/>
        <v>-5.7344582553488948E-4</v>
      </c>
      <c r="HY481" s="240">
        <f t="shared" ca="1" si="1082"/>
        <v>4.4715960136362202E-4</v>
      </c>
      <c r="HZ481" s="240">
        <f t="shared" ca="1" si="1083"/>
        <v>-3.0368928448193855E-4</v>
      </c>
      <c r="IA481" s="240">
        <f t="shared" ca="1" si="1084"/>
        <v>1.4854835870861541E-4</v>
      </c>
      <c r="IB481" s="240">
        <f t="shared" ca="1" si="1085"/>
        <v>1.2301197183089453E-5</v>
      </c>
      <c r="IC481" s="240">
        <f t="shared" ca="1" si="1086"/>
        <v>-1.7267802496563883E-4</v>
      </c>
      <c r="ID481" s="240">
        <f t="shared" ca="1" si="1087"/>
        <v>3.2641893308770864E-4</v>
      </c>
      <c r="IE481" s="240">
        <f t="shared" ca="1" si="1088"/>
        <v>-8.3787685083529446E-5</v>
      </c>
      <c r="IF481" s="240">
        <f t="shared" ca="1" si="1089"/>
        <v>5.9084234542464023E-4</v>
      </c>
      <c r="IG481" s="240">
        <f t="shared" ca="1" si="1090"/>
        <v>-6.9136320619382543E-4</v>
      </c>
      <c r="IH481" s="240">
        <f t="shared" ca="1" si="1091"/>
        <v>7.6531536666989196E-4</v>
      </c>
      <c r="II481" s="240">
        <f t="shared" ca="1" si="1092"/>
        <v>-8.0985688679867808E-4</v>
      </c>
      <c r="IJ481" s="240">
        <f t="shared" ca="1" si="1093"/>
        <v>8.2327606094075565E-4</v>
      </c>
      <c r="IK481" s="240">
        <f t="shared" ca="1" si="1094"/>
        <v>-8.0505719775940399E-4</v>
      </c>
      <c r="IL481" s="240">
        <f t="shared" ca="1" si="1095"/>
        <v>7.5590043794946358E-4</v>
      </c>
      <c r="IM481" s="240">
        <f t="shared" ca="1" si="1096"/>
        <v>-6.7769484822294572E-4</v>
      </c>
      <c r="IN481" s="240">
        <f t="shared" ca="1" si="1097"/>
        <v>5.7344582553486129E-4</v>
      </c>
      <c r="IO481" s="240">
        <f t="shared" ca="1" si="1098"/>
        <v>-4.4715960136358884E-4</v>
      </c>
      <c r="IP481" s="240">
        <f t="shared" ca="1" si="1099"/>
        <v>3.0368928448198885E-4</v>
      </c>
      <c r="IQ481" s="240">
        <f t="shared" ca="1" si="1100"/>
        <v>-1.4854835870857643E-4</v>
      </c>
      <c r="IR481" s="240">
        <f t="shared" ca="1" si="1101"/>
        <v>-1.2301197183129027E-5</v>
      </c>
      <c r="IS481" s="240">
        <f t="shared" ca="1" si="1102"/>
        <v>1.7267802496558597E-4</v>
      </c>
      <c r="IT481" s="240">
        <f t="shared" ca="1" si="1103"/>
        <v>-3.2641893308765904E-4</v>
      </c>
      <c r="IU481" s="240">
        <f t="shared" ca="1" si="1104"/>
        <v>4.6761574466901596E-4</v>
      </c>
      <c r="IV481" s="240">
        <f t="shared" ca="1" si="1105"/>
        <v>-5.9084234542466777E-4</v>
      </c>
      <c r="IW481" s="240">
        <f t="shared" ca="1" si="1106"/>
        <v>6.9136320619379616E-4</v>
      </c>
      <c r="IX481" s="240">
        <f t="shared" ca="1" si="1107"/>
        <v>-7.6531536666990649E-4</v>
      </c>
      <c r="IY481" s="240">
        <f t="shared" ca="1" si="1108"/>
        <v>8.0985688679868523E-4</v>
      </c>
      <c r="IZ481" s="240">
        <f t="shared" ca="1" si="1109"/>
        <v>-8.2327606094075511E-4</v>
      </c>
      <c r="JA481" s="240">
        <f t="shared" ca="1" si="1110"/>
        <v>8.0505719775941537E-4</v>
      </c>
      <c r="JB481" s="240">
        <f t="shared" ca="1" si="1111"/>
        <v>-7.5590043794944786E-4</v>
      </c>
    </row>
    <row r="482" spans="2:262">
      <c r="B482" s="248">
        <v>121</v>
      </c>
      <c r="C482" s="247">
        <f t="shared" si="1112"/>
        <v>2.3632812500000017E-3</v>
      </c>
      <c r="D482" s="244">
        <f t="shared" ca="1" si="855"/>
        <v>23.809535097379424</v>
      </c>
      <c r="E482" s="243">
        <f ca="1">DW361</f>
        <v>-0.19046490262057564</v>
      </c>
      <c r="F482" s="242">
        <v>121</v>
      </c>
      <c r="G482" s="240">
        <f t="shared" ca="1" si="856"/>
        <v>-5.4756873829519517E-4</v>
      </c>
      <c r="H482" s="240">
        <f t="shared" ca="1" si="857"/>
        <v>5.269429124666982E-4</v>
      </c>
      <c r="I482" s="240">
        <f t="shared" ca="1" si="858"/>
        <v>-4.9080140264230623E-4</v>
      </c>
      <c r="J482" s="240">
        <f t="shared" ca="1" si="859"/>
        <v>4.402083852864954E-4</v>
      </c>
      <c r="K482" s="240">
        <f t="shared" ca="1" si="860"/>
        <v>-3.7665355738753561E-4</v>
      </c>
      <c r="L482" s="240">
        <f t="shared" ca="1" si="861"/>
        <v>3.02008272753903E-4</v>
      </c>
      <c r="M482" s="240">
        <f t="shared" ca="1" si="862"/>
        <v>-2.184704405343074E-4</v>
      </c>
      <c r="N482" s="240">
        <f t="shared" ca="1" si="863"/>
        <v>1.2849980840872854E-4</v>
      </c>
      <c r="O482" s="240">
        <f t="shared" ca="1" si="864"/>
        <v>-3.4745536018457979E-5</v>
      </c>
      <c r="P482" s="240">
        <f t="shared" ca="1" si="865"/>
        <v>-6.0031808785115915E-5</v>
      </c>
      <c r="Q482" s="240">
        <f t="shared" ca="1" si="866"/>
        <v>1.5304153407474157E-4</v>
      </c>
      <c r="R482" s="240">
        <f t="shared" ca="1" si="867"/>
        <v>-2.4154499497638238E-4</v>
      </c>
      <c r="S482" s="240">
        <f t="shared" ca="1" si="868"/>
        <v>3.229362322876158E-4</v>
      </c>
      <c r="T482" s="240">
        <f t="shared" ca="1" si="869"/>
        <v>-3.9481870420423671E-4</v>
      </c>
      <c r="U482" s="241">
        <f t="shared" ca="1" si="870"/>
        <v>4.5507585181119833E-4</v>
      </c>
      <c r="V482" s="240">
        <f t="shared" ca="1" si="871"/>
        <v>-5.0193342055711656E-4</v>
      </c>
      <c r="W482" s="240">
        <f t="shared" ca="1" si="872"/>
        <v>5.3401170267426733E-4</v>
      </c>
      <c r="X482" s="240">
        <f t="shared" ca="1" si="873"/>
        <v>-5.5036616228089591E-4</v>
      </c>
      <c r="Y482" s="240">
        <f t="shared" ca="1" si="874"/>
        <v>5.5051524697127374E-4</v>
      </c>
      <c r="Z482" s="240">
        <f t="shared" ca="1" si="875"/>
        <v>-5.3445456698914863E-4</v>
      </c>
      <c r="AA482" s="240">
        <f t="shared" ca="1" si="876"/>
        <v>5.0265702448286788E-4</v>
      </c>
      <c r="AB482" s="240">
        <f t="shared" ca="1" si="877"/>
        <v>-4.5605888903629431E-4</v>
      </c>
      <c r="AC482" s="240">
        <f t="shared" ca="1" si="878"/>
        <v>3.9603222947753002E-4</v>
      </c>
      <c r="AD482" s="240">
        <f t="shared" ca="1" si="879"/>
        <v>-3.2434451370301953E-4</v>
      </c>
      <c r="AE482" s="240">
        <f t="shared" ca="1" si="880"/>
        <v>2.4310656608866741E-4</v>
      </c>
      <c r="AF482" s="240">
        <f t="shared" ca="1" si="881"/>
        <v>-1.5471041486720752E-4</v>
      </c>
      <c r="AG482" s="240">
        <f t="shared" ca="1" si="882"/>
        <v>6.1758859538087055E-5</v>
      </c>
      <c r="AH482" s="240">
        <f t="shared" ca="1" si="883"/>
        <v>3.3011167822575159E-5</v>
      </c>
      <c r="AI482" s="240">
        <f t="shared" ca="1" si="884"/>
        <v>-1.2680919074755214E-4</v>
      </c>
      <c r="AJ482" s="240">
        <f t="shared" ca="1" si="885"/>
        <v>2.1687335316342019E-4</v>
      </c>
      <c r="AK482" s="240">
        <f t="shared" ca="1" si="886"/>
        <v>-3.0055174145612564E-4</v>
      </c>
      <c r="AL482" s="240">
        <f t="shared" ca="1" si="887"/>
        <v>3.7538046931214397E-4</v>
      </c>
      <c r="AM482" s="240">
        <f t="shared" ca="1" si="888"/>
        <v>-4.3915622614932128E-4</v>
      </c>
      <c r="AN482" s="240">
        <f t="shared" ca="1" si="889"/>
        <v>4.9000115296951195E-4</v>
      </c>
      <c r="AO482" s="240">
        <f t="shared" ca="1" si="890"/>
        <v>-5.2641813538200602E-4</v>
      </c>
      <c r="AP482" s="240">
        <f t="shared" ca="1" si="891"/>
        <v>5.4733488571041865E-4</v>
      </c>
      <c r="AQ482" s="240">
        <f t="shared" ca="1" si="892"/>
        <v>-5.5213551619795779E-4</v>
      </c>
      <c r="AR482" s="240">
        <f t="shared" ca="1" si="893"/>
        <v>5.4067867364703123E-4</v>
      </c>
      <c r="AS482" s="240">
        <f t="shared" ca="1" si="894"/>
        <v>-5.1330170152389548E-4</v>
      </c>
      <c r="AT482" s="240">
        <f t="shared" ca="1" si="895"/>
        <v>4.708107069763601E-4</v>
      </c>
      <c r="AU482" s="240">
        <f t="shared" ca="1" si="896"/>
        <v>-4.1445682523838197E-4</v>
      </c>
      <c r="AV482" s="240">
        <f t="shared" ca="1" si="897"/>
        <v>3.458993803093967E-4</v>
      </c>
      <c r="AW482" s="240">
        <f t="shared" ca="1" si="898"/>
        <v>-2.6715702663169426E-4</v>
      </c>
      <c r="AX482" s="240">
        <f t="shared" ca="1" si="899"/>
        <v>1.8054831038524132E-4</v>
      </c>
      <c r="AY482" s="240">
        <f t="shared" ca="1" si="900"/>
        <v>-8.862340055564583E-5</v>
      </c>
      <c r="AZ482" s="240">
        <f t="shared" ca="1" si="901"/>
        <v>-5.9110000653110529E-6</v>
      </c>
      <c r="BA482" s="240">
        <f t="shared" ca="1" si="902"/>
        <v>1.002713529726824E-4</v>
      </c>
      <c r="BB482" s="240">
        <f t="shared" ca="1" si="903"/>
        <v>-1.9167924444682147E-4</v>
      </c>
      <c r="BC482" s="240">
        <f t="shared" ca="1" si="904"/>
        <v>2.7744319515424774E-4</v>
      </c>
      <c r="BD482" s="240">
        <f t="shared" ca="1" si="905"/>
        <v>-3.5503790999002929E-4</v>
      </c>
      <c r="BE482" s="240">
        <f t="shared" ca="1" si="906"/>
        <v>4.2217863467311061E-4</v>
      </c>
      <c r="BF482" s="240">
        <f t="shared" ca="1" si="907"/>
        <v>-4.7688842968536961E-4</v>
      </c>
      <c r="BG482" s="240">
        <f t="shared" ca="1" si="908"/>
        <v>5.1755638069282792E-4</v>
      </c>
      <c r="BH482" s="240">
        <f t="shared" ca="1" si="909"/>
        <v>-5.429850314593906E-4</v>
      </c>
      <c r="BI482" s="240">
        <f t="shared" ca="1" si="910"/>
        <v>5.5242564260476166E-4</v>
      </c>
      <c r="BJ482" s="240">
        <f t="shared" ca="1" si="911"/>
        <v>-5.4560023802224008E-4</v>
      </c>
      <c r="BK482" s="240">
        <f t="shared" ca="1" si="912"/>
        <v>5.2270978980603156E-4</v>
      </c>
      <c r="BL482" s="240">
        <f t="shared" ca="1" si="913"/>
        <v>-4.8442830068517643E-4</v>
      </c>
      <c r="BM482" s="240">
        <f t="shared" ca="1" si="914"/>
        <v>4.3188295820510448E-4</v>
      </c>
      <c r="BN482" s="240">
        <f t="shared" ca="1" si="915"/>
        <v>-3.6662094501140719E-4</v>
      </c>
      <c r="BO482" s="240">
        <f t="shared" ca="1" si="916"/>
        <v>2.9056388249737376E-4</v>
      </c>
      <c r="BP482" s="240">
        <f t="shared" ca="1" si="917"/>
        <v>-2.0595124920938542E-4</v>
      </c>
      <c r="BQ482" s="240">
        <f t="shared" ca="1" si="918"/>
        <v>1.1527444003877303E-4</v>
      </c>
      <c r="BR482" s="240">
        <f t="shared" ca="1" si="919"/>
        <v>-2.1203407808845009E-5</v>
      </c>
      <c r="BS482" s="240">
        <f t="shared" ca="1" si="920"/>
        <v>-7.3491952725752787E-5</v>
      </c>
      <c r="BT482" s="240">
        <f t="shared" ca="1" si="921"/>
        <v>1.6602336364123876E-4</v>
      </c>
      <c r="BU482" s="240">
        <f t="shared" ca="1" si="922"/>
        <v>-2.5366626389407569E-4</v>
      </c>
      <c r="BV482" s="240">
        <f t="shared" ca="1" si="923"/>
        <v>3.3384003324510666E-4</v>
      </c>
      <c r="BW482" s="240">
        <f t="shared" ca="1" si="924"/>
        <v>-4.0418397788748091E-4</v>
      </c>
      <c r="BX482" s="240">
        <f t="shared" ca="1" si="925"/>
        <v>4.6262684040362608E-4</v>
      </c>
      <c r="BY482" s="240">
        <f t="shared" ca="1" si="926"/>
        <v>-5.0744778734997001E-4</v>
      </c>
      <c r="BZ482" s="240">
        <f t="shared" ca="1" si="927"/>
        <v>5.3732707870770646E-4</v>
      </c>
      <c r="CA482" s="240">
        <f t="shared" ca="1" si="928"/>
        <v>-5.5138492725175848E-4</v>
      </c>
      <c r="CB482" s="240">
        <f t="shared" ca="1" si="929"/>
        <v>5.4920740363511547E-4</v>
      </c>
      <c r="CC482" s="240">
        <f t="shared" ca="1" si="930"/>
        <v>-5.3085862442055936E-4</v>
      </c>
      <c r="CD482" s="240">
        <f t="shared" ca="1" si="931"/>
        <v>4.9687886418673072E-4</v>
      </c>
      <c r="CE482" s="240">
        <f t="shared" ca="1" si="932"/>
        <v>-4.4826864729704109E-4</v>
      </c>
      <c r="CF482" s="240">
        <f t="shared" ca="1" si="933"/>
        <v>3.8645928774467717E-4</v>
      </c>
      <c r="CG482" s="240">
        <f t="shared" ca="1" si="934"/>
        <v>-3.1327074451973995E-4</v>
      </c>
      <c r="CH482" s="240">
        <f t="shared" ca="1" si="935"/>
        <v>2.3085803343498535E-4</v>
      </c>
      <c r="CI482" s="240">
        <f t="shared" ca="1" si="936"/>
        <v>-1.4164777329901364E-4</v>
      </c>
      <c r="CJ482" s="240">
        <f t="shared" ca="1" si="937"/>
        <v>4.8266734816390402E-5</v>
      </c>
      <c r="CK482" s="240">
        <f t="shared" ca="1" si="938"/>
        <v>4.6535503927587505E-5</v>
      </c>
      <c r="CL482" s="240">
        <f t="shared" ca="1" si="939"/>
        <v>-1.3996751801071531E-4</v>
      </c>
      <c r="CM482" s="240">
        <f t="shared" ca="1" si="940"/>
        <v>2.2927822838565592E-4</v>
      </c>
      <c r="CN482" s="240">
        <f t="shared" ca="1" si="941"/>
        <v>-3.118379066191634E-4</v>
      </c>
      <c r="CO482" s="240">
        <f t="shared" ca="1" si="942"/>
        <v>3.8521560649680677E-4</v>
      </c>
      <c r="CP482" s="240">
        <f t="shared" ca="1" si="943"/>
        <v>-4.47250742542016E-4</v>
      </c>
      <c r="CQ482" s="240">
        <f t="shared" ca="1" si="944"/>
        <v>4.9611670784021527E-4</v>
      </c>
      <c r="CR482" s="240">
        <f t="shared" ca="1" si="945"/>
        <v>-5.3037465795912242E-4</v>
      </c>
      <c r="CS482" s="240">
        <f t="shared" ca="1" si="946"/>
        <v>5.4901587731339264E-4</v>
      </c>
      <c r="CT482" s="240">
        <f t="shared" ca="1" si="947"/>
        <v>-5.5149148050774805E-4</v>
      </c>
      <c r="CU482" s="240">
        <f t="shared" ca="1" si="948"/>
        <v>5.3772857411112963E-4</v>
      </c>
      <c r="CV482" s="240">
        <f t="shared" ca="1" si="949"/>
        <v>-5.081324029830109E-4</v>
      </c>
      <c r="CW482" s="240">
        <f t="shared" ca="1" si="950"/>
        <v>4.635744179539248E-4</v>
      </c>
      <c r="CX482" s="240">
        <f t="shared" ca="1" si="951"/>
        <v>-4.0536661620394545E-4</v>
      </c>
      <c r="CY482" s="240">
        <f t="shared" ca="1" si="952"/>
        <v>3.3522290987926843E-4</v>
      </c>
      <c r="CZ482" s="240">
        <f t="shared" ca="1" si="953"/>
        <v>-2.5520866043726503E-4</v>
      </c>
      <c r="DA482" s="240">
        <f t="shared" ca="1" si="954"/>
        <v>1.6767986466649699E-4</v>
      </c>
      <c r="DB482" s="240">
        <f t="shared" ca="1" si="955"/>
        <v>-7.5213783032112037E-5</v>
      </c>
      <c r="DC482" s="240">
        <f t="shared" ca="1" si="956"/>
        <v>-1.9466947024431961E-5</v>
      </c>
      <c r="DD482" s="240">
        <f t="shared" ca="1" si="957"/>
        <v>1.1357447836959743E-4</v>
      </c>
      <c r="DE482" s="240">
        <f t="shared" ca="1" si="958"/>
        <v>-2.0433784154263979E-4</v>
      </c>
      <c r="DF482" s="240">
        <f t="shared" ca="1" si="959"/>
        <v>2.8908453516238668E-4</v>
      </c>
      <c r="DG482" s="240">
        <f t="shared" ca="1" si="960"/>
        <v>-3.6531921696915739E-4</v>
      </c>
      <c r="DH482" s="240">
        <f t="shared" ca="1" si="961"/>
        <v>4.3079717846710255E-4</v>
      </c>
      <c r="DI482" s="240">
        <f t="shared" ca="1" si="962"/>
        <v>-4.8359043972657476E-4</v>
      </c>
      <c r="DJ482" s="240">
        <f t="shared" ca="1" si="963"/>
        <v>5.2214451820417661E-4</v>
      </c>
      <c r="DK482" s="240">
        <f t="shared" ca="1" si="964"/>
        <v>-5.4532420003846423E-4</v>
      </c>
      <c r="DL482" s="240">
        <f t="shared" ca="1" si="965"/>
        <v>5.5244696609888736E-4</v>
      </c>
      <c r="DM482" s="240">
        <f t="shared" ca="1" si="966"/>
        <v>-5.4330308856720899E-4</v>
      </c>
      <c r="DN482" s="240">
        <f t="shared" ca="1" si="967"/>
        <v>5.181618063133691E-4</v>
      </c>
      <c r="DO482" s="240">
        <f t="shared" ca="1" si="968"/>
        <v>-4.7776339723365149E-4</v>
      </c>
      <c r="DP482" s="240">
        <f t="shared" ca="1" si="969"/>
        <v>4.2329738097883517E-4</v>
      </c>
      <c r="DQ482" s="240">
        <f t="shared" ca="1" si="970"/>
        <v>-3.5636749388685092E-4</v>
      </c>
      <c r="DR482" s="240">
        <f t="shared" ca="1" si="971"/>
        <v>2.7894446742292653E-4</v>
      </c>
      <c r="DS482" s="240">
        <f t="shared" ca="1" si="972"/>
        <v>-1.9330800055294747E-4</v>
      </c>
      <c r="DT482" s="240">
        <f t="shared" ca="1" si="973"/>
        <v>1.0197963465652898E-4</v>
      </c>
      <c r="DU482" s="240">
        <f t="shared" ca="1" si="974"/>
        <v>-7.6485074592242966E-6</v>
      </c>
      <c r="DV482" s="240">
        <f t="shared" ca="1" si="975"/>
        <v>-8.6907827862122387E-5</v>
      </c>
      <c r="DW482" s="240">
        <f t="shared" ca="1" si="976"/>
        <v>1.7890518694149566E-4</v>
      </c>
      <c r="DX482" s="240">
        <f t="shared" ca="1" si="977"/>
        <v>-2.6563473373961594E-4</v>
      </c>
      <c r="DY482" s="240">
        <f t="shared" ca="1" si="978"/>
        <v>3.4454274144964439E-4</v>
      </c>
      <c r="DZ482" s="240">
        <f t="shared" ca="1" si="979"/>
        <v>-4.1330578625586617E-4</v>
      </c>
      <c r="EA482" s="240">
        <f t="shared" ca="1" si="980"/>
        <v>4.6989915988612856E-4</v>
      </c>
      <c r="EB482" s="240">
        <f t="shared" ca="1" si="981"/>
        <v>-5.1265648657042935E-4</v>
      </c>
      <c r="EC482" s="240">
        <f t="shared" ca="1" si="982"/>
        <v>5.4031878900088321E-4</v>
      </c>
      <c r="ED482" s="240">
        <f t="shared" ca="1" si="983"/>
        <v>-5.5207155856005585E-4</v>
      </c>
      <c r="EE482" s="240">
        <f t="shared" ca="1" si="984"/>
        <v>5.475687382951942E-4</v>
      </c>
      <c r="EF482" s="240">
        <f t="shared" ca="1" si="985"/>
        <v>-5.2694291246670319E-4</v>
      </c>
      <c r="EG482" s="240">
        <f t="shared" ca="1" si="986"/>
        <v>4.9080140264231014E-4</v>
      </c>
      <c r="EH482" s="240">
        <f t="shared" ca="1" si="987"/>
        <v>-4.4020838528649583E-4</v>
      </c>
      <c r="EI482" s="240">
        <f t="shared" ca="1" si="988"/>
        <v>3.766535573875303E-4</v>
      </c>
      <c r="EJ482" s="240">
        <f t="shared" ca="1" si="989"/>
        <v>-3.0200827275391585E-4</v>
      </c>
      <c r="EK482" s="240">
        <f t="shared" ca="1" si="990"/>
        <v>2.1847044053431431E-4</v>
      </c>
      <c r="EL482" s="240">
        <f t="shared" ca="1" si="991"/>
        <v>-1.2849980840872821E-4</v>
      </c>
      <c r="EM482" s="240">
        <f t="shared" ca="1" si="992"/>
        <v>3.47455360184498E-5</v>
      </c>
      <c r="EN482" s="240">
        <f t="shared" ca="1" si="993"/>
        <v>6.0031808785100655E-5</v>
      </c>
      <c r="EO482" s="240">
        <f t="shared" ca="1" si="994"/>
        <v>-1.5304153407473623E-4</v>
      </c>
      <c r="EP482" s="240">
        <f t="shared" ca="1" si="995"/>
        <v>2.4154499497638444E-4</v>
      </c>
      <c r="EQ482" s="240">
        <f t="shared" ca="1" si="996"/>
        <v>-3.2293623228762399E-4</v>
      </c>
      <c r="ER482" s="240">
        <f t="shared" ca="1" si="997"/>
        <v>3.9481870420422733E-4</v>
      </c>
      <c r="ES482" s="240">
        <f t="shared" ca="1" si="998"/>
        <v>-4.5507585181119514E-4</v>
      </c>
      <c r="ET482" s="240">
        <f t="shared" ca="1" si="999"/>
        <v>5.0193342055711754E-4</v>
      </c>
      <c r="EU482" s="240">
        <f t="shared" ca="1" si="1000"/>
        <v>-5.3401170267426982E-4</v>
      </c>
      <c r="EV482" s="240">
        <f t="shared" ca="1" si="1001"/>
        <v>5.5036616228089461E-4</v>
      </c>
      <c r="EW482" s="240">
        <f t="shared" ca="1" si="1002"/>
        <v>-5.5051524697127417E-4</v>
      </c>
      <c r="EX482" s="240">
        <f t="shared" ca="1" si="1003"/>
        <v>5.3445456698914809E-4</v>
      </c>
      <c r="EY482" s="240">
        <f t="shared" ca="1" si="1004"/>
        <v>-5.0265702448286365E-4</v>
      </c>
      <c r="EZ482" s="240">
        <f t="shared" ca="1" si="1005"/>
        <v>4.5605888903629967E-4</v>
      </c>
      <c r="FA482" s="240">
        <f t="shared" ca="1" si="1006"/>
        <v>-3.9603222947753121E-4</v>
      </c>
      <c r="FB482" s="240">
        <f t="shared" ca="1" si="1007"/>
        <v>3.2434451370301454E-4</v>
      </c>
      <c r="FC482" s="240">
        <f t="shared" ca="1" si="1008"/>
        <v>-2.4310656608865475E-4</v>
      </c>
      <c r="FD482" s="240">
        <f t="shared" ca="1" si="1009"/>
        <v>1.5471041486721663E-4</v>
      </c>
      <c r="FE482" s="240">
        <f t="shared" ca="1" si="1010"/>
        <v>-6.1758859538088668E-5</v>
      </c>
      <c r="FF482" s="240">
        <f t="shared" ca="1" si="1011"/>
        <v>-3.3011167822581379E-5</v>
      </c>
      <c r="FG482" s="240">
        <f t="shared" ca="1" si="1012"/>
        <v>1.2680919074756583E-4</v>
      </c>
      <c r="FH482" s="240">
        <f t="shared" ca="1" si="1013"/>
        <v>-2.1687335316341151E-4</v>
      </c>
      <c r="FI482" s="240">
        <f t="shared" ca="1" si="1014"/>
        <v>3.0055174145612428E-4</v>
      </c>
      <c r="FJ482" s="240">
        <f t="shared" ca="1" si="1015"/>
        <v>-3.7538046931214852E-4</v>
      </c>
      <c r="FK482" s="240">
        <f t="shared" ca="1" si="1016"/>
        <v>4.3915622614931077E-4</v>
      </c>
      <c r="FL482" s="240">
        <f t="shared" ca="1" si="1017"/>
        <v>-4.900011529695075E-4</v>
      </c>
      <c r="FM482" s="240">
        <f t="shared" ca="1" si="1018"/>
        <v>5.2641813538200548E-4</v>
      </c>
      <c r="FN482" s="240">
        <f t="shared" ca="1" si="1019"/>
        <v>-5.4733488571041952E-4</v>
      </c>
      <c r="FO482" s="240">
        <f t="shared" ca="1" si="1020"/>
        <v>5.5213551619795844E-4</v>
      </c>
      <c r="FP482" s="240">
        <f t="shared" ca="1" si="1021"/>
        <v>-5.4067867364703318E-4</v>
      </c>
      <c r="FQ482" s="240">
        <f t="shared" ca="1" si="1022"/>
        <v>5.1330170152389602E-4</v>
      </c>
      <c r="FR482" s="240">
        <f t="shared" ca="1" si="1023"/>
        <v>-4.708107069763568E-4</v>
      </c>
      <c r="FS482" s="240">
        <f t="shared" ca="1" si="1024"/>
        <v>4.1445682523839341E-4</v>
      </c>
      <c r="FT482" s="240">
        <f t="shared" ca="1" si="1025"/>
        <v>-3.4589938030940413E-4</v>
      </c>
      <c r="FU482" s="240">
        <f t="shared" ca="1" si="1026"/>
        <v>2.6715702663169573E-4</v>
      </c>
      <c r="FV482" s="240">
        <f t="shared" ca="1" si="1027"/>
        <v>-1.8054831038522804E-4</v>
      </c>
      <c r="FW482" s="240">
        <f t="shared" ca="1" si="1028"/>
        <v>8.8623400555662933E-5</v>
      </c>
      <c r="FX482" s="240">
        <f t="shared" ca="1" si="1029"/>
        <v>5.9110000653408312E-6</v>
      </c>
      <c r="FY482" s="240">
        <f t="shared" ca="1" si="1030"/>
        <v>-1.0027135297268082E-4</v>
      </c>
      <c r="FZ482" s="240">
        <f t="shared" ca="1" si="1031"/>
        <v>1.9167924444680521E-4</v>
      </c>
      <c r="GA482" s="240">
        <f t="shared" ca="1" si="1032"/>
        <v>-2.7744319515425988E-4</v>
      </c>
      <c r="GB482" s="240">
        <f t="shared" ca="1" si="1033"/>
        <v>3.550379099900281E-4</v>
      </c>
      <c r="GC482" s="240">
        <f t="shared" ca="1" si="1034"/>
        <v>-4.2217863467308925E-4</v>
      </c>
      <c r="GD482" s="240">
        <f t="shared" ca="1" si="1035"/>
        <v>4.7688842968537671E-4</v>
      </c>
      <c r="GE482" s="240">
        <f t="shared" ca="1" si="1036"/>
        <v>-5.1755638069282174E-4</v>
      </c>
      <c r="GF482" s="240">
        <f t="shared" ca="1" si="1037"/>
        <v>5.4298503145939602E-4</v>
      </c>
      <c r="GG482" s="240">
        <f t="shared" ca="1" si="1038"/>
        <v>-5.5242564260476155E-4</v>
      </c>
      <c r="GH482" s="240">
        <f t="shared" ca="1" si="1039"/>
        <v>5.4560023802224279E-4</v>
      </c>
      <c r="GI482" s="240">
        <f t="shared" ca="1" si="1040"/>
        <v>-5.22709789806027E-4</v>
      </c>
      <c r="GJ482" s="240">
        <f t="shared" ca="1" si="1041"/>
        <v>4.8442830068517724E-4</v>
      </c>
      <c r="GK482" s="240">
        <f t="shared" ca="1" si="1042"/>
        <v>-4.3188295820512508E-4</v>
      </c>
      <c r="GL482" s="240">
        <f t="shared" ca="1" si="1043"/>
        <v>3.6662094501139667E-4</v>
      </c>
      <c r="GM482" s="240">
        <f t="shared" ca="1" si="1044"/>
        <v>-2.9056388249738851E-4</v>
      </c>
      <c r="GN482" s="240">
        <f t="shared" ca="1" si="1045"/>
        <v>2.059512492093578E-4</v>
      </c>
      <c r="GO482" s="240">
        <f t="shared" ca="1" si="1046"/>
        <v>-1.1527444003877462E-4</v>
      </c>
      <c r="GP482" s="240">
        <f t="shared" ca="1" si="1047"/>
        <v>2.1203407808862326E-5</v>
      </c>
      <c r="GQ482" s="240">
        <f t="shared" ca="1" si="1048"/>
        <v>7.3491952725782291E-5</v>
      </c>
      <c r="GR482" s="240">
        <f t="shared" ca="1" si="1049"/>
        <v>-1.6602336364123719E-4</v>
      </c>
      <c r="GS482" s="240">
        <f t="shared" ca="1" si="1050"/>
        <v>2.536662638940603E-4</v>
      </c>
      <c r="GT482" s="240">
        <f t="shared" ca="1" si="1051"/>
        <v>-3.3384003324511794E-4</v>
      </c>
      <c r="GU482" s="240">
        <f t="shared" ca="1" si="1052"/>
        <v>4.0418397788747983E-4</v>
      </c>
      <c r="GV482" s="240">
        <f t="shared" ca="1" si="1053"/>
        <v>-4.6262684040360809E-4</v>
      </c>
      <c r="GW482" s="240">
        <f t="shared" ca="1" si="1054"/>
        <v>5.0744778734997564E-4</v>
      </c>
      <c r="GX482" s="240">
        <f t="shared" ca="1" si="1055"/>
        <v>-5.3732707870770234E-4</v>
      </c>
      <c r="GY482" s="240">
        <f t="shared" ca="1" si="1056"/>
        <v>5.5138492725176043E-4</v>
      </c>
      <c r="GZ482" s="240">
        <f t="shared" ca="1" si="1057"/>
        <v>-5.4920740363511558E-4</v>
      </c>
      <c r="HA482" s="240">
        <f t="shared" ca="1" si="1058"/>
        <v>5.3085862442056424E-4</v>
      </c>
      <c r="HB482" s="240">
        <f t="shared" ca="1" si="1059"/>
        <v>-4.9687886418672443E-4</v>
      </c>
      <c r="HC482" s="240">
        <f t="shared" ca="1" si="1060"/>
        <v>4.4826864729704201E-4</v>
      </c>
      <c r="HD482" s="240">
        <f t="shared" ca="1" si="1061"/>
        <v>-3.8645928774470075E-4</v>
      </c>
      <c r="HE482" s="240">
        <f t="shared" ca="1" si="1062"/>
        <v>3.132707445197283E-4</v>
      </c>
      <c r="HF482" s="240">
        <f t="shared" ca="1" si="1063"/>
        <v>-2.3085803343500112E-4</v>
      </c>
      <c r="HG482" s="240">
        <f t="shared" ca="1" si="1064"/>
        <v>1.4164777329898486E-4</v>
      </c>
      <c r="HH482" s="240">
        <f t="shared" ca="1" si="1065"/>
        <v>-4.8266734816392021E-5</v>
      </c>
      <c r="HI482" s="240">
        <f t="shared" ca="1" si="1066"/>
        <v>-4.6535503927570246E-5</v>
      </c>
      <c r="HJ482" s="240">
        <f t="shared" ca="1" si="1067"/>
        <v>1.3996751801072891E-4</v>
      </c>
      <c r="HK482" s="240">
        <f t="shared" ca="1" si="1068"/>
        <v>-2.2927822838565449E-4</v>
      </c>
      <c r="HL482" s="240">
        <f t="shared" ca="1" si="1069"/>
        <v>3.1183790661913619E-4</v>
      </c>
      <c r="HM482" s="240">
        <f t="shared" ca="1" si="1070"/>
        <v>-3.8521560649680558E-4</v>
      </c>
      <c r="HN482" s="240">
        <f t="shared" ca="1" si="1071"/>
        <v>4.4725074254201502E-4</v>
      </c>
      <c r="HO482" s="240">
        <f t="shared" ca="1" si="1072"/>
        <v>-4.9611670784022838E-4</v>
      </c>
      <c r="HP482" s="240">
        <f t="shared" ca="1" si="1073"/>
        <v>5.3037465795912188E-4</v>
      </c>
      <c r="HQ482" s="240">
        <f t="shared" ca="1" si="1074"/>
        <v>-5.4901587731338885E-4</v>
      </c>
      <c r="HR482" s="240">
        <f t="shared" ca="1" si="1075"/>
        <v>5.514914805077462E-4</v>
      </c>
      <c r="HS482" s="240">
        <f t="shared" ca="1" si="1076"/>
        <v>-5.3772857411112996E-4</v>
      </c>
      <c r="HT482" s="240">
        <f t="shared" ca="1" si="1077"/>
        <v>5.0813240298302391E-4</v>
      </c>
      <c r="HU482" s="240">
        <f t="shared" ca="1" si="1078"/>
        <v>-4.6357441795392566E-4</v>
      </c>
      <c r="HV482" s="240">
        <f t="shared" ca="1" si="1079"/>
        <v>4.0536661620394653E-4</v>
      </c>
      <c r="HW482" s="240">
        <f t="shared" ca="1" si="1080"/>
        <v>-3.3522290987929461E-4</v>
      </c>
      <c r="HX482" s="240">
        <f t="shared" ca="1" si="1081"/>
        <v>2.5520866043726649E-4</v>
      </c>
      <c r="HY482" s="240">
        <f t="shared" ca="1" si="1082"/>
        <v>-1.6767986466649854E-4</v>
      </c>
      <c r="HZ482" s="240">
        <f t="shared" ca="1" si="1083"/>
        <v>7.5213783032082533E-5</v>
      </c>
      <c r="IA482" s="240">
        <f t="shared" ca="1" si="1084"/>
        <v>1.9466947024430338E-5</v>
      </c>
      <c r="IB482" s="240">
        <f t="shared" ca="1" si="1085"/>
        <v>-1.135744783695651E-4</v>
      </c>
      <c r="IC482" s="240">
        <f t="shared" ca="1" si="1086"/>
        <v>2.0433784154266747E-4</v>
      </c>
      <c r="ID482" s="240">
        <f t="shared" ca="1" si="1087"/>
        <v>-2.8908453516238527E-4</v>
      </c>
      <c r="IE482" s="240">
        <f t="shared" ca="1" si="1088"/>
        <v>3.6846662732101324E-4</v>
      </c>
      <c r="IF482" s="240">
        <f t="shared" ca="1" si="1089"/>
        <v>-4.3079717846710157E-4</v>
      </c>
      <c r="IG482" s="240">
        <f t="shared" ca="1" si="1090"/>
        <v>4.8359043972657394E-4</v>
      </c>
      <c r="IH482" s="240">
        <f t="shared" ca="1" si="1091"/>
        <v>-5.2214451820418637E-4</v>
      </c>
      <c r="II482" s="240">
        <f t="shared" ca="1" si="1092"/>
        <v>5.453242000384639E-4</v>
      </c>
      <c r="IJ482" s="240">
        <f t="shared" ca="1" si="1093"/>
        <v>-5.5244696609888769E-4</v>
      </c>
      <c r="IK482" s="240">
        <f t="shared" ca="1" si="1094"/>
        <v>5.4330308856720346E-4</v>
      </c>
      <c r="IL482" s="240">
        <f t="shared" ca="1" si="1095"/>
        <v>-5.1816180631336964E-4</v>
      </c>
      <c r="IM482" s="240">
        <f t="shared" ca="1" si="1096"/>
        <v>4.7776339723366808E-4</v>
      </c>
      <c r="IN482" s="240">
        <f t="shared" ca="1" si="1097"/>
        <v>-4.2329738097883626E-4</v>
      </c>
      <c r="IO482" s="240">
        <f t="shared" ca="1" si="1098"/>
        <v>3.5636749388685211E-4</v>
      </c>
      <c r="IP482" s="240">
        <f t="shared" ca="1" si="1099"/>
        <v>-2.7894446742290083E-4</v>
      </c>
      <c r="IQ482" s="240">
        <f t="shared" ca="1" si="1100"/>
        <v>1.9330800055294899E-4</v>
      </c>
      <c r="IR482" s="240">
        <f t="shared" ca="1" si="1101"/>
        <v>-1.0197963465656144E-4</v>
      </c>
      <c r="IS482" s="240">
        <f t="shared" ca="1" si="1102"/>
        <v>7.64850745919452E-6</v>
      </c>
      <c r="IT482" s="240">
        <f t="shared" ca="1" si="1103"/>
        <v>8.6907827862120788E-5</v>
      </c>
      <c r="IU482" s="240">
        <f t="shared" ca="1" si="1104"/>
        <v>-1.7890518694146441E-4</v>
      </c>
      <c r="IV482" s="240">
        <f t="shared" ca="1" si="1105"/>
        <v>2.6563473373961448E-4</v>
      </c>
      <c r="IW482" s="240">
        <f t="shared" ca="1" si="1106"/>
        <v>-3.4454274144964315E-4</v>
      </c>
      <c r="IX482" s="240">
        <f t="shared" ca="1" si="1107"/>
        <v>4.1330578625588596E-4</v>
      </c>
      <c r="IY482" s="240">
        <f t="shared" ca="1" si="1108"/>
        <v>-4.6989915988612774E-4</v>
      </c>
      <c r="IZ482" s="240">
        <f t="shared" ca="1" si="1109"/>
        <v>5.1265648657041699E-4</v>
      </c>
      <c r="JA482" s="240">
        <f t="shared" ca="1" si="1110"/>
        <v>-5.403187890008895E-4</v>
      </c>
      <c r="JB482" s="240">
        <f t="shared" ca="1" si="1111"/>
        <v>5.5207155856005585E-4</v>
      </c>
    </row>
    <row r="483" spans="2:262">
      <c r="B483" s="248">
        <v>122</v>
      </c>
      <c r="C483" s="247">
        <f t="shared" si="1112"/>
        <v>2.3828125000000017E-3</v>
      </c>
      <c r="D483" s="244">
        <f t="shared" ca="1" si="855"/>
        <v>23.801915807290481</v>
      </c>
      <c r="E483" s="243">
        <f ca="1">DX361</f>
        <v>-0.19808419270952063</v>
      </c>
      <c r="F483" s="242">
        <v>122</v>
      </c>
      <c r="G483" s="240">
        <f t="shared" ca="1" si="856"/>
        <v>6.9866693612296183E-4</v>
      </c>
      <c r="H483" s="240">
        <f t="shared" ca="1" si="857"/>
        <v>-6.2820555227490978E-4</v>
      </c>
      <c r="I483" s="240">
        <f t="shared" ca="1" si="858"/>
        <v>5.441454153566241E-4</v>
      </c>
      <c r="J483" s="240">
        <f t="shared" ca="1" si="859"/>
        <v>-4.4830617347669383E-4</v>
      </c>
      <c r="K483" s="240">
        <f t="shared" ca="1" si="860"/>
        <v>3.4276245679405916E-4</v>
      </c>
      <c r="L483" s="240">
        <f t="shared" ca="1" si="861"/>
        <v>-2.2979896804030782E-4</v>
      </c>
      <c r="M483" s="240">
        <f t="shared" ca="1" si="862"/>
        <v>1.118610256051836E-4</v>
      </c>
      <c r="N483" s="240">
        <f t="shared" ca="1" si="863"/>
        <v>8.4983702218778523E-6</v>
      </c>
      <c r="O483" s="240">
        <f t="shared" ca="1" si="864"/>
        <v>-1.2867380199811497E-4</v>
      </c>
      <c r="P483" s="240">
        <f t="shared" ca="1" si="865"/>
        <v>2.4606383454690855E-4</v>
      </c>
      <c r="Q483" s="240">
        <f t="shared" ca="1" si="866"/>
        <v>-3.5812732817320987E-4</v>
      </c>
      <c r="R483" s="240">
        <f t="shared" ca="1" si="867"/>
        <v>4.6243844666387149E-4</v>
      </c>
      <c r="S483" s="240">
        <f t="shared" ca="1" si="868"/>
        <v>-5.5673916931579109E-4</v>
      </c>
      <c r="T483" s="240">
        <f t="shared" ca="1" si="869"/>
        <v>6.389881702650996E-4</v>
      </c>
      <c r="U483" s="241">
        <f t="shared" ca="1" si="870"/>
        <v>-7.0740500702743748E-4</v>
      </c>
      <c r="V483" s="240">
        <f t="shared" ca="1" si="871"/>
        <v>7.6050866170092085E-4</v>
      </c>
      <c r="W483" s="240">
        <f t="shared" ca="1" si="872"/>
        <v>-7.9714960053116964E-4</v>
      </c>
      <c r="X483" s="240">
        <f t="shared" ca="1" si="873"/>
        <v>8.1653465784556334E-4</v>
      </c>
      <c r="Y483" s="240">
        <f t="shared" ca="1" si="874"/>
        <v>-8.1824420569475158E-4</v>
      </c>
      <c r="Z483" s="240">
        <f t="shared" ca="1" si="875"/>
        <v>8.0224123753051433E-4</v>
      </c>
      <c r="AA483" s="240">
        <f t="shared" ca="1" si="876"/>
        <v>-7.6887216928576919E-4</v>
      </c>
      <c r="AB483" s="240">
        <f t="shared" ca="1" si="877"/>
        <v>7.1885934051578492E-4</v>
      </c>
      <c r="AC483" s="240">
        <f t="shared" ca="1" si="878"/>
        <v>-6.532853779281987E-4</v>
      </c>
      <c r="AD483" s="240">
        <f t="shared" ca="1" si="879"/>
        <v>5.735697597842981E-4</v>
      </c>
      <c r="AE483" s="240">
        <f t="shared" ca="1" si="880"/>
        <v>-4.8143808848134112E-4</v>
      </c>
      <c r="AF483" s="240">
        <f t="shared" ca="1" si="881"/>
        <v>3.7888473647187926E-4</v>
      </c>
      <c r="AG483" s="240">
        <f t="shared" ca="1" si="882"/>
        <v>-2.6812967412301759E-4</v>
      </c>
      <c r="AH483" s="240">
        <f t="shared" ca="1" si="883"/>
        <v>1.5157041406212206E-4</v>
      </c>
      <c r="AI483" s="240">
        <f t="shared" ca="1" si="884"/>
        <v>-3.1730112268744319E-5</v>
      </c>
      <c r="AJ483" s="240">
        <f t="shared" ca="1" si="885"/>
        <v>-8.8797050632536382E-5</v>
      </c>
      <c r="AK483" s="240">
        <f t="shared" ca="1" si="886"/>
        <v>2.0740202554846087E-4</v>
      </c>
      <c r="AL483" s="240">
        <f t="shared" ca="1" si="887"/>
        <v>-3.2151737295076945E-4</v>
      </c>
      <c r="AM483" s="240">
        <f t="shared" ca="1" si="888"/>
        <v>4.2867284018851333E-4</v>
      </c>
      <c r="AN483" s="240">
        <f t="shared" ca="1" si="889"/>
        <v>-5.2654883499795874E-4</v>
      </c>
      <c r="AO483" s="240">
        <f t="shared" ca="1" si="890"/>
        <v>6.1302663767009123E-4</v>
      </c>
      <c r="AP483" s="240">
        <f t="shared" ca="1" si="891"/>
        <v>-6.8623426493393848E-4</v>
      </c>
      <c r="AQ483" s="240">
        <f t="shared" ca="1" si="892"/>
        <v>7.4458699274110166E-4</v>
      </c>
      <c r="AR483" s="240">
        <f t="shared" ca="1" si="893"/>
        <v>-7.868216607556911E-4</v>
      </c>
      <c r="AS483" s="240">
        <f t="shared" ca="1" si="894"/>
        <v>8.1202401596091385E-4</v>
      </c>
      <c r="AT483" s="240">
        <f t="shared" ca="1" si="895"/>
        <v>-8.1964850347591414E-4</v>
      </c>
      <c r="AU483" s="240">
        <f t="shared" ca="1" si="896"/>
        <v>8.0953007617140743E-4</v>
      </c>
      <c r="AV483" s="240">
        <f t="shared" ca="1" si="897"/>
        <v>-7.8188776744159507E-4</v>
      </c>
      <c r="AW483" s="240">
        <f t="shared" ca="1" si="898"/>
        <v>7.3731994979266255E-4</v>
      </c>
      <c r="AX483" s="240">
        <f t="shared" ca="1" si="899"/>
        <v>-6.7679138188502896E-4</v>
      </c>
      <c r="AY483" s="240">
        <f t="shared" ca="1" si="900"/>
        <v>6.0161232442187051E-4</v>
      </c>
      <c r="AZ483" s="240">
        <f t="shared" ca="1" si="901"/>
        <v>-5.1341017696183533E-4</v>
      </c>
      <c r="BA483" s="240">
        <f t="shared" ca="1" si="902"/>
        <v>4.1409424963314765E-4</v>
      </c>
      <c r="BB483" s="240">
        <f t="shared" ca="1" si="903"/>
        <v>-3.0581443233536842E-4</v>
      </c>
      <c r="BC483" s="240">
        <f t="shared" ca="1" si="904"/>
        <v>1.9091465611557342E-4</v>
      </c>
      <c r="BD483" s="240">
        <f t="shared" ca="1" si="905"/>
        <v>-7.1882154139690162E-5</v>
      </c>
      <c r="BE483" s="240">
        <f t="shared" ca="1" si="906"/>
        <v>-4.8706379394275142E-5</v>
      </c>
      <c r="BF483" s="240">
        <f t="shared" ca="1" si="907"/>
        <v>1.6824056690418939E-4</v>
      </c>
      <c r="BG483" s="240">
        <f t="shared" ca="1" si="908"/>
        <v>-2.8413285421528952E-4</v>
      </c>
      <c r="BH483" s="240">
        <f t="shared" ca="1" si="909"/>
        <v>3.9387452329383475E-4</v>
      </c>
      <c r="BI483" s="240">
        <f t="shared" ca="1" si="910"/>
        <v>-4.9508999841638536E-4</v>
      </c>
      <c r="BJ483" s="240">
        <f t="shared" ca="1" si="911"/>
        <v>5.855882702101436E-4</v>
      </c>
      <c r="BK483" s="240">
        <f t="shared" ca="1" si="912"/>
        <v>-6.6341032438918079E-4</v>
      </c>
      <c r="BL483" s="240">
        <f t="shared" ca="1" si="913"/>
        <v>7.2687154849765401E-4</v>
      </c>
      <c r="BM483" s="240">
        <f t="shared" ca="1" si="914"/>
        <v>-7.7459819868201652E-4</v>
      </c>
      <c r="BN483" s="240">
        <f t="shared" ca="1" si="915"/>
        <v>8.0555713709691285E-4</v>
      </c>
      <c r="BO483" s="240">
        <f t="shared" ca="1" si="916"/>
        <v>-8.1907819621947382E-4</v>
      </c>
      <c r="BP483" s="240">
        <f t="shared" ca="1" si="917"/>
        <v>8.1486868595234175E-4</v>
      </c>
      <c r="BQ483" s="240">
        <f t="shared" ca="1" si="918"/>
        <v>-7.9301972948037601E-4</v>
      </c>
      <c r="BR483" s="240">
        <f t="shared" ca="1" si="919"/>
        <v>7.5400429072888472E-4</v>
      </c>
      <c r="BS483" s="240">
        <f t="shared" ca="1" si="920"/>
        <v>-6.9866693612296107E-4</v>
      </c>
      <c r="BT483" s="240">
        <f t="shared" ca="1" si="921"/>
        <v>6.2820555227491011E-4</v>
      </c>
      <c r="BU483" s="240">
        <f t="shared" ca="1" si="922"/>
        <v>-5.4414541535662605E-4</v>
      </c>
      <c r="BV483" s="240">
        <f t="shared" ca="1" si="923"/>
        <v>4.4830617347669719E-4</v>
      </c>
      <c r="BW483" s="240">
        <f t="shared" ca="1" si="924"/>
        <v>-3.4276245679406409E-4</v>
      </c>
      <c r="BX483" s="240">
        <f t="shared" ca="1" si="925"/>
        <v>2.2979896804031596E-4</v>
      </c>
      <c r="BY483" s="240">
        <f t="shared" ca="1" si="926"/>
        <v>-1.1186102560516875E-4</v>
      </c>
      <c r="BZ483" s="240">
        <f t="shared" ca="1" si="927"/>
        <v>-8.4983702218897244E-6</v>
      </c>
      <c r="CA483" s="240">
        <f t="shared" ca="1" si="928"/>
        <v>1.2867380199812383E-4</v>
      </c>
      <c r="CB483" s="240">
        <f t="shared" ca="1" si="929"/>
        <v>-2.4606383454691723E-4</v>
      </c>
      <c r="CC483" s="240">
        <f t="shared" ca="1" si="930"/>
        <v>3.5812732817321795E-4</v>
      </c>
      <c r="CD483" s="240">
        <f t="shared" ca="1" si="931"/>
        <v>-4.6243844666387415E-4</v>
      </c>
      <c r="CE483" s="240">
        <f t="shared" ca="1" si="932"/>
        <v>5.5673916931579337E-4</v>
      </c>
      <c r="CF483" s="240">
        <f t="shared" ca="1" si="933"/>
        <v>-6.3898817026510177E-4</v>
      </c>
      <c r="CG483" s="240">
        <f t="shared" ca="1" si="934"/>
        <v>7.0740500702743618E-4</v>
      </c>
      <c r="CH483" s="240">
        <f t="shared" ca="1" si="935"/>
        <v>-7.6050866170091999E-4</v>
      </c>
      <c r="CI483" s="240">
        <f t="shared" ca="1" si="936"/>
        <v>7.9714960053116888E-4</v>
      </c>
      <c r="CJ483" s="240">
        <f t="shared" ca="1" si="937"/>
        <v>-8.1653465784556258E-4</v>
      </c>
      <c r="CK483" s="240">
        <f t="shared" ca="1" si="938"/>
        <v>8.182442056947519E-4</v>
      </c>
      <c r="CL483" s="240">
        <f t="shared" ca="1" si="939"/>
        <v>-8.0224123753051141E-4</v>
      </c>
      <c r="CM483" s="240">
        <f t="shared" ca="1" si="940"/>
        <v>7.6887216928576605E-4</v>
      </c>
      <c r="CN483" s="240">
        <f t="shared" ca="1" si="941"/>
        <v>-7.1885934051578893E-4</v>
      </c>
      <c r="CO483" s="240">
        <f t="shared" ca="1" si="942"/>
        <v>6.5328537792821073E-4</v>
      </c>
      <c r="CP483" s="240">
        <f t="shared" ca="1" si="943"/>
        <v>-5.735697597843123E-4</v>
      </c>
      <c r="CQ483" s="240">
        <f t="shared" ca="1" si="944"/>
        <v>4.8143808848135749E-4</v>
      </c>
      <c r="CR483" s="240">
        <f t="shared" ca="1" si="945"/>
        <v>-3.7888473647185579E-4</v>
      </c>
      <c r="CS483" s="240">
        <f t="shared" ca="1" si="946"/>
        <v>2.6812967412299254E-4</v>
      </c>
      <c r="CT483" s="240">
        <f t="shared" ca="1" si="947"/>
        <v>-1.5157041406209604E-4</v>
      </c>
      <c r="CU483" s="240">
        <f t="shared" ca="1" si="948"/>
        <v>3.1730112268729465E-5</v>
      </c>
      <c r="CV483" s="240">
        <f t="shared" ca="1" si="949"/>
        <v>8.8797050632551127E-5</v>
      </c>
      <c r="CW483" s="240">
        <f t="shared" ca="1" si="950"/>
        <v>-2.074020255484752E-4</v>
      </c>
      <c r="CX483" s="240">
        <f t="shared" ca="1" si="951"/>
        <v>3.2151737295078311E-4</v>
      </c>
      <c r="CY483" s="240">
        <f t="shared" ca="1" si="952"/>
        <v>-4.2867284018852607E-4</v>
      </c>
      <c r="CZ483" s="240">
        <f t="shared" ca="1" si="953"/>
        <v>5.2654883499797013E-4</v>
      </c>
      <c r="DA483" s="240">
        <f t="shared" ca="1" si="954"/>
        <v>-6.130266376701011E-4</v>
      </c>
      <c r="DB483" s="240">
        <f t="shared" ca="1" si="955"/>
        <v>6.862342649339401E-4</v>
      </c>
      <c r="DC483" s="240">
        <f t="shared" ca="1" si="956"/>
        <v>-7.4458699274110296E-4</v>
      </c>
      <c r="DD483" s="240">
        <f t="shared" ca="1" si="957"/>
        <v>7.8682166075569196E-4</v>
      </c>
      <c r="DE483" s="240">
        <f t="shared" ca="1" si="958"/>
        <v>-8.120240159609144E-4</v>
      </c>
      <c r="DF483" s="240">
        <f t="shared" ca="1" si="959"/>
        <v>8.1964850347591403E-4</v>
      </c>
      <c r="DG483" s="240">
        <f t="shared" ca="1" si="960"/>
        <v>-8.09530076171407E-4</v>
      </c>
      <c r="DH483" s="240">
        <f t="shared" ca="1" si="961"/>
        <v>7.8188776744159757E-4</v>
      </c>
      <c r="DI483" s="240">
        <f t="shared" ca="1" si="962"/>
        <v>-7.3731994979266125E-4</v>
      </c>
      <c r="DJ483" s="240">
        <f t="shared" ca="1" si="963"/>
        <v>6.7679138188502712E-4</v>
      </c>
      <c r="DK483" s="240">
        <f t="shared" ca="1" si="964"/>
        <v>-6.0161232442188406E-4</v>
      </c>
      <c r="DL483" s="240">
        <f t="shared" ca="1" si="965"/>
        <v>5.1341017696185094E-4</v>
      </c>
      <c r="DM483" s="240">
        <f t="shared" ca="1" si="966"/>
        <v>-4.1409424963316499E-4</v>
      </c>
      <c r="DN483" s="240">
        <f t="shared" ca="1" si="967"/>
        <v>3.0581443233538717E-4</v>
      </c>
      <c r="DO483" s="240">
        <f t="shared" ca="1" si="968"/>
        <v>-1.9091465611559288E-4</v>
      </c>
      <c r="DP483" s="240">
        <f t="shared" ca="1" si="969"/>
        <v>7.1882154139710111E-5</v>
      </c>
      <c r="DQ483" s="240">
        <f t="shared" ca="1" si="970"/>
        <v>4.8706379394255084E-5</v>
      </c>
      <c r="DR483" s="240">
        <f t="shared" ca="1" si="971"/>
        <v>-1.682405669042153E-4</v>
      </c>
      <c r="DS483" s="240">
        <f t="shared" ca="1" si="972"/>
        <v>2.8413285421531435E-4</v>
      </c>
      <c r="DT483" s="240">
        <f t="shared" ca="1" si="973"/>
        <v>-3.9387452329385806E-4</v>
      </c>
      <c r="DU483" s="240">
        <f t="shared" ca="1" si="974"/>
        <v>4.950899984164064E-4</v>
      </c>
      <c r="DV483" s="240">
        <f t="shared" ca="1" si="975"/>
        <v>-5.8558827021016214E-4</v>
      </c>
      <c r="DW483" s="240">
        <f t="shared" ca="1" si="976"/>
        <v>6.6341032438919641E-4</v>
      </c>
      <c r="DX483" s="240">
        <f t="shared" ca="1" si="977"/>
        <v>-7.2687154849765531E-4</v>
      </c>
      <c r="DY483" s="240">
        <f t="shared" ca="1" si="978"/>
        <v>7.7459819868201771E-4</v>
      </c>
      <c r="DZ483" s="240">
        <f t="shared" ca="1" si="979"/>
        <v>-8.0555713709691351E-4</v>
      </c>
      <c r="EA483" s="240">
        <f t="shared" ca="1" si="980"/>
        <v>8.1907819621947382E-4</v>
      </c>
      <c r="EB483" s="240">
        <f t="shared" ca="1" si="981"/>
        <v>-8.1486868595234143E-4</v>
      </c>
      <c r="EC483" s="240">
        <f t="shared" ca="1" si="982"/>
        <v>7.9301972948037514E-4</v>
      </c>
      <c r="ED483" s="240">
        <f t="shared" ca="1" si="983"/>
        <v>-7.5400429072888353E-4</v>
      </c>
      <c r="EE483" s="240">
        <f t="shared" ca="1" si="984"/>
        <v>6.9866693612295934E-4</v>
      </c>
      <c r="EF483" s="240">
        <f t="shared" ca="1" si="985"/>
        <v>-6.2820555227490805E-4</v>
      </c>
      <c r="EG483" s="240">
        <f t="shared" ca="1" si="986"/>
        <v>5.4414541535662366E-4</v>
      </c>
      <c r="EH483" s="240">
        <f t="shared" ca="1" si="987"/>
        <v>-4.4830617347669448E-4</v>
      </c>
      <c r="EI483" s="240">
        <f t="shared" ca="1" si="988"/>
        <v>3.4276245679406127E-4</v>
      </c>
      <c r="EJ483" s="240">
        <f t="shared" ca="1" si="989"/>
        <v>-2.2979896804031287E-4</v>
      </c>
      <c r="EK483" s="240">
        <f t="shared" ca="1" si="990"/>
        <v>1.118610256051887E-4</v>
      </c>
      <c r="EL483" s="240">
        <f t="shared" ca="1" si="991"/>
        <v>8.4983702218696666E-6</v>
      </c>
      <c r="EM483" s="240">
        <f t="shared" ca="1" si="992"/>
        <v>-1.2867380199810401E-4</v>
      </c>
      <c r="EN483" s="240">
        <f t="shared" ca="1" si="993"/>
        <v>2.4606383454689798E-4</v>
      </c>
      <c r="EO483" s="240">
        <f t="shared" ca="1" si="994"/>
        <v>-3.5812732817319995E-4</v>
      </c>
      <c r="EP483" s="240">
        <f t="shared" ca="1" si="995"/>
        <v>4.6243844666385756E-4</v>
      </c>
      <c r="EQ483" s="240">
        <f t="shared" ca="1" si="996"/>
        <v>-5.5673916931581278E-4</v>
      </c>
      <c r="ER483" s="240">
        <f t="shared" ca="1" si="997"/>
        <v>6.3898817026511825E-4</v>
      </c>
      <c r="ES483" s="240">
        <f t="shared" ca="1" si="998"/>
        <v>-7.0740500702744951E-4</v>
      </c>
      <c r="ET483" s="240">
        <f t="shared" ca="1" si="999"/>
        <v>7.6050866170092996E-4</v>
      </c>
      <c r="EU483" s="240">
        <f t="shared" ca="1" si="1000"/>
        <v>-7.9714960053117517E-4</v>
      </c>
      <c r="EV483" s="240">
        <f t="shared" ca="1" si="1001"/>
        <v>8.1653465784556497E-4</v>
      </c>
      <c r="EW483" s="240">
        <f t="shared" ca="1" si="1002"/>
        <v>-8.1824420569475038E-4</v>
      </c>
      <c r="EX483" s="240">
        <f t="shared" ca="1" si="1003"/>
        <v>8.0224123753051065E-4</v>
      </c>
      <c r="EY483" s="240">
        <f t="shared" ca="1" si="1004"/>
        <v>-7.6887216928576496E-4</v>
      </c>
      <c r="EZ483" s="240">
        <f t="shared" ca="1" si="1005"/>
        <v>7.1885934051577624E-4</v>
      </c>
      <c r="FA483" s="240">
        <f t="shared" ca="1" si="1006"/>
        <v>-6.5328537792819468E-4</v>
      </c>
      <c r="FB483" s="240">
        <f t="shared" ca="1" si="1007"/>
        <v>5.7356975978429354E-4</v>
      </c>
      <c r="FC483" s="240">
        <f t="shared" ca="1" si="1008"/>
        <v>-4.8143808848133591E-4</v>
      </c>
      <c r="FD483" s="240">
        <f t="shared" ca="1" si="1009"/>
        <v>3.7888473647187357E-4</v>
      </c>
      <c r="FE483" s="240">
        <f t="shared" ca="1" si="1010"/>
        <v>-2.6812967412301157E-4</v>
      </c>
      <c r="FF483" s="240">
        <f t="shared" ca="1" si="1011"/>
        <v>1.5157041406211583E-4</v>
      </c>
      <c r="FG483" s="240">
        <f t="shared" ca="1" si="1012"/>
        <v>-3.1730112268749469E-5</v>
      </c>
      <c r="FH483" s="240">
        <f t="shared" ca="1" si="1013"/>
        <v>-8.8797050632531178E-5</v>
      </c>
      <c r="FI483" s="240">
        <f t="shared" ca="1" si="1014"/>
        <v>2.074020255484558E-4</v>
      </c>
      <c r="FJ483" s="240">
        <f t="shared" ca="1" si="1015"/>
        <v>-3.2151737295076468E-4</v>
      </c>
      <c r="FK483" s="240">
        <f t="shared" ca="1" si="1016"/>
        <v>4.2867284018850894E-4</v>
      </c>
      <c r="FL483" s="240">
        <f t="shared" ca="1" si="1017"/>
        <v>-5.2654883499795473E-4</v>
      </c>
      <c r="FM483" s="240">
        <f t="shared" ca="1" si="1018"/>
        <v>6.1302663767008776E-4</v>
      </c>
      <c r="FN483" s="240">
        <f t="shared" ca="1" si="1019"/>
        <v>-6.8623426493392915E-4</v>
      </c>
      <c r="FO483" s="240">
        <f t="shared" ca="1" si="1020"/>
        <v>7.4458699274109451E-4</v>
      </c>
      <c r="FP483" s="240">
        <f t="shared" ca="1" si="1021"/>
        <v>-7.8682166075568633E-4</v>
      </c>
      <c r="FQ483" s="240">
        <f t="shared" ca="1" si="1022"/>
        <v>8.1202401596091787E-4</v>
      </c>
      <c r="FR483" s="240">
        <f t="shared" ca="1" si="1023"/>
        <v>-8.1964850347591382E-4</v>
      </c>
      <c r="FS483" s="240">
        <f t="shared" ca="1" si="1024"/>
        <v>8.0953007617140277E-4</v>
      </c>
      <c r="FT483" s="240">
        <f t="shared" ca="1" si="1025"/>
        <v>-7.8188776744158965E-4</v>
      </c>
      <c r="FU483" s="240">
        <f t="shared" ca="1" si="1026"/>
        <v>7.3731994979266992E-4</v>
      </c>
      <c r="FV483" s="240">
        <f t="shared" ca="1" si="1027"/>
        <v>-6.767913818850385E-4</v>
      </c>
      <c r="FW483" s="240">
        <f t="shared" ca="1" si="1028"/>
        <v>6.0161232442189762E-4</v>
      </c>
      <c r="FX483" s="240">
        <f t="shared" ca="1" si="1029"/>
        <v>-5.1341017696186677E-4</v>
      </c>
      <c r="FY483" s="240">
        <f t="shared" ca="1" si="1030"/>
        <v>4.1409424963318223E-4</v>
      </c>
      <c r="FZ483" s="240">
        <f t="shared" ca="1" si="1031"/>
        <v>-3.0581443233540571E-4</v>
      </c>
      <c r="GA483" s="240">
        <f t="shared" ca="1" si="1032"/>
        <v>1.9091465611561245E-4</v>
      </c>
      <c r="GB483" s="240">
        <f t="shared" ca="1" si="1033"/>
        <v>-7.1882154139730169E-5</v>
      </c>
      <c r="GC483" s="240">
        <f t="shared" ca="1" si="1034"/>
        <v>-4.8706379394235027E-5</v>
      </c>
      <c r="GD483" s="240">
        <f t="shared" ca="1" si="1035"/>
        <v>1.6824056690424124E-4</v>
      </c>
      <c r="GE483" s="240">
        <f t="shared" ca="1" si="1036"/>
        <v>-2.8413285421533918E-4</v>
      </c>
      <c r="GF483" s="240">
        <f t="shared" ca="1" si="1037"/>
        <v>3.9387452329388127E-4</v>
      </c>
      <c r="GG483" s="240">
        <f t="shared" ca="1" si="1038"/>
        <v>-4.9508999841642765E-4</v>
      </c>
      <c r="GH483" s="240">
        <f t="shared" ca="1" si="1039"/>
        <v>5.8558827021018068E-4</v>
      </c>
      <c r="GI483" s="240">
        <f t="shared" ca="1" si="1040"/>
        <v>-6.6341032438921202E-4</v>
      </c>
      <c r="GJ483" s="240">
        <f t="shared" ca="1" si="1041"/>
        <v>7.2687154849766767E-4</v>
      </c>
      <c r="GK483" s="240">
        <f t="shared" ca="1" si="1042"/>
        <v>-7.7459819868202617E-4</v>
      </c>
      <c r="GL483" s="240">
        <f t="shared" ca="1" si="1043"/>
        <v>8.0555713709691838E-4</v>
      </c>
      <c r="GM483" s="240">
        <f t="shared" ca="1" si="1044"/>
        <v>-8.1907819621947491E-4</v>
      </c>
      <c r="GN483" s="240">
        <f t="shared" ca="1" si="1045"/>
        <v>8.1486868595233861E-4</v>
      </c>
      <c r="GO483" s="240">
        <f t="shared" ca="1" si="1046"/>
        <v>-7.9301972948036853E-4</v>
      </c>
      <c r="GP483" s="240">
        <f t="shared" ca="1" si="1047"/>
        <v>7.5400429072887312E-4</v>
      </c>
      <c r="GQ483" s="240">
        <f t="shared" ca="1" si="1048"/>
        <v>-6.9866693612294557E-4</v>
      </c>
      <c r="GR483" s="240">
        <f t="shared" ca="1" si="1049"/>
        <v>6.2820555227489103E-4</v>
      </c>
      <c r="GS483" s="240">
        <f t="shared" ca="1" si="1050"/>
        <v>-5.4414541535660371E-4</v>
      </c>
      <c r="GT483" s="240">
        <f t="shared" ca="1" si="1051"/>
        <v>4.4830617347667225E-4</v>
      </c>
      <c r="GU483" s="240">
        <f t="shared" ca="1" si="1052"/>
        <v>-3.427624567940372E-4</v>
      </c>
      <c r="GV483" s="240">
        <f t="shared" ca="1" si="1053"/>
        <v>2.2979896804028744E-4</v>
      </c>
      <c r="GW483" s="240">
        <f t="shared" ca="1" si="1054"/>
        <v>-1.118610256051624E-4</v>
      </c>
      <c r="GX483" s="240">
        <f t="shared" ca="1" si="1055"/>
        <v>-8.4983702218961754E-6</v>
      </c>
      <c r="GY483" s="240">
        <f t="shared" ca="1" si="1056"/>
        <v>1.2867380199813025E-4</v>
      </c>
      <c r="GZ483" s="240">
        <f t="shared" ca="1" si="1057"/>
        <v>-2.460638345469233E-4</v>
      </c>
      <c r="HA483" s="240">
        <f t="shared" ca="1" si="1058"/>
        <v>3.5812732817322375E-4</v>
      </c>
      <c r="HB483" s="240">
        <f t="shared" ca="1" si="1059"/>
        <v>-4.6243844666387941E-4</v>
      </c>
      <c r="HC483" s="240">
        <f t="shared" ca="1" si="1060"/>
        <v>5.5673916931579803E-4</v>
      </c>
      <c r="HD483" s="240">
        <f t="shared" ca="1" si="1061"/>
        <v>-6.3898817026510567E-4</v>
      </c>
      <c r="HE483" s="240">
        <f t="shared" ca="1" si="1062"/>
        <v>7.0740500702743932E-4</v>
      </c>
      <c r="HF483" s="240">
        <f t="shared" ca="1" si="1063"/>
        <v>-7.6050866170092237E-4</v>
      </c>
      <c r="HG483" s="240">
        <f t="shared" ca="1" si="1064"/>
        <v>7.9714960053117051E-4</v>
      </c>
      <c r="HH483" s="240">
        <f t="shared" ca="1" si="1065"/>
        <v>-8.1653465784556323E-4</v>
      </c>
      <c r="HI483" s="240">
        <f t="shared" ca="1" si="1066"/>
        <v>8.1824420569475158E-4</v>
      </c>
      <c r="HJ483" s="240">
        <f t="shared" ca="1" si="1067"/>
        <v>-8.0224123753051477E-4</v>
      </c>
      <c r="HK483" s="240">
        <f t="shared" ca="1" si="1068"/>
        <v>7.688721692857719E-4</v>
      </c>
      <c r="HL483" s="240">
        <f t="shared" ca="1" si="1069"/>
        <v>-7.1885934051578589E-4</v>
      </c>
      <c r="HM483" s="240">
        <f t="shared" ca="1" si="1070"/>
        <v>6.5328537792820694E-4</v>
      </c>
      <c r="HN483" s="240">
        <f t="shared" ca="1" si="1071"/>
        <v>-5.7356975978430785E-4</v>
      </c>
      <c r="HO483" s="240">
        <f t="shared" ca="1" si="1072"/>
        <v>4.8143808848135223E-4</v>
      </c>
      <c r="HP483" s="240">
        <f t="shared" ca="1" si="1073"/>
        <v>-3.7888473647189141E-4</v>
      </c>
      <c r="HQ483" s="240">
        <f t="shared" ca="1" si="1074"/>
        <v>2.6812967412303054E-4</v>
      </c>
      <c r="HR483" s="240">
        <f t="shared" ca="1" si="1075"/>
        <v>-1.515704140621355E-4</v>
      </c>
      <c r="HS483" s="240">
        <f t="shared" ca="1" si="1076"/>
        <v>3.1730112268769527E-5</v>
      </c>
      <c r="HT483" s="240">
        <f t="shared" ca="1" si="1077"/>
        <v>8.8797050632511147E-5</v>
      </c>
      <c r="HU483" s="240">
        <f t="shared" ca="1" si="1078"/>
        <v>-2.0740202554843636E-4</v>
      </c>
      <c r="HV483" s="240">
        <f t="shared" ca="1" si="1079"/>
        <v>3.2151737295074619E-4</v>
      </c>
      <c r="HW483" s="240">
        <f t="shared" ca="1" si="1080"/>
        <v>-4.2867284018849181E-4</v>
      </c>
      <c r="HX483" s="240">
        <f t="shared" ca="1" si="1081"/>
        <v>5.2654883499793934E-4</v>
      </c>
      <c r="HY483" s="240">
        <f t="shared" ca="1" si="1082"/>
        <v>-6.1302663767007443E-4</v>
      </c>
      <c r="HZ483" s="240">
        <f t="shared" ca="1" si="1083"/>
        <v>6.862342649339182E-4</v>
      </c>
      <c r="IA483" s="240">
        <f t="shared" ca="1" si="1084"/>
        <v>-7.4458699274108616E-4</v>
      </c>
      <c r="IB483" s="240">
        <f t="shared" ca="1" si="1085"/>
        <v>7.868216607556808E-4</v>
      </c>
      <c r="IC483" s="240">
        <f t="shared" ca="1" si="1086"/>
        <v>-8.1202401596092155E-4</v>
      </c>
      <c r="ID483" s="240">
        <f t="shared" ca="1" si="1087"/>
        <v>8.196485034759136E-4</v>
      </c>
      <c r="IE483" s="240">
        <f t="shared" ca="1" si="1088"/>
        <v>-1.0494451599183008E-3</v>
      </c>
      <c r="IF483" s="240">
        <f t="shared" ca="1" si="1089"/>
        <v>7.8188776744158163E-4</v>
      </c>
      <c r="IG483" s="240">
        <f t="shared" ca="1" si="1090"/>
        <v>-7.3731994979263805E-4</v>
      </c>
      <c r="IH483" s="240">
        <f t="shared" ca="1" si="1091"/>
        <v>6.767913818849972E-4</v>
      </c>
      <c r="II483" s="240">
        <f t="shared" ca="1" si="1092"/>
        <v>-6.0161232442184807E-4</v>
      </c>
      <c r="IJ483" s="240">
        <f t="shared" ca="1" si="1093"/>
        <v>5.1341017696180963E-4</v>
      </c>
      <c r="IK483" s="240">
        <f t="shared" ca="1" si="1094"/>
        <v>-4.1409424963311924E-4</v>
      </c>
      <c r="IL483" s="240">
        <f t="shared" ca="1" si="1095"/>
        <v>3.0581443233533795E-4</v>
      </c>
      <c r="IM483" s="240">
        <f t="shared" ca="1" si="1096"/>
        <v>-1.9091465611554138E-4</v>
      </c>
      <c r="IN483" s="240">
        <f t="shared" ca="1" si="1097"/>
        <v>7.188215413965731E-5</v>
      </c>
      <c r="IO483" s="240">
        <f t="shared" ca="1" si="1098"/>
        <v>4.8706379394308048E-5</v>
      </c>
      <c r="IP483" s="240">
        <f t="shared" ca="1" si="1099"/>
        <v>-1.6824056690422159E-4</v>
      </c>
      <c r="IQ483" s="240">
        <f t="shared" ca="1" si="1100"/>
        <v>2.8413285421532037E-4</v>
      </c>
      <c r="IR483" s="240">
        <f t="shared" ca="1" si="1101"/>
        <v>-3.9387452329386365E-4</v>
      </c>
      <c r="IS483" s="240">
        <f t="shared" ca="1" si="1102"/>
        <v>4.950899984164116E-4</v>
      </c>
      <c r="IT483" s="240">
        <f t="shared" ca="1" si="1103"/>
        <v>-5.8558827021016669E-4</v>
      </c>
      <c r="IU483" s="240">
        <f t="shared" ca="1" si="1104"/>
        <v>6.634103243892002E-4</v>
      </c>
      <c r="IV483" s="240">
        <f t="shared" ca="1" si="1105"/>
        <v>-7.2687154849765834E-4</v>
      </c>
      <c r="IW483" s="240">
        <f t="shared" ca="1" si="1106"/>
        <v>7.7459819868201966E-4</v>
      </c>
      <c r="IX483" s="240">
        <f t="shared" ca="1" si="1107"/>
        <v>-8.055571370969147E-4</v>
      </c>
      <c r="IY483" s="240">
        <f t="shared" ca="1" si="1108"/>
        <v>8.1907819621947404E-4</v>
      </c>
      <c r="IZ483" s="240">
        <f t="shared" ca="1" si="1109"/>
        <v>-8.1486868595234078E-4</v>
      </c>
      <c r="JA483" s="240">
        <f t="shared" ca="1" si="1110"/>
        <v>7.9301972948037352E-4</v>
      </c>
      <c r="JB483" s="240">
        <f t="shared" ca="1" si="1111"/>
        <v>-7.5400429072888092E-4</v>
      </c>
    </row>
    <row r="484" spans="2:262">
      <c r="B484" s="248">
        <v>123</v>
      </c>
      <c r="C484" s="247">
        <f t="shared" si="1112"/>
        <v>2.4023437500000017E-3</v>
      </c>
      <c r="D484" s="244">
        <f t="shared" ca="1" si="855"/>
        <v>23.801690973226698</v>
      </c>
      <c r="E484" s="243">
        <f ca="1">DY361</f>
        <v>-0.19830902677330076</v>
      </c>
      <c r="F484" s="242">
        <v>123</v>
      </c>
      <c r="G484" s="240">
        <f t="shared" ca="1" si="856"/>
        <v>6.3118234234696077E-4</v>
      </c>
      <c r="H484" s="240">
        <f t="shared" ca="1" si="857"/>
        <v>-6.0076473122840058E-4</v>
      </c>
      <c r="I484" s="240">
        <f t="shared" ca="1" si="858"/>
        <v>5.6131105935880346E-4</v>
      </c>
      <c r="J484" s="240">
        <f t="shared" ca="1" si="859"/>
        <v>-5.1341474668666748E-4</v>
      </c>
      <c r="K484" s="240">
        <f t="shared" ca="1" si="860"/>
        <v>4.5779619833659314E-4</v>
      </c>
      <c r="L484" s="240">
        <f t="shared" ca="1" si="861"/>
        <v>-3.9529196904565468E-4</v>
      </c>
      <c r="M484" s="240">
        <f t="shared" ca="1" si="862"/>
        <v>3.2684218060148303E-4</v>
      </c>
      <c r="N484" s="240">
        <f t="shared" ca="1" si="863"/>
        <v>-2.5347638153552218E-4</v>
      </c>
      <c r="O484" s="240">
        <f t="shared" ca="1" si="864"/>
        <v>1.7629806175479716E-4</v>
      </c>
      <c r="P484" s="240">
        <f t="shared" ca="1" si="865"/>
        <v>-9.6468055026587018E-5</v>
      </c>
      <c r="Q484" s="240">
        <f t="shared" ca="1" si="866"/>
        <v>1.5187078958062421E-5</v>
      </c>
      <c r="R484" s="240">
        <f t="shared" ca="1" si="867"/>
        <v>6.632232491415902E-5</v>
      </c>
      <c r="S484" s="240">
        <f t="shared" ca="1" si="868"/>
        <v>-1.4683417928668504E-4</v>
      </c>
      <c r="T484" s="240">
        <f t="shared" ca="1" si="869"/>
        <v>2.2513751092910632E-4</v>
      </c>
      <c r="U484" s="241">
        <f t="shared" ca="1" si="870"/>
        <v>-3.0005456484857347E-4</v>
      </c>
      <c r="V484" s="240">
        <f t="shared" ca="1" si="871"/>
        <v>3.7045851882115926E-4</v>
      </c>
      <c r="W484" s="240">
        <f t="shared" ca="1" si="872"/>
        <v>-4.3529043184692949E-4</v>
      </c>
      <c r="X484" s="240">
        <f t="shared" ca="1" si="873"/>
        <v>4.9357517160826146E-4</v>
      </c>
      <c r="Y484" s="240">
        <f t="shared" ca="1" si="874"/>
        <v>-5.4443608136756528E-4</v>
      </c>
      <c r="Z484" s="240">
        <f t="shared" ca="1" si="875"/>
        <v>5.8710816570059141E-4</v>
      </c>
      <c r="AA484" s="240">
        <f t="shared" ca="1" si="876"/>
        <v>-6.2094959673968326E-4</v>
      </c>
      <c r="AB484" s="240">
        <f t="shared" ca="1" si="877"/>
        <v>6.4545136786232666E-4</v>
      </c>
      <c r="AC484" s="240">
        <f t="shared" ca="1" si="878"/>
        <v>-6.6024494962451947E-4</v>
      </c>
      <c r="AD484" s="240">
        <f t="shared" ca="1" si="879"/>
        <v>6.6510783278665774E-4</v>
      </c>
      <c r="AE484" s="240">
        <f t="shared" ca="1" si="880"/>
        <v>-6.5996687505959749E-4</v>
      </c>
      <c r="AF484" s="240">
        <f t="shared" ca="1" si="881"/>
        <v>6.4489940123277172E-4</v>
      </c>
      <c r="AG484" s="240">
        <f t="shared" ca="1" si="882"/>
        <v>-6.2013204013737933E-4</v>
      </c>
      <c r="AH484" s="240">
        <f t="shared" ca="1" si="883"/>
        <v>5.8603731593781408E-4</v>
      </c>
      <c r="AI484" s="240">
        <f t="shared" ca="1" si="884"/>
        <v>-5.4312804502150251E-4</v>
      </c>
      <c r="AJ484" s="240">
        <f t="shared" ca="1" si="885"/>
        <v>4.9204962276308247E-4</v>
      </c>
      <c r="AK484" s="240">
        <f t="shared" ca="1" si="886"/>
        <v>-4.3357031617724095E-4</v>
      </c>
      <c r="AL484" s="240">
        <f t="shared" ca="1" si="887"/>
        <v>3.6856970846773154E-4</v>
      </c>
      <c r="AM484" s="240">
        <f t="shared" ca="1" si="888"/>
        <v>-2.9802546927723241E-4</v>
      </c>
      <c r="AN484" s="240">
        <f t="shared" ca="1" si="889"/>
        <v>2.2299864962591938E-4</v>
      </c>
      <c r="AO484" s="240">
        <f t="shared" ca="1" si="890"/>
        <v>-1.4461772271652285E-4</v>
      </c>
      <c r="AP484" s="240">
        <f t="shared" ca="1" si="891"/>
        <v>6.406161064692053E-5</v>
      </c>
      <c r="AQ484" s="240">
        <f t="shared" ca="1" si="892"/>
        <v>1.7458047675533288E-5</v>
      </c>
      <c r="AR484" s="240">
        <f t="shared" ca="1" si="893"/>
        <v>-9.8715120710941899E-5</v>
      </c>
      <c r="AS484" s="240">
        <f t="shared" ca="1" si="894"/>
        <v>1.7848742644656899E-4</v>
      </c>
      <c r="AT484" s="240">
        <f t="shared" ca="1" si="895"/>
        <v>-2.5557511515189157E-4</v>
      </c>
      <c r="AU484" s="240">
        <f t="shared" ca="1" si="896"/>
        <v>3.288187162353444E-4</v>
      </c>
      <c r="AV484" s="240">
        <f t="shared" ca="1" si="897"/>
        <v>-3.9711657776130856E-4</v>
      </c>
      <c r="AW484" s="240">
        <f t="shared" ca="1" si="898"/>
        <v>4.5944143632061478E-4</v>
      </c>
      <c r="AX484" s="240">
        <f t="shared" ca="1" si="899"/>
        <v>-5.1485586802838359E-4</v>
      </c>
      <c r="AY484" s="240">
        <f t="shared" ca="1" si="900"/>
        <v>5.6252638825182407E-4</v>
      </c>
      <c r="AZ484" s="240">
        <f t="shared" ca="1" si="901"/>
        <v>-6.0173598799495413E-4</v>
      </c>
      <c r="BA484" s="240">
        <f t="shared" ca="1" si="902"/>
        <v>6.3189491838122852E-4</v>
      </c>
      <c r="BB484" s="240">
        <f t="shared" ca="1" si="903"/>
        <v>-6.5254956102562395E-4</v>
      </c>
      <c r="BC484" s="240">
        <f t="shared" ca="1" si="904"/>
        <v>6.6338925087738334E-4</v>
      </c>
      <c r="BD484" s="240">
        <f t="shared" ca="1" si="905"/>
        <v>-6.6425094891151904E-4</v>
      </c>
      <c r="BE484" s="240">
        <f t="shared" ca="1" si="906"/>
        <v>6.5512169438753027E-4</v>
      </c>
      <c r="BF484" s="240">
        <f t="shared" ca="1" si="907"/>
        <v>-6.3613879979098709E-4</v>
      </c>
      <c r="BG484" s="240">
        <f t="shared" ca="1" si="908"/>
        <v>6.075877855259501E-4</v>
      </c>
      <c r="BH484" s="240">
        <f t="shared" ca="1" si="909"/>
        <v>-5.6989808542233272E-4</v>
      </c>
      <c r="BI484" s="240">
        <f t="shared" ca="1" si="910"/>
        <v>5.2363658765134616E-4</v>
      </c>
      <c r="BJ484" s="240">
        <f t="shared" ca="1" si="911"/>
        <v>-4.6949910819979533E-4</v>
      </c>
      <c r="BK484" s="240">
        <f t="shared" ca="1" si="912"/>
        <v>4.0829992514995229E-4</v>
      </c>
      <c r="BL484" s="240">
        <f t="shared" ca="1" si="913"/>
        <v>-3.4095953117921579E-4</v>
      </c>
      <c r="BM484" s="240">
        <f t="shared" ca="1" si="914"/>
        <v>2.6849078849353189E-4</v>
      </c>
      <c r="BN484" s="240">
        <f t="shared" ca="1" si="915"/>
        <v>-1.9198369443700411E-4</v>
      </c>
      <c r="BO484" s="240">
        <f t="shared" ca="1" si="916"/>
        <v>1.1258898691720787E-4</v>
      </c>
      <c r="BP484" s="240">
        <f t="shared" ca="1" si="917"/>
        <v>-3.1500836236057132E-5</v>
      </c>
      <c r="BQ484" s="240">
        <f t="shared" ca="1" si="918"/>
        <v>-5.0061116343124825E-5</v>
      </c>
      <c r="BR484" s="240">
        <f t="shared" ca="1" si="919"/>
        <v>1.3087010313550868E-4</v>
      </c>
      <c r="BS484" s="240">
        <f t="shared" ca="1" si="920"/>
        <v>-2.0971068176250452E-4</v>
      </c>
      <c r="BT484" s="240">
        <f t="shared" ca="1" si="921"/>
        <v>2.853970165365311E-4</v>
      </c>
      <c r="BU484" s="240">
        <f t="shared" ca="1" si="922"/>
        <v>-3.5679071453358622E-4</v>
      </c>
      <c r="BV484" s="240">
        <f t="shared" ca="1" si="923"/>
        <v>4.2281794808233776E-4</v>
      </c>
      <c r="BW484" s="240">
        <f t="shared" ca="1" si="924"/>
        <v>-4.8248560613188004E-4</v>
      </c>
      <c r="BX484" s="240">
        <f t="shared" ca="1" si="925"/>
        <v>5.3489623156636524E-4</v>
      </c>
      <c r="BY484" s="240">
        <f t="shared" ca="1" si="926"/>
        <v>-5.7926151979529879E-4</v>
      </c>
      <c r="BZ484" s="240">
        <f t="shared" ca="1" si="927"/>
        <v>6.1491417558838524E-4</v>
      </c>
      <c r="CA484" s="240">
        <f t="shared" ca="1" si="928"/>
        <v>-6.4131794981692929E-4</v>
      </c>
      <c r="CB484" s="240">
        <f t="shared" ca="1" si="929"/>
        <v>6.5807570513982288E-4</v>
      </c>
      <c r="CC484" s="240">
        <f t="shared" ca="1" si="930"/>
        <v>-6.649353893188472E-4</v>
      </c>
      <c r="CD484" s="240">
        <f t="shared" ca="1" si="931"/>
        <v>6.617938263189417E-4</v>
      </c>
      <c r="CE484" s="240">
        <f t="shared" ca="1" si="932"/>
        <v>-6.4869826817179658E-4</v>
      </c>
      <c r="CF484" s="240">
        <f t="shared" ca="1" si="933"/>
        <v>6.2584568426133096E-4</v>
      </c>
      <c r="CG484" s="240">
        <f t="shared" ca="1" si="934"/>
        <v>-5.9357979872079155E-4</v>
      </c>
      <c r="CH484" s="240">
        <f t="shared" ca="1" si="935"/>
        <v>5.5238592050188215E-4</v>
      </c>
      <c r="CI484" s="240">
        <f t="shared" ca="1" si="936"/>
        <v>-5.0288364387639554E-4</v>
      </c>
      <c r="CJ484" s="240">
        <f t="shared" ca="1" si="937"/>
        <v>4.4581752916160304E-4</v>
      </c>
      <c r="CK484" s="240">
        <f t="shared" ca="1" si="938"/>
        <v>-3.8204590384011264E-4</v>
      </c>
      <c r="CL484" s="240">
        <f t="shared" ca="1" si="939"/>
        <v>3.1252795251556983E-4</v>
      </c>
      <c r="CM484" s="240">
        <f t="shared" ca="1" si="940"/>
        <v>-2.3830928988333438E-4</v>
      </c>
      <c r="CN484" s="240">
        <f t="shared" ca="1" si="941"/>
        <v>1.6050623371238623E-4</v>
      </c>
      <c r="CO484" s="240">
        <f t="shared" ca="1" si="942"/>
        <v>-8.0289014386788164E-5</v>
      </c>
      <c r="CP484" s="240">
        <f t="shared" ca="1" si="943"/>
        <v>-1.1358264484463893E-6</v>
      </c>
      <c r="CQ484" s="240">
        <f t="shared" ca="1" si="944"/>
        <v>8.2543583396628667E-5</v>
      </c>
      <c r="CR484" s="240">
        <f t="shared" ca="1" si="945"/>
        <v>-1.6270980801874558E-4</v>
      </c>
      <c r="CS484" s="240">
        <f t="shared" ca="1" si="946"/>
        <v>2.4042872567758749E-4</v>
      </c>
      <c r="CT484" s="240">
        <f t="shared" ca="1" si="947"/>
        <v>-3.1453137151052476E-4</v>
      </c>
      <c r="CU484" s="240">
        <f t="shared" ca="1" si="948"/>
        <v>3.8390317274933312E-4</v>
      </c>
      <c r="CV484" s="240">
        <f t="shared" ca="1" si="949"/>
        <v>-4.4750071293195759E-4</v>
      </c>
      <c r="CW484" s="240">
        <f t="shared" ca="1" si="950"/>
        <v>5.043674258572385E-4</v>
      </c>
      <c r="CX484" s="240">
        <f t="shared" ca="1" si="951"/>
        <v>-5.5364798323112759E-4</v>
      </c>
      <c r="CY484" s="240">
        <f t="shared" ca="1" si="952"/>
        <v>5.9460115960026881E-4</v>
      </c>
      <c r="CZ484" s="240">
        <f t="shared" ca="1" si="953"/>
        <v>-6.2661098107271037E-4</v>
      </c>
      <c r="DA484" s="240">
        <f t="shared" ca="1" si="954"/>
        <v>6.4919599013870343E-4</v>
      </c>
      <c r="DB484" s="240">
        <f t="shared" ca="1" si="955"/>
        <v>-6.6201648723971458E-4</v>
      </c>
      <c r="DC484" s="240">
        <f t="shared" ca="1" si="956"/>
        <v>6.6487964016598083E-4</v>
      </c>
      <c r="DD484" s="240">
        <f t="shared" ca="1" si="957"/>
        <v>-6.5774238443246937E-4</v>
      </c>
      <c r="DE484" s="240">
        <f t="shared" ca="1" si="958"/>
        <v>6.4071207100877805E-4</v>
      </c>
      <c r="DF484" s="240">
        <f t="shared" ca="1" si="959"/>
        <v>-6.1404485166067461E-4</v>
      </c>
      <c r="DG484" s="240">
        <f t="shared" ca="1" si="960"/>
        <v>5.7814182618906541E-4</v>
      </c>
      <c r="DH484" s="240">
        <f t="shared" ca="1" si="961"/>
        <v>-5.3354300951564927E-4</v>
      </c>
      <c r="DI484" s="240">
        <f t="shared" ca="1" si="962"/>
        <v>4.8091920935592909E-4</v>
      </c>
      <c r="DJ484" s="240">
        <f t="shared" ca="1" si="963"/>
        <v>-4.2106193664665707E-4</v>
      </c>
      <c r="DK484" s="240">
        <f t="shared" ca="1" si="964"/>
        <v>3.548715004846524E-4</v>
      </c>
      <c r="DL484" s="240">
        <f t="shared" ca="1" si="965"/>
        <v>-2.8334346664008131E-4</v>
      </c>
      <c r="DM484" s="240">
        <f t="shared" ca="1" si="966"/>
        <v>2.0755368332041487E-4</v>
      </c>
      <c r="DN484" s="240">
        <f t="shared" ca="1" si="967"/>
        <v>-1.2864209941206934E-4</v>
      </c>
      <c r="DO484" s="240">
        <f t="shared" ca="1" si="968"/>
        <v>4.7795618588204774E-5</v>
      </c>
      <c r="DP484" s="240">
        <f t="shared" ca="1" si="969"/>
        <v>3.3769752827511262E-5</v>
      </c>
      <c r="DQ484" s="240">
        <f t="shared" ca="1" si="970"/>
        <v>-1.1482719572776584E-4</v>
      </c>
      <c r="DR484" s="240">
        <f t="shared" ca="1" si="971"/>
        <v>1.9415753072278758E-4</v>
      </c>
      <c r="DS484" s="240">
        <f t="shared" ca="1" si="972"/>
        <v>-2.7056755573340898E-4</v>
      </c>
      <c r="DT484" s="240">
        <f t="shared" ca="1" si="973"/>
        <v>3.4290799286085466E-4</v>
      </c>
      <c r="DU484" s="240">
        <f t="shared" ca="1" si="974"/>
        <v>-4.1009077459599558E-4</v>
      </c>
      <c r="DV484" s="240">
        <f t="shared" ca="1" si="975"/>
        <v>4.7110540936766367E-4</v>
      </c>
      <c r="DW484" s="240">
        <f t="shared" ca="1" si="976"/>
        <v>-5.25034180276337E-4</v>
      </c>
      <c r="DX484" s="240">
        <f t="shared" ca="1" si="977"/>
        <v>5.7106594841046035E-4</v>
      </c>
      <c r="DY484" s="240">
        <f t="shared" ca="1" si="978"/>
        <v>-6.085083531308348E-4</v>
      </c>
      <c r="DZ484" s="240">
        <f t="shared" ca="1" si="979"/>
        <v>6.3679822581899029E-4</v>
      </c>
      <c r="EA484" s="240">
        <f t="shared" ca="1" si="980"/>
        <v>-6.5551006045738442E-4</v>
      </c>
      <c r="EB484" s="240">
        <f t="shared" ca="1" si="981"/>
        <v>6.643624136360469E-4</v>
      </c>
      <c r="EC484" s="240">
        <f t="shared" ca="1" si="982"/>
        <v>-6.632221377233749E-4</v>
      </c>
      <c r="ED484" s="240">
        <f t="shared" ca="1" si="983"/>
        <v>6.5210638353046765E-4</v>
      </c>
      <c r="EE484" s="240">
        <f t="shared" ca="1" si="984"/>
        <v>-6.3118234234696099E-4</v>
      </c>
      <c r="EF484" s="240">
        <f t="shared" ca="1" si="985"/>
        <v>6.0076473122838996E-4</v>
      </c>
      <c r="EG484" s="240">
        <f t="shared" ca="1" si="986"/>
        <v>-5.6131105935879684E-4</v>
      </c>
      <c r="EH484" s="240">
        <f t="shared" ca="1" si="987"/>
        <v>5.1341474668666791E-4</v>
      </c>
      <c r="EI484" s="240">
        <f t="shared" ca="1" si="988"/>
        <v>-4.5779619833657558E-4</v>
      </c>
      <c r="EJ484" s="240">
        <f t="shared" ca="1" si="989"/>
        <v>3.9529196904564476E-4</v>
      </c>
      <c r="EK484" s="240">
        <f t="shared" ca="1" si="990"/>
        <v>-3.268421806014846E-4</v>
      </c>
      <c r="EL484" s="240">
        <f t="shared" ca="1" si="991"/>
        <v>2.5347638153549974E-4</v>
      </c>
      <c r="EM484" s="240">
        <f t="shared" ca="1" si="992"/>
        <v>-1.7629806175478523E-4</v>
      </c>
      <c r="EN484" s="240">
        <f t="shared" ca="1" si="993"/>
        <v>9.646805502658878E-5</v>
      </c>
      <c r="EO484" s="240">
        <f t="shared" ca="1" si="994"/>
        <v>-1.5187078958040602E-5</v>
      </c>
      <c r="EP484" s="240">
        <f t="shared" ca="1" si="995"/>
        <v>-6.6322324914171339E-5</v>
      </c>
      <c r="EQ484" s="240">
        <f t="shared" ca="1" si="996"/>
        <v>1.4683417928668327E-4</v>
      </c>
      <c r="ER484" s="240">
        <f t="shared" ca="1" si="997"/>
        <v>-2.2513751092912684E-4</v>
      </c>
      <c r="ES484" s="240">
        <f t="shared" ca="1" si="998"/>
        <v>3.0005456484858453E-4</v>
      </c>
      <c r="ET484" s="240">
        <f t="shared" ca="1" si="999"/>
        <v>-3.7045851882115774E-4</v>
      </c>
      <c r="EU484" s="240">
        <f t="shared" ca="1" si="1000"/>
        <v>4.3529043184694597E-4</v>
      </c>
      <c r="EV484" s="240">
        <f t="shared" ca="1" si="1001"/>
        <v>-4.935751716082697E-4</v>
      </c>
      <c r="EW484" s="240">
        <f t="shared" ca="1" si="1002"/>
        <v>5.4443608136756419E-4</v>
      </c>
      <c r="EX484" s="240">
        <f t="shared" ca="1" si="1003"/>
        <v>-5.871081657006016E-4</v>
      </c>
      <c r="EY484" s="240">
        <f t="shared" ca="1" si="1004"/>
        <v>6.209495967396877E-4</v>
      </c>
      <c r="EZ484" s="240">
        <f t="shared" ca="1" si="1005"/>
        <v>-6.4545136786232503E-4</v>
      </c>
      <c r="FA484" s="240">
        <f t="shared" ca="1" si="1006"/>
        <v>6.6024494962452207E-4</v>
      </c>
      <c r="FB484" s="240">
        <f t="shared" ca="1" si="1007"/>
        <v>-6.6510783278665763E-4</v>
      </c>
      <c r="FC484" s="240">
        <f t="shared" ca="1" si="1008"/>
        <v>6.5996687505959835E-4</v>
      </c>
      <c r="FD484" s="240">
        <f t="shared" ca="1" si="1009"/>
        <v>-6.4489940123276641E-4</v>
      </c>
      <c r="FE484" s="240">
        <f t="shared" ca="1" si="1010"/>
        <v>6.2013204013737489E-4</v>
      </c>
      <c r="FF484" s="240">
        <f t="shared" ca="1" si="1011"/>
        <v>-5.8603731593781701E-4</v>
      </c>
      <c r="FG484" s="240">
        <f t="shared" ca="1" si="1012"/>
        <v>5.4312804502148983E-4</v>
      </c>
      <c r="FH484" s="240">
        <f t="shared" ca="1" si="1013"/>
        <v>-4.9204962276307423E-4</v>
      </c>
      <c r="FI484" s="240">
        <f t="shared" ca="1" si="1014"/>
        <v>4.3357031617724588E-4</v>
      </c>
      <c r="FJ484" s="240">
        <f t="shared" ca="1" si="1015"/>
        <v>-3.6856970846771344E-4</v>
      </c>
      <c r="FK484" s="240">
        <f t="shared" ca="1" si="1016"/>
        <v>2.9802546927722141E-4</v>
      </c>
      <c r="FL484" s="240">
        <f t="shared" ca="1" si="1017"/>
        <v>-2.2299864962592556E-4</v>
      </c>
      <c r="FM484" s="240">
        <f t="shared" ca="1" si="1018"/>
        <v>1.4461772271650154E-4</v>
      </c>
      <c r="FN484" s="240">
        <f t="shared" ca="1" si="1019"/>
        <v>-6.4061610646908197E-5</v>
      </c>
      <c r="FO484" s="240">
        <f t="shared" ca="1" si="1020"/>
        <v>-1.7458047675526783E-5</v>
      </c>
      <c r="FP484" s="240">
        <f t="shared" ca="1" si="1021"/>
        <v>9.8715120710963475E-5</v>
      </c>
      <c r="FQ484" s="240">
        <f t="shared" ca="1" si="1022"/>
        <v>-1.7848742644658094E-4</v>
      </c>
      <c r="FR484" s="240">
        <f t="shared" ca="1" si="1023"/>
        <v>2.555751151518856E-4</v>
      </c>
      <c r="FS484" s="240">
        <f t="shared" ca="1" si="1024"/>
        <v>-3.2881871623536337E-4</v>
      </c>
      <c r="FT484" s="240">
        <f t="shared" ca="1" si="1025"/>
        <v>3.9711657776134878E-4</v>
      </c>
      <c r="FU484" s="240">
        <f t="shared" ca="1" si="1026"/>
        <v>-4.5944143632061006E-4</v>
      </c>
      <c r="FV484" s="240">
        <f t="shared" ca="1" si="1027"/>
        <v>5.148558680283915E-4</v>
      </c>
      <c r="FW484" s="240">
        <f t="shared" ca="1" si="1028"/>
        <v>-5.6252638825185074E-4</v>
      </c>
      <c r="FX484" s="240">
        <f t="shared" ca="1" si="1029"/>
        <v>6.017359879949512E-4</v>
      </c>
      <c r="FY484" s="240">
        <f t="shared" ca="1" si="1030"/>
        <v>-6.3189491838123242E-4</v>
      </c>
      <c r="FZ484" s="240">
        <f t="shared" ca="1" si="1031"/>
        <v>6.5254956102563371E-4</v>
      </c>
      <c r="GA484" s="240">
        <f t="shared" ca="1" si="1032"/>
        <v>-6.6338925087738279E-4</v>
      </c>
      <c r="GB484" s="240">
        <f t="shared" ca="1" si="1033"/>
        <v>6.6425094891151839E-4</v>
      </c>
      <c r="GC484" s="240">
        <f t="shared" ca="1" si="1034"/>
        <v>-6.5512169438752149E-4</v>
      </c>
      <c r="GD484" s="240">
        <f t="shared" ca="1" si="1035"/>
        <v>6.3613879979098915E-4</v>
      </c>
      <c r="GE484" s="240">
        <f t="shared" ca="1" si="1036"/>
        <v>-6.0758778552594511E-4</v>
      </c>
      <c r="GF484" s="240">
        <f t="shared" ca="1" si="1037"/>
        <v>5.6989808542230681E-4</v>
      </c>
      <c r="GG484" s="240">
        <f t="shared" ca="1" si="1038"/>
        <v>-5.2363658765135017E-4</v>
      </c>
      <c r="GH484" s="240">
        <f t="shared" ca="1" si="1039"/>
        <v>4.694991081997866E-4</v>
      </c>
      <c r="GI484" s="240">
        <f t="shared" ca="1" si="1040"/>
        <v>-4.0829992514991272E-4</v>
      </c>
      <c r="GJ484" s="240">
        <f t="shared" ca="1" si="1041"/>
        <v>3.4095953117922148E-4</v>
      </c>
      <c r="GK484" s="240">
        <f t="shared" ca="1" si="1042"/>
        <v>-2.6849078849352061E-4</v>
      </c>
      <c r="GL484" s="240">
        <f t="shared" ca="1" si="1043"/>
        <v>1.9198369443695603E-4</v>
      </c>
      <c r="GM484" s="240">
        <f t="shared" ca="1" si="1044"/>
        <v>-1.1258898691721432E-4</v>
      </c>
      <c r="GN484" s="240">
        <f t="shared" ca="1" si="1045"/>
        <v>3.1500836236044745E-5</v>
      </c>
      <c r="GO484" s="240">
        <f t="shared" ca="1" si="1046"/>
        <v>5.0061116343174861E-5</v>
      </c>
      <c r="GP484" s="240">
        <f t="shared" ca="1" si="1047"/>
        <v>-1.3087010313550228E-4</v>
      </c>
      <c r="GQ484" s="240">
        <f t="shared" ca="1" si="1048"/>
        <v>2.0971068176251628E-4</v>
      </c>
      <c r="GR484" s="240">
        <f t="shared" ca="1" si="1049"/>
        <v>-2.8539701653657642E-4</v>
      </c>
      <c r="GS484" s="240">
        <f t="shared" ca="1" si="1050"/>
        <v>3.5679071453358069E-4</v>
      </c>
      <c r="GT484" s="240">
        <f t="shared" ca="1" si="1051"/>
        <v>-4.2281794808234736E-4</v>
      </c>
      <c r="GU484" s="240">
        <f t="shared" ca="1" si="1052"/>
        <v>4.8248560613191457E-4</v>
      </c>
      <c r="GV484" s="240">
        <f t="shared" ca="1" si="1053"/>
        <v>-5.3489623156636134E-4</v>
      </c>
      <c r="GW484" s="240">
        <f t="shared" ca="1" si="1054"/>
        <v>5.7926151979530486E-4</v>
      </c>
      <c r="GX484" s="240">
        <f t="shared" ca="1" si="1055"/>
        <v>-6.1491417558840454E-4</v>
      </c>
      <c r="GY484" s="240">
        <f t="shared" ca="1" si="1056"/>
        <v>6.4131794981692756E-4</v>
      </c>
      <c r="GZ484" s="240">
        <f t="shared" ca="1" si="1057"/>
        <v>-6.5807570513982461E-4</v>
      </c>
      <c r="HA484" s="240">
        <f t="shared" ca="1" si="1058"/>
        <v>6.649353893188485E-4</v>
      </c>
      <c r="HB484" s="240">
        <f t="shared" ca="1" si="1059"/>
        <v>-6.6179382631894224E-4</v>
      </c>
      <c r="HC484" s="240">
        <f t="shared" ca="1" si="1060"/>
        <v>6.4869826817179387E-4</v>
      </c>
      <c r="HD484" s="240">
        <f t="shared" ca="1" si="1061"/>
        <v>-6.2584568426131393E-4</v>
      </c>
      <c r="HE484" s="240">
        <f t="shared" ca="1" si="1062"/>
        <v>5.9357979872079459E-4</v>
      </c>
      <c r="HF484" s="240">
        <f t="shared" ca="1" si="1063"/>
        <v>-5.5238592050187521E-4</v>
      </c>
      <c r="HG484" s="240">
        <f t="shared" ca="1" si="1064"/>
        <v>5.0288364387636258E-4</v>
      </c>
      <c r="HH484" s="240">
        <f t="shared" ca="1" si="1065"/>
        <v>-4.4581752916160786E-4</v>
      </c>
      <c r="HI484" s="240">
        <f t="shared" ca="1" si="1066"/>
        <v>3.820459038401025E-4</v>
      </c>
      <c r="HJ484" s="240">
        <f t="shared" ca="1" si="1067"/>
        <v>-3.1252795251552549E-4</v>
      </c>
      <c r="HK484" s="240">
        <f t="shared" ca="1" si="1068"/>
        <v>2.3830928988335817E-4</v>
      </c>
      <c r="HL484" s="240">
        <f t="shared" ca="1" si="1069"/>
        <v>-1.6050623371237425E-4</v>
      </c>
      <c r="HM484" s="240">
        <f t="shared" ca="1" si="1070"/>
        <v>8.0289014386738318E-5</v>
      </c>
      <c r="HN484" s="240">
        <f t="shared" ca="1" si="1071"/>
        <v>1.1358264484209919E-6</v>
      </c>
      <c r="HO484" s="240">
        <f t="shared" ca="1" si="1072"/>
        <v>-8.2543583396640972E-5</v>
      </c>
      <c r="HP484" s="240">
        <f t="shared" ca="1" si="1073"/>
        <v>1.6270980801879427E-4</v>
      </c>
      <c r="HQ484" s="240">
        <f t="shared" ca="1" si="1074"/>
        <v>-2.4042872567756383E-4</v>
      </c>
      <c r="HR484" s="240">
        <f t="shared" ca="1" si="1075"/>
        <v>3.1453137151053571E-4</v>
      </c>
      <c r="HS484" s="240">
        <f t="shared" ca="1" si="1076"/>
        <v>-3.839031727493741E-4</v>
      </c>
      <c r="HT484" s="240">
        <f t="shared" ca="1" si="1077"/>
        <v>4.4750071293193878E-4</v>
      </c>
      <c r="HU484" s="240">
        <f t="shared" ca="1" si="1078"/>
        <v>-5.0436742585724652E-4</v>
      </c>
      <c r="HV484" s="240">
        <f t="shared" ca="1" si="1079"/>
        <v>5.5364798323115534E-4</v>
      </c>
      <c r="HW484" s="240">
        <f t="shared" ca="1" si="1080"/>
        <v>-5.9460115960025732E-4</v>
      </c>
      <c r="HX484" s="240">
        <f t="shared" ca="1" si="1081"/>
        <v>6.2661098107271449E-4</v>
      </c>
      <c r="HY484" s="240">
        <f t="shared" ca="1" si="1082"/>
        <v>-6.4919599013871438E-4</v>
      </c>
      <c r="HZ484" s="240">
        <f t="shared" ca="1" si="1083"/>
        <v>6.6201648723971209E-4</v>
      </c>
      <c r="IA484" s="240">
        <f t="shared" ca="1" si="1084"/>
        <v>-6.648796401659805E-4</v>
      </c>
      <c r="IB484" s="240">
        <f t="shared" ca="1" si="1085"/>
        <v>6.5774238443246189E-4</v>
      </c>
      <c r="IC484" s="240">
        <f t="shared" ca="1" si="1086"/>
        <v>-6.4071207100878489E-4</v>
      </c>
      <c r="ID484" s="240">
        <f t="shared" ca="1" si="1087"/>
        <v>6.1404485166066994E-4</v>
      </c>
      <c r="IE484" s="240">
        <f t="shared" ca="1" si="1088"/>
        <v>-7.2236436619677275E-4</v>
      </c>
      <c r="IF484" s="240">
        <f t="shared" ca="1" si="1089"/>
        <v>5.3354300951566444E-4</v>
      </c>
      <c r="IG484" s="240">
        <f t="shared" ca="1" si="1090"/>
        <v>-4.8091920935592052E-4</v>
      </c>
      <c r="IH484" s="240">
        <f t="shared" ca="1" si="1091"/>
        <v>4.210619366466182E-4</v>
      </c>
      <c r="II484" s="240">
        <f t="shared" ca="1" si="1092"/>
        <v>-3.5487150048467398E-4</v>
      </c>
      <c r="IJ484" s="240">
        <f t="shared" ca="1" si="1093"/>
        <v>2.8334346664007009E-4</v>
      </c>
      <c r="IK484" s="240">
        <f t="shared" ca="1" si="1094"/>
        <v>-2.0755368332036722E-4</v>
      </c>
      <c r="IL484" s="240">
        <f t="shared" ca="1" si="1095"/>
        <v>1.2864209941209433E-4</v>
      </c>
      <c r="IM484" s="240">
        <f t="shared" ca="1" si="1096"/>
        <v>-4.7795618588192441E-5</v>
      </c>
      <c r="IN484" s="240">
        <f t="shared" ca="1" si="1097"/>
        <v>-3.3769752827561366E-5</v>
      </c>
      <c r="IO484" s="240">
        <f t="shared" ca="1" si="1098"/>
        <v>1.1482719572774081E-4</v>
      </c>
      <c r="IP484" s="240">
        <f t="shared" ca="1" si="1099"/>
        <v>-1.9415753072279945E-4</v>
      </c>
      <c r="IQ484" s="240">
        <f t="shared" ca="1" si="1100"/>
        <v>2.7056755573345479E-4</v>
      </c>
      <c r="IR484" s="240">
        <f t="shared" ca="1" si="1101"/>
        <v>-3.4290799286083282E-4</v>
      </c>
      <c r="IS484" s="240">
        <f t="shared" ca="1" si="1102"/>
        <v>4.1009077459600539E-4</v>
      </c>
      <c r="IT484" s="240">
        <f t="shared" ca="1" si="1103"/>
        <v>-4.7110540936769901E-4</v>
      </c>
      <c r="IU484" s="240">
        <f t="shared" ca="1" si="1104"/>
        <v>5.2503418027632139E-4</v>
      </c>
      <c r="IV484" s="240">
        <f t="shared" ca="1" si="1105"/>
        <v>-5.7106594841046664E-4</v>
      </c>
      <c r="IW484" s="240">
        <f t="shared" ca="1" si="1106"/>
        <v>6.0850835313085508E-4</v>
      </c>
      <c r="IX484" s="240">
        <f t="shared" ca="1" si="1107"/>
        <v>-6.3679822581898303E-4</v>
      </c>
      <c r="IY484" s="240">
        <f t="shared" ca="1" si="1108"/>
        <v>6.5551006045738648E-4</v>
      </c>
      <c r="IZ484" s="240">
        <f t="shared" ca="1" si="1109"/>
        <v>-6.6436241363604929E-4</v>
      </c>
      <c r="JA484" s="240">
        <f t="shared" ca="1" si="1110"/>
        <v>6.6322213772337674E-4</v>
      </c>
      <c r="JB484" s="240">
        <f t="shared" ca="1" si="1111"/>
        <v>-6.5210638353046515E-4</v>
      </c>
    </row>
    <row r="485" spans="2:262">
      <c r="B485" s="248">
        <v>124</v>
      </c>
      <c r="C485" s="247">
        <f t="shared" si="1112"/>
        <v>2.4218750000000017E-3</v>
      </c>
      <c r="D485" s="244">
        <f t="shared" ca="1" si="855"/>
        <v>23.795597177533374</v>
      </c>
      <c r="E485" s="243">
        <f ca="1">DZ361</f>
        <v>-0.204402822466625</v>
      </c>
      <c r="F485" s="242">
        <v>124</v>
      </c>
      <c r="G485" s="240">
        <f t="shared" ca="1" si="856"/>
        <v>7.175205519399559E-4</v>
      </c>
      <c r="H485" s="240">
        <f t="shared" ca="1" si="857"/>
        <v>-6.7594047523399981E-4</v>
      </c>
      <c r="I485" s="240">
        <f t="shared" ca="1" si="858"/>
        <v>6.2785072224488966E-4</v>
      </c>
      <c r="J485" s="240">
        <f t="shared" ca="1" si="859"/>
        <v>-5.7371442358244464E-4</v>
      </c>
      <c r="K485" s="240">
        <f t="shared" ca="1" si="860"/>
        <v>5.1405294139669462E-4</v>
      </c>
      <c r="L485" s="240">
        <f t="shared" ca="1" si="861"/>
        <v>-4.4944084837537094E-4</v>
      </c>
      <c r="M485" s="240">
        <f t="shared" ca="1" si="862"/>
        <v>3.8050039429483396E-4</v>
      </c>
      <c r="N485" s="240">
        <f t="shared" ca="1" si="863"/>
        <v>-3.0789551341456431E-4</v>
      </c>
      <c r="O485" s="240">
        <f t="shared" ca="1" si="864"/>
        <v>2.3232543042730369E-4</v>
      </c>
      <c r="P485" s="240">
        <f t="shared" ca="1" si="865"/>
        <v>-1.5451792654302916E-4</v>
      </c>
      <c r="Q485" s="240">
        <f t="shared" ca="1" si="866"/>
        <v>7.522233055805164E-5</v>
      </c>
      <c r="R485" s="240">
        <f t="shared" ca="1" si="867"/>
        <v>4.7976975909058456E-6</v>
      </c>
      <c r="S485" s="240">
        <f t="shared" ca="1" si="868"/>
        <v>-8.4771521289374573E-5</v>
      </c>
      <c r="T485" s="240">
        <f t="shared" ca="1" si="869"/>
        <v>1.6392894889699929E-4</v>
      </c>
      <c r="U485" s="241">
        <f t="shared" ca="1" si="870"/>
        <v>-2.4150765111406695E-4</v>
      </c>
      <c r="V485" s="240">
        <f t="shared" ca="1" si="871"/>
        <v>3.1676050262939478E-4</v>
      </c>
      <c r="W485" s="240">
        <f t="shared" ca="1" si="872"/>
        <v>-3.8896277734549697E-4</v>
      </c>
      <c r="X485" s="240">
        <f t="shared" ca="1" si="873"/>
        <v>4.5741912788707905E-4</v>
      </c>
      <c r="Y485" s="240">
        <f t="shared" ca="1" si="874"/>
        <v>-5.2147028217637797E-4</v>
      </c>
      <c r="Z485" s="240">
        <f t="shared" ca="1" si="875"/>
        <v>5.8049939258366528E-4</v>
      </c>
      <c r="AA485" s="240">
        <f t="shared" ca="1" si="876"/>
        <v>-6.3393797650712451E-4</v>
      </c>
      <c r="AB485" s="240">
        <f t="shared" ca="1" si="877"/>
        <v>6.8127139117107448E-4</v>
      </c>
      <c r="AC485" s="240">
        <f t="shared" ca="1" si="878"/>
        <v>-7.2204378991721531E-4</v>
      </c>
      <c r="AD485" s="240">
        <f t="shared" ca="1" si="879"/>
        <v>7.5586251225717303E-4</v>
      </c>
      <c r="AE485" s="240">
        <f t="shared" ca="1" si="880"/>
        <v>-7.8240186540761E-4</v>
      </c>
      <c r="AF485" s="240">
        <f t="shared" ca="1" si="881"/>
        <v>8.0140626088980895E-4</v>
      </c>
      <c r="AG485" s="240">
        <f t="shared" ca="1" si="882"/>
        <v>-8.1269267598641155E-4</v>
      </c>
      <c r="AH485" s="240">
        <f t="shared" ca="1" si="883"/>
        <v>8.1615241635025863E-4</v>
      </c>
      <c r="AI485" s="240">
        <f t="shared" ca="1" si="884"/>
        <v>-8.11752162790359E-4</v>
      </c>
      <c r="AJ485" s="240">
        <f t="shared" ca="1" si="885"/>
        <v>7.9953429215391615E-4</v>
      </c>
      <c r="AK485" s="240">
        <f t="shared" ca="1" si="886"/>
        <v>-7.7961646921413045E-4</v>
      </c>
      <c r="AL485" s="240">
        <f t="shared" ca="1" si="887"/>
        <v>7.5219051349409568E-4</v>
      </c>
      <c r="AM485" s="240">
        <f t="shared" ca="1" si="888"/>
        <v>-7.1752055193995048E-4</v>
      </c>
      <c r="AN485" s="240">
        <f t="shared" ca="1" si="889"/>
        <v>6.7594047523399678E-4</v>
      </c>
      <c r="AO485" s="240">
        <f t="shared" ca="1" si="890"/>
        <v>-6.2785072224488315E-4</v>
      </c>
      <c r="AP485" s="240">
        <f t="shared" ca="1" si="891"/>
        <v>5.7371442358244138E-4</v>
      </c>
      <c r="AQ485" s="240">
        <f t="shared" ca="1" si="892"/>
        <v>-5.1405294139668649E-4</v>
      </c>
      <c r="AR485" s="240">
        <f t="shared" ca="1" si="893"/>
        <v>4.4944084837536828E-4</v>
      </c>
      <c r="AS485" s="240">
        <f t="shared" ca="1" si="894"/>
        <v>-3.8050039429482626E-4</v>
      </c>
      <c r="AT485" s="240">
        <f t="shared" ca="1" si="895"/>
        <v>3.0789551341456139E-4</v>
      </c>
      <c r="AU485" s="240">
        <f t="shared" ca="1" si="896"/>
        <v>-2.3232543042729517E-4</v>
      </c>
      <c r="AV485" s="240">
        <f t="shared" ca="1" si="897"/>
        <v>1.5451792654302613E-4</v>
      </c>
      <c r="AW485" s="240">
        <f t="shared" ca="1" si="898"/>
        <v>-7.5222330558057224E-5</v>
      </c>
      <c r="AX485" s="240">
        <f t="shared" ca="1" si="899"/>
        <v>-4.7976975909176092E-6</v>
      </c>
      <c r="AY485" s="240">
        <f t="shared" ca="1" si="900"/>
        <v>8.4771521289380591E-5</v>
      </c>
      <c r="AZ485" s="240">
        <f t="shared" ca="1" si="901"/>
        <v>-1.6392894889699947E-4</v>
      </c>
      <c r="BA485" s="240">
        <f t="shared" ca="1" si="902"/>
        <v>2.4150765111406166E-4</v>
      </c>
      <c r="BB485" s="240">
        <f t="shared" ca="1" si="903"/>
        <v>-3.1676050262940568E-4</v>
      </c>
      <c r="BC485" s="240">
        <f t="shared" ca="1" si="904"/>
        <v>3.8896277734550217E-4</v>
      </c>
      <c r="BD485" s="240">
        <f t="shared" ca="1" si="905"/>
        <v>-4.5741912788707921E-4</v>
      </c>
      <c r="BE485" s="240">
        <f t="shared" ca="1" si="906"/>
        <v>5.2147028217639163E-4</v>
      </c>
      <c r="BF485" s="240">
        <f t="shared" ca="1" si="907"/>
        <v>-5.8049939258367363E-4</v>
      </c>
      <c r="BG485" s="240">
        <f t="shared" ca="1" si="908"/>
        <v>6.339379765071283E-4</v>
      </c>
      <c r="BH485" s="240">
        <f t="shared" ca="1" si="909"/>
        <v>-6.8127139117107145E-4</v>
      </c>
      <c r="BI485" s="240">
        <f t="shared" ca="1" si="910"/>
        <v>7.2204378991722344E-4</v>
      </c>
      <c r="BJ485" s="240">
        <f t="shared" ca="1" si="911"/>
        <v>-7.5586251225717531E-4</v>
      </c>
      <c r="BK485" s="240">
        <f t="shared" ca="1" si="912"/>
        <v>7.8240186540761184E-4</v>
      </c>
      <c r="BL485" s="240">
        <f t="shared" ca="1" si="913"/>
        <v>-8.0140626088980797E-4</v>
      </c>
      <c r="BM485" s="240">
        <f t="shared" ca="1" si="914"/>
        <v>8.1269267598641317E-4</v>
      </c>
      <c r="BN485" s="240">
        <f t="shared" ca="1" si="915"/>
        <v>-8.1615241635025863E-4</v>
      </c>
      <c r="BO485" s="240">
        <f t="shared" ca="1" si="916"/>
        <v>8.1175216279035824E-4</v>
      </c>
      <c r="BP485" s="240">
        <f t="shared" ca="1" si="917"/>
        <v>-7.9953429215391734E-4</v>
      </c>
      <c r="BQ485" s="240">
        <f t="shared" ca="1" si="918"/>
        <v>7.7961646921412525E-4</v>
      </c>
      <c r="BR485" s="240">
        <f t="shared" ca="1" si="919"/>
        <v>-7.5219051349409329E-4</v>
      </c>
      <c r="BS485" s="240">
        <f t="shared" ca="1" si="920"/>
        <v>7.1752055193995319E-4</v>
      </c>
      <c r="BT485" s="240">
        <f t="shared" ca="1" si="921"/>
        <v>-6.7594047523398702E-4</v>
      </c>
      <c r="BU485" s="240">
        <f t="shared" ca="1" si="922"/>
        <v>6.2785072224487925E-4</v>
      </c>
      <c r="BV485" s="240">
        <f t="shared" ca="1" si="923"/>
        <v>-5.7371442358243715E-4</v>
      </c>
      <c r="BW485" s="240">
        <f t="shared" ca="1" si="924"/>
        <v>5.1405294139669094E-4</v>
      </c>
      <c r="BX485" s="240">
        <f t="shared" ca="1" si="925"/>
        <v>-4.4944084837535364E-4</v>
      </c>
      <c r="BY485" s="240">
        <f t="shared" ca="1" si="926"/>
        <v>3.8050039429482084E-4</v>
      </c>
      <c r="BZ485" s="240">
        <f t="shared" ca="1" si="927"/>
        <v>-3.0789551341455586E-4</v>
      </c>
      <c r="CA485" s="240">
        <f t="shared" ca="1" si="928"/>
        <v>2.3232543042730054E-4</v>
      </c>
      <c r="CB485" s="240">
        <f t="shared" ca="1" si="929"/>
        <v>-1.5451792654300889E-4</v>
      </c>
      <c r="CC485" s="240">
        <f t="shared" ca="1" si="930"/>
        <v>7.522233055803966E-5</v>
      </c>
      <c r="CD485" s="240">
        <f t="shared" ca="1" si="931"/>
        <v>4.7976975909120255E-6</v>
      </c>
      <c r="CE485" s="240">
        <f t="shared" ca="1" si="932"/>
        <v>-8.477152128937498E-5</v>
      </c>
      <c r="CF485" s="240">
        <f t="shared" ca="1" si="933"/>
        <v>1.6392894889701674E-4</v>
      </c>
      <c r="CG485" s="240">
        <f t="shared" ca="1" si="934"/>
        <v>-2.4150765111407844E-4</v>
      </c>
      <c r="CH485" s="240">
        <f t="shared" ca="1" si="935"/>
        <v>3.1676050262940047E-4</v>
      </c>
      <c r="CI485" s="240">
        <f t="shared" ca="1" si="936"/>
        <v>-3.8896277734551767E-4</v>
      </c>
      <c r="CJ485" s="240">
        <f t="shared" ca="1" si="937"/>
        <v>4.5741912788709385E-4</v>
      </c>
      <c r="CK485" s="240">
        <f t="shared" ca="1" si="938"/>
        <v>-5.214702821763873E-4</v>
      </c>
      <c r="CL485" s="240">
        <f t="shared" ca="1" si="939"/>
        <v>5.8049939258366962E-4</v>
      </c>
      <c r="CM485" s="240">
        <f t="shared" ca="1" si="940"/>
        <v>-6.3393797650713936E-4</v>
      </c>
      <c r="CN485" s="240">
        <f t="shared" ca="1" si="941"/>
        <v>6.812713911710683E-4</v>
      </c>
      <c r="CO485" s="240">
        <f t="shared" ca="1" si="942"/>
        <v>-7.2204378991722095E-4</v>
      </c>
      <c r="CP485" s="240">
        <f t="shared" ca="1" si="943"/>
        <v>7.5586251225718193E-4</v>
      </c>
      <c r="CQ485" s="240">
        <f t="shared" ca="1" si="944"/>
        <v>-7.8240186540761011E-4</v>
      </c>
      <c r="CR485" s="240">
        <f t="shared" ca="1" si="945"/>
        <v>8.0140626088981133E-4</v>
      </c>
      <c r="CS485" s="240">
        <f t="shared" ca="1" si="946"/>
        <v>-8.1269267598641491E-4</v>
      </c>
      <c r="CT485" s="240">
        <f t="shared" ca="1" si="947"/>
        <v>8.1615241635025863E-4</v>
      </c>
      <c r="CU485" s="240">
        <f t="shared" ca="1" si="948"/>
        <v>-8.117521627903565E-4</v>
      </c>
      <c r="CV485" s="240">
        <f t="shared" ca="1" si="949"/>
        <v>7.9953429215391854E-4</v>
      </c>
      <c r="CW485" s="240">
        <f t="shared" ca="1" si="950"/>
        <v>-7.7961646921412687E-4</v>
      </c>
      <c r="CX485" s="240">
        <f t="shared" ca="1" si="951"/>
        <v>7.5219051349408646E-4</v>
      </c>
      <c r="CY485" s="240">
        <f t="shared" ca="1" si="952"/>
        <v>-7.1752055193995579E-4</v>
      </c>
      <c r="CZ485" s="240">
        <f t="shared" ca="1" si="953"/>
        <v>6.7594047523399006E-4</v>
      </c>
      <c r="DA485" s="240">
        <f t="shared" ca="1" si="954"/>
        <v>-6.2785072224486808E-4</v>
      </c>
      <c r="DB485" s="240">
        <f t="shared" ca="1" si="955"/>
        <v>5.7371442358244106E-4</v>
      </c>
      <c r="DC485" s="240">
        <f t="shared" ca="1" si="956"/>
        <v>-5.1405294139667728E-4</v>
      </c>
      <c r="DD485" s="240">
        <f t="shared" ca="1" si="957"/>
        <v>4.494408483753389E-4</v>
      </c>
      <c r="DE485" s="240">
        <f t="shared" ca="1" si="958"/>
        <v>-3.8050039429482572E-4</v>
      </c>
      <c r="DF485" s="240">
        <f t="shared" ca="1" si="959"/>
        <v>3.0789551341453959E-4</v>
      </c>
      <c r="DG485" s="240">
        <f t="shared" ca="1" si="960"/>
        <v>-2.3232543042730585E-4</v>
      </c>
      <c r="DH485" s="240">
        <f t="shared" ca="1" si="961"/>
        <v>1.5451792654301431E-4</v>
      </c>
      <c r="DI485" s="240">
        <f t="shared" ca="1" si="962"/>
        <v>-7.5222330558022204E-5</v>
      </c>
      <c r="DJ485" s="240">
        <f t="shared" ca="1" si="963"/>
        <v>-4.7976975909064419E-6</v>
      </c>
      <c r="DK485" s="240">
        <f t="shared" ca="1" si="964"/>
        <v>8.4771521289392463E-5</v>
      </c>
      <c r="DL485" s="240">
        <f t="shared" ca="1" si="965"/>
        <v>-1.6392894889703401E-4</v>
      </c>
      <c r="DM485" s="240">
        <f t="shared" ca="1" si="966"/>
        <v>2.415076511140731E-4</v>
      </c>
      <c r="DN485" s="240">
        <f t="shared" ca="1" si="967"/>
        <v>-3.1676050262941674E-4</v>
      </c>
      <c r="DO485" s="240">
        <f t="shared" ca="1" si="968"/>
        <v>3.8896277734553312E-4</v>
      </c>
      <c r="DP485" s="240">
        <f t="shared" ca="1" si="969"/>
        <v>-4.5741912788708919E-4</v>
      </c>
      <c r="DQ485" s="240">
        <f t="shared" ca="1" si="970"/>
        <v>5.2147028217640085E-4</v>
      </c>
      <c r="DR485" s="240">
        <f t="shared" ca="1" si="971"/>
        <v>-5.8049939258366583E-4</v>
      </c>
      <c r="DS485" s="240">
        <f t="shared" ca="1" si="972"/>
        <v>6.3393797650713579E-4</v>
      </c>
      <c r="DT485" s="240">
        <f t="shared" ca="1" si="973"/>
        <v>-6.8127139117109075E-4</v>
      </c>
      <c r="DU485" s="240">
        <f t="shared" ca="1" si="974"/>
        <v>7.2204378991721834E-4</v>
      </c>
      <c r="DV485" s="240">
        <f t="shared" ca="1" si="975"/>
        <v>-7.5586251225717987E-4</v>
      </c>
      <c r="DW485" s="240">
        <f t="shared" ca="1" si="976"/>
        <v>7.8240186540762171E-4</v>
      </c>
      <c r="DX485" s="240">
        <f t="shared" ca="1" si="977"/>
        <v>-8.0140626088981014E-4</v>
      </c>
      <c r="DY485" s="240">
        <f t="shared" ca="1" si="978"/>
        <v>8.1269267598641436E-4</v>
      </c>
      <c r="DZ485" s="240">
        <f t="shared" ca="1" si="979"/>
        <v>-8.1615241635025863E-4</v>
      </c>
      <c r="EA485" s="240">
        <f t="shared" ca="1" si="980"/>
        <v>8.1175216279035704E-4</v>
      </c>
      <c r="EB485" s="240">
        <f t="shared" ca="1" si="981"/>
        <v>-7.995342921539104E-4</v>
      </c>
      <c r="EC485" s="240">
        <f t="shared" ca="1" si="982"/>
        <v>7.796164692141285E-4</v>
      </c>
      <c r="ED485" s="240">
        <f t="shared" ca="1" si="983"/>
        <v>-7.5219051349408863E-4</v>
      </c>
      <c r="EE485" s="240">
        <f t="shared" ca="1" si="984"/>
        <v>7.1752055193993638E-4</v>
      </c>
      <c r="EF485" s="240">
        <f t="shared" ca="1" si="985"/>
        <v>-6.7594047523399331E-4</v>
      </c>
      <c r="EG485" s="240">
        <f t="shared" ca="1" si="986"/>
        <v>6.2785072224487166E-4</v>
      </c>
      <c r="EH485" s="240">
        <f t="shared" ca="1" si="987"/>
        <v>-5.7371442358241211E-4</v>
      </c>
      <c r="EI485" s="240">
        <f t="shared" ca="1" si="988"/>
        <v>5.1405294139668161E-4</v>
      </c>
      <c r="EJ485" s="240">
        <f t="shared" ca="1" si="989"/>
        <v>-4.4944084837534356E-4</v>
      </c>
      <c r="EK485" s="240">
        <f t="shared" ca="1" si="990"/>
        <v>3.8050039429483071E-4</v>
      </c>
      <c r="EL485" s="240">
        <f t="shared" ca="1" si="991"/>
        <v>-3.0789551341454469E-4</v>
      </c>
      <c r="EM485" s="240">
        <f t="shared" ca="1" si="992"/>
        <v>2.3232543042726671E-4</v>
      </c>
      <c r="EN485" s="240">
        <f t="shared" ca="1" si="993"/>
        <v>-1.5451792654301989E-4</v>
      </c>
      <c r="EO485" s="240">
        <f t="shared" ca="1" si="994"/>
        <v>7.5222330558027788E-5</v>
      </c>
      <c r="EP485" s="240">
        <f t="shared" ca="1" si="995"/>
        <v>4.7976975909472079E-6</v>
      </c>
      <c r="EQ485" s="240">
        <f t="shared" ca="1" si="996"/>
        <v>-8.4771521289386933E-5</v>
      </c>
      <c r="ER485" s="240">
        <f t="shared" ca="1" si="997"/>
        <v>1.639289488970285E-4</v>
      </c>
      <c r="ES485" s="240">
        <f t="shared" ca="1" si="998"/>
        <v>-2.4150765111406774E-4</v>
      </c>
      <c r="ET485" s="240">
        <f t="shared" ca="1" si="999"/>
        <v>3.1676050262941153E-4</v>
      </c>
      <c r="EU485" s="240">
        <f t="shared" ca="1" si="1000"/>
        <v>-3.8896277734552819E-4</v>
      </c>
      <c r="EV485" s="240">
        <f t="shared" ca="1" si="1001"/>
        <v>4.5741912788708453E-4</v>
      </c>
      <c r="EW485" s="240">
        <f t="shared" ca="1" si="1002"/>
        <v>-5.2147028217639651E-4</v>
      </c>
      <c r="EX485" s="240">
        <f t="shared" ca="1" si="1003"/>
        <v>5.8049939258369445E-4</v>
      </c>
      <c r="EY485" s="240">
        <f t="shared" ca="1" si="1004"/>
        <v>-6.3393797650713232E-4</v>
      </c>
      <c r="EZ485" s="240">
        <f t="shared" ca="1" si="1005"/>
        <v>6.8127139117108771E-4</v>
      </c>
      <c r="FA485" s="240">
        <f t="shared" ca="1" si="1006"/>
        <v>-7.2204378991723732E-4</v>
      </c>
      <c r="FB485" s="240">
        <f t="shared" ca="1" si="1007"/>
        <v>7.5586251225717781E-4</v>
      </c>
      <c r="FC485" s="240">
        <f t="shared" ca="1" si="1008"/>
        <v>-7.8240186540762019E-4</v>
      </c>
      <c r="FD485" s="240">
        <f t="shared" ca="1" si="1009"/>
        <v>8.0140626088980916E-4</v>
      </c>
      <c r="FE485" s="240">
        <f t="shared" ca="1" si="1010"/>
        <v>-8.1269267598641382E-4</v>
      </c>
      <c r="FF485" s="240">
        <f t="shared" ca="1" si="1011"/>
        <v>8.1615241635025852E-4</v>
      </c>
      <c r="FG485" s="240">
        <f t="shared" ca="1" si="1012"/>
        <v>-8.1175216279035759E-4</v>
      </c>
      <c r="FH485" s="240">
        <f t="shared" ca="1" si="1013"/>
        <v>7.9953429215391138E-4</v>
      </c>
      <c r="FI485" s="240">
        <f t="shared" ca="1" si="1014"/>
        <v>-7.7961646921411647E-4</v>
      </c>
      <c r="FJ485" s="240">
        <f t="shared" ca="1" si="1015"/>
        <v>7.521905134940908E-4</v>
      </c>
      <c r="FK485" s="240">
        <f t="shared" ca="1" si="1016"/>
        <v>-7.1752055193993909E-4</v>
      </c>
      <c r="FL485" s="240">
        <f t="shared" ca="1" si="1017"/>
        <v>6.7594047523397043E-4</v>
      </c>
      <c r="FM485" s="240">
        <f t="shared" ca="1" si="1018"/>
        <v>-6.2785072224487524E-4</v>
      </c>
      <c r="FN485" s="240">
        <f t="shared" ca="1" si="1019"/>
        <v>5.7371442358241612E-4</v>
      </c>
      <c r="FO485" s="240">
        <f t="shared" ca="1" si="1020"/>
        <v>-5.1405294139668595E-4</v>
      </c>
      <c r="FP485" s="240">
        <f t="shared" ca="1" si="1021"/>
        <v>4.4944084837534833E-4</v>
      </c>
      <c r="FQ485" s="240">
        <f t="shared" ca="1" si="1022"/>
        <v>-3.805003942947946E-4</v>
      </c>
      <c r="FR485" s="240">
        <f t="shared" ca="1" si="1023"/>
        <v>3.0789551341454995E-4</v>
      </c>
      <c r="FS485" s="240">
        <f t="shared" ca="1" si="1024"/>
        <v>-2.3232543042731664E-4</v>
      </c>
      <c r="FT485" s="240">
        <f t="shared" ca="1" si="1025"/>
        <v>1.5451792654297978E-4</v>
      </c>
      <c r="FU485" s="240">
        <f t="shared" ca="1" si="1026"/>
        <v>-7.5222330558033317E-5</v>
      </c>
      <c r="FV485" s="240">
        <f t="shared" ca="1" si="1027"/>
        <v>-4.7976975908952746E-6</v>
      </c>
      <c r="FW485" s="240">
        <f t="shared" ca="1" si="1028"/>
        <v>8.4771521289427482E-5</v>
      </c>
      <c r="FX485" s="240">
        <f t="shared" ca="1" si="1029"/>
        <v>-1.63928948897023E-4</v>
      </c>
      <c r="FY485" s="240">
        <f t="shared" ca="1" si="1030"/>
        <v>2.4150765111406237E-4</v>
      </c>
      <c r="FZ485" s="240">
        <f t="shared" ca="1" si="1031"/>
        <v>-3.1676050262944915E-4</v>
      </c>
      <c r="GA485" s="240">
        <f t="shared" ca="1" si="1032"/>
        <v>3.8896277734552331E-4</v>
      </c>
      <c r="GB485" s="240">
        <f t="shared" ca="1" si="1033"/>
        <v>-4.5741912788707992E-4</v>
      </c>
      <c r="GC485" s="240">
        <f t="shared" ca="1" si="1034"/>
        <v>5.2147028217642785E-4</v>
      </c>
      <c r="GD485" s="240">
        <f t="shared" ca="1" si="1035"/>
        <v>-5.8049939258369055E-4</v>
      </c>
      <c r="GE485" s="240">
        <f t="shared" ca="1" si="1036"/>
        <v>6.3393797650712885E-4</v>
      </c>
      <c r="GF485" s="240">
        <f t="shared" ca="1" si="1037"/>
        <v>-6.8127139117111016E-4</v>
      </c>
      <c r="GG485" s="240">
        <f t="shared" ca="1" si="1038"/>
        <v>7.2204378991723461E-4</v>
      </c>
      <c r="GH485" s="240">
        <f t="shared" ca="1" si="1039"/>
        <v>-7.5586251225717564E-4</v>
      </c>
      <c r="GI485" s="240">
        <f t="shared" ca="1" si="1040"/>
        <v>7.824018654076319E-4</v>
      </c>
      <c r="GJ485" s="240">
        <f t="shared" ca="1" si="1041"/>
        <v>-8.0140626088981686E-4</v>
      </c>
      <c r="GK485" s="240">
        <f t="shared" ca="1" si="1042"/>
        <v>8.1269267598641328E-4</v>
      </c>
      <c r="GL485" s="240">
        <f t="shared" ca="1" si="1043"/>
        <v>-8.1615241635025874E-4</v>
      </c>
      <c r="GM485" s="240">
        <f t="shared" ca="1" si="1044"/>
        <v>8.1175216279035347E-4</v>
      </c>
      <c r="GN485" s="240">
        <f t="shared" ca="1" si="1045"/>
        <v>-7.9953429215391246E-4</v>
      </c>
      <c r="GO485" s="240">
        <f t="shared" ca="1" si="1046"/>
        <v>7.7961646921413186E-4</v>
      </c>
      <c r="GP485" s="240">
        <f t="shared" ca="1" si="1047"/>
        <v>-7.5219051349407497E-4</v>
      </c>
      <c r="GQ485" s="240">
        <f t="shared" ca="1" si="1048"/>
        <v>7.175205519399418E-4</v>
      </c>
      <c r="GR485" s="240">
        <f t="shared" ca="1" si="1049"/>
        <v>-6.7594047523399949E-4</v>
      </c>
      <c r="GS485" s="240">
        <f t="shared" ca="1" si="1050"/>
        <v>6.2785072224484921E-4</v>
      </c>
      <c r="GT485" s="240">
        <f t="shared" ca="1" si="1051"/>
        <v>-5.7371442358242002E-4</v>
      </c>
      <c r="GU485" s="240">
        <f t="shared" ca="1" si="1052"/>
        <v>5.1405294139669029E-4</v>
      </c>
      <c r="GV485" s="240">
        <f t="shared" ca="1" si="1053"/>
        <v>-4.4944084837531418E-4</v>
      </c>
      <c r="GW485" s="240">
        <f t="shared" ca="1" si="1054"/>
        <v>3.8050039429479964E-4</v>
      </c>
      <c r="GX485" s="240">
        <f t="shared" ca="1" si="1055"/>
        <v>-3.0789551341455515E-4</v>
      </c>
      <c r="GY485" s="240">
        <f t="shared" ca="1" si="1056"/>
        <v>2.32325430427233E-4</v>
      </c>
      <c r="GZ485" s="240">
        <f t="shared" ca="1" si="1057"/>
        <v>-1.5451792654298531E-4</v>
      </c>
      <c r="HA485" s="240">
        <f t="shared" ca="1" si="1058"/>
        <v>7.5222330558038846E-5</v>
      </c>
      <c r="HB485" s="240">
        <f t="shared" ca="1" si="1059"/>
        <v>4.7976975909823903E-6</v>
      </c>
      <c r="HC485" s="240">
        <f t="shared" ca="1" si="1060"/>
        <v>-8.4771521289421899E-5</v>
      </c>
      <c r="HD485" s="240">
        <f t="shared" ca="1" si="1061"/>
        <v>1.6392894889701753E-4</v>
      </c>
      <c r="HE485" s="240">
        <f t="shared" ca="1" si="1062"/>
        <v>-2.4150765111405706E-4</v>
      </c>
      <c r="HF485" s="240">
        <f t="shared" ca="1" si="1063"/>
        <v>3.16760502629444E-4</v>
      </c>
      <c r="HG485" s="240">
        <f t="shared" ca="1" si="1064"/>
        <v>-3.8896277734551838E-4</v>
      </c>
      <c r="HH485" s="240">
        <f t="shared" ca="1" si="1065"/>
        <v>4.5741912788707531E-4</v>
      </c>
      <c r="HI485" s="240">
        <f t="shared" ca="1" si="1066"/>
        <v>-5.2147028217642362E-4</v>
      </c>
      <c r="HJ485" s="240">
        <f t="shared" ca="1" si="1067"/>
        <v>5.8049939258368653E-4</v>
      </c>
      <c r="HK485" s="240">
        <f t="shared" ca="1" si="1068"/>
        <v>-6.3393797650712527E-4</v>
      </c>
      <c r="HL485" s="240">
        <f t="shared" ca="1" si="1069"/>
        <v>6.8127139117110701E-4</v>
      </c>
      <c r="HM485" s="240">
        <f t="shared" ca="1" si="1070"/>
        <v>-7.2204378991723201E-4</v>
      </c>
      <c r="HN485" s="240">
        <f t="shared" ca="1" si="1071"/>
        <v>7.5586251225717358E-4</v>
      </c>
      <c r="HO485" s="240">
        <f t="shared" ca="1" si="1072"/>
        <v>-7.8240186540763017E-4</v>
      </c>
      <c r="HP485" s="240">
        <f t="shared" ca="1" si="1073"/>
        <v>8.0140626088981589E-4</v>
      </c>
      <c r="HQ485" s="240">
        <f t="shared" ca="1" si="1074"/>
        <v>-8.1269267598641285E-4</v>
      </c>
      <c r="HR485" s="240">
        <f t="shared" ca="1" si="1075"/>
        <v>8.1615241635025831E-4</v>
      </c>
      <c r="HS485" s="240">
        <f t="shared" ca="1" si="1076"/>
        <v>-8.1175216279035401E-4</v>
      </c>
      <c r="HT485" s="240">
        <f t="shared" ca="1" si="1077"/>
        <v>7.9953429215391366E-4</v>
      </c>
      <c r="HU485" s="240">
        <f t="shared" ca="1" si="1078"/>
        <v>-7.7961646921410606E-4</v>
      </c>
      <c r="HV485" s="240">
        <f t="shared" ca="1" si="1079"/>
        <v>7.5219051349407714E-4</v>
      </c>
      <c r="HW485" s="240">
        <f t="shared" ca="1" si="1080"/>
        <v>-7.1752055193994441E-4</v>
      </c>
      <c r="HX485" s="240">
        <f t="shared" ca="1" si="1081"/>
        <v>6.759404752339507E-4</v>
      </c>
      <c r="HY485" s="240">
        <f t="shared" ca="1" si="1082"/>
        <v>-6.2785072224485279E-4</v>
      </c>
      <c r="HZ485" s="240">
        <f t="shared" ca="1" si="1083"/>
        <v>5.7371442358242414E-4</v>
      </c>
      <c r="IA485" s="240">
        <f t="shared" ca="1" si="1084"/>
        <v>-5.1405294139669462E-4</v>
      </c>
      <c r="IB485" s="240">
        <f t="shared" ca="1" si="1085"/>
        <v>4.4944084837531895E-4</v>
      </c>
      <c r="IC485" s="240">
        <f t="shared" ca="1" si="1086"/>
        <v>-3.8050039429480458E-4</v>
      </c>
      <c r="ID485" s="240">
        <f t="shared" ca="1" si="1087"/>
        <v>3.078955134145603E-4</v>
      </c>
      <c r="IE485" s="240">
        <f t="shared" ca="1" si="1088"/>
        <v>-5.0823256880926559E-4</v>
      </c>
      <c r="IF485" s="240">
        <f t="shared" ca="1" si="1089"/>
        <v>1.5451792654299073E-4</v>
      </c>
      <c r="IG485" s="240">
        <f t="shared" ca="1" si="1090"/>
        <v>-7.5222330558044484E-5</v>
      </c>
      <c r="IH485" s="240">
        <f t="shared" ca="1" si="1091"/>
        <v>-4.7976975909768608E-6</v>
      </c>
      <c r="II485" s="240">
        <f t="shared" ca="1" si="1092"/>
        <v>8.4771521289416342E-5</v>
      </c>
      <c r="IJ485" s="240">
        <f t="shared" ca="1" si="1093"/>
        <v>-1.6392894889701202E-4</v>
      </c>
      <c r="IK485" s="240">
        <f t="shared" ca="1" si="1094"/>
        <v>2.4150765111414032E-4</v>
      </c>
      <c r="IL485" s="240">
        <f t="shared" ca="1" si="1095"/>
        <v>-3.1676050262943885E-4</v>
      </c>
      <c r="IM485" s="240">
        <f t="shared" ca="1" si="1096"/>
        <v>3.8896277734551345E-4</v>
      </c>
      <c r="IN485" s="240">
        <f t="shared" ca="1" si="1097"/>
        <v>-4.5741912788714752E-4</v>
      </c>
      <c r="IO485" s="240">
        <f t="shared" ca="1" si="1098"/>
        <v>5.2147028217641939E-4</v>
      </c>
      <c r="IP485" s="240">
        <f t="shared" ca="1" si="1099"/>
        <v>-5.8049939258368252E-4</v>
      </c>
      <c r="IQ485" s="240">
        <f t="shared" ca="1" si="1100"/>
        <v>6.3393797650718024E-4</v>
      </c>
      <c r="IR485" s="240">
        <f t="shared" ca="1" si="1101"/>
        <v>-6.8127139117110398E-4</v>
      </c>
      <c r="IS485" s="240">
        <f t="shared" ca="1" si="1102"/>
        <v>7.2204378991722951E-4</v>
      </c>
      <c r="IT485" s="240">
        <f t="shared" ca="1" si="1103"/>
        <v>-7.5586251225717141E-4</v>
      </c>
      <c r="IU485" s="240">
        <f t="shared" ca="1" si="1104"/>
        <v>7.8240186540762865E-4</v>
      </c>
      <c r="IV485" s="240">
        <f t="shared" ca="1" si="1105"/>
        <v>-8.014062608898148E-4</v>
      </c>
      <c r="IW485" s="240">
        <f t="shared" ca="1" si="1106"/>
        <v>8.126926759864123E-4</v>
      </c>
      <c r="IX485" s="240">
        <f t="shared" ca="1" si="1107"/>
        <v>-8.1615241635025831E-4</v>
      </c>
      <c r="IY485" s="240">
        <f t="shared" ca="1" si="1108"/>
        <v>8.1175216279035455E-4</v>
      </c>
      <c r="IZ485" s="240">
        <f t="shared" ca="1" si="1109"/>
        <v>-7.9953429215391474E-4</v>
      </c>
      <c r="JA485" s="240">
        <f t="shared" ca="1" si="1110"/>
        <v>7.7961646921410779E-4</v>
      </c>
      <c r="JB485" s="240">
        <f t="shared" ca="1" si="1111"/>
        <v>-7.5219051349407931E-4</v>
      </c>
    </row>
    <row r="486" spans="2:262">
      <c r="B486" s="248">
        <v>125</v>
      </c>
      <c r="C486" s="247">
        <f t="shared" si="1112"/>
        <v>2.4414062500000017E-3</v>
      </c>
      <c r="D486" s="244">
        <f t="shared" ca="1" si="855"/>
        <v>23.79992935776664</v>
      </c>
      <c r="E486" s="243">
        <f ca="1">EA361</f>
        <v>-0.20007064223335869</v>
      </c>
      <c r="F486" s="242">
        <v>125</v>
      </c>
      <c r="G486" s="240">
        <f t="shared" ca="1" si="856"/>
        <v>6.387903675487232E-4</v>
      </c>
      <c r="H486" s="240">
        <f t="shared" ca="1" si="857"/>
        <v>-6.2419356287882091E-4</v>
      </c>
      <c r="I486" s="240">
        <f t="shared" ca="1" si="858"/>
        <v>6.062141992099131E-4</v>
      </c>
      <c r="J486" s="240">
        <f t="shared" ca="1" si="859"/>
        <v>-5.8494970827150012E-4</v>
      </c>
      <c r="K486" s="240">
        <f t="shared" ca="1" si="860"/>
        <v>5.6051532418238887E-4</v>
      </c>
      <c r="L486" s="240">
        <f t="shared" ca="1" si="861"/>
        <v>-5.3304345898701796E-4</v>
      </c>
      <c r="M486" s="240">
        <f t="shared" ca="1" si="862"/>
        <v>5.0268298510311395E-4</v>
      </c>
      <c r="N486" s="240">
        <f t="shared" ca="1" si="863"/>
        <v>-4.6959842856916551E-4</v>
      </c>
      <c r="O486" s="240">
        <f t="shared" ca="1" si="864"/>
        <v>4.3396907746356278E-4</v>
      </c>
      <c r="P486" s="240">
        <f t="shared" ca="1" si="865"/>
        <v>-3.9598801032696726E-4</v>
      </c>
      <c r="Q486" s="240">
        <f t="shared" ca="1" si="866"/>
        <v>3.5586104985297127E-4</v>
      </c>
      <c r="R486" s="240">
        <f t="shared" ca="1" si="867"/>
        <v>-3.1380564751709052E-4</v>
      </c>
      <c r="S486" s="240">
        <f t="shared" ca="1" si="868"/>
        <v>2.7004970518836713E-4</v>
      </c>
      <c r="T486" s="240">
        <f t="shared" ca="1" si="869"/>
        <v>-2.2483034010941836E-4</v>
      </c>
      <c r="U486" s="241">
        <f t="shared" ca="1" si="870"/>
        <v>1.7839259993752266E-4</v>
      </c>
      <c r="V486" s="240">
        <f t="shared" ca="1" si="871"/>
        <v>-1.3098813481016782E-4</v>
      </c>
      <c r="W486" s="240">
        <f t="shared" ca="1" si="872"/>
        <v>8.2873833631121589E-5</v>
      </c>
      <c r="X486" s="240">
        <f t="shared" ca="1" si="873"/>
        <v>-3.4310431967217626E-5</v>
      </c>
      <c r="Y486" s="240">
        <f t="shared" ca="1" si="874"/>
        <v>-1.4438900900257755E-5</v>
      </c>
      <c r="Z486" s="240">
        <f t="shared" ca="1" si="875"/>
        <v>6.3109988112735102E-5</v>
      </c>
      <c r="AA486" s="240">
        <f t="shared" ca="1" si="876"/>
        <v>-1.1143907683161015E-4</v>
      </c>
      <c r="AB486" s="240">
        <f t="shared" ca="1" si="877"/>
        <v>1.5916426753776584E-4</v>
      </c>
      <c r="AC486" s="240">
        <f t="shared" ca="1" si="878"/>
        <v>-2.0602693328772515E-4</v>
      </c>
      <c r="AD486" s="240">
        <f t="shared" ca="1" si="879"/>
        <v>2.5177312123547625E-4</v>
      </c>
      <c r="AE486" s="240">
        <f t="shared" ca="1" si="880"/>
        <v>-2.9615492882497827E-4</v>
      </c>
      <c r="AF486" s="240">
        <f t="shared" ca="1" si="881"/>
        <v>3.3893184719553882E-4</v>
      </c>
      <c r="AG486" s="240">
        <f t="shared" ca="1" si="882"/>
        <v>-3.7987206452019568E-4</v>
      </c>
      <c r="AH486" s="240">
        <f t="shared" ca="1" si="883"/>
        <v>4.1875372221411464E-4</v>
      </c>
      <c r="AI486" s="240">
        <f t="shared" ca="1" si="884"/>
        <v>-4.5536611720543564E-4</v>
      </c>
      <c r="AJ486" s="240">
        <f t="shared" ca="1" si="885"/>
        <v>4.8951084375350681E-4</v>
      </c>
      <c r="AK486" s="240">
        <f t="shared" ca="1" si="886"/>
        <v>-5.2100286862676981E-4</v>
      </c>
      <c r="AL486" s="240">
        <f t="shared" ca="1" si="887"/>
        <v>5.4967153381389701E-4</v>
      </c>
      <c r="AM486" s="240">
        <f t="shared" ca="1" si="888"/>
        <v>-5.753614813343047E-4</v>
      </c>
      <c r="AN486" s="240">
        <f t="shared" ca="1" si="889"/>
        <v>5.9793349513653164E-4</v>
      </c>
      <c r="AO486" s="240">
        <f t="shared" ca="1" si="890"/>
        <v>-6.1726525552209348E-4</v>
      </c>
      <c r="AP486" s="240">
        <f t="shared" ca="1" si="891"/>
        <v>6.332520020065019E-4</v>
      </c>
      <c r="AQ486" s="240">
        <f t="shared" ca="1" si="892"/>
        <v>-6.4580710102542466E-4</v>
      </c>
      <c r="AR486" s="240">
        <f t="shared" ca="1" si="893"/>
        <v>6.5486251540946964E-4</v>
      </c>
      <c r="AS486" s="240">
        <f t="shared" ca="1" si="894"/>
        <v>-6.6036917308350874E-4</v>
      </c>
      <c r="AT486" s="240">
        <f t="shared" ca="1" si="895"/>
        <v>6.6229723299249265E-4</v>
      </c>
      <c r="AU486" s="240">
        <f t="shared" ca="1" si="896"/>
        <v>-6.606362468127234E-4</v>
      </c>
      <c r="AV486" s="240">
        <f t="shared" ca="1" si="897"/>
        <v>6.553952155722208E-4</v>
      </c>
      <c r="AW486" s="240">
        <f t="shared" ca="1" si="898"/>
        <v>-6.4660254087337324E-4</v>
      </c>
      <c r="AX486" s="240">
        <f t="shared" ca="1" si="899"/>
        <v>6.3430587098219483E-4</v>
      </c>
      <c r="AY486" s="240">
        <f t="shared" ca="1" si="900"/>
        <v>-6.1857184261824097E-4</v>
      </c>
      <c r="AZ486" s="240">
        <f t="shared" ca="1" si="901"/>
        <v>5.9948571984445365E-4</v>
      </c>
      <c r="BA486" s="240">
        <f t="shared" ca="1" si="902"/>
        <v>-5.7715093201382507E-4</v>
      </c>
      <c r="BB486" s="240">
        <f t="shared" ca="1" si="903"/>
        <v>5.5168851327673659E-4</v>
      </c>
      <c r="BC486" s="240">
        <f t="shared" ca="1" si="904"/>
        <v>-5.2323644668646305E-4</v>
      </c>
      <c r="BD486" s="240">
        <f t="shared" ca="1" si="905"/>
        <v>4.9194891645701875E-4</v>
      </c>
      <c r="BE486" s="240">
        <f t="shared" ca="1" si="906"/>
        <v>-4.5799547242555088E-4</v>
      </c>
      <c r="BF486" s="240">
        <f t="shared" ca="1" si="907"/>
        <v>4.2156011124708118E-4</v>
      </c>
      <c r="BG486" s="240">
        <f t="shared" ca="1" si="908"/>
        <v>-3.8284027930069093E-4</v>
      </c>
      <c r="BH486" s="240">
        <f t="shared" ca="1" si="909"/>
        <v>3.4204580271050139E-4</v>
      </c>
      <c r="BI486" s="240">
        <f t="shared" ca="1" si="910"/>
        <v>-2.9939775027966372E-4</v>
      </c>
      <c r="BJ486" s="240">
        <f t="shared" ca="1" si="911"/>
        <v>2.5512723549945496E-4</v>
      </c>
      <c r="BK486" s="240">
        <f t="shared" ca="1" si="912"/>
        <v>-2.094741641251826E-4</v>
      </c>
      <c r="BL486" s="240">
        <f t="shared" ca="1" si="913"/>
        <v>1.6268593410612533E-4</v>
      </c>
      <c r="BM486" s="240">
        <f t="shared" ca="1" si="914"/>
        <v>-1.1501609491461138E-4</v>
      </c>
      <c r="BN486" s="240">
        <f t="shared" ca="1" si="915"/>
        <v>6.6722973539459323E-5</v>
      </c>
      <c r="BO486" s="240">
        <f t="shared" ca="1" si="916"/>
        <v>-1.8068274589662467E-5</v>
      </c>
      <c r="BP486" s="240">
        <f t="shared" ca="1" si="917"/>
        <v>-3.0684337905637098E-5</v>
      </c>
      <c r="BQ486" s="240">
        <f t="shared" ca="1" si="918"/>
        <v>7.9270669315254606E-5</v>
      </c>
      <c r="BR486" s="240">
        <f t="shared" ca="1" si="919"/>
        <v>-1.2742742609963425E-4</v>
      </c>
      <c r="BS486" s="240">
        <f t="shared" ca="1" si="920"/>
        <v>1.7489364262133388E-4</v>
      </c>
      <c r="BT486" s="240">
        <f t="shared" ca="1" si="921"/>
        <v>-2.2141209534042508E-4</v>
      </c>
      <c r="BU486" s="240">
        <f t="shared" ca="1" si="922"/>
        <v>2.6673069673114241E-4</v>
      </c>
      <c r="BV486" s="240">
        <f t="shared" ca="1" si="923"/>
        <v>-3.1060386136601059E-4</v>
      </c>
      <c r="BW486" s="240">
        <f t="shared" ca="1" si="924"/>
        <v>3.527938367646212E-4</v>
      </c>
      <c r="BX486" s="240">
        <f t="shared" ca="1" si="925"/>
        <v>-3.9307199179482193E-4</v>
      </c>
      <c r="BY486" s="240">
        <f t="shared" ca="1" si="926"/>
        <v>4.312200556446992E-4</v>
      </c>
      <c r="BZ486" s="240">
        <f t="shared" ca="1" si="927"/>
        <v>-4.6703130065100233E-4</v>
      </c>
      <c r="CA486" s="240">
        <f t="shared" ca="1" si="928"/>
        <v>5.0031166257426219E-4</v>
      </c>
      <c r="CB486" s="240">
        <f t="shared" ca="1" si="929"/>
        <v>-5.308807922497187E-4</v>
      </c>
      <c r="CC486" s="240">
        <f t="shared" ca="1" si="930"/>
        <v>5.5857303291506101E-4</v>
      </c>
      <c r="CD486" s="240">
        <f t="shared" ca="1" si="931"/>
        <v>-5.8323831791881652E-4</v>
      </c>
      <c r="CE486" s="240">
        <f t="shared" ca="1" si="932"/>
        <v>6.047429839444742E-4</v>
      </c>
      <c r="CF486" s="240">
        <f t="shared" ca="1" si="933"/>
        <v>-6.2297049534361989E-4</v>
      </c>
      <c r="CG486" s="240">
        <f t="shared" ca="1" si="934"/>
        <v>6.3782207565270255E-4</v>
      </c>
      <c r="CH486" s="240">
        <f t="shared" ca="1" si="935"/>
        <v>-6.4921724287124731E-4</v>
      </c>
      <c r="CI486" s="240">
        <f t="shared" ca="1" si="936"/>
        <v>6.5709424560078992E-4</v>
      </c>
      <c r="CJ486" s="240">
        <f t="shared" ca="1" si="937"/>
        <v>-6.6141039768105364E-4</v>
      </c>
      <c r="CK486" s="240">
        <f t="shared" ca="1" si="938"/>
        <v>6.6214230950995619E-4</v>
      </c>
      <c r="CL486" s="240">
        <f t="shared" ca="1" si="939"/>
        <v>-6.5928601479387958E-4</v>
      </c>
      <c r="CM486" s="240">
        <f t="shared" ca="1" si="940"/>
        <v>6.5285699204136718E-4</v>
      </c>
      <c r="CN486" s="240">
        <f t="shared" ca="1" si="941"/>
        <v>-6.4289008068374237E-4</v>
      </c>
      <c r="CO486" s="240">
        <f t="shared" ca="1" si="942"/>
        <v>6.2943929227721109E-4</v>
      </c>
      <c r="CP486" s="240">
        <f t="shared" ca="1" si="943"/>
        <v>-6.125775178095601E-4</v>
      </c>
      <c r="CQ486" s="240">
        <f t="shared" ca="1" si="944"/>
        <v>5.9239613269757789E-4</v>
      </c>
      <c r="CR486" s="240">
        <f t="shared" ca="1" si="945"/>
        <v>-5.6900450161575427E-4</v>
      </c>
      <c r="CS486" s="240">
        <f t="shared" ca="1" si="946"/>
        <v>5.4252938583963415E-4</v>
      </c>
      <c r="CT486" s="240">
        <f t="shared" ca="1" si="947"/>
        <v>-5.1311425631548149E-4</v>
      </c>
      <c r="CU486" s="240">
        <f t="shared" ca="1" si="948"/>
        <v>4.8091851617881735E-4</v>
      </c>
      <c r="CV486" s="240">
        <f t="shared" ca="1" si="949"/>
        <v>-4.4611663693491614E-4</v>
      </c>
      <c r="CW486" s="240">
        <f t="shared" ca="1" si="950"/>
        <v>4.0889721298275022E-4</v>
      </c>
      <c r="CX486" s="240">
        <f t="shared" ca="1" si="951"/>
        <v>-3.6946193960550497E-4</v>
      </c>
      <c r="CY486" s="240">
        <f t="shared" ca="1" si="952"/>
        <v>3.280245199663869E-4</v>
      </c>
      <c r="CZ486" s="240">
        <f t="shared" ca="1" si="953"/>
        <v>-2.8480950703266706E-4</v>
      </c>
      <c r="DA486" s="240">
        <f t="shared" ca="1" si="954"/>
        <v>2.400510867036953E-4</v>
      </c>
      <c r="DB486" s="240">
        <f t="shared" ca="1" si="955"/>
        <v>-1.9399180873722104E-4</v>
      </c>
      <c r="DC486" s="240">
        <f t="shared" ca="1" si="956"/>
        <v>1.4688127235124119E-4</v>
      </c>
      <c r="DD486" s="240">
        <f t="shared" ca="1" si="957"/>
        <v>-9.8974773624211639E-5</v>
      </c>
      <c r="DE486" s="240">
        <f t="shared" ca="1" si="958"/>
        <v>5.0531922023478815E-5</v>
      </c>
      <c r="DF486" s="240">
        <f t="shared" ca="1" si="959"/>
        <v>-1.815233559082619E-6</v>
      </c>
      <c r="DG486" s="240">
        <f t="shared" ca="1" si="960"/>
        <v>-4.6911291813246851E-5</v>
      </c>
      <c r="DH486" s="240">
        <f t="shared" ca="1" si="961"/>
        <v>9.5383600830723083E-5</v>
      </c>
      <c r="DI486" s="240">
        <f t="shared" ca="1" si="962"/>
        <v>-1.433390178509758E-4</v>
      </c>
      <c r="DJ486" s="240">
        <f t="shared" ca="1" si="963"/>
        <v>1.9051766831426322E-4</v>
      </c>
      <c r="DK486" s="240">
        <f t="shared" ca="1" si="964"/>
        <v>-2.3666388702600567E-4</v>
      </c>
      <c r="DL486" s="240">
        <f t="shared" ca="1" si="965"/>
        <v>2.8152760362877495E-4</v>
      </c>
      <c r="DM486" s="240">
        <f t="shared" ca="1" si="966"/>
        <v>-3.2486569775519062E-4</v>
      </c>
      <c r="DN486" s="240">
        <f t="shared" ca="1" si="967"/>
        <v>3.6644331651825566E-4</v>
      </c>
      <c r="DO486" s="240">
        <f t="shared" ca="1" si="968"/>
        <v>-4.0603514719949924E-4</v>
      </c>
      <c r="DP486" s="240">
        <f t="shared" ca="1" si="969"/>
        <v>4.434266382381196E-4</v>
      </c>
      <c r="DQ486" s="240">
        <f t="shared" ca="1" si="970"/>
        <v>-4.7841516190448173E-4</v>
      </c>
      <c r="DR486" s="240">
        <f t="shared" ca="1" si="971"/>
        <v>5.1081111235734046E-4</v>
      </c>
      <c r="DS486" s="240">
        <f t="shared" ca="1" si="972"/>
        <v>-5.404389331343214E-4</v>
      </c>
      <c r="DT486" s="240">
        <f t="shared" ca="1" si="973"/>
        <v>5.6713806850760239E-4</v>
      </c>
      <c r="DU486" s="240">
        <f t="shared" ca="1" si="974"/>
        <v>-5.9076383354931237E-4</v>
      </c>
      <c r="DV486" s="240">
        <f t="shared" ca="1" si="975"/>
        <v>6.1118819819169204E-4</v>
      </c>
      <c r="DW486" s="240">
        <f t="shared" ca="1" si="976"/>
        <v>-6.2830048103311225E-4</v>
      </c>
      <c r="DX486" s="240">
        <f t="shared" ca="1" si="977"/>
        <v>6.420079491302284E-4</v>
      </c>
      <c r="DY486" s="240">
        <f t="shared" ca="1" si="978"/>
        <v>-6.5223632052575713E-4</v>
      </c>
      <c r="DZ486" s="240">
        <f t="shared" ca="1" si="979"/>
        <v>6.5893016678889287E-4</v>
      </c>
      <c r="EA486" s="240">
        <f t="shared" ca="1" si="980"/>
        <v>-6.6205321338676346E-4</v>
      </c>
      <c r="EB486" s="240">
        <f t="shared" ca="1" si="981"/>
        <v>6.6158853625926601E-4</v>
      </c>
      <c r="EC486" s="240">
        <f t="shared" ca="1" si="982"/>
        <v>-6.5753865353201544E-4</v>
      </c>
      <c r="ED486" s="240">
        <f t="shared" ca="1" si="983"/>
        <v>6.4992551187040293E-4</v>
      </c>
      <c r="EE486" s="240">
        <f t="shared" ca="1" si="984"/>
        <v>-6.387903675487154E-4</v>
      </c>
      <c r="EF486" s="240">
        <f t="shared" ca="1" si="985"/>
        <v>6.2419356287881018E-4</v>
      </c>
      <c r="EG486" s="240">
        <f t="shared" ca="1" si="986"/>
        <v>-6.06214199209899E-4</v>
      </c>
      <c r="EH486" s="240">
        <f t="shared" ca="1" si="987"/>
        <v>5.8494970827148267E-4</v>
      </c>
      <c r="EI486" s="240">
        <f t="shared" ca="1" si="988"/>
        <v>-5.6051532418236784E-4</v>
      </c>
      <c r="EJ486" s="240">
        <f t="shared" ca="1" si="989"/>
        <v>5.3304345898699237E-4</v>
      </c>
      <c r="EK486" s="240">
        <f t="shared" ca="1" si="990"/>
        <v>-5.0268298510308435E-4</v>
      </c>
      <c r="EL486" s="240">
        <f t="shared" ca="1" si="991"/>
        <v>4.6959842856915835E-4</v>
      </c>
      <c r="EM486" s="240">
        <f t="shared" ca="1" si="992"/>
        <v>-4.3396907746355334E-4</v>
      </c>
      <c r="EN486" s="240">
        <f t="shared" ca="1" si="993"/>
        <v>3.9598801032695533E-4</v>
      </c>
      <c r="EO486" s="240">
        <f t="shared" ca="1" si="994"/>
        <v>-3.5586104985295674E-4</v>
      </c>
      <c r="EP486" s="240">
        <f t="shared" ca="1" si="995"/>
        <v>3.1380564751707122E-4</v>
      </c>
      <c r="EQ486" s="240">
        <f t="shared" ca="1" si="996"/>
        <v>-2.7004970518834719E-4</v>
      </c>
      <c r="ER486" s="240">
        <f t="shared" ca="1" si="997"/>
        <v>2.2483034010939339E-4</v>
      </c>
      <c r="ES486" s="240">
        <f t="shared" ca="1" si="998"/>
        <v>-1.7839259993749704E-4</v>
      </c>
      <c r="ET486" s="240">
        <f t="shared" ca="1" si="999"/>
        <v>1.3098813481013708E-4</v>
      </c>
      <c r="EU486" s="240">
        <f t="shared" ca="1" si="1000"/>
        <v>-8.2873833631085851E-5</v>
      </c>
      <c r="EV486" s="240">
        <f t="shared" ca="1" si="1001"/>
        <v>3.4310431967181604E-5</v>
      </c>
      <c r="EW486" s="240">
        <f t="shared" ca="1" si="1002"/>
        <v>1.4438900900298494E-5</v>
      </c>
      <c r="EX486" s="240">
        <f t="shared" ca="1" si="1003"/>
        <v>-6.3109988112775638E-5</v>
      </c>
      <c r="EY486" s="240">
        <f t="shared" ca="1" si="1004"/>
        <v>1.1143907683165496E-4</v>
      </c>
      <c r="EZ486" s="240">
        <f t="shared" ca="1" si="1005"/>
        <v>-1.591642675377734E-4</v>
      </c>
      <c r="FA486" s="240">
        <f t="shared" ca="1" si="1006"/>
        <v>2.0602693328773255E-4</v>
      </c>
      <c r="FB486" s="240">
        <f t="shared" ca="1" si="1007"/>
        <v>-2.5177312123549219E-4</v>
      </c>
      <c r="FC486" s="240">
        <f t="shared" ca="1" si="1008"/>
        <v>2.9615492882499367E-4</v>
      </c>
      <c r="FD486" s="240">
        <f t="shared" ca="1" si="1009"/>
        <v>-3.3893184719555356E-4</v>
      </c>
      <c r="FE486" s="240">
        <f t="shared" ca="1" si="1010"/>
        <v>3.7987206452021747E-4</v>
      </c>
      <c r="FF486" s="240">
        <f t="shared" ca="1" si="1011"/>
        <v>-4.1875372221413529E-4</v>
      </c>
      <c r="FG486" s="240">
        <f t="shared" ca="1" si="1012"/>
        <v>4.5536611720545489E-4</v>
      </c>
      <c r="FH486" s="240">
        <f t="shared" ca="1" si="1013"/>
        <v>-4.8951084375352481E-4</v>
      </c>
      <c r="FI486" s="240">
        <f t="shared" ca="1" si="1014"/>
        <v>5.2100286862679203E-4</v>
      </c>
      <c r="FJ486" s="240">
        <f t="shared" ca="1" si="1015"/>
        <v>-5.4967153381391706E-4</v>
      </c>
      <c r="FK486" s="240">
        <f t="shared" ca="1" si="1016"/>
        <v>5.7536148133432259E-4</v>
      </c>
      <c r="FL486" s="240">
        <f t="shared" ca="1" si="1017"/>
        <v>-5.9793349513655115E-4</v>
      </c>
      <c r="FM486" s="240">
        <f t="shared" ca="1" si="1018"/>
        <v>6.1726525552210985E-4</v>
      </c>
      <c r="FN486" s="240">
        <f t="shared" ca="1" si="1019"/>
        <v>-6.3325200200650428E-4</v>
      </c>
      <c r="FO486" s="240">
        <f t="shared" ca="1" si="1020"/>
        <v>6.4580710102542628E-4</v>
      </c>
      <c r="FP486" s="240">
        <f t="shared" ca="1" si="1021"/>
        <v>-6.5486251540947224E-4</v>
      </c>
      <c r="FQ486" s="240">
        <f t="shared" ca="1" si="1022"/>
        <v>6.6036917308351004E-4</v>
      </c>
      <c r="FR486" s="240">
        <f t="shared" ca="1" si="1023"/>
        <v>-6.6229723299249276E-4</v>
      </c>
      <c r="FS486" s="240">
        <f t="shared" ca="1" si="1024"/>
        <v>6.6063624681272155E-4</v>
      </c>
      <c r="FT486" s="240">
        <f t="shared" ca="1" si="1025"/>
        <v>-6.5539521557221689E-4</v>
      </c>
      <c r="FU486" s="240">
        <f t="shared" ca="1" si="1026"/>
        <v>6.4660254087336761E-4</v>
      </c>
      <c r="FV486" s="240">
        <f t="shared" ca="1" si="1027"/>
        <v>-6.3430587098218714E-4</v>
      </c>
      <c r="FW486" s="240">
        <f t="shared" ca="1" si="1028"/>
        <v>6.1857184261823143E-4</v>
      </c>
      <c r="FX486" s="240">
        <f t="shared" ca="1" si="1029"/>
        <v>-5.9948571984444238E-4</v>
      </c>
      <c r="FY486" s="240">
        <f t="shared" ca="1" si="1030"/>
        <v>5.7715093201380285E-4</v>
      </c>
      <c r="FZ486" s="240">
        <f t="shared" ca="1" si="1031"/>
        <v>-5.5168851327671144E-4</v>
      </c>
      <c r="GA486" s="240">
        <f t="shared" ca="1" si="1032"/>
        <v>5.2323644668643518E-4</v>
      </c>
      <c r="GB486" s="240">
        <f t="shared" ca="1" si="1033"/>
        <v>-4.919489164569884E-4</v>
      </c>
      <c r="GC486" s="240">
        <f t="shared" ca="1" si="1034"/>
        <v>4.5799547242551819E-4</v>
      </c>
      <c r="GD486" s="240">
        <f t="shared" ca="1" si="1035"/>
        <v>-4.2156011124704616E-4</v>
      </c>
      <c r="GE486" s="240">
        <f t="shared" ca="1" si="1036"/>
        <v>3.8284027930065385E-4</v>
      </c>
      <c r="GF486" s="240">
        <f t="shared" ca="1" si="1037"/>
        <v>-3.4204580271044637E-4</v>
      </c>
      <c r="GG486" s="240">
        <f t="shared" ca="1" si="1038"/>
        <v>2.9939775027960642E-4</v>
      </c>
      <c r="GH486" s="240">
        <f t="shared" ca="1" si="1039"/>
        <v>-2.5512723549939566E-4</v>
      </c>
      <c r="GI486" s="240">
        <f t="shared" ca="1" si="1040"/>
        <v>2.0947416412519306E-4</v>
      </c>
      <c r="GJ486" s="240">
        <f t="shared" ca="1" si="1041"/>
        <v>-1.6268593410613603E-4</v>
      </c>
      <c r="GK486" s="240">
        <f t="shared" ca="1" si="1042"/>
        <v>1.1501609491462222E-4</v>
      </c>
      <c r="GL486" s="240">
        <f t="shared" ca="1" si="1043"/>
        <v>-6.6722973539470274E-5</v>
      </c>
      <c r="GM486" s="240">
        <f t="shared" ca="1" si="1044"/>
        <v>1.8068274589654715E-5</v>
      </c>
      <c r="GN486" s="240">
        <f t="shared" ca="1" si="1045"/>
        <v>3.0684337905644878E-5</v>
      </c>
      <c r="GO486" s="240">
        <f t="shared" ca="1" si="1046"/>
        <v>-7.9270669315262331E-5</v>
      </c>
      <c r="GP486" s="240">
        <f t="shared" ca="1" si="1047"/>
        <v>1.274274260996419E-4</v>
      </c>
      <c r="GQ486" s="240">
        <f t="shared" ca="1" si="1048"/>
        <v>-1.7489364262134142E-4</v>
      </c>
      <c r="GR486" s="240">
        <f t="shared" ca="1" si="1049"/>
        <v>2.2141209534043242E-4</v>
      </c>
      <c r="GS486" s="240">
        <f t="shared" ca="1" si="1050"/>
        <v>-2.6673069673114952E-4</v>
      </c>
      <c r="GT486" s="240">
        <f t="shared" ca="1" si="1051"/>
        <v>3.1060386136603412E-4</v>
      </c>
      <c r="GU486" s="240">
        <f t="shared" ca="1" si="1052"/>
        <v>-3.5279383676464375E-4</v>
      </c>
      <c r="GV486" s="240">
        <f t="shared" ca="1" si="1053"/>
        <v>3.9307199179484335E-4</v>
      </c>
      <c r="GW486" s="240">
        <f t="shared" ca="1" si="1054"/>
        <v>-4.3122005564471942E-4</v>
      </c>
      <c r="GX486" s="240">
        <f t="shared" ca="1" si="1055"/>
        <v>4.6703130065102124E-4</v>
      </c>
      <c r="GY486" s="240">
        <f t="shared" ca="1" si="1056"/>
        <v>-5.0031166257427954E-4</v>
      </c>
      <c r="GZ486" s="240">
        <f t="shared" ca="1" si="1057"/>
        <v>5.3088079224973452E-4</v>
      </c>
      <c r="HA486" s="240">
        <f t="shared" ca="1" si="1058"/>
        <v>-5.585730329150854E-4</v>
      </c>
      <c r="HB486" s="240">
        <f t="shared" ca="1" si="1059"/>
        <v>5.8323831791883809E-4</v>
      </c>
      <c r="HC486" s="240">
        <f t="shared" ca="1" si="1060"/>
        <v>-6.0474298394449274E-4</v>
      </c>
      <c r="HD486" s="240">
        <f t="shared" ca="1" si="1061"/>
        <v>6.2297049534363539E-4</v>
      </c>
      <c r="HE486" s="240">
        <f t="shared" ca="1" si="1062"/>
        <v>-6.378220756527148E-4</v>
      </c>
      <c r="HF486" s="240">
        <f t="shared" ca="1" si="1063"/>
        <v>6.4921724287125642E-4</v>
      </c>
      <c r="HG486" s="240">
        <f t="shared" ca="1" si="1064"/>
        <v>-6.5709424560079555E-4</v>
      </c>
      <c r="HH486" s="240">
        <f t="shared" ca="1" si="1065"/>
        <v>6.6141039768105689E-4</v>
      </c>
      <c r="HI486" s="240">
        <f t="shared" ca="1" si="1066"/>
        <v>-6.6214230950995467E-4</v>
      </c>
      <c r="HJ486" s="240">
        <f t="shared" ca="1" si="1067"/>
        <v>6.5928601479387351E-4</v>
      </c>
      <c r="HK486" s="240">
        <f t="shared" ca="1" si="1068"/>
        <v>-6.5285699204135645E-4</v>
      </c>
      <c r="HL486" s="240">
        <f t="shared" ca="1" si="1069"/>
        <v>6.4289008068374497E-4</v>
      </c>
      <c r="HM486" s="240">
        <f t="shared" ca="1" si="1070"/>
        <v>-6.2943929227721445E-4</v>
      </c>
      <c r="HN486" s="240">
        <f t="shared" ca="1" si="1071"/>
        <v>6.1257751780956422E-4</v>
      </c>
      <c r="HO486" s="240">
        <f t="shared" ca="1" si="1072"/>
        <v>-5.9239613269758276E-4</v>
      </c>
      <c r="HP486" s="240">
        <f t="shared" ca="1" si="1073"/>
        <v>5.6900450161576001E-4</v>
      </c>
      <c r="HQ486" s="240">
        <f t="shared" ca="1" si="1074"/>
        <v>-5.4252938583964055E-4</v>
      </c>
      <c r="HR486" s="240">
        <f t="shared" ca="1" si="1075"/>
        <v>5.1311425631548843E-4</v>
      </c>
      <c r="HS486" s="240">
        <f t="shared" ca="1" si="1076"/>
        <v>-4.8091851617879908E-4</v>
      </c>
      <c r="HT486" s="240">
        <f t="shared" ca="1" si="1077"/>
        <v>4.4611663693489646E-4</v>
      </c>
      <c r="HU486" s="240">
        <f t="shared" ca="1" si="1078"/>
        <v>-4.088972129827293E-4</v>
      </c>
      <c r="HV486" s="240">
        <f t="shared" ca="1" si="1079"/>
        <v>3.6946193960548285E-4</v>
      </c>
      <c r="HW486" s="240">
        <f t="shared" ca="1" si="1080"/>
        <v>-3.2802451996636375E-4</v>
      </c>
      <c r="HX486" s="240">
        <f t="shared" ca="1" si="1081"/>
        <v>2.8480950703264305E-4</v>
      </c>
      <c r="HY486" s="240">
        <f t="shared" ca="1" si="1082"/>
        <v>-2.4005108670367047E-4</v>
      </c>
      <c r="HZ486" s="240">
        <f t="shared" ca="1" si="1083"/>
        <v>1.9399180873719561E-4</v>
      </c>
      <c r="IA486" s="240">
        <f t="shared" ca="1" si="1084"/>
        <v>-1.4688127235121525E-4</v>
      </c>
      <c r="IB486" s="240">
        <f t="shared" ca="1" si="1085"/>
        <v>9.8974773624185375E-5</v>
      </c>
      <c r="IC486" s="240">
        <f t="shared" ca="1" si="1086"/>
        <v>-5.0531922023452252E-5</v>
      </c>
      <c r="ID486" s="240">
        <f t="shared" ca="1" si="1087"/>
        <v>1.8152335590560019E-6</v>
      </c>
      <c r="IE486" s="240">
        <f t="shared" ca="1" si="1088"/>
        <v>3.6743134385852324E-6</v>
      </c>
      <c r="IF486" s="240">
        <f t="shared" ca="1" si="1089"/>
        <v>-9.5383600830749443E-5</v>
      </c>
      <c r="IG486" s="240">
        <f t="shared" ca="1" si="1090"/>
        <v>1.4333901785103855E-4</v>
      </c>
      <c r="IH486" s="240">
        <f t="shared" ca="1" si="1091"/>
        <v>-1.9051766831432474E-4</v>
      </c>
      <c r="II486" s="240">
        <f t="shared" ca="1" si="1092"/>
        <v>2.3666388702606568E-4</v>
      </c>
      <c r="IJ486" s="240">
        <f t="shared" ca="1" si="1093"/>
        <v>-2.8152760362883312E-4</v>
      </c>
      <c r="IK486" s="240">
        <f t="shared" ca="1" si="1094"/>
        <v>3.2486569775524662E-4</v>
      </c>
      <c r="IL486" s="240">
        <f t="shared" ca="1" si="1095"/>
        <v>-3.6644331651830922E-4</v>
      </c>
      <c r="IM486" s="240">
        <f t="shared" ca="1" si="1096"/>
        <v>4.0603514719954998E-4</v>
      </c>
      <c r="IN486" s="240">
        <f t="shared" ca="1" si="1097"/>
        <v>-4.4342663823811142E-4</v>
      </c>
      <c r="IO486" s="240">
        <f t="shared" ca="1" si="1098"/>
        <v>4.7841516190447419E-4</v>
      </c>
      <c r="IP486" s="240">
        <f t="shared" ca="1" si="1099"/>
        <v>-5.1081111235733341E-4</v>
      </c>
      <c r="IQ486" s="240">
        <f t="shared" ca="1" si="1100"/>
        <v>5.4043893313431512E-4</v>
      </c>
      <c r="IR486" s="240">
        <f t="shared" ca="1" si="1101"/>
        <v>-5.6713806850759664E-4</v>
      </c>
      <c r="IS486" s="240">
        <f t="shared" ca="1" si="1102"/>
        <v>5.9076383354930728E-4</v>
      </c>
      <c r="IT486" s="240">
        <f t="shared" ca="1" si="1103"/>
        <v>-6.1118819819168781E-4</v>
      </c>
      <c r="IU486" s="240">
        <f t="shared" ca="1" si="1104"/>
        <v>6.283004810331206E-4</v>
      </c>
      <c r="IV486" s="240">
        <f t="shared" ca="1" si="1105"/>
        <v>-6.420079491302349E-4</v>
      </c>
      <c r="IW486" s="240">
        <f t="shared" ca="1" si="1106"/>
        <v>6.5223632052576169E-4</v>
      </c>
      <c r="IX486" s="240">
        <f t="shared" ca="1" si="1107"/>
        <v>-6.5893016678889547E-4</v>
      </c>
      <c r="IY486" s="240">
        <f t="shared" ca="1" si="1108"/>
        <v>6.6205321338676411E-4</v>
      </c>
      <c r="IZ486" s="240">
        <f t="shared" ca="1" si="1109"/>
        <v>-6.615885362592647E-4</v>
      </c>
      <c r="JA486" s="240">
        <f t="shared" ca="1" si="1110"/>
        <v>6.5753865353201219E-4</v>
      </c>
      <c r="JB486" s="240">
        <f t="shared" ca="1" si="1111"/>
        <v>-6.4992551187039783E-4</v>
      </c>
    </row>
    <row r="487" spans="2:262">
      <c r="B487" s="248">
        <v>126</v>
      </c>
      <c r="C487" s="247">
        <f t="shared" si="1112"/>
        <v>2.4609375000000018E-3</v>
      </c>
      <c r="D487" s="244">
        <f t="shared" ca="1" si="855"/>
        <v>23.799599347410954</v>
      </c>
      <c r="E487" s="243">
        <f ca="1">EB361</f>
        <v>-0.20040065258904535</v>
      </c>
      <c r="F487" s="242">
        <v>126</v>
      </c>
      <c r="G487" s="240">
        <f t="shared" ca="1" si="856"/>
        <v>7.3423416385330316E-4</v>
      </c>
      <c r="H487" s="240">
        <f t="shared" ca="1" si="857"/>
        <v>-7.1624529370085651E-4</v>
      </c>
      <c r="I487" s="240">
        <f t="shared" ca="1" si="858"/>
        <v>6.9653092590020622E-4</v>
      </c>
      <c r="J487" s="240">
        <f t="shared" ca="1" si="859"/>
        <v>-6.7513855409015867E-4</v>
      </c>
      <c r="K487" s="240">
        <f t="shared" ca="1" si="860"/>
        <v>6.5211971436815474E-4</v>
      </c>
      <c r="L487" s="240">
        <f t="shared" ca="1" si="861"/>
        <v>-6.275298611352969E-4</v>
      </c>
      <c r="M487" s="240">
        <f t="shared" ca="1" si="862"/>
        <v>6.0142823350184112E-4</v>
      </c>
      <c r="N487" s="240">
        <f t="shared" ca="1" si="863"/>
        <v>-5.7387771257498565E-4</v>
      </c>
      <c r="O487" s="240">
        <f t="shared" ca="1" si="864"/>
        <v>5.4494466997278624E-4</v>
      </c>
      <c r="P487" s="240">
        <f t="shared" ca="1" si="865"/>
        <v>-5.1469880792910845E-4</v>
      </c>
      <c r="Q487" s="240">
        <f t="shared" ca="1" si="866"/>
        <v>4.8321299137483857E-4</v>
      </c>
      <c r="R487" s="240">
        <f t="shared" ca="1" si="867"/>
        <v>-4.5056307239988509E-4</v>
      </c>
      <c r="S487" s="240">
        <f t="shared" ca="1" si="868"/>
        <v>4.1682770751885604E-4</v>
      </c>
      <c r="T487" s="240">
        <f t="shared" ca="1" si="869"/>
        <v>-3.8208816818062399E-4</v>
      </c>
      <c r="U487" s="241">
        <f t="shared" ca="1" si="870"/>
        <v>3.4642814497826867E-4</v>
      </c>
      <c r="V487" s="240">
        <f t="shared" ca="1" si="871"/>
        <v>-3.0993354603113895E-4</v>
      </c>
      <c r="W487" s="240">
        <f t="shared" ca="1" si="872"/>
        <v>2.726922900246478E-4</v>
      </c>
      <c r="X487" s="240">
        <f t="shared" ca="1" si="873"/>
        <v>-2.3479409440646352E-4</v>
      </c>
      <c r="Y487" s="240">
        <f t="shared" ca="1" si="874"/>
        <v>1.9633025924932588E-4</v>
      </c>
      <c r="Z487" s="240">
        <f t="shared" ca="1" si="875"/>
        <v>-1.5739344730115128E-4</v>
      </c>
      <c r="AA487" s="240">
        <f t="shared" ca="1" si="876"/>
        <v>1.1807746075239616E-4</v>
      </c>
      <c r="AB487" s="240">
        <f t="shared" ca="1" si="877"/>
        <v>-7.8477015258318779E-5</v>
      </c>
      <c r="AC487" s="240">
        <f t="shared" ca="1" si="878"/>
        <v>3.8687511760709308E-5</v>
      </c>
      <c r="AD487" s="240">
        <f t="shared" ca="1" si="879"/>
        <v>1.1951933413574685E-6</v>
      </c>
      <c r="AE487" s="240">
        <f t="shared" ca="1" si="880"/>
        <v>-4.1075019117978423E-5</v>
      </c>
      <c r="AF487" s="240">
        <f t="shared" ca="1" si="881"/>
        <v>8.0855891575797332E-5</v>
      </c>
      <c r="AG487" s="240">
        <f t="shared" ca="1" si="882"/>
        <v>-1.2044197510867045E-4</v>
      </c>
      <c r="AH487" s="240">
        <f t="shared" ca="1" si="883"/>
        <v>1.5973790337402437E-4</v>
      </c>
      <c r="AI487" s="240">
        <f t="shared" ca="1" si="884"/>
        <v>-1.9864900903877379E-4</v>
      </c>
      <c r="AJ487" s="240">
        <f t="shared" ca="1" si="885"/>
        <v>2.3708155184115059E-4</v>
      </c>
      <c r="AK487" s="240">
        <f t="shared" ca="1" si="886"/>
        <v>-2.7494294441925062E-4</v>
      </c>
      <c r="AL487" s="240">
        <f t="shared" ca="1" si="887"/>
        <v>3.1214197536208693E-4</v>
      </c>
      <c r="AM487" s="240">
        <f t="shared" ca="1" si="888"/>
        <v>-3.485890289458679E-4</v>
      </c>
      <c r="AN487" s="240">
        <f t="shared" ca="1" si="889"/>
        <v>3.8419630102612536E-4</v>
      </c>
      <c r="AO487" s="240">
        <f t="shared" ca="1" si="890"/>
        <v>-4.1887801056558928E-4</v>
      </c>
      <c r="AP487" s="240">
        <f t="shared" ca="1" si="891"/>
        <v>4.5255060628822012E-4</v>
      </c>
      <c r="AQ487" s="240">
        <f t="shared" ca="1" si="892"/>
        <v>-4.8513296796154164E-4</v>
      </c>
      <c r="AR487" s="240">
        <f t="shared" ca="1" si="893"/>
        <v>5.1654660182242403E-4</v>
      </c>
      <c r="AS487" s="240">
        <f t="shared" ca="1" si="894"/>
        <v>-5.4671582967537736E-4</v>
      </c>
      <c r="AT487" s="240">
        <f t="shared" ca="1" si="895"/>
        <v>5.7556797120799155E-4</v>
      </c>
      <c r="AU487" s="240">
        <f t="shared" ca="1" si="896"/>
        <v>-6.0303351908416541E-4</v>
      </c>
      <c r="AV487" s="240">
        <f t="shared" ca="1" si="897"/>
        <v>6.2904630639335998E-4</v>
      </c>
      <c r="AW487" s="240">
        <f t="shared" ca="1" si="898"/>
        <v>-6.5354366605251861E-4</v>
      </c>
      <c r="AX487" s="240">
        <f t="shared" ca="1" si="899"/>
        <v>6.7646658177647836E-4</v>
      </c>
      <c r="AY487" s="240">
        <f t="shared" ca="1" si="900"/>
        <v>-6.9775983025347659E-4</v>
      </c>
      <c r="AZ487" s="240">
        <f t="shared" ca="1" si="901"/>
        <v>7.1737211418283937E-4</v>
      </c>
      <c r="BA487" s="240">
        <f t="shared" ca="1" si="902"/>
        <v>-7.3525618585477026E-4</v>
      </c>
      <c r="BB487" s="240">
        <f t="shared" ca="1" si="903"/>
        <v>7.5136896097413109E-4</v>
      </c>
      <c r="BC487" s="240">
        <f t="shared" ca="1" si="904"/>
        <v>-7.6567162245435802E-4</v>
      </c>
      <c r="BD487" s="240">
        <f t="shared" ca="1" si="905"/>
        <v>7.7812971393118654E-4</v>
      </c>
      <c r="BE487" s="240">
        <f t="shared" ca="1" si="906"/>
        <v>-7.8871322277103482E-4</v>
      </c>
      <c r="BF487" s="240">
        <f t="shared" ca="1" si="907"/>
        <v>7.9739665237411384E-4</v>
      </c>
      <c r="BG487" s="240">
        <f t="shared" ca="1" si="908"/>
        <v>-8.0415908359792116E-4</v>
      </c>
      <c r="BH487" s="240">
        <f t="shared" ca="1" si="909"/>
        <v>8.0898422515332741E-4</v>
      </c>
      <c r="BI487" s="240">
        <f t="shared" ca="1" si="910"/>
        <v>-8.1186045285168743E-4</v>
      </c>
      <c r="BJ487" s="240">
        <f t="shared" ca="1" si="911"/>
        <v>8.1278083760855178E-4</v>
      </c>
      <c r="BK487" s="240">
        <f t="shared" ca="1" si="912"/>
        <v>-8.1174316213642351E-4</v>
      </c>
      <c r="BL487" s="240">
        <f t="shared" ca="1" si="913"/>
        <v>8.0874992628640597E-4</v>
      </c>
      <c r="BM487" s="240">
        <f t="shared" ca="1" si="914"/>
        <v>-8.0380834102583489E-4</v>
      </c>
      <c r="BN487" s="240">
        <f t="shared" ca="1" si="915"/>
        <v>7.9693031106644046E-4</v>
      </c>
      <c r="BO487" s="240">
        <f t="shared" ca="1" si="916"/>
        <v>-7.8813240618483098E-4</v>
      </c>
      <c r="BP487" s="240">
        <f t="shared" ca="1" si="917"/>
        <v>7.7743582130448215E-4</v>
      </c>
      <c r="BQ487" s="240">
        <f t="shared" ca="1" si="918"/>
        <v>-7.6486632543526826E-4</v>
      </c>
      <c r="BR487" s="240">
        <f t="shared" ca="1" si="919"/>
        <v>7.5045419959371082E-4</v>
      </c>
      <c r="BS487" s="240">
        <f t="shared" ca="1" si="920"/>
        <v>-7.3423416385330858E-4</v>
      </c>
      <c r="BT487" s="240">
        <f t="shared" ca="1" si="921"/>
        <v>7.1624529370085629E-4</v>
      </c>
      <c r="BU487" s="240">
        <f t="shared" ca="1" si="922"/>
        <v>-6.965309259002111E-4</v>
      </c>
      <c r="BV487" s="240">
        <f t="shared" ca="1" si="923"/>
        <v>6.7513855409015672E-4</v>
      </c>
      <c r="BW487" s="240">
        <f t="shared" ca="1" si="924"/>
        <v>-6.5211971436815875E-4</v>
      </c>
      <c r="BX487" s="240">
        <f t="shared" ca="1" si="925"/>
        <v>6.27529861135293E-4</v>
      </c>
      <c r="BY487" s="240">
        <f t="shared" ca="1" si="926"/>
        <v>-6.0142823350184263E-4</v>
      </c>
      <c r="BZ487" s="240">
        <f t="shared" ca="1" si="927"/>
        <v>5.7387771257497926E-4</v>
      </c>
      <c r="CA487" s="240">
        <f t="shared" ca="1" si="928"/>
        <v>-5.4494466997278787E-4</v>
      </c>
      <c r="CB487" s="240">
        <f t="shared" ca="1" si="929"/>
        <v>5.1469880792911712E-4</v>
      </c>
      <c r="CC487" s="240">
        <f t="shared" ca="1" si="930"/>
        <v>-4.8321299137483596E-4</v>
      </c>
      <c r="CD487" s="240">
        <f t="shared" ca="1" si="931"/>
        <v>4.5056307239989192E-4</v>
      </c>
      <c r="CE487" s="240">
        <f t="shared" ca="1" si="932"/>
        <v>-4.1682770751885311E-4</v>
      </c>
      <c r="CF487" s="240">
        <f t="shared" ca="1" si="933"/>
        <v>3.8208816818062599E-4</v>
      </c>
      <c r="CG487" s="240">
        <f t="shared" ca="1" si="934"/>
        <v>-3.4642814497826043E-4</v>
      </c>
      <c r="CH487" s="240">
        <f t="shared" ca="1" si="935"/>
        <v>3.0993354603114128E-4</v>
      </c>
      <c r="CI487" s="240">
        <f t="shared" ca="1" si="936"/>
        <v>-2.7269229002466091E-4</v>
      </c>
      <c r="CJ487" s="240">
        <f t="shared" ca="1" si="937"/>
        <v>2.3479409440646586E-4</v>
      </c>
      <c r="CK487" s="240">
        <f t="shared" ca="1" si="938"/>
        <v>-1.9633025924933379E-4</v>
      </c>
      <c r="CL487" s="240">
        <f t="shared" ca="1" si="939"/>
        <v>1.5739344730117069E-4</v>
      </c>
      <c r="CM487" s="240">
        <f t="shared" ca="1" si="940"/>
        <v>-1.1807746075237567E-4</v>
      </c>
      <c r="CN487" s="240">
        <f t="shared" ca="1" si="941"/>
        <v>7.8477015258309672E-5</v>
      </c>
      <c r="CO487" s="240">
        <f t="shared" ca="1" si="942"/>
        <v>-3.8687511760711693E-5</v>
      </c>
      <c r="CP487" s="240">
        <f t="shared" ca="1" si="943"/>
        <v>-1.1951933413435365E-6</v>
      </c>
      <c r="CQ487" s="240">
        <f t="shared" ca="1" si="944"/>
        <v>4.1075019117952944E-5</v>
      </c>
      <c r="CR487" s="240">
        <f t="shared" ca="1" si="945"/>
        <v>-8.0855891575806385E-5</v>
      </c>
      <c r="CS487" s="240">
        <f t="shared" ca="1" si="946"/>
        <v>1.2044197510866809E-4</v>
      </c>
      <c r="CT487" s="240">
        <f t="shared" ca="1" si="947"/>
        <v>-1.5973790337402204E-4</v>
      </c>
      <c r="CU487" s="240">
        <f t="shared" ca="1" si="948"/>
        <v>1.9864900903876032E-4</v>
      </c>
      <c r="CV487" s="240">
        <f t="shared" ca="1" si="949"/>
        <v>-2.3708155184117043E-4</v>
      </c>
      <c r="CW487" s="240">
        <f t="shared" ca="1" si="950"/>
        <v>2.7494294441925924E-4</v>
      </c>
      <c r="CX487" s="240">
        <f t="shared" ca="1" si="951"/>
        <v>-3.1214197536208471E-4</v>
      </c>
      <c r="CY487" s="240">
        <f t="shared" ca="1" si="952"/>
        <v>3.4858902894585527E-4</v>
      </c>
      <c r="CZ487" s="240">
        <f t="shared" ca="1" si="953"/>
        <v>-3.8419630102610292E-4</v>
      </c>
      <c r="DA487" s="240">
        <f t="shared" ca="1" si="954"/>
        <v>4.1887801056559709E-4</v>
      </c>
      <c r="DB487" s="240">
        <f t="shared" ca="1" si="955"/>
        <v>-4.5255060628821811E-4</v>
      </c>
      <c r="DC487" s="240">
        <f t="shared" ca="1" si="956"/>
        <v>4.8513296796153974E-4</v>
      </c>
      <c r="DD487" s="240">
        <f t="shared" ca="1" si="957"/>
        <v>-5.165466018224133E-4</v>
      </c>
      <c r="DE487" s="240">
        <f t="shared" ca="1" si="958"/>
        <v>5.4671582967539265E-4</v>
      </c>
      <c r="DF487" s="240">
        <f t="shared" ca="1" si="959"/>
        <v>-5.7556797120799806E-4</v>
      </c>
      <c r="DG487" s="240">
        <f t="shared" ca="1" si="960"/>
        <v>6.0303351908416389E-4</v>
      </c>
      <c r="DH487" s="240">
        <f t="shared" ca="1" si="961"/>
        <v>-6.2904630639335846E-4</v>
      </c>
      <c r="DI487" s="240">
        <f t="shared" ca="1" si="962"/>
        <v>6.5354366605250343E-4</v>
      </c>
      <c r="DJ487" s="240">
        <f t="shared" ca="1" si="963"/>
        <v>-6.7646658177648986E-4</v>
      </c>
      <c r="DK487" s="240">
        <f t="shared" ca="1" si="964"/>
        <v>6.977598302534754E-4</v>
      </c>
      <c r="DL487" s="240">
        <f t="shared" ca="1" si="965"/>
        <v>-7.1737211418283818E-4</v>
      </c>
      <c r="DM487" s="240">
        <f t="shared" ca="1" si="966"/>
        <v>7.3525618585475931E-4</v>
      </c>
      <c r="DN487" s="240">
        <f t="shared" ca="1" si="967"/>
        <v>-7.5136896097412144E-4</v>
      </c>
      <c r="DO487" s="240">
        <f t="shared" ca="1" si="968"/>
        <v>7.6567162245436506E-4</v>
      </c>
      <c r="DP487" s="240">
        <f t="shared" ca="1" si="969"/>
        <v>-7.7812971393118589E-4</v>
      </c>
      <c r="DQ487" s="240">
        <f t="shared" ca="1" si="970"/>
        <v>7.8871322277103428E-4</v>
      </c>
      <c r="DR487" s="240">
        <f t="shared" ca="1" si="971"/>
        <v>-7.9739665237410896E-4</v>
      </c>
      <c r="DS487" s="240">
        <f t="shared" ca="1" si="972"/>
        <v>8.0415908359792419E-4</v>
      </c>
      <c r="DT487" s="240">
        <f t="shared" ca="1" si="973"/>
        <v>-8.0898422515332719E-4</v>
      </c>
      <c r="DU487" s="240">
        <f t="shared" ca="1" si="974"/>
        <v>8.1186045285168732E-4</v>
      </c>
      <c r="DV487" s="240">
        <f t="shared" ca="1" si="975"/>
        <v>-8.1278083760855178E-4</v>
      </c>
      <c r="DW487" s="240">
        <f t="shared" ca="1" si="976"/>
        <v>8.1174316213642481E-4</v>
      </c>
      <c r="DX487" s="240">
        <f t="shared" ca="1" si="977"/>
        <v>-8.0874992628640391E-4</v>
      </c>
      <c r="DY487" s="240">
        <f t="shared" ca="1" si="978"/>
        <v>8.0380834102583522E-4</v>
      </c>
      <c r="DZ487" s="240">
        <f t="shared" ca="1" si="979"/>
        <v>-7.9693031106644089E-4</v>
      </c>
      <c r="EA487" s="240">
        <f t="shared" ca="1" si="980"/>
        <v>7.8813240618483716E-4</v>
      </c>
      <c r="EB487" s="240">
        <f t="shared" ca="1" si="981"/>
        <v>-7.7743582130447607E-4</v>
      </c>
      <c r="EC487" s="240">
        <f t="shared" ca="1" si="982"/>
        <v>7.6486632543526912E-4</v>
      </c>
      <c r="ED487" s="240">
        <f t="shared" ca="1" si="983"/>
        <v>-7.5045419959371179E-4</v>
      </c>
      <c r="EE487" s="240">
        <f t="shared" ca="1" si="984"/>
        <v>7.3423416385330956E-4</v>
      </c>
      <c r="EF487" s="240">
        <f t="shared" ca="1" si="985"/>
        <v>-7.1624529370086832E-4</v>
      </c>
      <c r="EG487" s="240">
        <f t="shared" ca="1" si="986"/>
        <v>6.9653092590020059E-4</v>
      </c>
      <c r="EH487" s="240">
        <f t="shared" ca="1" si="987"/>
        <v>-6.7513855409015802E-4</v>
      </c>
      <c r="EI487" s="240">
        <f t="shared" ca="1" si="988"/>
        <v>6.5211971436816005E-4</v>
      </c>
      <c r="EJ487" s="240">
        <f t="shared" ca="1" si="989"/>
        <v>-6.2752986113530915E-4</v>
      </c>
      <c r="EK487" s="240">
        <f t="shared" ca="1" si="990"/>
        <v>6.0142823350182876E-4</v>
      </c>
      <c r="EL487" s="240">
        <f t="shared" ca="1" si="991"/>
        <v>-5.7387771257498088E-4</v>
      </c>
      <c r="EM487" s="240">
        <f t="shared" ca="1" si="992"/>
        <v>5.449446699727896E-4</v>
      </c>
      <c r="EN487" s="240">
        <f t="shared" ca="1" si="993"/>
        <v>-5.1469880792911885E-4</v>
      </c>
      <c r="EO487" s="240">
        <f t="shared" ca="1" si="994"/>
        <v>4.8321299137485635E-4</v>
      </c>
      <c r="EP487" s="240">
        <f t="shared" ca="1" si="995"/>
        <v>-4.5056307239987469E-4</v>
      </c>
      <c r="EQ487" s="240">
        <f t="shared" ca="1" si="996"/>
        <v>4.1682770751885517E-4</v>
      </c>
      <c r="ER487" s="240">
        <f t="shared" ca="1" si="997"/>
        <v>-3.8208816818062811E-4</v>
      </c>
      <c r="ES487" s="240">
        <f t="shared" ca="1" si="998"/>
        <v>3.4642814497828342E-4</v>
      </c>
      <c r="ET487" s="240">
        <f t="shared" ca="1" si="999"/>
        <v>-3.0993354603112209E-4</v>
      </c>
      <c r="EU487" s="240">
        <f t="shared" ca="1" si="1000"/>
        <v>2.726922900246414E-4</v>
      </c>
      <c r="EV487" s="240">
        <f t="shared" ca="1" si="1001"/>
        <v>-2.3479409440646808E-4</v>
      </c>
      <c r="EW487" s="240">
        <f t="shared" ca="1" si="1002"/>
        <v>1.9633025924933607E-4</v>
      </c>
      <c r="EX487" s="240">
        <f t="shared" ca="1" si="1003"/>
        <v>-1.5739344730117296E-4</v>
      </c>
      <c r="EY487" s="240">
        <f t="shared" ca="1" si="1004"/>
        <v>1.18077460752378E-4</v>
      </c>
      <c r="EZ487" s="240">
        <f t="shared" ca="1" si="1005"/>
        <v>-7.8477015258312003E-5</v>
      </c>
      <c r="FA487" s="240">
        <f t="shared" ca="1" si="1006"/>
        <v>3.8687511760714132E-5</v>
      </c>
      <c r="FB487" s="240">
        <f t="shared" ca="1" si="1007"/>
        <v>1.1951933413410971E-6</v>
      </c>
      <c r="FC487" s="240">
        <f t="shared" ca="1" si="1008"/>
        <v>-4.1075019117950559E-5</v>
      </c>
      <c r="FD487" s="240">
        <f t="shared" ca="1" si="1009"/>
        <v>8.0855891575804027E-5</v>
      </c>
      <c r="FE487" s="240">
        <f t="shared" ca="1" si="1010"/>
        <v>-1.2044197510866574E-4</v>
      </c>
      <c r="FF487" s="240">
        <f t="shared" ca="1" si="1011"/>
        <v>1.5973790337401973E-4</v>
      </c>
      <c r="FG487" s="240">
        <f t="shared" ca="1" si="1012"/>
        <v>-1.9864900903875796E-4</v>
      </c>
      <c r="FH487" s="240">
        <f t="shared" ca="1" si="1013"/>
        <v>2.3708155184116813E-4</v>
      </c>
      <c r="FI487" s="240">
        <f t="shared" ca="1" si="1014"/>
        <v>-2.7494294441925696E-4</v>
      </c>
      <c r="FJ487" s="240">
        <f t="shared" ca="1" si="1015"/>
        <v>3.1214197536208249E-4</v>
      </c>
      <c r="FK487" s="240">
        <f t="shared" ca="1" si="1016"/>
        <v>-3.4858902894585315E-4</v>
      </c>
      <c r="FL487" s="240">
        <f t="shared" ca="1" si="1017"/>
        <v>3.8419630102610081E-4</v>
      </c>
      <c r="FM487" s="240">
        <f t="shared" ca="1" si="1018"/>
        <v>-4.1887801056559508E-4</v>
      </c>
      <c r="FN487" s="240">
        <f t="shared" ca="1" si="1019"/>
        <v>4.5255060628821616E-4</v>
      </c>
      <c r="FO487" s="240">
        <f t="shared" ca="1" si="1020"/>
        <v>-4.8513296796153784E-4</v>
      </c>
      <c r="FP487" s="240">
        <f t="shared" ca="1" si="1021"/>
        <v>5.1654660182241146E-4</v>
      </c>
      <c r="FQ487" s="240">
        <f t="shared" ca="1" si="1022"/>
        <v>-5.4671582967539081E-4</v>
      </c>
      <c r="FR487" s="240">
        <f t="shared" ca="1" si="1023"/>
        <v>5.7556797120796358E-4</v>
      </c>
      <c r="FS487" s="240">
        <f t="shared" ca="1" si="1024"/>
        <v>-6.0303351908416215E-4</v>
      </c>
      <c r="FT487" s="240">
        <f t="shared" ca="1" si="1025"/>
        <v>6.2904630639338632E-4</v>
      </c>
      <c r="FU487" s="240">
        <f t="shared" ca="1" si="1026"/>
        <v>-6.5354366605250192E-4</v>
      </c>
      <c r="FV487" s="240">
        <f t="shared" ca="1" si="1027"/>
        <v>6.7646658177648845E-4</v>
      </c>
      <c r="FW487" s="240">
        <f t="shared" ca="1" si="1028"/>
        <v>-6.9775983025345046E-4</v>
      </c>
      <c r="FX487" s="240">
        <f t="shared" ca="1" si="1029"/>
        <v>7.173721141828371E-4</v>
      </c>
      <c r="FY487" s="240">
        <f t="shared" ca="1" si="1030"/>
        <v>-7.3525618585477807E-4</v>
      </c>
      <c r="FZ487" s="240">
        <f t="shared" ca="1" si="1031"/>
        <v>7.5136896097412046E-4</v>
      </c>
      <c r="GA487" s="240">
        <f t="shared" ca="1" si="1032"/>
        <v>-7.656716224543642E-4</v>
      </c>
      <c r="GB487" s="240">
        <f t="shared" ca="1" si="1033"/>
        <v>7.781297139311719E-4</v>
      </c>
      <c r="GC487" s="240">
        <f t="shared" ca="1" si="1034"/>
        <v>-7.8871322277103374E-4</v>
      </c>
      <c r="GD487" s="240">
        <f t="shared" ca="1" si="1035"/>
        <v>7.9739665237411731E-4</v>
      </c>
      <c r="GE487" s="240">
        <f t="shared" ca="1" si="1036"/>
        <v>-8.0415908359791715E-4</v>
      </c>
      <c r="GF487" s="240">
        <f t="shared" ca="1" si="1037"/>
        <v>8.0898422515332687E-4</v>
      </c>
      <c r="GG487" s="240">
        <f t="shared" ca="1" si="1038"/>
        <v>-8.1186045285168949E-4</v>
      </c>
      <c r="GH487" s="240">
        <f t="shared" ca="1" si="1039"/>
        <v>8.1278083760855178E-4</v>
      </c>
      <c r="GI487" s="240">
        <f t="shared" ca="1" si="1040"/>
        <v>-8.1174316213642264E-4</v>
      </c>
      <c r="GJ487" s="240">
        <f t="shared" ca="1" si="1041"/>
        <v>8.0874992628640879E-4</v>
      </c>
      <c r="GK487" s="240">
        <f t="shared" ca="1" si="1042"/>
        <v>-8.0380834102583565E-4</v>
      </c>
      <c r="GL487" s="240">
        <f t="shared" ca="1" si="1043"/>
        <v>7.9693031106643222E-4</v>
      </c>
      <c r="GM487" s="240">
        <f t="shared" ca="1" si="1044"/>
        <v>-7.881324061848377E-4</v>
      </c>
      <c r="GN487" s="240">
        <f t="shared" ca="1" si="1045"/>
        <v>7.7743582130447673E-4</v>
      </c>
      <c r="GO487" s="240">
        <f t="shared" ca="1" si="1046"/>
        <v>-7.648663254352855E-4</v>
      </c>
      <c r="GP487" s="240">
        <f t="shared" ca="1" si="1047"/>
        <v>7.5045419959371266E-4</v>
      </c>
      <c r="GQ487" s="240">
        <f t="shared" ca="1" si="1048"/>
        <v>-7.342341638532908E-4</v>
      </c>
      <c r="GR487" s="240">
        <f t="shared" ca="1" si="1049"/>
        <v>7.1624529370086952E-4</v>
      </c>
      <c r="GS487" s="240">
        <f t="shared" ca="1" si="1050"/>
        <v>-6.9653092590020178E-4</v>
      </c>
      <c r="GT487" s="240">
        <f t="shared" ca="1" si="1051"/>
        <v>6.7513855409018512E-4</v>
      </c>
      <c r="GU487" s="240">
        <f t="shared" ca="1" si="1052"/>
        <v>-6.5211971436816168E-4</v>
      </c>
      <c r="GV487" s="240">
        <f t="shared" ca="1" si="1053"/>
        <v>6.275298611352814E-4</v>
      </c>
      <c r="GW487" s="240">
        <f t="shared" ca="1" si="1054"/>
        <v>-6.014282335018615E-4</v>
      </c>
      <c r="GX487" s="240">
        <f t="shared" ca="1" si="1055"/>
        <v>5.7387771257498262E-4</v>
      </c>
      <c r="GY487" s="240">
        <f t="shared" ca="1" si="1056"/>
        <v>-5.4494466997282581E-4</v>
      </c>
      <c r="GZ487" s="240">
        <f t="shared" ca="1" si="1057"/>
        <v>5.146988079291207E-4</v>
      </c>
      <c r="HA487" s="240">
        <f t="shared" ca="1" si="1058"/>
        <v>-4.8321299137482111E-4</v>
      </c>
      <c r="HB487" s="240">
        <f t="shared" ca="1" si="1059"/>
        <v>4.5056307239991513E-4</v>
      </c>
      <c r="HC487" s="240">
        <f t="shared" ca="1" si="1060"/>
        <v>-4.1682770751885734E-4</v>
      </c>
      <c r="HD487" s="240">
        <f t="shared" ca="1" si="1061"/>
        <v>3.820881681805894E-4</v>
      </c>
      <c r="HE487" s="240">
        <f t="shared" ca="1" si="1062"/>
        <v>-3.4642814497828564E-4</v>
      </c>
      <c r="HF487" s="240">
        <f t="shared" ca="1" si="1063"/>
        <v>3.0993354603112421E-4</v>
      </c>
      <c r="HG487" s="240">
        <f t="shared" ca="1" si="1064"/>
        <v>-2.7269229002468715E-4</v>
      </c>
      <c r="HH487" s="240">
        <f t="shared" ca="1" si="1065"/>
        <v>2.3479409440647041E-4</v>
      </c>
      <c r="HI487" s="240">
        <f t="shared" ca="1" si="1066"/>
        <v>-1.9633025924929357E-4</v>
      </c>
      <c r="HJ487" s="240">
        <f t="shared" ca="1" si="1067"/>
        <v>1.573934473011753E-4</v>
      </c>
      <c r="HK487" s="240">
        <f t="shared" ca="1" si="1068"/>
        <v>-1.1807746075238038E-4</v>
      </c>
      <c r="HL487" s="240">
        <f t="shared" ca="1" si="1069"/>
        <v>7.8477015258360359E-5</v>
      </c>
      <c r="HM487" s="240">
        <f t="shared" ca="1" si="1070"/>
        <v>-3.8687511760716463E-5</v>
      </c>
      <c r="HN487" s="240">
        <f t="shared" ca="1" si="1071"/>
        <v>-1.1951933413849531E-6</v>
      </c>
      <c r="HO487" s="240">
        <f t="shared" ca="1" si="1072"/>
        <v>4.1075019117948173E-5</v>
      </c>
      <c r="HP487" s="240">
        <f t="shared" ca="1" si="1073"/>
        <v>-8.0855891575801696E-5</v>
      </c>
      <c r="HQ487" s="240">
        <f t="shared" ca="1" si="1074"/>
        <v>1.2044197510861765E-4</v>
      </c>
      <c r="HR487" s="240">
        <f t="shared" ca="1" si="1075"/>
        <v>-1.5973790337401735E-4</v>
      </c>
      <c r="HS487" s="240">
        <f t="shared" ca="1" si="1076"/>
        <v>1.9864900903880049E-4</v>
      </c>
      <c r="HT487" s="240">
        <f t="shared" ca="1" si="1077"/>
        <v>-2.3708155184112164E-4</v>
      </c>
      <c r="HU487" s="240">
        <f t="shared" ca="1" si="1078"/>
        <v>2.7494294441925474E-4</v>
      </c>
      <c r="HV487" s="240">
        <f t="shared" ca="1" si="1079"/>
        <v>-3.1214197536203766E-4</v>
      </c>
      <c r="HW487" s="240">
        <f t="shared" ca="1" si="1080"/>
        <v>3.4858902894585098E-4</v>
      </c>
      <c r="HX487" s="240">
        <f t="shared" ca="1" si="1081"/>
        <v>-3.8419630102613941E-4</v>
      </c>
      <c r="HY487" s="240">
        <f t="shared" ca="1" si="1082"/>
        <v>4.1887801056555345E-4</v>
      </c>
      <c r="HZ487" s="240">
        <f t="shared" ca="1" si="1083"/>
        <v>-4.525506062882141E-4</v>
      </c>
      <c r="IA487" s="240">
        <f t="shared" ca="1" si="1084"/>
        <v>4.8513296796157297E-4</v>
      </c>
      <c r="IB487" s="240">
        <f t="shared" ca="1" si="1085"/>
        <v>-5.165466018224095E-4</v>
      </c>
      <c r="IC487" s="240">
        <f t="shared" ca="1" si="1086"/>
        <v>5.4671582967538907E-4</v>
      </c>
      <c r="ID487" s="240">
        <f t="shared" ca="1" si="1087"/>
        <v>-5.7556797120796206E-4</v>
      </c>
      <c r="IE487" s="240">
        <f t="shared" ca="1" si="1088"/>
        <v>6.3262650210499057E-4</v>
      </c>
      <c r="IF487" s="240">
        <f t="shared" ca="1" si="1089"/>
        <v>-6.2904630639338481E-4</v>
      </c>
      <c r="IG487" s="240">
        <f t="shared" ca="1" si="1090"/>
        <v>6.5354366605250062E-4</v>
      </c>
      <c r="IH487" s="240">
        <f t="shared" ca="1" si="1091"/>
        <v>-6.7646658177648714E-4</v>
      </c>
      <c r="II487" s="240">
        <f t="shared" ca="1" si="1092"/>
        <v>6.9775983025344916E-4</v>
      </c>
      <c r="IJ487" s="240">
        <f t="shared" ca="1" si="1093"/>
        <v>-7.173721141828359E-4</v>
      </c>
      <c r="IK487" s="240">
        <f t="shared" ca="1" si="1094"/>
        <v>7.3525618585477688E-4</v>
      </c>
      <c r="IL487" s="240">
        <f t="shared" ca="1" si="1095"/>
        <v>-7.5136896097411949E-4</v>
      </c>
      <c r="IM487" s="240">
        <f t="shared" ca="1" si="1096"/>
        <v>7.6567162245436344E-4</v>
      </c>
      <c r="IN487" s="240">
        <f t="shared" ca="1" si="1097"/>
        <v>-7.7812971393117125E-4</v>
      </c>
      <c r="IO487" s="240">
        <f t="shared" ca="1" si="1098"/>
        <v>7.8871322277103309E-4</v>
      </c>
      <c r="IP487" s="240">
        <f t="shared" ca="1" si="1099"/>
        <v>-7.9739665237411699E-4</v>
      </c>
      <c r="IQ487" s="240">
        <f t="shared" ca="1" si="1100"/>
        <v>8.0415908359791671E-4</v>
      </c>
      <c r="IR487" s="240">
        <f t="shared" ca="1" si="1101"/>
        <v>-8.0898422515332676E-4</v>
      </c>
      <c r="IS487" s="240">
        <f t="shared" ca="1" si="1102"/>
        <v>8.1186045285168938E-4</v>
      </c>
      <c r="IT487" s="240">
        <f t="shared" ca="1" si="1103"/>
        <v>-8.1278083760855178E-4</v>
      </c>
      <c r="IU487" s="240">
        <f t="shared" ca="1" si="1104"/>
        <v>8.1174316213642275E-4</v>
      </c>
      <c r="IV487" s="240">
        <f t="shared" ca="1" si="1105"/>
        <v>-8.08749926286409E-4</v>
      </c>
      <c r="IW487" s="240">
        <f t="shared" ca="1" si="1106"/>
        <v>8.0380834102583597E-4</v>
      </c>
      <c r="IX487" s="240">
        <f t="shared" ca="1" si="1107"/>
        <v>-7.9693031106643265E-4</v>
      </c>
      <c r="IY487" s="240">
        <f t="shared" ca="1" si="1108"/>
        <v>7.8813240618483835E-4</v>
      </c>
      <c r="IZ487" s="240">
        <f t="shared" ca="1" si="1109"/>
        <v>-7.7743582130447738E-4</v>
      </c>
      <c r="JA487" s="240">
        <f t="shared" ca="1" si="1110"/>
        <v>7.6486632543528636E-4</v>
      </c>
      <c r="JB487" s="240">
        <f t="shared" ca="1" si="1111"/>
        <v>-7.5045419959371364E-4</v>
      </c>
    </row>
    <row r="488" spans="2:262">
      <c r="B488" s="248">
        <v>127</v>
      </c>
      <c r="C488" s="247">
        <f t="shared" si="1112"/>
        <v>2.4804687500000018E-3</v>
      </c>
      <c r="D488" s="244">
        <f t="shared" ca="1" si="855"/>
        <v>23.807174726879158</v>
      </c>
      <c r="E488" s="243">
        <f ca="1">EC361</f>
        <v>-0.19282527312084283</v>
      </c>
      <c r="F488" s="242">
        <v>127</v>
      </c>
      <c r="G488" s="240">
        <f t="shared" ca="1" si="856"/>
        <v>6.4458646287104471E-4</v>
      </c>
      <c r="H488" s="240">
        <f t="shared" ca="1" si="857"/>
        <v>-6.4095799385022233E-4</v>
      </c>
      <c r="I488" s="240">
        <f t="shared" ca="1" si="858"/>
        <v>6.3694343570086726E-4</v>
      </c>
      <c r="J488" s="240">
        <f t="shared" ca="1" si="859"/>
        <v>-6.3254520664269556E-4</v>
      </c>
      <c r="K488" s="240">
        <f t="shared" ca="1" si="860"/>
        <v>6.2776595600443107E-4</v>
      </c>
      <c r="L488" s="240">
        <f t="shared" ca="1" si="861"/>
        <v>-6.2260856262794974E-4</v>
      </c>
      <c r="M488" s="240">
        <f t="shared" ca="1" si="862"/>
        <v>6.1707613313417571E-4</v>
      </c>
      <c r="N488" s="240">
        <f t="shared" ca="1" si="863"/>
        <v>-6.1117200005176469E-4</v>
      </c>
      <c r="O488" s="240">
        <f t="shared" ca="1" si="864"/>
        <v>6.048997198097153E-4</v>
      </c>
      <c r="P488" s="240">
        <f t="shared" ca="1" si="865"/>
        <v>-5.9826307059511008E-4</v>
      </c>
      <c r="Q488" s="240">
        <f t="shared" ca="1" si="866"/>
        <v>5.9126605007727546E-4</v>
      </c>
      <c r="R488" s="240">
        <f t="shared" ca="1" si="867"/>
        <v>-5.8391287299973383E-4</v>
      </c>
      <c r="S488" s="240">
        <f t="shared" ca="1" si="868"/>
        <v>5.7620796864140777E-4</v>
      </c>
      <c r="T488" s="240">
        <f t="shared" ca="1" si="869"/>
        <v>-5.6815597814857601E-4</v>
      </c>
      <c r="U488" s="241">
        <f t="shared" ca="1" si="870"/>
        <v>5.5976175173922792E-4</v>
      </c>
      <c r="V488" s="240">
        <f t="shared" ca="1" si="871"/>
        <v>-5.5103034578147213E-4</v>
      </c>
      <c r="W488" s="240">
        <f t="shared" ca="1" si="872"/>
        <v>5.4196701974776936E-4</v>
      </c>
      <c r="X488" s="240">
        <f t="shared" ca="1" si="873"/>
        <v>-5.3257723304682284E-4</v>
      </c>
      <c r="Y488" s="240">
        <f t="shared" ca="1" si="874"/>
        <v>5.2286664173503423E-4</v>
      </c>
      <c r="Z488" s="240">
        <f t="shared" ca="1" si="875"/>
        <v>-5.128410951095075E-4</v>
      </c>
      <c r="AA488" s="240">
        <f t="shared" ca="1" si="876"/>
        <v>5.0250663218465055E-4</v>
      </c>
      <c r="AB488" s="240">
        <f t="shared" ca="1" si="877"/>
        <v>-4.9186947805449879E-4</v>
      </c>
      <c r="AC488" s="240">
        <f t="shared" ca="1" si="878"/>
        <v>4.8093604014295147E-4</v>
      </c>
      <c r="AD488" s="240">
        <f t="shared" ca="1" si="879"/>
        <v>-4.6971290434417242E-4</v>
      </c>
      <c r="AE488" s="240">
        <f t="shared" ca="1" si="880"/>
        <v>4.5820683105551955E-4</v>
      </c>
      <c r="AF488" s="240">
        <f t="shared" ca="1" si="881"/>
        <v>-4.4642475110529586E-4</v>
      </c>
      <c r="AG488" s="240">
        <f t="shared" ca="1" si="882"/>
        <v>4.3437376157790295E-4</v>
      </c>
      <c r="AH488" s="240">
        <f t="shared" ca="1" si="883"/>
        <v>-4.2206112153881661E-4</v>
      </c>
      <c r="AI488" s="240">
        <f t="shared" ca="1" si="884"/>
        <v>4.0949424766199719E-4</v>
      </c>
      <c r="AJ488" s="240">
        <f t="shared" ca="1" si="885"/>
        <v>-3.9668070976236233E-4</v>
      </c>
      <c r="AK488" s="240">
        <f t="shared" ca="1" si="886"/>
        <v>3.8362822623601382E-4</v>
      </c>
      <c r="AL488" s="240">
        <f t="shared" ca="1" si="887"/>
        <v>-3.7034465941096408E-4</v>
      </c>
      <c r="AM488" s="240">
        <f t="shared" ca="1" si="888"/>
        <v>3.5683801081116387E-4</v>
      </c>
      <c r="AN488" s="240">
        <f t="shared" ca="1" si="889"/>
        <v>-3.431164163366838E-4</v>
      </c>
      <c r="AO488" s="240">
        <f t="shared" ca="1" si="890"/>
        <v>3.2918814136295162E-4</v>
      </c>
      <c r="AP488" s="240">
        <f t="shared" ca="1" si="891"/>
        <v>-3.1506157576199982E-4</v>
      </c>
      <c r="AQ488" s="240">
        <f t="shared" ca="1" si="892"/>
        <v>3.0074522884872019E-4</v>
      </c>
      <c r="AR488" s="240">
        <f t="shared" ca="1" si="893"/>
        <v>-2.8624772425517054E-4</v>
      </c>
      <c r="AS488" s="240">
        <f t="shared" ca="1" si="894"/>
        <v>2.7157779473602136E-4</v>
      </c>
      <c r="AT488" s="240">
        <f t="shared" ca="1" si="895"/>
        <v>-2.567442769082711E-4</v>
      </c>
      <c r="AU488" s="240">
        <f t="shared" ca="1" si="896"/>
        <v>2.4175610592838941E-4</v>
      </c>
      <c r="AV488" s="240">
        <f t="shared" ca="1" si="897"/>
        <v>-2.2662231011015695E-4</v>
      </c>
      <c r="AW488" s="240">
        <f t="shared" ca="1" si="898"/>
        <v>2.1135200548625944E-4</v>
      </c>
      <c r="AX488" s="240">
        <f t="shared" ca="1" si="899"/>
        <v>-1.9595439031721751E-4</v>
      </c>
      <c r="AY488" s="240">
        <f t="shared" ca="1" si="900"/>
        <v>1.8043873955065509E-4</v>
      </c>
      <c r="AZ488" s="240">
        <f t="shared" ca="1" si="901"/>
        <v>-1.6481439923442647E-4</v>
      </c>
      <c r="BA488" s="240">
        <f t="shared" ca="1" si="902"/>
        <v>1.490907808869063E-4</v>
      </c>
      <c r="BB488" s="240">
        <f t="shared" ca="1" si="903"/>
        <v>-1.3327735582782489E-4</v>
      </c>
      <c r="BC488" s="240">
        <f t="shared" ca="1" si="904"/>
        <v>1.1738364947317238E-4</v>
      </c>
      <c r="BD488" s="240">
        <f t="shared" ca="1" si="905"/>
        <v>-1.0141923559733466E-4</v>
      </c>
      <c r="BE488" s="240">
        <f t="shared" ca="1" si="906"/>
        <v>8.5393730566282505E-5</v>
      </c>
      <c r="BF488" s="240">
        <f t="shared" ca="1" si="907"/>
        <v>-6.9316787545014579E-5</v>
      </c>
      <c r="BG488" s="240">
        <f t="shared" ca="1" si="908"/>
        <v>5.3198090682851095E-5</v>
      </c>
      <c r="BH488" s="240">
        <f t="shared" ca="1" si="909"/>
        <v>-3.7047349280065007E-5</v>
      </c>
      <c r="BI488" s="240">
        <f t="shared" ca="1" si="910"/>
        <v>2.0874291939362228E-5</v>
      </c>
      <c r="BJ488" s="240">
        <f t="shared" ca="1" si="911"/>
        <v>-4.6886607057352328E-6</v>
      </c>
      <c r="BK488" s="240">
        <f t="shared" ca="1" si="912"/>
        <v>-1.1499794801780563E-5</v>
      </c>
      <c r="BL488" s="240">
        <f t="shared" ca="1" si="913"/>
        <v>2.7681323262912825E-5</v>
      </c>
      <c r="BM488" s="240">
        <f t="shared" ca="1" si="914"/>
        <v>-4.3846177529982848E-5</v>
      </c>
      <c r="BN488" s="240">
        <f t="shared" ca="1" si="915"/>
        <v>5.9984620499222953E-5</v>
      </c>
      <c r="BO488" s="240">
        <f t="shared" ca="1" si="916"/>
        <v>-7.608693097604379E-5</v>
      </c>
      <c r="BP488" s="240">
        <f t="shared" ca="1" si="917"/>
        <v>9.2143409530718272E-5</v>
      </c>
      <c r="BQ488" s="240">
        <f t="shared" ca="1" si="918"/>
        <v>-1.0814438434095542E-4</v>
      </c>
      <c r="BR488" s="240">
        <f t="shared" ca="1" si="919"/>
        <v>1.240802170178446E-4</v>
      </c>
      <c r="BS488" s="240">
        <f t="shared" ca="1" si="920"/>
        <v>-1.3994130841166037E-4</v>
      </c>
      <c r="BT488" s="240">
        <f t="shared" ca="1" si="921"/>
        <v>1.5571810439403156E-4</v>
      </c>
      <c r="BU488" s="240">
        <f t="shared" ca="1" si="922"/>
        <v>-1.7140110161299071E-4</v>
      </c>
      <c r="BV488" s="240">
        <f t="shared" ca="1" si="923"/>
        <v>1.8698085321743822E-4</v>
      </c>
      <c r="BW488" s="240">
        <f t="shared" ca="1" si="924"/>
        <v>-2.0244797454757195E-4</v>
      </c>
      <c r="BX488" s="240">
        <f t="shared" ca="1" si="925"/>
        <v>2.1779314878785563E-4</v>
      </c>
      <c r="BY488" s="240">
        <f t="shared" ca="1" si="926"/>
        <v>-2.3300713257911991E-4</v>
      </c>
      <c r="BZ488" s="240">
        <f t="shared" ca="1" si="927"/>
        <v>2.4808076158641635E-4</v>
      </c>
      <c r="CA488" s="240">
        <f t="shared" ca="1" si="928"/>
        <v>-2.6300495601927032E-4</v>
      </c>
      <c r="CB488" s="240">
        <f t="shared" ca="1" si="929"/>
        <v>2.7777072610100706E-4</v>
      </c>
      <c r="CC488" s="240">
        <f t="shared" ca="1" si="930"/>
        <v>-2.9236917748385699E-4</v>
      </c>
      <c r="CD488" s="240">
        <f t="shared" ca="1" si="931"/>
        <v>3.0679151660657837E-4</v>
      </c>
      <c r="CE488" s="240">
        <f t="shared" ca="1" si="932"/>
        <v>-3.2102905599136965E-4</v>
      </c>
      <c r="CF488" s="240">
        <f t="shared" ca="1" si="933"/>
        <v>3.350732194768813E-4</v>
      </c>
      <c r="CG488" s="240">
        <f t="shared" ca="1" si="934"/>
        <v>-3.4891554738417481E-4</v>
      </c>
      <c r="CH488" s="240">
        <f t="shared" ca="1" si="935"/>
        <v>3.6254770161251674E-4</v>
      </c>
      <c r="CI488" s="240">
        <f t="shared" ca="1" si="936"/>
        <v>-3.7596147066195447E-4</v>
      </c>
      <c r="CJ488" s="240">
        <f t="shared" ca="1" si="937"/>
        <v>3.8914877457955465E-4</v>
      </c>
      <c r="CK488" s="240">
        <f t="shared" ca="1" si="938"/>
        <v>-4.0210166982655802E-4</v>
      </c>
      <c r="CL488" s="240">
        <f t="shared" ca="1" si="939"/>
        <v>4.1481235406319318E-4</v>
      </c>
      <c r="CM488" s="240">
        <f t="shared" ca="1" si="940"/>
        <v>-4.2727317084860283E-4</v>
      </c>
      <c r="CN488" s="240">
        <f t="shared" ca="1" si="941"/>
        <v>4.3947661425263764E-4</v>
      </c>
      <c r="CO488" s="240">
        <f t="shared" ca="1" si="942"/>
        <v>-4.5141533337736379E-4</v>
      </c>
      <c r="CP488" s="240">
        <f t="shared" ca="1" si="943"/>
        <v>4.6308213678474246E-4</v>
      </c>
      <c r="CQ488" s="240">
        <f t="shared" ca="1" si="944"/>
        <v>-4.7446999682870523E-4</v>
      </c>
      <c r="CR488" s="240">
        <f t="shared" ca="1" si="945"/>
        <v>4.8557205388812826E-4</v>
      </c>
      <c r="CS488" s="240">
        <f t="shared" ca="1" si="946"/>
        <v>-4.963816204990231E-4</v>
      </c>
      <c r="CT488" s="240">
        <f t="shared" ca="1" si="947"/>
        <v>5.0689218538260878E-4</v>
      </c>
      <c r="CU488" s="240">
        <f t="shared" ca="1" si="948"/>
        <v>-5.1709741736766376E-4</v>
      </c>
      <c r="CV488" s="240">
        <f t="shared" ca="1" si="949"/>
        <v>5.2699116920399097E-4</v>
      </c>
      <c r="CW488" s="240">
        <f t="shared" ca="1" si="950"/>
        <v>-5.365674812654813E-4</v>
      </c>
      <c r="CX488" s="240">
        <f t="shared" ca="1" si="951"/>
        <v>5.4582058513980708E-4</v>
      </c>
      <c r="CY488" s="240">
        <f t="shared" ca="1" si="952"/>
        <v>-5.5474490710316984E-4</v>
      </c>
      <c r="CZ488" s="240">
        <f t="shared" ca="1" si="953"/>
        <v>5.6333507147776217E-4</v>
      </c>
      <c r="DA488" s="240">
        <f t="shared" ca="1" si="954"/>
        <v>-5.7158590386973177E-4</v>
      </c>
      <c r="DB488" s="240">
        <f t="shared" ca="1" si="955"/>
        <v>5.7949243428620251E-4</v>
      </c>
      <c r="DC488" s="240">
        <f t="shared" ca="1" si="956"/>
        <v>-5.8704990012885933E-4</v>
      </c>
      <c r="DD488" s="240">
        <f t="shared" ca="1" si="957"/>
        <v>5.9425374906290512E-4</v>
      </c>
      <c r="DE488" s="240">
        <f t="shared" ca="1" si="958"/>
        <v>-6.0109964175907818E-4</v>
      </c>
      <c r="DF488" s="240">
        <f t="shared" ca="1" si="959"/>
        <v>6.075834545076343E-4</v>
      </c>
      <c r="DG488" s="240">
        <f t="shared" ca="1" si="960"/>
        <v>-6.1370128170218905E-4</v>
      </c>
      <c r="DH488" s="240">
        <f t="shared" ca="1" si="961"/>
        <v>6.1944943819242939E-4</v>
      </c>
      <c r="DI488" s="240">
        <f t="shared" ca="1" si="962"/>
        <v>-6.2482446150379596E-4</v>
      </c>
      <c r="DJ488" s="240">
        <f t="shared" ca="1" si="963"/>
        <v>6.298231139232563E-4</v>
      </c>
      <c r="DK488" s="240">
        <f t="shared" ca="1" si="964"/>
        <v>-6.3444238444948118E-4</v>
      </c>
      <c r="DL488" s="240">
        <f t="shared" ca="1" si="965"/>
        <v>6.3867949060665281E-4</v>
      </c>
      <c r="DM488" s="240">
        <f t="shared" ca="1" si="966"/>
        <v>-6.4253188012043801E-4</v>
      </c>
      <c r="DN488" s="240">
        <f t="shared" ca="1" si="967"/>
        <v>6.459972324554615E-4</v>
      </c>
      <c r="DO488" s="240">
        <f t="shared" ca="1" si="968"/>
        <v>-6.490734602130388E-4</v>
      </c>
      <c r="DP488" s="240">
        <f t="shared" ca="1" si="969"/>
        <v>6.5175871038861046E-4</v>
      </c>
      <c r="DQ488" s="240">
        <f t="shared" ca="1" si="970"/>
        <v>-6.540513654878661E-4</v>
      </c>
      <c r="DR488" s="240">
        <f t="shared" ca="1" si="971"/>
        <v>6.5595004450111252E-4</v>
      </c>
      <c r="DS488" s="240">
        <f t="shared" ca="1" si="972"/>
        <v>-6.5745360373509947E-4</v>
      </c>
      <c r="DT488" s="240">
        <f t="shared" ca="1" si="973"/>
        <v>6.5856113750197324E-4</v>
      </c>
      <c r="DU488" s="240">
        <f t="shared" ca="1" si="974"/>
        <v>-6.5927197866480069E-4</v>
      </c>
      <c r="DV488" s="240">
        <f t="shared" ca="1" si="975"/>
        <v>6.5958569903944891E-4</v>
      </c>
      <c r="DW488" s="240">
        <f t="shared" ca="1" si="976"/>
        <v>-6.5950210965249321E-4</v>
      </c>
      <c r="DX488" s="240">
        <f t="shared" ca="1" si="977"/>
        <v>6.5902126085505455E-4</v>
      </c>
      <c r="DY488" s="240">
        <f t="shared" ca="1" si="978"/>
        <v>-6.5814344229247058E-4</v>
      </c>
      <c r="DZ488" s="240">
        <f t="shared" ca="1" si="979"/>
        <v>6.5686918272981557E-4</v>
      </c>
      <c r="EA488" s="240">
        <f t="shared" ca="1" si="980"/>
        <v>-6.551992497334084E-4</v>
      </c>
      <c r="EB488" s="240">
        <f t="shared" ca="1" si="981"/>
        <v>6.5313464920843548E-4</v>
      </c>
      <c r="EC488" s="240">
        <f t="shared" ca="1" si="982"/>
        <v>-6.5067662479306211E-4</v>
      </c>
      <c r="ED488" s="240">
        <f t="shared" ca="1" si="983"/>
        <v>6.4782665710927335E-4</v>
      </c>
      <c r="EE488" s="240">
        <f t="shared" ca="1" si="984"/>
        <v>-6.4458646287104027E-4</v>
      </c>
      <c r="EF488" s="240">
        <f t="shared" ca="1" si="985"/>
        <v>6.4095799385022168E-4</v>
      </c>
      <c r="EG488" s="240">
        <f t="shared" ca="1" si="986"/>
        <v>-6.3694343570086227E-4</v>
      </c>
      <c r="EH488" s="240">
        <f t="shared" ca="1" si="987"/>
        <v>6.3254520664269534E-4</v>
      </c>
      <c r="EI488" s="240">
        <f t="shared" ca="1" si="988"/>
        <v>-6.27765956004425E-4</v>
      </c>
      <c r="EJ488" s="240">
        <f t="shared" ca="1" si="989"/>
        <v>6.2260856262795028E-4</v>
      </c>
      <c r="EK488" s="240">
        <f t="shared" ca="1" si="990"/>
        <v>-6.1707613313416964E-4</v>
      </c>
      <c r="EL488" s="240">
        <f t="shared" ca="1" si="991"/>
        <v>6.1117200005176512E-4</v>
      </c>
      <c r="EM488" s="240">
        <f t="shared" ca="1" si="992"/>
        <v>-6.0489971980970836E-4</v>
      </c>
      <c r="EN488" s="240">
        <f t="shared" ca="1" si="993"/>
        <v>5.9826307059511073E-4</v>
      </c>
      <c r="EO488" s="240">
        <f t="shared" ca="1" si="994"/>
        <v>-5.9126605007726776E-4</v>
      </c>
      <c r="EP488" s="240">
        <f t="shared" ca="1" si="995"/>
        <v>5.8391287299973654E-4</v>
      </c>
      <c r="EQ488" s="240">
        <f t="shared" ca="1" si="996"/>
        <v>-5.762079686414017E-4</v>
      </c>
      <c r="ER488" s="240">
        <f t="shared" ca="1" si="997"/>
        <v>5.6815597814857915E-4</v>
      </c>
      <c r="ES488" s="240">
        <f t="shared" ca="1" si="998"/>
        <v>-5.5976175173922131E-4</v>
      </c>
      <c r="ET488" s="240">
        <f t="shared" ca="1" si="999"/>
        <v>5.5103034578147549E-4</v>
      </c>
      <c r="EU488" s="240">
        <f t="shared" ca="1" si="1000"/>
        <v>-5.4196701974776221E-4</v>
      </c>
      <c r="EV488" s="240">
        <f t="shared" ca="1" si="1001"/>
        <v>5.3257723304682642E-4</v>
      </c>
      <c r="EW488" s="240">
        <f t="shared" ca="1" si="1002"/>
        <v>-5.2286664173502653E-4</v>
      </c>
      <c r="EX488" s="240">
        <f t="shared" ca="1" si="1003"/>
        <v>5.128410951095114E-4</v>
      </c>
      <c r="EY488" s="240">
        <f t="shared" ca="1" si="1004"/>
        <v>-5.0250663218464242E-4</v>
      </c>
      <c r="EZ488" s="240">
        <f t="shared" ca="1" si="1005"/>
        <v>4.9186947805450291E-4</v>
      </c>
      <c r="FA488" s="240">
        <f t="shared" ca="1" si="1006"/>
        <v>-4.8093604014294285E-4</v>
      </c>
      <c r="FB488" s="240">
        <f t="shared" ca="1" si="1007"/>
        <v>4.6971290434418337E-4</v>
      </c>
      <c r="FC488" s="240">
        <f t="shared" ca="1" si="1008"/>
        <v>-4.5820683105551717E-4</v>
      </c>
      <c r="FD488" s="240">
        <f t="shared" ca="1" si="1009"/>
        <v>4.4642475110530724E-4</v>
      </c>
      <c r="FE488" s="240">
        <f t="shared" ca="1" si="1010"/>
        <v>-4.3437376157790051E-4</v>
      </c>
      <c r="FF488" s="240">
        <f t="shared" ca="1" si="1011"/>
        <v>4.2206112153882853E-4</v>
      </c>
      <c r="FG488" s="240">
        <f t="shared" ca="1" si="1012"/>
        <v>-4.0949424766199469E-4</v>
      </c>
      <c r="FH488" s="240">
        <f t="shared" ca="1" si="1013"/>
        <v>3.9668070976237469E-4</v>
      </c>
      <c r="FI488" s="240">
        <f t="shared" ca="1" si="1014"/>
        <v>-3.8362822623601121E-4</v>
      </c>
      <c r="FJ488" s="240">
        <f t="shared" ca="1" si="1015"/>
        <v>3.7034465941097688E-4</v>
      </c>
      <c r="FK488" s="240">
        <f t="shared" ca="1" si="1016"/>
        <v>-3.5683801081116116E-4</v>
      </c>
      <c r="FL488" s="240">
        <f t="shared" ca="1" si="1017"/>
        <v>3.4311641633666499E-4</v>
      </c>
      <c r="FM488" s="240">
        <f t="shared" ca="1" si="1018"/>
        <v>-3.2918814136294881E-4</v>
      </c>
      <c r="FN488" s="240">
        <f t="shared" ca="1" si="1019"/>
        <v>3.1506157576198052E-4</v>
      </c>
      <c r="FO488" s="240">
        <f t="shared" ca="1" si="1020"/>
        <v>-3.0074522884868398E-4</v>
      </c>
      <c r="FP488" s="240">
        <f t="shared" ca="1" si="1021"/>
        <v>2.8624772425515075E-4</v>
      </c>
      <c r="FQ488" s="240">
        <f t="shared" ca="1" si="1022"/>
        <v>-2.7157779473601843E-4</v>
      </c>
      <c r="FR488" s="240">
        <f t="shared" ca="1" si="1023"/>
        <v>2.5674427690828536E-4</v>
      </c>
      <c r="FS488" s="240">
        <f t="shared" ca="1" si="1024"/>
        <v>-2.417561059283603E-4</v>
      </c>
      <c r="FT488" s="240">
        <f t="shared" ca="1" si="1025"/>
        <v>2.266223101101363E-4</v>
      </c>
      <c r="FU488" s="240">
        <f t="shared" ca="1" si="1026"/>
        <v>-2.1135200548625638E-4</v>
      </c>
      <c r="FV488" s="240">
        <f t="shared" ca="1" si="1027"/>
        <v>1.9595439031723234E-4</v>
      </c>
      <c r="FW488" s="240">
        <f t="shared" ca="1" si="1028"/>
        <v>-1.80438739550616E-4</v>
      </c>
      <c r="FX488" s="240">
        <f t="shared" ca="1" si="1029"/>
        <v>1.6481439923440514E-4</v>
      </c>
      <c r="FY488" s="240">
        <f t="shared" ca="1" si="1030"/>
        <v>-1.490907808869031E-4</v>
      </c>
      <c r="FZ488" s="240">
        <f t="shared" ca="1" si="1031"/>
        <v>1.3327735582785845E-4</v>
      </c>
      <c r="GA488" s="240">
        <f t="shared" ca="1" si="1032"/>
        <v>-1.1738364947315077E-4</v>
      </c>
      <c r="GB488" s="240">
        <f t="shared" ca="1" si="1033"/>
        <v>1.0141923559733142E-4</v>
      </c>
      <c r="GC488" s="240">
        <f t="shared" ca="1" si="1034"/>
        <v>-8.5393730566297915E-5</v>
      </c>
      <c r="GD488" s="240">
        <f t="shared" ca="1" si="1035"/>
        <v>6.931678754504861E-5</v>
      </c>
      <c r="GE488" s="240">
        <f t="shared" ca="1" si="1036"/>
        <v>-5.3198090682829181E-5</v>
      </c>
      <c r="GF488" s="240">
        <f t="shared" ca="1" si="1037"/>
        <v>3.7047349280061768E-5</v>
      </c>
      <c r="GG488" s="240">
        <f t="shared" ca="1" si="1038"/>
        <v>-2.087429193937776E-5</v>
      </c>
      <c r="GH488" s="240">
        <f t="shared" ca="1" si="1039"/>
        <v>4.6886607057695072E-6</v>
      </c>
      <c r="GI488" s="240">
        <f t="shared" ca="1" si="1040"/>
        <v>1.1499794801802531E-5</v>
      </c>
      <c r="GJ488" s="240">
        <f t="shared" ca="1" si="1041"/>
        <v>-2.768132326291605E-5</v>
      </c>
      <c r="GK488" s="240">
        <f t="shared" ca="1" si="1042"/>
        <v>4.3846177529967344E-5</v>
      </c>
      <c r="GL488" s="240">
        <f t="shared" ca="1" si="1043"/>
        <v>-5.9984620499188842E-5</v>
      </c>
      <c r="GM488" s="240">
        <f t="shared" ca="1" si="1044"/>
        <v>7.608693097606561E-5</v>
      </c>
      <c r="GN488" s="240">
        <f t="shared" ca="1" si="1045"/>
        <v>-9.2143409530721457E-5</v>
      </c>
      <c r="GO488" s="240">
        <f t="shared" ca="1" si="1046"/>
        <v>1.0814438434094011E-4</v>
      </c>
      <c r="GP488" s="240">
        <f t="shared" ca="1" si="1047"/>
        <v>-1.2408021701788458E-4</v>
      </c>
      <c r="GQ488" s="240">
        <f t="shared" ca="1" si="1048"/>
        <v>1.3994130841168183E-4</v>
      </c>
      <c r="GR488" s="240">
        <f t="shared" ca="1" si="1049"/>
        <v>-1.5571810439403465E-4</v>
      </c>
      <c r="GS488" s="240">
        <f t="shared" ca="1" si="1050"/>
        <v>1.7140110161297572E-4</v>
      </c>
      <c r="GT488" s="240">
        <f t="shared" ca="1" si="1051"/>
        <v>-1.8698085321747725E-4</v>
      </c>
      <c r="GU488" s="240">
        <f t="shared" ca="1" si="1052"/>
        <v>2.024479745475929E-4</v>
      </c>
      <c r="GV488" s="240">
        <f t="shared" ca="1" si="1053"/>
        <v>-2.177931487878587E-4</v>
      </c>
      <c r="GW488" s="240">
        <f t="shared" ca="1" si="1054"/>
        <v>2.3300713257910538E-4</v>
      </c>
      <c r="GX488" s="240">
        <f t="shared" ca="1" si="1055"/>
        <v>-2.4808076158645408E-4</v>
      </c>
      <c r="GY488" s="240">
        <f t="shared" ca="1" si="1056"/>
        <v>2.6300495601929048E-4</v>
      </c>
      <c r="GZ488" s="240">
        <f t="shared" ca="1" si="1057"/>
        <v>-2.7777072610100998E-4</v>
      </c>
      <c r="HA488" s="240">
        <f t="shared" ca="1" si="1058"/>
        <v>2.9236917748384306E-4</v>
      </c>
      <c r="HB488" s="240">
        <f t="shared" ca="1" si="1059"/>
        <v>-3.0679151660661442E-4</v>
      </c>
      <c r="HC488" s="240">
        <f t="shared" ca="1" si="1060"/>
        <v>3.2102905599138884E-4</v>
      </c>
      <c r="HD488" s="240">
        <f t="shared" ca="1" si="1061"/>
        <v>-3.3507321947688412E-4</v>
      </c>
      <c r="HE488" s="240">
        <f t="shared" ca="1" si="1062"/>
        <v>3.4891554738416164E-4</v>
      </c>
      <c r="HF488" s="240">
        <f t="shared" ca="1" si="1063"/>
        <v>-3.6254770161255078E-4</v>
      </c>
      <c r="HG488" s="240">
        <f t="shared" ca="1" si="1064"/>
        <v>3.7596147066195707E-4</v>
      </c>
      <c r="HH488" s="240">
        <f t="shared" ca="1" si="1065"/>
        <v>-3.8914877457954213E-4</v>
      </c>
      <c r="HI488" s="240">
        <f t="shared" ca="1" si="1066"/>
        <v>4.0210166982653081E-4</v>
      </c>
      <c r="HJ488" s="240">
        <f t="shared" ca="1" si="1067"/>
        <v>-4.1481235406322484E-4</v>
      </c>
      <c r="HK488" s="240">
        <f t="shared" ca="1" si="1068"/>
        <v>4.2727317084860527E-4</v>
      </c>
      <c r="HL488" s="240">
        <f t="shared" ca="1" si="1069"/>
        <v>-4.3947661425264002E-4</v>
      </c>
      <c r="HM488" s="240">
        <f t="shared" ca="1" si="1070"/>
        <v>4.5141533337733869E-4</v>
      </c>
      <c r="HN488" s="240">
        <f t="shared" ca="1" si="1071"/>
        <v>-4.6308213678477141E-4</v>
      </c>
      <c r="HO488" s="240">
        <f t="shared" ca="1" si="1072"/>
        <v>4.7446999682870751E-4</v>
      </c>
      <c r="HP488" s="240">
        <f t="shared" ca="1" si="1073"/>
        <v>-4.8557205388813043E-4</v>
      </c>
      <c r="HQ488" s="240">
        <f t="shared" ca="1" si="1074"/>
        <v>4.9638162049900044E-4</v>
      </c>
      <c r="HR488" s="240">
        <f t="shared" ca="1" si="1075"/>
        <v>-5.0689218538263481E-4</v>
      </c>
      <c r="HS488" s="240">
        <f t="shared" ca="1" si="1076"/>
        <v>5.1709741736766571E-4</v>
      </c>
      <c r="HT488" s="240">
        <f t="shared" ca="1" si="1077"/>
        <v>-5.2699116920399292E-4</v>
      </c>
      <c r="HU488" s="240">
        <f t="shared" ca="1" si="1078"/>
        <v>5.3656748126546146E-4</v>
      </c>
      <c r="HV488" s="240">
        <f t="shared" ca="1" si="1079"/>
        <v>-5.4582058513980892E-4</v>
      </c>
      <c r="HW488" s="240">
        <f t="shared" ca="1" si="1080"/>
        <v>5.5474490710317158E-4</v>
      </c>
      <c r="HX488" s="240">
        <f t="shared" ca="1" si="1081"/>
        <v>-5.6333507147774428E-4</v>
      </c>
      <c r="HY488" s="240">
        <f t="shared" ca="1" si="1082"/>
        <v>5.7158590386975204E-4</v>
      </c>
      <c r="HZ488" s="240">
        <f t="shared" ca="1" si="1083"/>
        <v>-5.7949243428620414E-4</v>
      </c>
      <c r="IA488" s="240">
        <f t="shared" ca="1" si="1084"/>
        <v>5.8704990012886074E-4</v>
      </c>
      <c r="IB488" s="240">
        <f t="shared" ca="1" si="1085"/>
        <v>-5.9425374906289026E-4</v>
      </c>
      <c r="IC488" s="240">
        <f t="shared" ca="1" si="1086"/>
        <v>6.0109964175909488E-4</v>
      </c>
      <c r="ID488" s="240">
        <f t="shared" ca="1" si="1087"/>
        <v>-6.0758345450763549E-4</v>
      </c>
      <c r="IE488" s="240">
        <f t="shared" ca="1" si="1088"/>
        <v>6.3718339614973177E-4</v>
      </c>
      <c r="IF488" s="240">
        <f t="shared" ca="1" si="1089"/>
        <v>-6.1944943819241757E-4</v>
      </c>
      <c r="IG488" s="240">
        <f t="shared" ca="1" si="1090"/>
        <v>6.2482446150380908E-4</v>
      </c>
      <c r="IH488" s="240">
        <f t="shared" ca="1" si="1091"/>
        <v>-6.2982311392325728E-4</v>
      </c>
      <c r="II488" s="240">
        <f t="shared" ca="1" si="1092"/>
        <v>6.3444238444948205E-4</v>
      </c>
      <c r="IJ488" s="240">
        <f t="shared" ca="1" si="1093"/>
        <v>-6.3867949060664425E-4</v>
      </c>
      <c r="IK488" s="240">
        <f t="shared" ca="1" si="1094"/>
        <v>6.4253188012044723E-4</v>
      </c>
      <c r="IL488" s="240">
        <f t="shared" ca="1" si="1095"/>
        <v>-6.4599723245546226E-4</v>
      </c>
      <c r="IM488" s="240">
        <f t="shared" ca="1" si="1096"/>
        <v>6.4907346021303945E-4</v>
      </c>
      <c r="IN488" s="240">
        <f t="shared" ca="1" si="1097"/>
        <v>-6.5175871038860515E-4</v>
      </c>
      <c r="IO488" s="240">
        <f t="shared" ca="1" si="1098"/>
        <v>6.5405136548787131E-4</v>
      </c>
      <c r="IP488" s="240">
        <f t="shared" ca="1" si="1099"/>
        <v>-6.5595004450111284E-4</v>
      </c>
      <c r="IQ488" s="240">
        <f t="shared" ca="1" si="1100"/>
        <v>6.5745360373509968E-4</v>
      </c>
      <c r="IR488" s="240">
        <f t="shared" ca="1" si="1101"/>
        <v>-6.5856113750197129E-4</v>
      </c>
      <c r="IS488" s="240">
        <f t="shared" ca="1" si="1102"/>
        <v>6.5927197866480199E-4</v>
      </c>
      <c r="IT488" s="240">
        <f t="shared" ca="1" si="1103"/>
        <v>-6.595856990394488E-4</v>
      </c>
      <c r="IU488" s="240">
        <f t="shared" ca="1" si="1104"/>
        <v>6.5950210965249321E-4</v>
      </c>
      <c r="IV488" s="240">
        <f t="shared" ca="1" si="1105"/>
        <v>-6.5902126085505607E-4</v>
      </c>
      <c r="IW488" s="240">
        <f t="shared" ca="1" si="1106"/>
        <v>6.5814344229246787E-4</v>
      </c>
      <c r="IX488" s="240">
        <f t="shared" ca="1" si="1107"/>
        <v>-6.5686918272981536E-4</v>
      </c>
      <c r="IY488" s="240">
        <f t="shared" ca="1" si="1108"/>
        <v>6.5519924973340797E-4</v>
      </c>
      <c r="IZ488" s="240">
        <f t="shared" ca="1" si="1109"/>
        <v>-6.5313464920844014E-4</v>
      </c>
      <c r="JA488" s="240">
        <f t="shared" ca="1" si="1110"/>
        <v>6.5067662479305539E-4</v>
      </c>
      <c r="JB488" s="240">
        <f t="shared" ca="1" si="1111"/>
        <v>-6.4782665710927281E-4</v>
      </c>
    </row>
    <row r="489" spans="2:262">
      <c r="B489" s="248">
        <v>128</v>
      </c>
      <c r="C489" s="247">
        <f t="shared" si="1112"/>
        <v>2.5000000000000018E-3</v>
      </c>
      <c r="D489" s="244">
        <f t="shared" ca="1" si="855"/>
        <v>23.807406173740233</v>
      </c>
      <c r="E489" s="243">
        <f ca="1">ED361</f>
        <v>-0.19259382625976648</v>
      </c>
      <c r="F489" s="242">
        <v>128</v>
      </c>
      <c r="G489" s="240">
        <f t="shared" ca="1" si="856"/>
        <v>7.4879081682285799E-4</v>
      </c>
      <c r="H489" s="240">
        <f t="shared" ca="1" si="857"/>
        <v>-7.4879081682285788E-4</v>
      </c>
      <c r="I489" s="240">
        <f t="shared" ca="1" si="858"/>
        <v>7.4879081682285788E-4</v>
      </c>
      <c r="J489" s="240">
        <f t="shared" ca="1" si="859"/>
        <v>-7.4879081682285788E-4</v>
      </c>
      <c r="K489" s="240">
        <f t="shared" ca="1" si="860"/>
        <v>7.4879081682285777E-4</v>
      </c>
      <c r="L489" s="240">
        <f t="shared" ca="1" si="861"/>
        <v>-7.4879081682285777E-4</v>
      </c>
      <c r="M489" s="240">
        <f t="shared" ca="1" si="862"/>
        <v>7.4879081682285777E-4</v>
      </c>
      <c r="N489" s="240">
        <f t="shared" ca="1" si="863"/>
        <v>-7.4879081682285766E-4</v>
      </c>
      <c r="O489" s="240">
        <f t="shared" ca="1" si="864"/>
        <v>7.4879081682285766E-4</v>
      </c>
      <c r="P489" s="240">
        <f t="shared" ca="1" si="865"/>
        <v>-7.4879081682285766E-4</v>
      </c>
      <c r="Q489" s="240">
        <f t="shared" ca="1" si="866"/>
        <v>7.4879081682285647E-4</v>
      </c>
      <c r="R489" s="240">
        <f t="shared" ca="1" si="867"/>
        <v>-7.4879081682285755E-4</v>
      </c>
      <c r="S489" s="240">
        <f t="shared" ca="1" si="868"/>
        <v>7.4879081682285864E-4</v>
      </c>
      <c r="T489" s="240">
        <f t="shared" ca="1" si="869"/>
        <v>-7.4879081682285745E-4</v>
      </c>
      <c r="U489" s="241">
        <f t="shared" ca="1" si="870"/>
        <v>7.4879081682285636E-4</v>
      </c>
      <c r="V489" s="240">
        <f t="shared" ca="1" si="871"/>
        <v>-7.4879081682285734E-4</v>
      </c>
      <c r="W489" s="240">
        <f t="shared" ca="1" si="872"/>
        <v>7.4879081682285842E-4</v>
      </c>
      <c r="X489" s="240">
        <f t="shared" ca="1" si="873"/>
        <v>-7.4879081682285734E-4</v>
      </c>
      <c r="Y489" s="240">
        <f t="shared" ca="1" si="874"/>
        <v>7.4879081682285614E-4</v>
      </c>
      <c r="Z489" s="240">
        <f t="shared" ca="1" si="875"/>
        <v>-7.4879081682285723E-4</v>
      </c>
      <c r="AA489" s="240">
        <f t="shared" ca="1" si="876"/>
        <v>7.4879081682285831E-4</v>
      </c>
      <c r="AB489" s="240">
        <f t="shared" ca="1" si="877"/>
        <v>-7.4879081682285495E-4</v>
      </c>
      <c r="AC489" s="240">
        <f t="shared" ca="1" si="878"/>
        <v>7.4879081682285604E-4</v>
      </c>
      <c r="AD489" s="240">
        <f t="shared" ca="1" si="879"/>
        <v>-7.4879081682285712E-4</v>
      </c>
      <c r="AE489" s="240">
        <f t="shared" ca="1" si="880"/>
        <v>7.487908168228581E-4</v>
      </c>
      <c r="AF489" s="240">
        <f t="shared" ca="1" si="881"/>
        <v>-7.4879081682285918E-4</v>
      </c>
      <c r="AG489" s="240">
        <f t="shared" ca="1" si="882"/>
        <v>7.4879081682285593E-4</v>
      </c>
      <c r="AH489" s="240">
        <f t="shared" ca="1" si="883"/>
        <v>-7.487908168228569E-4</v>
      </c>
      <c r="AI489" s="240">
        <f t="shared" ca="1" si="884"/>
        <v>7.4879081682285799E-4</v>
      </c>
      <c r="AJ489" s="240">
        <f t="shared" ca="1" si="885"/>
        <v>-7.4879081682285463E-4</v>
      </c>
      <c r="AK489" s="240">
        <f t="shared" ca="1" si="886"/>
        <v>7.4879081682285571E-4</v>
      </c>
      <c r="AL489" s="240">
        <f t="shared" ca="1" si="887"/>
        <v>-7.4879081682285679E-4</v>
      </c>
      <c r="AM489" s="240">
        <f t="shared" ca="1" si="888"/>
        <v>7.4879081682285788E-4</v>
      </c>
      <c r="AN489" s="240">
        <f t="shared" ca="1" si="889"/>
        <v>-7.4879081682285885E-4</v>
      </c>
      <c r="AO489" s="240">
        <f t="shared" ca="1" si="890"/>
        <v>7.487908168228556E-4</v>
      </c>
      <c r="AP489" s="240">
        <f t="shared" ca="1" si="891"/>
        <v>-7.4879081682285658E-4</v>
      </c>
      <c r="AQ489" s="240">
        <f t="shared" ca="1" si="892"/>
        <v>7.4879081682285766E-4</v>
      </c>
      <c r="AR489" s="240">
        <f t="shared" ca="1" si="893"/>
        <v>-7.4879081682285441E-4</v>
      </c>
      <c r="AS489" s="240">
        <f t="shared" ca="1" si="894"/>
        <v>7.4879081682285539E-4</v>
      </c>
      <c r="AT489" s="240">
        <f t="shared" ca="1" si="895"/>
        <v>-7.4879081682285647E-4</v>
      </c>
      <c r="AU489" s="240">
        <f t="shared" ca="1" si="896"/>
        <v>7.4879081682285322E-4</v>
      </c>
      <c r="AV489" s="240">
        <f t="shared" ca="1" si="897"/>
        <v>-7.4879081682285864E-4</v>
      </c>
      <c r="AW489" s="240">
        <f t="shared" ca="1" si="898"/>
        <v>7.4879081682285528E-4</v>
      </c>
      <c r="AX489" s="240">
        <f t="shared" ca="1" si="899"/>
        <v>-7.4879081682285192E-4</v>
      </c>
      <c r="AY489" s="240">
        <f t="shared" ca="1" si="900"/>
        <v>7.4879081682285734E-4</v>
      </c>
      <c r="AZ489" s="240">
        <f t="shared" ca="1" si="901"/>
        <v>-7.4879081682285408E-4</v>
      </c>
      <c r="BA489" s="240">
        <f t="shared" ca="1" si="902"/>
        <v>7.4879081682285951E-4</v>
      </c>
      <c r="BB489" s="240">
        <f t="shared" ca="1" si="903"/>
        <v>-7.4879081682285614E-4</v>
      </c>
      <c r="BC489" s="240">
        <f t="shared" ca="1" si="904"/>
        <v>7.4879081682285289E-4</v>
      </c>
      <c r="BD489" s="240">
        <f t="shared" ca="1" si="905"/>
        <v>-7.4879081682285831E-4</v>
      </c>
      <c r="BE489" s="240">
        <f t="shared" ca="1" si="906"/>
        <v>7.4879081682285495E-4</v>
      </c>
      <c r="BF489" s="240">
        <f t="shared" ca="1" si="907"/>
        <v>-7.4879081682286037E-4</v>
      </c>
      <c r="BG489" s="240">
        <f t="shared" ca="1" si="908"/>
        <v>7.4879081682285712E-4</v>
      </c>
      <c r="BH489" s="240">
        <f t="shared" ca="1" si="909"/>
        <v>-7.4879081682285376E-4</v>
      </c>
      <c r="BI489" s="240">
        <f t="shared" ca="1" si="910"/>
        <v>7.4879081682285918E-4</v>
      </c>
      <c r="BJ489" s="240">
        <f t="shared" ca="1" si="911"/>
        <v>-7.4879081682285593E-4</v>
      </c>
      <c r="BK489" s="240">
        <f t="shared" ca="1" si="912"/>
        <v>7.4879081682285257E-4</v>
      </c>
      <c r="BL489" s="240">
        <f t="shared" ca="1" si="913"/>
        <v>-7.4879081682285799E-4</v>
      </c>
      <c r="BM489" s="240">
        <f t="shared" ca="1" si="914"/>
        <v>7.4879081682285463E-4</v>
      </c>
      <c r="BN489" s="240">
        <f t="shared" ca="1" si="915"/>
        <v>-7.4879081682285137E-4</v>
      </c>
      <c r="BO489" s="240">
        <f t="shared" ca="1" si="916"/>
        <v>7.4879081682285679E-4</v>
      </c>
      <c r="BP489" s="240">
        <f t="shared" ca="1" si="917"/>
        <v>-7.4879081682285343E-4</v>
      </c>
      <c r="BQ489" s="240">
        <f t="shared" ca="1" si="918"/>
        <v>7.4879081682285885E-4</v>
      </c>
      <c r="BR489" s="240">
        <f t="shared" ca="1" si="919"/>
        <v>-7.487908168228556E-4</v>
      </c>
      <c r="BS489" s="240">
        <f t="shared" ca="1" si="920"/>
        <v>7.4879081682285224E-4</v>
      </c>
      <c r="BT489" s="240">
        <f t="shared" ca="1" si="921"/>
        <v>-7.4879081682285766E-4</v>
      </c>
      <c r="BU489" s="240">
        <f t="shared" ca="1" si="922"/>
        <v>7.4879081682285441E-4</v>
      </c>
      <c r="BV489" s="240">
        <f t="shared" ca="1" si="923"/>
        <v>-7.4879081682285983E-4</v>
      </c>
      <c r="BW489" s="240">
        <f t="shared" ca="1" si="924"/>
        <v>7.4879081682285647E-4</v>
      </c>
      <c r="BX489" s="240">
        <f t="shared" ca="1" si="925"/>
        <v>-7.4879081682285322E-4</v>
      </c>
      <c r="BY489" s="240">
        <f t="shared" ca="1" si="926"/>
        <v>7.4879081682285864E-4</v>
      </c>
      <c r="BZ489" s="240">
        <f t="shared" ca="1" si="927"/>
        <v>-7.4879081682285528E-4</v>
      </c>
      <c r="CA489" s="240">
        <f t="shared" ca="1" si="928"/>
        <v>7.4879081682285192E-4</v>
      </c>
      <c r="CB489" s="240">
        <f t="shared" ca="1" si="929"/>
        <v>-7.4879081682285734E-4</v>
      </c>
      <c r="CC489" s="240">
        <f t="shared" ca="1" si="930"/>
        <v>7.4879081682285408E-4</v>
      </c>
      <c r="CD489" s="240">
        <f t="shared" ca="1" si="931"/>
        <v>-7.4879081682285072E-4</v>
      </c>
      <c r="CE489" s="240">
        <f t="shared" ca="1" si="932"/>
        <v>7.4879081682285614E-4</v>
      </c>
      <c r="CF489" s="240">
        <f t="shared" ca="1" si="933"/>
        <v>-7.4879081682285289E-4</v>
      </c>
      <c r="CG489" s="240">
        <f t="shared" ca="1" si="934"/>
        <v>7.4879081682285831E-4</v>
      </c>
      <c r="CH489" s="240">
        <f t="shared" ca="1" si="935"/>
        <v>-7.4879081682285495E-4</v>
      </c>
      <c r="CI489" s="240">
        <f t="shared" ca="1" si="936"/>
        <v>7.487908168228517E-4</v>
      </c>
      <c r="CJ489" s="240">
        <f t="shared" ca="1" si="937"/>
        <v>-7.4879081682284834E-4</v>
      </c>
      <c r="CK489" s="240">
        <f t="shared" ca="1" si="938"/>
        <v>7.4879081682286254E-4</v>
      </c>
      <c r="CL489" s="240">
        <f t="shared" ca="1" si="939"/>
        <v>-7.4879081682285918E-4</v>
      </c>
      <c r="CM489" s="240">
        <f t="shared" ca="1" si="940"/>
        <v>7.4879081682285593E-4</v>
      </c>
      <c r="CN489" s="240">
        <f t="shared" ca="1" si="941"/>
        <v>-7.4879081682285257E-4</v>
      </c>
      <c r="CO489" s="240">
        <f t="shared" ca="1" si="942"/>
        <v>7.4879081682284921E-4</v>
      </c>
      <c r="CP489" s="240">
        <f t="shared" ca="1" si="943"/>
        <v>-7.4879081682284595E-4</v>
      </c>
      <c r="CQ489" s="240">
        <f t="shared" ca="1" si="944"/>
        <v>7.4879081682286005E-4</v>
      </c>
      <c r="CR489" s="240">
        <f t="shared" ca="1" si="945"/>
        <v>-7.4879081682285679E-4</v>
      </c>
      <c r="CS489" s="240">
        <f t="shared" ca="1" si="946"/>
        <v>7.4879081682285343E-4</v>
      </c>
      <c r="CT489" s="240">
        <f t="shared" ca="1" si="947"/>
        <v>-7.4879081682285018E-4</v>
      </c>
      <c r="CU489" s="240">
        <f t="shared" ca="1" si="948"/>
        <v>7.4879081682284682E-4</v>
      </c>
      <c r="CV489" s="240">
        <f t="shared" ca="1" si="949"/>
        <v>-7.4879081682286102E-4</v>
      </c>
      <c r="CW489" s="240">
        <f t="shared" ca="1" si="950"/>
        <v>7.4879081682285766E-4</v>
      </c>
      <c r="CX489" s="240">
        <f t="shared" ca="1" si="951"/>
        <v>-7.4879081682285441E-4</v>
      </c>
      <c r="CY489" s="240">
        <f t="shared" ca="1" si="952"/>
        <v>7.4879081682285105E-4</v>
      </c>
      <c r="CZ489" s="240">
        <f t="shared" ca="1" si="953"/>
        <v>-7.4879081682284769E-4</v>
      </c>
      <c r="DA489" s="240">
        <f t="shared" ca="1" si="954"/>
        <v>7.4879081682286189E-4</v>
      </c>
      <c r="DB489" s="240">
        <f t="shared" ca="1" si="955"/>
        <v>-7.4879081682285864E-4</v>
      </c>
      <c r="DC489" s="240">
        <f t="shared" ca="1" si="956"/>
        <v>7.4879081682285528E-4</v>
      </c>
      <c r="DD489" s="240">
        <f t="shared" ca="1" si="957"/>
        <v>-7.4879081682285192E-4</v>
      </c>
      <c r="DE489" s="240">
        <f t="shared" ca="1" si="958"/>
        <v>7.4879081682284866E-4</v>
      </c>
      <c r="DF489" s="240">
        <f t="shared" ca="1" si="959"/>
        <v>-7.4879081682286276E-4</v>
      </c>
      <c r="DG489" s="240">
        <f t="shared" ca="1" si="960"/>
        <v>7.4879081682285951E-4</v>
      </c>
      <c r="DH489" s="240">
        <f t="shared" ca="1" si="961"/>
        <v>-7.4879081682285614E-4</v>
      </c>
      <c r="DI489" s="240">
        <f t="shared" ca="1" si="962"/>
        <v>7.4879081682285289E-4</v>
      </c>
      <c r="DJ489" s="240">
        <f t="shared" ca="1" si="963"/>
        <v>-7.4879081682284953E-4</v>
      </c>
      <c r="DK489" s="240">
        <f t="shared" ca="1" si="964"/>
        <v>7.4879081682284628E-4</v>
      </c>
      <c r="DL489" s="240">
        <f t="shared" ca="1" si="965"/>
        <v>-7.4879081682286037E-4</v>
      </c>
      <c r="DM489" s="240">
        <f t="shared" ca="1" si="966"/>
        <v>7.4879081682285712E-4</v>
      </c>
      <c r="DN489" s="240">
        <f t="shared" ca="1" si="967"/>
        <v>-7.4879081682285376E-4</v>
      </c>
      <c r="DO489" s="240">
        <f t="shared" ca="1" si="968"/>
        <v>7.487908168228504E-4</v>
      </c>
      <c r="DP489" s="240">
        <f t="shared" ca="1" si="969"/>
        <v>-7.4879081682284715E-4</v>
      </c>
      <c r="DQ489" s="240">
        <f t="shared" ca="1" si="970"/>
        <v>7.4879081682286135E-4</v>
      </c>
      <c r="DR489" s="240">
        <f t="shared" ca="1" si="971"/>
        <v>-7.4879081682285799E-4</v>
      </c>
      <c r="DS489" s="240">
        <f t="shared" ca="1" si="972"/>
        <v>7.4879081682285463E-4</v>
      </c>
      <c r="DT489" s="240">
        <f t="shared" ca="1" si="973"/>
        <v>-7.4879081682285137E-4</v>
      </c>
      <c r="DU489" s="240">
        <f t="shared" ca="1" si="974"/>
        <v>7.4879081682284801E-4</v>
      </c>
      <c r="DV489" s="240">
        <f t="shared" ca="1" si="975"/>
        <v>-7.4879081682284476E-4</v>
      </c>
      <c r="DW489" s="240">
        <f t="shared" ca="1" si="976"/>
        <v>7.4879081682285885E-4</v>
      </c>
      <c r="DX489" s="240">
        <f t="shared" ca="1" si="977"/>
        <v>-7.487908168228556E-4</v>
      </c>
      <c r="DY489" s="240">
        <f t="shared" ca="1" si="978"/>
        <v>7.4879081682285224E-4</v>
      </c>
      <c r="DZ489" s="240">
        <f t="shared" ca="1" si="979"/>
        <v>-7.4879081682284899E-4</v>
      </c>
      <c r="EA489" s="240">
        <f t="shared" ca="1" si="980"/>
        <v>7.4879081682284563E-4</v>
      </c>
      <c r="EB489" s="240">
        <f t="shared" ca="1" si="981"/>
        <v>-7.4879081682285983E-4</v>
      </c>
      <c r="EC489" s="240">
        <f t="shared" ca="1" si="982"/>
        <v>7.4879081682285647E-4</v>
      </c>
      <c r="ED489" s="240">
        <f t="shared" ca="1" si="983"/>
        <v>-7.4879081682285322E-4</v>
      </c>
      <c r="EE489" s="240">
        <f t="shared" ca="1" si="984"/>
        <v>7.4879081682284986E-4</v>
      </c>
      <c r="EF489" s="240">
        <f t="shared" ca="1" si="985"/>
        <v>-7.4879081682284649E-4</v>
      </c>
      <c r="EG489" s="240">
        <f t="shared" ca="1" si="986"/>
        <v>7.487908168228607E-4</v>
      </c>
      <c r="EH489" s="240">
        <f t="shared" ca="1" si="987"/>
        <v>-7.4879081682285734E-4</v>
      </c>
      <c r="EI489" s="240">
        <f t="shared" ca="1" si="988"/>
        <v>7.4879081682285408E-4</v>
      </c>
      <c r="EJ489" s="240">
        <f t="shared" ca="1" si="989"/>
        <v>-7.4879081682285072E-4</v>
      </c>
      <c r="EK489" s="240">
        <f t="shared" ca="1" si="990"/>
        <v>7.4879081682284747E-4</v>
      </c>
      <c r="EL489" s="240">
        <f t="shared" ca="1" si="991"/>
        <v>-7.4879081682286157E-4</v>
      </c>
      <c r="EM489" s="240">
        <f t="shared" ca="1" si="992"/>
        <v>7.4879081682285831E-4</v>
      </c>
      <c r="EN489" s="240">
        <f t="shared" ca="1" si="993"/>
        <v>-7.4879081682285495E-4</v>
      </c>
      <c r="EO489" s="240">
        <f t="shared" ca="1" si="994"/>
        <v>7.487908168228517E-4</v>
      </c>
      <c r="EP489" s="240">
        <f t="shared" ca="1" si="995"/>
        <v>-7.4879081682284834E-4</v>
      </c>
      <c r="EQ489" s="240">
        <f t="shared" ca="1" si="996"/>
        <v>7.4879081682284498E-4</v>
      </c>
      <c r="ER489" s="240">
        <f t="shared" ca="1" si="997"/>
        <v>-7.4879081682285918E-4</v>
      </c>
      <c r="ES489" s="240">
        <f t="shared" ca="1" si="998"/>
        <v>7.4879081682285593E-4</v>
      </c>
      <c r="ET489" s="240">
        <f t="shared" ca="1" si="999"/>
        <v>-7.4879081682285257E-4</v>
      </c>
      <c r="EU489" s="240">
        <f t="shared" ca="1" si="1000"/>
        <v>7.4879081682284921E-4</v>
      </c>
      <c r="EV489" s="240">
        <f t="shared" ca="1" si="1001"/>
        <v>-7.4879081682284595E-4</v>
      </c>
      <c r="EW489" s="240">
        <f t="shared" ca="1" si="1002"/>
        <v>7.4879081682286005E-4</v>
      </c>
      <c r="EX489" s="240">
        <f t="shared" ca="1" si="1003"/>
        <v>-7.4879081682285679E-4</v>
      </c>
      <c r="EY489" s="240">
        <f t="shared" ca="1" si="1004"/>
        <v>7.4879081682285343E-4</v>
      </c>
      <c r="EZ489" s="240">
        <f t="shared" ca="1" si="1005"/>
        <v>-7.4879081682285018E-4</v>
      </c>
      <c r="FA489" s="240">
        <f t="shared" ca="1" si="1006"/>
        <v>7.4879081682284682E-4</v>
      </c>
      <c r="FB489" s="240">
        <f t="shared" ca="1" si="1007"/>
        <v>-7.4879081682284357E-4</v>
      </c>
      <c r="FC489" s="240">
        <f t="shared" ca="1" si="1008"/>
        <v>7.4879081682285766E-4</v>
      </c>
      <c r="FD489" s="240">
        <f t="shared" ca="1" si="1009"/>
        <v>-7.4879081682285441E-4</v>
      </c>
      <c r="FE489" s="240">
        <f t="shared" ca="1" si="1010"/>
        <v>7.4879081682285105E-4</v>
      </c>
      <c r="FF489" s="240">
        <f t="shared" ca="1" si="1011"/>
        <v>-7.4879081682284769E-4</v>
      </c>
      <c r="FG489" s="240">
        <f t="shared" ca="1" si="1012"/>
        <v>7.4879081682284443E-4</v>
      </c>
      <c r="FH489" s="240">
        <f t="shared" ca="1" si="1013"/>
        <v>-7.4879081682285864E-4</v>
      </c>
      <c r="FI489" s="240">
        <f t="shared" ca="1" si="1014"/>
        <v>7.4879081682285528E-4</v>
      </c>
      <c r="FJ489" s="240">
        <f t="shared" ca="1" si="1015"/>
        <v>-7.4879081682285192E-4</v>
      </c>
      <c r="FK489" s="240">
        <f t="shared" ca="1" si="1016"/>
        <v>7.4879081682284866E-4</v>
      </c>
      <c r="FL489" s="240">
        <f t="shared" ca="1" si="1017"/>
        <v>-7.487908168228453E-4</v>
      </c>
      <c r="FM489" s="240">
        <f t="shared" ca="1" si="1018"/>
        <v>7.4879081682284205E-4</v>
      </c>
      <c r="FN489" s="240">
        <f t="shared" ca="1" si="1019"/>
        <v>-7.4879081682283869E-4</v>
      </c>
      <c r="FO489" s="240">
        <f t="shared" ca="1" si="1020"/>
        <v>7.4879081682283533E-4</v>
      </c>
      <c r="FP489" s="240">
        <f t="shared" ca="1" si="1021"/>
        <v>-7.4879081682286699E-4</v>
      </c>
      <c r="FQ489" s="240">
        <f t="shared" ca="1" si="1022"/>
        <v>7.4879081682286373E-4</v>
      </c>
      <c r="FR489" s="240">
        <f t="shared" ca="1" si="1023"/>
        <v>-7.4879081682286037E-4</v>
      </c>
      <c r="FS489" s="240">
        <f t="shared" ca="1" si="1024"/>
        <v>7.4879081682285712E-4</v>
      </c>
      <c r="FT489" s="240">
        <f t="shared" ca="1" si="1025"/>
        <v>-7.4879081682285376E-4</v>
      </c>
      <c r="FU489" s="240">
        <f t="shared" ca="1" si="1026"/>
        <v>7.487908168228504E-4</v>
      </c>
      <c r="FV489" s="240">
        <f t="shared" ca="1" si="1027"/>
        <v>-7.4879081682284715E-4</v>
      </c>
      <c r="FW489" s="240">
        <f t="shared" ca="1" si="1028"/>
        <v>7.4879081682284378E-4</v>
      </c>
      <c r="FX489" s="240">
        <f t="shared" ca="1" si="1029"/>
        <v>-7.4879081682284053E-4</v>
      </c>
      <c r="FY489" s="240">
        <f t="shared" ca="1" si="1030"/>
        <v>7.4879081682283717E-4</v>
      </c>
      <c r="FZ489" s="240">
        <f t="shared" ca="1" si="1031"/>
        <v>-7.4879081682283392E-4</v>
      </c>
      <c r="GA489" s="240">
        <f t="shared" ca="1" si="1032"/>
        <v>7.4879081682286558E-4</v>
      </c>
      <c r="GB489" s="240">
        <f t="shared" ca="1" si="1033"/>
        <v>-7.4879081682286222E-4</v>
      </c>
      <c r="GC489" s="240">
        <f t="shared" ca="1" si="1034"/>
        <v>7.4879081682285885E-4</v>
      </c>
      <c r="GD489" s="240">
        <f t="shared" ca="1" si="1035"/>
        <v>-7.487908168228556E-4</v>
      </c>
      <c r="GE489" s="240">
        <f t="shared" ca="1" si="1036"/>
        <v>7.4879081682285224E-4</v>
      </c>
      <c r="GF489" s="240">
        <f t="shared" ca="1" si="1037"/>
        <v>-7.4879081682284899E-4</v>
      </c>
      <c r="GG489" s="240">
        <f t="shared" ca="1" si="1038"/>
        <v>7.4879081682284563E-4</v>
      </c>
      <c r="GH489" s="240">
        <f t="shared" ca="1" si="1039"/>
        <v>-7.4879081682284227E-4</v>
      </c>
      <c r="GI489" s="240">
        <f t="shared" ca="1" si="1040"/>
        <v>7.4879081682283901E-4</v>
      </c>
      <c r="GJ489" s="240">
        <f t="shared" ca="1" si="1041"/>
        <v>-7.4879081682283565E-4</v>
      </c>
      <c r="GK489" s="240">
        <f t="shared" ca="1" si="1042"/>
        <v>7.4879081682286731E-4</v>
      </c>
      <c r="GL489" s="240">
        <f t="shared" ca="1" si="1043"/>
        <v>-7.4879081682286406E-4</v>
      </c>
      <c r="GM489" s="240">
        <f t="shared" ca="1" si="1044"/>
        <v>7.487908168228607E-4</v>
      </c>
      <c r="GN489" s="240">
        <f t="shared" ca="1" si="1045"/>
        <v>-7.4879081682285734E-4</v>
      </c>
      <c r="GO489" s="240">
        <f t="shared" ca="1" si="1046"/>
        <v>7.4879081682285408E-4</v>
      </c>
      <c r="GP489" s="240">
        <f t="shared" ca="1" si="1047"/>
        <v>-7.4879081682285072E-4</v>
      </c>
      <c r="GQ489" s="240">
        <f t="shared" ca="1" si="1048"/>
        <v>7.4879081682284747E-4</v>
      </c>
      <c r="GR489" s="240">
        <f t="shared" ca="1" si="1049"/>
        <v>-7.4879081682284411E-4</v>
      </c>
      <c r="GS489" s="240">
        <f t="shared" ca="1" si="1050"/>
        <v>7.4879081682284075E-4</v>
      </c>
      <c r="GT489" s="240">
        <f t="shared" ca="1" si="1051"/>
        <v>-7.487908168228375E-4</v>
      </c>
      <c r="GU489" s="240">
        <f t="shared" ca="1" si="1052"/>
        <v>7.4879081682283413E-4</v>
      </c>
      <c r="GV489" s="240">
        <f t="shared" ca="1" si="1053"/>
        <v>-7.4879081682286579E-4</v>
      </c>
      <c r="GW489" s="240">
        <f t="shared" ca="1" si="1054"/>
        <v>7.4879081682286254E-4</v>
      </c>
      <c r="GX489" s="240">
        <f t="shared" ca="1" si="1055"/>
        <v>-7.4879081682285918E-4</v>
      </c>
      <c r="GY489" s="240">
        <f t="shared" ca="1" si="1056"/>
        <v>7.4879081682285593E-4</v>
      </c>
      <c r="GZ489" s="240">
        <f t="shared" ca="1" si="1057"/>
        <v>-7.4879081682285257E-4</v>
      </c>
      <c r="HA489" s="240">
        <f t="shared" ca="1" si="1058"/>
        <v>7.4879081682284921E-4</v>
      </c>
      <c r="HB489" s="240">
        <f t="shared" ca="1" si="1059"/>
        <v>-7.4879081682284595E-4</v>
      </c>
      <c r="HC489" s="240">
        <f t="shared" ca="1" si="1060"/>
        <v>7.4879081682284259E-4</v>
      </c>
      <c r="HD489" s="240">
        <f t="shared" ca="1" si="1061"/>
        <v>-7.4879081682283934E-4</v>
      </c>
      <c r="HE489" s="240">
        <f t="shared" ca="1" si="1062"/>
        <v>7.4879081682283598E-4</v>
      </c>
      <c r="HF489" s="240">
        <f t="shared" ca="1" si="1063"/>
        <v>-7.4879081682286764E-4</v>
      </c>
      <c r="HG489" s="240">
        <f t="shared" ca="1" si="1064"/>
        <v>7.4879081682286428E-4</v>
      </c>
      <c r="HH489" s="240">
        <f t="shared" ca="1" si="1065"/>
        <v>-7.4879081682286102E-4</v>
      </c>
      <c r="HI489" s="240">
        <f t="shared" ca="1" si="1066"/>
        <v>7.4879081682285766E-4</v>
      </c>
      <c r="HJ489" s="240">
        <f t="shared" ca="1" si="1067"/>
        <v>-7.4879081682285441E-4</v>
      </c>
      <c r="HK489" s="240">
        <f t="shared" ca="1" si="1068"/>
        <v>7.4879081682285105E-4</v>
      </c>
      <c r="HL489" s="240">
        <f t="shared" ca="1" si="1069"/>
        <v>-7.4879081682284769E-4</v>
      </c>
      <c r="HM489" s="240">
        <f t="shared" ca="1" si="1070"/>
        <v>7.4879081682284443E-4</v>
      </c>
      <c r="HN489" s="240">
        <f t="shared" ca="1" si="1071"/>
        <v>-7.4879081682284107E-4</v>
      </c>
      <c r="HO489" s="240">
        <f t="shared" ca="1" si="1072"/>
        <v>7.4879081682283782E-4</v>
      </c>
      <c r="HP489" s="240">
        <f t="shared" ca="1" si="1073"/>
        <v>-7.4879081682283446E-4</v>
      </c>
      <c r="HQ489" s="240">
        <f t="shared" ca="1" si="1074"/>
        <v>7.4879081682286612E-4</v>
      </c>
      <c r="HR489" s="240">
        <f t="shared" ca="1" si="1075"/>
        <v>-7.4879081682286276E-4</v>
      </c>
      <c r="HS489" s="240">
        <f t="shared" ca="1" si="1076"/>
        <v>7.4879081682285951E-4</v>
      </c>
      <c r="HT489" s="240">
        <f t="shared" ca="1" si="1077"/>
        <v>-7.4879081682285614E-4</v>
      </c>
      <c r="HU489" s="240">
        <f t="shared" ca="1" si="1078"/>
        <v>7.4879081682285289E-4</v>
      </c>
      <c r="HV489" s="240">
        <f t="shared" ca="1" si="1079"/>
        <v>-7.4879081682284953E-4</v>
      </c>
      <c r="HW489" s="240">
        <f t="shared" ca="1" si="1080"/>
        <v>7.4879081682284628E-4</v>
      </c>
      <c r="HX489" s="240">
        <f t="shared" ca="1" si="1081"/>
        <v>-7.4879081682284292E-4</v>
      </c>
      <c r="HY489" s="240">
        <f t="shared" ca="1" si="1082"/>
        <v>7.4879081682283956E-4</v>
      </c>
      <c r="HZ489" s="240">
        <f t="shared" ca="1" si="1083"/>
        <v>-7.487908168228363E-4</v>
      </c>
      <c r="IA489" s="240">
        <f t="shared" ca="1" si="1084"/>
        <v>7.4879081682283294E-4</v>
      </c>
      <c r="IB489" s="240">
        <f t="shared" ca="1" si="1085"/>
        <v>-7.487908168228646E-4</v>
      </c>
      <c r="IC489" s="240">
        <f t="shared" ca="1" si="1086"/>
        <v>7.4879081682286135E-4</v>
      </c>
      <c r="ID489" s="240">
        <f t="shared" ca="1" si="1087"/>
        <v>-7.4879081682285799E-4</v>
      </c>
      <c r="IE489" s="240">
        <f t="shared" ca="1" si="1088"/>
        <v>7.4879081682285289E-4</v>
      </c>
      <c r="IF489" s="240">
        <f t="shared" ca="1" si="1089"/>
        <v>-7.4879081682285137E-4</v>
      </c>
      <c r="IG489" s="240">
        <f t="shared" ca="1" si="1090"/>
        <v>7.4879081682284801E-4</v>
      </c>
      <c r="IH489" s="240">
        <f t="shared" ca="1" si="1091"/>
        <v>-7.4879081682284476E-4</v>
      </c>
      <c r="II489" s="240">
        <f t="shared" ca="1" si="1092"/>
        <v>7.487908168228414E-4</v>
      </c>
      <c r="IJ489" s="240">
        <f t="shared" ca="1" si="1093"/>
        <v>-7.4879081682283804E-4</v>
      </c>
      <c r="IK489" s="240">
        <f t="shared" ca="1" si="1094"/>
        <v>7.4879081682283479E-4</v>
      </c>
      <c r="IL489" s="240">
        <f t="shared" ca="1" si="1095"/>
        <v>-7.4879081682283142E-4</v>
      </c>
      <c r="IM489" s="240">
        <f t="shared" ca="1" si="1096"/>
        <v>7.4879081682286308E-4</v>
      </c>
      <c r="IN489" s="240">
        <f t="shared" ca="1" si="1097"/>
        <v>-7.4879081682285983E-4</v>
      </c>
      <c r="IO489" s="240">
        <f t="shared" ca="1" si="1098"/>
        <v>7.4879081682285647E-4</v>
      </c>
      <c r="IP489" s="240">
        <f t="shared" ca="1" si="1099"/>
        <v>-7.4879081682285311E-4</v>
      </c>
      <c r="IQ489" s="240">
        <f t="shared" ca="1" si="1100"/>
        <v>7.4879081682284986E-4</v>
      </c>
      <c r="IR489" s="240">
        <f t="shared" ca="1" si="1101"/>
        <v>-7.4879081682284649E-4</v>
      </c>
      <c r="IS489" s="240">
        <f t="shared" ca="1" si="1102"/>
        <v>7.4879081682284324E-4</v>
      </c>
      <c r="IT489" s="240">
        <f t="shared" ca="1" si="1103"/>
        <v>-7.4879081682283988E-4</v>
      </c>
      <c r="IU489" s="240">
        <f t="shared" ca="1" si="1104"/>
        <v>7.4879081682283663E-4</v>
      </c>
      <c r="IV489" s="240">
        <f t="shared" ca="1" si="1105"/>
        <v>-7.4879081682283327E-4</v>
      </c>
      <c r="IW489" s="240">
        <f t="shared" ca="1" si="1106"/>
        <v>7.4879081682286493E-4</v>
      </c>
      <c r="IX489" s="240">
        <f t="shared" ca="1" si="1107"/>
        <v>-7.4879081682286157E-4</v>
      </c>
      <c r="IY489" s="240">
        <f t="shared" ca="1" si="1108"/>
        <v>7.4879081682285831E-4</v>
      </c>
      <c r="IZ489" s="240">
        <f t="shared" ca="1" si="1109"/>
        <v>-7.4879081682285495E-4</v>
      </c>
      <c r="JA489" s="240">
        <f t="shared" ca="1" si="1110"/>
        <v>7.487908168228517E-4</v>
      </c>
      <c r="JB489" s="240">
        <f t="shared" ca="1" si="1111"/>
        <v>-7.4879081682284834E-4</v>
      </c>
    </row>
    <row r="490" spans="2:262">
      <c r="B490" s="248">
        <v>129</v>
      </c>
      <c r="C490" s="247">
        <f t="shared" si="1112"/>
        <v>2.5195312500000018E-3</v>
      </c>
      <c r="D490" s="244">
        <f t="shared" ref="D490:D553" ca="1" si="1113">Vo_set2+E490</f>
        <v>23.810756937581701</v>
      </c>
      <c r="E490" s="243">
        <f ca="1">EE361</f>
        <v>-0.18924306241829839</v>
      </c>
      <c r="F490" s="242">
        <v>129</v>
      </c>
      <c r="G490" s="240">
        <f t="shared" ref="G490:G553" ca="1" si="1114">2*IMREAL(K229)*COS(2*PI()*B229*1/Nt_load2)-2*IMAGINARY(K229)*SIN(2*PI()*B229*1/Nt_load2)</f>
        <v>6.485760738947795E-4</v>
      </c>
      <c r="H490" s="240">
        <f t="shared" ref="H490:H553" ca="1" si="1115">2*IMREAL(K229)*COS(2*PI()*B229*2/Nt_load2)-2*IMAGINARY(K229)*SIN(2*PI()*B229*2/Nt_load2)</f>
        <v>-6.5095607444984023E-4</v>
      </c>
      <c r="I490" s="240">
        <f t="shared" ref="I490:I553" ca="1" si="1116">2*IMREAL(K229)*COS(2*PI()*B229*3/Nt_load2)-2*IMAGINARY(K229)*SIN(2*PI()*B229*3/Nt_load2)</f>
        <v>6.52943963406468E-4</v>
      </c>
      <c r="J490" s="240">
        <f t="shared" ref="J490:J553" ca="1" si="1117">2*IMREAL(K229)*COS(2*PI()*B229*4/Nt_load2)-2*IMAGINARY(K229)*SIN(2*PI()*B229*4/Nt_load2)</f>
        <v>-6.5453854333468689E-4</v>
      </c>
      <c r="K490" s="240">
        <f t="shared" ref="K490:K553" ca="1" si="1118">2*IMREAL(K229)*COS(2*PI()*B229*5/Nt_load2)-2*IMAGINARY(K229)*SIN(2*PI()*B229*5/Nt_load2)</f>
        <v>6.5573885371917348E-4</v>
      </c>
      <c r="L490" s="240">
        <f t="shared" ref="L490:L553" ca="1" si="1119">2*IMREAL(K229)*COS(2*PI()*B229*6/Nt_load2)-2*IMAGINARY(K229)*SIN(2*PI()*B229*6/Nt_load2)</f>
        <v>-6.5654417153783494E-4</v>
      </c>
      <c r="M490" s="240">
        <f t="shared" ref="M490:M553" ca="1" si="1120">2*IMREAL(K229)*COS(2*PI()*B229*7/Nt_load2)-2*IMAGINARY(K229)*SIN(2*PI()*B229*7/Nt_load2)</f>
        <v>6.5695401169732969E-4</v>
      </c>
      <c r="N490" s="240">
        <f t="shared" ref="N490:N553" ca="1" si="1121">2*IMREAL(K229)*COS(2*PI()*B229*8/Nt_load2)-2*IMAGINARY(K229)*SIN(2*PI()*B229*8/Nt_load2)</f>
        <v>-6.5696812732527073E-4</v>
      </c>
      <c r="O490" s="240">
        <f t="shared" ref="O490:O553" ca="1" si="1122">2*IMREAL(K229)*COS(2*PI()*B229*9/Nt_load2)-2*IMAGINARY(K229)*SIN(2*PI()*B229*9/Nt_load2)</f>
        <v>6.5658650991893153E-4</v>
      </c>
      <c r="P490" s="240">
        <f t="shared" ref="P490:P553" ca="1" si="1123">2*IMREAL(K229)*COS(2*PI()*B229*10/Nt_load2)-2*IMAGINARY(K229)*SIN(2*PI()*B229*10/Nt_load2)</f>
        <v>-6.5580938935036828E-4</v>
      </c>
      <c r="Q490" s="240">
        <f t="shared" ref="Q490:Q553" ca="1" si="1124">2*IMREAL(K229)*COS(2*PI()*B229*11/Nt_load2)-2*IMAGINARY(K229)*SIN(2*PI()*B229*11/Nt_load2)</f>
        <v>6.546372337279528E-4</v>
      </c>
      <c r="R490" s="240">
        <f t="shared" ref="R490:R553" ca="1" si="1125">2*IMREAL(K229)*COS(2*PI()*B229*12/Nt_load2)-2*IMAGINARY(K229)*SIN(2*PI()*B229*12/Nt_load2)</f>
        <v>-6.5307074911440219E-4</v>
      </c>
      <c r="S490" s="240">
        <f t="shared" ref="S490:S553" ca="1" si="1126">2*IMREAL(K229)*COS(2*PI()*B229*13/Nt_load2)-2*IMAGINARY(K229)*SIN(2*PI()*B229*13/Nt_load2)</f>
        <v>6.5111087910147347E-4</v>
      </c>
      <c r="T490" s="240">
        <f t="shared" ref="T490:T553" ca="1" si="1127">2*IMREAL(K229)*COS(2*PI()*B229*14/Nt_load2)-2*IMAGINARY(K229)*SIN(2*PI()*B229*14/Nt_load2)</f>
        <v>-6.4875880424157789E-4</v>
      </c>
      <c r="U490" s="241">
        <f t="shared" ref="U490:U553" ca="1" si="1128">2*IMREAL(K229)*COS(2*PI()*B229*15/Nt_load2)-2*IMAGINARY(K229)*SIN(2*PI()*B229*15/Nt_load2)</f>
        <v>6.4601594133666162E-4</v>
      </c>
      <c r="V490" s="240">
        <f t="shared" ref="V490:V553" ca="1" si="1129">2*IMREAL(K229)*COS(2*PI()*B229*16/Nt_load2)-2*IMAGINARY(K229)*SIN(2*PI()*B229*16/Nt_load2)</f>
        <v>-6.4288394258477609E-4</v>
      </c>
      <c r="W490" s="240">
        <f t="shared" ref="W490:W553" ca="1" si="1130">2*IMREAL(K229)*COS(2*PI()*B229*17/Nt_load2)-2*IMAGINARY(K229)*SIN(2*PI()*B229*17/Nt_load2)</f>
        <v>6.3936469458485644E-4</v>
      </c>
      <c r="X490" s="240">
        <f t="shared" ref="X490:X553" ca="1" si="1131">2*IMREAL(K229)*COS(2*PI()*B229*18/Nt_load2)-2*IMAGINARY(K229)*SIN(2*PI()*B229*18/Nt_load2)</f>
        <v>-6.3546031720030467E-4</v>
      </c>
      <c r="Y490" s="240">
        <f t="shared" ref="Y490:Y553" ca="1" si="1132">2*IMREAL(K229)*COS(2*PI()*B229*19/Nt_load2)-2*IMAGINARY(K229)*SIN(2*PI()*B229*19/Nt_load2)</f>
        <v>6.3117316228206339E-4</v>
      </c>
      <c r="Z490" s="240">
        <f t="shared" ref="Z490:Z553" ca="1" si="1133">2*IMREAL(K229)*COS(2*PI()*B229*20/Nt_load2)-2*IMAGINARY(K229)*SIN(2*PI()*B229*20/Nt_load2)</f>
        <v>-6.2650581225194785E-4</v>
      </c>
      <c r="AA490" s="240">
        <f t="shared" ref="AA490:AA553" ca="1" si="1134">2*IMREAL(K229)*COS(2*PI()*B229*21/Nt_load2)-2*IMAGINARY(K229)*SIN(2*PI()*B229*21/Nt_load2)</f>
        <v>6.2146107854709159E-4</v>
      </c>
      <c r="AB490" s="240">
        <f t="shared" ref="AB490:AB553" ca="1" si="1135">2*IMREAL(K229)*COS(2*PI()*B229*22/Nt_load2)-2*IMAGINARY(K229)*SIN(2*PI()*B229*22/Nt_load2)</f>
        <v>-6.1604199992644818E-4</v>
      </c>
      <c r="AC490" s="240">
        <f t="shared" ref="AC490:AC553" ca="1" si="1136">2*IMREAL(K229)*COS(2*PI()*B229*23/Nt_load2)-2*IMAGINARY(K229)*SIN(2*PI()*B229*23/Nt_load2)</f>
        <v>6.102518406403398E-4</v>
      </c>
      <c r="AD490" s="240">
        <f t="shared" ref="AD490:AD553" ca="1" si="1137">2*IMREAL(K229)*COS(2*PI()*B229*24/Nt_load2)-2*IMAGINARY(K229)*SIN(2*PI()*B229*24/Nt_load2)</f>
        <v>-6.0409408846421567E-4</v>
      </c>
      <c r="AE490" s="240">
        <f t="shared" ref="AE490:AE553" ca="1" si="1138">2*IMREAL(K229)*COS(2*PI()*B229*25/Nt_load2)-2*IMAGINARY(K229)*SIN(2*PI()*B229*25/Nt_load2)</f>
        <v>5.9757245259773738E-4</v>
      </c>
      <c r="AF490" s="240">
        <f t="shared" ref="AF490:AF553" ca="1" si="1139">2*IMREAL(K229)*COS(2*PI()*B229*26/Nt_load2)-2*IMAGINARY(K229)*SIN(2*PI()*B229*26/Nt_load2)</f>
        <v>-5.9069086143048342E-4</v>
      </c>
      <c r="AG490" s="240">
        <f t="shared" ref="AG490:AG553" ca="1" si="1140">2*IMREAL(K229)*COS(2*PI()*B229*27/Nt_load2)-2*IMAGINARY(K229)*SIN(2*PI()*B229*27/Nt_load2)</f>
        <v>5.8345346017566184E-4</v>
      </c>
      <c r="AH490" s="240">
        <f t="shared" ref="AH490:AH553" ca="1" si="1141">2*IMREAL(K229)*COS(2*PI()*B229*28/Nt_load2)-2*IMAGINARY(K229)*SIN(2*PI()*B229*28/Nt_load2)</f>
        <v>-5.7586460837315626E-4</v>
      </c>
      <c r="AI490" s="240">
        <f t="shared" ref="AI490:AI553" ca="1" si="1142">2*IMREAL(K229)*COS(2*PI()*B229*29/Nt_load2)-2*IMAGINARY(K229)*SIN(2*PI()*B229*29/Nt_load2)</f>
        <v>5.67928877263536E-4</v>
      </c>
      <c r="AJ490" s="240">
        <f t="shared" ref="AJ490:AJ553" ca="1" si="1143">2*IMREAL(K229)*COS(2*PI()*B229*30/Nt_load2)-2*IMAGINARY(K229)*SIN(2*PI()*B229*30/Nt_load2)</f>
        <v>-5.5965104703447591E-4</v>
      </c>
      <c r="AK490" s="240">
        <f t="shared" ref="AK490:AK553" ca="1" si="1144">2*IMREAL(K229)*COS(2*PI()*B229*31/Nt_load2)-2*IMAGINARY(K229)*SIN(2*PI()*B229*31/Nt_load2)</f>
        <v>5.5103610394138781E-4</v>
      </c>
      <c r="AL490" s="240">
        <f t="shared" ref="AL490:AL553" ca="1" si="1145">2*IMREAL(K229)*COS(2*PI()*B229*32/Nt_load2)-2*IMAGINARY(K229)*SIN(2*PI()*B229*32/Nt_load2)</f>
        <v>-5.420892373038473E-4</v>
      </c>
      <c r="AM490" s="240">
        <f t="shared" ref="AM490:AM553" ca="1" si="1146">2*IMREAL(K229)*COS(2*PI()*B229*33/Nt_load2)-2*IMAGINARY(K229)*SIN(2*PI()*B229*33/Nt_load2)</f>
        <v>5.3281583637977714E-4</v>
      </c>
      <c r="AN490" s="240">
        <f t="shared" ref="AN490:AN553" ca="1" si="1147">2*IMREAL(K229)*COS(2*PI()*B229*34/Nt_load2)-2*IMAGINARY(K229)*SIN(2*PI()*B229*34/Nt_load2)</f>
        <v>-5.2322148711914454E-4</v>
      </c>
      <c r="AO490" s="240">
        <f t="shared" ref="AO490:AO553" ca="1" si="1148">2*IMREAL(K229)*COS(2*PI()*B229*35/Nt_load2)-2*IMAGINARY(K229)*SIN(2*PI()*B229*35/Nt_load2)</f>
        <v>5.1331196879917729E-4</v>
      </c>
      <c r="AP490" s="240">
        <f t="shared" ref="AP490:AP553" ca="1" si="1149">2*IMREAL(K229)*COS(2*PI()*B229*36/Nt_load2)-2*IMAGINARY(K229)*SIN(2*PI()*B229*36/Nt_load2)</f>
        <v>-5.0309325054318215E-4</v>
      </c>
      <c r="AQ490" s="240">
        <f t="shared" ref="AQ490:AQ553" ca="1" si="1150">2*IMREAL(K229)*COS(2*PI()*B229*37/Nt_load2)-2*IMAGINARY(K229)*SIN(2*PI()*B229*37/Nt_load2)</f>
        <v>4.9257148772492211E-4</v>
      </c>
      <c r="AR490" s="240">
        <f t="shared" ref="AR490:AR553" ca="1" si="1151">2*IMREAL(K229)*COS(2*PI()*B229*38/Nt_load2)-2*IMAGINARY(K229)*SIN(2*PI()*B229*38/Nt_load2)</f>
        <v>-4.8175301826089694E-4</v>
      </c>
      <c r="AS490" s="240">
        <f t="shared" ref="AS490:AS553" ca="1" si="1152">2*IMREAL(K229)*COS(2*PI()*B229*39/Nt_load2)-2*IMAGINARY(K229)*SIN(2*PI()*B229*39/Nt_load2)</f>
        <v>4.7064435879257078E-4</v>
      </c>
      <c r="AT490" s="240">
        <f t="shared" ref="AT490:AT553" ca="1" si="1153">2*IMREAL(K229)*COS(2*PI()*B229*40/Nt_load2)-2*IMAGINARY(K229)*SIN(2*PI()*B229*40/Nt_load2)</f>
        <v>-4.5925220076104066E-4</v>
      </c>
      <c r="AU490" s="240">
        <f t="shared" ref="AU490:AU553" ca="1" si="1154">2*IMREAL(K229)*COS(2*PI()*B229*41/Nt_load2)-2*IMAGINARY(K229)*SIN(2*PI()*B229*41/Nt_load2)</f>
        <v>4.4758340637631122E-4</v>
      </c>
      <c r="AV490" s="240">
        <f t="shared" ref="AV490:AV553" ca="1" si="1155">2*IMREAL(K229)*COS(2*PI()*B229*42/Nt_load2)-2*IMAGINARY(K229)*SIN(2*PI()*B229*42/Nt_load2)</f>
        <v>-4.3564500448380213E-4</v>
      </c>
      <c r="AW490" s="240">
        <f t="shared" ref="AW490:AW553" ca="1" si="1156">2*IMREAL(K229)*COS(2*PI()*B229*43/Nt_load2)-2*IMAGINARY(K229)*SIN(2*PI()*B229*43/Nt_load2)</f>
        <v>4.2344418633040779E-4</v>
      </c>
      <c r="AX490" s="240">
        <f t="shared" ref="AX490:AX553" ca="1" si="1157">2*IMREAL(K229)*COS(2*PI()*B229*44/Nt_load2)-2*IMAGINARY(K229)*SIN(2*PI()*B229*44/Nt_load2)</f>
        <v>-4.1098830123278052E-4</v>
      </c>
      <c r="AY490" s="240">
        <f t="shared" ref="AY490:AY553" ca="1" si="1158">2*IMREAL(K229)*COS(2*PI()*B229*45/Nt_load2)-2*IMAGINARY(K229)*SIN(2*PI()*B229*45/Nt_load2)</f>
        <v>3.9828485215031851E-4</v>
      </c>
      <c r="AZ490" s="240">
        <f t="shared" ref="AZ490:AZ553" ca="1" si="1159">2*IMREAL(K229)*COS(2*PI()*B229*46/Nt_load2)-2*IMAGINARY(K229)*SIN(2*PI()*B229*46/Nt_load2)</f>
        <v>-3.8534149116575101E-4</v>
      </c>
      <c r="BA490" s="240">
        <f t="shared" ref="BA490:BA553" ca="1" si="1160">2*IMREAL(K229)*COS(2*PI()*B229*47/Nt_load2)-2*IMAGINARY(K229)*SIN(2*PI()*B229*47/Nt_load2)</f>
        <v>3.7216601487575151E-4</v>
      </c>
      <c r="BB490" s="240">
        <f t="shared" ref="BB490:BB553" ca="1" si="1161">2*IMREAL(K229)*COS(2*PI()*B229*48/Nt_load2)-2*IMAGINARY(K229)*SIN(2*PI()*B229*48/Nt_load2)</f>
        <v>-3.5876635969457442E-4</v>
      </c>
      <c r="BC490" s="240">
        <f t="shared" ref="BC490:BC553" ca="1" si="1162">2*IMREAL(K229)*COS(2*PI()*B229*49/Nt_load2)-2*IMAGINARY(K229)*SIN(2*PI()*B229*49/Nt_load2)</f>
        <v>3.451505970734713E-4</v>
      </c>
      <c r="BD490" s="240">
        <f t="shared" ref="BD490:BD553" ca="1" si="1163">2*IMREAL(K229)*COS(2*PI()*B229*50/Nt_load2)-2*IMAGINARY(K229)*SIN(2*PI()*B229*50/Nt_load2)</f>
        <v>-3.3132692863868755E-4</v>
      </c>
      <c r="BE490" s="240">
        <f t="shared" ref="BE490:BE553" ca="1" si="1164">2*IMREAL(K229)*COS(2*PI()*B229*51/Nt_load2)-2*IMAGINARY(K229)*SIN(2*PI()*B229*51/Nt_load2)</f>
        <v>3.1730368125120357E-4</v>
      </c>
      <c r="BF490" s="240">
        <f t="shared" ref="BF490:BF553" ca="1" si="1165">2*IMREAL(K229)*COS(2*PI()*B229*52/Nt_load2)-2*IMAGINARY(K229)*SIN(2*PI()*B229*52/Nt_load2)</f>
        <v>-3.0308930199088259E-4</v>
      </c>
      <c r="BG490" s="240">
        <f t="shared" ref="BG490:BG553" ca="1" si="1166">2*IMREAL(K229)*COS(2*PI()*B229*53/Nt_load2)-2*IMAGINARY(K229)*SIN(2*PI()*B229*53/Nt_load2)</f>
        <v>2.8869235306829802E-4</v>
      </c>
      <c r="BH490" s="240">
        <f t="shared" ref="BH490:BH553" ca="1" si="1167">2*IMREAL(K229)*COS(2*PI()*B229*54/Nt_load2)-2*IMAGINARY(K229)*SIN(2*PI()*B229*54/Nt_load2)</f>
        <v>-2.7412150666711083E-4</v>
      </c>
      <c r="BI490" s="240">
        <f t="shared" ref="BI490:BI553" ca="1" si="1168">2*IMREAL(K229)*COS(2*PI()*B229*55/Nt_load2)-2*IMAGINARY(K229)*SIN(2*PI()*B229*55/Nt_load2)</f>
        <v>2.5938553972037055E-4</v>
      </c>
      <c r="BJ490" s="240">
        <f t="shared" ref="BJ490:BJ553" ca="1" si="1169">2*IMREAL(K229)*COS(2*PI()*B229*56/Nt_load2)-2*IMAGINARY(K229)*SIN(2*PI()*B229*56/Nt_load2)</f>
        <v>-2.4449332862355277E-4</v>
      </c>
      <c r="BK490" s="240">
        <f t="shared" ref="BK490:BK553" ca="1" si="1170">2*IMREAL(K229)*COS(2*PI()*B229*57/Nt_load2)-2*IMAGINARY(K229)*SIN(2*PI()*B229*57/Nt_load2)</f>
        <v>2.2945384388776648E-4</v>
      </c>
      <c r="BL490" s="240">
        <f t="shared" ref="BL490:BL553" ca="1" si="1171">2*IMREAL(K229)*COS(2*PI()*B229*58/Nt_load2)-2*IMAGINARY(K229)*SIN(2*PI()*B229*58/Nt_load2)</f>
        <v>-2.1427614473627159E-4</v>
      </c>
      <c r="BM490" s="240">
        <f t="shared" ref="BM490:BM553" ca="1" si="1172">2*IMREAL(K229)*COS(2*PI()*B229*59/Nt_load2)-2*IMAGINARY(K229)*SIN(2*PI()*B229*59/Nt_load2)</f>
        <v>1.9896937364747116E-4</v>
      </c>
      <c r="BN490" s="240">
        <f t="shared" ref="BN490:BN553" ca="1" si="1173">2*IMREAL(K229)*COS(2*PI()*B229*60/Nt_load2)-2*IMAGINARY(K229)*SIN(2*PI()*B229*60/Nt_load2)</f>
        <v>-1.8354275084792954E-4</v>
      </c>
      <c r="BO490" s="240">
        <f t="shared" ref="BO490:BO553" ca="1" si="1174">2*IMREAL(K229)*COS(2*PI()*B229*61/Nt_load2)-2*IMAGINARY(K229)*SIN(2*PI()*B229*61/Nt_load2)</f>
        <v>1.6800556875838253E-4</v>
      </c>
      <c r="BP490" s="240">
        <f t="shared" ref="BP490:BP553" ca="1" si="1175">2*IMREAL(K229)*COS(2*PI()*B229*62/Nt_load2)-2*IMAGINARY(K229)*SIN(2*PI()*B229*62/Nt_load2)</f>
        <v>-1.5236718639636648E-4</v>
      </c>
      <c r="BQ490" s="240">
        <f t="shared" ref="BQ490:BQ553" ca="1" si="1176">2*IMREAL(K229)*COS(2*PI()*B229*63/Nt_load2)-2*IMAGINARY(K229)*SIN(2*PI()*B229*63/Nt_load2)</f>
        <v>1.3663702373862318E-4</v>
      </c>
      <c r="BR490" s="240">
        <f t="shared" ref="BR490:BR553" ca="1" si="1177">2*IMREAL(K229)*COS(2*PI()*B229*64/Nt_load2)-2*IMAGINARY(K229)*SIN(2*PI()*B229*64/Nt_load2)</f>
        <v>-1.2082455604696713E-4</v>
      </c>
      <c r="BS490" s="240">
        <f t="shared" ref="BS490:BS553" ca="1" si="1178">2*IMREAL(K229)*COS(2*PI()*B229*65/Nt_load2)-2*IMAGINARY(K229)*SIN(2*PI()*B229*65/Nt_load2)</f>
        <v>1.049393081606695E-4</v>
      </c>
      <c r="BT490" s="240">
        <f t="shared" ref="BT490:BT553" ca="1" si="1179">2*IMREAL(K229)*COS(2*PI()*B229*66/Nt_load2)-2*IMAGINARY(K229)*SIN(2*PI()*B229*66/Nt_load2)</f>
        <v>-8.8990848759069321E-5</v>
      </c>
      <c r="BU490" s="240">
        <f t="shared" ref="BU490:BU553" ca="1" si="1180">2*IMREAL(K229)*COS(2*PI()*B229*67/Nt_load2)-2*IMAGINARY(K229)*SIN(2*PI()*B229*67/Nt_load2)</f>
        <v>7.2988784597777386E-5</v>
      </c>
      <c r="BV490" s="240">
        <f t="shared" ref="BV490:BV553" ca="1" si="1181">2*IMREAL(K229)*COS(2*PI()*B229*68/Nt_load2)-2*IMAGINARY(K229)*SIN(2*PI()*B229*68/Nt_load2)</f>
        <v>-5.6942754721851636E-5</v>
      </c>
      <c r="BW490" s="240">
        <f t="shared" ref="BW490:BW553" ca="1" si="1182">2*IMREAL(K229)*COS(2*PI()*B229*69/Nt_load2)-2*IMAGINARY(K229)*SIN(2*PI()*B229*69/Nt_load2)</f>
        <v>4.0862424659708185E-5</v>
      </c>
      <c r="BX490" s="240">
        <f t="shared" ref="BX490:BX553" ca="1" si="1183">2*IMREAL(K229)*COS(2*PI()*B229*70/Nt_load2)-2*IMAGINARY(K229)*SIN(2*PI()*B229*70/Nt_load2)</f>
        <v>-2.4757480600894199E-5</v>
      </c>
      <c r="BY490" s="240">
        <f t="shared" ref="BY490:BY553" ca="1" si="1184">2*IMREAL(K229)*COS(2*PI()*B229*71/Nt_load2)-2*IMAGINARY(K229)*SIN(2*PI()*B229*71/Nt_load2)</f>
        <v>8.6376235615267193E-6</v>
      </c>
      <c r="BZ490" s="240">
        <f t="shared" ref="BZ490:BZ553" ca="1" si="1185">2*IMREAL(K229)*COS(2*PI()*B229*72/Nt_load2)-2*IMAGINARY(K229)*SIN(2*PI()*B229*72/Nt_load2)</f>
        <v>7.487436459311365E-6</v>
      </c>
      <c r="CA490" s="240">
        <f t="shared" ref="CA490:CA553" ca="1" si="1186">2*IMREAL(K229)*COS(2*PI()*B229*73/Nt_load2)-2*IMAGINARY(K229)*SIN(2*PI()*B229*73/Nt_load2)</f>
        <v>-2.3607986328399603E-5</v>
      </c>
      <c r="CB490" s="240">
        <f t="shared" ref="CB490:CB553" ca="1" si="1187">2*IMREAL(K229)*COS(2*PI()*B229*74/Nt_load2)-2*IMAGINARY(K229)*SIN(2*PI()*B229*74/Nt_load2)</f>
        <v>3.9714315629283078E-5</v>
      </c>
      <c r="CC490" s="240">
        <f t="shared" ref="CC490:CC553" ca="1" si="1188">2*IMREAL(K229)*COS(2*PI()*B229*75/Nt_load2)-2*IMAGINARY(K229)*SIN(2*PI()*B229*75/Nt_load2)</f>
        <v>-5.5796722511445399E-5</v>
      </c>
      <c r="CD490" s="240">
        <f t="shared" ref="CD490:CD553" ca="1" si="1189">2*IMREAL(K229)*COS(2*PI()*B229*76/Nt_load2)-2*IMAGINARY(K229)*SIN(2*PI()*B229*76/Nt_load2)</f>
        <v>7.1845519534322058E-5</v>
      </c>
      <c r="CE490" s="240">
        <f t="shared" ref="CE490:CE553" ca="1" si="1190">2*IMREAL(K229)*COS(2*PI()*B229*77/Nt_load2)-2*IMAGINARY(K229)*SIN(2*PI()*B229*77/Nt_load2)</f>
        <v>-8.7851039502726837E-5</v>
      </c>
      <c r="CF490" s="240">
        <f t="shared" ref="CF490:CF553" ca="1" si="1191">2*IMREAL(K229)*COS(2*PI()*B229*78/Nt_load2)-2*IMAGINARY(K229)*SIN(2*PI()*B229*78/Nt_load2)</f>
        <v>1.0380364128989712E-4</v>
      </c>
      <c r="CG490" s="240">
        <f t="shared" ref="CG490:CG553" ca="1" si="1192">2*IMREAL(K229)*COS(2*PI()*B229*79/Nt_load2)-2*IMAGINARY(K229)*SIN(2*PI()*B229*79/Nt_load2)</f>
        <v>-1.196937156450225E-4</v>
      </c>
      <c r="CH490" s="240">
        <f t="shared" ref="CH490:CH553" ca="1" si="1193">2*IMREAL(K229)*COS(2*PI()*B229*80/Nt_load2)-2*IMAGINARY(K229)*SIN(2*PI()*B229*80/Nt_load2)</f>
        <v>1.3551169098146128E-4</v>
      </c>
      <c r="CI490" s="240">
        <f t="shared" ref="CI490:CI553" ca="1" si="1194">2*IMREAL(K229)*COS(2*PI()*B229*81/Nt_load2)-2*IMAGINARY(K229)*SIN(2*PI()*B229*81/Nt_load2)</f>
        <v>-1.5124803914237964E-4</v>
      </c>
      <c r="CJ490" s="240">
        <f t="shared" ref="CJ490:CJ553" ca="1" si="1195">2*IMREAL(K229)*COS(2*PI()*B229*82/Nt_load2)-2*IMAGINARY(K229)*SIN(2*PI()*B229*82/Nt_load2)</f>
        <v>1.6689328114004705E-4</v>
      </c>
      <c r="CK490" s="240">
        <f t="shared" ref="CK490:CK553" ca="1" si="1196">2*IMREAL(K229)*COS(2*PI()*B229*83/Nt_load2)-2*IMAGINARY(K229)*SIN(2*PI()*B229*83/Nt_load2)</f>
        <v>-1.8243799286569737E-4</v>
      </c>
      <c r="CL490" s="240">
        <f t="shared" ref="CL490:CL553" ca="1" si="1197">2*IMREAL(K229)*COS(2*PI()*B229*84/Nt_load2)-2*IMAGINARY(K229)*SIN(2*PI()*B229*84/Nt_load2)</f>
        <v>1.9787281076624137E-4</v>
      </c>
      <c r="CM490" s="240">
        <f t="shared" ref="CM490:CM553" ca="1" si="1198">2*IMREAL(K229)*COS(2*PI()*B229*85/Nt_load2)-2*IMAGINARY(K229)*SIN(2*PI()*B229*85/Nt_load2)</f>
        <v>-2.1318843748452062E-4</v>
      </c>
      <c r="CN490" s="240">
        <f t="shared" ref="CN490:CN553" ca="1" si="1199">2*IMREAL(K229)*COS(2*PI()*B229*86/Nt_load2)-2*IMAGINARY(K229)*SIN(2*PI()*B229*86/Nt_load2)</f>
        <v>2.2837564745968825E-4</v>
      </c>
      <c r="CO490" s="240">
        <f t="shared" ref="CO490:CO553" ca="1" si="1200">2*IMREAL(K229)*COS(2*PI()*B229*87/Nt_load2)-2*IMAGINARY(K229)*SIN(2*PI()*B229*87/Nt_load2)</f>
        <v>-2.4342529248430687E-4</v>
      </c>
      <c r="CP490" s="240">
        <f t="shared" ref="CP490:CP553" ca="1" si="1201">2*IMREAL(K229)*COS(2*PI()*B229*88/Nt_load2)-2*IMAGINARY(K229)*SIN(2*PI()*B229*88/Nt_load2)</f>
        <v>2.5832830721502593E-4</v>
      </c>
      <c r="CQ490" s="240">
        <f t="shared" ref="CQ490:CQ553" ca="1" si="1202">2*IMREAL(K229)*COS(2*PI()*B229*89/Nt_load2)-2*IMAGINARY(K229)*SIN(2*PI()*B229*89/Nt_load2)</f>
        <v>-2.7307571463299607E-4</v>
      </c>
      <c r="CR490" s="240">
        <f t="shared" ref="CR490:CR553" ca="1" si="1203">2*IMREAL(K229)*COS(2*PI()*B229*90/Nt_load2)-2*IMAGINARY(K229)*SIN(2*PI()*B229*90/Nt_load2)</f>
        <v>2.8765863145142992E-4</v>
      </c>
      <c r="CS490" s="240">
        <f t="shared" ref="CS490:CS553" ca="1" si="1204">2*IMREAL(K229)*COS(2*PI()*B229*91/Nt_load2)-2*IMAGINARY(K229)*SIN(2*PI()*B229*91/Nt_load2)</f>
        <v>-3.0206827346652645E-4</v>
      </c>
      <c r="CT490" s="240">
        <f t="shared" ref="CT490:CT553" ca="1" si="1205">2*IMREAL(K229)*COS(2*PI()*B229*92/Nt_load2)-2*IMAGINARY(K229)*SIN(2*PI()*B229*92/Nt_load2)</f>
        <v>3.1629596084874678E-4</v>
      </c>
      <c r="CU490" s="240">
        <f t="shared" ref="CU490:CU553" ca="1" si="1206">2*IMREAL(K229)*COS(2*PI()*B229*93/Nt_load2)-2*IMAGINARY(K229)*SIN(2*PI()*B229*93/Nt_load2)</f>
        <v>-3.3033312337121964E-4</v>
      </c>
      <c r="CV490" s="240">
        <f t="shared" ref="CV490:CV553" ca="1" si="1207">2*IMREAL(K229)*COS(2*PI()*B229*94/Nt_load2)-2*IMAGINARY(K229)*SIN(2*PI()*B229*94/Nt_load2)</f>
        <v>3.4417130557212457E-4</v>
      </c>
      <c r="CW490" s="240">
        <f t="shared" ref="CW490:CW553" ca="1" si="1208">2*IMREAL(K229)*COS(2*PI()*B229*95/Nt_load2)-2*IMAGINARY(K229)*SIN(2*PI()*B229*95/Nt_load2)</f>
        <v>-3.5780217184794673E-4</v>
      </c>
      <c r="CX490" s="240">
        <f t="shared" ref="CX490:CX553" ca="1" si="1209">2*IMREAL(K229)*COS(2*PI()*B229*96/Nt_load2)-2*IMAGINARY(K229)*SIN(2*PI()*B229*96/Nt_load2)</f>
        <v>3.7121751147453251E-4</v>
      </c>
      <c r="CY490" s="240">
        <f t="shared" ref="CY490:CY553" ca="1" si="1210">2*IMREAL(K229)*COS(2*PI()*B229*97/Nt_load2)-2*IMAGINARY(K229)*SIN(2*PI()*B229*97/Nt_load2)</f>
        <v>-3.8440924355289253E-4</v>
      </c>
      <c r="CZ490" s="240">
        <f t="shared" ref="CZ490:CZ553" ca="1" si="1211">2*IMREAL(K229)*COS(2*PI()*B229*98/Nt_load2)-2*IMAGINARY(K229)*SIN(2*PI()*B229*98/Nt_load2)</f>
        <v>3.9736942187695444E-4</v>
      </c>
      <c r="DA490" s="240">
        <f t="shared" ref="DA490:DA553" ca="1" si="1212">2*IMREAL(K229)*COS(2*PI()*B229*99/Nt_load2)-2*IMAGINARY(K229)*SIN(2*PI()*B229*99/Nt_load2)</f>
        <v>-4.100902397198773E-4</v>
      </c>
      <c r="DB490" s="240">
        <f t="shared" ref="DB490:DB553" ca="1" si="1213">2*IMREAL(K229)*COS(2*PI()*B229*100/Nt_load2)-2*IMAGINARY(K229)*SIN(2*PI()*B229*100/Nt_load2)</f>
        <v>4.2256403453665441E-4</v>
      </c>
      <c r="DC490" s="240">
        <f t="shared" ref="DC490:DC553" ca="1" si="1214">2*IMREAL(K229)*COS(2*PI()*B229*101/Nt_load2)-2*IMAGINARY(K229)*SIN(2*PI()*B229*101/Nt_load2)</f>
        <v>-4.3478329257971355E-4</v>
      </c>
      <c r="DD490" s="240">
        <f t="shared" ref="DD490:DD553" ca="1" si="1215">2*IMREAL(K229)*COS(2*PI()*B229*102/Nt_load2)-2*IMAGINARY(K229)*SIN(2*PI()*B229*102/Nt_load2)</f>
        <v>4.4674065342491703E-4</v>
      </c>
      <c r="DE490" s="240">
        <f t="shared" ref="DE490:DE553" ca="1" si="1216">2*IMREAL(K229)*COS(2*PI()*B229*103/Nt_load2)-2*IMAGINARY(K229)*SIN(2*PI()*B229*103/Nt_load2)</f>
        <v>-4.5842891440520616E-4</v>
      </c>
      <c r="DF490" s="240">
        <f t="shared" ref="DF490:DF553" ca="1" si="1217">2*IMREAL(K229)*COS(2*PI()*B229*104/Nt_load2)-2*IMAGINARY(K229)*SIN(2*PI()*B229*104/Nt_load2)</f>
        <v>4.6984103494921868E-4</v>
      </c>
      <c r="DG490" s="240">
        <f t="shared" ref="DG490:DG553" ca="1" si="1218">2*IMREAL(K229)*COS(2*PI()*B229*105/Nt_load2)-2*IMAGINARY(K229)*SIN(2*PI()*B229*105/Nt_load2)</f>
        <v>-4.8097014082226552E-4</v>
      </c>
      <c r="DH490" s="240">
        <f t="shared" ref="DH490:DH553" ca="1" si="1219">2*IMREAL(K229)*COS(2*PI()*B229*106/Nt_load2)-2*IMAGINARY(K229)*SIN(2*PI()*B229*106/Nt_load2)</f>
        <v>4.9180952826708801E-4</v>
      </c>
      <c r="DI490" s="240">
        <f t="shared" ref="DI490:DI553" ca="1" si="1220">2*IMREAL(K229)*COS(2*PI()*B229*107/Nt_load2)-2*IMAGINARY(K229)*SIN(2*PI()*B229*107/Nt_load2)</f>
        <v>-5.0235266804205046E-4</v>
      </c>
      <c r="DJ490" s="240">
        <f t="shared" ref="DJ490:DJ553" ca="1" si="1221">2*IMREAL(K229)*COS(2*PI()*B229*108/Nt_load2)-2*IMAGINARY(K229)*SIN(2*PI()*B229*108/Nt_load2)</f>
        <v>5.1259320935396059E-4</v>
      </c>
      <c r="DK490" s="240">
        <f t="shared" ref="DK490:DK553" ca="1" si="1222">2*IMREAL(K229)*COS(2*PI()*B229*109/Nt_load2)-2*IMAGINARY(K229)*SIN(2*PI()*B229*109/Nt_load2)</f>
        <v>-5.2252498368365028E-4</v>
      </c>
      <c r="DL490" s="240">
        <f t="shared" ref="DL490:DL553" ca="1" si="1223">2*IMREAL(K229)*COS(2*PI()*B229*110/Nt_load2)-2*IMAGINARY(K229)*SIN(2*PI()*B229*110/Nt_load2)</f>
        <v>5.3214200850163623E-4</v>
      </c>
      <c r="DM490" s="240">
        <f t="shared" ref="DM490:DM553" ca="1" si="1224">2*IMREAL(K229)*COS(2*PI()*B229*111/Nt_load2)-2*IMAGINARY(K229)*SIN(2*PI()*B229*111/Nt_load2)</f>
        <v>-5.4143849087177204E-4</v>
      </c>
      <c r="DN490" s="240">
        <f t="shared" ref="DN490:DN553" ca="1" si="1225">2*IMREAL(K229)*COS(2*PI()*B229*112/Nt_load2)-2*IMAGINARY(K229)*SIN(2*PI()*B229*112/Nt_load2)</f>
        <v>5.5040883094069587E-4</v>
      </c>
      <c r="DO490" s="240">
        <f t="shared" ref="DO490:DO553" ca="1" si="1226">2*IMREAL(K229)*COS(2*PI()*B229*113/Nt_load2)-2*IMAGINARY(K229)*SIN(2*PI()*B229*113/Nt_load2)</f>
        <v>-5.5904762531097261E-4</v>
      </c>
      <c r="DP490" s="240">
        <f t="shared" ref="DP490:DP553" ca="1" si="1227">2*IMREAL(K229)*COS(2*PI()*B229*114/Nt_load2)-2*IMAGINARY(K229)*SIN(2*PI()*B229*114/Nt_load2)</f>
        <v>5.6734967029589895E-4</v>
      </c>
      <c r="DQ490" s="240">
        <f t="shared" ref="DQ490:DQ553" ca="1" si="1228">2*IMREAL(K229)*COS(2*PI()*B229*115/Nt_load2)-2*IMAGINARY(K229)*SIN(2*PI()*B229*115/Nt_load2)</f>
        <v>-5.7530996505399145E-4</v>
      </c>
      <c r="DR490" s="240">
        <f t="shared" ref="DR490:DR553" ca="1" si="1229">2*IMREAL(K229)*COS(2*PI()*B229*116/Nt_load2)-2*IMAGINARY(K229)*SIN(2*PI()*B229*116/Nt_load2)</f>
        <v>5.8292371460137932E-4</v>
      </c>
      <c r="DS490" s="240">
        <f t="shared" ref="DS490:DS553" ca="1" si="1230">2*IMREAL(K229)*COS(2*PI()*B229*117/Nt_load2)-2*IMAGINARY(K229)*SIN(2*PI()*B229*117/Nt_load2)</f>
        <v>-5.9018633270001275E-4</v>
      </c>
      <c r="DT490" s="240">
        <f t="shared" ref="DT490:DT553" ca="1" si="1231">2*IMREAL(K229)*COS(2*PI()*B229*118/Nt_load2)-2*IMAGINARY(K229)*SIN(2*PI()*B229*118/Nt_load2)</f>
        <v>5.9709344462031597E-4</v>
      </c>
      <c r="DU490" s="240">
        <f t="shared" ref="DU490:DU553" ca="1" si="1232">2*IMREAL(K229)*COS(2*PI()*B229*119/Nt_load2)-2*IMAGINARY(K229)*SIN(2*PI()*B229*119/Nt_load2)</f>
        <v>-6.036408897763416E-4</v>
      </c>
      <c r="DV490" s="240">
        <f t="shared" ref="DV490:DV553" ca="1" si="1233">2*IMREAL(K229)*COS(2*PI()*B229*120/Nt_load2)-2*IMAGINARY(K229)*SIN(2*PI()*B229*120/Nt_load2)</f>
        <v>6.0982472423195253E-4</v>
      </c>
      <c r="DW490" s="240">
        <f t="shared" ref="DW490:DW553" ca="1" si="1234">2*IMREAL(K229)*COS(2*PI()*B229*121/Nt_load2)-2*IMAGINARY(K229)*SIN(2*PI()*B229*121/Nt_load2)</f>
        <v>-6.1564122307650117E-4</v>
      </c>
      <c r="DX490" s="240">
        <f t="shared" ref="DX490:DX553" ca="1" si="1235">2*IMREAL(K229)*COS(2*PI()*B229*122/Nt_load2)-2*IMAGINARY(K229)*SIN(2*PI()*B229*122/Nt_load2)</f>
        <v>6.2108688266857633E-4</v>
      </c>
      <c r="DY490" s="240">
        <f t="shared" ref="DY490:DY553" ca="1" si="1236">2*IMREAL(K229)*COS(2*PI()*B229*123/Nt_load2)-2*IMAGINARY(K229)*SIN(2*PI()*B229*123/Nt_load2)</f>
        <v>-6.2615842274646623E-4</v>
      </c>
      <c r="DZ490" s="240">
        <f t="shared" ref="DZ490:DZ553" ca="1" si="1237">2*IMREAL(K229)*COS(2*PI()*B229*124/Nt_load2)-2*IMAGINARY(K229)*SIN(2*PI()*B229*124/Nt_load2)</f>
        <v>6.3085278840405439E-4</v>
      </c>
      <c r="EA490" s="240">
        <f t="shared" ref="EA490:EA553" ca="1" si="1238">2*IMREAL(K229)*COS(2*PI()*B229*125/Nt_load2)-2*IMAGINARY(K229)*SIN(2*PI()*B229*125/Nt_load2)</f>
        <v>-6.3516715193102436E-4</v>
      </c>
      <c r="EB490" s="240">
        <f t="shared" ref="EB490:EB553" ca="1" si="1239">2*IMREAL(K229)*COS(2*PI()*B229*126/Nt_load2)-2*IMAGINARY(K229)*SIN(2*PI()*B229*126/Nt_load2)</f>
        <v>6.3909891451610038E-4</v>
      </c>
      <c r="EC490" s="240">
        <f t="shared" ref="EC490:EC553" ca="1" si="1240">2*IMREAL(K229)*COS(2*PI()*B229*127/Nt_load2)-2*IMAGINARY(K229)*SIN(2*PI()*B229*127/Nt_load2)</f>
        <v>-6.4264570781251938E-4</v>
      </c>
      <c r="ED490" s="240">
        <f t="shared" ref="ED490:ED553" ca="1" si="1241">2*IMREAL(K229)*COS(2*PI()*B229*128/Nt_load2)-2*IMAGINARY(K229)*SIN(2*PI()*B229*128/Nt_load2)</f>
        <v>6.4580539536462282E-4</v>
      </c>
      <c r="EE490" s="240">
        <f t="shared" ref="EE490:EE553" ca="1" si="1242">2*IMREAL(K229)*COS(2*PI()*B229*129/Nt_load2)-2*IMAGINARY(K229)*SIN(2*PI()*B229*129/Nt_load2)</f>
        <v>-6.4857607389477744E-4</v>
      </c>
      <c r="EF490" s="240">
        <f t="shared" ref="EF490:EF553" ca="1" si="1243">2*IMREAL(K229)*COS(2*PI()*B229*130/Nt_load2)-2*IMAGINARY(K229)*SIN(2*PI()*B229*130/Nt_load2)</f>
        <v>6.5095607444983904E-4</v>
      </c>
      <c r="EG490" s="240">
        <f t="shared" ref="EG490:EG553" ca="1" si="1244">2*IMREAL(K229)*COS(2*PI()*B229*131/Nt_load2)-2*IMAGINARY(K229)*SIN(2*PI()*B229*131/Nt_load2)</f>
        <v>-6.5294396340646735E-4</v>
      </c>
      <c r="EH490" s="240">
        <f t="shared" ref="EH490:EH553" ca="1" si="1245">2*IMREAL(K229)*COS(2*PI()*B229*132/Nt_load2)-2*IMAGINARY(K229)*SIN(2*PI()*B229*132/Nt_load2)</f>
        <v>6.5453854333468679E-4</v>
      </c>
      <c r="EI490" s="240">
        <f t="shared" ref="EI490:EI553" ca="1" si="1246">2*IMREAL(K229)*COS(2*PI()*B229*133/Nt_load2)-2*IMAGINARY(K229)*SIN(2*PI()*B229*133/Nt_load2)</f>
        <v>-6.5573885371917153E-4</v>
      </c>
      <c r="EJ490" s="240">
        <f t="shared" ref="EJ490:EJ553" ca="1" si="1247">2*IMREAL(K229)*COS(2*PI()*B229*134/Nt_load2)-2*IMAGINARY(K229)*SIN(2*PI()*B229*134/Nt_load2)</f>
        <v>6.5654417153783375E-4</v>
      </c>
      <c r="EK490" s="240">
        <f t="shared" ref="EK490:EK553" ca="1" si="1248">2*IMREAL(K229)*COS(2*PI()*B229*135/Nt_load2)-2*IMAGINARY(K229)*SIN(2*PI()*B229*135/Nt_load2)</f>
        <v>-6.5695401169732926E-4</v>
      </c>
      <c r="EL490" s="240">
        <f t="shared" ref="EL490:EL553" ca="1" si="1249">2*IMREAL(K229)*COS(2*PI()*B229*136/Nt_load2)-2*IMAGINARY(K229)*SIN(2*PI()*B229*136/Nt_load2)</f>
        <v>6.5696812732527095E-4</v>
      </c>
      <c r="EM490" s="240">
        <f t="shared" ref="EM490:EM553" ca="1" si="1250">2*IMREAL(K229)*COS(2*PI()*B229*137/Nt_load2)-2*IMAGINARY(K229)*SIN(2*PI()*B229*137/Nt_load2)</f>
        <v>-6.5658650991893218E-4</v>
      </c>
      <c r="EN490" s="240">
        <f t="shared" ref="EN490:EN553" ca="1" si="1251">2*IMREAL(K229)*COS(2*PI()*B229*138/Nt_load2)-2*IMAGINARY(K229)*SIN(2*PI()*B229*138/Nt_load2)</f>
        <v>6.5580938935036904E-4</v>
      </c>
      <c r="EO490" s="240">
        <f t="shared" ref="EO490:EO553" ca="1" si="1252">2*IMREAL(K229)*COS(2*PI()*B229*139/Nt_load2)-2*IMAGINARY(K229)*SIN(2*PI()*B229*139/Nt_load2)</f>
        <v>-6.5463723372795356E-4</v>
      </c>
      <c r="EP490" s="240">
        <f t="shared" ref="EP490:EP553" ca="1" si="1253">2*IMREAL(K229)*COS(2*PI()*B229*140/Nt_load2)-2*IMAGINARY(K229)*SIN(2*PI()*B229*140/Nt_load2)</f>
        <v>6.5307074911440295E-4</v>
      </c>
      <c r="EQ490" s="240">
        <f t="shared" ref="EQ490:EQ553" ca="1" si="1254">2*IMREAL(K229)*COS(2*PI()*B229*141/Nt_load2)-2*IMAGINARY(K229)*SIN(2*PI()*B229*141/Nt_load2)</f>
        <v>-6.511108791014739E-4</v>
      </c>
      <c r="ER490" s="240">
        <f t="shared" ref="ER490:ER553" ca="1" si="1255">2*IMREAL(K229)*COS(2*PI()*B229*142/Nt_load2)-2*IMAGINARY(K229)*SIN(2*PI()*B229*142/Nt_load2)</f>
        <v>6.4875880424158374E-4</v>
      </c>
      <c r="ES490" s="240">
        <f t="shared" ref="ES490:ES553" ca="1" si="1256">2*IMREAL(K229)*COS(2*PI()*B229*143/Nt_load2)-2*IMAGINARY(K229)*SIN(2*PI()*B229*143/Nt_load2)</f>
        <v>-6.4601594133666736E-4</v>
      </c>
      <c r="ET490" s="240">
        <f t="shared" ref="ET490:ET553" ca="1" si="1257">2*IMREAL(K229)*COS(2*PI()*B229*144/Nt_load2)-2*IMAGINARY(K229)*SIN(2*PI()*B229*144/Nt_load2)</f>
        <v>6.4288394258478162E-4</v>
      </c>
      <c r="EU490" s="240">
        <f t="shared" ref="EU490:EU553" ca="1" si="1258">2*IMREAL(K229)*COS(2*PI()*B229*145/Nt_load2)-2*IMAGINARY(K229)*SIN(2*PI()*B229*145/Nt_load2)</f>
        <v>-6.3936469458486154E-4</v>
      </c>
      <c r="EV490" s="240">
        <f t="shared" ref="EV490:EV553" ca="1" si="1259">2*IMREAL(K229)*COS(2*PI()*B229*146/Nt_load2)-2*IMAGINARY(K229)*SIN(2*PI()*B229*146/Nt_load2)</f>
        <v>6.3546031720030922E-4</v>
      </c>
      <c r="EW490" s="240">
        <f t="shared" ref="EW490:EW553" ca="1" si="1260">2*IMREAL(K229)*COS(2*PI()*B229*147/Nt_load2)-2*IMAGINARY(K229)*SIN(2*PI()*B229*147/Nt_load2)</f>
        <v>-6.3117316228206686E-4</v>
      </c>
      <c r="EX490" s="240">
        <f t="shared" ref="EX490:EX553" ca="1" si="1261">2*IMREAL(K229)*COS(2*PI()*B229*148/Nt_load2)-2*IMAGINARY(K229)*SIN(2*PI()*B229*148/Nt_load2)</f>
        <v>6.2650581225195024E-4</v>
      </c>
      <c r="EY490" s="240">
        <f t="shared" ref="EY490:EY553" ca="1" si="1262">2*IMREAL(K229)*COS(2*PI()*B229*149/Nt_load2)-2*IMAGINARY(K229)*SIN(2*PI()*B229*149/Nt_load2)</f>
        <v>-6.214610785470943E-4</v>
      </c>
      <c r="EZ490" s="240">
        <f t="shared" ref="EZ490:EZ553" ca="1" si="1263">2*IMREAL(K229)*COS(2*PI()*B229*150/Nt_load2)-2*IMAGINARY(K229)*SIN(2*PI()*B229*150/Nt_load2)</f>
        <v>6.1604199992644764E-4</v>
      </c>
      <c r="FA490" s="240">
        <f t="shared" ref="FA490:FA553" ca="1" si="1264">2*IMREAL(K229)*COS(2*PI()*B229*151/Nt_load2)-2*IMAGINARY(K229)*SIN(2*PI()*B229*151/Nt_load2)</f>
        <v>-6.1025184064035314E-4</v>
      </c>
      <c r="FB490" s="240">
        <f t="shared" ref="FB490:FB553" ca="1" si="1265">2*IMREAL(K229)*COS(2*PI()*B229*152/Nt_load2)-2*IMAGINARY(K229)*SIN(2*PI()*B229*152/Nt_load2)</f>
        <v>6.0409408846422987E-4</v>
      </c>
      <c r="FC490" s="240">
        <f t="shared" ref="FC490:FC553" ca="1" si="1266">2*IMREAL(K229)*COS(2*PI()*B229*153/Nt_load2)-2*IMAGINARY(K229)*SIN(2*PI()*B229*153/Nt_load2)</f>
        <v>-5.9757245259774844E-4</v>
      </c>
      <c r="FD490" s="240">
        <f t="shared" ref="FD490:FD553" ca="1" si="1267">2*IMREAL(K229)*COS(2*PI()*B229*154/Nt_load2)-2*IMAGINARY(K229)*SIN(2*PI()*B229*154/Nt_load2)</f>
        <v>5.9069086143049513E-4</v>
      </c>
      <c r="FE490" s="240">
        <f t="shared" ref="FE490:FE553" ca="1" si="1268">2*IMREAL(K229)*COS(2*PI()*B229*155/Nt_load2)-2*IMAGINARY(K229)*SIN(2*PI()*B229*155/Nt_load2)</f>
        <v>-5.8345346017566987E-4</v>
      </c>
      <c r="FF490" s="240">
        <f t="shared" ref="FF490:FF553" ca="1" si="1269">2*IMREAL(K229)*COS(2*PI()*B229*156/Nt_load2)-2*IMAGINARY(K229)*SIN(2*PI()*B229*156/Nt_load2)</f>
        <v>5.7586460837316471E-4</v>
      </c>
      <c r="FG490" s="240">
        <f t="shared" ref="FG490:FG553" ca="1" si="1270">2*IMREAL(K229)*COS(2*PI()*B229*157/Nt_load2)-2*IMAGINARY(K229)*SIN(2*PI()*B229*157/Nt_load2)</f>
        <v>-5.679288772635399E-4</v>
      </c>
      <c r="FH490" s="240">
        <f t="shared" ref="FH490:FH553" ca="1" si="1271">2*IMREAL(K229)*COS(2*PI()*B229*158/Nt_load2)-2*IMAGINARY(K229)*SIN(2*PI()*B229*158/Nt_load2)</f>
        <v>5.5965104703448014E-4</v>
      </c>
      <c r="FI490" s="240">
        <f t="shared" ref="FI490:FI553" ca="1" si="1272">2*IMREAL(K229)*COS(2*PI()*B229*159/Nt_load2)-2*IMAGINARY(K229)*SIN(2*PI()*B229*159/Nt_load2)</f>
        <v>-5.5103610394138716E-4</v>
      </c>
      <c r="FJ490" s="240">
        <f t="shared" ref="FJ490:FJ553" ca="1" si="1273">2*IMREAL(K229)*COS(2*PI()*B229*160/Nt_load2)-2*IMAGINARY(K229)*SIN(2*PI()*B229*160/Nt_load2)</f>
        <v>5.4208923730386768E-4</v>
      </c>
      <c r="FK490" s="240">
        <f t="shared" ref="FK490:FK553" ca="1" si="1274">2*IMREAL(K229)*COS(2*PI()*B229*161/Nt_load2)-2*IMAGINARY(K229)*SIN(2*PI()*B229*161/Nt_load2)</f>
        <v>-5.3281583637979817E-4</v>
      </c>
      <c r="FL490" s="240">
        <f t="shared" ref="FL490:FL553" ca="1" si="1275">2*IMREAL(K229)*COS(2*PI()*B229*162/Nt_load2)-2*IMAGINARY(K229)*SIN(2*PI()*B229*162/Nt_load2)</f>
        <v>5.2322148711916069E-4</v>
      </c>
      <c r="FM490" s="240">
        <f t="shared" ref="FM490:FM553" ca="1" si="1276">2*IMREAL(K229)*COS(2*PI()*B229*163/Nt_load2)-2*IMAGINARY(K229)*SIN(2*PI()*B229*163/Nt_load2)</f>
        <v>-5.1331196879917068E-4</v>
      </c>
      <c r="FN490" s="240">
        <f t="shared" ref="FN490:FN553" ca="1" si="1277">2*IMREAL(K229)*COS(2*PI()*B229*164/Nt_load2)-2*IMAGINARY(K229)*SIN(2*PI()*B229*164/Nt_load2)</f>
        <v>5.0309325054319332E-4</v>
      </c>
      <c r="FO490" s="240">
        <f t="shared" ref="FO490:FO553" ca="1" si="1278">2*IMREAL(K229)*COS(2*PI()*B229*165/Nt_load2)-2*IMAGINARY(K229)*SIN(2*PI()*B229*165/Nt_load2)</f>
        <v>-4.9257148772495821E-4</v>
      </c>
      <c r="FP490" s="240">
        <f t="shared" ref="FP490:FP553" ca="1" si="1279">2*IMREAL(K229)*COS(2*PI()*B229*166/Nt_load2)-2*IMAGINARY(K229)*SIN(2*PI()*B229*166/Nt_load2)</f>
        <v>4.8175301826090247E-4</v>
      </c>
      <c r="FQ490" s="240">
        <f t="shared" ref="FQ490:FQ553" ca="1" si="1280">2*IMREAL(K229)*COS(2*PI()*B229*167/Nt_load2)-2*IMAGINARY(K229)*SIN(2*PI()*B229*167/Nt_load2)</f>
        <v>-4.7064435879260244E-4</v>
      </c>
      <c r="FR490" s="240">
        <f t="shared" ref="FR490:FR553" ca="1" si="1281">2*IMREAL(K229)*COS(2*PI()*B229*168/Nt_load2)-2*IMAGINARY(K229)*SIN(2*PI()*B229*168/Nt_load2)</f>
        <v>4.5925220076103968E-4</v>
      </c>
      <c r="FS490" s="240">
        <f t="shared" ref="FS490:FS553" ca="1" si="1282">2*IMREAL(K229)*COS(2*PI()*B229*169/Nt_load2)-2*IMAGINARY(K229)*SIN(2*PI()*B229*169/Nt_load2)</f>
        <v>-4.4758340637633757E-4</v>
      </c>
      <c r="FT490" s="240">
        <f t="shared" ref="FT490:FT553" ca="1" si="1283">2*IMREAL(K229)*COS(2*PI()*B229*170/Nt_load2)-2*IMAGINARY(K229)*SIN(2*PI()*B229*170/Nt_load2)</f>
        <v>4.3564500448380116E-4</v>
      </c>
      <c r="FU490" s="240">
        <f t="shared" ref="FU490:FU553" ca="1" si="1284">2*IMREAL(K229)*COS(2*PI()*B229*171/Nt_load2)-2*IMAGINARY(K229)*SIN(2*PI()*B229*171/Nt_load2)</f>
        <v>-4.2344418633043538E-4</v>
      </c>
      <c r="FV490" s="240">
        <f t="shared" ref="FV490:FV553" ca="1" si="1285">2*IMREAL(K229)*COS(2*PI()*B229*172/Nt_load2)-2*IMAGINARY(K229)*SIN(2*PI()*B229*172/Nt_load2)</f>
        <v>4.109883012327649E-4</v>
      </c>
      <c r="FW490" s="240">
        <f t="shared" ref="FW490:FW553" ca="1" si="1286">2*IMREAL(K229)*COS(2*PI()*B229*173/Nt_load2)-2*IMAGINARY(K229)*SIN(2*PI()*B229*173/Nt_load2)</f>
        <v>-3.9828485215033239E-4</v>
      </c>
      <c r="FX490" s="240">
        <f t="shared" ref="FX490:FX553" ca="1" si="1287">2*IMREAL(K229)*COS(2*PI()*B229*174/Nt_load2)-2*IMAGINARY(K229)*SIN(2*PI()*B229*174/Nt_load2)</f>
        <v>3.853414911657953E-4</v>
      </c>
      <c r="FY490" s="240">
        <f t="shared" ref="FY490:FY553" ca="1" si="1288">2*IMREAL(K229)*COS(2*PI()*B229*175/Nt_load2)-2*IMAGINARY(K229)*SIN(2*PI()*B229*175/Nt_load2)</f>
        <v>-3.7216601487576582E-4</v>
      </c>
      <c r="FZ490" s="240">
        <f t="shared" ref="FZ490:FZ553" ca="1" si="1289">2*IMREAL(K229)*COS(2*PI()*B229*176/Nt_load2)-2*IMAGINARY(K229)*SIN(2*PI()*B229*176/Nt_load2)</f>
        <v>3.5876635969462028E-4</v>
      </c>
      <c r="GA490" s="240">
        <f t="shared" ref="GA490:GA553" ca="1" si="1290">2*IMREAL(K229)*COS(2*PI()*B229*177/Nt_load2)-2*IMAGINARY(K229)*SIN(2*PI()*B229*177/Nt_load2)</f>
        <v>-3.4515059707347022E-4</v>
      </c>
      <c r="GB490" s="240">
        <f t="shared" ref="GB490:GB553" ca="1" si="1291">2*IMREAL(K229)*COS(2*PI()*B229*178/Nt_load2)-2*IMAGINARY(K229)*SIN(2*PI()*B229*178/Nt_load2)</f>
        <v>3.3132692863871866E-4</v>
      </c>
      <c r="GC490" s="240">
        <f t="shared" ref="GC490:GC553" ca="1" si="1292">2*IMREAL(K229)*COS(2*PI()*B229*179/Nt_load2)-2*IMAGINARY(K229)*SIN(2*PI()*B229*179/Nt_load2)</f>
        <v>-3.1730368125120243E-4</v>
      </c>
      <c r="GD490" s="240">
        <f t="shared" ref="GD490:GD553" ca="1" si="1293">2*IMREAL(K229)*COS(2*PI()*B229*180/Nt_load2)-2*IMAGINARY(K229)*SIN(2*PI()*B229*180/Nt_load2)</f>
        <v>3.0308930199091457E-4</v>
      </c>
      <c r="GE490" s="240">
        <f t="shared" ref="GE490:GE553" ca="1" si="1294">2*IMREAL(K229)*COS(2*PI()*B229*181/Nt_load2)-2*IMAGINARY(K229)*SIN(2*PI()*B229*181/Nt_load2)</f>
        <v>-2.8869235306828013E-4</v>
      </c>
      <c r="GF490" s="240">
        <f t="shared" ref="GF490:GF553" ca="1" si="1295">2*IMREAL(K229)*COS(2*PI()*B229*182/Nt_load2)-2*IMAGINARY(K229)*SIN(2*PI()*B229*182/Nt_load2)</f>
        <v>2.7412150666712655E-4</v>
      </c>
      <c r="GG490" s="240">
        <f t="shared" ref="GG490:GG553" ca="1" si="1296">2*IMREAL(K229)*COS(2*PI()*B229*183/Nt_load2)-2*IMAGINARY(K229)*SIN(2*PI()*B229*183/Nt_load2)</f>
        <v>-2.5938553972042086E-4</v>
      </c>
      <c r="GH490" s="240">
        <f t="shared" ref="GH490:GH553" ca="1" si="1297">2*IMREAL(K229)*COS(2*PI()*B229*184/Nt_load2)-2*IMAGINARY(K229)*SIN(2*PI()*B229*184/Nt_load2)</f>
        <v>2.4449332862356887E-4</v>
      </c>
      <c r="GI490" s="240">
        <f t="shared" ref="GI490:GI553" ca="1" si="1298">2*IMREAL(K229)*COS(2*PI()*B229*185/Nt_load2)-2*IMAGINARY(K229)*SIN(2*PI()*B229*185/Nt_load2)</f>
        <v>-2.2945384388781774E-4</v>
      </c>
      <c r="GJ490" s="240">
        <f t="shared" ref="GJ490:GJ553" ca="1" si="1299">2*IMREAL(K229)*COS(2*PI()*B229*186/Nt_load2)-2*IMAGINARY(K229)*SIN(2*PI()*B229*186/Nt_load2)</f>
        <v>2.1427614473627037E-4</v>
      </c>
      <c r="GK490" s="240">
        <f t="shared" ref="GK490:GK553" ca="1" si="1300">2*IMREAL(K229)*COS(2*PI()*B229*187/Nt_load2)-2*IMAGINARY(K229)*SIN(2*PI()*B229*187/Nt_load2)</f>
        <v>-1.9896937364750553E-4</v>
      </c>
      <c r="GL490" s="240">
        <f t="shared" ref="GL490:GL553" ca="1" si="1301">2*IMREAL(K229)*COS(2*PI()*B229*188/Nt_load2)-2*IMAGINARY(K229)*SIN(2*PI()*B229*188/Nt_load2)</f>
        <v>1.8354275084792829E-4</v>
      </c>
      <c r="GM490" s="240">
        <f t="shared" ref="GM490:GM553" ca="1" si="1302">2*IMREAL(K229)*COS(2*PI()*B229*189/Nt_load2)-2*IMAGINARY(K229)*SIN(2*PI()*B229*189/Nt_load2)</f>
        <v>-1.6800556875841739E-4</v>
      </c>
      <c r="GN490" s="240">
        <f t="shared" ref="GN490:GN553" ca="1" si="1303">2*IMREAL(K229)*COS(2*PI()*B229*190/Nt_load2)-2*IMAGINARY(K229)*SIN(2*PI()*B229*190/Nt_load2)</f>
        <v>1.5236718639634705E-4</v>
      </c>
      <c r="GO490" s="240">
        <f t="shared" ref="GO490:GO553" ca="1" si="1304">2*IMREAL(K229)*COS(2*PI()*B229*191/Nt_load2)-2*IMAGINARY(K229)*SIN(2*PI()*B229*191/Nt_load2)</f>
        <v>-1.366370237386402E-4</v>
      </c>
      <c r="GP490" s="240">
        <f t="shared" ref="GP490:GP553" ca="1" si="1305">2*IMREAL(K229)*COS(2*PI()*B229*192/Nt_load2)-2*IMAGINARY(K229)*SIN(2*PI()*B229*192/Nt_load2)</f>
        <v>1.2082455604694752E-4</v>
      </c>
      <c r="GQ490" s="240">
        <f t="shared" ref="GQ490:GQ553" ca="1" si="1306">2*IMREAL(K229)*COS(2*PI()*B229*193/Nt_load2)-2*IMAGINARY(K229)*SIN(2*PI()*B229*193/Nt_load2)</f>
        <v>-1.0493930816068666E-4</v>
      </c>
      <c r="GR490" s="240">
        <f t="shared" ref="GR490:GR553" ca="1" si="1307">2*IMREAL(K229)*COS(2*PI()*B229*194/Nt_load2)-2*IMAGINARY(K229)*SIN(2*PI()*B229*194/Nt_load2)</f>
        <v>8.8990848759123545E-5</v>
      </c>
      <c r="GS490" s="240">
        <f t="shared" ref="GS490:GS553" ca="1" si="1308">2*IMREAL(K229)*COS(2*PI()*B229*195/Nt_load2)-2*IMAGINARY(K229)*SIN(2*PI()*B229*195/Nt_load2)</f>
        <v>-7.2988784597776085E-5</v>
      </c>
      <c r="GT490" s="240">
        <f t="shared" ref="GT490:GT553" ca="1" si="1309">2*IMREAL(K229)*COS(2*PI()*B229*196/Nt_load2)-2*IMAGINARY(K229)*SIN(2*PI()*B229*196/Nt_load2)</f>
        <v>5.6942754721887564E-5</v>
      </c>
      <c r="GU490" s="240">
        <f t="shared" ref="GU490:GU553" ca="1" si="1310">2*IMREAL(K229)*COS(2*PI()*B229*197/Nt_load2)-2*IMAGINARY(K229)*SIN(2*PI()*B229*197/Nt_load2)</f>
        <v>-4.0862424659706911E-5</v>
      </c>
      <c r="GV490" s="240">
        <f t="shared" ref="GV490:GV553" ca="1" si="1311">2*IMREAL(K229)*COS(2*PI()*B229*198/Nt_load2)-2*IMAGINARY(K229)*SIN(2*PI()*B229*198/Nt_load2)</f>
        <v>2.4757480600930235E-5</v>
      </c>
      <c r="GW490" s="240">
        <f t="shared" ref="GW490:GW553" ca="1" si="1312">2*IMREAL(K229)*COS(2*PI()*B229*199/Nt_load2)-2*IMAGINARY(K229)*SIN(2*PI()*B229*199/Nt_load2)</f>
        <v>-8.63762356150677E-6</v>
      </c>
      <c r="GX490" s="240">
        <f t="shared" ref="GX490:GX553" ca="1" si="1313">2*IMREAL(K229)*COS(2*PI()*B229*200/Nt_load2)-2*IMAGINARY(K229)*SIN(2*PI()*B229*200/Nt_load2)</f>
        <v>-7.4874364592939635E-6</v>
      </c>
      <c r="GY490" s="240">
        <f t="shared" ref="GY490:GY553" ca="1" si="1314">2*IMREAL(K229)*COS(2*PI()*B229*201/Nt_load2)-2*IMAGINARY(K229)*SIN(2*PI()*B229*201/Nt_load2)</f>
        <v>2.3607986328419539E-5</v>
      </c>
      <c r="GZ490" s="240">
        <f t="shared" ref="GZ490:GZ553" ca="1" si="1315">2*IMREAL(K229)*COS(2*PI()*B229*202/Nt_load2)-2*IMAGINARY(K229)*SIN(2*PI()*B229*202/Nt_load2)</f>
        <v>-3.9714315629265704E-5</v>
      </c>
      <c r="HA490" s="240">
        <f t="shared" ref="HA490:HA553" ca="1" si="1316">2*IMREAL(K229)*COS(2*PI()*B229*203/Nt_load2)-2*IMAGINARY(K229)*SIN(2*PI()*B229*203/Nt_load2)</f>
        <v>5.5796722511390837E-5</v>
      </c>
      <c r="HB490" s="240">
        <f t="shared" ref="HB490:HB553" ca="1" si="1317">2*IMREAL(K229)*COS(2*PI()*B229*204/Nt_load2)-2*IMAGINARY(K229)*SIN(2*PI()*B229*204/Nt_load2)</f>
        <v>-7.1845519534323346E-5</v>
      </c>
      <c r="HC490" s="240">
        <f t="shared" ref="HC490:HC553" ca="1" si="1318">2*IMREAL(K229)*COS(2*PI()*B229*205/Nt_load2)-2*IMAGINARY(K229)*SIN(2*PI()*B229*205/Nt_load2)</f>
        <v>8.7851039502691086E-5</v>
      </c>
      <c r="HD490" s="240">
        <f t="shared" ref="HD490:HD553" ca="1" si="1319">2*IMREAL(K229)*COS(2*PI()*B229*206/Nt_load2)-2*IMAGINARY(K229)*SIN(2*PI()*B229*206/Nt_load2)</f>
        <v>-1.0380364128989839E-4</v>
      </c>
      <c r="HE490" s="240">
        <f t="shared" ref="HE490:HE553" ca="1" si="1320">2*IMREAL(K229)*COS(2*PI()*B229*207/Nt_load2)-2*IMAGINARY(K229)*SIN(2*PI()*B229*207/Nt_load2)</f>
        <v>1.1969371564498702E-4</v>
      </c>
      <c r="HF490" s="240">
        <f t="shared" ref="HF490:HF553" ca="1" si="1321">2*IMREAL(K229)*COS(2*PI()*B229*208/Nt_load2)-2*IMAGINARY(K229)*SIN(2*PI()*B229*208/Nt_load2)</f>
        <v>-1.355116909814808E-4</v>
      </c>
      <c r="HG490" s="240">
        <f t="shared" ref="HG490:HG553" ca="1" si="1322">2*IMREAL(K229)*COS(2*PI()*B229*209/Nt_load2)-2*IMAGINARY(K229)*SIN(2*PI()*B229*209/Nt_load2)</f>
        <v>1.5124803914236273E-4</v>
      </c>
      <c r="HH490" s="240">
        <f t="shared" ref="HH490:HH553" ca="1" si="1323">2*IMREAL(K229)*COS(2*PI()*B229*210/Nt_load2)-2*IMAGINARY(K229)*SIN(2*PI()*B229*210/Nt_load2)</f>
        <v>-1.6689328114006635E-4</v>
      </c>
      <c r="HI490" s="240">
        <f t="shared" ref="HI490:HI553" ca="1" si="1324">2*IMREAL(K229)*COS(2*PI()*B229*211/Nt_load2)-2*IMAGINARY(K229)*SIN(2*PI()*B229*211/Nt_load2)</f>
        <v>1.824379928656807E-4</v>
      </c>
      <c r="HJ490" s="240">
        <f t="shared" ref="HJ490:HJ553" ca="1" si="1325">2*IMREAL(K229)*COS(2*PI()*B229*212/Nt_load2)-2*IMAGINARY(K229)*SIN(2*PI()*B229*212/Nt_load2)</f>
        <v>-1.9787281076618914E-4</v>
      </c>
      <c r="HK490" s="240">
        <f t="shared" ref="HK490:HK553" ca="1" si="1326">2*IMREAL(K229)*COS(2*PI()*B229*213/Nt_load2)-2*IMAGINARY(K229)*SIN(2*PI()*B229*213/Nt_load2)</f>
        <v>2.1318843748450414E-4</v>
      </c>
      <c r="HL490" s="240">
        <f t="shared" ref="HL490:HL553" ca="1" si="1327">2*IMREAL(K229)*COS(2*PI()*B229*214/Nt_load2)-2*IMAGINARY(K229)*SIN(2*PI()*B229*214/Nt_load2)</f>
        <v>-2.2837564745963694E-4</v>
      </c>
      <c r="HM490" s="240">
        <f t="shared" ref="HM490:HM553" ca="1" si="1328">2*IMREAL(K229)*COS(2*PI()*B229*215/Nt_load2)-2*IMAGINARY(K229)*SIN(2*PI()*B229*215/Nt_load2)</f>
        <v>2.4342529248432541E-4</v>
      </c>
      <c r="HN490" s="240">
        <f t="shared" ref="HN490:HN553" ca="1" si="1329">2*IMREAL(K229)*COS(2*PI()*B229*216/Nt_load2)-2*IMAGINARY(K229)*SIN(2*PI()*B229*216/Nt_load2)</f>
        <v>-2.5832830721500988E-4</v>
      </c>
      <c r="HO490" s="240">
        <f t="shared" ref="HO490:HO553" ca="1" si="1330">2*IMREAL(K229)*COS(2*PI()*B229*217/Nt_load2)-2*IMAGINARY(K229)*SIN(2*PI()*B229*217/Nt_load2)</f>
        <v>2.7307571463301429E-4</v>
      </c>
      <c r="HP490" s="240">
        <f t="shared" ref="HP490:HP553" ca="1" si="1331">2*IMREAL(K229)*COS(2*PI()*B229*218/Nt_load2)-2*IMAGINARY(K229)*SIN(2*PI()*B229*218/Nt_load2)</f>
        <v>-2.8765863145141437E-4</v>
      </c>
      <c r="HQ490" s="240">
        <f t="shared" ref="HQ490:HQ553" ca="1" si="1332">2*IMREAL(K229)*COS(2*PI()*B229*219/Nt_load2)-2*IMAGINARY(K229)*SIN(2*PI()*B229*219/Nt_load2)</f>
        <v>3.0206827346654407E-4</v>
      </c>
      <c r="HR490" s="240">
        <f t="shared" ref="HR490:HR553" ca="1" si="1333">2*IMREAL(K229)*COS(2*PI()*B229*220/Nt_load2)-2*IMAGINARY(K229)*SIN(2*PI()*B229*220/Nt_load2)</f>
        <v>-3.1629596084873155E-4</v>
      </c>
      <c r="HS490" s="240">
        <f t="shared" ref="HS490:HS553" ca="1" si="1334">2*IMREAL(K229)*COS(2*PI()*B229*221/Nt_load2)-2*IMAGINARY(K229)*SIN(2*PI()*B229*221/Nt_load2)</f>
        <v>3.303331233711722E-4</v>
      </c>
      <c r="HT490" s="240">
        <f t="shared" ref="HT490:HT553" ca="1" si="1335">2*IMREAL(K229)*COS(2*PI()*B229*222/Nt_load2)-2*IMAGINARY(K229)*SIN(2*PI()*B229*222/Nt_load2)</f>
        <v>-3.4417130557210971E-4</v>
      </c>
      <c r="HU490" s="240">
        <f t="shared" ref="HU490:HU553" ca="1" si="1336">2*IMREAL(K229)*COS(2*PI()*B229*223/Nt_load2)-2*IMAGINARY(K229)*SIN(2*PI()*B229*223/Nt_load2)</f>
        <v>3.5780217184790076E-4</v>
      </c>
      <c r="HV490" s="240">
        <f t="shared" ref="HV490:HV553" ca="1" si="1337">2*IMREAL(K229)*COS(2*PI()*B229*224/Nt_load2)-2*IMAGINARY(K229)*SIN(2*PI()*B229*224/Nt_load2)</f>
        <v>-3.7121751147451825E-4</v>
      </c>
      <c r="HW490" s="240">
        <f t="shared" ref="HW490:HW553" ca="1" si="1338">2*IMREAL(K229)*COS(2*PI()*B229*225/Nt_load2)-2*IMAGINARY(K229)*SIN(2*PI()*B229*225/Nt_load2)</f>
        <v>3.8440924355287844E-4</v>
      </c>
      <c r="HX490" s="240">
        <f t="shared" ref="HX490:HX553" ca="1" si="1339">2*IMREAL(K229)*COS(2*PI()*B229*226/Nt_load2)-2*IMAGINARY(K229)*SIN(2*PI()*B229*226/Nt_load2)</f>
        <v>-3.9736942187697027E-4</v>
      </c>
      <c r="HY490" s="240">
        <f t="shared" ref="HY490:HY553" ca="1" si="1340">2*IMREAL(K229)*COS(2*PI()*B229*227/Nt_load2)-2*IMAGINARY(K229)*SIN(2*PI()*B229*227/Nt_load2)</f>
        <v>4.1009023971986359E-4</v>
      </c>
      <c r="HZ490" s="240">
        <f t="shared" ref="HZ490:HZ553" ca="1" si="1341">2*IMREAL(K229)*COS(2*PI()*B229*228/Nt_load2)-2*IMAGINARY(K229)*SIN(2*PI()*B229*228/Nt_load2)</f>
        <v>-4.2256403453666975E-4</v>
      </c>
      <c r="IA490" s="240">
        <f t="shared" ref="IA490:IA553" ca="1" si="1342">2*IMREAL(K229)*COS(2*PI()*B229*229/Nt_load2)-2*IMAGINARY(K229)*SIN(2*PI()*B229*229/Nt_load2)</f>
        <v>4.3478329257970049E-4</v>
      </c>
      <c r="IB490" s="240">
        <f t="shared" ref="IB490:IB553" ca="1" si="1343">2*IMREAL(K229)*COS(2*PI()*B229*230/Nt_load2)-2*IMAGINARY(K229)*SIN(2*PI()*B229*230/Nt_load2)</f>
        <v>-4.4674065342487686E-4</v>
      </c>
      <c r="IC490" s="240">
        <f t="shared" ref="IC490:IC553" ca="1" si="1344">2*IMREAL(K229)*COS(2*PI()*B229*231/Nt_load2)-2*IMAGINARY(K229)*SIN(2*PI()*B229*231/Nt_load2)</f>
        <v>4.5842891440519369E-4</v>
      </c>
      <c r="ID490" s="240">
        <f t="shared" ref="ID490:ID553" ca="1" si="1345">2*IMREAL(K229)*COS(2*PI()*B229*232/Nt_load2)-2*IMAGINARY(K229)*SIN(2*PI()*B229*232/Nt_load2)</f>
        <v>-4.6984103494918035E-4</v>
      </c>
      <c r="IE490" s="240">
        <f t="shared" ref="IE490:IE553" ca="1" si="1346">2*IMREAL(K229)*COS(2*PI()*B229*233/Nt_load2)-2*IMAGINARY(K229)*SIN(2*PI()*B229*223/Nt_load2)</f>
        <v>4.5810415846537123E-4</v>
      </c>
      <c r="IF490" s="240">
        <f t="shared" ref="IF490:IF553" ca="1" si="1347">2*IMREAL(K229)*COS(2*PI()*B229*234/Nt_load2)-2*IMAGINARY(K229)*SIN(2*PI()*B229*234/Nt_load2)</f>
        <v>-4.9180952826707652E-4</v>
      </c>
      <c r="IG490" s="240">
        <f t="shared" ref="IG490:IG553" ca="1" si="1348">2*IMREAL(K229)*COS(2*PI()*B229*235/Nt_load2)-2*IMAGINARY(K229)*SIN(2*PI()*B229*235/Nt_load2)</f>
        <v>5.0235266804206347E-4</v>
      </c>
      <c r="IH490" s="240">
        <f t="shared" ref="IH490:IH553" ca="1" si="1349">2*IMREAL(K229)*COS(2*PI()*B229*236/Nt_load2)-2*IMAGINARY(K229)*SIN(2*PI()*B229*236/Nt_load2)</f>
        <v>-5.1259320935394964E-4</v>
      </c>
      <c r="II490" s="240">
        <f t="shared" ref="II490:II553" ca="1" si="1350">2*IMREAL(K229)*COS(2*PI()*B229*237/Nt_load2)-2*IMAGINARY(K229)*SIN(2*PI()*B229*237/Nt_load2)</f>
        <v>5.2252498368366232E-4</v>
      </c>
      <c r="IJ490" s="240">
        <f t="shared" ref="IJ490:IJ553" ca="1" si="1351">2*IMREAL(K229)*COS(2*PI()*B229*238/Nt_load2)-2*IMAGINARY(K229)*SIN(2*PI()*B229*238/Nt_load2)</f>
        <v>-5.3214200850162604E-4</v>
      </c>
      <c r="IK490" s="240">
        <f t="shared" ref="IK490:IK553" ca="1" si="1352">2*IMREAL(K229)*COS(2*PI()*B229*239/Nt_load2)-2*IMAGINARY(K229)*SIN(2*PI()*B229*239/Nt_load2)</f>
        <v>5.4143849087174114E-4</v>
      </c>
      <c r="IL490" s="240">
        <f t="shared" ref="IL490:IL553" ca="1" si="1353">2*IMREAL(K229)*COS(2*PI()*B229*240/Nt_load2)-2*IMAGINARY(K229)*SIN(2*PI()*B229*240/Nt_load2)</f>
        <v>-5.5040883094068633E-4</v>
      </c>
      <c r="IM490" s="240">
        <f t="shared" ref="IM490:IM553" ca="1" si="1354">2*IMREAL(K229)*COS(2*PI()*B229*241/Nt_load2)-2*IMAGINARY(K229)*SIN(2*PI()*B229*241/Nt_load2)</f>
        <v>5.5904762531094388E-4</v>
      </c>
      <c r="IN490" s="240">
        <f t="shared" ref="IN490:IN553" ca="1" si="1355">2*IMREAL(K229)*COS(2*PI()*B229*242/Nt_load2)-2*IMAGINARY(K229)*SIN(2*PI()*B229*242/Nt_load2)</f>
        <v>-5.6734967029589017E-4</v>
      </c>
      <c r="IO490" s="240">
        <f t="shared" ref="IO490:IO553" ca="1" si="1356">2*IMREAL(K229)*COS(2*PI()*B229*243/Nt_load2)-2*IMAGINARY(K229)*SIN(2*PI()*B229*243/Nt_load2)</f>
        <v>5.753099650539831E-4</v>
      </c>
      <c r="IP490" s="240">
        <f t="shared" ref="IP490:IP553" ca="1" si="1357">2*IMREAL(K229)*COS(2*PI()*B229*244/Nt_load2)-2*IMAGINARY(K229)*SIN(2*PI()*B229*244/Nt_load2)</f>
        <v>-5.8292371460138864E-4</v>
      </c>
      <c r="IQ490" s="240">
        <f t="shared" ref="IQ490:IQ553" ca="1" si="1358">2*IMREAL(K229)*COS(2*PI()*B229*245/Nt_load2)-2*IMAGINARY(K229)*SIN(2*PI()*B229*245/Nt_load2)</f>
        <v>5.9018633270000505E-4</v>
      </c>
      <c r="IR490" s="240">
        <f t="shared" ref="IR490:IR553" ca="1" si="1359">2*IMREAL(K229)*COS(2*PI()*B229*246/Nt_load2)-2*IMAGINARY(K229)*SIN(2*PI()*B229*246/Nt_load2)</f>
        <v>-5.9709344462032432E-4</v>
      </c>
      <c r="IS490" s="240">
        <f t="shared" ref="IS490:IS553" ca="1" si="1360">2*IMREAL(K229)*COS(2*PI()*B229*247/Nt_load2)-2*IMAGINARY(K229)*SIN(2*PI()*B229*247/Nt_load2)</f>
        <v>6.0364088977633477E-4</v>
      </c>
      <c r="IT490" s="240">
        <f t="shared" ref="IT490:IT553" ca="1" si="1361">2*IMREAL(K229)*COS(2*PI()*B229*248/Nt_load2)-2*IMAGINARY(K229)*SIN(2*PI()*B229*248/Nt_load2)</f>
        <v>-6.0982472423193226E-4</v>
      </c>
      <c r="IU490" s="240">
        <f t="shared" ref="IU490:IU553" ca="1" si="1362">2*IMREAL(K229)*COS(2*PI()*B229*249/Nt_load2)-2*IMAGINARY(K229)*SIN(2*PI()*B229*249/Nt_load2)</f>
        <v>6.156412230764951E-4</v>
      </c>
      <c r="IV490" s="240">
        <f t="shared" ref="IV490:IV553" ca="1" si="1363">2*IMREAL(K229)*COS(2*PI()*B229*250/Nt_load2)-2*IMAGINARY(K229)*SIN(2*PI()*B229*250/Nt_load2)</f>
        <v>-6.2108688266855855E-4</v>
      </c>
      <c r="IW490" s="240">
        <f t="shared" ref="IW490:IW553" ca="1" si="1364">2*IMREAL(K229)*COS(2*PI()*B229*251/Nt_load2)-2*IMAGINARY(K229)*SIN(2*PI()*B229*251/Nt_load2)</f>
        <v>6.2615842274646092E-4</v>
      </c>
      <c r="IX490" s="240">
        <f t="shared" ref="IX490:IX553" ca="1" si="1365">2*IMREAL(K229)*COS(2*PI()*B229*252/Nt_load2)-2*IMAGINARY(K229)*SIN(2*PI()*B229*252/Nt_load2)</f>
        <v>-6.3085278840404962E-4</v>
      </c>
      <c r="IY490" s="240">
        <f t="shared" ref="IY490:IY553" ca="1" si="1366">2*IMREAL(K229)*COS(2*PI()*B229*253/Nt_load2)-2*IMAGINARY(K229)*SIN(2*PI()*B229*253/Nt_load2)</f>
        <v>6.3516715193102946E-4</v>
      </c>
      <c r="IZ490" s="240">
        <f t="shared" ref="IZ490:IZ553" ca="1" si="1367">2*IMREAL(K229)*COS(2*PI()*B229*254/Nt_load2)-2*IMAGINARY(K229)*SIN(2*PI()*B229*254/Nt_load2)</f>
        <v>-6.3909891451609637E-4</v>
      </c>
      <c r="JA490" s="240">
        <f t="shared" ref="JA490:JA553" ca="1" si="1368">2*IMREAL(K229)*COS(2*PI()*B229*255/Nt_load2)-2*IMAGINARY(K229)*SIN(2*PI()*B229*255/Nt_load2)</f>
        <v>6.426457078125235E-4</v>
      </c>
      <c r="JB490" s="240">
        <f t="shared" ref="JB490:JB553" ca="1" si="1369">2*IMREAL(K229)*COS(2*PI()*B229*256/Nt_load2)-2*IMAGINARY(K229)*SIN(2*PI()*B229*256/Nt_load2)</f>
        <v>-6.4580539536461957E-4</v>
      </c>
    </row>
    <row r="491" spans="2:262">
      <c r="B491" s="248">
        <v>130</v>
      </c>
      <c r="C491" s="247">
        <f t="shared" ref="C491:C554" si="1370">C490+Div_Nt_load2</f>
        <v>2.5390625000000018E-3</v>
      </c>
      <c r="D491" s="244">
        <f t="shared" ca="1" si="1113"/>
        <v>23.806207659724787</v>
      </c>
      <c r="E491" s="243">
        <f ca="1">EF361</f>
        <v>-0.19379234027521361</v>
      </c>
      <c r="F491" s="242">
        <v>130</v>
      </c>
      <c r="G491" s="240">
        <f t="shared" ca="1" si="1114"/>
        <v>7.6117818829454667E-4</v>
      </c>
      <c r="H491" s="240">
        <f t="shared" ca="1" si="1115"/>
        <v>-7.7332645862738679E-4</v>
      </c>
      <c r="I491" s="240">
        <f t="shared" ca="1" si="1116"/>
        <v>7.836117177859956E-4</v>
      </c>
      <c r="J491" s="240">
        <f t="shared" ca="1" si="1117"/>
        <v>-7.920091876801777E-4</v>
      </c>
      <c r="K491" s="240">
        <f t="shared" ca="1" si="1118"/>
        <v>7.9849863806942686E-4</v>
      </c>
      <c r="L491" s="240">
        <f t="shared" ca="1" si="1119"/>
        <v>-8.030644352993463E-4</v>
      </c>
      <c r="M491" s="240">
        <f t="shared" ca="1" si="1120"/>
        <v>8.0569557996449238E-4</v>
      </c>
      <c r="N491" s="240">
        <f t="shared" ca="1" si="1121"/>
        <v>-8.0638573340690624E-4</v>
      </c>
      <c r="O491" s="240">
        <f t="shared" ca="1" si="1122"/>
        <v>8.0513323298649444E-4</v>
      </c>
      <c r="P491" s="240">
        <f t="shared" ca="1" si="1123"/>
        <v>-8.0194109608647604E-4</v>
      </c>
      <c r="Q491" s="240">
        <f t="shared" ca="1" si="1124"/>
        <v>7.9681701284424131E-4</v>
      </c>
      <c r="R491" s="240">
        <f t="shared" ca="1" si="1125"/>
        <v>-7.89773327625137E-4</v>
      </c>
      <c r="S491" s="240">
        <f t="shared" ca="1" si="1126"/>
        <v>7.8082700928381005E-4</v>
      </c>
      <c r="T491" s="240">
        <f t="shared" ca="1" si="1127"/>
        <v>-7.6999961028475161E-4</v>
      </c>
      <c r="U491" s="241">
        <f t="shared" ca="1" si="1128"/>
        <v>7.5731721478051529E-4</v>
      </c>
      <c r="V491" s="240">
        <f t="shared" ca="1" si="1129"/>
        <v>-7.4281037577271882E-4</v>
      </c>
      <c r="W491" s="240">
        <f t="shared" ca="1" si="1130"/>
        <v>7.2651404150718109E-4</v>
      </c>
      <c r="X491" s="240">
        <f t="shared" ca="1" si="1131"/>
        <v>-7.0846747128053798E-4</v>
      </c>
      <c r="Y491" s="240">
        <f t="shared" ca="1" si="1132"/>
        <v>6.8871414086116149E-4</v>
      </c>
      <c r="Z491" s="240">
        <f t="shared" ca="1" si="1133"/>
        <v>-6.6730163775221337E-4</v>
      </c>
      <c r="AA491" s="240">
        <f t="shared" ca="1" si="1134"/>
        <v>6.4428154654919969E-4</v>
      </c>
      <c r="AB491" s="240">
        <f t="shared" ca="1" si="1135"/>
        <v>-6.197093246681541E-4</v>
      </c>
      <c r="AC491" s="240">
        <f t="shared" ca="1" si="1136"/>
        <v>5.9364416874384946E-4</v>
      </c>
      <c r="AD491" s="240">
        <f t="shared" ca="1" si="1137"/>
        <v>-5.6614887201996041E-4</v>
      </c>
      <c r="AE491" s="240">
        <f t="shared" ca="1" si="1138"/>
        <v>5.3728967307459122E-4</v>
      </c>
      <c r="AF491" s="240">
        <f t="shared" ca="1" si="1139"/>
        <v>-5.0713609624575945E-4</v>
      </c>
      <c r="AG491" s="240">
        <f t="shared" ca="1" si="1140"/>
        <v>4.7576078414120454E-4</v>
      </c>
      <c r="AH491" s="240">
        <f t="shared" ca="1" si="1141"/>
        <v>-4.4323932263593078E-4</v>
      </c>
      <c r="AI491" s="240">
        <f t="shared" ca="1" si="1142"/>
        <v>4.09650058779238E-4</v>
      </c>
      <c r="AJ491" s="240">
        <f t="shared" ca="1" si="1143"/>
        <v>-3.7507391204984842E-4</v>
      </c>
      <c r="AK491" s="240">
        <f t="shared" ca="1" si="1144"/>
        <v>3.3959417941372588E-4</v>
      </c>
      <c r="AL491" s="240">
        <f t="shared" ca="1" si="1145"/>
        <v>-3.0329633465446895E-4</v>
      </c>
      <c r="AM491" s="240">
        <f t="shared" ca="1" si="1146"/>
        <v>2.6626782245940819E-4</v>
      </c>
      <c r="AN491" s="240">
        <f t="shared" ca="1" si="1147"/>
        <v>-2.2859784775772517E-4</v>
      </c>
      <c r="AO491" s="240">
        <f t="shared" ca="1" si="1148"/>
        <v>1.9037716081799798E-4</v>
      </c>
      <c r="AP491" s="240">
        <f t="shared" ca="1" si="1149"/>
        <v>-1.5169783862277925E-4</v>
      </c>
      <c r="AQ491" s="240">
        <f t="shared" ca="1" si="1150"/>
        <v>1.1265306304716804E-4</v>
      </c>
      <c r="AR491" s="240">
        <f t="shared" ca="1" si="1151"/>
        <v>-7.3336896375433342E-5</v>
      </c>
      <c r="AS491" s="240">
        <f t="shared" ca="1" si="1152"/>
        <v>3.3844054696765397E-5</v>
      </c>
      <c r="AT491" s="240">
        <f t="shared" ca="1" si="1153"/>
        <v>5.7303202740448212E-6</v>
      </c>
      <c r="AU491" s="240">
        <f t="shared" ca="1" si="1154"/>
        <v>-4.5290890401409418E-5</v>
      </c>
      <c r="AV491" s="240">
        <f t="shared" ca="1" si="1155"/>
        <v>8.474235080677215E-5</v>
      </c>
      <c r="AW491" s="240">
        <f t="shared" ca="1" si="1156"/>
        <v>-1.2398965946648817E-4</v>
      </c>
      <c r="AX491" s="240">
        <f t="shared" ca="1" si="1157"/>
        <v>1.6293826617633792E-4</v>
      </c>
      <c r="AY491" s="240">
        <f t="shared" ca="1" si="1158"/>
        <v>-2.0149434033126236E-4</v>
      </c>
      <c r="AZ491" s="240">
        <f t="shared" ca="1" si="1159"/>
        <v>2.395649969715311E-4</v>
      </c>
      <c r="BA491" s="240">
        <f t="shared" ca="1" si="1160"/>
        <v>-2.7705852055065787E-4</v>
      </c>
      <c r="BB491" s="240">
        <f t="shared" ca="1" si="1161"/>
        <v>3.1388458588631793E-4</v>
      </c>
      <c r="BC491" s="240">
        <f t="shared" ca="1" si="1162"/>
        <v>-3.4995447576153529E-4</v>
      </c>
      <c r="BD491" s="240">
        <f t="shared" ca="1" si="1163"/>
        <v>3.851812946522515E-4</v>
      </c>
      <c r="BE491" s="240">
        <f t="shared" ca="1" si="1164"/>
        <v>-4.1948017806627349E-4</v>
      </c>
      <c r="BF491" s="240">
        <f t="shared" ca="1" si="1165"/>
        <v>4.5276849698918959E-4</v>
      </c>
      <c r="BG491" s="240">
        <f t="shared" ca="1" si="1166"/>
        <v>-4.8496605694502257E-4</v>
      </c>
      <c r="BH491" s="240">
        <f t="shared" ca="1" si="1167"/>
        <v>5.1599529119166561E-4</v>
      </c>
      <c r="BI491" s="240">
        <f t="shared" ca="1" si="1168"/>
        <v>-5.4578144758597833E-4</v>
      </c>
      <c r="BJ491" s="240">
        <f t="shared" ca="1" si="1169"/>
        <v>5.7425276866824812E-4</v>
      </c>
      <c r="BK491" s="240">
        <f t="shared" ca="1" si="1170"/>
        <v>-6.0134066453220955E-4</v>
      </c>
      <c r="BL491" s="240">
        <f t="shared" ca="1" si="1171"/>
        <v>6.2697987806407582E-4</v>
      </c>
      <c r="BM491" s="240">
        <f t="shared" ca="1" si="1172"/>
        <v>-6.5110864215273459E-4</v>
      </c>
      <c r="BN491" s="240">
        <f t="shared" ca="1" si="1173"/>
        <v>6.7366882849206628E-4</v>
      </c>
      <c r="BO491" s="240">
        <f t="shared" ca="1" si="1174"/>
        <v>-6.946060876171406E-4</v>
      </c>
      <c r="BP491" s="240">
        <f t="shared" ca="1" si="1175"/>
        <v>7.1386997983684849E-4</v>
      </c>
      <c r="BQ491" s="240">
        <f t="shared" ca="1" si="1176"/>
        <v>-7.3141409674749283E-4</v>
      </c>
      <c r="BR491" s="240">
        <f t="shared" ca="1" si="1177"/>
        <v>7.4719617303476435E-4</v>
      </c>
      <c r="BS491" s="240">
        <f t="shared" ca="1" si="1178"/>
        <v>-7.6117818829454027E-4</v>
      </c>
      <c r="BT491" s="240">
        <f t="shared" ca="1" si="1179"/>
        <v>7.7332645862738007E-4</v>
      </c>
      <c r="BU491" s="240">
        <f t="shared" ca="1" si="1180"/>
        <v>-7.8361171778599441E-4</v>
      </c>
      <c r="BV491" s="240">
        <f t="shared" ca="1" si="1181"/>
        <v>7.9200918768017607E-4</v>
      </c>
      <c r="BW491" s="240">
        <f t="shared" ca="1" si="1182"/>
        <v>-7.984986380694249E-4</v>
      </c>
      <c r="BX491" s="240">
        <f t="shared" ca="1" si="1183"/>
        <v>8.0306443529934456E-4</v>
      </c>
      <c r="BY491" s="240">
        <f t="shared" ca="1" si="1184"/>
        <v>-8.0569557996449151E-4</v>
      </c>
      <c r="BZ491" s="240">
        <f t="shared" ca="1" si="1185"/>
        <v>8.0638573340690634E-4</v>
      </c>
      <c r="CA491" s="240">
        <f t="shared" ca="1" si="1186"/>
        <v>-8.0513323298649487E-4</v>
      </c>
      <c r="CB491" s="240">
        <f t="shared" ca="1" si="1187"/>
        <v>8.0194109608647734E-4</v>
      </c>
      <c r="CC491" s="240">
        <f t="shared" ca="1" si="1188"/>
        <v>-7.9681701284424369E-4</v>
      </c>
      <c r="CD491" s="240">
        <f t="shared" ca="1" si="1189"/>
        <v>7.8977332762514112E-4</v>
      </c>
      <c r="CE491" s="240">
        <f t="shared" ca="1" si="1190"/>
        <v>-7.8082700928381677E-4</v>
      </c>
      <c r="CF491" s="240">
        <f t="shared" ca="1" si="1191"/>
        <v>7.6999961028475269E-4</v>
      </c>
      <c r="CG491" s="240">
        <f t="shared" ca="1" si="1192"/>
        <v>-7.5731721478051854E-4</v>
      </c>
      <c r="CH491" s="240">
        <f t="shared" ca="1" si="1193"/>
        <v>7.4281037577272468E-4</v>
      </c>
      <c r="CI491" s="240">
        <f t="shared" ca="1" si="1194"/>
        <v>-7.2651404150718998E-4</v>
      </c>
      <c r="CJ491" s="240">
        <f t="shared" ca="1" si="1195"/>
        <v>7.0846747128053972E-4</v>
      </c>
      <c r="CK491" s="240">
        <f t="shared" ca="1" si="1196"/>
        <v>-6.8871414086117515E-4</v>
      </c>
      <c r="CL491" s="240">
        <f t="shared" ca="1" si="1197"/>
        <v>6.6730163775221858E-4</v>
      </c>
      <c r="CM491" s="240">
        <f t="shared" ca="1" si="1198"/>
        <v>-6.4428154654922257E-4</v>
      </c>
      <c r="CN491" s="240">
        <f t="shared" ca="1" si="1199"/>
        <v>6.1970932466816374E-4</v>
      </c>
      <c r="CO491" s="240">
        <f t="shared" ca="1" si="1200"/>
        <v>-5.9364416874385195E-4</v>
      </c>
      <c r="CP491" s="240">
        <f t="shared" ca="1" si="1201"/>
        <v>5.6614887201997927E-4</v>
      </c>
      <c r="CQ491" s="240">
        <f t="shared" ca="1" si="1202"/>
        <v>-5.3728967307459382E-4</v>
      </c>
      <c r="CR491" s="240">
        <f t="shared" ca="1" si="1203"/>
        <v>5.0713609624578894E-4</v>
      </c>
      <c r="CS491" s="240">
        <f t="shared" ca="1" si="1204"/>
        <v>-4.7576078414121668E-4</v>
      </c>
      <c r="CT491" s="240">
        <f t="shared" ca="1" si="1205"/>
        <v>4.4323932263592416E-4</v>
      </c>
      <c r="CU491" s="240">
        <f t="shared" ca="1" si="1206"/>
        <v>-4.0965005877926077E-4</v>
      </c>
      <c r="CV491" s="240">
        <f t="shared" ca="1" si="1207"/>
        <v>3.7507391204985151E-4</v>
      </c>
      <c r="CW491" s="240">
        <f t="shared" ca="1" si="1208"/>
        <v>-3.395941794137603E-4</v>
      </c>
      <c r="CX491" s="240">
        <f t="shared" ca="1" si="1209"/>
        <v>3.0329633465448288E-4</v>
      </c>
      <c r="CY491" s="240">
        <f t="shared" ca="1" si="1210"/>
        <v>-2.6626782245940076E-4</v>
      </c>
      <c r="CZ491" s="240">
        <f t="shared" ca="1" si="1211"/>
        <v>2.2859784775775054E-4</v>
      </c>
      <c r="DA491" s="240">
        <f t="shared" ca="1" si="1212"/>
        <v>-1.9037716081800142E-4</v>
      </c>
      <c r="DB491" s="240">
        <f t="shared" ca="1" si="1213"/>
        <v>1.5169783862281649E-4</v>
      </c>
      <c r="DC491" s="240">
        <f t="shared" ca="1" si="1214"/>
        <v>-1.1265306304718295E-4</v>
      </c>
      <c r="DD491" s="240">
        <f t="shared" ca="1" si="1215"/>
        <v>7.3336896375425455E-5</v>
      </c>
      <c r="DE491" s="240">
        <f t="shared" ca="1" si="1216"/>
        <v>-3.3844054696791851E-5</v>
      </c>
      <c r="DF491" s="240">
        <f t="shared" ca="1" si="1217"/>
        <v>-5.7303202740412976E-6</v>
      </c>
      <c r="DG491" s="240">
        <f t="shared" ca="1" si="1218"/>
        <v>4.529089040137158E-5</v>
      </c>
      <c r="DH491" s="240">
        <f t="shared" ca="1" si="1219"/>
        <v>-8.4742350806757242E-5</v>
      </c>
      <c r="DI491" s="240">
        <f t="shared" ca="1" si="1220"/>
        <v>1.2398965946649597E-4</v>
      </c>
      <c r="DJ491" s="240">
        <f t="shared" ca="1" si="1221"/>
        <v>-1.6293826617632323E-4</v>
      </c>
      <c r="DK491" s="240">
        <f t="shared" ca="1" si="1222"/>
        <v>2.0149434033127006E-4</v>
      </c>
      <c r="DL491" s="240">
        <f t="shared" ca="1" si="1223"/>
        <v>-2.3956499697149494E-4</v>
      </c>
      <c r="DM491" s="240">
        <f t="shared" ca="1" si="1224"/>
        <v>2.7705852055064372E-4</v>
      </c>
      <c r="DN491" s="240">
        <f t="shared" ca="1" si="1225"/>
        <v>-3.1388458588628291E-4</v>
      </c>
      <c r="DO491" s="240">
        <f t="shared" ca="1" si="1226"/>
        <v>3.4995447576152174E-4</v>
      </c>
      <c r="DP491" s="240">
        <f t="shared" ca="1" si="1227"/>
        <v>-3.851812946522585E-4</v>
      </c>
      <c r="DQ491" s="240">
        <f t="shared" ca="1" si="1228"/>
        <v>4.1948017806624097E-4</v>
      </c>
      <c r="DR491" s="240">
        <f t="shared" ca="1" si="1229"/>
        <v>-4.5276849698917723E-4</v>
      </c>
      <c r="DS491" s="240">
        <f t="shared" ca="1" si="1230"/>
        <v>4.8496605694499232E-4</v>
      </c>
      <c r="DT491" s="240">
        <f t="shared" ca="1" si="1231"/>
        <v>-5.159952911916539E-4</v>
      </c>
      <c r="DU491" s="240">
        <f t="shared" ca="1" si="1232"/>
        <v>5.4578144758598418E-4</v>
      </c>
      <c r="DV491" s="240">
        <f t="shared" ca="1" si="1233"/>
        <v>-5.742527686682376E-4</v>
      </c>
      <c r="DW491" s="240">
        <f t="shared" ca="1" si="1234"/>
        <v>6.0134066453219957E-4</v>
      </c>
      <c r="DX491" s="240">
        <f t="shared" ca="1" si="1235"/>
        <v>-6.2697987806405197E-4</v>
      </c>
      <c r="DY491" s="240">
        <f t="shared" ca="1" si="1236"/>
        <v>6.511086421527257E-4</v>
      </c>
      <c r="DZ491" s="240">
        <f t="shared" ca="1" si="1237"/>
        <v>-6.7366882849207062E-4</v>
      </c>
      <c r="EA491" s="240">
        <f t="shared" ca="1" si="1238"/>
        <v>6.9460608761713301E-4</v>
      </c>
      <c r="EB491" s="240">
        <f t="shared" ca="1" si="1239"/>
        <v>-7.1386997983684155E-4</v>
      </c>
      <c r="EC491" s="240">
        <f t="shared" ca="1" si="1240"/>
        <v>7.3141409674747678E-4</v>
      </c>
      <c r="ED491" s="240">
        <f t="shared" ca="1" si="1241"/>
        <v>-7.4719617303475871E-4</v>
      </c>
      <c r="EE491" s="240">
        <f t="shared" ca="1" si="1242"/>
        <v>7.6117818829454288E-4</v>
      </c>
      <c r="EF491" s="240">
        <f t="shared" ca="1" si="1243"/>
        <v>-7.7332645862737573E-4</v>
      </c>
      <c r="EG491" s="240">
        <f t="shared" ca="1" si="1244"/>
        <v>7.8361171778599094E-4</v>
      </c>
      <c r="EH491" s="240">
        <f t="shared" ca="1" si="1245"/>
        <v>-7.9200918768016892E-4</v>
      </c>
      <c r="EI491" s="240">
        <f t="shared" ca="1" si="1246"/>
        <v>7.9849863806942274E-4</v>
      </c>
      <c r="EJ491" s="240">
        <f t="shared" ca="1" si="1247"/>
        <v>-8.0306443529934522E-4</v>
      </c>
      <c r="EK491" s="240">
        <f t="shared" ca="1" si="1248"/>
        <v>8.0569557996449097E-4</v>
      </c>
      <c r="EL491" s="240">
        <f t="shared" ca="1" si="1249"/>
        <v>-8.0638573340690634E-4</v>
      </c>
      <c r="EM491" s="240">
        <f t="shared" ca="1" si="1250"/>
        <v>8.0513323298649715E-4</v>
      </c>
      <c r="EN491" s="240">
        <f t="shared" ca="1" si="1251"/>
        <v>-8.0194109608647886E-4</v>
      </c>
      <c r="EO491" s="240">
        <f t="shared" ca="1" si="1252"/>
        <v>7.9681701284424239E-4</v>
      </c>
      <c r="EP491" s="240">
        <f t="shared" ca="1" si="1253"/>
        <v>-7.8977332762514426E-4</v>
      </c>
      <c r="EQ491" s="240">
        <f t="shared" ca="1" si="1254"/>
        <v>7.8082700928381482E-4</v>
      </c>
      <c r="ER491" s="240">
        <f t="shared" ca="1" si="1255"/>
        <v>-7.6999961028476397E-4</v>
      </c>
      <c r="ES491" s="240">
        <f t="shared" ca="1" si="1256"/>
        <v>7.5731721478052363E-4</v>
      </c>
      <c r="ET491" s="240">
        <f t="shared" ca="1" si="1257"/>
        <v>-7.4281037577272164E-4</v>
      </c>
      <c r="EU491" s="240">
        <f t="shared" ca="1" si="1258"/>
        <v>7.265140415071967E-4</v>
      </c>
      <c r="EV491" s="240">
        <f t="shared" ca="1" si="1259"/>
        <v>-7.0846747128054687E-4</v>
      </c>
      <c r="EW491" s="240">
        <f t="shared" ca="1" si="1260"/>
        <v>6.8871414086118295E-4</v>
      </c>
      <c r="EX491" s="240">
        <f t="shared" ca="1" si="1261"/>
        <v>-6.6730163775222703E-4</v>
      </c>
      <c r="EY491" s="240">
        <f t="shared" ca="1" si="1262"/>
        <v>6.4428154654923157E-4</v>
      </c>
      <c r="EZ491" s="240">
        <f t="shared" ca="1" si="1263"/>
        <v>-6.1970932466817339E-4</v>
      </c>
      <c r="FA491" s="240">
        <f t="shared" ca="1" si="1264"/>
        <v>5.9364416874386203E-4</v>
      </c>
      <c r="FB491" s="240">
        <f t="shared" ca="1" si="1265"/>
        <v>-5.6614887201999E-4</v>
      </c>
      <c r="FC491" s="240">
        <f t="shared" ca="1" si="1266"/>
        <v>5.3728967307460499E-4</v>
      </c>
      <c r="FD491" s="240">
        <f t="shared" ca="1" si="1267"/>
        <v>-5.0713609624580055E-4</v>
      </c>
      <c r="FE491" s="240">
        <f t="shared" ca="1" si="1268"/>
        <v>4.7576078414122882E-4</v>
      </c>
      <c r="FF491" s="240">
        <f t="shared" ca="1" si="1269"/>
        <v>-4.4323932263593674E-4</v>
      </c>
      <c r="FG491" s="240">
        <f t="shared" ca="1" si="1270"/>
        <v>4.0965005877927372E-4</v>
      </c>
      <c r="FH491" s="240">
        <f t="shared" ca="1" si="1271"/>
        <v>-3.7507391204986485E-4</v>
      </c>
      <c r="FI491" s="240">
        <f t="shared" ca="1" si="1272"/>
        <v>3.3959417941377391E-4</v>
      </c>
      <c r="FJ491" s="240">
        <f t="shared" ca="1" si="1273"/>
        <v>-3.0329633465449681E-4</v>
      </c>
      <c r="FK491" s="240">
        <f t="shared" ca="1" si="1274"/>
        <v>2.6626782245945822E-4</v>
      </c>
      <c r="FL491" s="240">
        <f t="shared" ca="1" si="1275"/>
        <v>-2.2859784775776493E-4</v>
      </c>
      <c r="FM491" s="240">
        <f t="shared" ca="1" si="1276"/>
        <v>1.9037716081801606E-4</v>
      </c>
      <c r="FN491" s="240">
        <f t="shared" ca="1" si="1277"/>
        <v>-1.5169783862278624E-4</v>
      </c>
      <c r="FO491" s="240">
        <f t="shared" ca="1" si="1278"/>
        <v>1.1265306304724317E-4</v>
      </c>
      <c r="FP491" s="240">
        <f t="shared" ca="1" si="1279"/>
        <v>-7.3336896375486089E-5</v>
      </c>
      <c r="FQ491" s="240">
        <f t="shared" ca="1" si="1280"/>
        <v>3.3844054696806868E-5</v>
      </c>
      <c r="FR491" s="240">
        <f t="shared" ca="1" si="1281"/>
        <v>5.7303202740262272E-6</v>
      </c>
      <c r="FS491" s="240">
        <f t="shared" ca="1" si="1282"/>
        <v>-4.5290890401402317E-5</v>
      </c>
      <c r="FT491" s="240">
        <f t="shared" ca="1" si="1283"/>
        <v>8.4742350806696744E-5</v>
      </c>
      <c r="FU491" s="240">
        <f t="shared" ca="1" si="1284"/>
        <v>-1.2398965946643585E-4</v>
      </c>
      <c r="FV491" s="240">
        <f t="shared" ca="1" si="1285"/>
        <v>1.6293826617630848E-4</v>
      </c>
      <c r="FW491" s="240">
        <f t="shared" ca="1" si="1286"/>
        <v>-2.0149434033125553E-4</v>
      </c>
      <c r="FX491" s="240">
        <f t="shared" ca="1" si="1287"/>
        <v>2.3956499697152432E-4</v>
      </c>
      <c r="FY491" s="240">
        <f t="shared" ca="1" si="1288"/>
        <v>-2.7705852055058663E-4</v>
      </c>
      <c r="FZ491" s="240">
        <f t="shared" ca="1" si="1289"/>
        <v>3.1388458588626903E-4</v>
      </c>
      <c r="GA491" s="240">
        <f t="shared" ca="1" si="1290"/>
        <v>-3.4995447576150829E-4</v>
      </c>
      <c r="GB491" s="240">
        <f t="shared" ca="1" si="1291"/>
        <v>3.8518129465224527E-4</v>
      </c>
      <c r="GC491" s="240">
        <f t="shared" ca="1" si="1292"/>
        <v>-4.1948017806626731E-4</v>
      </c>
      <c r="GD491" s="240">
        <f t="shared" ca="1" si="1293"/>
        <v>4.5276849698912687E-4</v>
      </c>
      <c r="GE491" s="240">
        <f t="shared" ca="1" si="1294"/>
        <v>-4.8496605694498028E-4</v>
      </c>
      <c r="GF491" s="240">
        <f t="shared" ca="1" si="1295"/>
        <v>5.1599529119164241E-4</v>
      </c>
      <c r="GG491" s="240">
        <f t="shared" ca="1" si="1296"/>
        <v>-5.4578144758597312E-4</v>
      </c>
      <c r="GH491" s="240">
        <f t="shared" ca="1" si="1297"/>
        <v>5.7425276866825928E-4</v>
      </c>
      <c r="GI491" s="240">
        <f t="shared" ca="1" si="1298"/>
        <v>-6.0134066453215902E-4</v>
      </c>
      <c r="GJ491" s="240">
        <f t="shared" ca="1" si="1299"/>
        <v>6.2697987806404243E-4</v>
      </c>
      <c r="GK491" s="240">
        <f t="shared" ca="1" si="1300"/>
        <v>-6.5110864215271681E-4</v>
      </c>
      <c r="GL491" s="240">
        <f t="shared" ca="1" si="1301"/>
        <v>6.7366882849206249E-4</v>
      </c>
      <c r="GM491" s="240">
        <f t="shared" ca="1" si="1302"/>
        <v>-6.9460608761714874E-4</v>
      </c>
      <c r="GN491" s="240">
        <f t="shared" ca="1" si="1303"/>
        <v>7.1386997983681325E-4</v>
      </c>
      <c r="GO491" s="240">
        <f t="shared" ca="1" si="1304"/>
        <v>-7.314140967474705E-4</v>
      </c>
      <c r="GP491" s="240">
        <f t="shared" ca="1" si="1305"/>
        <v>7.4719617303475308E-4</v>
      </c>
      <c r="GQ491" s="240">
        <f t="shared" ca="1" si="1306"/>
        <v>-7.61178188294538E-4</v>
      </c>
      <c r="GR491" s="240">
        <f t="shared" ca="1" si="1307"/>
        <v>7.7332645862738462E-4</v>
      </c>
      <c r="GS491" s="240">
        <f t="shared" ca="1" si="1308"/>
        <v>-7.8361171778597641E-4</v>
      </c>
      <c r="GT491" s="240">
        <f t="shared" ca="1" si="1309"/>
        <v>7.920091876801661E-4</v>
      </c>
      <c r="GU491" s="240">
        <f t="shared" ca="1" si="1310"/>
        <v>-7.9849863806942078E-4</v>
      </c>
      <c r="GV491" s="240">
        <f t="shared" ca="1" si="1311"/>
        <v>8.0306443529934402E-4</v>
      </c>
      <c r="GW491" s="240">
        <f t="shared" ca="1" si="1312"/>
        <v>-8.0569557996449217E-4</v>
      </c>
      <c r="GX491" s="240">
        <f t="shared" ca="1" si="1313"/>
        <v>8.0638573340690678E-4</v>
      </c>
      <c r="GY491" s="240">
        <f t="shared" ca="1" si="1314"/>
        <v>-8.0513323298649791E-4</v>
      </c>
      <c r="GZ491" s="240">
        <f t="shared" ca="1" si="1315"/>
        <v>8.0194109608648049E-4</v>
      </c>
      <c r="HA491" s="240">
        <f t="shared" ca="1" si="1316"/>
        <v>-7.9681701284424478E-4</v>
      </c>
      <c r="HB491" s="240">
        <f t="shared" ca="1" si="1317"/>
        <v>7.8977332762513808E-4</v>
      </c>
      <c r="HC491" s="240">
        <f t="shared" ca="1" si="1318"/>
        <v>-7.8082700928382999E-4</v>
      </c>
      <c r="HD491" s="240">
        <f t="shared" ca="1" si="1319"/>
        <v>7.6999961028476852E-4</v>
      </c>
      <c r="HE491" s="240">
        <f t="shared" ca="1" si="1320"/>
        <v>-7.5731721478052884E-4</v>
      </c>
      <c r="HF491" s="240">
        <f t="shared" ca="1" si="1321"/>
        <v>7.4281037577272749E-4</v>
      </c>
      <c r="HG491" s="240">
        <f t="shared" ca="1" si="1322"/>
        <v>-7.2651404150718326E-4</v>
      </c>
      <c r="HH491" s="240">
        <f t="shared" ca="1" si="1323"/>
        <v>7.0846747128057593E-4</v>
      </c>
      <c r="HI491" s="240">
        <f t="shared" ca="1" si="1324"/>
        <v>-6.8871414086119087E-4</v>
      </c>
      <c r="HJ491" s="240">
        <f t="shared" ca="1" si="1325"/>
        <v>6.6730163775223549E-4</v>
      </c>
      <c r="HK491" s="240">
        <f t="shared" ca="1" si="1326"/>
        <v>-6.4428154654921303E-4</v>
      </c>
      <c r="HL491" s="240">
        <f t="shared" ca="1" si="1327"/>
        <v>6.1970932466815366E-4</v>
      </c>
      <c r="HM491" s="240">
        <f t="shared" ca="1" si="1328"/>
        <v>-5.9364416874390312E-4</v>
      </c>
      <c r="HN491" s="240">
        <f t="shared" ca="1" si="1329"/>
        <v>5.6614887202000074E-4</v>
      </c>
      <c r="HO491" s="240">
        <f t="shared" ca="1" si="1330"/>
        <v>-5.3728967307461626E-4</v>
      </c>
      <c r="HP491" s="240">
        <f t="shared" ca="1" si="1331"/>
        <v>5.0713609624577658E-4</v>
      </c>
      <c r="HQ491" s="240">
        <f t="shared" ca="1" si="1332"/>
        <v>-4.7576078414120389E-4</v>
      </c>
      <c r="HR491" s="240">
        <f t="shared" ca="1" si="1333"/>
        <v>4.4323932263598754E-4</v>
      </c>
      <c r="HS491" s="240">
        <f t="shared" ca="1" si="1334"/>
        <v>-4.0965005877928668E-4</v>
      </c>
      <c r="HT491" s="240">
        <f t="shared" ca="1" si="1335"/>
        <v>3.7507391204987813E-4</v>
      </c>
      <c r="HU491" s="240">
        <f t="shared" ca="1" si="1336"/>
        <v>-3.3959417941374599E-4</v>
      </c>
      <c r="HV491" s="240">
        <f t="shared" ca="1" si="1337"/>
        <v>3.0329633465455319E-4</v>
      </c>
      <c r="HW491" s="240">
        <f t="shared" ca="1" si="1338"/>
        <v>-2.6626782245947242E-4</v>
      </c>
      <c r="HX491" s="240">
        <f t="shared" ca="1" si="1339"/>
        <v>2.2859784775777932E-4</v>
      </c>
      <c r="HY491" s="240">
        <f t="shared" ca="1" si="1340"/>
        <v>-1.9037716081803064E-4</v>
      </c>
      <c r="HZ491" s="240">
        <f t="shared" ca="1" si="1341"/>
        <v>1.5169783862280099E-4</v>
      </c>
      <c r="IA491" s="240">
        <f t="shared" ca="1" si="1342"/>
        <v>-1.1265306304725808E-4</v>
      </c>
      <c r="IB491" s="240">
        <f t="shared" ca="1" si="1343"/>
        <v>7.3336896375501051E-5</v>
      </c>
      <c r="IC491" s="240">
        <f t="shared" ca="1" si="1344"/>
        <v>-3.384405469682183E-5</v>
      </c>
      <c r="ID491" s="240">
        <f t="shared" ca="1" si="1345"/>
        <v>-5.7303202740111568E-6</v>
      </c>
      <c r="IE491" s="240">
        <f t="shared" ca="1" si="1346"/>
        <v>1.6536528636050128E-5</v>
      </c>
      <c r="IF491" s="240">
        <f t="shared" ca="1" si="1347"/>
        <v>-8.4742350806681782E-5</v>
      </c>
      <c r="IG491" s="240">
        <f t="shared" ca="1" si="1348"/>
        <v>1.23989659466421E-4</v>
      </c>
      <c r="IH491" s="240">
        <f t="shared" ca="1" si="1349"/>
        <v>-1.6293826617629379E-4</v>
      </c>
      <c r="II491" s="240">
        <f t="shared" ca="1" si="1350"/>
        <v>2.01494340331241E-4</v>
      </c>
      <c r="IJ491" s="240">
        <f t="shared" ca="1" si="1351"/>
        <v>-2.3956499697150999E-4</v>
      </c>
      <c r="IK491" s="240">
        <f t="shared" ca="1" si="1352"/>
        <v>2.7705852055057254E-4</v>
      </c>
      <c r="IL491" s="240">
        <f t="shared" ca="1" si="1353"/>
        <v>-3.1388458588625532E-4</v>
      </c>
      <c r="IM491" s="240">
        <f t="shared" ca="1" si="1354"/>
        <v>3.4995447576149463E-4</v>
      </c>
      <c r="IN491" s="240">
        <f t="shared" ca="1" si="1355"/>
        <v>-3.8518129465223204E-4</v>
      </c>
      <c r="IO491" s="240">
        <f t="shared" ca="1" si="1356"/>
        <v>4.1948017806625452E-4</v>
      </c>
      <c r="IP491" s="240">
        <f t="shared" ca="1" si="1357"/>
        <v>-4.5276849698911445E-4</v>
      </c>
      <c r="IQ491" s="240">
        <f t="shared" ca="1" si="1358"/>
        <v>4.849660569449683E-4</v>
      </c>
      <c r="IR491" s="240">
        <f t="shared" ca="1" si="1359"/>
        <v>-5.1599529119163092E-4</v>
      </c>
      <c r="IS491" s="240">
        <f t="shared" ca="1" si="1360"/>
        <v>5.4578144758596207E-4</v>
      </c>
      <c r="IT491" s="240">
        <f t="shared" ca="1" si="1361"/>
        <v>-5.7425276866824866E-4</v>
      </c>
      <c r="IU491" s="240">
        <f t="shared" ca="1" si="1362"/>
        <v>6.0134066453214894E-4</v>
      </c>
      <c r="IV491" s="240">
        <f t="shared" ca="1" si="1363"/>
        <v>-6.26979878064033E-4</v>
      </c>
      <c r="IW491" s="240">
        <f t="shared" ca="1" si="1364"/>
        <v>6.5110864215270792E-4</v>
      </c>
      <c r="IX491" s="240">
        <f t="shared" ca="1" si="1365"/>
        <v>-6.7366882849205414E-4</v>
      </c>
      <c r="IY491" s="240">
        <f t="shared" ca="1" si="1366"/>
        <v>6.9460608761714104E-4</v>
      </c>
      <c r="IZ491" s="240">
        <f t="shared" ca="1" si="1367"/>
        <v>-7.1386997983680632E-4</v>
      </c>
      <c r="JA491" s="240">
        <f t="shared" ca="1" si="1368"/>
        <v>7.3141409674746421E-4</v>
      </c>
      <c r="JB491" s="240">
        <f t="shared" ca="1" si="1369"/>
        <v>-7.4719617303474744E-4</v>
      </c>
    </row>
    <row r="492" spans="2:262">
      <c r="B492" s="248">
        <v>131</v>
      </c>
      <c r="C492" s="247">
        <f t="shared" si="1370"/>
        <v>2.5585937500000018E-3</v>
      </c>
      <c r="D492" s="244">
        <f t="shared" ca="1" si="1113"/>
        <v>23.80409359594816</v>
      </c>
      <c r="E492" s="243">
        <f ca="1">EG361</f>
        <v>-0.19590640405183815</v>
      </c>
      <c r="F492" s="242">
        <v>131</v>
      </c>
      <c r="G492" s="240">
        <f t="shared" ca="1" si="1114"/>
        <v>4.0223806755162203E-4</v>
      </c>
      <c r="H492" s="240">
        <f t="shared" ca="1" si="1115"/>
        <v>-4.2063755503792601E-4</v>
      </c>
      <c r="I492" s="240">
        <f t="shared" ca="1" si="1116"/>
        <v>4.367575711683397E-4</v>
      </c>
      <c r="J492" s="240">
        <f t="shared" ca="1" si="1117"/>
        <v>-4.5051076017877225E-4</v>
      </c>
      <c r="K492" s="240">
        <f t="shared" ca="1" si="1118"/>
        <v>4.6182259234636334E-4</v>
      </c>
      <c r="L492" s="240">
        <f t="shared" ca="1" si="1119"/>
        <v>-4.7063176787251059E-4</v>
      </c>
      <c r="M492" s="240">
        <f t="shared" ca="1" si="1120"/>
        <v>4.7689054907178744E-4</v>
      </c>
      <c r="N492" s="240">
        <f t="shared" ca="1" si="1121"/>
        <v>-4.8056501906659782E-4</v>
      </c>
      <c r="O492" s="240">
        <f t="shared" ca="1" si="1122"/>
        <v>4.8163526558567412E-4</v>
      </c>
      <c r="P492" s="240">
        <f t="shared" ca="1" si="1123"/>
        <v>-4.8009548887040069E-4</v>
      </c>
      <c r="Q492" s="240">
        <f t="shared" ca="1" si="1124"/>
        <v>4.7595403310420753E-4</v>
      </c>
      <c r="R492" s="240">
        <f t="shared" ca="1" si="1125"/>
        <v>-4.6923334119471885E-4</v>
      </c>
      <c r="S492" s="240">
        <f t="shared" ca="1" si="1126"/>
        <v>4.5996983315368934E-4</v>
      </c>
      <c r="T492" s="240">
        <f t="shared" ca="1" si="1127"/>
        <v>-4.4821370873380969E-4</v>
      </c>
      <c r="U492" s="241">
        <f t="shared" ca="1" si="1128"/>
        <v>4.3402867539189035E-4</v>
      </c>
      <c r="V492" s="240">
        <f t="shared" ca="1" si="1129"/>
        <v>-4.1749160305264241E-4</v>
      </c>
      <c r="W492" s="240">
        <f t="shared" ca="1" si="1130"/>
        <v>3.9869210754388631E-4</v>
      </c>
      <c r="X492" s="240">
        <f t="shared" ca="1" si="1131"/>
        <v>-3.7773206496061933E-4</v>
      </c>
      <c r="Y492" s="240">
        <f t="shared" ca="1" si="1132"/>
        <v>3.5472505958963722E-4</v>
      </c>
      <c r="Z492" s="240">
        <f t="shared" ca="1" si="1133"/>
        <v>-3.2979576838643062E-4</v>
      </c>
      <c r="AA492" s="240">
        <f t="shared" ca="1" si="1134"/>
        <v>3.0307928533996351E-4</v>
      </c>
      <c r="AB492" s="240">
        <f t="shared" ca="1" si="1135"/>
        <v>-2.7472038938666104E-4</v>
      </c>
      <c r="AC492" s="240">
        <f t="shared" ca="1" si="1136"/>
        <v>2.4487275984077822E-4</v>
      </c>
      <c r="AD492" s="240">
        <f t="shared" ca="1" si="1137"/>
        <v>-2.1369814359290093E-4</v>
      </c>
      <c r="AE492" s="240">
        <f t="shared" ca="1" si="1138"/>
        <v>1.8136547858952685E-4</v>
      </c>
      <c r="AF492" s="240">
        <f t="shared" ca="1" si="1139"/>
        <v>-1.4804997834368949E-4</v>
      </c>
      <c r="AG492" s="240">
        <f t="shared" ca="1" si="1140"/>
        <v>1.1393218243777617E-4</v>
      </c>
      <c r="AH492" s="240">
        <f t="shared" ca="1" si="1141"/>
        <v>-7.9196978163849851E-5</v>
      </c>
      <c r="AI492" s="240">
        <f t="shared" ca="1" si="1142"/>
        <v>4.4032598603420007E-5</v>
      </c>
      <c r="AJ492" s="240">
        <f t="shared" ca="1" si="1143"/>
        <v>-8.6296025760517067E-6</v>
      </c>
      <c r="AK492" s="240">
        <f t="shared" ca="1" si="1144"/>
        <v>-2.6820158015360715E-5</v>
      </c>
      <c r="AL492" s="240">
        <f t="shared" ca="1" si="1145"/>
        <v>6.2124577846719195E-5</v>
      </c>
      <c r="AM492" s="240">
        <f t="shared" ca="1" si="1146"/>
        <v>-9.7092339208090176E-5</v>
      </c>
      <c r="AN492" s="240">
        <f t="shared" ca="1" si="1147"/>
        <v>1.3153394877095799E-4</v>
      </c>
      <c r="AO492" s="240">
        <f t="shared" ca="1" si="1148"/>
        <v>-1.6526276446899655E-4</v>
      </c>
      <c r="AP492" s="240">
        <f t="shared" ca="1" si="1149"/>
        <v>1.9809600692757227E-4</v>
      </c>
      <c r="AQ492" s="240">
        <f t="shared" ca="1" si="1150"/>
        <v>-2.2985574996105056E-4</v>
      </c>
      <c r="AR492" s="240">
        <f t="shared" ca="1" si="1151"/>
        <v>2.6036988477018581E-4</v>
      </c>
      <c r="AS492" s="240">
        <f t="shared" ca="1" si="1152"/>
        <v>-2.8947305261462809E-4</v>
      </c>
      <c r="AT492" s="240">
        <f t="shared" ca="1" si="1153"/>
        <v>3.1700754090623734E-4</v>
      </c>
      <c r="AU492" s="240">
        <f t="shared" ca="1" si="1154"/>
        <v>-3.428241378673223E-4</v>
      </c>
      <c r="AV492" s="240">
        <f t="shared" ca="1" si="1155"/>
        <v>3.6678294112212236E-4</v>
      </c>
      <c r="AW492" s="240">
        <f t="shared" ca="1" si="1156"/>
        <v>-3.8875411583993812E-4</v>
      </c>
      <c r="AX492" s="240">
        <f t="shared" ca="1" si="1157"/>
        <v>4.086185983213506E-4</v>
      </c>
      <c r="AY492" s="240">
        <f t="shared" ca="1" si="1158"/>
        <v>-4.2626874121466678E-4</v>
      </c>
      <c r="AZ492" s="240">
        <f t="shared" ca="1" si="1159"/>
        <v>4.4160889686630688E-4</v>
      </c>
      <c r="BA492" s="240">
        <f t="shared" ca="1" si="1160"/>
        <v>-4.5455593564367608E-4</v>
      </c>
      <c r="BB492" s="240">
        <f t="shared" ca="1" si="1161"/>
        <v>4.650396964218709E-4</v>
      </c>
      <c r="BC492" s="240">
        <f t="shared" ca="1" si="1162"/>
        <v>-4.7300336679290188E-4</v>
      </c>
      <c r="BD492" s="240">
        <f t="shared" ca="1" si="1163"/>
        <v>4.7840379093702895E-4</v>
      </c>
      <c r="BE492" s="240">
        <f t="shared" ca="1" si="1164"/>
        <v>-4.812117034879124E-4</v>
      </c>
      <c r="BF492" s="240">
        <f t="shared" ca="1" si="1165"/>
        <v>4.8141188812415154E-4</v>
      </c>
      <c r="BG492" s="240">
        <f t="shared" ca="1" si="1166"/>
        <v>-4.7900326002785947E-4</v>
      </c>
      <c r="BH492" s="240">
        <f t="shared" ca="1" si="1167"/>
        <v>4.739988717633779E-4</v>
      </c>
      <c r="BI492" s="240">
        <f t="shared" ca="1" si="1168"/>
        <v>-4.6642584254430605E-4</v>
      </c>
      <c r="BJ492" s="240">
        <f t="shared" ca="1" si="1169"/>
        <v>4.5632521127213324E-4</v>
      </c>
      <c r="BK492" s="240">
        <f t="shared" ca="1" si="1170"/>
        <v>-4.4375171414286094E-4</v>
      </c>
      <c r="BL492" s="240">
        <f t="shared" ca="1" si="1171"/>
        <v>4.2877348802684303E-4</v>
      </c>
      <c r="BM492" s="240">
        <f t="shared" ca="1" si="1172"/>
        <v>-4.1147170122914344E-4</v>
      </c>
      <c r="BN492" s="240">
        <f t="shared" ca="1" si="1173"/>
        <v>3.9194011363149637E-4</v>
      </c>
      <c r="BO492" s="240">
        <f t="shared" ca="1" si="1174"/>
        <v>-3.7028456859937014E-4</v>
      </c>
      <c r="BP492" s="240">
        <f t="shared" ca="1" si="1175"/>
        <v>3.4662241940757035E-4</v>
      </c>
      <c r="BQ492" s="240">
        <f t="shared" ca="1" si="1176"/>
        <v>-3.2108189329273619E-4</v>
      </c>
      <c r="BR492" s="240">
        <f t="shared" ca="1" si="1177"/>
        <v>2.9380139657876234E-4</v>
      </c>
      <c r="BS492" s="240">
        <f t="shared" ca="1" si="1178"/>
        <v>-2.6492876464100508E-4</v>
      </c>
      <c r="BT492" s="240">
        <f t="shared" ca="1" si="1179"/>
        <v>2.3462046077354749E-4</v>
      </c>
      <c r="BU492" s="240">
        <f t="shared" ca="1" si="1180"/>
        <v>-2.0304072830101494E-4</v>
      </c>
      <c r="BV492" s="240">
        <f t="shared" ca="1" si="1181"/>
        <v>1.703607005298511E-4</v>
      </c>
      <c r="BW492" s="240">
        <f t="shared" ca="1" si="1182"/>
        <v>-1.3675747336200592E-4</v>
      </c>
      <c r="BX492" s="240">
        <f t="shared" ca="1" si="1183"/>
        <v>1.0241314559698606E-4</v>
      </c>
      <c r="BY492" s="240">
        <f t="shared" ca="1" si="1184"/>
        <v>-6.751383212264629E-5</v>
      </c>
      <c r="BZ492" s="240">
        <f t="shared" ca="1" si="1185"/>
        <v>3.224865534244518E-5</v>
      </c>
      <c r="CA492" s="240">
        <f t="shared" ca="1" si="1186"/>
        <v>3.191279695151009E-6</v>
      </c>
      <c r="CB492" s="240">
        <f t="shared" ca="1" si="1187"/>
        <v>-3.861392091159197E-5</v>
      </c>
      <c r="CC492" s="240">
        <f t="shared" ca="1" si="1188"/>
        <v>7.3827309945001762E-5</v>
      </c>
      <c r="CD492" s="240">
        <f t="shared" ca="1" si="1189"/>
        <v>-1.0864062238921451E-4</v>
      </c>
      <c r="CE492" s="240">
        <f t="shared" ca="1" si="1190"/>
        <v>1.428652018878054E-4</v>
      </c>
      <c r="CF492" s="240">
        <f t="shared" ca="1" si="1191"/>
        <v>-1.7631558247915063E-4</v>
      </c>
      <c r="CG492" s="240">
        <f t="shared" ca="1" si="1192"/>
        <v>2.0881049365258485E-4</v>
      </c>
      <c r="CH492" s="240">
        <f t="shared" ca="1" si="1193"/>
        <v>-2.4017384266902808E-4</v>
      </c>
      <c r="CI492" s="240">
        <f t="shared" ca="1" si="1194"/>
        <v>2.7023566882278022E-4</v>
      </c>
      <c r="CJ492" s="240">
        <f t="shared" ca="1" si="1195"/>
        <v>-2.9883306447323239E-4</v>
      </c>
      <c r="CK492" s="240">
        <f t="shared" ca="1" si="1196"/>
        <v>3.2581105785562542E-4</v>
      </c>
      <c r="CL492" s="240">
        <f t="shared" ca="1" si="1197"/>
        <v>-3.5102345288639473E-4</v>
      </c>
      <c r="CM492" s="240">
        <f t="shared" ca="1" si="1198"/>
        <v>3.7433362141236202E-4</v>
      </c>
      <c r="CN492" s="240">
        <f t="shared" ca="1" si="1199"/>
        <v>-3.9561524361065106E-4</v>
      </c>
      <c r="CO492" s="240">
        <f t="shared" ca="1" si="1200"/>
        <v>4.147529925266879E-4</v>
      </c>
      <c r="CP492" s="240">
        <f t="shared" ca="1" si="1201"/>
        <v>-4.3164315904092231E-4</v>
      </c>
      <c r="CQ492" s="240">
        <f t="shared" ca="1" si="1202"/>
        <v>4.4619421387762103E-4</v>
      </c>
      <c r="CR492" s="240">
        <f t="shared" ca="1" si="1203"/>
        <v>-4.5832730360988253E-4</v>
      </c>
      <c r="CS492" s="240">
        <f t="shared" ca="1" si="1204"/>
        <v>4.6797667797321147E-4</v>
      </c>
      <c r="CT492" s="240">
        <f t="shared" ca="1" si="1205"/>
        <v>-4.7509004617187107E-4</v>
      </c>
      <c r="CU492" s="240">
        <f t="shared" ca="1" si="1206"/>
        <v>4.7962886024728048E-4</v>
      </c>
      <c r="CV492" s="240">
        <f t="shared" ca="1" si="1207"/>
        <v>-4.8156852397271063E-4</v>
      </c>
      <c r="CW492" s="240">
        <f t="shared" ca="1" si="1208"/>
        <v>4.80898526142373E-4</v>
      </c>
      <c r="CX492" s="240">
        <f t="shared" ca="1" si="1209"/>
        <v>-4.7762249753256298E-4</v>
      </c>
      <c r="CY492" s="240">
        <f t="shared" ca="1" si="1210"/>
        <v>4.7175819122615537E-4</v>
      </c>
      <c r="CZ492" s="240">
        <f t="shared" ca="1" si="1211"/>
        <v>-4.6333738640713239E-4</v>
      </c>
      <c r="DA492" s="240">
        <f t="shared" ca="1" si="1212"/>
        <v>4.5240571614640554E-4</v>
      </c>
      <c r="DB492" s="240">
        <f t="shared" ca="1" si="1213"/>
        <v>-4.3902242011226611E-4</v>
      </c>
      <c r="DC492" s="240">
        <f t="shared" ca="1" si="1214"/>
        <v>4.2326002354547369E-4</v>
      </c>
      <c r="DD492" s="240">
        <f t="shared" ca="1" si="1215"/>
        <v>-4.0520394423874365E-4</v>
      </c>
      <c r="DE492" s="240">
        <f t="shared" ca="1" si="1216"/>
        <v>3.8495202965025359E-4</v>
      </c>
      <c r="DF492" s="240">
        <f t="shared" ca="1" si="1217"/>
        <v>-3.6261402665981957E-4</v>
      </c>
      <c r="DG492" s="240">
        <f t="shared" ca="1" si="1218"/>
        <v>3.383109868411042E-4</v>
      </c>
      <c r="DH492" s="240">
        <f t="shared" ca="1" si="1219"/>
        <v>-3.1217461047254759E-4</v>
      </c>
      <c r="DI492" s="240">
        <f t="shared" ca="1" si="1220"/>
        <v>2.8434653284219294E-4</v>
      </c>
      <c r="DJ492" s="240">
        <f t="shared" ca="1" si="1221"/>
        <v>-2.5497755671385951E-4</v>
      </c>
      <c r="DK492" s="240">
        <f t="shared" ca="1" si="1222"/>
        <v>2.2422683511377092E-4</v>
      </c>
      <c r="DL492" s="240">
        <f t="shared" ca="1" si="1223"/>
        <v>-1.9226100886657587E-4</v>
      </c>
      <c r="DM492" s="240">
        <f t="shared" ca="1" si="1224"/>
        <v>1.5925330355436013E-4</v>
      </c>
      <c r="DN492" s="240">
        <f t="shared" ca="1" si="1225"/>
        <v>-1.2538259079206035E-4</v>
      </c>
      <c r="DO492" s="240">
        <f t="shared" ca="1" si="1226"/>
        <v>9.0832418906782527E-5</v>
      </c>
      <c r="DP492" s="240">
        <f t="shared" ca="1" si="1227"/>
        <v>-5.5790018273463207E-5</v>
      </c>
      <c r="DQ492" s="240">
        <f t="shared" ca="1" si="1228"/>
        <v>2.0445286697353695E-5</v>
      </c>
      <c r="DR492" s="240">
        <f t="shared" ca="1" si="1229"/>
        <v>1.5010239658801871E-5</v>
      </c>
      <c r="DS492" s="240">
        <f t="shared" ca="1" si="1230"/>
        <v>-5.0384424225747247E-5</v>
      </c>
      <c r="DT492" s="240">
        <f t="shared" ca="1" si="1231"/>
        <v>8.5485571232347528E-5</v>
      </c>
      <c r="DU492" s="240">
        <f t="shared" ca="1" si="1232"/>
        <v>-1.2012346452174616E-4</v>
      </c>
      <c r="DV492" s="240">
        <f t="shared" ca="1" si="1233"/>
        <v>1.5411039834911595E-4</v>
      </c>
      <c r="DW492" s="240">
        <f t="shared" ca="1" si="1234"/>
        <v>-1.8726219457527722E-4</v>
      </c>
      <c r="DX492" s="240">
        <f t="shared" ca="1" si="1235"/>
        <v>2.1939920074414844E-4</v>
      </c>
      <c r="DY492" s="240">
        <f t="shared" ca="1" si="1236"/>
        <v>-2.5034726363486616E-4</v>
      </c>
      <c r="DZ492" s="240">
        <f t="shared" ca="1" si="1237"/>
        <v>2.7993867301322677E-4</v>
      </c>
      <c r="EA492" s="240">
        <f t="shared" ca="1" si="1238"/>
        <v>-3.0801307046788608E-4</v>
      </c>
      <c r="EB492" s="240">
        <f t="shared" ca="1" si="1239"/>
        <v>3.3441831840662139E-4</v>
      </c>
      <c r="EC492" s="240">
        <f t="shared" ca="1" si="1240"/>
        <v>-3.5901132450305118E-4</v>
      </c>
      <c r="ED492" s="240">
        <f t="shared" ca="1" si="1241"/>
        <v>3.8165881712629859E-4</v>
      </c>
      <c r="EE492" s="240">
        <f t="shared" ca="1" si="1242"/>
        <v>-4.0223806755161981E-4</v>
      </c>
      <c r="EF492" s="240">
        <f t="shared" ca="1" si="1243"/>
        <v>4.2063755503793328E-4</v>
      </c>
      <c r="EG492" s="240">
        <f t="shared" ca="1" si="1244"/>
        <v>-4.3675757116834257E-4</v>
      </c>
      <c r="EH492" s="240">
        <f t="shared" ca="1" si="1245"/>
        <v>4.505107601787716E-4</v>
      </c>
      <c r="EI492" s="240">
        <f t="shared" ca="1" si="1246"/>
        <v>-4.6182259234636849E-4</v>
      </c>
      <c r="EJ492" s="240">
        <f t="shared" ca="1" si="1247"/>
        <v>4.7063176787251259E-4</v>
      </c>
      <c r="EK492" s="240">
        <f t="shared" ca="1" si="1248"/>
        <v>-4.768905490717876E-4</v>
      </c>
      <c r="EL492" s="240">
        <f t="shared" ca="1" si="1249"/>
        <v>4.8056501906659733E-4</v>
      </c>
      <c r="EM492" s="240">
        <f t="shared" ca="1" si="1250"/>
        <v>-4.8163526558567412E-4</v>
      </c>
      <c r="EN492" s="240">
        <f t="shared" ca="1" si="1251"/>
        <v>4.8009548887040037E-4</v>
      </c>
      <c r="EO492" s="240">
        <f t="shared" ca="1" si="1252"/>
        <v>-4.7595403310420845E-4</v>
      </c>
      <c r="EP492" s="240">
        <f t="shared" ca="1" si="1253"/>
        <v>4.692333411947156E-4</v>
      </c>
      <c r="EQ492" s="240">
        <f t="shared" ca="1" si="1254"/>
        <v>-4.5996983315368809E-4</v>
      </c>
      <c r="ER492" s="240">
        <f t="shared" ca="1" si="1255"/>
        <v>4.4821370873381067E-4</v>
      </c>
      <c r="ES492" s="240">
        <f t="shared" ca="1" si="1256"/>
        <v>-4.3402867539188412E-4</v>
      </c>
      <c r="ET492" s="240">
        <f t="shared" ca="1" si="1257"/>
        <v>4.1749160305263862E-4</v>
      </c>
      <c r="EU492" s="240">
        <f t="shared" ca="1" si="1258"/>
        <v>-3.9869210754388582E-4</v>
      </c>
      <c r="EV492" s="240">
        <f t="shared" ca="1" si="1259"/>
        <v>3.7773206496062518E-4</v>
      </c>
      <c r="EW492" s="240">
        <f t="shared" ca="1" si="1260"/>
        <v>-3.5472505958962969E-4</v>
      </c>
      <c r="EX492" s="240">
        <f t="shared" ca="1" si="1261"/>
        <v>3.2979576838642753E-4</v>
      </c>
      <c r="EY492" s="240">
        <f t="shared" ca="1" si="1262"/>
        <v>-3.0307928533997082E-4</v>
      </c>
      <c r="EZ492" s="240">
        <f t="shared" ca="1" si="1263"/>
        <v>2.7472038938665194E-4</v>
      </c>
      <c r="FA492" s="240">
        <f t="shared" ca="1" si="1264"/>
        <v>-2.4487275984077454E-4</v>
      </c>
      <c r="FB492" s="240">
        <f t="shared" ca="1" si="1265"/>
        <v>2.1369814359290326E-4</v>
      </c>
      <c r="FC492" s="240">
        <f t="shared" ca="1" si="1266"/>
        <v>-1.8136547858951021E-4</v>
      </c>
      <c r="FD492" s="240">
        <f t="shared" ca="1" si="1267"/>
        <v>1.4804997834368548E-4</v>
      </c>
      <c r="FE492" s="240">
        <f t="shared" ca="1" si="1268"/>
        <v>-1.1393218243777872E-4</v>
      </c>
      <c r="FF492" s="240">
        <f t="shared" ca="1" si="1269"/>
        <v>7.9196978163832178E-5</v>
      </c>
      <c r="FG492" s="240">
        <f t="shared" ca="1" si="1270"/>
        <v>-4.4032598603408976E-5</v>
      </c>
      <c r="FH492" s="240">
        <f t="shared" ca="1" si="1271"/>
        <v>8.6296025760543087E-6</v>
      </c>
      <c r="FI492" s="240">
        <f t="shared" ca="1" si="1272"/>
        <v>2.6820158015351337E-5</v>
      </c>
      <c r="FJ492" s="240">
        <f t="shared" ca="1" si="1273"/>
        <v>-6.2124577846703067E-5</v>
      </c>
      <c r="FK492" s="240">
        <f t="shared" ca="1" si="1274"/>
        <v>9.7092339208121157E-5</v>
      </c>
      <c r="FL492" s="240">
        <f t="shared" ca="1" si="1275"/>
        <v>-1.3153394877098178E-4</v>
      </c>
      <c r="FM492" s="240">
        <f t="shared" ca="1" si="1276"/>
        <v>1.6526276446900698E-4</v>
      </c>
      <c r="FN492" s="240">
        <f t="shared" ca="1" si="1277"/>
        <v>-1.9809600692757612E-4</v>
      </c>
      <c r="FO492" s="240">
        <f t="shared" ca="1" si="1278"/>
        <v>2.2985574996104826E-4</v>
      </c>
      <c r="FP492" s="240">
        <f t="shared" ca="1" si="1279"/>
        <v>-2.603698847701779E-4</v>
      </c>
      <c r="FQ492" s="240">
        <f t="shared" ca="1" si="1280"/>
        <v>2.8947305261460955E-4</v>
      </c>
      <c r="FR492" s="240">
        <f t="shared" ca="1" si="1281"/>
        <v>-3.1700754090626109E-4</v>
      </c>
      <c r="FS492" s="240">
        <f t="shared" ca="1" si="1282"/>
        <v>3.4282413786733488E-4</v>
      </c>
      <c r="FT492" s="240">
        <f t="shared" ca="1" si="1283"/>
        <v>-3.6678294112212512E-4</v>
      </c>
      <c r="FU492" s="240">
        <f t="shared" ca="1" si="1284"/>
        <v>3.8875411583994067E-4</v>
      </c>
      <c r="FV492" s="240">
        <f t="shared" ca="1" si="1285"/>
        <v>-4.0861859832134562E-4</v>
      </c>
      <c r="FW492" s="240">
        <f t="shared" ca="1" si="1286"/>
        <v>4.2626874121466239E-4</v>
      </c>
      <c r="FX492" s="240">
        <f t="shared" ca="1" si="1287"/>
        <v>-4.4160889686631951E-4</v>
      </c>
      <c r="FY492" s="240">
        <f t="shared" ca="1" si="1288"/>
        <v>4.5455593564368204E-4</v>
      </c>
      <c r="FZ492" s="240">
        <f t="shared" ca="1" si="1289"/>
        <v>-4.6503969642187556E-4</v>
      </c>
      <c r="GA492" s="240">
        <f t="shared" ca="1" si="1290"/>
        <v>4.7300336679290263E-4</v>
      </c>
      <c r="GB492" s="240">
        <f t="shared" ca="1" si="1291"/>
        <v>-4.7840379093702938E-4</v>
      </c>
      <c r="GC492" s="240">
        <f t="shared" ca="1" si="1292"/>
        <v>4.8121170348791207E-4</v>
      </c>
      <c r="GD492" s="240">
        <f t="shared" ca="1" si="1293"/>
        <v>-4.8141188812415229E-4</v>
      </c>
      <c r="GE492" s="240">
        <f t="shared" ca="1" si="1294"/>
        <v>4.7900326002785616E-4</v>
      </c>
      <c r="GF492" s="240">
        <f t="shared" ca="1" si="1295"/>
        <v>-4.7399887176337476E-4</v>
      </c>
      <c r="GG492" s="240">
        <f t="shared" ca="1" si="1296"/>
        <v>4.6642584254430496E-4</v>
      </c>
      <c r="GH492" s="240">
        <f t="shared" ca="1" si="1297"/>
        <v>-4.5632521127213189E-4</v>
      </c>
      <c r="GI492" s="240">
        <f t="shared" ca="1" si="1298"/>
        <v>4.4375171414286462E-4</v>
      </c>
      <c r="GJ492" s="240">
        <f t="shared" ca="1" si="1299"/>
        <v>-4.2877348802684736E-4</v>
      </c>
      <c r="GK492" s="240">
        <f t="shared" ca="1" si="1300"/>
        <v>4.1147170122915542E-4</v>
      </c>
      <c r="GL492" s="240">
        <f t="shared" ca="1" si="1301"/>
        <v>-3.9194011363148591E-4</v>
      </c>
      <c r="GM492" s="240">
        <f t="shared" ca="1" si="1302"/>
        <v>3.702845685993587E-4</v>
      </c>
      <c r="GN492" s="240">
        <f t="shared" ca="1" si="1303"/>
        <v>-3.4662241940756748E-4</v>
      </c>
      <c r="GO492" s="240">
        <f t="shared" ca="1" si="1304"/>
        <v>3.2108189329273299E-4</v>
      </c>
      <c r="GP492" s="240">
        <f t="shared" ca="1" si="1305"/>
        <v>-2.9380139657876982E-4</v>
      </c>
      <c r="GQ492" s="240">
        <f t="shared" ca="1" si="1306"/>
        <v>2.6492876464102438E-4</v>
      </c>
      <c r="GR492" s="240">
        <f t="shared" ca="1" si="1307"/>
        <v>-2.3462046077351984E-4</v>
      </c>
      <c r="GS492" s="240">
        <f t="shared" ca="1" si="1308"/>
        <v>2.030407283009987E-4</v>
      </c>
      <c r="GT492" s="240">
        <f t="shared" ca="1" si="1309"/>
        <v>-1.703607005298343E-4</v>
      </c>
      <c r="GU492" s="240">
        <f t="shared" ca="1" si="1310"/>
        <v>1.3675747336200185E-4</v>
      </c>
      <c r="GV492" s="240">
        <f t="shared" ca="1" si="1311"/>
        <v>-1.0241314559699525E-4</v>
      </c>
      <c r="GW492" s="240">
        <f t="shared" ca="1" si="1312"/>
        <v>6.7513832122655614E-5</v>
      </c>
      <c r="GX492" s="240">
        <f t="shared" ca="1" si="1313"/>
        <v>-3.2248655342468247E-5</v>
      </c>
      <c r="GY492" s="240">
        <f t="shared" ca="1" si="1314"/>
        <v>-3.1912796951826135E-6</v>
      </c>
      <c r="GZ492" s="240">
        <f t="shared" ca="1" si="1315"/>
        <v>3.8613920911609832E-5</v>
      </c>
      <c r="HA492" s="240">
        <f t="shared" ca="1" si="1316"/>
        <v>-7.3827309945005963E-5</v>
      </c>
      <c r="HB492" s="240">
        <f t="shared" ca="1" si="1317"/>
        <v>1.0864062238921868E-4</v>
      </c>
      <c r="HC492" s="240">
        <f t="shared" ca="1" si="1318"/>
        <v>-1.4286520188779632E-4</v>
      </c>
      <c r="HD492" s="240">
        <f t="shared" ca="1" si="1319"/>
        <v>1.7631558247912916E-4</v>
      </c>
      <c r="HE492" s="240">
        <f t="shared" ca="1" si="1320"/>
        <v>-2.0881049365261336E-4</v>
      </c>
      <c r="HF492" s="240">
        <f t="shared" ca="1" si="1321"/>
        <v>2.4017384266905546E-4</v>
      </c>
      <c r="HG492" s="240">
        <f t="shared" ca="1" si="1322"/>
        <v>-2.7023566882278374E-4</v>
      </c>
      <c r="HH492" s="240">
        <f t="shared" ca="1" si="1323"/>
        <v>2.9883306447323575E-4</v>
      </c>
      <c r="HI492" s="240">
        <f t="shared" ca="1" si="1324"/>
        <v>-3.2581105785562851E-4</v>
      </c>
      <c r="HJ492" s="240">
        <f t="shared" ca="1" si="1325"/>
        <v>3.5102345288637896E-4</v>
      </c>
      <c r="HK492" s="240">
        <f t="shared" ca="1" si="1326"/>
        <v>-3.7433362141234749E-4</v>
      </c>
      <c r="HL492" s="240">
        <f t="shared" ca="1" si="1327"/>
        <v>3.9561524361066911E-4</v>
      </c>
      <c r="HM492" s="240">
        <f t="shared" ca="1" si="1328"/>
        <v>-4.1475299252669007E-4</v>
      </c>
      <c r="HN492" s="240">
        <f t="shared" ca="1" si="1329"/>
        <v>4.3164315904092415E-4</v>
      </c>
      <c r="HO492" s="240">
        <f t="shared" ca="1" si="1330"/>
        <v>-4.4619421387762255E-4</v>
      </c>
      <c r="HP492" s="240">
        <f t="shared" ca="1" si="1331"/>
        <v>4.5832730360988378E-4</v>
      </c>
      <c r="HQ492" s="240">
        <f t="shared" ca="1" si="1332"/>
        <v>-4.67976677973206E-4</v>
      </c>
      <c r="HR492" s="240">
        <f t="shared" ca="1" si="1333"/>
        <v>4.7509004617187633E-4</v>
      </c>
      <c r="HS492" s="240">
        <f t="shared" ca="1" si="1334"/>
        <v>-4.796288602472833E-4</v>
      </c>
      <c r="HT492" s="240">
        <f t="shared" ca="1" si="1335"/>
        <v>4.8156852397271069E-4</v>
      </c>
      <c r="HU492" s="240">
        <f t="shared" ca="1" si="1336"/>
        <v>-4.8089852614237273E-4</v>
      </c>
      <c r="HV492" s="240">
        <f t="shared" ca="1" si="1337"/>
        <v>4.7762249753256238E-4</v>
      </c>
      <c r="HW492" s="240">
        <f t="shared" ca="1" si="1338"/>
        <v>-4.7175819122615998E-4</v>
      </c>
      <c r="HX492" s="240">
        <f t="shared" ca="1" si="1339"/>
        <v>4.6333738640713879E-4</v>
      </c>
      <c r="HY492" s="240">
        <f t="shared" ca="1" si="1340"/>
        <v>-4.524057161463947E-4</v>
      </c>
      <c r="HZ492" s="240">
        <f t="shared" ca="1" si="1341"/>
        <v>4.390224201122531E-4</v>
      </c>
      <c r="IA492" s="240">
        <f t="shared" ca="1" si="1342"/>
        <v>-4.2326002354547173E-4</v>
      </c>
      <c r="IB492" s="240">
        <f t="shared" ca="1" si="1343"/>
        <v>4.0520394423874137E-4</v>
      </c>
      <c r="IC492" s="240">
        <f t="shared" ca="1" si="1344"/>
        <v>-3.8495202965025104E-4</v>
      </c>
      <c r="ID492" s="240">
        <f t="shared" ca="1" si="1345"/>
        <v>3.626140266598348E-4</v>
      </c>
      <c r="IE492" s="240">
        <f t="shared" ca="1" si="1346"/>
        <v>-2.3862220696732478E-4</v>
      </c>
      <c r="IF492" s="240">
        <f t="shared" ca="1" si="1347"/>
        <v>3.1217461047252347E-4</v>
      </c>
      <c r="IG492" s="240">
        <f t="shared" ca="1" si="1348"/>
        <v>-2.8434653284218947E-4</v>
      </c>
      <c r="IH492" s="240">
        <f t="shared" ca="1" si="1349"/>
        <v>2.5497755671385588E-4</v>
      </c>
      <c r="II492" s="240">
        <f t="shared" ca="1" si="1350"/>
        <v>-2.2422683511376715E-4</v>
      </c>
      <c r="IJ492" s="240">
        <f t="shared" ca="1" si="1351"/>
        <v>1.9226100886659709E-4</v>
      </c>
      <c r="IK492" s="240">
        <f t="shared" ca="1" si="1352"/>
        <v>-1.5925330355438198E-4</v>
      </c>
      <c r="IL492" s="240">
        <f t="shared" ca="1" si="1353"/>
        <v>1.2538259079202983E-4</v>
      </c>
      <c r="IM492" s="240">
        <f t="shared" ca="1" si="1354"/>
        <v>-9.0832418906751464E-5</v>
      </c>
      <c r="IN492" s="240">
        <f t="shared" ca="1" si="1355"/>
        <v>5.5790018273459005E-5</v>
      </c>
      <c r="IO492" s="240">
        <f t="shared" ca="1" si="1356"/>
        <v>-2.0445286697349466E-5</v>
      </c>
      <c r="IP492" s="240">
        <f t="shared" ca="1" si="1357"/>
        <v>-1.5010239658806154E-5</v>
      </c>
      <c r="IQ492" s="240">
        <f t="shared" ca="1" si="1358"/>
        <v>5.0384424225724235E-5</v>
      </c>
      <c r="IR492" s="240">
        <f t="shared" ca="1" si="1359"/>
        <v>-8.548557123232476E-5</v>
      </c>
      <c r="IS492" s="240">
        <f t="shared" ca="1" si="1360"/>
        <v>1.201234645217767E-4</v>
      </c>
      <c r="IT492" s="240">
        <f t="shared" ca="1" si="1361"/>
        <v>-1.5411039834911999E-4</v>
      </c>
      <c r="IU492" s="240">
        <f t="shared" ca="1" si="1362"/>
        <v>1.872621945752811E-4</v>
      </c>
      <c r="IV492" s="240">
        <f t="shared" ca="1" si="1363"/>
        <v>-2.1939920074415224E-4</v>
      </c>
      <c r="IW492" s="240">
        <f t="shared" ca="1" si="1364"/>
        <v>2.5034726363486984E-4</v>
      </c>
      <c r="IX492" s="240">
        <f t="shared" ca="1" si="1365"/>
        <v>-2.7993867301320796E-4</v>
      </c>
      <c r="IY492" s="240">
        <f t="shared" ca="1" si="1366"/>
        <v>3.0801307046791042E-4</v>
      </c>
      <c r="IZ492" s="240">
        <f t="shared" ca="1" si="1367"/>
        <v>-3.3441831840664416E-4</v>
      </c>
      <c r="JA492" s="240">
        <f t="shared" ca="1" si="1368"/>
        <v>3.5901132450305405E-4</v>
      </c>
      <c r="JB492" s="240">
        <f t="shared" ca="1" si="1369"/>
        <v>-3.8165881712630119E-4</v>
      </c>
    </row>
    <row r="493" spans="2:262">
      <c r="B493" s="248">
        <v>132</v>
      </c>
      <c r="C493" s="247">
        <f t="shared" si="1370"/>
        <v>2.5781250000000019E-3</v>
      </c>
      <c r="D493" s="244">
        <f t="shared" ca="1" si="1113"/>
        <v>23.798695715737395</v>
      </c>
      <c r="E493" s="243">
        <f ca="1">EH361</f>
        <v>-0.20130428426260433</v>
      </c>
      <c r="F493" s="242">
        <v>132</v>
      </c>
      <c r="G493" s="240">
        <f t="shared" ca="1" si="1114"/>
        <v>2.6661764374867874E-4</v>
      </c>
      <c r="H493" s="240">
        <f t="shared" ca="1" si="1115"/>
        <v>-2.7276579793807803E-4</v>
      </c>
      <c r="I493" s="240">
        <f t="shared" ca="1" si="1116"/>
        <v>2.7628706838438095E-4</v>
      </c>
      <c r="J493" s="240">
        <f t="shared" ca="1" si="1117"/>
        <v>-2.7714754332826752E-4</v>
      </c>
      <c r="K493" s="240">
        <f t="shared" ca="1" si="1118"/>
        <v>2.7533893592564447E-4</v>
      </c>
      <c r="L493" s="240">
        <f t="shared" ca="1" si="1119"/>
        <v>-2.7087866405448453E-4</v>
      </c>
      <c r="M493" s="240">
        <f t="shared" ca="1" si="1120"/>
        <v>2.6380968257113963E-4</v>
      </c>
      <c r="N493" s="240">
        <f t="shared" ca="1" si="1121"/>
        <v>-2.5420006963159275E-4</v>
      </c>
      <c r="O493" s="240">
        <f t="shared" ca="1" si="1122"/>
        <v>2.4214237106160049E-4</v>
      </c>
      <c r="P493" s="240">
        <f t="shared" ca="1" si="1123"/>
        <v>-2.2775270908979983E-4</v>
      </c>
      <c r="Q493" s="240">
        <f t="shared" ca="1" si="1124"/>
        <v>2.1116966402716961E-4</v>
      </c>
      <c r="R493" s="240">
        <f t="shared" ca="1" si="1125"/>
        <v>-1.925529396628771E-4</v>
      </c>
      <c r="S493" s="240">
        <f t="shared" ca="1" si="1126"/>
        <v>1.720818252294871E-4</v>
      </c>
      <c r="T493" s="240">
        <f t="shared" ca="1" si="1127"/>
        <v>-1.4995346874964268E-4</v>
      </c>
      <c r="U493" s="241">
        <f t="shared" ca="1" si="1128"/>
        <v>1.2638097839283484E-4</v>
      </c>
      <c r="V493" s="240">
        <f t="shared" ca="1" si="1129"/>
        <v>-1.0159137012723367E-4</v>
      </c>
      <c r="W493" s="240">
        <f t="shared" ca="1" si="1130"/>
        <v>7.5823381431815206E-5</v>
      </c>
      <c r="X493" s="240">
        <f t="shared" ca="1" si="1131"/>
        <v>-4.9325172123931833E-5</v>
      </c>
      <c r="Y493" s="240">
        <f t="shared" ca="1" si="1132"/>
        <v>2.2351934444613135E-5</v>
      </c>
      <c r="Z493" s="240">
        <f t="shared" ca="1" si="1133"/>
        <v>4.8365645822194146E-6</v>
      </c>
      <c r="AA493" s="240">
        <f t="shared" ca="1" si="1134"/>
        <v>-3.1978484848188126E-5</v>
      </c>
      <c r="AB493" s="240">
        <f t="shared" ca="1" si="1135"/>
        <v>5.8812434823850732E-5</v>
      </c>
      <c r="AC493" s="240">
        <f t="shared" ca="1" si="1136"/>
        <v>-8.5079988902012445E-5</v>
      </c>
      <c r="AD493" s="240">
        <f t="shared" ca="1" si="1137"/>
        <v>1.1052817617759492E-4</v>
      </c>
      <c r="AE493" s="240">
        <f t="shared" ca="1" si="1138"/>
        <v>-1.3491191669573997E-4</v>
      </c>
      <c r="AF493" s="240">
        <f t="shared" ca="1" si="1139"/>
        <v>1.5799638170574946E-4</v>
      </c>
      <c r="AG493" s="240">
        <f t="shared" ca="1" si="1140"/>
        <v>-1.7955925519032477E-4</v>
      </c>
      <c r="AH493" s="240">
        <f t="shared" ca="1" si="1141"/>
        <v>1.9939287489034377E-4</v>
      </c>
      <c r="AI493" s="240">
        <f t="shared" ca="1" si="1142"/>
        <v>-2.1730623220593586E-4</v>
      </c>
      <c r="AJ493" s="240">
        <f t="shared" ca="1" si="1143"/>
        <v>2.3312681171371475E-4</v>
      </c>
      <c r="AK493" s="240">
        <f t="shared" ca="1" si="1144"/>
        <v>-2.4670225258461198E-4</v>
      </c>
      <c r="AL493" s="240">
        <f t="shared" ca="1" si="1145"/>
        <v>2.5790181590194995E-4</v>
      </c>
      <c r="AM493" s="240">
        <f t="shared" ca="1" si="1146"/>
        <v>-2.6661764374867863E-4</v>
      </c>
      <c r="AN493" s="240">
        <f t="shared" ca="1" si="1147"/>
        <v>2.7276579793807798E-4</v>
      </c>
      <c r="AO493" s="240">
        <f t="shared" ca="1" si="1148"/>
        <v>-2.7628706838438095E-4</v>
      </c>
      <c r="AP493" s="240">
        <f t="shared" ca="1" si="1149"/>
        <v>2.7714754332826752E-4</v>
      </c>
      <c r="AQ493" s="240">
        <f t="shared" ca="1" si="1150"/>
        <v>-2.7533893592564457E-4</v>
      </c>
      <c r="AR493" s="240">
        <f t="shared" ca="1" si="1151"/>
        <v>2.7087866405448474E-4</v>
      </c>
      <c r="AS493" s="240">
        <f t="shared" ca="1" si="1152"/>
        <v>-2.6380968257114001E-4</v>
      </c>
      <c r="AT493" s="240">
        <f t="shared" ca="1" si="1153"/>
        <v>2.5420006963159167E-4</v>
      </c>
      <c r="AU493" s="240">
        <f t="shared" ca="1" si="1154"/>
        <v>-2.421423710615991E-4</v>
      </c>
      <c r="AV493" s="240">
        <f t="shared" ca="1" si="1155"/>
        <v>2.2775270908979877E-4</v>
      </c>
      <c r="AW493" s="240">
        <f t="shared" ca="1" si="1156"/>
        <v>-2.1116966402716841E-4</v>
      </c>
      <c r="AX493" s="240">
        <f t="shared" ca="1" si="1157"/>
        <v>1.9255293966287574E-4</v>
      </c>
      <c r="AY493" s="240">
        <f t="shared" ca="1" si="1158"/>
        <v>-1.7208182522948567E-4</v>
      </c>
      <c r="AZ493" s="240">
        <f t="shared" ca="1" si="1159"/>
        <v>1.4995346874964113E-4</v>
      </c>
      <c r="BA493" s="240">
        <f t="shared" ca="1" si="1160"/>
        <v>-1.2638097839283321E-4</v>
      </c>
      <c r="BB493" s="240">
        <f t="shared" ca="1" si="1161"/>
        <v>1.0159137012723196E-4</v>
      </c>
      <c r="BC493" s="240">
        <f t="shared" ca="1" si="1162"/>
        <v>-7.5823381431813444E-5</v>
      </c>
      <c r="BD493" s="240">
        <f t="shared" ca="1" si="1163"/>
        <v>4.9325172123930044E-5</v>
      </c>
      <c r="BE493" s="240">
        <f t="shared" ca="1" si="1164"/>
        <v>-2.2351934444611306E-5</v>
      </c>
      <c r="BF493" s="240">
        <f t="shared" ca="1" si="1165"/>
        <v>-4.8365645822192926E-6</v>
      </c>
      <c r="BG493" s="240">
        <f t="shared" ca="1" si="1166"/>
        <v>3.1978484848187977E-5</v>
      </c>
      <c r="BH493" s="240">
        <f t="shared" ca="1" si="1167"/>
        <v>-5.8812434823850583E-5</v>
      </c>
      <c r="BI493" s="240">
        <f t="shared" ca="1" si="1168"/>
        <v>8.5079988902012324E-5</v>
      </c>
      <c r="BJ493" s="240">
        <f t="shared" ca="1" si="1169"/>
        <v>-1.1052817617759478E-4</v>
      </c>
      <c r="BK493" s="240">
        <f t="shared" ca="1" si="1170"/>
        <v>1.3491191669573983E-4</v>
      </c>
      <c r="BL493" s="240">
        <f t="shared" ca="1" si="1171"/>
        <v>-1.5799638170574935E-4</v>
      </c>
      <c r="BM493" s="240">
        <f t="shared" ca="1" si="1172"/>
        <v>1.7955925519032463E-4</v>
      </c>
      <c r="BN493" s="240">
        <f t="shared" ca="1" si="1173"/>
        <v>-1.9939287489034366E-4</v>
      </c>
      <c r="BO493" s="240">
        <f t="shared" ca="1" si="1174"/>
        <v>2.1730623220593575E-4</v>
      </c>
      <c r="BP493" s="240">
        <f t="shared" ca="1" si="1175"/>
        <v>-2.3312681171371464E-4</v>
      </c>
      <c r="BQ493" s="240">
        <f t="shared" ca="1" si="1176"/>
        <v>2.4670225258461193E-4</v>
      </c>
      <c r="BR493" s="240">
        <f t="shared" ca="1" si="1177"/>
        <v>-2.5790181590194989E-4</v>
      </c>
      <c r="BS493" s="240">
        <f t="shared" ca="1" si="1178"/>
        <v>2.6661764374867863E-4</v>
      </c>
      <c r="BT493" s="240">
        <f t="shared" ca="1" si="1179"/>
        <v>-2.7276579793807793E-4</v>
      </c>
      <c r="BU493" s="240">
        <f t="shared" ca="1" si="1180"/>
        <v>2.7628706838438095E-4</v>
      </c>
      <c r="BV493" s="240">
        <f t="shared" ca="1" si="1181"/>
        <v>-2.7714754332826752E-4</v>
      </c>
      <c r="BW493" s="240">
        <f t="shared" ca="1" si="1182"/>
        <v>2.7533893592564463E-4</v>
      </c>
      <c r="BX493" s="240">
        <f t="shared" ca="1" si="1183"/>
        <v>-2.708786640544848E-4</v>
      </c>
      <c r="BY493" s="240">
        <f t="shared" ca="1" si="1184"/>
        <v>2.6380968257114007E-4</v>
      </c>
      <c r="BZ493" s="240">
        <f t="shared" ca="1" si="1185"/>
        <v>-2.5420006963159324E-4</v>
      </c>
      <c r="CA493" s="240">
        <f t="shared" ca="1" si="1186"/>
        <v>2.4214237106160114E-4</v>
      </c>
      <c r="CB493" s="240">
        <f t="shared" ca="1" si="1187"/>
        <v>-2.277527090898011E-4</v>
      </c>
      <c r="CC493" s="240">
        <f t="shared" ca="1" si="1188"/>
        <v>2.1116966402717107E-4</v>
      </c>
      <c r="CD493" s="240">
        <f t="shared" ca="1" si="1189"/>
        <v>-1.9255293966287867E-4</v>
      </c>
      <c r="CE493" s="240">
        <f t="shared" ca="1" si="1190"/>
        <v>1.7208182522948886E-4</v>
      </c>
      <c r="CF493" s="240">
        <f t="shared" ca="1" si="1191"/>
        <v>-1.4995346874964455E-4</v>
      </c>
      <c r="CG493" s="240">
        <f t="shared" ca="1" si="1192"/>
        <v>1.2638097839283685E-4</v>
      </c>
      <c r="CH493" s="240">
        <f t="shared" ca="1" si="1193"/>
        <v>-1.0159137012722842E-4</v>
      </c>
      <c r="CI493" s="240">
        <f t="shared" ca="1" si="1194"/>
        <v>7.5823381431809785E-5</v>
      </c>
      <c r="CJ493" s="240">
        <f t="shared" ca="1" si="1195"/>
        <v>-4.9325172123926284E-5</v>
      </c>
      <c r="CK493" s="240">
        <f t="shared" ca="1" si="1196"/>
        <v>2.2351934444607524E-5</v>
      </c>
      <c r="CL493" s="240">
        <f t="shared" ca="1" si="1197"/>
        <v>4.8365645822231145E-6</v>
      </c>
      <c r="CM493" s="240">
        <f t="shared" ca="1" si="1198"/>
        <v>-3.1978484848191758E-5</v>
      </c>
      <c r="CN493" s="240">
        <f t="shared" ca="1" si="1199"/>
        <v>5.8812434823854324E-5</v>
      </c>
      <c r="CO493" s="240">
        <f t="shared" ca="1" si="1200"/>
        <v>-8.5079988902015956E-5</v>
      </c>
      <c r="CP493" s="240">
        <f t="shared" ca="1" si="1201"/>
        <v>1.1052817617759825E-4</v>
      </c>
      <c r="CQ493" s="240">
        <f t="shared" ca="1" si="1202"/>
        <v>-1.3491191669574317E-4</v>
      </c>
      <c r="CR493" s="240">
        <f t="shared" ca="1" si="1203"/>
        <v>1.5799638170575249E-4</v>
      </c>
      <c r="CS493" s="240">
        <f t="shared" ca="1" si="1204"/>
        <v>-1.7955925519032756E-4</v>
      </c>
      <c r="CT493" s="240">
        <f t="shared" ca="1" si="1205"/>
        <v>1.9939287489034632E-4</v>
      </c>
      <c r="CU493" s="240">
        <f t="shared" ca="1" si="1206"/>
        <v>-2.1730623220593814E-4</v>
      </c>
      <c r="CV493" s="240">
        <f t="shared" ca="1" si="1207"/>
        <v>2.3312681171371673E-4</v>
      </c>
      <c r="CW493" s="240">
        <f t="shared" ca="1" si="1208"/>
        <v>-2.4670225258461361E-4</v>
      </c>
      <c r="CX493" s="240">
        <f t="shared" ca="1" si="1209"/>
        <v>2.579018159019513E-4</v>
      </c>
      <c r="CY493" s="240">
        <f t="shared" ca="1" si="1210"/>
        <v>-2.6661764374867966E-4</v>
      </c>
      <c r="CZ493" s="240">
        <f t="shared" ca="1" si="1211"/>
        <v>2.7276579793807858E-4</v>
      </c>
      <c r="DA493" s="240">
        <f t="shared" ca="1" si="1212"/>
        <v>-2.7628706838438128E-4</v>
      </c>
      <c r="DB493" s="240">
        <f t="shared" ca="1" si="1213"/>
        <v>2.7714754332826746E-4</v>
      </c>
      <c r="DC493" s="240">
        <f t="shared" ca="1" si="1214"/>
        <v>-2.7533893592564414E-4</v>
      </c>
      <c r="DD493" s="240">
        <f t="shared" ca="1" si="1215"/>
        <v>2.7087866405448399E-4</v>
      </c>
      <c r="DE493" s="240">
        <f t="shared" ca="1" si="1216"/>
        <v>-2.6380968257113887E-4</v>
      </c>
      <c r="DF493" s="240">
        <f t="shared" ca="1" si="1217"/>
        <v>2.5420006963159172E-4</v>
      </c>
      <c r="DG493" s="240">
        <f t="shared" ca="1" si="1218"/>
        <v>-2.4214237106159924E-4</v>
      </c>
      <c r="DH493" s="240">
        <f t="shared" ca="1" si="1219"/>
        <v>2.2775270908979893E-4</v>
      </c>
      <c r="DI493" s="240">
        <f t="shared" ca="1" si="1220"/>
        <v>-2.111696640271686E-4</v>
      </c>
      <c r="DJ493" s="240">
        <f t="shared" ca="1" si="1221"/>
        <v>1.9255293966287596E-4</v>
      </c>
      <c r="DK493" s="240">
        <f t="shared" ca="1" si="1222"/>
        <v>-1.7208182522948588E-4</v>
      </c>
      <c r="DL493" s="240">
        <f t="shared" ca="1" si="1223"/>
        <v>1.4995346874964135E-4</v>
      </c>
      <c r="DM493" s="240">
        <f t="shared" ca="1" si="1224"/>
        <v>-1.2638097839283346E-4</v>
      </c>
      <c r="DN493" s="240">
        <f t="shared" ca="1" si="1225"/>
        <v>1.015913701272322E-4</v>
      </c>
      <c r="DO493" s="240">
        <f t="shared" ca="1" si="1226"/>
        <v>-7.5823381431813701E-5</v>
      </c>
      <c r="DP493" s="240">
        <f t="shared" ca="1" si="1227"/>
        <v>4.9325172123930302E-5</v>
      </c>
      <c r="DQ493" s="240">
        <f t="shared" ca="1" si="1228"/>
        <v>-2.2351934444611577E-5</v>
      </c>
      <c r="DR493" s="240">
        <f t="shared" ca="1" si="1229"/>
        <v>-4.8365645822190216E-6</v>
      </c>
      <c r="DS493" s="240">
        <f t="shared" ca="1" si="1230"/>
        <v>3.1978484848187706E-5</v>
      </c>
      <c r="DT493" s="240">
        <f t="shared" ca="1" si="1231"/>
        <v>-5.8812434823850339E-5</v>
      </c>
      <c r="DU493" s="240">
        <f t="shared" ca="1" si="1232"/>
        <v>8.5079988902012052E-5</v>
      </c>
      <c r="DV493" s="240">
        <f t="shared" ca="1" si="1233"/>
        <v>-1.1052817617759451E-4</v>
      </c>
      <c r="DW493" s="240">
        <f t="shared" ca="1" si="1234"/>
        <v>1.3491191669573959E-4</v>
      </c>
      <c r="DX493" s="240">
        <f t="shared" ca="1" si="1235"/>
        <v>-1.5799638170574913E-4</v>
      </c>
      <c r="DY493" s="240">
        <f t="shared" ca="1" si="1236"/>
        <v>1.7955925519032444E-4</v>
      </c>
      <c r="DZ493" s="240">
        <f t="shared" ca="1" si="1237"/>
        <v>-1.993928748903435E-4</v>
      </c>
      <c r="EA493" s="240">
        <f t="shared" ca="1" si="1238"/>
        <v>2.1730623220593561E-4</v>
      </c>
      <c r="EB493" s="240">
        <f t="shared" ca="1" si="1239"/>
        <v>-2.331268117137145E-4</v>
      </c>
      <c r="EC493" s="240">
        <f t="shared" ca="1" si="1240"/>
        <v>2.4670225258461177E-4</v>
      </c>
      <c r="ED493" s="240">
        <f t="shared" ca="1" si="1241"/>
        <v>-2.5790181590194979E-4</v>
      </c>
      <c r="EE493" s="240">
        <f t="shared" ca="1" si="1242"/>
        <v>2.6661764374867858E-4</v>
      </c>
      <c r="EF493" s="240">
        <f t="shared" ca="1" si="1243"/>
        <v>-2.7276579793807787E-4</v>
      </c>
      <c r="EG493" s="240">
        <f t="shared" ca="1" si="1244"/>
        <v>2.7628706838438095E-4</v>
      </c>
      <c r="EH493" s="240">
        <f t="shared" ca="1" si="1245"/>
        <v>-2.7714754332826752E-4</v>
      </c>
      <c r="EI493" s="240">
        <f t="shared" ca="1" si="1246"/>
        <v>2.7533893592564463E-4</v>
      </c>
      <c r="EJ493" s="240">
        <f t="shared" ca="1" si="1247"/>
        <v>-2.7087866405448491E-4</v>
      </c>
      <c r="EK493" s="240">
        <f t="shared" ca="1" si="1248"/>
        <v>2.6380968257114012E-4</v>
      </c>
      <c r="EL493" s="240">
        <f t="shared" ca="1" si="1249"/>
        <v>-2.5420006963159335E-4</v>
      </c>
      <c r="EM493" s="240">
        <f t="shared" ca="1" si="1250"/>
        <v>2.4214237106160125E-4</v>
      </c>
      <c r="EN493" s="240">
        <f t="shared" ca="1" si="1251"/>
        <v>-2.2775270908980126E-4</v>
      </c>
      <c r="EO493" s="240">
        <f t="shared" ca="1" si="1252"/>
        <v>2.1116966402717123E-4</v>
      </c>
      <c r="EP493" s="240">
        <f t="shared" ca="1" si="1253"/>
        <v>-1.9255293966287889E-4</v>
      </c>
      <c r="EQ493" s="240">
        <f t="shared" ca="1" si="1254"/>
        <v>1.7208182522948905E-4</v>
      </c>
      <c r="ER493" s="240">
        <f t="shared" ca="1" si="1255"/>
        <v>-1.4995346874964479E-4</v>
      </c>
      <c r="ES493" s="240">
        <f t="shared" ca="1" si="1256"/>
        <v>1.2638097839283709E-4</v>
      </c>
      <c r="ET493" s="240">
        <f t="shared" ca="1" si="1257"/>
        <v>-1.01591370127236E-4</v>
      </c>
      <c r="EU493" s="240">
        <f t="shared" ca="1" si="1258"/>
        <v>7.5823381431817618E-5</v>
      </c>
      <c r="EV493" s="240">
        <f t="shared" ca="1" si="1259"/>
        <v>-4.9325172123934307E-5</v>
      </c>
      <c r="EW493" s="240">
        <f t="shared" ca="1" si="1260"/>
        <v>2.2351934444615642E-5</v>
      </c>
      <c r="EX493" s="240">
        <f t="shared" ca="1" si="1261"/>
        <v>4.8365645822149423E-6</v>
      </c>
      <c r="EY493" s="240">
        <f t="shared" ca="1" si="1262"/>
        <v>-3.1978484848183667E-5</v>
      </c>
      <c r="EZ493" s="240">
        <f t="shared" ca="1" si="1263"/>
        <v>5.8812434823846341E-5</v>
      </c>
      <c r="FA493" s="240">
        <f t="shared" ca="1" si="1264"/>
        <v>-8.5079988902008204E-5</v>
      </c>
      <c r="FB493" s="240">
        <f t="shared" ca="1" si="1265"/>
        <v>1.1052817617759081E-4</v>
      </c>
      <c r="FC493" s="240">
        <f t="shared" ca="1" si="1266"/>
        <v>-1.3491191669573607E-4</v>
      </c>
      <c r="FD493" s="240">
        <f t="shared" ca="1" si="1267"/>
        <v>1.5799638170574577E-4</v>
      </c>
      <c r="FE493" s="240">
        <f t="shared" ca="1" si="1268"/>
        <v>-1.7955925519032135E-4</v>
      </c>
      <c r="FF493" s="240">
        <f t="shared" ca="1" si="1269"/>
        <v>1.9939287489034065E-4</v>
      </c>
      <c r="FG493" s="240">
        <f t="shared" ca="1" si="1270"/>
        <v>-2.1730623220593309E-4</v>
      </c>
      <c r="FH493" s="240">
        <f t="shared" ca="1" si="1271"/>
        <v>2.3312681171371234E-4</v>
      </c>
      <c r="FI493" s="240">
        <f t="shared" ca="1" si="1272"/>
        <v>-2.4670225258460992E-4</v>
      </c>
      <c r="FJ493" s="240">
        <f t="shared" ca="1" si="1273"/>
        <v>2.5790181590195407E-4</v>
      </c>
      <c r="FK493" s="240">
        <f t="shared" ca="1" si="1274"/>
        <v>-2.6661764374867744E-4</v>
      </c>
      <c r="FL493" s="240">
        <f t="shared" ca="1" si="1275"/>
        <v>2.7276579793807999E-4</v>
      </c>
      <c r="FM493" s="240">
        <f t="shared" ca="1" si="1276"/>
        <v>-2.7628706838438058E-4</v>
      </c>
      <c r="FN493" s="240">
        <f t="shared" ca="1" si="1277"/>
        <v>2.771475433282673E-4</v>
      </c>
      <c r="FO493" s="240">
        <f t="shared" ca="1" si="1278"/>
        <v>-2.7533893592564512E-4</v>
      </c>
      <c r="FP493" s="240">
        <f t="shared" ca="1" si="1279"/>
        <v>2.7087866405448241E-4</v>
      </c>
      <c r="FQ493" s="240">
        <f t="shared" ca="1" si="1280"/>
        <v>-2.6380968257114137E-4</v>
      </c>
      <c r="FR493" s="240">
        <f t="shared" ca="1" si="1281"/>
        <v>2.5420006963158869E-4</v>
      </c>
      <c r="FS493" s="240">
        <f t="shared" ca="1" si="1282"/>
        <v>-2.4214237106160325E-4</v>
      </c>
      <c r="FT493" s="240">
        <f t="shared" ca="1" si="1283"/>
        <v>2.277527090897946E-4</v>
      </c>
      <c r="FU493" s="240">
        <f t="shared" ca="1" si="1284"/>
        <v>-2.1116966402717389E-4</v>
      </c>
      <c r="FV493" s="240">
        <f t="shared" ca="1" si="1285"/>
        <v>1.9255293966287049E-4</v>
      </c>
      <c r="FW493" s="240">
        <f t="shared" ca="1" si="1286"/>
        <v>-1.7208182522949225E-4</v>
      </c>
      <c r="FX493" s="240">
        <f t="shared" ca="1" si="1287"/>
        <v>1.4995346874963495E-4</v>
      </c>
      <c r="FY493" s="240">
        <f t="shared" ca="1" si="1288"/>
        <v>-1.263809783928407E-4</v>
      </c>
      <c r="FZ493" s="240">
        <f t="shared" ca="1" si="1289"/>
        <v>1.0159137012722513E-4</v>
      </c>
      <c r="GA493" s="240">
        <f t="shared" ca="1" si="1290"/>
        <v>-7.5823381431821548E-5</v>
      </c>
      <c r="GB493" s="240">
        <f t="shared" ca="1" si="1291"/>
        <v>4.9325172123922821E-5</v>
      </c>
      <c r="GC493" s="240">
        <f t="shared" ca="1" si="1292"/>
        <v>-2.2351934444619695E-5</v>
      </c>
      <c r="GD493" s="240">
        <f t="shared" ca="1" si="1293"/>
        <v>-4.8365645822266246E-6</v>
      </c>
      <c r="GE493" s="240">
        <f t="shared" ca="1" si="1294"/>
        <v>3.1978484848179601E-5</v>
      </c>
      <c r="GF493" s="240">
        <f t="shared" ca="1" si="1295"/>
        <v>-5.8812434823857766E-5</v>
      </c>
      <c r="GG493" s="240">
        <f t="shared" ca="1" si="1296"/>
        <v>8.5079988902004328E-5</v>
      </c>
      <c r="GH493" s="240">
        <f t="shared" ca="1" si="1297"/>
        <v>-1.105281761776015E-4</v>
      </c>
      <c r="GI493" s="240">
        <f t="shared" ca="1" si="1298"/>
        <v>1.3491191669573249E-4</v>
      </c>
      <c r="GJ493" s="240">
        <f t="shared" ca="1" si="1299"/>
        <v>-1.5799638170575537E-4</v>
      </c>
      <c r="GK493" s="240">
        <f t="shared" ca="1" si="1300"/>
        <v>1.7955925519031824E-4</v>
      </c>
      <c r="GL493" s="240">
        <f t="shared" ca="1" si="1301"/>
        <v>-1.9939287489034876E-4</v>
      </c>
      <c r="GM493" s="240">
        <f t="shared" ca="1" si="1302"/>
        <v>2.1730623220593057E-4</v>
      </c>
      <c r="GN493" s="240">
        <f t="shared" ca="1" si="1303"/>
        <v>-2.3312681171371865E-4</v>
      </c>
      <c r="GO493" s="240">
        <f t="shared" ca="1" si="1304"/>
        <v>2.4670225258460803E-4</v>
      </c>
      <c r="GP493" s="240">
        <f t="shared" ca="1" si="1305"/>
        <v>-2.579018159019526E-4</v>
      </c>
      <c r="GQ493" s="240">
        <f t="shared" ca="1" si="1306"/>
        <v>2.6661764374867635E-4</v>
      </c>
      <c r="GR493" s="240">
        <f t="shared" ca="1" si="1307"/>
        <v>-2.7276579793807923E-4</v>
      </c>
      <c r="GS493" s="240">
        <f t="shared" ca="1" si="1308"/>
        <v>2.7628706838438025E-4</v>
      </c>
      <c r="GT493" s="240">
        <f t="shared" ca="1" si="1309"/>
        <v>-2.7714754332826741E-4</v>
      </c>
      <c r="GU493" s="240">
        <f t="shared" ca="1" si="1310"/>
        <v>2.7533893592564555E-4</v>
      </c>
      <c r="GV493" s="240">
        <f t="shared" ca="1" si="1311"/>
        <v>-2.7087866405448323E-4</v>
      </c>
      <c r="GW493" s="240">
        <f t="shared" ca="1" si="1312"/>
        <v>2.6380968257114261E-4</v>
      </c>
      <c r="GX493" s="240">
        <f t="shared" ca="1" si="1313"/>
        <v>-2.5420006963159037E-4</v>
      </c>
      <c r="GY493" s="240">
        <f t="shared" ca="1" si="1314"/>
        <v>2.421423710616052E-4</v>
      </c>
      <c r="GZ493" s="240">
        <f t="shared" ca="1" si="1315"/>
        <v>-2.2775270908979693E-4</v>
      </c>
      <c r="HA493" s="240">
        <f t="shared" ca="1" si="1316"/>
        <v>2.1116966402717654E-4</v>
      </c>
      <c r="HB493" s="240">
        <f t="shared" ca="1" si="1317"/>
        <v>-1.9255293966287341E-4</v>
      </c>
      <c r="HC493" s="240">
        <f t="shared" ca="1" si="1318"/>
        <v>1.7208182522949545E-4</v>
      </c>
      <c r="HD493" s="240">
        <f t="shared" ca="1" si="1319"/>
        <v>-1.4995346874963839E-4</v>
      </c>
      <c r="HE493" s="240">
        <f t="shared" ca="1" si="1320"/>
        <v>1.2638097839284433E-4</v>
      </c>
      <c r="HF493" s="240">
        <f t="shared" ca="1" si="1321"/>
        <v>-1.0159137012722893E-4</v>
      </c>
      <c r="HG493" s="240">
        <f t="shared" ca="1" si="1322"/>
        <v>7.5823381431825465E-5</v>
      </c>
      <c r="HH493" s="240">
        <f t="shared" ca="1" si="1323"/>
        <v>-4.9325172123926819E-5</v>
      </c>
      <c r="HI493" s="240">
        <f t="shared" ca="1" si="1324"/>
        <v>2.235193444462376E-5</v>
      </c>
      <c r="HJ493" s="240">
        <f t="shared" ca="1" si="1325"/>
        <v>4.8365645822225588E-6</v>
      </c>
      <c r="HK493" s="240">
        <f t="shared" ca="1" si="1326"/>
        <v>-3.1978484848175563E-5</v>
      </c>
      <c r="HL493" s="240">
        <f t="shared" ca="1" si="1327"/>
        <v>5.8812434823853795E-5</v>
      </c>
      <c r="HM493" s="240">
        <f t="shared" ca="1" si="1328"/>
        <v>-8.5079988902000438E-5</v>
      </c>
      <c r="HN493" s="240">
        <f t="shared" ca="1" si="1329"/>
        <v>1.1052817617759778E-4</v>
      </c>
      <c r="HO493" s="240">
        <f t="shared" ca="1" si="1330"/>
        <v>-1.3491191669572891E-4</v>
      </c>
      <c r="HP493" s="240">
        <f t="shared" ca="1" si="1331"/>
        <v>1.57996381705752E-4</v>
      </c>
      <c r="HQ493" s="240">
        <f t="shared" ca="1" si="1332"/>
        <v>-1.7955925519031515E-4</v>
      </c>
      <c r="HR493" s="240">
        <f t="shared" ca="1" si="1333"/>
        <v>1.9939287489034594E-4</v>
      </c>
      <c r="HS493" s="240">
        <f t="shared" ca="1" si="1334"/>
        <v>-2.1730623220592805E-4</v>
      </c>
      <c r="HT493" s="240">
        <f t="shared" ca="1" si="1335"/>
        <v>2.3312681171371643E-4</v>
      </c>
      <c r="HU493" s="240">
        <f t="shared" ca="1" si="1336"/>
        <v>-2.4670225258460618E-4</v>
      </c>
      <c r="HV493" s="240">
        <f t="shared" ca="1" si="1337"/>
        <v>2.5790181590195109E-4</v>
      </c>
      <c r="HW493" s="240">
        <f t="shared" ca="1" si="1338"/>
        <v>-2.6661764374867521E-4</v>
      </c>
      <c r="HX493" s="240">
        <f t="shared" ca="1" si="1339"/>
        <v>2.7276579793807852E-4</v>
      </c>
      <c r="HY493" s="240">
        <f t="shared" ca="1" si="1340"/>
        <v>-2.7628706838437992E-4</v>
      </c>
      <c r="HZ493" s="240">
        <f t="shared" ca="1" si="1341"/>
        <v>2.7714754332826746E-4</v>
      </c>
      <c r="IA493" s="240">
        <f t="shared" ca="1" si="1342"/>
        <v>-2.7533893592564604E-4</v>
      </c>
      <c r="IB493" s="240">
        <f t="shared" ca="1" si="1343"/>
        <v>2.7087866405448415E-4</v>
      </c>
      <c r="IC493" s="240">
        <f t="shared" ca="1" si="1344"/>
        <v>-2.6380968257114386E-4</v>
      </c>
      <c r="ID493" s="240">
        <f t="shared" ca="1" si="1345"/>
        <v>2.5420006963159194E-4</v>
      </c>
      <c r="IE493" s="240">
        <f t="shared" ca="1" si="1346"/>
        <v>-1.5365348439977798E-4</v>
      </c>
      <c r="IF493" s="240">
        <f t="shared" ca="1" si="1347"/>
        <v>2.2775270908979926E-4</v>
      </c>
      <c r="IG493" s="240">
        <f t="shared" ca="1" si="1348"/>
        <v>-2.1116966402717915E-4</v>
      </c>
      <c r="IH493" s="240">
        <f t="shared" ca="1" si="1349"/>
        <v>1.9255293966287634E-4</v>
      </c>
      <c r="II493" s="240">
        <f t="shared" ca="1" si="1350"/>
        <v>-1.7208182522949865E-4</v>
      </c>
      <c r="IJ493" s="240">
        <f t="shared" ca="1" si="1351"/>
        <v>1.4995346874964184E-4</v>
      </c>
      <c r="IK493" s="240">
        <f t="shared" ca="1" si="1352"/>
        <v>-1.2638097839284796E-4</v>
      </c>
      <c r="IL493" s="240">
        <f t="shared" ca="1" si="1353"/>
        <v>1.0159137012723272E-4</v>
      </c>
      <c r="IM493" s="240">
        <f t="shared" ca="1" si="1354"/>
        <v>-7.5823381431829382E-5</v>
      </c>
      <c r="IN493" s="240">
        <f t="shared" ca="1" si="1355"/>
        <v>4.9325172123930844E-5</v>
      </c>
      <c r="IO493" s="240">
        <f t="shared" ca="1" si="1356"/>
        <v>-2.2351934444627826E-5</v>
      </c>
      <c r="IP493" s="240">
        <f t="shared" ca="1" si="1357"/>
        <v>-4.8365645822184659E-6</v>
      </c>
      <c r="IQ493" s="240">
        <f t="shared" ca="1" si="1358"/>
        <v>3.1978484848171524E-5</v>
      </c>
      <c r="IR493" s="240">
        <f t="shared" ca="1" si="1359"/>
        <v>-5.8812434823849797E-5</v>
      </c>
      <c r="IS493" s="240">
        <f t="shared" ca="1" si="1360"/>
        <v>8.5079988901996562E-5</v>
      </c>
      <c r="IT493" s="240">
        <f t="shared" ca="1" si="1361"/>
        <v>-1.1052817617759402E-4</v>
      </c>
      <c r="IU493" s="240">
        <f t="shared" ca="1" si="1362"/>
        <v>1.3491191669572536E-4</v>
      </c>
      <c r="IV493" s="240">
        <f t="shared" ca="1" si="1363"/>
        <v>-1.5799638170574867E-4</v>
      </c>
      <c r="IW493" s="240">
        <f t="shared" ca="1" si="1364"/>
        <v>1.7955925519031206E-4</v>
      </c>
      <c r="IX493" s="240">
        <f t="shared" ca="1" si="1365"/>
        <v>-1.9939287489034309E-4</v>
      </c>
      <c r="IY493" s="240">
        <f t="shared" ca="1" si="1366"/>
        <v>2.173062322059255E-4</v>
      </c>
      <c r="IZ493" s="240">
        <f t="shared" ca="1" si="1367"/>
        <v>-2.3312681171371426E-4</v>
      </c>
      <c r="JA493" s="240">
        <f t="shared" ca="1" si="1368"/>
        <v>2.4670225258460434E-4</v>
      </c>
      <c r="JB493" s="240">
        <f t="shared" ca="1" si="1369"/>
        <v>-2.5790181590194962E-4</v>
      </c>
    </row>
    <row r="494" spans="2:262">
      <c r="B494" s="248">
        <v>133</v>
      </c>
      <c r="C494" s="247">
        <f t="shared" si="1370"/>
        <v>2.5976562500000019E-3</v>
      </c>
      <c r="D494" s="244">
        <f t="shared" ca="1" si="1113"/>
        <v>23.797990021417188</v>
      </c>
      <c r="E494" s="243">
        <f ca="1">EI361</f>
        <v>-0.20200997858280986</v>
      </c>
      <c r="F494" s="242">
        <v>133</v>
      </c>
      <c r="G494" s="240">
        <f t="shared" ca="1" si="1114"/>
        <v>6.0811651764375806E-4</v>
      </c>
      <c r="H494" s="240">
        <f t="shared" ca="1" si="1115"/>
        <v>-6.0646950655087058E-4</v>
      </c>
      <c r="I494" s="240">
        <f t="shared" ca="1" si="1116"/>
        <v>5.9570062957607661E-4</v>
      </c>
      <c r="J494" s="240">
        <f t="shared" ca="1" si="1117"/>
        <v>-5.7597186065277549E-4</v>
      </c>
      <c r="K494" s="240">
        <f t="shared" ca="1" si="1118"/>
        <v>5.4757993882916249E-4</v>
      </c>
      <c r="L494" s="240">
        <f t="shared" ca="1" si="1119"/>
        <v>-5.1095190503673983E-4</v>
      </c>
      <c r="M494" s="240">
        <f t="shared" ca="1" si="1120"/>
        <v>4.6663867899721177E-4</v>
      </c>
      <c r="N494" s="240">
        <f t="shared" ca="1" si="1121"/>
        <v>-4.1530677287708064E-4</v>
      </c>
      <c r="O494" s="240">
        <f t="shared" ca="1" si="1122"/>
        <v>3.577282663242628E-4</v>
      </c>
      <c r="P494" s="240">
        <f t="shared" ca="1" si="1123"/>
        <v>-2.9476919367153292E-4</v>
      </c>
      <c r="Q494" s="240">
        <f t="shared" ca="1" si="1124"/>
        <v>2.2737651797405715E-4</v>
      </c>
      <c r="R494" s="240">
        <f t="shared" ca="1" si="1125"/>
        <v>-1.5656388780360602E-4</v>
      </c>
      <c r="S494" s="240">
        <f t="shared" ca="1" si="1126"/>
        <v>8.3396391030513863E-5</v>
      </c>
      <c r="T494" s="240">
        <f t="shared" ca="1" si="1127"/>
        <v>-8.9745349107468129E-6</v>
      </c>
      <c r="U494" s="241">
        <f t="shared" ca="1" si="1128"/>
        <v>-6.5582306567593858E-5</v>
      </c>
      <c r="V494" s="240">
        <f t="shared" ca="1" si="1129"/>
        <v>1.3915272911098201E-4</v>
      </c>
      <c r="W494" s="240">
        <f t="shared" ca="1" si="1130"/>
        <v>-2.1063016508482163E-4</v>
      </c>
      <c r="X494" s="240">
        <f t="shared" ca="1" si="1131"/>
        <v>2.7893952732068063E-4</v>
      </c>
      <c r="Y494" s="240">
        <f t="shared" ca="1" si="1132"/>
        <v>-3.4305337942800866E-4</v>
      </c>
      <c r="Z494" s="240">
        <f t="shared" ca="1" si="1133"/>
        <v>4.0200738939376866E-4</v>
      </c>
      <c r="AA494" s="240">
        <f t="shared" ca="1" si="1134"/>
        <v>-4.5491483403353093E-4</v>
      </c>
      <c r="AB494" s="240">
        <f t="shared" ca="1" si="1135"/>
        <v>5.009799361335275E-4</v>
      </c>
      <c r="AC494" s="240">
        <f t="shared" ca="1" si="1136"/>
        <v>-5.3950983368065443E-4</v>
      </c>
      <c r="AD494" s="240">
        <f t="shared" ca="1" si="1137"/>
        <v>5.6992500115208384E-4</v>
      </c>
      <c r="AE494" s="240">
        <f t="shared" ca="1" si="1138"/>
        <v>-5.9176796611852414E-4</v>
      </c>
      <c r="AF494" s="240">
        <f t="shared" ca="1" si="1139"/>
        <v>6.0471019005539184E-4</v>
      </c>
      <c r="AG494" s="240">
        <f t="shared" ca="1" si="1140"/>
        <v>-6.0855700986802114E-4</v>
      </c>
      <c r="AH494" s="240">
        <f t="shared" ca="1" si="1141"/>
        <v>6.0325056580580027E-4</v>
      </c>
      <c r="AI494" s="240">
        <f t="shared" ca="1" si="1142"/>
        <v>-5.8887067172667886E-4</v>
      </c>
      <c r="AJ494" s="240">
        <f t="shared" ca="1" si="1143"/>
        <v>5.6563361462244621E-4</v>
      </c>
      <c r="AK494" s="240">
        <f t="shared" ca="1" si="1144"/>
        <v>-5.3388890146106405E-4</v>
      </c>
      <c r="AL494" s="240">
        <f t="shared" ca="1" si="1145"/>
        <v>4.941140022765401E-4</v>
      </c>
      <c r="AM494" s="240">
        <f t="shared" ca="1" si="1146"/>
        <v>-4.4690716857518872E-4</v>
      </c>
      <c r="AN494" s="240">
        <f t="shared" ca="1" si="1147"/>
        <v>3.9297843507612063E-4</v>
      </c>
      <c r="AO494" s="240">
        <f t="shared" ca="1" si="1148"/>
        <v>-3.3313894012816631E-4</v>
      </c>
      <c r="AP494" s="240">
        <f t="shared" ca="1" si="1149"/>
        <v>2.6828872543410698E-4</v>
      </c>
      <c r="AQ494" s="240">
        <f t="shared" ca="1" si="1150"/>
        <v>-1.9940319858567345E-4</v>
      </c>
      <c r="AR494" s="240">
        <f t="shared" ca="1" si="1151"/>
        <v>1.2751846202549959E-4</v>
      </c>
      <c r="AS494" s="240">
        <f t="shared" ca="1" si="1152"/>
        <v>-5.3715729101948693E-5</v>
      </c>
      <c r="AT494" s="240">
        <f t="shared" ca="1" si="1153"/>
        <v>-2.0894938386034764E-5</v>
      </c>
      <c r="AU494" s="240">
        <f t="shared" ca="1" si="1154"/>
        <v>9.5191326551621129E-5</v>
      </c>
      <c r="AV494" s="240">
        <f t="shared" ca="1" si="1155"/>
        <v>-1.6805594856155571E-4</v>
      </c>
      <c r="AW494" s="240">
        <f t="shared" ca="1" si="1156"/>
        <v>2.3839285267819739E-4</v>
      </c>
      <c r="AX494" s="240">
        <f t="shared" ca="1" si="1157"/>
        <v>-3.0514410639389232E-4</v>
      </c>
      <c r="AY494" s="240">
        <f t="shared" ca="1" si="1158"/>
        <v>3.6730570872048655E-4</v>
      </c>
      <c r="AZ494" s="240">
        <f t="shared" ca="1" si="1159"/>
        <v>-4.2394269129882446E-4</v>
      </c>
      <c r="BA494" s="240">
        <f t="shared" ca="1" si="1160"/>
        <v>4.7420318119308937E-4</v>
      </c>
      <c r="BB494" s="240">
        <f t="shared" ca="1" si="1161"/>
        <v>-5.1733121385265455E-4</v>
      </c>
      <c r="BC494" s="240">
        <f t="shared" ca="1" si="1162"/>
        <v>5.5267810352265618E-4</v>
      </c>
      <c r="BD494" s="240">
        <f t="shared" ca="1" si="1163"/>
        <v>-5.7971220008146487E-4</v>
      </c>
      <c r="BE494" s="240">
        <f t="shared" ca="1" si="1164"/>
        <v>5.9802688555344176E-4</v>
      </c>
      <c r="BF494" s="240">
        <f t="shared" ca="1" si="1165"/>
        <v>-6.0734669002172339E-4</v>
      </c>
      <c r="BG494" s="240">
        <f t="shared" ca="1" si="1166"/>
        <v>6.0753143495221392E-4</v>
      </c>
      <c r="BH494" s="240">
        <f t="shared" ca="1" si="1167"/>
        <v>-5.9857834160919493E-4</v>
      </c>
      <c r="BI494" s="240">
        <f t="shared" ca="1" si="1168"/>
        <v>5.8062207285011172E-4</v>
      </c>
      <c r="BJ494" s="240">
        <f t="shared" ca="1" si="1169"/>
        <v>-5.5393270767083397E-4</v>
      </c>
      <c r="BK494" s="240">
        <f t="shared" ca="1" si="1170"/>
        <v>5.1891167896620015E-4</v>
      </c>
      <c r="BL494" s="240">
        <f t="shared" ca="1" si="1171"/>
        <v>-4.7608573560558665E-4</v>
      </c>
      <c r="BM494" s="240">
        <f t="shared" ca="1" si="1172"/>
        <v>4.2609901963962325E-4</v>
      </c>
      <c r="BN494" s="240">
        <f t="shared" ca="1" si="1173"/>
        <v>-3.6970337780422517E-4</v>
      </c>
      <c r="BO494" s="240">
        <f t="shared" ca="1" si="1174"/>
        <v>3.0774705304577977E-4</v>
      </c>
      <c r="BP494" s="240">
        <f t="shared" ca="1" si="1175"/>
        <v>-2.411619261577895E-4</v>
      </c>
      <c r="BQ494" s="240">
        <f t="shared" ca="1" si="1176"/>
        <v>1.7094949942622717E-4</v>
      </c>
      <c r="BR494" s="240">
        <f t="shared" ca="1" si="1177"/>
        <v>-9.8165833103075627E-5</v>
      </c>
      <c r="BS494" s="240">
        <f t="shared" ca="1" si="1178"/>
        <v>2.3905661277043414E-5</v>
      </c>
      <c r="BT494" s="240">
        <f t="shared" ca="1" si="1179"/>
        <v>5.0714073946063902E-5</v>
      </c>
      <c r="BU494" s="240">
        <f t="shared" ca="1" si="1180"/>
        <v>-1.2457102229221443E-4</v>
      </c>
      <c r="BV494" s="240">
        <f t="shared" ca="1" si="1181"/>
        <v>1.9655430651207781E-4</v>
      </c>
      <c r="BW494" s="240">
        <f t="shared" ca="1" si="1182"/>
        <v>-2.6558123100872759E-4</v>
      </c>
      <c r="BX494" s="240">
        <f t="shared" ca="1" si="1183"/>
        <v>3.3061356658732643E-4</v>
      </c>
      <c r="BY494" s="240">
        <f t="shared" ca="1" si="1184"/>
        <v>-3.9067316638847647E-4</v>
      </c>
      <c r="BZ494" s="240">
        <f t="shared" ca="1" si="1185"/>
        <v>4.4485667812755382E-4</v>
      </c>
      <c r="CA494" s="240">
        <f t="shared" ca="1" si="1186"/>
        <v>-4.9234913135386051E-4</v>
      </c>
      <c r="CB494" s="240">
        <f t="shared" ca="1" si="1187"/>
        <v>5.3243619536475308E-4</v>
      </c>
      <c r="CC494" s="240">
        <f t="shared" ca="1" si="1188"/>
        <v>-5.6451492340438335E-4</v>
      </c>
      <c r="CD494" s="240">
        <f t="shared" ca="1" si="1189"/>
        <v>5.881028215440579E-4</v>
      </c>
      <c r="CE494" s="240">
        <f t="shared" ca="1" si="1190"/>
        <v>-6.0284510584008796E-4</v>
      </c>
      <c r="CF494" s="240">
        <f t="shared" ca="1" si="1191"/>
        <v>6.0852003861450535E-4</v>
      </c>
      <c r="CG494" s="240">
        <f t="shared" ca="1" si="1192"/>
        <v>-6.0504226359613805E-4</v>
      </c>
      <c r="CH494" s="240">
        <f t="shared" ca="1" si="1193"/>
        <v>5.924640897583826E-4</v>
      </c>
      <c r="CI494" s="240">
        <f t="shared" ca="1" si="1194"/>
        <v>-5.7097470454355558E-4</v>
      </c>
      <c r="CJ494" s="240">
        <f t="shared" ca="1" si="1195"/>
        <v>5.4089732830767882E-4</v>
      </c>
      <c r="CK494" s="240">
        <f t="shared" ca="1" si="1196"/>
        <v>-5.0268435278541176E-4</v>
      </c>
      <c r="CL494" s="240">
        <f t="shared" ca="1" si="1197"/>
        <v>4.569105366973576E-4</v>
      </c>
      <c r="CM494" s="240">
        <f t="shared" ca="1" si="1198"/>
        <v>-4.0426436084389284E-4</v>
      </c>
      <c r="CN494" s="240">
        <f t="shared" ca="1" si="1199"/>
        <v>3.4553767271300133E-4</v>
      </c>
      <c r="CO494" s="240">
        <f t="shared" ca="1" si="1200"/>
        <v>-2.8161377635714773E-4</v>
      </c>
      <c r="CP494" s="240">
        <f t="shared" ca="1" si="1201"/>
        <v>2.1345414667805183E-4</v>
      </c>
      <c r="CQ494" s="240">
        <f t="shared" ca="1" si="1202"/>
        <v>-1.4208396794928042E-4</v>
      </c>
      <c r="CR494" s="240">
        <f t="shared" ca="1" si="1203"/>
        <v>6.8576714090394904E-5</v>
      </c>
      <c r="CS494" s="240">
        <f t="shared" ca="1" si="1204"/>
        <v>5.9619973797928429E-6</v>
      </c>
      <c r="CT494" s="240">
        <f t="shared" ca="1" si="1205"/>
        <v>-8.0411034859911615E-5</v>
      </c>
      <c r="CU494" s="240">
        <f t="shared" ca="1" si="1206"/>
        <v>1.5365061552897289E-4</v>
      </c>
      <c r="CV494" s="240">
        <f t="shared" ca="1" si="1207"/>
        <v>-2.2457914792208846E-4</v>
      </c>
      <c r="CW494" s="240">
        <f t="shared" ca="1" si="1208"/>
        <v>2.9212980089160458E-4</v>
      </c>
      <c r="CX494" s="240">
        <f t="shared" ca="1" si="1209"/>
        <v>-3.5528654974050937E-4</v>
      </c>
      <c r="CY494" s="240">
        <f t="shared" ca="1" si="1210"/>
        <v>4.1309945817970869E-4</v>
      </c>
      <c r="CZ494" s="240">
        <f t="shared" ca="1" si="1211"/>
        <v>-4.6469896625384212E-4</v>
      </c>
      <c r="DA494" s="240">
        <f t="shared" ca="1" si="1212"/>
        <v>5.093089693325001E-4</v>
      </c>
      <c r="DB494" s="240">
        <f t="shared" ca="1" si="1213"/>
        <v>-5.4625849144631505E-4</v>
      </c>
      <c r="DC494" s="240">
        <f t="shared" ca="1" si="1214"/>
        <v>5.7499177738996204E-4</v>
      </c>
      <c r="DD494" s="240">
        <f t="shared" ca="1" si="1215"/>
        <v>-5.9507665179783179E-4</v>
      </c>
      <c r="DE494" s="240">
        <f t="shared" ca="1" si="1216"/>
        <v>6.0621101946377396E-4</v>
      </c>
      <c r="DF494" s="240">
        <f t="shared" ca="1" si="1217"/>
        <v>-6.0822740913420474E-4</v>
      </c>
      <c r="DG494" s="240">
        <f t="shared" ca="1" si="1218"/>
        <v>6.0109549243161312E-4</v>
      </c>
      <c r="DH494" s="240">
        <f t="shared" ca="1" si="1219"/>
        <v>-5.8492254002162202E-4</v>
      </c>
      <c r="DI494" s="240">
        <f t="shared" ca="1" si="1220"/>
        <v>5.5995180816228855E-4</v>
      </c>
      <c r="DJ494" s="240">
        <f t="shared" ca="1" si="1221"/>
        <v>-5.2655887990360429E-4</v>
      </c>
      <c r="DK494" s="240">
        <f t="shared" ca="1" si="1222"/>
        <v>4.8524601596882473E-4</v>
      </c>
      <c r="DL494" s="240">
        <f t="shared" ca="1" si="1223"/>
        <v>-4.3663460028561108E-4</v>
      </c>
      <c r="DM494" s="240">
        <f t="shared" ca="1" si="1224"/>
        <v>3.814557937934877E-4</v>
      </c>
      <c r="DN494" s="240">
        <f t="shared" ca="1" si="1225"/>
        <v>-3.2053953710267169E-4</v>
      </c>
      <c r="DO494" s="240">
        <f t="shared" ca="1" si="1226"/>
        <v>2.5480206741483347E-4</v>
      </c>
      <c r="DP494" s="240">
        <f t="shared" ca="1" si="1227"/>
        <v>-1.8523213746262404E-4</v>
      </c>
      <c r="DQ494" s="240">
        <f t="shared" ca="1" si="1228"/>
        <v>1.1287614374842451E-4</v>
      </c>
      <c r="DR494" s="240">
        <f t="shared" ca="1" si="1229"/>
        <v>-3.8822387766876953E-5</v>
      </c>
      <c r="DS494" s="240">
        <f t="shared" ca="1" si="1230"/>
        <v>-3.5815293062697274E-5</v>
      </c>
      <c r="DT494" s="240">
        <f t="shared" ca="1" si="1231"/>
        <v>1.099142785476412E-4</v>
      </c>
      <c r="DU494" s="240">
        <f t="shared" ca="1" si="1232"/>
        <v>-1.8236005097473415E-4</v>
      </c>
      <c r="DV494" s="240">
        <f t="shared" ca="1" si="1233"/>
        <v>2.5206295849392892E-4</v>
      </c>
      <c r="DW494" s="240">
        <f t="shared" ca="1" si="1234"/>
        <v>-3.1797460449655487E-4</v>
      </c>
      <c r="DX494" s="240">
        <f t="shared" ca="1" si="1235"/>
        <v>3.7910361647596922E-4</v>
      </c>
      <c r="DY494" s="240">
        <f t="shared" ca="1" si="1236"/>
        <v>-4.3453055719293483E-4</v>
      </c>
      <c r="DZ494" s="240">
        <f t="shared" ca="1" si="1237"/>
        <v>4.8342175386758039E-4</v>
      </c>
      <c r="EA494" s="240">
        <f t="shared" ca="1" si="1238"/>
        <v>-5.2504183739383989E-4</v>
      </c>
      <c r="EB494" s="240">
        <f t="shared" ca="1" si="1239"/>
        <v>5.5876480297539701E-4</v>
      </c>
      <c r="EC494" s="240">
        <f t="shared" ca="1" si="1240"/>
        <v>-5.8408342582047198E-4</v>
      </c>
      <c r="ED494" s="240">
        <f t="shared" ca="1" si="1241"/>
        <v>6.0061689027485871E-4</v>
      </c>
      <c r="EE494" s="240">
        <f t="shared" ca="1" si="1242"/>
        <v>-6.0811651764375828E-4</v>
      </c>
      <c r="EF494" s="240">
        <f t="shared" ca="1" si="1243"/>
        <v>6.0646950655087243E-4</v>
      </c>
      <c r="EG494" s="240">
        <f t="shared" ca="1" si="1244"/>
        <v>-5.957006295760791E-4</v>
      </c>
      <c r="EH494" s="240">
        <f t="shared" ca="1" si="1245"/>
        <v>5.7597186065277614E-4</v>
      </c>
      <c r="EI494" s="240">
        <f t="shared" ca="1" si="1246"/>
        <v>-5.4757993882915924E-4</v>
      </c>
      <c r="EJ494" s="240">
        <f t="shared" ca="1" si="1247"/>
        <v>5.1095190503674861E-4</v>
      </c>
      <c r="EK494" s="240">
        <f t="shared" ca="1" si="1248"/>
        <v>-4.6663867899721676E-4</v>
      </c>
      <c r="EL494" s="240">
        <f t="shared" ca="1" si="1249"/>
        <v>4.1530677287707847E-4</v>
      </c>
      <c r="EM494" s="240">
        <f t="shared" ca="1" si="1250"/>
        <v>-3.5772826632427955E-4</v>
      </c>
      <c r="EN494" s="240">
        <f t="shared" ca="1" si="1251"/>
        <v>2.9476919367154349E-4</v>
      </c>
      <c r="EO494" s="240">
        <f t="shared" ca="1" si="1252"/>
        <v>-2.2737651797406032E-4</v>
      </c>
      <c r="EP494" s="240">
        <f t="shared" ca="1" si="1253"/>
        <v>1.565638878035968E-4</v>
      </c>
      <c r="EQ494" s="240">
        <f t="shared" ca="1" si="1254"/>
        <v>-8.3396391030530112E-5</v>
      </c>
      <c r="ER494" s="240">
        <f t="shared" ca="1" si="1255"/>
        <v>8.9745349107545514E-6</v>
      </c>
      <c r="ES494" s="240">
        <f t="shared" ca="1" si="1256"/>
        <v>6.5582306567599035E-5</v>
      </c>
      <c r="ET494" s="240">
        <f t="shared" ca="1" si="1257"/>
        <v>-1.3915272911096182E-4</v>
      </c>
      <c r="EU494" s="240">
        <f t="shared" ca="1" si="1258"/>
        <v>2.1063016508481036E-4</v>
      </c>
      <c r="EV494" s="240">
        <f t="shared" ca="1" si="1259"/>
        <v>-2.7893952732068134E-4</v>
      </c>
      <c r="EW494" s="240">
        <f t="shared" ca="1" si="1260"/>
        <v>3.4305337942801658E-4</v>
      </c>
      <c r="EX494" s="240">
        <f t="shared" ca="1" si="1261"/>
        <v>-4.020073893937563E-4</v>
      </c>
      <c r="EY494" s="240">
        <f t="shared" ca="1" si="1262"/>
        <v>4.5491483403352573E-4</v>
      </c>
      <c r="EZ494" s="240">
        <f t="shared" ca="1" si="1263"/>
        <v>-5.0097993613352793E-4</v>
      </c>
      <c r="FA494" s="240">
        <f t="shared" ca="1" si="1264"/>
        <v>5.3950983368064684E-4</v>
      </c>
      <c r="FB494" s="240">
        <f t="shared" ca="1" si="1265"/>
        <v>-5.6992500115208113E-4</v>
      </c>
      <c r="FC494" s="240">
        <f t="shared" ca="1" si="1266"/>
        <v>5.9176796611852436E-4</v>
      </c>
      <c r="FD494" s="240">
        <f t="shared" ca="1" si="1267"/>
        <v>-6.0471019005538902E-4</v>
      </c>
      <c r="FE494" s="240">
        <f t="shared" ca="1" si="1268"/>
        <v>6.0855700986802124E-4</v>
      </c>
      <c r="FF494" s="240">
        <f t="shared" ca="1" si="1269"/>
        <v>-6.0325056580580125E-4</v>
      </c>
      <c r="FG494" s="240">
        <f t="shared" ca="1" si="1270"/>
        <v>5.8887067172668514E-4</v>
      </c>
      <c r="FH494" s="240">
        <f t="shared" ca="1" si="1271"/>
        <v>-5.6563361462245239E-4</v>
      </c>
      <c r="FI494" s="240">
        <f t="shared" ca="1" si="1272"/>
        <v>5.3388890146106773E-4</v>
      </c>
      <c r="FJ494" s="240">
        <f t="shared" ca="1" si="1273"/>
        <v>-4.9411400227653956E-4</v>
      </c>
      <c r="FK494" s="240">
        <f t="shared" ca="1" si="1274"/>
        <v>4.4690716857518216E-4</v>
      </c>
      <c r="FL494" s="240">
        <f t="shared" ca="1" si="1275"/>
        <v>-3.9297843507610675E-4</v>
      </c>
      <c r="FM494" s="240">
        <f t="shared" ca="1" si="1276"/>
        <v>3.3313894012820176E-4</v>
      </c>
      <c r="FN494" s="240">
        <f t="shared" ca="1" si="1277"/>
        <v>-2.6828872543412942E-4</v>
      </c>
      <c r="FO494" s="240">
        <f t="shared" ca="1" si="1278"/>
        <v>1.9940319858568892E-4</v>
      </c>
      <c r="FP494" s="240">
        <f t="shared" ca="1" si="1279"/>
        <v>-1.2751846202550718E-4</v>
      </c>
      <c r="FQ494" s="240">
        <f t="shared" ca="1" si="1280"/>
        <v>5.3715729101947819E-5</v>
      </c>
      <c r="FR494" s="240">
        <f t="shared" ca="1" si="1281"/>
        <v>2.0894938386044305E-5</v>
      </c>
      <c r="FS494" s="240">
        <f t="shared" ca="1" si="1282"/>
        <v>-9.5191326551647624E-5</v>
      </c>
      <c r="FT494" s="240">
        <f t="shared" ca="1" si="1283"/>
        <v>1.68055948561515E-4</v>
      </c>
      <c r="FU494" s="240">
        <f t="shared" ca="1" si="1284"/>
        <v>-2.383928526781743E-4</v>
      </c>
      <c r="FV494" s="240">
        <f t="shared" ca="1" si="1285"/>
        <v>3.0514410639387063E-4</v>
      </c>
      <c r="FW494" s="240">
        <f t="shared" ca="1" si="1286"/>
        <v>-3.6730570872048037E-4</v>
      </c>
      <c r="FX494" s="240">
        <f t="shared" ca="1" si="1287"/>
        <v>4.2394269129883129E-4</v>
      </c>
      <c r="FY494" s="240">
        <f t="shared" ca="1" si="1288"/>
        <v>-4.7420318119309528E-4</v>
      </c>
      <c r="FZ494" s="240">
        <f t="shared" ca="1" si="1289"/>
        <v>5.1733121385266875E-4</v>
      </c>
      <c r="GA494" s="240">
        <f t="shared" ca="1" si="1290"/>
        <v>-5.526781035226384E-4</v>
      </c>
      <c r="GB494" s="240">
        <f t="shared" ca="1" si="1291"/>
        <v>5.7971220008145718E-4</v>
      </c>
      <c r="GC494" s="240">
        <f t="shared" ca="1" si="1292"/>
        <v>-5.9802688555343709E-4</v>
      </c>
      <c r="GD494" s="240">
        <f t="shared" ca="1" si="1293"/>
        <v>6.0734669002172285E-4</v>
      </c>
      <c r="GE494" s="240">
        <f t="shared" ca="1" si="1294"/>
        <v>-6.0753143495221337E-4</v>
      </c>
      <c r="GF494" s="240">
        <f t="shared" ca="1" si="1295"/>
        <v>5.9857834160919319E-4</v>
      </c>
      <c r="GG494" s="240">
        <f t="shared" ca="1" si="1296"/>
        <v>-5.806220728501037E-4</v>
      </c>
      <c r="GH494" s="240">
        <f t="shared" ca="1" si="1297"/>
        <v>5.5393270767085153E-4</v>
      </c>
      <c r="GI494" s="240">
        <f t="shared" ca="1" si="1298"/>
        <v>-5.1891167896621327E-4</v>
      </c>
      <c r="GJ494" s="240">
        <f t="shared" ca="1" si="1299"/>
        <v>4.7608573560559153E-4</v>
      </c>
      <c r="GK494" s="240">
        <f t="shared" ca="1" si="1300"/>
        <v>-4.2609901963962883E-4</v>
      </c>
      <c r="GL494" s="240">
        <f t="shared" ca="1" si="1301"/>
        <v>3.6970337780421758E-4</v>
      </c>
      <c r="GM494" s="240">
        <f t="shared" ca="1" si="1302"/>
        <v>-3.0774705304577153E-4</v>
      </c>
      <c r="GN494" s="240">
        <f t="shared" ca="1" si="1303"/>
        <v>2.4116192615776486E-4</v>
      </c>
      <c r="GO494" s="240">
        <f t="shared" ca="1" si="1304"/>
        <v>-1.709494994262678E-4</v>
      </c>
      <c r="GP494" s="240">
        <f t="shared" ca="1" si="1305"/>
        <v>9.8165833103100361E-5</v>
      </c>
      <c r="GQ494" s="240">
        <f t="shared" ca="1" si="1306"/>
        <v>-2.3905661277051166E-5</v>
      </c>
      <c r="GR494" s="240">
        <f t="shared" ca="1" si="1307"/>
        <v>-5.0714073946056163E-5</v>
      </c>
      <c r="GS494" s="240">
        <f t="shared" ca="1" si="1308"/>
        <v>1.2457102229222376E-4</v>
      </c>
      <c r="GT494" s="240">
        <f t="shared" ca="1" si="1309"/>
        <v>-1.9655430651208689E-4</v>
      </c>
      <c r="GU494" s="240">
        <f t="shared" ca="1" si="1310"/>
        <v>2.6558123100875176E-4</v>
      </c>
      <c r="GV494" s="240">
        <f t="shared" ca="1" si="1311"/>
        <v>-3.3061356658729087E-4</v>
      </c>
      <c r="GW494" s="240">
        <f t="shared" ca="1" si="1312"/>
        <v>3.9067316638845728E-4</v>
      </c>
      <c r="GX494" s="240">
        <f t="shared" ca="1" si="1313"/>
        <v>-4.4485667812754856E-4</v>
      </c>
      <c r="GY494" s="240">
        <f t="shared" ca="1" si="1314"/>
        <v>4.9234913135385596E-4</v>
      </c>
      <c r="GZ494" s="240">
        <f t="shared" ca="1" si="1315"/>
        <v>-5.3243619536475764E-4</v>
      </c>
      <c r="HA494" s="240">
        <f t="shared" ca="1" si="1316"/>
        <v>5.6451492340438693E-4</v>
      </c>
      <c r="HB494" s="240">
        <f t="shared" ca="1" si="1317"/>
        <v>-5.8810282154406483E-4</v>
      </c>
      <c r="HC494" s="240">
        <f t="shared" ca="1" si="1318"/>
        <v>6.028451058400846E-4</v>
      </c>
      <c r="HD494" s="240">
        <f t="shared" ca="1" si="1319"/>
        <v>-6.0852003861450502E-4</v>
      </c>
      <c r="HE494" s="240">
        <f t="shared" ca="1" si="1320"/>
        <v>6.0504226359613892E-4</v>
      </c>
      <c r="HF494" s="240">
        <f t="shared" ca="1" si="1321"/>
        <v>-5.9246408975838444E-4</v>
      </c>
      <c r="HG494" s="240">
        <f t="shared" ca="1" si="1322"/>
        <v>5.7097470454355818E-4</v>
      </c>
      <c r="HH494" s="240">
        <f t="shared" ca="1" si="1323"/>
        <v>-5.4089732830766646E-4</v>
      </c>
      <c r="HI494" s="240">
        <f t="shared" ca="1" si="1324"/>
        <v>5.0268435278539659E-4</v>
      </c>
      <c r="HJ494" s="240">
        <f t="shared" ca="1" si="1325"/>
        <v>-4.5691053669738558E-4</v>
      </c>
      <c r="HK494" s="240">
        <f t="shared" ca="1" si="1326"/>
        <v>4.0426436084389864E-4</v>
      </c>
      <c r="HL494" s="240">
        <f t="shared" ca="1" si="1327"/>
        <v>-3.4553767271300773E-4</v>
      </c>
      <c r="HM494" s="240">
        <f t="shared" ca="1" si="1328"/>
        <v>2.8161377635715456E-4</v>
      </c>
      <c r="HN494" s="240">
        <f t="shared" ca="1" si="1329"/>
        <v>-2.134541466780591E-4</v>
      </c>
      <c r="HO494" s="240">
        <f t="shared" ca="1" si="1330"/>
        <v>1.4208396794925432E-4</v>
      </c>
      <c r="HP494" s="240">
        <f t="shared" ca="1" si="1331"/>
        <v>-6.8576714090436985E-5</v>
      </c>
      <c r="HQ494" s="240">
        <f t="shared" ca="1" si="1332"/>
        <v>-5.9619973797504642E-6</v>
      </c>
      <c r="HR494" s="240">
        <f t="shared" ca="1" si="1333"/>
        <v>8.0411034859903917E-5</v>
      </c>
      <c r="HS494" s="240">
        <f t="shared" ca="1" si="1334"/>
        <v>-1.5365061552896538E-4</v>
      </c>
      <c r="HT494" s="240">
        <f t="shared" ca="1" si="1335"/>
        <v>2.2457914792208119E-4</v>
      </c>
      <c r="HU494" s="240">
        <f t="shared" ca="1" si="1336"/>
        <v>-2.921298008915978E-4</v>
      </c>
      <c r="HV494" s="240">
        <f t="shared" ca="1" si="1337"/>
        <v>3.5528654974053116E-4</v>
      </c>
      <c r="HW494" s="240">
        <f t="shared" ca="1" si="1338"/>
        <v>-4.1309945817967757E-4</v>
      </c>
      <c r="HX494" s="240">
        <f t="shared" ca="1" si="1339"/>
        <v>4.646989662538148E-4</v>
      </c>
      <c r="HY494" s="240">
        <f t="shared" ca="1" si="1340"/>
        <v>-5.0930896933249598E-4</v>
      </c>
      <c r="HZ494" s="240">
        <f t="shared" ca="1" si="1341"/>
        <v>5.4625849144631169E-4</v>
      </c>
      <c r="IA494" s="240">
        <f t="shared" ca="1" si="1342"/>
        <v>-5.7499177738995955E-4</v>
      </c>
      <c r="IB494" s="240">
        <f t="shared" ca="1" si="1343"/>
        <v>5.9507665179783017E-4</v>
      </c>
      <c r="IC494" s="240">
        <f t="shared" ca="1" si="1344"/>
        <v>-6.0621101946377635E-4</v>
      </c>
      <c r="ID494" s="240">
        <f t="shared" ca="1" si="1345"/>
        <v>6.0822740913420625E-4</v>
      </c>
      <c r="IE494" s="240">
        <f t="shared" ca="1" si="1346"/>
        <v>-4.9291397921435065E-4</v>
      </c>
      <c r="IF494" s="240">
        <f t="shared" ca="1" si="1347"/>
        <v>5.8492254002162408E-4</v>
      </c>
      <c r="IG494" s="240">
        <f t="shared" ca="1" si="1348"/>
        <v>-5.5995180816229158E-4</v>
      </c>
      <c r="IH494" s="240">
        <f t="shared" ca="1" si="1349"/>
        <v>5.265588799036082E-4</v>
      </c>
      <c r="II494" s="240">
        <f t="shared" ca="1" si="1350"/>
        <v>-4.8524601596880847E-4</v>
      </c>
      <c r="IJ494" s="240">
        <f t="shared" ca="1" si="1351"/>
        <v>4.3663460028559243E-4</v>
      </c>
      <c r="IK494" s="240">
        <f t="shared" ca="1" si="1352"/>
        <v>-3.8145579379352066E-4</v>
      </c>
      <c r="IL494" s="240">
        <f t="shared" ca="1" si="1353"/>
        <v>3.2053953710270769E-4</v>
      </c>
      <c r="IM494" s="240">
        <f t="shared" ca="1" si="1354"/>
        <v>-2.5480206741484047E-4</v>
      </c>
      <c r="IN494" s="240">
        <f t="shared" ca="1" si="1355"/>
        <v>1.8523213746263141E-4</v>
      </c>
      <c r="IO494" s="240">
        <f t="shared" ca="1" si="1356"/>
        <v>-1.1287614374843214E-4</v>
      </c>
      <c r="IP494" s="240">
        <f t="shared" ca="1" si="1357"/>
        <v>3.8822387766850153E-5</v>
      </c>
      <c r="IQ494" s="240">
        <f t="shared" ca="1" si="1358"/>
        <v>3.5815293062724081E-5</v>
      </c>
      <c r="IR494" s="240">
        <f t="shared" ca="1" si="1359"/>
        <v>-1.0991427854759957E-4</v>
      </c>
      <c r="IS494" s="240">
        <f t="shared" ca="1" si="1360"/>
        <v>1.8236005097469377E-4</v>
      </c>
      <c r="IT494" s="240">
        <f t="shared" ca="1" si="1361"/>
        <v>-2.5206295849392187E-4</v>
      </c>
      <c r="IU494" s="240">
        <f t="shared" ca="1" si="1362"/>
        <v>3.1797460449654825E-4</v>
      </c>
      <c r="IV494" s="240">
        <f t="shared" ca="1" si="1363"/>
        <v>-3.7910361647596315E-4</v>
      </c>
      <c r="IW494" s="240">
        <f t="shared" ca="1" si="1364"/>
        <v>4.345305571929537E-4</v>
      </c>
      <c r="IX494" s="240">
        <f t="shared" ca="1" si="1365"/>
        <v>-4.8342175386759665E-4</v>
      </c>
      <c r="IY494" s="240">
        <f t="shared" ca="1" si="1366"/>
        <v>5.2504183739381842E-4</v>
      </c>
      <c r="IZ494" s="240">
        <f t="shared" ca="1" si="1367"/>
        <v>-5.587648029753802E-4</v>
      </c>
      <c r="JA494" s="240">
        <f t="shared" ca="1" si="1368"/>
        <v>5.8408342582046981E-4</v>
      </c>
      <c r="JB494" s="240">
        <f t="shared" ca="1" si="1369"/>
        <v>-6.0061689027485752E-4</v>
      </c>
    </row>
    <row r="495" spans="2:262">
      <c r="B495" s="248">
        <v>134</v>
      </c>
      <c r="C495" s="247">
        <f t="shared" si="1370"/>
        <v>2.6171875000000019E-3</v>
      </c>
      <c r="D495" s="244">
        <f t="shared" ca="1" si="1113"/>
        <v>23.798404185430066</v>
      </c>
      <c r="E495" s="243">
        <f ca="1">EJ361</f>
        <v>-0.20159581456993378</v>
      </c>
      <c r="F495" s="242">
        <v>134</v>
      </c>
      <c r="G495" s="240">
        <f t="shared" ca="1" si="1114"/>
        <v>7.7960433598937666E-4</v>
      </c>
      <c r="H495" s="240">
        <f t="shared" ca="1" si="1115"/>
        <v>-7.9784067600621018E-4</v>
      </c>
      <c r="I495" s="240">
        <f t="shared" ca="1" si="1116"/>
        <v>7.9880617481015246E-4</v>
      </c>
      <c r="J495" s="240">
        <f t="shared" ca="1" si="1117"/>
        <v>-7.8247993226783659E-4</v>
      </c>
      <c r="K495" s="240">
        <f t="shared" ca="1" si="1118"/>
        <v>7.4921536222620131E-4</v>
      </c>
      <c r="L495" s="240">
        <f t="shared" ca="1" si="1119"/>
        <v>-6.9973254216998881E-4</v>
      </c>
      <c r="M495" s="240">
        <f t="shared" ca="1" si="1120"/>
        <v>6.3510262571878724E-4</v>
      </c>
      <c r="N495" s="240">
        <f t="shared" ca="1" si="1121"/>
        <v>-5.567246553859665E-4</v>
      </c>
      <c r="O495" s="240">
        <f t="shared" ca="1" si="1122"/>
        <v>4.6629527753328409E-4</v>
      </c>
      <c r="P495" s="240">
        <f t="shared" ca="1" si="1123"/>
        <v>-3.657720151009017E-4</v>
      </c>
      <c r="Q495" s="240">
        <f t="shared" ca="1" si="1124"/>
        <v>2.5733089314730633E-4</v>
      </c>
      <c r="R495" s="240">
        <f t="shared" ca="1" si="1125"/>
        <v>-1.4331933447823782E-4</v>
      </c>
      <c r="S495" s="240">
        <f t="shared" ca="1" si="1126"/>
        <v>2.6205345032015936E-5</v>
      </c>
      <c r="T495" s="240">
        <f t="shared" ca="1" si="1127"/>
        <v>9.147591099585296E-5</v>
      </c>
      <c r="U495" s="241">
        <f t="shared" ca="1" si="1128"/>
        <v>-2.0717698980147496E-4</v>
      </c>
      <c r="V495" s="240">
        <f t="shared" ca="1" si="1129"/>
        <v>3.1839331243780559E-4</v>
      </c>
      <c r="W495" s="240">
        <f t="shared" ca="1" si="1130"/>
        <v>-4.2271738138523456E-4</v>
      </c>
      <c r="X495" s="240">
        <f t="shared" ca="1" si="1131"/>
        <v>5.1789089560239413E-4</v>
      </c>
      <c r="Y495" s="240">
        <f t="shared" ca="1" si="1132"/>
        <v>-6.018536359237831E-4</v>
      </c>
      <c r="Z495" s="240">
        <f t="shared" ca="1" si="1133"/>
        <v>6.7278806258300964E-4</v>
      </c>
      <c r="AA495" s="240">
        <f t="shared" ca="1" si="1134"/>
        <v>-7.2915865945987585E-4</v>
      </c>
      <c r="AB495" s="240">
        <f t="shared" ca="1" si="1135"/>
        <v>7.6974517336722255E-4</v>
      </c>
      <c r="AC495" s="240">
        <f t="shared" ca="1" si="1136"/>
        <v>-7.9366902884737685E-4</v>
      </c>
      <c r="AD495" s="240">
        <f t="shared" ca="1" si="1137"/>
        <v>8.0041234667754704E-4</v>
      </c>
      <c r="AE495" s="240">
        <f t="shared" ca="1" si="1138"/>
        <v>-7.8982915439105661E-4</v>
      </c>
      <c r="AF495" s="240">
        <f t="shared" ca="1" si="1139"/>
        <v>7.621485461404106E-4</v>
      </c>
      <c r="AG495" s="240">
        <f t="shared" ca="1" si="1140"/>
        <v>-7.1796972350074884E-4</v>
      </c>
      <c r="AH495" s="240">
        <f t="shared" ca="1" si="1141"/>
        <v>6.5824902456529388E-4</v>
      </c>
      <c r="AI495" s="240">
        <f t="shared" ca="1" si="1142"/>
        <v>-5.8427922211368285E-4</v>
      </c>
      <c r="AJ495" s="240">
        <f t="shared" ca="1" si="1143"/>
        <v>4.9766153898540496E-4</v>
      </c>
      <c r="AK495" s="240">
        <f t="shared" ca="1" si="1144"/>
        <v>-4.0027098644089575E-4</v>
      </c>
      <c r="AL495" s="240">
        <f t="shared" ca="1" si="1145"/>
        <v>2.9421577583011637E-4</v>
      </c>
      <c r="AM495" s="240">
        <f t="shared" ca="1" si="1146"/>
        <v>-1.8179168218353359E-4</v>
      </c>
      <c r="AN495" s="240">
        <f t="shared" ca="1" si="1147"/>
        <v>6.5432347615763546E-5</v>
      </c>
      <c r="AO495" s="240">
        <f t="shared" ca="1" si="1148"/>
        <v>5.2343399676818114E-5</v>
      </c>
      <c r="AP495" s="240">
        <f t="shared" ca="1" si="1149"/>
        <v>-1.6898607043977661E-4</v>
      </c>
      <c r="AQ495" s="240">
        <f t="shared" ca="1" si="1150"/>
        <v>2.8197070310373272E-4</v>
      </c>
      <c r="AR495" s="240">
        <f t="shared" ca="1" si="1151"/>
        <v>-3.8885152157716563E-4</v>
      </c>
      <c r="AS495" s="240">
        <f t="shared" ca="1" si="1152"/>
        <v>4.8731487891264869E-4</v>
      </c>
      <c r="AT495" s="240">
        <f t="shared" ca="1" si="1153"/>
        <v>-5.7522934077629088E-4</v>
      </c>
      <c r="AU495" s="240">
        <f t="shared" ca="1" si="1154"/>
        <v>6.5069182456421672E-4</v>
      </c>
      <c r="AV495" s="240">
        <f t="shared" ca="1" si="1155"/>
        <v>-7.1206879539380307E-4</v>
      </c>
      <c r="AW495" s="240">
        <f t="shared" ca="1" si="1156"/>
        <v>7.5803162720071795E-4</v>
      </c>
      <c r="AX495" s="240">
        <f t="shared" ca="1" si="1157"/>
        <v>-7.8758536348085201E-4</v>
      </c>
      <c r="AY495" s="240">
        <f t="shared" ca="1" si="1158"/>
        <v>8.0009025509395371E-4</v>
      </c>
      <c r="AZ495" s="240">
        <f t="shared" ca="1" si="1159"/>
        <v>-7.9527560890048365E-4</v>
      </c>
      <c r="BA495" s="240">
        <f t="shared" ca="1" si="1160"/>
        <v>7.7324564745063834E-4</v>
      </c>
      <c r="BB495" s="240">
        <f t="shared" ca="1" si="1161"/>
        <v>-7.3447725288087486E-4</v>
      </c>
      <c r="BC495" s="240">
        <f t="shared" ca="1" si="1162"/>
        <v>6.7980964385580816E-4</v>
      </c>
      <c r="BD495" s="240">
        <f t="shared" ca="1" si="1163"/>
        <v>-6.1042620901851697E-4</v>
      </c>
      <c r="BE495" s="240">
        <f t="shared" ca="1" si="1164"/>
        <v>5.2782889020011592E-4</v>
      </c>
      <c r="BF495" s="240">
        <f t="shared" ca="1" si="1165"/>
        <v>-4.3380566991495088E-4</v>
      </c>
      <c r="BG495" s="240">
        <f t="shared" ca="1" si="1166"/>
        <v>3.3039186693869317E-4</v>
      </c>
      <c r="BH495" s="240">
        <f t="shared" ca="1" si="1167"/>
        <v>-2.1982607780337838E-4</v>
      </c>
      <c r="BI495" s="240">
        <f t="shared" ca="1" si="1168"/>
        <v>1.0450171794289096E-4</v>
      </c>
      <c r="BJ495" s="240">
        <f t="shared" ca="1" si="1169"/>
        <v>1.3084788523210172E-5</v>
      </c>
      <c r="BK495" s="240">
        <f t="shared" ca="1" si="1170"/>
        <v>-1.3038804883294588E-4</v>
      </c>
      <c r="BL495" s="240">
        <f t="shared" ca="1" si="1171"/>
        <v>2.4486880164817148E-4</v>
      </c>
      <c r="BM495" s="240">
        <f t="shared" ca="1" si="1172"/>
        <v>-3.5404888439424667E-4</v>
      </c>
      <c r="BN495" s="240">
        <f t="shared" ca="1" si="1173"/>
        <v>4.5556487799587836E-4</v>
      </c>
      <c r="BO495" s="240">
        <f t="shared" ca="1" si="1174"/>
        <v>-5.4721926776274096E-4</v>
      </c>
      <c r="BP495" s="240">
        <f t="shared" ca="1" si="1175"/>
        <v>6.2702801294616905E-4</v>
      </c>
      <c r="BQ495" s="240">
        <f t="shared" ca="1" si="1176"/>
        <v>-6.9326349522976069E-4</v>
      </c>
      <c r="BR495" s="240">
        <f t="shared" ca="1" si="1177"/>
        <v>7.4449191644855052E-4</v>
      </c>
      <c r="BS495" s="240">
        <f t="shared" ca="1" si="1178"/>
        <v>-7.7960433598937536E-4</v>
      </c>
      <c r="BT495" s="240">
        <f t="shared" ca="1" si="1179"/>
        <v>7.9784067600620996E-4</v>
      </c>
      <c r="BU495" s="240">
        <f t="shared" ca="1" si="1180"/>
        <v>-7.9880617481015376E-4</v>
      </c>
      <c r="BV495" s="240">
        <f t="shared" ca="1" si="1181"/>
        <v>7.8247993226784006E-4</v>
      </c>
      <c r="BW495" s="240">
        <f t="shared" ca="1" si="1182"/>
        <v>-7.4921536222620564E-4</v>
      </c>
      <c r="BX495" s="240">
        <f t="shared" ca="1" si="1183"/>
        <v>6.9973254216999336E-4</v>
      </c>
      <c r="BY495" s="240">
        <f t="shared" ca="1" si="1184"/>
        <v>-6.3510262571878952E-4</v>
      </c>
      <c r="BZ495" s="240">
        <f t="shared" ca="1" si="1185"/>
        <v>5.5672465538596715E-4</v>
      </c>
      <c r="CA495" s="240">
        <f t="shared" ca="1" si="1186"/>
        <v>-4.6629527753330101E-4</v>
      </c>
      <c r="CB495" s="240">
        <f t="shared" ca="1" si="1187"/>
        <v>3.6577201510091514E-4</v>
      </c>
      <c r="CC495" s="240">
        <f t="shared" ca="1" si="1188"/>
        <v>-2.5733089314731523E-4</v>
      </c>
      <c r="CD495" s="240">
        <f t="shared" ca="1" si="1189"/>
        <v>1.4331933447824712E-4</v>
      </c>
      <c r="CE495" s="240">
        <f t="shared" ca="1" si="1190"/>
        <v>-2.6205345032019676E-5</v>
      </c>
      <c r="CF495" s="240">
        <f t="shared" ca="1" si="1191"/>
        <v>-9.1475910995832252E-5</v>
      </c>
      <c r="CG495" s="240">
        <f t="shared" ca="1" si="1192"/>
        <v>2.0717698980147686E-4</v>
      </c>
      <c r="CH495" s="240">
        <f t="shared" ca="1" si="1193"/>
        <v>-3.1839331243779182E-4</v>
      </c>
      <c r="CI495" s="240">
        <f t="shared" ca="1" si="1194"/>
        <v>4.2271738138524584E-4</v>
      </c>
      <c r="CJ495" s="240">
        <f t="shared" ca="1" si="1195"/>
        <v>-5.1789089560238697E-4</v>
      </c>
      <c r="CK495" s="240">
        <f t="shared" ca="1" si="1196"/>
        <v>6.0185363592376564E-4</v>
      </c>
      <c r="CL495" s="240">
        <f t="shared" ca="1" si="1197"/>
        <v>-6.7278806258301062E-4</v>
      </c>
      <c r="CM495" s="240">
        <f t="shared" ca="1" si="1198"/>
        <v>7.2915865945986718E-4</v>
      </c>
      <c r="CN495" s="240">
        <f t="shared" ca="1" si="1199"/>
        <v>-7.6974517336722624E-4</v>
      </c>
      <c r="CO495" s="240">
        <f t="shared" ca="1" si="1200"/>
        <v>7.9366902884737565E-4</v>
      </c>
      <c r="CP495" s="240">
        <f t="shared" ca="1" si="1201"/>
        <v>-8.0041234667754758E-4</v>
      </c>
      <c r="CQ495" s="240">
        <f t="shared" ca="1" si="1202"/>
        <v>7.8982915439105628E-4</v>
      </c>
      <c r="CR495" s="240">
        <f t="shared" ca="1" si="1203"/>
        <v>-7.62148546140417E-4</v>
      </c>
      <c r="CS495" s="240">
        <f t="shared" ca="1" si="1204"/>
        <v>7.1796972350074797E-4</v>
      </c>
      <c r="CT495" s="240">
        <f t="shared" ca="1" si="1205"/>
        <v>-6.582490245652993E-4</v>
      </c>
      <c r="CU495" s="240">
        <f t="shared" ca="1" si="1206"/>
        <v>5.8427922211367364E-4</v>
      </c>
      <c r="CV495" s="240">
        <f t="shared" ca="1" si="1207"/>
        <v>-4.9766153898541244E-4</v>
      </c>
      <c r="CW495" s="240">
        <f t="shared" ca="1" si="1208"/>
        <v>4.002709864409137E-4</v>
      </c>
      <c r="CX495" s="240">
        <f t="shared" ca="1" si="1209"/>
        <v>-2.9421577583011452E-4</v>
      </c>
      <c r="CY495" s="240">
        <f t="shared" ca="1" si="1210"/>
        <v>1.8179168218355386E-4</v>
      </c>
      <c r="CZ495" s="240">
        <f t="shared" ca="1" si="1211"/>
        <v>-6.5432347615750237E-5</v>
      </c>
      <c r="DA495" s="240">
        <f t="shared" ca="1" si="1212"/>
        <v>-5.2343399676808735E-5</v>
      </c>
      <c r="DB495" s="240">
        <f t="shared" ca="1" si="1213"/>
        <v>1.6898607043974517E-4</v>
      </c>
      <c r="DC495" s="240">
        <f t="shared" ca="1" si="1214"/>
        <v>-2.8197070310373462E-4</v>
      </c>
      <c r="DD495" s="240">
        <f t="shared" ca="1" si="1215"/>
        <v>3.8885152157714753E-4</v>
      </c>
      <c r="DE495" s="240">
        <f t="shared" ca="1" si="1216"/>
        <v>-4.8731487891265926E-4</v>
      </c>
      <c r="DF495" s="240">
        <f t="shared" ca="1" si="1217"/>
        <v>5.7522934077628438E-4</v>
      </c>
      <c r="DG495" s="240">
        <f t="shared" ca="1" si="1218"/>
        <v>-6.5069182456419796E-4</v>
      </c>
      <c r="DH495" s="240">
        <f t="shared" ca="1" si="1219"/>
        <v>7.1206879539379873E-4</v>
      </c>
      <c r="DI495" s="240">
        <f t="shared" ca="1" si="1220"/>
        <v>-7.5803162720070765E-4</v>
      </c>
      <c r="DJ495" s="240">
        <f t="shared" ca="1" si="1221"/>
        <v>7.8758536348085451E-4</v>
      </c>
      <c r="DK495" s="240">
        <f t="shared" ca="1" si="1222"/>
        <v>-8.0009025509395339E-4</v>
      </c>
      <c r="DL495" s="240">
        <f t="shared" ca="1" si="1223"/>
        <v>7.9527560890048203E-4</v>
      </c>
      <c r="DM495" s="240">
        <f t="shared" ca="1" si="1224"/>
        <v>-7.7324564745064072E-4</v>
      </c>
      <c r="DN495" s="240">
        <f t="shared" ca="1" si="1225"/>
        <v>7.3447725288088776E-4</v>
      </c>
      <c r="DO495" s="240">
        <f t="shared" ca="1" si="1226"/>
        <v>-6.7980964385581314E-4</v>
      </c>
      <c r="DP495" s="240">
        <f t="shared" ca="1" si="1227"/>
        <v>6.1042620901852304E-4</v>
      </c>
      <c r="DQ495" s="240">
        <f t="shared" ca="1" si="1228"/>
        <v>-5.2782889020010584E-4</v>
      </c>
      <c r="DR495" s="240">
        <f t="shared" ca="1" si="1229"/>
        <v>4.3380566991495879E-4</v>
      </c>
      <c r="DS495" s="240">
        <f t="shared" ca="1" si="1230"/>
        <v>-3.303918669387225E-4</v>
      </c>
      <c r="DT495" s="240">
        <f t="shared" ca="1" si="1231"/>
        <v>2.1982607780338746E-4</v>
      </c>
      <c r="DU495" s="240">
        <f t="shared" ca="1" si="1232"/>
        <v>-1.0450171794292287E-4</v>
      </c>
      <c r="DV495" s="240">
        <f t="shared" ca="1" si="1233"/>
        <v>-1.3084788523223454E-5</v>
      </c>
      <c r="DW495" s="240">
        <f t="shared" ca="1" si="1234"/>
        <v>1.3038804883293666E-4</v>
      </c>
      <c r="DX495" s="240">
        <f t="shared" ca="1" si="1235"/>
        <v>-2.4486880164818422E-4</v>
      </c>
      <c r="DY495" s="240">
        <f t="shared" ca="1" si="1236"/>
        <v>3.5404888439423816E-4</v>
      </c>
      <c r="DZ495" s="240">
        <f t="shared" ca="1" si="1237"/>
        <v>-4.555648779958519E-4</v>
      </c>
      <c r="EA495" s="240">
        <f t="shared" ca="1" si="1238"/>
        <v>5.4721926776273412E-4</v>
      </c>
      <c r="EB495" s="240">
        <f t="shared" ca="1" si="1239"/>
        <v>-6.2702801294616309E-4</v>
      </c>
      <c r="EC495" s="240">
        <f t="shared" ca="1" si="1240"/>
        <v>6.932634952297673E-4</v>
      </c>
      <c r="ED495" s="240">
        <f t="shared" ca="1" si="1241"/>
        <v>-7.4449191644854705E-4</v>
      </c>
      <c r="EE495" s="240">
        <f t="shared" ca="1" si="1242"/>
        <v>7.7960433598936799E-4</v>
      </c>
      <c r="EF495" s="240">
        <f t="shared" ca="1" si="1243"/>
        <v>-7.978406760062092E-4</v>
      </c>
      <c r="EG495" s="240">
        <f t="shared" ca="1" si="1244"/>
        <v>7.9880617481015441E-4</v>
      </c>
      <c r="EH495" s="240">
        <f t="shared" ca="1" si="1245"/>
        <v>-7.8247993226783724E-4</v>
      </c>
      <c r="EI495" s="240">
        <f t="shared" ca="1" si="1246"/>
        <v>7.49215362226209E-4</v>
      </c>
      <c r="EJ495" s="240">
        <f t="shared" ca="1" si="1247"/>
        <v>-6.9973254217000908E-4</v>
      </c>
      <c r="EK495" s="240">
        <f t="shared" ca="1" si="1248"/>
        <v>6.3510262571879526E-4</v>
      </c>
      <c r="EL495" s="240">
        <f t="shared" ca="1" si="1249"/>
        <v>-5.5672465538599025E-4</v>
      </c>
      <c r="EM495" s="240">
        <f t="shared" ca="1" si="1250"/>
        <v>4.6629527753329017E-4</v>
      </c>
      <c r="EN495" s="240">
        <f t="shared" ca="1" si="1251"/>
        <v>-3.6577201510092354E-4</v>
      </c>
      <c r="EO495" s="240">
        <f t="shared" ca="1" si="1252"/>
        <v>2.5733089314730265E-4</v>
      </c>
      <c r="EP495" s="240">
        <f t="shared" ca="1" si="1253"/>
        <v>-1.4331933447825636E-4</v>
      </c>
      <c r="EQ495" s="240">
        <f t="shared" ca="1" si="1254"/>
        <v>2.6205345032051823E-5</v>
      </c>
      <c r="ER495" s="240">
        <f t="shared" ca="1" si="1255"/>
        <v>9.1475910995845533E-5</v>
      </c>
      <c r="ES495" s="240">
        <f t="shared" ca="1" si="1256"/>
        <v>-2.071769898014458E-4</v>
      </c>
      <c r="ET495" s="240">
        <f t="shared" ca="1" si="1257"/>
        <v>3.1839331243780408E-4</v>
      </c>
      <c r="EU495" s="240">
        <f t="shared" ca="1" si="1258"/>
        <v>-4.2271738138521862E-4</v>
      </c>
      <c r="EV495" s="240">
        <f t="shared" ca="1" si="1259"/>
        <v>5.1789089560236258E-4</v>
      </c>
      <c r="EW495" s="240">
        <f t="shared" ca="1" si="1260"/>
        <v>-6.0185363592377443E-4</v>
      </c>
      <c r="EX495" s="240">
        <f t="shared" ca="1" si="1261"/>
        <v>6.7278806258299316E-4</v>
      </c>
      <c r="EY495" s="240">
        <f t="shared" ca="1" si="1262"/>
        <v>-7.2915865945987271E-4</v>
      </c>
      <c r="EZ495" s="240">
        <f t="shared" ca="1" si="1263"/>
        <v>7.6974517336721746E-4</v>
      </c>
      <c r="FA495" s="240">
        <f t="shared" ca="1" si="1264"/>
        <v>-7.936690288473775E-4</v>
      </c>
      <c r="FB495" s="240">
        <f t="shared" ca="1" si="1265"/>
        <v>8.0041234667754737E-4</v>
      </c>
      <c r="FC495" s="240">
        <f t="shared" ca="1" si="1266"/>
        <v>-7.8982915439106149E-4</v>
      </c>
      <c r="FD495" s="240">
        <f t="shared" ca="1" si="1267"/>
        <v>7.6214854614041288E-4</v>
      </c>
      <c r="FE495" s="240">
        <f t="shared" ca="1" si="1268"/>
        <v>-7.1796972350076228E-4</v>
      </c>
      <c r="FF495" s="240">
        <f t="shared" ca="1" si="1269"/>
        <v>6.5824902456531752E-4</v>
      </c>
      <c r="FG495" s="240">
        <f t="shared" ca="1" si="1270"/>
        <v>-5.8427922211366453E-4</v>
      </c>
      <c r="FH495" s="240">
        <f t="shared" ca="1" si="1271"/>
        <v>4.9766153898540193E-4</v>
      </c>
      <c r="FI495" s="240">
        <f t="shared" ca="1" si="1272"/>
        <v>-4.002709864409022E-4</v>
      </c>
      <c r="FJ495" s="240">
        <f t="shared" ca="1" si="1273"/>
        <v>2.9421577583014445E-4</v>
      </c>
      <c r="FK495" s="240">
        <f t="shared" ca="1" si="1274"/>
        <v>-1.817916821835852E-4</v>
      </c>
      <c r="FL495" s="240">
        <f t="shared" ca="1" si="1275"/>
        <v>6.5432347615736929E-5</v>
      </c>
      <c r="FM495" s="240">
        <f t="shared" ca="1" si="1276"/>
        <v>5.2343399676822017E-5</v>
      </c>
      <c r="FN495" s="240">
        <f t="shared" ca="1" si="1277"/>
        <v>-1.6898607043975823E-4</v>
      </c>
      <c r="FO495" s="240">
        <f t="shared" ca="1" si="1278"/>
        <v>2.8197070310370448E-4</v>
      </c>
      <c r="FP495" s="240">
        <f t="shared" ca="1" si="1279"/>
        <v>-3.8885152157711945E-4</v>
      </c>
      <c r="FQ495" s="240">
        <f t="shared" ca="1" si="1280"/>
        <v>4.8731487891266983E-4</v>
      </c>
      <c r="FR495" s="240">
        <f t="shared" ca="1" si="1281"/>
        <v>-5.7522934077629359E-4</v>
      </c>
      <c r="FS495" s="240">
        <f t="shared" ca="1" si="1282"/>
        <v>6.5069182456420577E-4</v>
      </c>
      <c r="FT495" s="240">
        <f t="shared" ca="1" si="1283"/>
        <v>-7.1206879539378399E-4</v>
      </c>
      <c r="FU495" s="240">
        <f t="shared" ca="1" si="1284"/>
        <v>7.5803162720069724E-4</v>
      </c>
      <c r="FV495" s="240">
        <f t="shared" ca="1" si="1285"/>
        <v>-7.8758536348085689E-4</v>
      </c>
      <c r="FW495" s="240">
        <f t="shared" ca="1" si="1286"/>
        <v>8.0009025509395382E-4</v>
      </c>
      <c r="FX495" s="240">
        <f t="shared" ca="1" si="1287"/>
        <v>-7.9527560890048582E-4</v>
      </c>
      <c r="FY495" s="240">
        <f t="shared" ca="1" si="1288"/>
        <v>7.7324564745064907E-4</v>
      </c>
      <c r="FZ495" s="240">
        <f t="shared" ca="1" si="1289"/>
        <v>-7.3447725288090055E-4</v>
      </c>
      <c r="GA495" s="240">
        <f t="shared" ca="1" si="1290"/>
        <v>6.798096438558061E-4</v>
      </c>
      <c r="GB495" s="240">
        <f t="shared" ca="1" si="1291"/>
        <v>-6.1042620901851437E-4</v>
      </c>
      <c r="GC495" s="240">
        <f t="shared" ca="1" si="1292"/>
        <v>5.2782889020013012E-4</v>
      </c>
      <c r="GD495" s="240">
        <f t="shared" ca="1" si="1293"/>
        <v>-4.3380566991498579E-4</v>
      </c>
      <c r="GE495" s="240">
        <f t="shared" ca="1" si="1294"/>
        <v>3.3039186693875183E-4</v>
      </c>
      <c r="GF495" s="240">
        <f t="shared" ca="1" si="1295"/>
        <v>-2.1982607780337464E-4</v>
      </c>
      <c r="GG495" s="240">
        <f t="shared" ca="1" si="1296"/>
        <v>1.0450171794290967E-4</v>
      </c>
      <c r="GH495" s="240">
        <f t="shared" ca="1" si="1297"/>
        <v>1.3084788523191307E-5</v>
      </c>
      <c r="GI495" s="240">
        <f t="shared" ca="1" si="1298"/>
        <v>-1.3038804883290495E-4</v>
      </c>
      <c r="GJ495" s="240">
        <f t="shared" ca="1" si="1299"/>
        <v>2.4486880164819691E-4</v>
      </c>
      <c r="GK495" s="240">
        <f t="shared" ca="1" si="1300"/>
        <v>-3.5404888439425014E-4</v>
      </c>
      <c r="GL495" s="240">
        <f t="shared" ca="1" si="1301"/>
        <v>4.5556487799586291E-4</v>
      </c>
      <c r="GM495" s="240">
        <f t="shared" ca="1" si="1302"/>
        <v>-5.4721926776271071E-4</v>
      </c>
      <c r="GN495" s="240">
        <f t="shared" ca="1" si="1303"/>
        <v>6.2702801294614314E-4</v>
      </c>
      <c r="GO495" s="240">
        <f t="shared" ca="1" si="1304"/>
        <v>-6.9326349522977402E-4</v>
      </c>
      <c r="GP495" s="240">
        <f t="shared" ca="1" si="1305"/>
        <v>7.4449191644855193E-4</v>
      </c>
      <c r="GQ495" s="240">
        <f t="shared" ca="1" si="1306"/>
        <v>-7.7960433598937113E-4</v>
      </c>
      <c r="GR495" s="240">
        <f t="shared" ca="1" si="1307"/>
        <v>7.978406760062066E-4</v>
      </c>
      <c r="GS495" s="240">
        <f t="shared" ca="1" si="1308"/>
        <v>-7.9880617481015647E-4</v>
      </c>
      <c r="GT495" s="240">
        <f t="shared" ca="1" si="1309"/>
        <v>7.8247993226783432E-4</v>
      </c>
      <c r="GU495" s="240">
        <f t="shared" ca="1" si="1310"/>
        <v>-7.4921536222620423E-4</v>
      </c>
      <c r="GV495" s="240">
        <f t="shared" ca="1" si="1311"/>
        <v>6.9973254217000258E-4</v>
      </c>
      <c r="GW495" s="240">
        <f t="shared" ca="1" si="1312"/>
        <v>-6.3510262571881478E-4</v>
      </c>
      <c r="GX495" s="240">
        <f t="shared" ca="1" si="1313"/>
        <v>5.5672465538601345E-4</v>
      </c>
      <c r="GY495" s="240">
        <f t="shared" ca="1" si="1314"/>
        <v>-4.6629527753327932E-4</v>
      </c>
      <c r="GZ495" s="240">
        <f t="shared" ca="1" si="1315"/>
        <v>3.6577201510091167E-4</v>
      </c>
      <c r="HA495" s="240">
        <f t="shared" ca="1" si="1316"/>
        <v>-2.5733089314733311E-4</v>
      </c>
      <c r="HB495" s="240">
        <f t="shared" ca="1" si="1317"/>
        <v>1.4331933447828804E-4</v>
      </c>
      <c r="HC495" s="240">
        <f t="shared" ca="1" si="1318"/>
        <v>-2.6205345032083969E-5</v>
      </c>
      <c r="HD495" s="240">
        <f t="shared" ca="1" si="1319"/>
        <v>-9.1475910995858761E-5</v>
      </c>
      <c r="HE495" s="240">
        <f t="shared" ca="1" si="1320"/>
        <v>2.0717698980145867E-4</v>
      </c>
      <c r="HF495" s="240">
        <f t="shared" ca="1" si="1321"/>
        <v>-3.1839331243777448E-4</v>
      </c>
      <c r="HG495" s="240">
        <f t="shared" ca="1" si="1322"/>
        <v>4.227173813851913E-4</v>
      </c>
      <c r="HH495" s="240">
        <f t="shared" ca="1" si="1323"/>
        <v>-5.1789089560233797E-4</v>
      </c>
      <c r="HI495" s="240">
        <f t="shared" ca="1" si="1324"/>
        <v>6.0185363592378321E-4</v>
      </c>
      <c r="HJ495" s="240">
        <f t="shared" ca="1" si="1325"/>
        <v>-6.7278806258300032E-4</v>
      </c>
      <c r="HK495" s="240">
        <f t="shared" ca="1" si="1326"/>
        <v>7.2915865945985948E-4</v>
      </c>
      <c r="HL495" s="240">
        <f t="shared" ca="1" si="1327"/>
        <v>-7.6974517336720857E-4</v>
      </c>
      <c r="HM495" s="240">
        <f t="shared" ca="1" si="1328"/>
        <v>7.9366902884737923E-4</v>
      </c>
      <c r="HN495" s="240">
        <f t="shared" ca="1" si="1329"/>
        <v>-8.0041234667754726E-4</v>
      </c>
      <c r="HO495" s="240">
        <f t="shared" ca="1" si="1330"/>
        <v>7.8982915439105932E-4</v>
      </c>
      <c r="HP495" s="240">
        <f t="shared" ca="1" si="1331"/>
        <v>-7.6214854614042274E-4</v>
      </c>
      <c r="HQ495" s="240">
        <f t="shared" ca="1" si="1332"/>
        <v>7.1796972350077638E-4</v>
      </c>
      <c r="HR495" s="240">
        <f t="shared" ca="1" si="1333"/>
        <v>-6.5824902456528402E-4</v>
      </c>
      <c r="HS495" s="240">
        <f t="shared" ca="1" si="1334"/>
        <v>5.8427922211368665E-4</v>
      </c>
      <c r="HT495" s="240">
        <f t="shared" ca="1" si="1335"/>
        <v>-4.9766153898542708E-4</v>
      </c>
      <c r="HU495" s="240">
        <f t="shared" ca="1" si="1336"/>
        <v>4.0027098644093001E-4</v>
      </c>
      <c r="HV495" s="240">
        <f t="shared" ca="1" si="1337"/>
        <v>-2.9421577583017437E-4</v>
      </c>
      <c r="HW495" s="240">
        <f t="shared" ca="1" si="1338"/>
        <v>1.8179168218352787E-4</v>
      </c>
      <c r="HX495" s="240">
        <f t="shared" ca="1" si="1339"/>
        <v>-6.5432347615768967E-5</v>
      </c>
      <c r="HY495" s="240">
        <f t="shared" ca="1" si="1340"/>
        <v>-5.2343399676789925E-5</v>
      </c>
      <c r="HZ495" s="240">
        <f t="shared" ca="1" si="1341"/>
        <v>1.6898607043972679E-4</v>
      </c>
      <c r="IA495" s="240">
        <f t="shared" ca="1" si="1342"/>
        <v>-2.8197070310367444E-4</v>
      </c>
      <c r="IB495" s="240">
        <f t="shared" ca="1" si="1343"/>
        <v>3.8885152157717084E-4</v>
      </c>
      <c r="IC495" s="240">
        <f t="shared" ca="1" si="1344"/>
        <v>-4.8731487891264435E-4</v>
      </c>
      <c r="ID495" s="240">
        <f t="shared" ca="1" si="1345"/>
        <v>5.7522934077627126E-4</v>
      </c>
      <c r="IE495" s="240">
        <f t="shared" ca="1" si="1346"/>
        <v>-4.3114909239357801E-4</v>
      </c>
      <c r="IF495" s="240">
        <f t="shared" ca="1" si="1347"/>
        <v>7.1206879539376935E-4</v>
      </c>
      <c r="IG495" s="240">
        <f t="shared" ca="1" si="1348"/>
        <v>-7.5803162720071622E-4</v>
      </c>
      <c r="IH495" s="240">
        <f t="shared" ca="1" si="1349"/>
        <v>7.8758536348085104E-4</v>
      </c>
      <c r="II495" s="240">
        <f t="shared" ca="1" si="1350"/>
        <v>-8.0009025509395273E-4</v>
      </c>
      <c r="IJ495" s="240">
        <f t="shared" ca="1" si="1351"/>
        <v>7.9527560890048951E-4</v>
      </c>
      <c r="IK495" s="240">
        <f t="shared" ca="1" si="1352"/>
        <v>-7.7324564745065731E-4</v>
      </c>
      <c r="IL495" s="240">
        <f t="shared" ca="1" si="1353"/>
        <v>7.3447725288087714E-4</v>
      </c>
      <c r="IM495" s="240">
        <f t="shared" ca="1" si="1354"/>
        <v>-6.7980964385582312E-4</v>
      </c>
      <c r="IN495" s="240">
        <f t="shared" ca="1" si="1355"/>
        <v>6.1042620901853519E-4</v>
      </c>
      <c r="IO495" s="240">
        <f t="shared" ca="1" si="1356"/>
        <v>-5.2782889020015419E-4</v>
      </c>
      <c r="IP495" s="240">
        <f t="shared" ca="1" si="1357"/>
        <v>4.3380566991493635E-4</v>
      </c>
      <c r="IQ495" s="240">
        <f t="shared" ca="1" si="1358"/>
        <v>-3.3039186693869821E-4</v>
      </c>
      <c r="IR495" s="240">
        <f t="shared" ca="1" si="1359"/>
        <v>2.1982607780340554E-4</v>
      </c>
      <c r="IS495" s="240">
        <f t="shared" ca="1" si="1360"/>
        <v>-1.0450171794294154E-4</v>
      </c>
      <c r="IT495" s="240">
        <f t="shared" ca="1" si="1361"/>
        <v>-1.3084788523159106E-5</v>
      </c>
      <c r="IU495" s="240">
        <f t="shared" ca="1" si="1362"/>
        <v>1.3038804883296301E-4</v>
      </c>
      <c r="IV495" s="240">
        <f t="shared" ca="1" si="1363"/>
        <v>-2.4486880164816623E-4</v>
      </c>
      <c r="IW495" s="240">
        <f t="shared" ca="1" si="1364"/>
        <v>3.540488843942213E-4</v>
      </c>
      <c r="IX495" s="240">
        <f t="shared" ca="1" si="1365"/>
        <v>-4.555648779958364E-4</v>
      </c>
      <c r="IY495" s="240">
        <f t="shared" ca="1" si="1366"/>
        <v>5.4721926776268718E-4</v>
      </c>
      <c r="IZ495" s="240">
        <f t="shared" ca="1" si="1367"/>
        <v>-6.2702801294617968E-4</v>
      </c>
      <c r="JA495" s="240">
        <f t="shared" ca="1" si="1368"/>
        <v>6.9326349522975787E-4</v>
      </c>
      <c r="JB495" s="240">
        <f t="shared" ca="1" si="1369"/>
        <v>-7.4449191644854011E-4</v>
      </c>
    </row>
    <row r="496" spans="2:262">
      <c r="B496" s="248">
        <v>135</v>
      </c>
      <c r="C496" s="247">
        <f t="shared" si="1370"/>
        <v>2.6367187500000019E-3</v>
      </c>
      <c r="D496" s="244">
        <f t="shared" ca="1" si="1113"/>
        <v>23.802262808831291</v>
      </c>
      <c r="E496" s="243">
        <f ca="1">EK361</f>
        <v>-0.19773719116870878</v>
      </c>
      <c r="F496" s="242">
        <v>135</v>
      </c>
      <c r="G496" s="240">
        <f t="shared" ca="1" si="1114"/>
        <v>4.6827122761837828E-4</v>
      </c>
      <c r="H496" s="240">
        <f t="shared" ca="1" si="1115"/>
        <v>-5.0035419684838205E-4</v>
      </c>
      <c r="I496" s="240">
        <f t="shared" ca="1" si="1116"/>
        <v>5.1770437924199405E-4</v>
      </c>
      <c r="J496" s="240">
        <f t="shared" ca="1" si="1117"/>
        <v>-5.1981090361958248E-4</v>
      </c>
      <c r="K496" s="240">
        <f t="shared" ca="1" si="1118"/>
        <v>5.0661174397074083E-4</v>
      </c>
      <c r="L496" s="240">
        <f t="shared" ca="1" si="1119"/>
        <v>-4.7849554579250028E-4</v>
      </c>
      <c r="M496" s="240">
        <f t="shared" ca="1" si="1120"/>
        <v>4.3629018253334791E-4</v>
      </c>
      <c r="N496" s="240">
        <f t="shared" ca="1" si="1121"/>
        <v>-3.8123837909529541E-4</v>
      </c>
      <c r="O496" s="240">
        <f t="shared" ca="1" si="1122"/>
        <v>3.1496112015304024E-4</v>
      </c>
      <c r="P496" s="240">
        <f t="shared" ca="1" si="1123"/>
        <v>-2.3940992072184132E-4</v>
      </c>
      <c r="Q496" s="240">
        <f t="shared" ca="1" si="1124"/>
        <v>1.5680936435363656E-4</v>
      </c>
      <c r="R496" s="240">
        <f t="shared" ca="1" si="1125"/>
        <v>-6.9591600907877634E-5</v>
      </c>
      <c r="S496" s="240">
        <f t="shared" ca="1" si="1126"/>
        <v>-1.967526740846495E-5</v>
      </c>
      <c r="T496" s="240">
        <f t="shared" ca="1" si="1127"/>
        <v>1.0836280307904627E-4</v>
      </c>
      <c r="U496" s="241">
        <f t="shared" ca="1" si="1128"/>
        <v>-1.9385962687229474E-4</v>
      </c>
      <c r="V496" s="240">
        <f t="shared" ca="1" si="1129"/>
        <v>2.7364830915922245E-4</v>
      </c>
      <c r="W496" s="240">
        <f t="shared" ca="1" si="1130"/>
        <v>-3.453794949119429E-4</v>
      </c>
      <c r="X496" s="240">
        <f t="shared" ca="1" si="1131"/>
        <v>4.0694107979342238E-4</v>
      </c>
      <c r="Y496" s="240">
        <f t="shared" ca="1" si="1132"/>
        <v>-4.5652040046820344E-4</v>
      </c>
      <c r="Z496" s="240">
        <f t="shared" ca="1" si="1133"/>
        <v>4.9265760795811004E-4</v>
      </c>
      <c r="AA496" s="240">
        <f t="shared" ca="1" si="1134"/>
        <v>-5.1428865247968281E-4</v>
      </c>
      <c r="AB496" s="240">
        <f t="shared" ca="1" si="1135"/>
        <v>5.2077661408702367E-4</v>
      </c>
      <c r="AC496" s="240">
        <f t="shared" ca="1" si="1136"/>
        <v>-5.1193045659823325E-4</v>
      </c>
      <c r="AD496" s="240">
        <f t="shared" ca="1" si="1137"/>
        <v>4.8801065260138069E-4</v>
      </c>
      <c r="AE496" s="240">
        <f t="shared" ca="1" si="1138"/>
        <v>-4.4972151391331819E-4</v>
      </c>
      <c r="AF496" s="240">
        <f t="shared" ca="1" si="1139"/>
        <v>3.9819045331882202E-4</v>
      </c>
      <c r="AG496" s="240">
        <f t="shared" ca="1" si="1140"/>
        <v>-3.3493478822218257E-4</v>
      </c>
      <c r="AH496" s="240">
        <f t="shared" ca="1" si="1141"/>
        <v>2.6181706366836633E-4</v>
      </c>
      <c r="AI496" s="240">
        <f t="shared" ca="1" si="1142"/>
        <v>-1.8099021023453764E-4</v>
      </c>
      <c r="AJ496" s="240">
        <f t="shared" ca="1" si="1143"/>
        <v>9.4834151602368673E-5</v>
      </c>
      <c r="AK496" s="240">
        <f t="shared" ca="1" si="1144"/>
        <v>-5.8857283829296433E-6</v>
      </c>
      <c r="AL496" s="240">
        <f t="shared" ca="1" si="1145"/>
        <v>-8.3235998432612139E-5</v>
      </c>
      <c r="AM496" s="240">
        <f t="shared" ca="1" si="1146"/>
        <v>1.6990686497807722E-4</v>
      </c>
      <c r="AN496" s="240">
        <f t="shared" ca="1" si="1147"/>
        <v>-2.5157487226998699E-4</v>
      </c>
      <c r="AO496" s="240">
        <f t="shared" ca="1" si="1148"/>
        <v>3.2583532909086005E-4</v>
      </c>
      <c r="AP496" s="240">
        <f t="shared" ca="1" si="1149"/>
        <v>-3.9050165743735333E-4</v>
      </c>
      <c r="AQ496" s="240">
        <f t="shared" ca="1" si="1150"/>
        <v>4.4366977568683404E-4</v>
      </c>
      <c r="AR496" s="240">
        <f t="shared" ca="1" si="1151"/>
        <v>-4.8377416373855903E-4</v>
      </c>
      <c r="AS496" s="240">
        <f t="shared" ca="1" si="1152"/>
        <v>5.0963395930718133E-4</v>
      </c>
      <c r="AT496" s="240">
        <f t="shared" ca="1" si="1153"/>
        <v>-5.2048772807648466E-4</v>
      </c>
      <c r="AU496" s="240">
        <f t="shared" ca="1" si="1154"/>
        <v>5.1601588391596829E-4</v>
      </c>
      <c r="AV496" s="240">
        <f t="shared" ca="1" si="1155"/>
        <v>-4.9635009900345756E-4</v>
      </c>
      <c r="AW496" s="240">
        <f t="shared" ca="1" si="1156"/>
        <v>4.6206942677532131E-4</v>
      </c>
      <c r="AX496" s="240">
        <f t="shared" ca="1" si="1157"/>
        <v>-4.1418325186293983E-4</v>
      </c>
      <c r="AY496" s="240">
        <f t="shared" ca="1" si="1158"/>
        <v>3.541015690496737E-4</v>
      </c>
      <c r="AZ496" s="240">
        <f t="shared" ca="1" si="1159"/>
        <v>-2.8359346637604467E-4</v>
      </c>
      <c r="BA496" s="240">
        <f t="shared" ca="1" si="1160"/>
        <v>2.0473503484612056E-4</v>
      </c>
      <c r="BB496" s="240">
        <f t="shared" ca="1" si="1161"/>
        <v>-1.1984823851916257E-4</v>
      </c>
      <c r="BC496" s="240">
        <f t="shared" ca="1" si="1162"/>
        <v>3.143254493913572E-5</v>
      </c>
      <c r="BD496" s="240">
        <f t="shared" ca="1" si="1163"/>
        <v>5.7908670975344989E-5</v>
      </c>
      <c r="BE496" s="240">
        <f t="shared" ca="1" si="1164"/>
        <v>-1.4554478256405081E-4</v>
      </c>
      <c r="BF496" s="240">
        <f t="shared" ca="1" si="1165"/>
        <v>2.2889536947809342E-4</v>
      </c>
      <c r="BG496" s="240">
        <f t="shared" ca="1" si="1166"/>
        <v>-3.0550619742219273E-4</v>
      </c>
      <c r="BH496" s="240">
        <f t="shared" ca="1" si="1167"/>
        <v>3.7312148238461464E-4</v>
      </c>
      <c r="BI496" s="240">
        <f t="shared" ca="1" si="1168"/>
        <v>-4.2975031155495616E-4</v>
      </c>
      <c r="BJ496" s="240">
        <f t="shared" ca="1" si="1169"/>
        <v>4.7372526518494668E-4</v>
      </c>
      <c r="BK496" s="240">
        <f t="shared" ca="1" si="1170"/>
        <v>-5.0375151328804551E-4</v>
      </c>
      <c r="BL496" s="240">
        <f t="shared" ca="1" si="1171"/>
        <v>5.189449415396695E-4</v>
      </c>
      <c r="BM496" s="240">
        <f t="shared" ca="1" si="1172"/>
        <v>-5.1885818377169705E-4</v>
      </c>
      <c r="BN496" s="240">
        <f t="shared" ca="1" si="1173"/>
        <v>5.0349379454190301E-4</v>
      </c>
      <c r="BO496" s="240">
        <f t="shared" ca="1" si="1174"/>
        <v>-4.7330417391572055E-4</v>
      </c>
      <c r="BP496" s="240">
        <f t="shared" ca="1" si="1175"/>
        <v>4.2917824667514288E-4</v>
      </c>
      <c r="BQ496" s="240">
        <f t="shared" ca="1" si="1176"/>
        <v>-3.72415288181695E-4</v>
      </c>
      <c r="BR496" s="240">
        <f t="shared" ca="1" si="1177"/>
        <v>3.0468666758337527E-4</v>
      </c>
      <c r="BS496" s="240">
        <f t="shared" ca="1" si="1178"/>
        <v>-2.2798663482608773E-4</v>
      </c>
      <c r="BT496" s="240">
        <f t="shared" ca="1" si="1179"/>
        <v>1.4457360053189776E-4</v>
      </c>
      <c r="BU496" s="240">
        <f t="shared" ca="1" si="1180"/>
        <v>-5.6903637741395412E-5</v>
      </c>
      <c r="BV496" s="240">
        <f t="shared" ca="1" si="1181"/>
        <v>-3.2441836457490427E-5</v>
      </c>
      <c r="BW496" s="240">
        <f t="shared" ca="1" si="1182"/>
        <v>1.2083207002060303E-4</v>
      </c>
      <c r="BX496" s="240">
        <f t="shared" ca="1" si="1183"/>
        <v>-2.056644376922603E-4</v>
      </c>
      <c r="BY496" s="240">
        <f t="shared" ca="1" si="1184"/>
        <v>2.8444107456476498E-4</v>
      </c>
      <c r="BZ496" s="240">
        <f t="shared" ca="1" si="1185"/>
        <v>-3.5484242499922414E-4</v>
      </c>
      <c r="CA496" s="240">
        <f t="shared" ca="1" si="1186"/>
        <v>4.1479554128085637E-4</v>
      </c>
      <c r="CB496" s="240">
        <f t="shared" ca="1" si="1187"/>
        <v>-4.6253512097407058E-4</v>
      </c>
      <c r="CC496" s="240">
        <f t="shared" ca="1" si="1188"/>
        <v>4.9665548574998129E-4</v>
      </c>
      <c r="CD496" s="240">
        <f t="shared" ca="1" si="1189"/>
        <v>-5.1615197118447568E-4</v>
      </c>
      <c r="CE496" s="240">
        <f t="shared" ca="1" si="1190"/>
        <v>5.2045050881610979E-4</v>
      </c>
      <c r="CF496" s="240">
        <f t="shared" ca="1" si="1191"/>
        <v>-5.0942452942844864E-4</v>
      </c>
      <c r="CG496" s="240">
        <f t="shared" ca="1" si="1192"/>
        <v>4.8339868984460679E-4</v>
      </c>
      <c r="CH496" s="240">
        <f t="shared" ca="1" si="1193"/>
        <v>-4.4313931349954701E-4</v>
      </c>
      <c r="CI496" s="240">
        <f t="shared" ca="1" si="1194"/>
        <v>3.8983182626476938E-4</v>
      </c>
      <c r="CJ496" s="240">
        <f t="shared" ca="1" si="1195"/>
        <v>-3.2504585192108542E-4</v>
      </c>
      <c r="CK496" s="240">
        <f t="shared" ca="1" si="1196"/>
        <v>2.5068899503347499E-4</v>
      </c>
      <c r="CL496" s="240">
        <f t="shared" ca="1" si="1197"/>
        <v>-1.6895067207778558E-4</v>
      </c>
      <c r="CM496" s="240">
        <f t="shared" ca="1" si="1198"/>
        <v>8.2237644696180859E-5</v>
      </c>
      <c r="CN496" s="240">
        <f t="shared" ca="1" si="1199"/>
        <v>6.8968467140404573E-6</v>
      </c>
      <c r="CO496" s="240">
        <f t="shared" ca="1" si="1200"/>
        <v>-9.582826243683621E-5</v>
      </c>
      <c r="CP496" s="240">
        <f t="shared" ca="1" si="1201"/>
        <v>1.8193804226194924E-4</v>
      </c>
      <c r="CQ496" s="240">
        <f t="shared" ca="1" si="1202"/>
        <v>-2.6269070824458992E-4</v>
      </c>
      <c r="CR496" s="240">
        <f t="shared" ca="1" si="1203"/>
        <v>3.357085211314957E-4</v>
      </c>
      <c r="CS496" s="240">
        <f t="shared" ca="1" si="1204"/>
        <v>-3.9884149221602156E-4</v>
      </c>
      <c r="CT496" s="240">
        <f t="shared" ca="1" si="1205"/>
        <v>4.502306891434832E-4</v>
      </c>
      <c r="CU496" s="240">
        <f t="shared" ca="1" si="1206"/>
        <v>-4.8836297164485832E-4</v>
      </c>
      <c r="CV496" s="240">
        <f t="shared" ca="1" si="1207"/>
        <v>5.1211554552112464E-4</v>
      </c>
      <c r="CW496" s="240">
        <f t="shared" ca="1" si="1208"/>
        <v>-5.2078902299870344E-4</v>
      </c>
      <c r="CX496" s="240">
        <f t="shared" ca="1" si="1209"/>
        <v>5.141280160032818E-4</v>
      </c>
      <c r="CY496" s="240">
        <f t="shared" ca="1" si="1210"/>
        <v>-4.9232865598893244E-4</v>
      </c>
      <c r="CZ496" s="240">
        <f t="shared" ca="1" si="1211"/>
        <v>4.5603281890330225E-4</v>
      </c>
      <c r="DA496" s="240">
        <f t="shared" ca="1" si="1212"/>
        <v>-4.0630922533310741E-4</v>
      </c>
      <c r="DB496" s="240">
        <f t="shared" ca="1" si="1213"/>
        <v>3.446219723308753E-4</v>
      </c>
      <c r="DC496" s="240">
        <f t="shared" ca="1" si="1214"/>
        <v>-2.7278742349407697E-4</v>
      </c>
      <c r="DD496" s="240">
        <f t="shared" ca="1" si="1215"/>
        <v>1.9292072665632096E-4</v>
      </c>
      <c r="DE496" s="240">
        <f t="shared" ca="1" si="1216"/>
        <v>-1.0737353396172614E-4</v>
      </c>
      <c r="DF496" s="240">
        <f t="shared" ca="1" si="1217"/>
        <v>1.8664758137236119E-5</v>
      </c>
      <c r="DG496" s="240">
        <f t="shared" ca="1" si="1218"/>
        <v>7.0593596175294387E-5</v>
      </c>
      <c r="DH496" s="240">
        <f t="shared" ca="1" si="1219"/>
        <v>-1.5777334215193845E-4</v>
      </c>
      <c r="DI496" s="240">
        <f t="shared" ca="1" si="1220"/>
        <v>2.403074969993036E-4</v>
      </c>
      <c r="DJ496" s="240">
        <f t="shared" ca="1" si="1221"/>
        <v>-3.1576586603175669E-4</v>
      </c>
      <c r="DK496" s="240">
        <f t="shared" ca="1" si="1222"/>
        <v>3.819265990620402E-4</v>
      </c>
      <c r="DL496" s="240">
        <f t="shared" ca="1" si="1223"/>
        <v>-4.36841612147191E-4</v>
      </c>
      <c r="DM496" s="240">
        <f t="shared" ca="1" si="1224"/>
        <v>4.7889394836549804E-4</v>
      </c>
      <c r="DN496" s="240">
        <f t="shared" ca="1" si="1225"/>
        <v>-5.0684538865258875E-4</v>
      </c>
      <c r="DO496" s="240">
        <f t="shared" ca="1" si="1226"/>
        <v>5.198729108091616E-4</v>
      </c>
      <c r="DP496" s="240">
        <f t="shared" ca="1" si="1227"/>
        <v>-5.1759292315526674E-4</v>
      </c>
      <c r="DQ496" s="240">
        <f t="shared" ca="1" si="1228"/>
        <v>5.0007255927808278E-4</v>
      </c>
      <c r="DR496" s="240">
        <f t="shared" ca="1" si="1229"/>
        <v>-4.6782770130254851E-4</v>
      </c>
      <c r="DS496" s="240">
        <f t="shared" ca="1" si="1230"/>
        <v>4.218077898891522E-4</v>
      </c>
      <c r="DT496" s="240">
        <f t="shared" ca="1" si="1231"/>
        <v>-3.6336786822400004E-4</v>
      </c>
      <c r="DU496" s="240">
        <f t="shared" ca="1" si="1232"/>
        <v>2.9422868315812502E-4</v>
      </c>
      <c r="DV496" s="240">
        <f t="shared" ca="1" si="1233"/>
        <v>-2.164260183064812E-4</v>
      </c>
      <c r="DW496" s="240">
        <f t="shared" ca="1" si="1234"/>
        <v>1.3225075097914667E-4</v>
      </c>
      <c r="DX496" s="240">
        <f t="shared" ca="1" si="1235"/>
        <v>-4.4181397951320323E-5</v>
      </c>
      <c r="DY496" s="240">
        <f t="shared" ca="1" si="1236"/>
        <v>-4.5188863757297554E-5</v>
      </c>
      <c r="DZ496" s="240">
        <f t="shared" ca="1" si="1237"/>
        <v>1.3322855224139949E-4</v>
      </c>
      <c r="EA496" s="240">
        <f t="shared" ca="1" si="1238"/>
        <v>-2.1734536394526924E-4</v>
      </c>
      <c r="EB496" s="240">
        <f t="shared" ca="1" si="1239"/>
        <v>2.9506250330292355E-4</v>
      </c>
      <c r="EC496" s="240">
        <f t="shared" ca="1" si="1240"/>
        <v>-3.6409161127809887E-4</v>
      </c>
      <c r="ED496" s="240">
        <f t="shared" ca="1" si="1241"/>
        <v>4.2240014544442953E-4</v>
      </c>
      <c r="EE496" s="240">
        <f t="shared" ca="1" si="1242"/>
        <v>-4.6827122761836895E-4</v>
      </c>
      <c r="EF496" s="240">
        <f t="shared" ca="1" si="1243"/>
        <v>5.0035419684837522E-4</v>
      </c>
      <c r="EG496" s="240">
        <f t="shared" ca="1" si="1244"/>
        <v>-5.1770437924199091E-4</v>
      </c>
      <c r="EH496" s="240">
        <f t="shared" ca="1" si="1245"/>
        <v>5.1981090361958443E-4</v>
      </c>
      <c r="EI496" s="240">
        <f t="shared" ca="1" si="1246"/>
        <v>-5.0661174397074191E-4</v>
      </c>
      <c r="EJ496" s="240">
        <f t="shared" ca="1" si="1247"/>
        <v>4.784955457925037E-4</v>
      </c>
      <c r="EK496" s="240">
        <f t="shared" ca="1" si="1248"/>
        <v>-4.3629018253335463E-4</v>
      </c>
      <c r="EL496" s="240">
        <f t="shared" ca="1" si="1249"/>
        <v>3.8123837909530636E-4</v>
      </c>
      <c r="EM496" s="240">
        <f t="shared" ca="1" si="1250"/>
        <v>-3.1496112015305596E-4</v>
      </c>
      <c r="EN496" s="240">
        <f t="shared" ca="1" si="1251"/>
        <v>2.3940992072186046E-4</v>
      </c>
      <c r="EO496" s="240">
        <f t="shared" ca="1" si="1252"/>
        <v>-1.5680936435366063E-4</v>
      </c>
      <c r="EP496" s="240">
        <f t="shared" ca="1" si="1253"/>
        <v>6.9591600907906338E-5</v>
      </c>
      <c r="EQ496" s="240">
        <f t="shared" ca="1" si="1254"/>
        <v>1.9675267408461887E-5</v>
      </c>
      <c r="ER496" s="240">
        <f t="shared" ca="1" si="1255"/>
        <v>-1.0836280307903969E-4</v>
      </c>
      <c r="ES496" s="240">
        <f t="shared" ca="1" si="1256"/>
        <v>1.9385962687228501E-4</v>
      </c>
      <c r="ET496" s="240">
        <f t="shared" ca="1" si="1257"/>
        <v>-2.7364830915921036E-4</v>
      </c>
      <c r="EU496" s="240">
        <f t="shared" ca="1" si="1258"/>
        <v>3.4537949491192951E-4</v>
      </c>
      <c r="EV496" s="240">
        <f t="shared" ca="1" si="1259"/>
        <v>-4.0694107979340888E-4</v>
      </c>
      <c r="EW496" s="240">
        <f t="shared" ca="1" si="1260"/>
        <v>4.5652040046819135E-4</v>
      </c>
      <c r="EX496" s="240">
        <f t="shared" ca="1" si="1261"/>
        <v>-4.9265760795810191E-4</v>
      </c>
      <c r="EY496" s="240">
        <f t="shared" ca="1" si="1262"/>
        <v>5.1428865247967772E-4</v>
      </c>
      <c r="EZ496" s="240">
        <f t="shared" ca="1" si="1263"/>
        <v>-5.2077661408702377E-4</v>
      </c>
      <c r="FA496" s="240">
        <f t="shared" ca="1" si="1264"/>
        <v>5.119304565982352E-4</v>
      </c>
      <c r="FB496" s="240">
        <f t="shared" ca="1" si="1265"/>
        <v>-4.8801065260138438E-4</v>
      </c>
      <c r="FC496" s="240">
        <f t="shared" ca="1" si="1266"/>
        <v>4.4972151391332719E-4</v>
      </c>
      <c r="FD496" s="240">
        <f t="shared" ca="1" si="1267"/>
        <v>-3.9819045331883351E-4</v>
      </c>
      <c r="FE496" s="240">
        <f t="shared" ca="1" si="1268"/>
        <v>3.3493478822217926E-4</v>
      </c>
      <c r="FF496" s="240">
        <f t="shared" ca="1" si="1269"/>
        <v>-2.6181706366838812E-4</v>
      </c>
      <c r="FG496" s="240">
        <f t="shared" ca="1" si="1270"/>
        <v>1.8099021023454048E-4</v>
      </c>
      <c r="FH496" s="240">
        <f t="shared" ca="1" si="1271"/>
        <v>-9.483415160240082E-5</v>
      </c>
      <c r="FI496" s="240">
        <f t="shared" ca="1" si="1272"/>
        <v>5.8857283829401601E-6</v>
      </c>
      <c r="FJ496" s="240">
        <f t="shared" ca="1" si="1273"/>
        <v>8.3235998432572566E-5</v>
      </c>
      <c r="FK496" s="240">
        <f t="shared" ca="1" si="1274"/>
        <v>-1.6990686497806736E-4</v>
      </c>
      <c r="FL496" s="240">
        <f t="shared" ca="1" si="1275"/>
        <v>2.5157487226994547E-4</v>
      </c>
      <c r="FM496" s="240">
        <f t="shared" ca="1" si="1276"/>
        <v>-3.2583532909084606E-4</v>
      </c>
      <c r="FN496" s="240">
        <f t="shared" ca="1" si="1277"/>
        <v>3.905016574373562E-4</v>
      </c>
      <c r="FO496" s="240">
        <f t="shared" ca="1" si="1278"/>
        <v>-4.4366977568682087E-4</v>
      </c>
      <c r="FP496" s="240">
        <f t="shared" ca="1" si="1279"/>
        <v>4.8377416373855789E-4</v>
      </c>
      <c r="FQ496" s="240">
        <f t="shared" ca="1" si="1280"/>
        <v>-5.0963395930717461E-4</v>
      </c>
      <c r="FR496" s="240">
        <f t="shared" ca="1" si="1281"/>
        <v>5.2048772807648455E-4</v>
      </c>
      <c r="FS496" s="240">
        <f t="shared" ca="1" si="1282"/>
        <v>-5.1601588391597469E-4</v>
      </c>
      <c r="FT496" s="240">
        <f t="shared" ca="1" si="1283"/>
        <v>4.9635009900346298E-4</v>
      </c>
      <c r="FU496" s="240">
        <f t="shared" ca="1" si="1284"/>
        <v>-4.62069426775316E-4</v>
      </c>
      <c r="FV496" s="240">
        <f t="shared" ca="1" si="1285"/>
        <v>4.1418325186295068E-4</v>
      </c>
      <c r="FW496" s="240">
        <f t="shared" ca="1" si="1286"/>
        <v>-3.5410156904967593E-4</v>
      </c>
      <c r="FX496" s="240">
        <f t="shared" ca="1" si="1287"/>
        <v>2.8359346637607205E-4</v>
      </c>
      <c r="FY496" s="240">
        <f t="shared" ca="1" si="1288"/>
        <v>-2.0473503484612335E-4</v>
      </c>
      <c r="FZ496" s="240">
        <f t="shared" ca="1" si="1289"/>
        <v>1.1984823851919434E-4</v>
      </c>
      <c r="GA496" s="240">
        <f t="shared" ca="1" si="1290"/>
        <v>-3.143254493913881E-5</v>
      </c>
      <c r="GB496" s="240">
        <f t="shared" ca="1" si="1291"/>
        <v>-5.7908670975297854E-5</v>
      </c>
      <c r="GC496" s="240">
        <f t="shared" ca="1" si="1292"/>
        <v>1.4554478256403362E-4</v>
      </c>
      <c r="GD496" s="240">
        <f t="shared" ca="1" si="1293"/>
        <v>-2.2889536947810397E-4</v>
      </c>
      <c r="GE496" s="240">
        <f t="shared" ca="1" si="1294"/>
        <v>3.0550619742217831E-4</v>
      </c>
      <c r="GF496" s="240">
        <f t="shared" ca="1" si="1295"/>
        <v>-3.7312148238461253E-4</v>
      </c>
      <c r="GG496" s="240">
        <f t="shared" ca="1" si="1296"/>
        <v>4.2975031155493768E-4</v>
      </c>
      <c r="GH496" s="240">
        <f t="shared" ca="1" si="1297"/>
        <v>-4.7372526518494544E-4</v>
      </c>
      <c r="GI496" s="240">
        <f t="shared" ca="1" si="1298"/>
        <v>5.0375151328803716E-4</v>
      </c>
      <c r="GJ496" s="240">
        <f t="shared" ca="1" si="1299"/>
        <v>-5.1894494153966798E-4</v>
      </c>
      <c r="GK496" s="240">
        <f t="shared" ca="1" si="1300"/>
        <v>5.1885818377170106E-4</v>
      </c>
      <c r="GL496" s="240">
        <f t="shared" ca="1" si="1301"/>
        <v>-5.0349379454190757E-4</v>
      </c>
      <c r="GM496" s="240">
        <f t="shared" ca="1" si="1302"/>
        <v>4.7330417391571562E-4</v>
      </c>
      <c r="GN496" s="240">
        <f t="shared" ca="1" si="1303"/>
        <v>-4.2917824667516131E-4</v>
      </c>
      <c r="GO496" s="240">
        <f t="shared" ca="1" si="1304"/>
        <v>3.7241528818169717E-4</v>
      </c>
      <c r="GP496" s="240">
        <f t="shared" ca="1" si="1305"/>
        <v>-3.0468666758340173E-4</v>
      </c>
      <c r="GQ496" s="240">
        <f t="shared" ca="1" si="1306"/>
        <v>2.2798663482609049E-4</v>
      </c>
      <c r="GR496" s="240">
        <f t="shared" ca="1" si="1307"/>
        <v>-1.4457360053192912E-4</v>
      </c>
      <c r="GS496" s="240">
        <f t="shared" ca="1" si="1308"/>
        <v>5.6903637741413193E-5</v>
      </c>
      <c r="GT496" s="240">
        <f t="shared" ca="1" si="1309"/>
        <v>3.244183645744302E-5</v>
      </c>
      <c r="GU496" s="240">
        <f t="shared" ca="1" si="1310"/>
        <v>-1.2083207002058568E-4</v>
      </c>
      <c r="GV496" s="240">
        <f t="shared" ca="1" si="1311"/>
        <v>2.0566443769227111E-4</v>
      </c>
      <c r="GW496" s="240">
        <f t="shared" ca="1" si="1312"/>
        <v>-2.844410745647376E-4</v>
      </c>
      <c r="GX496" s="240">
        <f t="shared" ca="1" si="1313"/>
        <v>3.5484242499922181E-4</v>
      </c>
      <c r="GY496" s="240">
        <f t="shared" ca="1" si="1314"/>
        <v>-4.1479554128083653E-4</v>
      </c>
      <c r="GZ496" s="240">
        <f t="shared" ca="1" si="1315"/>
        <v>4.6253512097406922E-4</v>
      </c>
      <c r="HA496" s="240">
        <f t="shared" ca="1" si="1316"/>
        <v>-4.9665548574996698E-4</v>
      </c>
      <c r="HB496" s="240">
        <f t="shared" ca="1" si="1317"/>
        <v>5.1615197118447329E-4</v>
      </c>
      <c r="HC496" s="240">
        <f t="shared" ca="1" si="1318"/>
        <v>-5.2045050881610936E-4</v>
      </c>
      <c r="HD496" s="240">
        <f t="shared" ca="1" si="1319"/>
        <v>5.0942452942845243E-4</v>
      </c>
      <c r="HE496" s="240">
        <f t="shared" ca="1" si="1320"/>
        <v>-4.8339868984460246E-4</v>
      </c>
      <c r="HF496" s="240">
        <f t="shared" ca="1" si="1321"/>
        <v>4.4313931349955634E-4</v>
      </c>
      <c r="HG496" s="240">
        <f t="shared" ca="1" si="1322"/>
        <v>-3.8983182626476162E-4</v>
      </c>
      <c r="HH496" s="240">
        <f t="shared" ca="1" si="1323"/>
        <v>3.2504585192112256E-4</v>
      </c>
      <c r="HI496" s="240">
        <f t="shared" ca="1" si="1324"/>
        <v>-2.506889950334906E-4</v>
      </c>
      <c r="HJ496" s="240">
        <f t="shared" ca="1" si="1325"/>
        <v>1.6895067207783047E-4</v>
      </c>
      <c r="HK496" s="240">
        <f t="shared" ca="1" si="1326"/>
        <v>-8.2237644696198504E-5</v>
      </c>
      <c r="HL496" s="240">
        <f t="shared" ca="1" si="1327"/>
        <v>-6.8968467140521667E-6</v>
      </c>
      <c r="HM496" s="240">
        <f t="shared" ca="1" si="1328"/>
        <v>9.5828262436818619E-5</v>
      </c>
      <c r="HN496" s="240">
        <f t="shared" ca="1" si="1329"/>
        <v>-1.8193804226196019E-4</v>
      </c>
      <c r="HO496" s="240">
        <f t="shared" ca="1" si="1330"/>
        <v>2.6269070824457453E-4</v>
      </c>
      <c r="HP496" s="240">
        <f t="shared" ca="1" si="1331"/>
        <v>-3.3570852113148203E-4</v>
      </c>
      <c r="HQ496" s="240">
        <f t="shared" ca="1" si="1332"/>
        <v>3.9884149221599099E-4</v>
      </c>
      <c r="HR496" s="240">
        <f t="shared" ca="1" si="1333"/>
        <v>-4.5023068914347425E-4</v>
      </c>
      <c r="HS496" s="240">
        <f t="shared" ca="1" si="1334"/>
        <v>4.8836297164484184E-4</v>
      </c>
      <c r="HT496" s="240">
        <f t="shared" ca="1" si="1335"/>
        <v>-5.1211554552112138E-4</v>
      </c>
      <c r="HU496" s="240">
        <f t="shared" ca="1" si="1336"/>
        <v>5.2078902299870355E-4</v>
      </c>
      <c r="HV496" s="240">
        <f t="shared" ca="1" si="1337"/>
        <v>-5.1412801600328462E-4</v>
      </c>
      <c r="HW496" s="240">
        <f t="shared" ca="1" si="1338"/>
        <v>4.9232865598892853E-4</v>
      </c>
      <c r="HX496" s="240">
        <f t="shared" ca="1" si="1339"/>
        <v>-4.5603281890331087E-4</v>
      </c>
      <c r="HY496" s="240">
        <f t="shared" ca="1" si="1340"/>
        <v>4.0630922533311858E-4</v>
      </c>
      <c r="HZ496" s="240">
        <f t="shared" ca="1" si="1341"/>
        <v>-3.4462197233091092E-4</v>
      </c>
      <c r="IA496" s="240">
        <f t="shared" ca="1" si="1342"/>
        <v>2.727874234940922E-4</v>
      </c>
      <c r="IB496" s="240">
        <f t="shared" ca="1" si="1343"/>
        <v>-1.9292072665636509E-4</v>
      </c>
      <c r="IC496" s="240">
        <f t="shared" ca="1" si="1344"/>
        <v>1.0737353396174363E-4</v>
      </c>
      <c r="ID496" s="240">
        <f t="shared" ca="1" si="1345"/>
        <v>-1.8664758137224409E-5</v>
      </c>
      <c r="IE496" s="240">
        <f t="shared" ca="1" si="1346"/>
        <v>-1.1582094737644429E-4</v>
      </c>
      <c r="IF496" s="240">
        <f t="shared" ca="1" si="1347"/>
        <v>1.5777334215194967E-4</v>
      </c>
      <c r="IG496" s="240">
        <f t="shared" ca="1" si="1348"/>
        <v>-2.403074969992615E-4</v>
      </c>
      <c r="IH496" s="240">
        <f t="shared" ca="1" si="1349"/>
        <v>3.1576586603174249E-4</v>
      </c>
      <c r="II496" s="240">
        <f t="shared" ca="1" si="1350"/>
        <v>-3.8192659906200794E-4</v>
      </c>
      <c r="IJ496" s="240">
        <f t="shared" ca="1" si="1351"/>
        <v>4.3684161214718124E-4</v>
      </c>
      <c r="IK496" s="240">
        <f t="shared" ca="1" si="1352"/>
        <v>-4.7889394836550265E-4</v>
      </c>
      <c r="IL496" s="240">
        <f t="shared" ca="1" si="1353"/>
        <v>5.0684538865258463E-4</v>
      </c>
      <c r="IM496" s="240">
        <f t="shared" ca="1" si="1354"/>
        <v>-5.1987291080916225E-4</v>
      </c>
      <c r="IN496" s="240">
        <f t="shared" ca="1" si="1355"/>
        <v>5.1759292315526869E-4</v>
      </c>
      <c r="IO496" s="240">
        <f t="shared" ca="1" si="1356"/>
        <v>-5.0007255927807953E-4</v>
      </c>
      <c r="IP496" s="240">
        <f t="shared" ca="1" si="1357"/>
        <v>4.6782770130256938E-4</v>
      </c>
      <c r="IQ496" s="240">
        <f t="shared" ca="1" si="1358"/>
        <v>-4.2180778988916271E-4</v>
      </c>
      <c r="IR496" s="240">
        <f t="shared" ca="1" si="1359"/>
        <v>3.6336786822403397E-4</v>
      </c>
      <c r="IS496" s="240">
        <f t="shared" ca="1" si="1360"/>
        <v>-2.9422868315813976E-4</v>
      </c>
      <c r="IT496" s="240">
        <f t="shared" ca="1" si="1361"/>
        <v>2.1642601830647052E-4</v>
      </c>
      <c r="IU496" s="240">
        <f t="shared" ca="1" si="1362"/>
        <v>-1.3225075097916399E-4</v>
      </c>
      <c r="IV496" s="240">
        <f t="shared" ca="1" si="1363"/>
        <v>4.4181397951308614E-5</v>
      </c>
      <c r="IW496" s="240">
        <f t="shared" ca="1" si="1364"/>
        <v>4.5188863757279773E-5</v>
      </c>
      <c r="IX496" s="240">
        <f t="shared" ca="1" si="1365"/>
        <v>-1.332285522413822E-4</v>
      </c>
      <c r="IY496" s="240">
        <f t="shared" ca="1" si="1366"/>
        <v>2.1734536394522612E-4</v>
      </c>
      <c r="IZ496" s="240">
        <f t="shared" ca="1" si="1367"/>
        <v>-2.9506250330290886E-4</v>
      </c>
      <c r="JA496" s="240">
        <f t="shared" ca="1" si="1368"/>
        <v>3.6409161127806493E-4</v>
      </c>
      <c r="JB496" s="240">
        <f t="shared" ca="1" si="1369"/>
        <v>-4.2240014544441906E-4</v>
      </c>
    </row>
    <row r="497" spans="2:262">
      <c r="B497" s="248">
        <v>136</v>
      </c>
      <c r="C497" s="247">
        <f t="shared" si="1370"/>
        <v>2.6562500000000019E-3</v>
      </c>
      <c r="D497" s="244">
        <f t="shared" ca="1" si="1113"/>
        <v>23.806554252157092</v>
      </c>
      <c r="E497" s="243">
        <f ca="1">EL361</f>
        <v>-0.19344574784290861</v>
      </c>
      <c r="F497" s="242">
        <v>136</v>
      </c>
      <c r="G497" s="240">
        <f t="shared" ca="1" si="1114"/>
        <v>5.6161798832481266E-4</v>
      </c>
      <c r="H497" s="240">
        <f t="shared" ca="1" si="1115"/>
        <v>-5.44562738511561E-4</v>
      </c>
      <c r="I497" s="240">
        <f t="shared" ca="1" si="1116"/>
        <v>5.0658024805161198E-4</v>
      </c>
      <c r="J497" s="240">
        <f t="shared" ca="1" si="1117"/>
        <v>-4.4913016275251606E-4</v>
      </c>
      <c r="K497" s="240">
        <f t="shared" ca="1" si="1118"/>
        <v>3.7442025717393811E-4</v>
      </c>
      <c r="L497" s="240">
        <f t="shared" ca="1" si="1119"/>
        <v>-2.853215910894634E-4</v>
      </c>
      <c r="M497" s="240">
        <f t="shared" ca="1" si="1120"/>
        <v>1.8525817626961392E-4</v>
      </c>
      <c r="N497" s="240">
        <f t="shared" ca="1" si="1121"/>
        <v>-7.8075393629705396E-5</v>
      </c>
      <c r="O497" s="240">
        <f t="shared" ca="1" si="1122"/>
        <v>-3.2107782602207481E-5</v>
      </c>
      <c r="P497" s="240">
        <f t="shared" ca="1" si="1123"/>
        <v>1.4105707475496946E-4</v>
      </c>
      <c r="Q497" s="240">
        <f t="shared" ca="1" si="1124"/>
        <v>-2.4458562263061868E-4</v>
      </c>
      <c r="R497" s="240">
        <f t="shared" ca="1" si="1125"/>
        <v>3.387148821937704E-4</v>
      </c>
      <c r="S497" s="240">
        <f t="shared" ca="1" si="1126"/>
        <v>-4.1982751878770681E-4</v>
      </c>
      <c r="T497" s="240">
        <f t="shared" ca="1" si="1127"/>
        <v>4.8480641927661934E-4</v>
      </c>
      <c r="U497" s="241">
        <f t="shared" ca="1" si="1128"/>
        <v>-5.3115448095530189E-4</v>
      </c>
      <c r="V497" s="240">
        <f t="shared" ca="1" si="1129"/>
        <v>5.5709057380573816E-4</v>
      </c>
      <c r="W497" s="240">
        <f t="shared" ca="1" si="1130"/>
        <v>-5.6161798832481244E-4</v>
      </c>
      <c r="X497" s="240">
        <f t="shared" ca="1" si="1131"/>
        <v>5.445627385115611E-4</v>
      </c>
      <c r="Y497" s="240">
        <f t="shared" ca="1" si="1132"/>
        <v>-5.0658024805161166E-4</v>
      </c>
      <c r="Z497" s="240">
        <f t="shared" ca="1" si="1133"/>
        <v>4.4913016275251671E-4</v>
      </c>
      <c r="AA497" s="240">
        <f t="shared" ca="1" si="1134"/>
        <v>-3.7442025717393442E-4</v>
      </c>
      <c r="AB497" s="240">
        <f t="shared" ca="1" si="1135"/>
        <v>2.853215910894627E-4</v>
      </c>
      <c r="AC497" s="240">
        <f t="shared" ca="1" si="1136"/>
        <v>-1.85258176269615E-4</v>
      </c>
      <c r="AD497" s="240">
        <f t="shared" ca="1" si="1137"/>
        <v>7.8075393629700612E-5</v>
      </c>
      <c r="AE497" s="240">
        <f t="shared" ca="1" si="1138"/>
        <v>3.21077826022103E-5</v>
      </c>
      <c r="AF497" s="240">
        <f t="shared" ca="1" si="1139"/>
        <v>-1.4105707475497024E-4</v>
      </c>
      <c r="AG497" s="240">
        <f t="shared" ca="1" si="1140"/>
        <v>2.4458562263061576E-4</v>
      </c>
      <c r="AH497" s="240">
        <f t="shared" ca="1" si="1141"/>
        <v>-3.3871488219377105E-4</v>
      </c>
      <c r="AI497" s="240">
        <f t="shared" ca="1" si="1142"/>
        <v>4.1982751878770735E-4</v>
      </c>
      <c r="AJ497" s="240">
        <f t="shared" ca="1" si="1143"/>
        <v>-4.8480641927661772E-4</v>
      </c>
      <c r="AK497" s="240">
        <f t="shared" ca="1" si="1144"/>
        <v>5.3115448095530341E-4</v>
      </c>
      <c r="AL497" s="240">
        <f t="shared" ca="1" si="1145"/>
        <v>-5.5709057380573827E-4</v>
      </c>
      <c r="AM497" s="240">
        <f t="shared" ca="1" si="1146"/>
        <v>5.6161798832481276E-4</v>
      </c>
      <c r="AN497" s="240">
        <f t="shared" ca="1" si="1147"/>
        <v>-5.4456273851155991E-4</v>
      </c>
      <c r="AO497" s="240">
        <f t="shared" ca="1" si="1148"/>
        <v>5.0658024805161133E-4</v>
      </c>
      <c r="AP497" s="240">
        <f t="shared" ca="1" si="1149"/>
        <v>-4.4913016275251628E-4</v>
      </c>
      <c r="AQ497" s="240">
        <f t="shared" ca="1" si="1150"/>
        <v>3.7442025717393382E-4</v>
      </c>
      <c r="AR497" s="240">
        <f t="shared" ca="1" si="1151"/>
        <v>-2.8532159108946194E-4</v>
      </c>
      <c r="AS497" s="240">
        <f t="shared" ca="1" si="1152"/>
        <v>1.8525817626960665E-4</v>
      </c>
      <c r="AT497" s="240">
        <f t="shared" ca="1" si="1153"/>
        <v>-7.8075393629707714E-5</v>
      </c>
      <c r="AU497" s="240">
        <f t="shared" ca="1" si="1154"/>
        <v>-3.2107782602211127E-5</v>
      </c>
      <c r="AV497" s="240">
        <f t="shared" ca="1" si="1155"/>
        <v>1.4105707475497878E-4</v>
      </c>
      <c r="AW497" s="240">
        <f t="shared" ca="1" si="1156"/>
        <v>-2.4458562263061657E-4</v>
      </c>
      <c r="AX497" s="240">
        <f t="shared" ca="1" si="1157"/>
        <v>3.387148821937717E-4</v>
      </c>
      <c r="AY497" s="240">
        <f t="shared" ca="1" si="1158"/>
        <v>-4.198275187877132E-4</v>
      </c>
      <c r="AZ497" s="240">
        <f t="shared" ca="1" si="1159"/>
        <v>4.8480641927661815E-4</v>
      </c>
      <c r="BA497" s="240">
        <f t="shared" ca="1" si="1160"/>
        <v>-5.3115448095530373E-4</v>
      </c>
      <c r="BB497" s="240">
        <f t="shared" ca="1" si="1161"/>
        <v>5.5709057380573946E-4</v>
      </c>
      <c r="BC497" s="240">
        <f t="shared" ca="1" si="1162"/>
        <v>-5.6161798832481266E-4</v>
      </c>
      <c r="BD497" s="240">
        <f t="shared" ca="1" si="1163"/>
        <v>5.4456273851155969E-4</v>
      </c>
      <c r="BE497" s="240">
        <f t="shared" ca="1" si="1164"/>
        <v>-5.0658024805161437E-4</v>
      </c>
      <c r="BF497" s="240">
        <f t="shared" ca="1" si="1165"/>
        <v>4.4913016275251573E-4</v>
      </c>
      <c r="BG497" s="240">
        <f t="shared" ca="1" si="1166"/>
        <v>-3.7442025717393317E-4</v>
      </c>
      <c r="BH497" s="240">
        <f t="shared" ca="1" si="1167"/>
        <v>2.8532159108946812E-4</v>
      </c>
      <c r="BI497" s="240">
        <f t="shared" ca="1" si="1168"/>
        <v>-1.8525817626961343E-4</v>
      </c>
      <c r="BJ497" s="240">
        <f t="shared" ca="1" si="1169"/>
        <v>7.8075393629698973E-5</v>
      </c>
      <c r="BK497" s="240">
        <f t="shared" ca="1" si="1170"/>
        <v>3.2107782602203971E-5</v>
      </c>
      <c r="BL497" s="240">
        <f t="shared" ca="1" si="1171"/>
        <v>-1.4105707475497184E-4</v>
      </c>
      <c r="BM497" s="240">
        <f t="shared" ca="1" si="1172"/>
        <v>2.4458562263062448E-4</v>
      </c>
      <c r="BN497" s="240">
        <f t="shared" ca="1" si="1173"/>
        <v>-3.3871488219376601E-4</v>
      </c>
      <c r="BO497" s="240">
        <f t="shared" ca="1" si="1174"/>
        <v>4.1982751878770843E-4</v>
      </c>
      <c r="BP497" s="240">
        <f t="shared" ca="1" si="1175"/>
        <v>-4.8480641927662265E-4</v>
      </c>
      <c r="BQ497" s="240">
        <f t="shared" ca="1" si="1176"/>
        <v>5.3115448095530135E-4</v>
      </c>
      <c r="BR497" s="240">
        <f t="shared" ca="1" si="1177"/>
        <v>-5.5709057380573849E-4</v>
      </c>
      <c r="BS497" s="240">
        <f t="shared" ca="1" si="1178"/>
        <v>5.6161798832481222E-4</v>
      </c>
      <c r="BT497" s="240">
        <f t="shared" ca="1" si="1179"/>
        <v>-5.4456273851156143E-4</v>
      </c>
      <c r="BU497" s="240">
        <f t="shared" ca="1" si="1180"/>
        <v>5.0658024805161057E-4</v>
      </c>
      <c r="BV497" s="240">
        <f t="shared" ca="1" si="1181"/>
        <v>-4.4913016275251042E-4</v>
      </c>
      <c r="BW497" s="240">
        <f t="shared" ca="1" si="1182"/>
        <v>3.7442025717393859E-4</v>
      </c>
      <c r="BX497" s="240">
        <f t="shared" ca="1" si="1183"/>
        <v>-2.8532159108946053E-4</v>
      </c>
      <c r="BY497" s="240">
        <f t="shared" ca="1" si="1184"/>
        <v>1.8525817626960508E-4</v>
      </c>
      <c r="BZ497" s="240">
        <f t="shared" ca="1" si="1185"/>
        <v>-7.8075393629706074E-5</v>
      </c>
      <c r="CA497" s="240">
        <f t="shared" ca="1" si="1186"/>
        <v>-3.2107782602212767E-5</v>
      </c>
      <c r="CB497" s="240">
        <f t="shared" ca="1" si="1187"/>
        <v>1.4105707475498041E-4</v>
      </c>
      <c r="CC497" s="240">
        <f t="shared" ca="1" si="1188"/>
        <v>-2.4458562263061803E-4</v>
      </c>
      <c r="CD497" s="240">
        <f t="shared" ca="1" si="1189"/>
        <v>3.3871488219377305E-4</v>
      </c>
      <c r="CE497" s="240">
        <f t="shared" ca="1" si="1190"/>
        <v>-4.1982751878771429E-4</v>
      </c>
      <c r="CF497" s="240">
        <f t="shared" ca="1" si="1191"/>
        <v>4.8480641927662704E-4</v>
      </c>
      <c r="CG497" s="240">
        <f t="shared" ca="1" si="1192"/>
        <v>-5.3115448095529907E-4</v>
      </c>
      <c r="CH497" s="240">
        <f t="shared" ca="1" si="1193"/>
        <v>5.5709057380573751E-4</v>
      </c>
      <c r="CI497" s="240">
        <f t="shared" ca="1" si="1194"/>
        <v>-5.6161798832481255E-4</v>
      </c>
      <c r="CJ497" s="240">
        <f t="shared" ca="1" si="1195"/>
        <v>5.4456273851155926E-4</v>
      </c>
      <c r="CK497" s="240">
        <f t="shared" ca="1" si="1196"/>
        <v>-5.0658024805160678E-4</v>
      </c>
      <c r="CL497" s="240">
        <f t="shared" ca="1" si="1197"/>
        <v>4.4913016275250511E-4</v>
      </c>
      <c r="CM497" s="240">
        <f t="shared" ca="1" si="1198"/>
        <v>-3.7442025717394391E-4</v>
      </c>
      <c r="CN497" s="240">
        <f t="shared" ca="1" si="1199"/>
        <v>2.8532159108946671E-4</v>
      </c>
      <c r="CO497" s="240">
        <f t="shared" ca="1" si="1200"/>
        <v>-1.8525817626961186E-4</v>
      </c>
      <c r="CP497" s="240">
        <f t="shared" ca="1" si="1201"/>
        <v>7.8075393629697346E-5</v>
      </c>
      <c r="CQ497" s="240">
        <f t="shared" ca="1" si="1202"/>
        <v>3.2107782602221576E-5</v>
      </c>
      <c r="CR497" s="240">
        <f t="shared" ca="1" si="1203"/>
        <v>-1.4105707475498892E-4</v>
      </c>
      <c r="CS497" s="240">
        <f t="shared" ca="1" si="1204"/>
        <v>2.4458562263061158E-4</v>
      </c>
      <c r="CT497" s="240">
        <f t="shared" ca="1" si="1205"/>
        <v>-3.3871488219376731E-4</v>
      </c>
      <c r="CU497" s="240">
        <f t="shared" ca="1" si="1206"/>
        <v>4.1982751878770952E-4</v>
      </c>
      <c r="CV497" s="240">
        <f t="shared" ca="1" si="1207"/>
        <v>-4.8480641927662352E-4</v>
      </c>
      <c r="CW497" s="240">
        <f t="shared" ca="1" si="1208"/>
        <v>5.3115448095530709E-4</v>
      </c>
      <c r="CX497" s="240">
        <f t="shared" ca="1" si="1209"/>
        <v>-5.5709057380574098E-4</v>
      </c>
      <c r="CY497" s="240">
        <f t="shared" ca="1" si="1210"/>
        <v>5.6161798832481298E-4</v>
      </c>
      <c r="CZ497" s="240">
        <f t="shared" ca="1" si="1211"/>
        <v>-5.44562738511561E-4</v>
      </c>
      <c r="DA497" s="240">
        <f t="shared" ca="1" si="1212"/>
        <v>5.0658024805160992E-4</v>
      </c>
      <c r="DB497" s="240">
        <f t="shared" ca="1" si="1213"/>
        <v>-4.4913016275250944E-4</v>
      </c>
      <c r="DC497" s="240">
        <f t="shared" ca="1" si="1214"/>
        <v>3.7442025717392548E-4</v>
      </c>
      <c r="DD497" s="240">
        <f t="shared" ca="1" si="1215"/>
        <v>-2.8532159108947289E-4</v>
      </c>
      <c r="DE497" s="240">
        <f t="shared" ca="1" si="1216"/>
        <v>1.8525817626961863E-4</v>
      </c>
      <c r="DF497" s="240">
        <f t="shared" ca="1" si="1217"/>
        <v>-7.8075393629704434E-5</v>
      </c>
      <c r="DG497" s="240">
        <f t="shared" ca="1" si="1218"/>
        <v>-3.210778260221442E-5</v>
      </c>
      <c r="DH497" s="240">
        <f t="shared" ca="1" si="1219"/>
        <v>1.4105707475498198E-4</v>
      </c>
      <c r="DI497" s="240">
        <f t="shared" ca="1" si="1220"/>
        <v>-2.4458562263063392E-4</v>
      </c>
      <c r="DJ497" s="240">
        <f t="shared" ca="1" si="1221"/>
        <v>3.3871488219376156E-4</v>
      </c>
      <c r="DK497" s="240">
        <f t="shared" ca="1" si="1222"/>
        <v>-4.1982751878770475E-4</v>
      </c>
      <c r="DL497" s="240">
        <f t="shared" ca="1" si="1223"/>
        <v>4.8480641927661989E-4</v>
      </c>
      <c r="DM497" s="240">
        <f t="shared" ca="1" si="1224"/>
        <v>-5.3115448095530482E-4</v>
      </c>
      <c r="DN497" s="240">
        <f t="shared" ca="1" si="1225"/>
        <v>5.5709057380574E-4</v>
      </c>
      <c r="DO497" s="240">
        <f t="shared" ca="1" si="1226"/>
        <v>-5.6161798832481157E-4</v>
      </c>
      <c r="DP497" s="240">
        <f t="shared" ca="1" si="1227"/>
        <v>5.4456273851156284E-4</v>
      </c>
      <c r="DQ497" s="240">
        <f t="shared" ca="1" si="1228"/>
        <v>-5.0658024805161307E-4</v>
      </c>
      <c r="DR497" s="240">
        <f t="shared" ca="1" si="1229"/>
        <v>4.4913016275251373E-4</v>
      </c>
      <c r="DS497" s="240">
        <f t="shared" ca="1" si="1230"/>
        <v>-3.7442025717393073E-4</v>
      </c>
      <c r="DT497" s="240">
        <f t="shared" ca="1" si="1231"/>
        <v>2.8532159108945147E-4</v>
      </c>
      <c r="DU497" s="240">
        <f t="shared" ca="1" si="1232"/>
        <v>-1.8525817626959521E-4</v>
      </c>
      <c r="DV497" s="240">
        <f t="shared" ca="1" si="1233"/>
        <v>7.8075393629711536E-5</v>
      </c>
      <c r="DW497" s="240">
        <f t="shared" ca="1" si="1234"/>
        <v>3.2107782602207264E-5</v>
      </c>
      <c r="DX497" s="240">
        <f t="shared" ca="1" si="1235"/>
        <v>-1.4105707475497504E-4</v>
      </c>
      <c r="DY497" s="240">
        <f t="shared" ca="1" si="1236"/>
        <v>2.4458562263062747E-4</v>
      </c>
      <c r="DZ497" s="240">
        <f t="shared" ca="1" si="1237"/>
        <v>-3.387148821937814E-4</v>
      </c>
      <c r="EA497" s="240">
        <f t="shared" ca="1" si="1238"/>
        <v>4.1982751878772123E-4</v>
      </c>
      <c r="EB497" s="240">
        <f t="shared" ca="1" si="1239"/>
        <v>-4.8480641927661625E-4</v>
      </c>
      <c r="EC497" s="240">
        <f t="shared" ca="1" si="1240"/>
        <v>5.3115448095530243E-4</v>
      </c>
      <c r="ED497" s="240">
        <f t="shared" ca="1" si="1241"/>
        <v>-5.5709057380573892E-4</v>
      </c>
      <c r="EE497" s="240">
        <f t="shared" ca="1" si="1242"/>
        <v>5.616179883248119E-4</v>
      </c>
      <c r="EF497" s="240">
        <f t="shared" ca="1" si="1243"/>
        <v>-5.4456273851155666E-4</v>
      </c>
      <c r="EG497" s="240">
        <f t="shared" ca="1" si="1244"/>
        <v>5.065802480516161E-4</v>
      </c>
      <c r="EH497" s="240">
        <f t="shared" ca="1" si="1245"/>
        <v>-4.4913016275251801E-4</v>
      </c>
      <c r="EI497" s="240">
        <f t="shared" ca="1" si="1246"/>
        <v>3.7442025717393616E-4</v>
      </c>
      <c r="EJ497" s="240">
        <f t="shared" ca="1" si="1247"/>
        <v>-2.8532159108945765E-4</v>
      </c>
      <c r="EK497" s="240">
        <f t="shared" ca="1" si="1248"/>
        <v>1.8525817626960199E-4</v>
      </c>
      <c r="EL497" s="240">
        <f t="shared" ca="1" si="1249"/>
        <v>-7.8075393629686965E-5</v>
      </c>
      <c r="EM497" s="240">
        <f t="shared" ca="1" si="1250"/>
        <v>-3.2107782602200109E-5</v>
      </c>
      <c r="EN497" s="240">
        <f t="shared" ca="1" si="1251"/>
        <v>1.410570747549681E-4</v>
      </c>
      <c r="EO497" s="240">
        <f t="shared" ca="1" si="1252"/>
        <v>-2.4458562263062107E-4</v>
      </c>
      <c r="EP497" s="240">
        <f t="shared" ca="1" si="1253"/>
        <v>3.3871488219377566E-4</v>
      </c>
      <c r="EQ497" s="240">
        <f t="shared" ca="1" si="1254"/>
        <v>-4.1982751878771651E-4</v>
      </c>
      <c r="ER497" s="240">
        <f t="shared" ca="1" si="1255"/>
        <v>4.8480641927662878E-4</v>
      </c>
      <c r="ES497" s="240">
        <f t="shared" ca="1" si="1256"/>
        <v>-5.3115448095530004E-4</v>
      </c>
      <c r="ET497" s="240">
        <f t="shared" ca="1" si="1257"/>
        <v>5.5709057380573794E-4</v>
      </c>
      <c r="EU497" s="240">
        <f t="shared" ca="1" si="1258"/>
        <v>-5.6161798832481244E-4</v>
      </c>
      <c r="EV497" s="240">
        <f t="shared" ca="1" si="1259"/>
        <v>5.445627385115585E-4</v>
      </c>
      <c r="EW497" s="240">
        <f t="shared" ca="1" si="1260"/>
        <v>-5.0658024805160526E-4</v>
      </c>
      <c r="EX497" s="240">
        <f t="shared" ca="1" si="1261"/>
        <v>4.4913016275250316E-4</v>
      </c>
      <c r="EY497" s="240">
        <f t="shared" ca="1" si="1262"/>
        <v>-3.7442025717394147E-4</v>
      </c>
      <c r="EZ497" s="240">
        <f t="shared" ca="1" si="1263"/>
        <v>2.8532159108946383E-4</v>
      </c>
      <c r="FA497" s="240">
        <f t="shared" ca="1" si="1264"/>
        <v>-1.8525817626960877E-4</v>
      </c>
      <c r="FB497" s="240">
        <f t="shared" ca="1" si="1265"/>
        <v>7.8075393629694067E-5</v>
      </c>
      <c r="FC497" s="240">
        <f t="shared" ca="1" si="1266"/>
        <v>3.2107782602224896E-5</v>
      </c>
      <c r="FD497" s="240">
        <f t="shared" ca="1" si="1267"/>
        <v>-1.4105707475499214E-4</v>
      </c>
      <c r="FE497" s="240">
        <f t="shared" ca="1" si="1268"/>
        <v>2.445856226306434E-4</v>
      </c>
      <c r="FF497" s="240">
        <f t="shared" ca="1" si="1269"/>
        <v>-3.387148821937955E-4</v>
      </c>
      <c r="FG497" s="240">
        <f t="shared" ca="1" si="1270"/>
        <v>4.1982751878773299E-4</v>
      </c>
      <c r="FH497" s="240">
        <f t="shared" ca="1" si="1271"/>
        <v>-4.8480641927660899E-4</v>
      </c>
      <c r="FI497" s="240">
        <f t="shared" ca="1" si="1272"/>
        <v>5.3115448095529777E-4</v>
      </c>
      <c r="FJ497" s="240">
        <f t="shared" ca="1" si="1273"/>
        <v>-5.5709057380573697E-4</v>
      </c>
      <c r="FK497" s="240">
        <f t="shared" ca="1" si="1274"/>
        <v>5.6161798832481276E-4</v>
      </c>
      <c r="FL497" s="240">
        <f t="shared" ca="1" si="1275"/>
        <v>-5.4456273851156013E-4</v>
      </c>
      <c r="FM497" s="240">
        <f t="shared" ca="1" si="1276"/>
        <v>5.0658024805160841E-4</v>
      </c>
      <c r="FN497" s="240">
        <f t="shared" ca="1" si="1277"/>
        <v>-4.4913016275250744E-4</v>
      </c>
      <c r="FO497" s="240">
        <f t="shared" ca="1" si="1278"/>
        <v>3.7442025717392298E-4</v>
      </c>
      <c r="FP497" s="240">
        <f t="shared" ca="1" si="1279"/>
        <v>-2.8532159108944242E-4</v>
      </c>
      <c r="FQ497" s="240">
        <f t="shared" ca="1" si="1280"/>
        <v>1.8525817626958532E-4</v>
      </c>
      <c r="FR497" s="240">
        <f t="shared" ca="1" si="1281"/>
        <v>-7.8075393629669496E-5</v>
      </c>
      <c r="FS497" s="240">
        <f t="shared" ca="1" si="1282"/>
        <v>-3.2107782602185811E-5</v>
      </c>
      <c r="FT497" s="240">
        <f t="shared" ca="1" si="1283"/>
        <v>1.4105707475495428E-4</v>
      </c>
      <c r="FU497" s="240">
        <f t="shared" ca="1" si="1284"/>
        <v>-2.4458562263060811E-4</v>
      </c>
      <c r="FV497" s="240">
        <f t="shared" ca="1" si="1285"/>
        <v>3.3871488219376422E-4</v>
      </c>
      <c r="FW497" s="240">
        <f t="shared" ca="1" si="1286"/>
        <v>-4.1982751878770697E-4</v>
      </c>
      <c r="FX497" s="240">
        <f t="shared" ca="1" si="1287"/>
        <v>4.8480641927662151E-4</v>
      </c>
      <c r="FY497" s="240">
        <f t="shared" ca="1" si="1288"/>
        <v>-5.311544809553059E-4</v>
      </c>
      <c r="FZ497" s="240">
        <f t="shared" ca="1" si="1289"/>
        <v>5.5709057380574044E-4</v>
      </c>
      <c r="GA497" s="240">
        <f t="shared" ca="1" si="1290"/>
        <v>-5.6161798832481135E-4</v>
      </c>
      <c r="GB497" s="240">
        <f t="shared" ca="1" si="1291"/>
        <v>5.4456273851155395E-4</v>
      </c>
      <c r="GC497" s="240">
        <f t="shared" ca="1" si="1292"/>
        <v>-5.0658024805159767E-4</v>
      </c>
      <c r="GD497" s="240">
        <f t="shared" ca="1" si="1293"/>
        <v>4.4913016275249253E-4</v>
      </c>
      <c r="GE497" s="240">
        <f t="shared" ca="1" si="1294"/>
        <v>-3.7442025717395215E-4</v>
      </c>
      <c r="GF497" s="240">
        <f t="shared" ca="1" si="1295"/>
        <v>2.8532159108947625E-4</v>
      </c>
      <c r="GG497" s="240">
        <f t="shared" ca="1" si="1296"/>
        <v>-1.8525817626962229E-4</v>
      </c>
      <c r="GH497" s="240">
        <f t="shared" ca="1" si="1297"/>
        <v>7.8075393629708256E-5</v>
      </c>
      <c r="GI497" s="240">
        <f t="shared" ca="1" si="1298"/>
        <v>3.2107782602210571E-5</v>
      </c>
      <c r="GJ497" s="240">
        <f t="shared" ca="1" si="1299"/>
        <v>-1.4105707475497826E-4</v>
      </c>
      <c r="GK497" s="240">
        <f t="shared" ca="1" si="1300"/>
        <v>2.445856226306305E-4</v>
      </c>
      <c r="GL497" s="240">
        <f t="shared" ca="1" si="1301"/>
        <v>-3.3871488219378406E-4</v>
      </c>
      <c r="GM497" s="240">
        <f t="shared" ca="1" si="1302"/>
        <v>4.198275187877235E-4</v>
      </c>
      <c r="GN497" s="240">
        <f t="shared" ca="1" si="1303"/>
        <v>-4.8480641927663409E-4</v>
      </c>
      <c r="GO497" s="240">
        <f t="shared" ca="1" si="1304"/>
        <v>5.3115448095531403E-4</v>
      </c>
      <c r="GP497" s="240">
        <f t="shared" ca="1" si="1305"/>
        <v>-5.5709057380574391E-4</v>
      </c>
      <c r="GQ497" s="240">
        <f t="shared" ca="1" si="1306"/>
        <v>5.6161798832481363E-4</v>
      </c>
      <c r="GR497" s="240">
        <f t="shared" ca="1" si="1307"/>
        <v>-5.4456273851156371E-4</v>
      </c>
      <c r="GS497" s="240">
        <f t="shared" ca="1" si="1308"/>
        <v>5.0658024805161459E-4</v>
      </c>
      <c r="GT497" s="240">
        <f t="shared" ca="1" si="1309"/>
        <v>-4.4913016275251606E-4</v>
      </c>
      <c r="GU497" s="240">
        <f t="shared" ca="1" si="1310"/>
        <v>3.7442025717393366E-4</v>
      </c>
      <c r="GV497" s="240">
        <f t="shared" ca="1" si="1311"/>
        <v>-2.8532159108945484E-4</v>
      </c>
      <c r="GW497" s="240">
        <f t="shared" ca="1" si="1312"/>
        <v>1.8525817626959887E-4</v>
      </c>
      <c r="GX497" s="240">
        <f t="shared" ca="1" si="1313"/>
        <v>-7.8075393629683685E-5</v>
      </c>
      <c r="GY497" s="240">
        <f t="shared" ca="1" si="1314"/>
        <v>-3.2107782602235345E-5</v>
      </c>
      <c r="GZ497" s="240">
        <f t="shared" ca="1" si="1315"/>
        <v>1.4105707475500228E-4</v>
      </c>
      <c r="HA497" s="240">
        <f t="shared" ca="1" si="1316"/>
        <v>-2.4458562263065278E-4</v>
      </c>
      <c r="HB497" s="240">
        <f t="shared" ca="1" si="1317"/>
        <v>3.3871488219375278E-4</v>
      </c>
      <c r="HC497" s="240">
        <f t="shared" ca="1" si="1318"/>
        <v>-4.1982751878769738E-4</v>
      </c>
      <c r="HD497" s="240">
        <f t="shared" ca="1" si="1319"/>
        <v>4.8480641927661425E-4</v>
      </c>
      <c r="HE497" s="240">
        <f t="shared" ca="1" si="1320"/>
        <v>-5.3115448095530113E-4</v>
      </c>
      <c r="HF497" s="240">
        <f t="shared" ca="1" si="1321"/>
        <v>5.5709057380573849E-4</v>
      </c>
      <c r="HG497" s="240">
        <f t="shared" ca="1" si="1322"/>
        <v>-5.6161798832481211E-4</v>
      </c>
      <c r="HH497" s="240">
        <f t="shared" ca="1" si="1323"/>
        <v>5.4456273851155763E-4</v>
      </c>
      <c r="HI497" s="240">
        <f t="shared" ca="1" si="1324"/>
        <v>-5.0658024805160385E-4</v>
      </c>
      <c r="HJ497" s="240">
        <f t="shared" ca="1" si="1325"/>
        <v>4.4913016275250115E-4</v>
      </c>
      <c r="HK497" s="240">
        <f t="shared" ca="1" si="1326"/>
        <v>-3.7442025717391512E-4</v>
      </c>
      <c r="HL497" s="240">
        <f t="shared" ca="1" si="1327"/>
        <v>2.8532159108943342E-4</v>
      </c>
      <c r="HM497" s="240">
        <f t="shared" ca="1" si="1328"/>
        <v>-1.8525817626957543E-4</v>
      </c>
      <c r="HN497" s="240">
        <f t="shared" ca="1" si="1329"/>
        <v>7.8075393629722459E-5</v>
      </c>
      <c r="HO497" s="240">
        <f t="shared" ca="1" si="1330"/>
        <v>3.2107782602196273E-5</v>
      </c>
      <c r="HP497" s="240">
        <f t="shared" ca="1" si="1331"/>
        <v>-1.4105707475496439E-4</v>
      </c>
      <c r="HQ497" s="240">
        <f t="shared" ca="1" si="1332"/>
        <v>2.4458562263061755E-4</v>
      </c>
      <c r="HR497" s="240">
        <f t="shared" ca="1" si="1333"/>
        <v>-3.3871488219377257E-4</v>
      </c>
      <c r="HS497" s="240">
        <f t="shared" ca="1" si="1334"/>
        <v>4.1982751878771391E-4</v>
      </c>
      <c r="HT497" s="240">
        <f t="shared" ca="1" si="1335"/>
        <v>-4.8480641927662682E-4</v>
      </c>
      <c r="HU497" s="240">
        <f t="shared" ca="1" si="1336"/>
        <v>5.3115448095530926E-4</v>
      </c>
      <c r="HV497" s="240">
        <f t="shared" ca="1" si="1337"/>
        <v>-5.5709057380574185E-4</v>
      </c>
      <c r="HW497" s="240">
        <f t="shared" ca="1" si="1338"/>
        <v>5.616179883248107E-4</v>
      </c>
      <c r="HX497" s="240">
        <f t="shared" ca="1" si="1339"/>
        <v>-5.4456273851155135E-4</v>
      </c>
      <c r="HY497" s="240">
        <f t="shared" ca="1" si="1340"/>
        <v>5.0658024805162087E-4</v>
      </c>
      <c r="HZ497" s="240">
        <f t="shared" ca="1" si="1341"/>
        <v>-4.4913016275252468E-4</v>
      </c>
      <c r="IA497" s="240">
        <f t="shared" ca="1" si="1342"/>
        <v>3.7442025717394434E-4</v>
      </c>
      <c r="IB497" s="240">
        <f t="shared" ca="1" si="1343"/>
        <v>-2.853215910894672E-4</v>
      </c>
      <c r="IC497" s="240">
        <f t="shared" ca="1" si="1344"/>
        <v>1.852581762696124E-4</v>
      </c>
      <c r="ID497" s="240">
        <f t="shared" ca="1" si="1345"/>
        <v>-7.8075393629697888E-5</v>
      </c>
      <c r="IE497" s="240">
        <f t="shared" ca="1" si="1346"/>
        <v>-1.2391473312067653E-4</v>
      </c>
      <c r="IF497" s="240">
        <f t="shared" ca="1" si="1347"/>
        <v>1.4105707475498843E-4</v>
      </c>
      <c r="IG497" s="240">
        <f t="shared" ca="1" si="1348"/>
        <v>-2.4458562263063983E-4</v>
      </c>
      <c r="IH497" s="240">
        <f t="shared" ca="1" si="1349"/>
        <v>3.3871488219379235E-4</v>
      </c>
      <c r="II497" s="240">
        <f t="shared" ca="1" si="1350"/>
        <v>-4.1982751878773044E-4</v>
      </c>
      <c r="IJ497" s="240">
        <f t="shared" ca="1" si="1351"/>
        <v>4.8480641927663935E-4</v>
      </c>
      <c r="IK497" s="240">
        <f t="shared" ca="1" si="1352"/>
        <v>-5.3115448095529647E-4</v>
      </c>
      <c r="IL497" s="240">
        <f t="shared" ca="1" si="1353"/>
        <v>5.5709057380573643E-4</v>
      </c>
      <c r="IM497" s="240">
        <f t="shared" ca="1" si="1354"/>
        <v>-5.6161798832481298E-4</v>
      </c>
      <c r="IN497" s="240">
        <f t="shared" ca="1" si="1355"/>
        <v>5.4456273851156121E-4</v>
      </c>
      <c r="IO497" s="240">
        <f t="shared" ca="1" si="1356"/>
        <v>-5.0658024805161014E-4</v>
      </c>
      <c r="IP497" s="240">
        <f t="shared" ca="1" si="1357"/>
        <v>4.4913016275250972E-4</v>
      </c>
      <c r="IQ497" s="240">
        <f t="shared" ca="1" si="1358"/>
        <v>-3.744202571739258E-4</v>
      </c>
      <c r="IR497" s="240">
        <f t="shared" ca="1" si="1359"/>
        <v>2.8532159108944584E-4</v>
      </c>
      <c r="IS497" s="240">
        <f t="shared" ca="1" si="1360"/>
        <v>-1.8525817626958898E-4</v>
      </c>
      <c r="IT497" s="240">
        <f t="shared" ca="1" si="1361"/>
        <v>7.8075393629673318E-5</v>
      </c>
      <c r="IU497" s="240">
        <f t="shared" ca="1" si="1362"/>
        <v>3.2107782602245808E-5</v>
      </c>
      <c r="IV497" s="240">
        <f t="shared" ca="1" si="1363"/>
        <v>-1.4105707475501244E-4</v>
      </c>
      <c r="IW497" s="240">
        <f t="shared" ca="1" si="1364"/>
        <v>2.4458562263060464E-4</v>
      </c>
      <c r="IX497" s="240">
        <f t="shared" ca="1" si="1365"/>
        <v>-3.3871488219376113E-4</v>
      </c>
      <c r="IY497" s="240">
        <f t="shared" ca="1" si="1366"/>
        <v>4.1982751878770437E-4</v>
      </c>
      <c r="IZ497" s="240">
        <f t="shared" ca="1" si="1367"/>
        <v>-4.8480641927661961E-4</v>
      </c>
      <c r="JA497" s="240">
        <f t="shared" ca="1" si="1368"/>
        <v>5.311544809553046E-4</v>
      </c>
      <c r="JB497" s="240">
        <f t="shared" ca="1" si="1369"/>
        <v>-5.570905738057399E-4</v>
      </c>
    </row>
    <row r="498" spans="2:262">
      <c r="B498" s="248">
        <v>137</v>
      </c>
      <c r="C498" s="247">
        <f t="shared" si="1370"/>
        <v>2.6757812500000019E-3</v>
      </c>
      <c r="D498" s="244">
        <f t="shared" ca="1" si="1113"/>
        <v>23.809040203315813</v>
      </c>
      <c r="E498" s="243">
        <f ca="1">EM361</f>
        <v>-0.19095979668418611</v>
      </c>
      <c r="F498" s="242">
        <v>137</v>
      </c>
      <c r="G498" s="240">
        <f t="shared" ca="1" si="1114"/>
        <v>7.8762435183085319E-4</v>
      </c>
      <c r="H498" s="240">
        <f t="shared" ca="1" si="1115"/>
        <v>-7.9430017250650383E-4</v>
      </c>
      <c r="I498" s="240">
        <f t="shared" ca="1" si="1116"/>
        <v>7.6237638857827952E-4</v>
      </c>
      <c r="J498" s="240">
        <f t="shared" ca="1" si="1117"/>
        <v>-6.9340435994731285E-4</v>
      </c>
      <c r="K498" s="240">
        <f t="shared" ca="1" si="1118"/>
        <v>5.9073583337891276E-4</v>
      </c>
      <c r="L498" s="240">
        <f t="shared" ca="1" si="1119"/>
        <v>-4.5936006188846627E-4</v>
      </c>
      <c r="M498" s="240">
        <f t="shared" ca="1" si="1120"/>
        <v>3.0566134829950056E-4</v>
      </c>
      <c r="N498" s="240">
        <f t="shared" ca="1" si="1121"/>
        <v>-1.3710879532407877E-4</v>
      </c>
      <c r="O498" s="240">
        <f t="shared" ca="1" si="1122"/>
        <v>-3.810666101005983E-5</v>
      </c>
      <c r="P498" s="240">
        <f t="shared" ca="1" si="1123"/>
        <v>2.1147029595642192E-4</v>
      </c>
      <c r="Q498" s="240">
        <f t="shared" ca="1" si="1124"/>
        <v>-3.7455737539906304E-4</v>
      </c>
      <c r="R498" s="240">
        <f t="shared" ca="1" si="1125"/>
        <v>5.1944256204058611E-4</v>
      </c>
      <c r="S498" s="240">
        <f t="shared" ca="1" si="1126"/>
        <v>-6.3908505303227807E-4</v>
      </c>
      <c r="T498" s="240">
        <f t="shared" ca="1" si="1127"/>
        <v>7.2767073299817608E-4</v>
      </c>
      <c r="U498" s="241">
        <f t="shared" ca="1" si="1128"/>
        <v>-7.8089471527375458E-4</v>
      </c>
      <c r="V498" s="240">
        <f t="shared" ca="1" si="1129"/>
        <v>7.9617054105868995E-4</v>
      </c>
      <c r="W498" s="240">
        <f t="shared" ca="1" si="1130"/>
        <v>-7.727558702960289E-4</v>
      </c>
      <c r="X498" s="240">
        <f t="shared" ca="1" si="1131"/>
        <v>7.1178855623653522E-4</v>
      </c>
      <c r="Y498" s="240">
        <f t="shared" ca="1" si="1132"/>
        <v>-6.1623135061804107E-4</v>
      </c>
      <c r="Z498" s="240">
        <f t="shared" ca="1" si="1133"/>
        <v>4.9072792655255608E-4</v>
      </c>
      <c r="AA498" s="240">
        <f t="shared" ca="1" si="1134"/>
        <v>-3.4137721579538451E-4</v>
      </c>
      <c r="AB498" s="240">
        <f t="shared" ca="1" si="1135"/>
        <v>1.7543702664381136E-4</v>
      </c>
      <c r="AC498" s="240">
        <f t="shared" ca="1" si="1136"/>
        <v>-9.7134537260128769E-7</v>
      </c>
      <c r="AD498" s="240">
        <f t="shared" ca="1" si="1137"/>
        <v>-1.7354153914571113E-4</v>
      </c>
      <c r="AE498" s="240">
        <f t="shared" ca="1" si="1138"/>
        <v>3.3962104416187134E-4</v>
      </c>
      <c r="AF498" s="240">
        <f t="shared" ca="1" si="1139"/>
        <v>-4.8919641324358335E-4</v>
      </c>
      <c r="AG498" s="240">
        <f t="shared" ca="1" si="1140"/>
        <v>6.1499892065607401E-4</v>
      </c>
      <c r="AH498" s="240">
        <f t="shared" ca="1" si="1141"/>
        <v>-7.1091510046747712E-4</v>
      </c>
      <c r="AI498" s="240">
        <f t="shared" ca="1" si="1142"/>
        <v>7.7228383494926318E-4</v>
      </c>
      <c r="AJ498" s="240">
        <f t="shared" ca="1" si="1143"/>
        <v>-7.9612286504116242E-4</v>
      </c>
      <c r="AK498" s="240">
        <f t="shared" ca="1" si="1144"/>
        <v>7.8127371543681404E-4</v>
      </c>
      <c r="AL498" s="240">
        <f t="shared" ca="1" si="1145"/>
        <v>-7.2845799154846731E-4</v>
      </c>
      <c r="AM498" s="240">
        <f t="shared" ca="1" si="1146"/>
        <v>6.4024231255804245E-4</v>
      </c>
      <c r="AN498" s="240">
        <f t="shared" ca="1" si="1147"/>
        <v>-5.2091358465888404E-4</v>
      </c>
      <c r="AO498" s="240">
        <f t="shared" ca="1" si="1148"/>
        <v>3.7627067567731493E-4</v>
      </c>
      <c r="AP498" s="240">
        <f t="shared" ca="1" si="1149"/>
        <v>-2.1334261479990138E-4</v>
      </c>
      <c r="AQ498" s="240">
        <f t="shared" ca="1" si="1150"/>
        <v>4.0047011699180014E-5</v>
      </c>
      <c r="AR498" s="240">
        <f t="shared" ca="1" si="1151"/>
        <v>1.3519470556675475E-4</v>
      </c>
      <c r="AS498" s="240">
        <f t="shared" ca="1" si="1152"/>
        <v>-3.0386653608199842E-4</v>
      </c>
      <c r="AT498" s="240">
        <f t="shared" ca="1" si="1153"/>
        <v>4.5777174743852692E-4</v>
      </c>
      <c r="AU498" s="240">
        <f t="shared" ca="1" si="1154"/>
        <v>-5.8943120201247745E-4</v>
      </c>
      <c r="AV498" s="240">
        <f t="shared" ca="1" si="1155"/>
        <v>6.9244681119094373E-4</v>
      </c>
      <c r="AW498" s="240">
        <f t="shared" ca="1" si="1156"/>
        <v>-7.6181245522230457E-4</v>
      </c>
      <c r="AX498" s="240">
        <f t="shared" ca="1" si="1157"/>
        <v>7.941572593096241E-4</v>
      </c>
      <c r="AY498" s="240">
        <f t="shared" ca="1" si="1158"/>
        <v>-7.8790940376561658E-4</v>
      </c>
      <c r="AZ498" s="240">
        <f t="shared" ca="1" si="1159"/>
        <v>7.4337250775337489E-4</v>
      </c>
      <c r="BA498" s="240">
        <f t="shared" ca="1" si="1160"/>
        <v>-6.6271087468848478E-4</v>
      </c>
      <c r="BB498" s="240">
        <f t="shared" ca="1" si="1161"/>
        <v>5.4984431631312767E-4</v>
      </c>
      <c r="BC498" s="240">
        <f t="shared" ca="1" si="1162"/>
        <v>-4.1025766654410986E-4</v>
      </c>
      <c r="BD498" s="240">
        <f t="shared" ca="1" si="1163"/>
        <v>2.5073424191032133E-4</v>
      </c>
      <c r="BE498" s="240">
        <f t="shared" ca="1" si="1164"/>
        <v>-7.902620126688277E-5</v>
      </c>
      <c r="BF498" s="240">
        <f t="shared" ca="1" si="1165"/>
        <v>-9.652217610041933E-5</v>
      </c>
      <c r="BG498" s="240">
        <f t="shared" ca="1" si="1166"/>
        <v>2.673799869011489E-4</v>
      </c>
      <c r="BH498" s="240">
        <f t="shared" ca="1" si="1167"/>
        <v>-4.2524426939783073E-4</v>
      </c>
      <c r="BI498" s="240">
        <f t="shared" ca="1" si="1168"/>
        <v>5.6244349197513395E-4</v>
      </c>
      <c r="BJ498" s="240">
        <f t="shared" ca="1" si="1169"/>
        <v>-6.7231035689507433E-4</v>
      </c>
      <c r="BK498" s="240">
        <f t="shared" ca="1" si="1170"/>
        <v>7.4950580256382521E-4</v>
      </c>
      <c r="BL498" s="240">
        <f t="shared" ca="1" si="1171"/>
        <v>-7.9027845918044838E-4</v>
      </c>
      <c r="BM498" s="240">
        <f t="shared" ca="1" si="1172"/>
        <v>7.9264694932803517E-4</v>
      </c>
      <c r="BN498" s="240">
        <f t="shared" ca="1" si="1173"/>
        <v>-7.5649617447536314E-4</v>
      </c>
      <c r="BO498" s="240">
        <f t="shared" ca="1" si="1174"/>
        <v>6.8358290827518582E-4</v>
      </c>
      <c r="BP498" s="240">
        <f t="shared" ca="1" si="1175"/>
        <v>-5.7745042484869916E-4</v>
      </c>
      <c r="BQ498" s="240">
        <f t="shared" ca="1" si="1176"/>
        <v>4.432563107578725E-4</v>
      </c>
      <c r="BR498" s="240">
        <f t="shared" ca="1" si="1177"/>
        <v>-2.875218282702536E-4</v>
      </c>
      <c r="BS498" s="240">
        <f t="shared" ca="1" si="1178"/>
        <v>1.1781500979384459E-4</v>
      </c>
      <c r="BT498" s="240">
        <f t="shared" ca="1" si="1179"/>
        <v>5.761711625752497E-5</v>
      </c>
      <c r="BU498" s="240">
        <f t="shared" ca="1" si="1180"/>
        <v>-2.302492959121339E-4</v>
      </c>
      <c r="BV498" s="240">
        <f t="shared" ca="1" si="1181"/>
        <v>3.9169234066515626E-4</v>
      </c>
      <c r="BW498" s="240">
        <f t="shared" ca="1" si="1182"/>
        <v>-5.341008063014062E-4</v>
      </c>
      <c r="BX498" s="240">
        <f t="shared" ca="1" si="1183"/>
        <v>6.5055424806199935E-4</v>
      </c>
      <c r="BY498" s="240">
        <f t="shared" ca="1" si="1184"/>
        <v>-7.3539352477800641E-4</v>
      </c>
      <c r="BZ498" s="240">
        <f t="shared" ca="1" si="1185"/>
        <v>7.8449580902288576E-4</v>
      </c>
      <c r="CA498" s="240">
        <f t="shared" ca="1" si="1186"/>
        <v>-7.9547493896184969E-4</v>
      </c>
      <c r="CB498" s="240">
        <f t="shared" ca="1" si="1187"/>
        <v>7.6779737565180152E-4</v>
      </c>
      <c r="CC498" s="240">
        <f t="shared" ca="1" si="1188"/>
        <v>-7.0280813076106091E-4</v>
      </c>
      <c r="CD498" s="240">
        <f t="shared" ca="1" si="1189"/>
        <v>6.0366540473212648E-4</v>
      </c>
      <c r="CE498" s="240">
        <f t="shared" ca="1" si="1190"/>
        <v>-4.751871116943523E-4</v>
      </c>
      <c r="CF498" s="240">
        <f t="shared" ca="1" si="1191"/>
        <v>3.236167493619658E-4</v>
      </c>
      <c r="CG498" s="240">
        <f t="shared" ca="1" si="1192"/>
        <v>-1.5631999164283702E-4</v>
      </c>
      <c r="CH498" s="240">
        <f t="shared" ca="1" si="1193"/>
        <v>-1.8573251734880255E-5</v>
      </c>
      <c r="CI498" s="240">
        <f t="shared" ca="1" si="1194"/>
        <v>1.9256391420181015E-4</v>
      </c>
      <c r="CJ498" s="240">
        <f t="shared" ca="1" si="1195"/>
        <v>-3.5719679077564272E-4</v>
      </c>
      <c r="CK498" s="240">
        <f t="shared" ca="1" si="1196"/>
        <v>5.0447142500359313E-4</v>
      </c>
      <c r="CL498" s="240">
        <f t="shared" ca="1" si="1197"/>
        <v>-6.2723089706354714E-4</v>
      </c>
      <c r="CM498" s="240">
        <f t="shared" ca="1" si="1198"/>
        <v>7.1950961957814E-4</v>
      </c>
      <c r="CN498" s="240">
        <f t="shared" ca="1" si="1199"/>
        <v>-7.768232397476776E-4</v>
      </c>
      <c r="CO498" s="240">
        <f t="shared" ca="1" si="1200"/>
        <v>7.9638655979232995E-4</v>
      </c>
      <c r="CP498" s="240">
        <f t="shared" ca="1" si="1201"/>
        <v>-7.7724888569918763E-4</v>
      </c>
      <c r="CQ498" s="240">
        <f t="shared" ca="1" si="1202"/>
        <v>7.2034022690122066E-4</v>
      </c>
      <c r="CR498" s="240">
        <f t="shared" ca="1" si="1203"/>
        <v>-6.2842610178071002E-4</v>
      </c>
      <c r="CS498" s="240">
        <f t="shared" ca="1" si="1204"/>
        <v>5.0597314525730266E-4</v>
      </c>
      <c r="CT498" s="240">
        <f t="shared" ca="1" si="1205"/>
        <v>-3.5893204935894441E-4</v>
      </c>
      <c r="CU498" s="240">
        <f t="shared" ca="1" si="1206"/>
        <v>1.9444838493996966E-4</v>
      </c>
      <c r="CV498" s="240">
        <f t="shared" ca="1" si="1207"/>
        <v>-2.0515357377973219E-5</v>
      </c>
      <c r="CW498" s="240">
        <f t="shared" ca="1" si="1208"/>
        <v>-1.5441462915554531E-4</v>
      </c>
      <c r="CX498" s="240">
        <f t="shared" ca="1" si="1209"/>
        <v>3.2184072253036675E-4</v>
      </c>
      <c r="CY498" s="240">
        <f t="shared" ca="1" si="1210"/>
        <v>-4.7362672785648667E-4</v>
      </c>
      <c r="CZ498" s="240">
        <f t="shared" ca="1" si="1211"/>
        <v>6.0239649189510315E-4</v>
      </c>
      <c r="DA498" s="240">
        <f t="shared" ca="1" si="1212"/>
        <v>-7.0189235268312139E-4</v>
      </c>
      <c r="DB498" s="240">
        <f t="shared" ca="1" si="1213"/>
        <v>7.6727923524622782E-4</v>
      </c>
      <c r="DC498" s="240">
        <f t="shared" ca="1" si="1214"/>
        <v>-7.9537961564504637E-4</v>
      </c>
      <c r="DD498" s="240">
        <f t="shared" ca="1" si="1215"/>
        <v>7.8482793510196644E-4</v>
      </c>
      <c r="DE498" s="240">
        <f t="shared" ca="1" si="1216"/>
        <v>-7.3613696034040418E-4</v>
      </c>
      <c r="DF498" s="240">
        <f t="shared" ca="1" si="1217"/>
        <v>6.5167286530649123E-4</v>
      </c>
      <c r="DG498" s="240">
        <f t="shared" ca="1" si="1218"/>
        <v>-5.3554024519528024E-4</v>
      </c>
      <c r="DH498" s="240">
        <f t="shared" ca="1" si="1219"/>
        <v>3.9338265061032333E-4</v>
      </c>
      <c r="DI498" s="240">
        <f t="shared" ca="1" si="1220"/>
        <v>-2.321083350460712E-4</v>
      </c>
      <c r="DJ498" s="240">
        <f t="shared" ca="1" si="1221"/>
        <v>5.9554543198015315E-5</v>
      </c>
      <c r="DK498" s="240">
        <f t="shared" ca="1" si="1222"/>
        <v>1.15893345742565E-4</v>
      </c>
      <c r="DL498" s="240">
        <f t="shared" ca="1" si="1223"/>
        <v>-2.8570931179459631E-4</v>
      </c>
      <c r="DM498" s="240">
        <f t="shared" ca="1" si="1224"/>
        <v>4.416410224371358E-4</v>
      </c>
      <c r="DN498" s="240">
        <f t="shared" ca="1" si="1225"/>
        <v>-5.7611086081401264E-4</v>
      </c>
      <c r="DO498" s="240">
        <f t="shared" ca="1" si="1226"/>
        <v>6.8258416563195875E-4</v>
      </c>
      <c r="DP498" s="240">
        <f t="shared" ca="1" si="1227"/>
        <v>-7.5588678786135861E-4</v>
      </c>
      <c r="DQ498" s="240">
        <f t="shared" ca="1" si="1228"/>
        <v>7.9245653233664577E-4</v>
      </c>
      <c r="DR498" s="240">
        <f t="shared" ca="1" si="1229"/>
        <v>-7.9051626526626903E-4</v>
      </c>
      <c r="DS498" s="240">
        <f t="shared" ca="1" si="1230"/>
        <v>7.5016027536416272E-4</v>
      </c>
      <c r="DT498" s="240">
        <f t="shared" ca="1" si="1231"/>
        <v>-6.7334969181992183E-4</v>
      </c>
      <c r="DU498" s="240">
        <f t="shared" ca="1" si="1232"/>
        <v>5.6381718177483052E-4</v>
      </c>
      <c r="DV498" s="240">
        <f t="shared" ca="1" si="1233"/>
        <v>-4.2688555860009208E-4</v>
      </c>
      <c r="DW498" s="240">
        <f t="shared" ca="1" si="1234"/>
        <v>2.6920911584280097E-4</v>
      </c>
      <c r="DX498" s="240">
        <f t="shared" ca="1" si="1235"/>
        <v>-9.8450256907086351E-5</v>
      </c>
      <c r="DY498" s="240">
        <f t="shared" ca="1" si="1236"/>
        <v>-7.7092865108588024E-5</v>
      </c>
      <c r="DZ498" s="240">
        <f t="shared" ca="1" si="1237"/>
        <v>2.488896023015749E-4</v>
      </c>
      <c r="EA498" s="240">
        <f t="shared" ca="1" si="1238"/>
        <v>-4.0859136511154807E-4</v>
      </c>
      <c r="EB498" s="240">
        <f t="shared" ca="1" si="1239"/>
        <v>5.4843732820783844E-4</v>
      </c>
      <c r="EC498" s="240">
        <f t="shared" ca="1" si="1240"/>
        <v>-6.6163157353847548E-4</v>
      </c>
      <c r="ED498" s="240">
        <f t="shared" ca="1" si="1241"/>
        <v>7.4267334299665431E-4</v>
      </c>
      <c r="EE498" s="240">
        <f t="shared" ca="1" si="1242"/>
        <v>-7.8762435183085645E-4</v>
      </c>
      <c r="EF498" s="240">
        <f t="shared" ca="1" si="1243"/>
        <v>7.9430017250650394E-4</v>
      </c>
      <c r="EG498" s="240">
        <f t="shared" ca="1" si="1244"/>
        <v>-7.623763885782741E-4</v>
      </c>
      <c r="EH498" s="240">
        <f t="shared" ca="1" si="1245"/>
        <v>6.9340435994731534E-4</v>
      </c>
      <c r="EI498" s="240">
        <f t="shared" ca="1" si="1246"/>
        <v>-5.9073583337890083E-4</v>
      </c>
      <c r="EJ498" s="240">
        <f t="shared" ca="1" si="1247"/>
        <v>4.5936006188847256E-4</v>
      </c>
      <c r="EK498" s="240">
        <f t="shared" ca="1" si="1248"/>
        <v>-3.0566134829948933E-4</v>
      </c>
      <c r="EL498" s="240">
        <f t="shared" ca="1" si="1249"/>
        <v>1.3710879532408913E-4</v>
      </c>
      <c r="EM498" s="240">
        <f t="shared" ca="1" si="1250"/>
        <v>3.8106661010071919E-5</v>
      </c>
      <c r="EN498" s="240">
        <f t="shared" ca="1" si="1251"/>
        <v>-2.1147029595641173E-4</v>
      </c>
      <c r="EO498" s="240">
        <f t="shared" ca="1" si="1252"/>
        <v>3.7455737539906868E-4</v>
      </c>
      <c r="EP498" s="240">
        <f t="shared" ca="1" si="1253"/>
        <v>-5.1944256204057375E-4</v>
      </c>
      <c r="EQ498" s="240">
        <f t="shared" ca="1" si="1254"/>
        <v>6.3908505303228186E-4</v>
      </c>
      <c r="ER498" s="240">
        <f t="shared" ca="1" si="1255"/>
        <v>-7.2767073299816708E-4</v>
      </c>
      <c r="ES498" s="240">
        <f t="shared" ca="1" si="1256"/>
        <v>7.808947152737548E-4</v>
      </c>
      <c r="ET498" s="240">
        <f t="shared" ca="1" si="1257"/>
        <v>-7.9617054105869038E-4</v>
      </c>
      <c r="EU498" s="240">
        <f t="shared" ca="1" si="1258"/>
        <v>7.7275587029602868E-4</v>
      </c>
      <c r="EV498" s="240">
        <f t="shared" ca="1" si="1259"/>
        <v>-7.1178855623652481E-4</v>
      </c>
      <c r="EW498" s="240">
        <f t="shared" ca="1" si="1260"/>
        <v>6.1623135061804422E-4</v>
      </c>
      <c r="EX498" s="240">
        <f t="shared" ca="1" si="1261"/>
        <v>-4.9072792655253765E-4</v>
      </c>
      <c r="EY498" s="240">
        <f t="shared" ca="1" si="1262"/>
        <v>3.4137721579539405E-4</v>
      </c>
      <c r="EZ498" s="240">
        <f t="shared" ca="1" si="1263"/>
        <v>-1.7543702664379957E-4</v>
      </c>
      <c r="FA498" s="240">
        <f t="shared" ca="1" si="1264"/>
        <v>9.7134537261180445E-7</v>
      </c>
      <c r="FB498" s="240">
        <f t="shared" ca="1" si="1265"/>
        <v>1.7354153914572295E-4</v>
      </c>
      <c r="FC498" s="240">
        <f t="shared" ca="1" si="1266"/>
        <v>-3.3962104416190278E-4</v>
      </c>
      <c r="FD498" s="240">
        <f t="shared" ca="1" si="1267"/>
        <v>4.8919641324359289E-4</v>
      </c>
      <c r="FE498" s="240">
        <f t="shared" ca="1" si="1268"/>
        <v>-6.149989206560674E-4</v>
      </c>
      <c r="FF498" s="240">
        <f t="shared" ca="1" si="1269"/>
        <v>7.1091510046745706E-4</v>
      </c>
      <c r="FG498" s="240">
        <f t="shared" ca="1" si="1270"/>
        <v>-7.7228383494926892E-4</v>
      </c>
      <c r="FH498" s="240">
        <f t="shared" ca="1" si="1271"/>
        <v>7.9612286504116253E-4</v>
      </c>
      <c r="FI498" s="240">
        <f t="shared" ca="1" si="1272"/>
        <v>-7.8127371543681816E-4</v>
      </c>
      <c r="FJ498" s="240">
        <f t="shared" ca="1" si="1273"/>
        <v>7.2845799154848531E-4</v>
      </c>
      <c r="FK498" s="240">
        <f t="shared" ca="1" si="1274"/>
        <v>-6.4024231255802857E-4</v>
      </c>
      <c r="FL498" s="240">
        <f t="shared" ca="1" si="1275"/>
        <v>5.2091358465888339E-4</v>
      </c>
      <c r="FM498" s="240">
        <f t="shared" ca="1" si="1276"/>
        <v>-3.7627067567733418E-4</v>
      </c>
      <c r="FN498" s="240">
        <f t="shared" ca="1" si="1277"/>
        <v>2.1334261479985701E-4</v>
      </c>
      <c r="FO498" s="240">
        <f t="shared" ca="1" si="1278"/>
        <v>-4.0047011699167952E-5</v>
      </c>
      <c r="FP498" s="240">
        <f t="shared" ca="1" si="1279"/>
        <v>-1.351947055667444E-4</v>
      </c>
      <c r="FQ498" s="240">
        <f t="shared" ca="1" si="1280"/>
        <v>3.0386653608197815E-4</v>
      </c>
      <c r="FR498" s="240">
        <f t="shared" ca="1" si="1281"/>
        <v>-4.5777174743856459E-4</v>
      </c>
      <c r="FS498" s="240">
        <f t="shared" ca="1" si="1282"/>
        <v>5.8943120201247789E-4</v>
      </c>
      <c r="FT498" s="240">
        <f t="shared" ca="1" si="1283"/>
        <v>-6.9244681119093299E-4</v>
      </c>
      <c r="FU498" s="240">
        <f t="shared" ca="1" si="1284"/>
        <v>7.6181245522229156E-4</v>
      </c>
      <c r="FV498" s="240">
        <f t="shared" ca="1" si="1285"/>
        <v>-7.9415725930962583E-4</v>
      </c>
      <c r="FW498" s="240">
        <f t="shared" ca="1" si="1286"/>
        <v>7.8790940376561648E-4</v>
      </c>
      <c r="FX498" s="240">
        <f t="shared" ca="1" si="1287"/>
        <v>-7.433725077533827E-4</v>
      </c>
      <c r="FY498" s="240">
        <f t="shared" ca="1" si="1288"/>
        <v>6.627108746885095E-4</v>
      </c>
      <c r="FZ498" s="240">
        <f t="shared" ca="1" si="1289"/>
        <v>-5.4984431631311076E-4</v>
      </c>
      <c r="GA498" s="240">
        <f t="shared" ca="1" si="1290"/>
        <v>4.1025766654410916E-4</v>
      </c>
      <c r="GB498" s="240">
        <f t="shared" ca="1" si="1291"/>
        <v>-2.5073424191034209E-4</v>
      </c>
      <c r="GC498" s="240">
        <f t="shared" ca="1" si="1292"/>
        <v>7.9026201266836935E-5</v>
      </c>
      <c r="GD498" s="240">
        <f t="shared" ca="1" si="1293"/>
        <v>9.6522176100442586E-5</v>
      </c>
      <c r="GE498" s="240">
        <f t="shared" ca="1" si="1294"/>
        <v>-2.6737998690114971E-4</v>
      </c>
      <c r="GF498" s="240">
        <f t="shared" ca="1" si="1295"/>
        <v>4.2524426939781219E-4</v>
      </c>
      <c r="GG498" s="240">
        <f t="shared" ca="1" si="1296"/>
        <v>-5.6244349197516659E-4</v>
      </c>
      <c r="GH498" s="240">
        <f t="shared" ca="1" si="1297"/>
        <v>6.7231035689507476E-4</v>
      </c>
      <c r="GI498" s="240">
        <f t="shared" ca="1" si="1298"/>
        <v>-7.4950580256381784E-4</v>
      </c>
      <c r="GJ498" s="240">
        <f t="shared" ca="1" si="1299"/>
        <v>7.9027845918044296E-4</v>
      </c>
      <c r="GK498" s="240">
        <f t="shared" ca="1" si="1300"/>
        <v>-7.9264694932803278E-4</v>
      </c>
      <c r="GL498" s="240">
        <f t="shared" ca="1" si="1301"/>
        <v>7.5649617447536292E-4</v>
      </c>
      <c r="GM498" s="240">
        <f t="shared" ca="1" si="1302"/>
        <v>-6.8358290827519699E-4</v>
      </c>
      <c r="GN498" s="240">
        <f t="shared" ca="1" si="1303"/>
        <v>5.7745042484872973E-4</v>
      </c>
      <c r="GO498" s="240">
        <f t="shared" ca="1" si="1304"/>
        <v>-4.432563107578531E-4</v>
      </c>
      <c r="GP498" s="240">
        <f t="shared" ca="1" si="1305"/>
        <v>2.8752182827025289E-4</v>
      </c>
      <c r="GQ498" s="240">
        <f t="shared" ca="1" si="1306"/>
        <v>-1.1781500979386622E-4</v>
      </c>
      <c r="GR498" s="240">
        <f t="shared" ca="1" si="1307"/>
        <v>-5.7617116257570886E-5</v>
      </c>
      <c r="GS498" s="240">
        <f t="shared" ca="1" si="1308"/>
        <v>2.3024929591215635E-4</v>
      </c>
      <c r="GT498" s="240">
        <f t="shared" ca="1" si="1309"/>
        <v>-3.9169234066515691E-4</v>
      </c>
      <c r="GU498" s="240">
        <f t="shared" ca="1" si="1310"/>
        <v>5.3410080630139005E-4</v>
      </c>
      <c r="GV498" s="240">
        <f t="shared" ca="1" si="1311"/>
        <v>-6.5055424806202591E-4</v>
      </c>
      <c r="GW498" s="240">
        <f t="shared" ca="1" si="1312"/>
        <v>7.3539352477801541E-4</v>
      </c>
      <c r="GX498" s="240">
        <f t="shared" ca="1" si="1313"/>
        <v>-7.8449580902288586E-4</v>
      </c>
      <c r="GY498" s="240">
        <f t="shared" ca="1" si="1314"/>
        <v>7.9547493896185185E-4</v>
      </c>
      <c r="GZ498" s="240">
        <f t="shared" ca="1" si="1315"/>
        <v>-7.6779737565179544E-4</v>
      </c>
      <c r="HA498" s="240">
        <f t="shared" ca="1" si="1316"/>
        <v>7.0280813076106048E-4</v>
      </c>
      <c r="HB498" s="240">
        <f t="shared" ca="1" si="1317"/>
        <v>-6.0366540473214079E-4</v>
      </c>
      <c r="HC498" s="240">
        <f t="shared" ca="1" si="1318"/>
        <v>4.7518711169438797E-4</v>
      </c>
      <c r="HD498" s="240">
        <f t="shared" ca="1" si="1319"/>
        <v>-3.2361674936192379E-4</v>
      </c>
      <c r="HE498" s="240">
        <f t="shared" ca="1" si="1320"/>
        <v>1.5631999164283624E-4</v>
      </c>
      <c r="HF498" s="240">
        <f t="shared" ca="1" si="1321"/>
        <v>1.8573251734881069E-5</v>
      </c>
      <c r="HG498" s="240">
        <f t="shared" ca="1" si="1322"/>
        <v>-1.9256391420185485E-4</v>
      </c>
      <c r="HH498" s="240">
        <f t="shared" ca="1" si="1323"/>
        <v>3.5719679077564348E-4</v>
      </c>
      <c r="HI498" s="240">
        <f t="shared" ca="1" si="1324"/>
        <v>-5.0447142500359378E-4</v>
      </c>
      <c r="HJ498" s="240">
        <f t="shared" ca="1" si="1325"/>
        <v>6.2723089706351971E-4</v>
      </c>
      <c r="HK498" s="240">
        <f t="shared" ca="1" si="1326"/>
        <v>-7.1950961957815973E-4</v>
      </c>
      <c r="HL498" s="240">
        <f t="shared" ca="1" si="1327"/>
        <v>7.7682323974767771E-4</v>
      </c>
      <c r="HM498" s="240">
        <f t="shared" ca="1" si="1328"/>
        <v>-7.9638655979232984E-4</v>
      </c>
      <c r="HN498" s="240">
        <f t="shared" ca="1" si="1329"/>
        <v>7.7724888569919728E-4</v>
      </c>
      <c r="HO498" s="240">
        <f t="shared" ca="1" si="1330"/>
        <v>-7.2034022690120104E-4</v>
      </c>
      <c r="HP498" s="240">
        <f t="shared" ca="1" si="1331"/>
        <v>6.2842610178070947E-4</v>
      </c>
      <c r="HQ498" s="240">
        <f t="shared" ca="1" si="1332"/>
        <v>-5.0597314525730212E-4</v>
      </c>
      <c r="HR498" s="240">
        <f t="shared" ca="1" si="1333"/>
        <v>3.5893204935898414E-4</v>
      </c>
      <c r="HS498" s="240">
        <f t="shared" ca="1" si="1334"/>
        <v>-1.9444838493992499E-4</v>
      </c>
      <c r="HT498" s="240">
        <f t="shared" ca="1" si="1335"/>
        <v>2.051535737797246E-5</v>
      </c>
      <c r="HU498" s="240">
        <f t="shared" ca="1" si="1336"/>
        <v>1.5441462915554609E-4</v>
      </c>
      <c r="HV498" s="240">
        <f t="shared" ca="1" si="1337"/>
        <v>-3.2184072253040887E-4</v>
      </c>
      <c r="HW498" s="240">
        <f t="shared" ca="1" si="1338"/>
        <v>4.7362672785648726E-4</v>
      </c>
      <c r="HX498" s="240">
        <f t="shared" ca="1" si="1339"/>
        <v>-6.0239649189510359E-4</v>
      </c>
      <c r="HY498" s="240">
        <f t="shared" ca="1" si="1340"/>
        <v>7.0189235268310036E-4</v>
      </c>
      <c r="HZ498" s="240">
        <f t="shared" ca="1" si="1341"/>
        <v>-7.6727923524624007E-4</v>
      </c>
      <c r="IA498" s="240">
        <f t="shared" ca="1" si="1342"/>
        <v>7.9537961564504647E-4</v>
      </c>
      <c r="IB498" s="240">
        <f t="shared" ca="1" si="1343"/>
        <v>-7.8482793510196633E-4</v>
      </c>
      <c r="IC498" s="240">
        <f t="shared" ca="1" si="1344"/>
        <v>7.361369603404212E-4</v>
      </c>
      <c r="ID498" s="240">
        <f t="shared" ca="1" si="1345"/>
        <v>-6.5167286530646478E-4</v>
      </c>
      <c r="IE498" s="240">
        <f t="shared" ca="1" si="1346"/>
        <v>2.437060821009081E-5</v>
      </c>
      <c r="IF498" s="240">
        <f t="shared" ca="1" si="1347"/>
        <v>-3.9338265061032262E-4</v>
      </c>
      <c r="IG498" s="240">
        <f t="shared" ca="1" si="1348"/>
        <v>2.3210833504611373E-4</v>
      </c>
      <c r="IH498" s="240">
        <f t="shared" ca="1" si="1349"/>
        <v>-5.9554543197969399E-5</v>
      </c>
      <c r="II498" s="240">
        <f t="shared" ca="1" si="1350"/>
        <v>-1.1589334574256581E-4</v>
      </c>
      <c r="IJ498" s="240">
        <f t="shared" ca="1" si="1351"/>
        <v>2.8570931179459712E-4</v>
      </c>
      <c r="IK498" s="240">
        <f t="shared" ca="1" si="1352"/>
        <v>-4.4164102243709883E-4</v>
      </c>
      <c r="IL498" s="240">
        <f t="shared" ca="1" si="1353"/>
        <v>5.7611086081401307E-4</v>
      </c>
      <c r="IM498" s="240">
        <f t="shared" ca="1" si="1354"/>
        <v>-6.8258416563195918E-4</v>
      </c>
      <c r="IN498" s="240">
        <f t="shared" ca="1" si="1355"/>
        <v>7.5588678786134452E-4</v>
      </c>
      <c r="IO498" s="240">
        <f t="shared" ca="1" si="1356"/>
        <v>-7.9245653233665032E-4</v>
      </c>
      <c r="IP498" s="240">
        <f t="shared" ca="1" si="1357"/>
        <v>7.9051626526626903E-4</v>
      </c>
      <c r="IQ498" s="240">
        <f t="shared" ca="1" si="1358"/>
        <v>-7.5016027536416239E-4</v>
      </c>
      <c r="IR498" s="240">
        <f t="shared" ca="1" si="1359"/>
        <v>6.7334969181994558E-4</v>
      </c>
      <c r="IS498" s="240">
        <f t="shared" ca="1" si="1360"/>
        <v>-5.63817181774798E-4</v>
      </c>
      <c r="IT498" s="240">
        <f t="shared" ca="1" si="1361"/>
        <v>4.2688555860009137E-4</v>
      </c>
      <c r="IU498" s="240">
        <f t="shared" ca="1" si="1362"/>
        <v>-2.6920911584280021E-4</v>
      </c>
      <c r="IV498" s="240">
        <f t="shared" ca="1" si="1363"/>
        <v>9.8450256907130505E-5</v>
      </c>
      <c r="IW498" s="240">
        <f t="shared" ca="1" si="1364"/>
        <v>7.7092865108633832E-5</v>
      </c>
      <c r="IX498" s="240">
        <f t="shared" ca="1" si="1365"/>
        <v>-2.4888960230157566E-4</v>
      </c>
      <c r="IY498" s="240">
        <f t="shared" ca="1" si="1366"/>
        <v>4.0859136511154872E-4</v>
      </c>
      <c r="IZ498" s="240">
        <f t="shared" ca="1" si="1367"/>
        <v>-5.4843732820780613E-4</v>
      </c>
      <c r="JA498" s="240">
        <f t="shared" ca="1" si="1368"/>
        <v>6.6163157353850096E-4</v>
      </c>
      <c r="JB498" s="240">
        <f t="shared" ca="1" si="1369"/>
        <v>-7.4267334299665453E-4</v>
      </c>
    </row>
    <row r="499" spans="2:262">
      <c r="B499" s="248">
        <v>138</v>
      </c>
      <c r="C499" s="247">
        <f t="shared" si="1370"/>
        <v>2.695312500000002E-3</v>
      </c>
      <c r="D499" s="244">
        <f t="shared" ca="1" si="1113"/>
        <v>23.80992435951697</v>
      </c>
      <c r="E499" s="243">
        <f ca="1">EN361</f>
        <v>-0.19007564048303097</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23.806234974607221</v>
      </c>
      <c r="E500" s="243">
        <f ca="1">EO361</f>
        <v>-0.19376502539277932</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23.803380620322816</v>
      </c>
      <c r="E501" s="243">
        <f ca="1">EP361</f>
        <v>-0.19661937967718285</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23.798198679941002</v>
      </c>
      <c r="E502" s="243">
        <f ca="1">EQ361</f>
        <v>-0.20180132005899923</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23.798616326400161</v>
      </c>
      <c r="E503" s="243">
        <f ca="1">ER361</f>
        <v>-0.20138367359983739</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23.79831350655239</v>
      </c>
      <c r="E504" s="243">
        <f ca="1">ES361</f>
        <v>-0.2016864934476095</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23.804182049028086</v>
      </c>
      <c r="E505" s="243">
        <f ca="1">ET361</f>
        <v>-0.19581795097191337</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23.806168463570181</v>
      </c>
      <c r="E506" s="243">
        <f ca="1">EU361</f>
        <v>-0.19383153642982015</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23.810881481541976</v>
      </c>
      <c r="E507" s="243">
        <f ca="1">EV361</f>
        <v>-0.18911851845802347</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23.808273312433805</v>
      </c>
      <c r="E508" s="243">
        <f ca="1">EW361</f>
        <v>-0.19172668756619501</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23.807452890839961</v>
      </c>
      <c r="E509" s="243">
        <f ca="1">EX361</f>
        <v>-0.19254710916003973</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23.80109336193928</v>
      </c>
      <c r="E510" s="243">
        <f ca="1">EY361</f>
        <v>-0.19890663806071962</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23.799775121345917</v>
      </c>
      <c r="E511" s="243">
        <f ca="1">EZ361</f>
        <v>-0.20022487865408228</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23.797093933207165</v>
      </c>
      <c r="E512" s="243">
        <f ca="1">FA361</f>
        <v>-0.20290606679283557</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23.800825229403813</v>
      </c>
      <c r="E513" s="243">
        <f ca="1">FB361</f>
        <v>-0.1991747705961853</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23.803475251735978</v>
      </c>
      <c r="E514" s="243">
        <f ca="1">FC361</f>
        <v>-0.19652474826401994</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23.808530604457406</v>
      </c>
      <c r="E515" s="243">
        <f ca="1">FD361</f>
        <v>-0.19146939554259304</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23.809881706777681</v>
      </c>
      <c r="E516" s="243">
        <f ca="1">FE361</f>
        <v>-0.19011829322231796</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23.809317867841472</v>
      </c>
      <c r="E517" s="243">
        <f ca="1">FF361</f>
        <v>-0.19068213215852942</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23.806054304173049</v>
      </c>
      <c r="E518" s="243">
        <f ca="1">FG361</f>
        <v>-0.19394569582695065</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23.801307356135627</v>
      </c>
      <c r="E519" s="243">
        <f ca="1">FH361</f>
        <v>-0.19869264386437344</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23.799297802345208</v>
      </c>
      <c r="E520" s="243">
        <f ca="1">FI361</f>
        <v>-0.20070219765479314</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23.79757327123777</v>
      </c>
      <c r="E521" s="243">
        <f ca="1">FJ361</f>
        <v>-0.20242672876222964</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23.801953836320941</v>
      </c>
      <c r="E522" s="243">
        <f ca="1">FK361</f>
        <v>-0.1980461636790595</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23.803904146258624</v>
      </c>
      <c r="E523" s="243">
        <f ca="1">FL361</f>
        <v>-0.19609585374137428</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23.810261867058585</v>
      </c>
      <c r="E524" s="243">
        <f ca="1">FM361</f>
        <v>-0.18973813294141353</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23.809009783226259</v>
      </c>
      <c r="E525" s="243">
        <f ca="1">FN361</f>
        <v>-0.19099021677374312</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23.810691438670112</v>
      </c>
      <c r="E526" s="243">
        <f ca="1">FO361</f>
        <v>-0.18930856132988855</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23.803876229036039</v>
      </c>
      <c r="E527" s="243">
        <f ca="1">FP361</f>
        <v>-0.19612377096396175</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23.802951986047525</v>
      </c>
      <c r="E528" s="243">
        <f ca="1">FQ361</f>
        <v>-0.19704801395247687</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23.797225435617065</v>
      </c>
      <c r="E529" s="243">
        <f ca="1">FR361</f>
        <v>-0.20277456438293637</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23.800427212415492</v>
      </c>
      <c r="E530" s="243">
        <f ca="1">FS361</f>
        <v>-0.19957278758450728</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23.800683459224487</v>
      </c>
      <c r="E531" s="243">
        <f ca="1">FT361</f>
        <v>-0.19931654077551389</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23.807306034313825</v>
      </c>
      <c r="E532" s="243">
        <f ca="1">FU361</f>
        <v>-0.1926939656861755</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23.80895706285224</v>
      </c>
      <c r="E533" s="243">
        <f ca="1">FV361</f>
        <v>-0.19104293714776063</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23.811446806718543</v>
      </c>
      <c r="E534" s="243">
        <f ca="1">FW361</f>
        <v>-0.18855319328145712</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23.808842010915338</v>
      </c>
      <c r="E535" s="243">
        <f ca="1">FX361</f>
        <v>-0.19115798908466181</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23.805156448497648</v>
      </c>
      <c r="E536" s="243">
        <f ca="1">FY361</f>
        <v>-0.19484355150235119</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23.80169100448218</v>
      </c>
      <c r="E537" s="243">
        <f ca="1">FZ361</f>
        <v>-0.19830899551782</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23.798421503861874</v>
      </c>
      <c r="E538" s="243">
        <f ca="1">GA361</f>
        <v>-0.20157849613812601</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23.801007910719981</v>
      </c>
      <c r="E539" s="243">
        <f ca="1">GB361</f>
        <v>-0.19899208928001944</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23.802002975491011</v>
      </c>
      <c r="E540" s="243">
        <f ca="1">GC361</f>
        <v>-0.19799702450898954</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23.809291101179092</v>
      </c>
      <c r="E541" s="243">
        <f ca="1">GD361</f>
        <v>-0.19070889882090766</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23.809231612778483</v>
      </c>
      <c r="E542" s="243">
        <f ca="1">GE361</f>
        <v>-0.19076838722151712</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23.813669049644822</v>
      </c>
      <c r="E543" s="243">
        <f ca="1">GF361</f>
        <v>-0.18633095035517758</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23.807559703406721</v>
      </c>
      <c r="E544" s="243">
        <f ca="1">GG361</f>
        <v>-0.19244029659328069</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23.807812208822284</v>
      </c>
      <c r="E545" s="243">
        <f ca="1">GH361</f>
        <v>-0.19218779117771762</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23.800158453725206</v>
      </c>
      <c r="E546" s="243">
        <f ca="1">GI361</f>
        <v>-0.19984154627479248</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23.802789912764666</v>
      </c>
      <c r="E547" s="243">
        <f ca="1">GJ361</f>
        <v>-0.1972100872353332</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23.800756610815956</v>
      </c>
      <c r="E548" s="243">
        <f ca="1">GK361</f>
        <v>-0.19924338918404494</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23.808520203774776</v>
      </c>
      <c r="E549" s="243">
        <f ca="1">GL361</f>
        <v>-0.19147979622522251</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23.81080867143822</v>
      </c>
      <c r="E550" s="243">
        <f ca="1">GM361</f>
        <v>-0.18919132856178014</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23.818503193330546</v>
      </c>
      <c r="E551" s="243">
        <f ca="1">GN361</f>
        <v>-0.18149680666945467</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23.820612840362006</v>
      </c>
      <c r="E552" s="243">
        <f ca="1">GO361</f>
        <v>-0.17938715963799517</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23.892089919464478</v>
      </c>
      <c r="E553" s="243">
        <f ca="1">GP361</f>
        <v>-0.10791008053552298</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24.033193242661284</v>
      </c>
      <c r="E554" s="243">
        <f ca="1">GQ361</f>
        <v>3.319324266128517E-2</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24.110992894367509</v>
      </c>
      <c r="E555" s="243">
        <f ca="1">GR361</f>
        <v>0.11099289436751</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24.150821203299081</v>
      </c>
      <c r="E556" s="243">
        <f ca="1">GS361</f>
        <v>0.15082120329908036</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24.175103777399002</v>
      </c>
      <c r="E557" s="243">
        <f ca="1">GT361</f>
        <v>0.17510377739900357</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24.190372119992059</v>
      </c>
      <c r="E558" s="243">
        <f ca="1">GU361</f>
        <v>0.190372119992058</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24.198231876976159</v>
      </c>
      <c r="E559" s="243">
        <f ca="1">GV361</f>
        <v>0.19823187697615779</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24.204145237034517</v>
      </c>
      <c r="E560" s="243">
        <f ca="1">GW361</f>
        <v>0.20414523703451665</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24.202586197983464</v>
      </c>
      <c r="E561" s="243">
        <f ca="1">GX361</f>
        <v>0.20258619798346414</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24.201567081431957</v>
      </c>
      <c r="E562" s="243">
        <f ca="1">GY361</f>
        <v>0.20156708143195609</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24.195489270473608</v>
      </c>
      <c r="E563" s="243">
        <f ca="1">GZ361</f>
        <v>0.19548927047360851</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24.193989637895559</v>
      </c>
      <c r="E564" s="243">
        <f ca="1">HA361</f>
        <v>0.1939896378955594</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24.191724220742913</v>
      </c>
      <c r="E565" s="243">
        <f ca="1">HB361</f>
        <v>0.19172422074291329</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24.195207220458258</v>
      </c>
      <c r="E566" s="243">
        <f ca="1">HC361</f>
        <v>0.19520722045825839</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24.198389540284122</v>
      </c>
      <c r="E567" s="243">
        <f ca="1">HD361</f>
        <v>0.19838954028412306</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24.202911389487952</v>
      </c>
      <c r="E568" s="243">
        <f ca="1">HE361</f>
        <v>0.20291138948795026</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24.204799298081927</v>
      </c>
      <c r="E569" s="243">
        <f ca="1">HF361</f>
        <v>0.20479929808192587</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24.203558889483819</v>
      </c>
      <c r="E570" s="243">
        <f ca="1">HG361</f>
        <v>0.20355888948381851</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24.200822125694792</v>
      </c>
      <c r="E571" s="243">
        <f ca="1">HH361</f>
        <v>0.20082212569479235</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24.195637289885539</v>
      </c>
      <c r="E572" s="243">
        <f ca="1">HI361</f>
        <v>0.19563728988553786</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24.193997502104743</v>
      </c>
      <c r="E573" s="243">
        <f ca="1">HJ361</f>
        <v>0.19399750210474426</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24.192333775259886</v>
      </c>
      <c r="E574" s="243">
        <f ca="1">HK361</f>
        <v>0.19233377525988715</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24.196527695122345</v>
      </c>
      <c r="E575" s="243">
        <f ca="1">HL361</f>
        <v>0.19652769512234636</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24.199119915824419</v>
      </c>
      <c r="E576" s="243">
        <f ca="1">HM361</f>
        <v>0.19911991582441949</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24.204374038478946</v>
      </c>
      <c r="E577" s="243">
        <f ca="1">HN361</f>
        <v>0.20437403847894617</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24.2044738666564</v>
      </c>
      <c r="E578" s="243">
        <f ca="1">HO361</f>
        <v>0.20447386665640188</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24.20412746100083</v>
      </c>
      <c r="E579" s="243">
        <f ca="1">HP361</f>
        <v>0.20412746100082904</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24.199551462531463</v>
      </c>
      <c r="E580" s="243">
        <f ca="1">HQ361</f>
        <v>0.1995514625314638</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24.195924758818837</v>
      </c>
      <c r="E581" s="243">
        <f ca="1">HR361</f>
        <v>0.19592475881883836</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24.193233788085276</v>
      </c>
      <c r="E582" s="243">
        <f ca="1">HS361</f>
        <v>0.19323378808527772</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24.193294982661694</v>
      </c>
      <c r="E583" s="243">
        <f ca="1">HT361</f>
        <v>0.19329498266169412</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24.196882751142081</v>
      </c>
      <c r="E584" s="243">
        <f ca="1">HU361</f>
        <v>0.19688275114207887</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24.200182511681067</v>
      </c>
      <c r="E585" s="243">
        <f ca="1">HV361</f>
        <v>0.20018251168106874</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24.204839684218939</v>
      </c>
      <c r="E586" s="243">
        <f ca="1">HW361</f>
        <v>0.2048396842189377</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24.204336017793146</v>
      </c>
      <c r="E587" s="243">
        <f ca="1">HX361</f>
        <v>0.20433601779314514</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24.203971307317289</v>
      </c>
      <c r="E588" s="243">
        <f ca="1">HY361</f>
        <v>0.20397130731728857</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24.198320976813058</v>
      </c>
      <c r="E589" s="243">
        <f ca="1">HZ361</f>
        <v>0.1983209768130576</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24.19599691834728</v>
      </c>
      <c r="E590" s="243">
        <f ca="1">IA361</f>
        <v>0.19599691834728092</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24.192274827086703</v>
      </c>
      <c r="E591" s="243">
        <f ca="1">IB361</f>
        <v>0.1922748270867039</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24.194514437875018</v>
      </c>
      <c r="E592" s="243">
        <f ca="1">IC361</f>
        <v>0.19451443787501888</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24.196621828908746</v>
      </c>
      <c r="E593" s="243">
        <f ca="1">ID361</f>
        <v>0.19662182890874816</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24.20037211122154</v>
      </c>
      <c r="E594" s="243">
        <f ca="1">IE361</f>
        <v>0.20037211122154133</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24.204239279026492</v>
      </c>
      <c r="E595" s="243">
        <f ca="1">IF361</f>
        <v>0.20423927902649128</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24.205037565024689</v>
      </c>
      <c r="E596" s="243">
        <f ca="1">IG361</f>
        <v>0.20503756502468803</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24.202514101038751</v>
      </c>
      <c r="E597" s="243">
        <f ca="1">IH361</f>
        <v>0.20251410103875192</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24.198253520340792</v>
      </c>
      <c r="E598" s="243">
        <f ca="1">II361</f>
        <v>0.19825352034079094</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24.194730172854811</v>
      </c>
      <c r="E599" s="243">
        <f ca="1">IJ361</f>
        <v>0.1947301728548097</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24.192718787202335</v>
      </c>
      <c r="E600" s="243">
        <f ca="1">IK361</f>
        <v>0.19271878720233421</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24.194311258191664</v>
      </c>
      <c r="E601" s="243">
        <f ca="1">IL361</f>
        <v>0.19431125819166342</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24.197826927330539</v>
      </c>
      <c r="E602" s="243">
        <f ca="1">IM361</f>
        <v>0.19782692733053775</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24.201770872582941</v>
      </c>
      <c r="E603" s="243">
        <f ca="1">IN361</f>
        <v>0.20177087258294163</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24.205203145980956</v>
      </c>
      <c r="E604" s="243">
        <f ca="1">IO361</f>
        <v>0.20520314598095563</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24.203729890218664</v>
      </c>
      <c r="E605" s="243">
        <f ca="1">IP361</f>
        <v>0.20372989021866569</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24.203077759689357</v>
      </c>
      <c r="E606" s="243">
        <f ca="1">IQ361</f>
        <v>0.20307775968935846</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24.195695576733339</v>
      </c>
      <c r="E607" s="243">
        <f ca="1">IR361</f>
        <v>0.19569557673333798</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24.196396277931388</v>
      </c>
      <c r="E608" s="243">
        <f ca="1">IS361</f>
        <v>0.19639627793138975</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24.189731440356965</v>
      </c>
      <c r="E609" s="243">
        <f ca="1">IT361</f>
        <v>0.18973144035696476</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24.198355873862916</v>
      </c>
      <c r="E610" s="243">
        <f ca="1">IU361</f>
        <v>0.1983558738629139</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24.193904589387468</v>
      </c>
      <c r="E611" s="243">
        <f ca="1">IV361</f>
        <v>0.19390458938746805</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24.207862118130286</v>
      </c>
      <c r="E612" s="243">
        <f ca="1">IW361</f>
        <v>0.20786211813028538</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24.198483805184068</v>
      </c>
      <c r="E613" s="243">
        <f ca="1">IX361</f>
        <v>0.19848380518406766</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24.211594900983297</v>
      </c>
      <c r="E614" s="243">
        <f ca="1">IY361</f>
        <v>0.21159490098329678</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24.191875011631517</v>
      </c>
      <c r="E615" s="243">
        <f ca="1">IZ361</f>
        <v>0.19187501163151788</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24.209234888865677</v>
      </c>
      <c r="E616" s="243">
        <f ca="1">JA361</f>
        <v>0.20923488886567604</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24.089923326470235</v>
      </c>
      <c r="E617" s="243">
        <f ca="1">JB361</f>
        <v>8.9923326470233184E-2</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3.31355540617338-0.308810844725775i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-1.74704713439169+0.0394817517185913i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0.0552355877765044-0.0051322901704744i</v>
      </c>
      <c r="I626" s="245" t="str">
        <f>IMDIV(H626,IMSUM(1,IMPRODUCT(F626,G626,-1)))</f>
        <v>0.00814596411946197+0.0000484319303545104i</v>
      </c>
      <c r="J626" s="240" t="str">
        <f>IMPRODUCT(1/Nt_input,O625)</f>
        <v>3.97679258230462E-15-2.5i</v>
      </c>
      <c r="K626" s="265" t="str">
        <f>IMPRODUCT(I626,J626)</f>
        <v>0.000121079825886308-0.0203649102986549i</v>
      </c>
      <c r="L626" s="238">
        <f>20*LOG(IMABS(K626))</f>
        <v>-33.822196453671872</v>
      </c>
      <c r="M626" s="238">
        <f t="shared" ref="M626:M657" si="1635">N626+Vinput2</f>
        <v>390.49008570164779</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3.22852641462306-0.601438733722706i</v>
      </c>
      <c r="G627" s="245" t="str">
        <f t="shared" si="1633"/>
        <v>-1.74684160306044+0.036180199466872i</v>
      </c>
      <c r="H627" s="245" t="str">
        <f t="shared" si="1634"/>
        <v>0.0538223615270806-0.00999561068687023i</v>
      </c>
      <c r="I627" s="245" t="str">
        <f t="shared" ref="I627:I689" si="1688">IMDIV(H627,IMSUM(1,IMPRODUCT(F627,G627,-1)))</f>
        <v>0.00814572360121136-0.0000734476000004823i</v>
      </c>
      <c r="J627" s="240" t="str">
        <f>IMPRODUCT(1/Nt_input,P625)</f>
        <v>-1.49105581397427E-15-4.31512464649303E-17i</v>
      </c>
      <c r="K627" s="265" t="str">
        <f t="shared" ref="K627:K689" si="1689">IMPRODUCT(I627,J627)</f>
        <v>-1.21488978901035E-17-2.41983655747895E-19i</v>
      </c>
      <c r="L627" s="238">
        <f t="shared" ref="L627:L689" si="1690">20*LOG(IMABS(K627))</f>
        <v>-338.30753971448667</v>
      </c>
      <c r="M627" s="238">
        <f t="shared" si="1635"/>
        <v>390.97545161008065</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3.09630446645184-0.864410859792587i</v>
      </c>
      <c r="G628" s="245" t="str">
        <f t="shared" si="1633"/>
        <v>-1.74649915785271+0.0423803408447067i</v>
      </c>
      <c r="H628" s="245" t="str">
        <f t="shared" si="1634"/>
        <v>0.0516247639764041-0.0143660360609283i</v>
      </c>
      <c r="I628" s="245" t="str">
        <f t="shared" si="1688"/>
        <v>0.00814356430753647-0.000157452153339328i</v>
      </c>
      <c r="J628" s="240" t="str">
        <f>IMPRODUCT(1/Nt_input,Q625)</f>
        <v>1.60282350543037E-15-6.93889390391806E-18i</v>
      </c>
      <c r="K628" s="265" t="str">
        <f t="shared" si="1689"/>
        <v>1.30516037463163E-17-3.08875341082631E-19i</v>
      </c>
      <c r="L628" s="238">
        <f t="shared" si="1690"/>
        <v>-337.684290749848</v>
      </c>
      <c r="M628" s="238">
        <f t="shared" si="1635"/>
        <v>391.45142338627232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2.92876383377843-1.08877436561445i</v>
      </c>
      <c r="G629" s="245" t="str">
        <f t="shared" si="1633"/>
        <v>-1.7460199591535+0.0509494902342605i</v>
      </c>
      <c r="H629" s="245" t="str">
        <f t="shared" si="1634"/>
        <v>0.0488401520869077-0.0180947648684258i</v>
      </c>
      <c r="I629" s="245" t="str">
        <f t="shared" si="1688"/>
        <v>0.00814031097715749-0.000231944378143988i</v>
      </c>
      <c r="J629" s="240" t="str">
        <f>IMPRODUCT(1/Nt_input,R625)</f>
        <v>4.78604108384781E-15+3.61689844741177E-16i</v>
      </c>
      <c r="K629" s="265" t="str">
        <f t="shared" si="1689"/>
        <v>3.90437546980925E-17+1.83417249050833E-18i</v>
      </c>
      <c r="L629" s="238">
        <f t="shared" si="1690"/>
        <v>-328.15939472465118</v>
      </c>
      <c r="M629" s="238">
        <f t="shared" si="1635"/>
        <v>391.91341716182546</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2.73880395079357-1.27058412954432i</v>
      </c>
      <c r="G630" s="245" t="str">
        <f t="shared" si="1633"/>
        <v>-1.74540423123887+0.0604590659977436i</v>
      </c>
      <c r="H630" s="245" t="str">
        <f t="shared" si="1634"/>
        <v>0.0456829215809364-0.021116227018649i</v>
      </c>
      <c r="I630" s="245" t="str">
        <f t="shared" si="1688"/>
        <v>0.00813606574832099-0.000302585736872799i</v>
      </c>
      <c r="J630" s="240" t="str">
        <f>IMPRODUCT(1/Nt_input,S625)</f>
        <v>3.07907318348663E-15+2.43160526436359E-14i</v>
      </c>
      <c r="K630" s="265" t="str">
        <f t="shared" si="1689"/>
        <v>3.24092325717516E-17+1.96905319420146E-16i</v>
      </c>
      <c r="L630" s="238">
        <f t="shared" si="1690"/>
        <v>-313.99876243029519</v>
      </c>
      <c r="M630" s="238">
        <f t="shared" si="1635"/>
        <v>392.35698368413</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2.53834244980623-1.41024462308543i</v>
      </c>
      <c r="G631" s="245" t="str">
        <f t="shared" si="1633"/>
        <v>-1.74465226201379+0.0704311774859875i</v>
      </c>
      <c r="H631" s="245" t="str">
        <f t="shared" si="1634"/>
        <v>0.0423511500910738-0.023437145061951i</v>
      </c>
      <c r="I631" s="245" t="str">
        <f t="shared" si="1688"/>
        <v>0.0081308544147515-0.000371252614936472i</v>
      </c>
      <c r="J631" s="240" t="str">
        <f>IMPRODUCT(1/Nt_input,T625)</f>
        <v>1.66180410361358E-15+2.77208811461094E-15i</v>
      </c>
      <c r="K631" s="265" t="str">
        <f t="shared" si="1689"/>
        <v>1.45410321937023E-17+2.19224957657858E-17i</v>
      </c>
      <c r="L631" s="238">
        <f t="shared" si="1690"/>
        <v>-331.59870410433621</v>
      </c>
      <c r="M631" s="238">
        <f t="shared" si="1635"/>
        <v>392.77785116509801</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2.33709721069845-1.51123143240508i</v>
      </c>
      <c r="G632" s="245" t="str">
        <f t="shared" si="1633"/>
        <v>-1.74376440267601+0.0806595677295478i</v>
      </c>
      <c r="H632" s="245" t="str">
        <f t="shared" si="1634"/>
        <v>0.039006354149217-0.0251152851710562i</v>
      </c>
      <c r="I632" s="245" t="str">
        <f t="shared" si="1688"/>
        <v>0.00812468646921597-0.00043873977939123i</v>
      </c>
      <c r="J632" s="240" t="str">
        <f>IMPRODUCT(1/Nt_input,U625)</f>
        <v>6.93279526668702E-17+1.3990544833753E-15i</v>
      </c>
      <c r="K632" s="265" t="str">
        <f t="shared" si="1689"/>
        <v>1.17708873436336E-18+1.13364621001165E-17i</v>
      </c>
      <c r="L632" s="238">
        <f t="shared" si="1690"/>
        <v>-338.86387803741161</v>
      </c>
      <c r="M632" s="238">
        <f t="shared" si="1635"/>
        <v>393.17196642081825</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2.14216571434104-1.57872434788334i</v>
      </c>
      <c r="G633" s="245" t="str">
        <f t="shared" si="1633"/>
        <v>-1.74274106730671+0.0910398505754854i</v>
      </c>
      <c r="H633" s="245" t="str">
        <f t="shared" si="1634"/>
        <v>0.0357664978079554-0.0262367383342014i</v>
      </c>
      <c r="I633" s="245" t="str">
        <f t="shared" si="1688"/>
        <v>0.00811756658857445-0.000505436320154054i</v>
      </c>
      <c r="J633" s="240" t="str">
        <f>IMPRODUCT(1/Nt_input,V625)</f>
        <v>-5.34387665411875E-15-9.08127739673859E-16i</v>
      </c>
      <c r="K633" s="265" t="str">
        <f t="shared" si="1689"/>
        <v>-4.3838275323908E-17-4.67079804631921E-18i</v>
      </c>
      <c r="L633" s="238">
        <f t="shared" si="1690"/>
        <v>-327.11390710278465</v>
      </c>
      <c r="M633" s="238">
        <f t="shared" si="1635"/>
        <v>393.53553390593271</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1.95817328002697-1.61848750325614i</v>
      </c>
      <c r="G634" s="245" t="str">
        <f t="shared" si="1633"/>
        <v>-1.74158273238888+0.101512924351832i</v>
      </c>
      <c r="H634" s="245" t="str">
        <f t="shared" si="1634"/>
        <v>0.032708456428609-0.0268973076490163i</v>
      </c>
      <c r="I634" s="245" t="str">
        <f t="shared" si="1688"/>
        <v>0.00810949777151758-0.000571550970179466i</v>
      </c>
      <c r="J634" s="240" t="str">
        <f>IMPRODUCT(1/Nt_input,W625)</f>
        <v>1.29782726991483E-14+8.72218963721138E-15i</v>
      </c>
      <c r="K634" s="265" t="str">
        <f t="shared" si="1689"/>
        <v>1.10232449481128E-16+6.33148330732675E-17i</v>
      </c>
      <c r="L634" s="238">
        <f t="shared" si="1690"/>
        <v>-317.91559691521053</v>
      </c>
      <c r="M634" s="238">
        <f t="shared" si="1635"/>
        <v>393.86505226681368</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1.78771458057757-1.6361132456544i</v>
      </c>
      <c r="G635" s="245" t="str">
        <f t="shared" si="1633"/>
        <v>-1.74028993625442+0.112042338473671i</v>
      </c>
      <c r="H635" s="245" t="str">
        <f t="shared" si="1634"/>
        <v>0.029875354906211-0.0271899410248437i</v>
      </c>
      <c r="I635" s="245" t="str">
        <f t="shared" si="1688"/>
        <v>0.00810048241274531-0.000637202231280435i</v>
      </c>
      <c r="J635" s="240" t="str">
        <f>IMPRODUCT(1/Nt_input,X625)</f>
        <v>-3.72624701277039E-15+4.561455380081E-15i</v>
      </c>
      <c r="K635" s="265" t="str">
        <f t="shared" si="1689"/>
        <v>-2.72778288464175E-17+3.9324361993708E-17i</v>
      </c>
      <c r="L635" s="238">
        <f t="shared" si="1690"/>
        <v>-326.4007247352439</v>
      </c>
      <c r="M635" s="238">
        <f t="shared" si="1635"/>
        <v>394.15734806151272</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1.63187524369155-1.63660193362043i</v>
      </c>
      <c r="G636" s="245" t="str">
        <f t="shared" si="1633"/>
        <v>-1.7388632784611+0.122604006556076i</v>
      </c>
      <c r="H636" s="245" t="str">
        <f t="shared" si="1634"/>
        <v>0.0272852369720924-0.0271977471936289i</v>
      </c>
      <c r="I636" s="245" t="str">
        <f t="shared" si="1688"/>
        <v>0.00809052273658099-0.000702459337298439i</v>
      </c>
      <c r="J636" s="240" t="str">
        <f>IMPRODUCT(1/Nt_input,Y625)</f>
        <v>-8.16682062688284E-16-4.62997695738208E-15i</v>
      </c>
      <c r="K636" s="265" t="str">
        <f t="shared" si="1689"/>
        <v>-9.85975534192708E-18-3.68852479030063E-17i</v>
      </c>
      <c r="L636" s="238">
        <f t="shared" si="1690"/>
        <v>-328.36321034940124</v>
      </c>
      <c r="M636" s="238">
        <f t="shared" si="1635"/>
        <v>394.40960632174176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1.49070997644075-1.62418990851379i</v>
      </c>
      <c r="G637" s="245" t="str">
        <f t="shared" si="1633"/>
        <v>-1.73730341910091+0.133181063887032i</v>
      </c>
      <c r="H637" s="245" t="str">
        <f t="shared" si="1634"/>
        <v>0.0249390118871435-0.0269911364996445i</v>
      </c>
      <c r="I637" s="245" t="str">
        <f t="shared" si="1688"/>
        <v>0.00807962099766213-0.000767362733111019i</v>
      </c>
      <c r="J637" s="240" t="str">
        <f>IMPRODUCT(1/Nt_input,Z625)</f>
        <v>2.64625967623042E-15-9.67975699595058E-15i</v>
      </c>
      <c r="K637" s="265" t="str">
        <f t="shared" si="1689"/>
        <v>1.39528904610747E-17-8.02394089344229E-17i</v>
      </c>
      <c r="L637" s="238">
        <f t="shared" si="1690"/>
        <v>-321.78286997524873</v>
      </c>
      <c r="M637" s="238">
        <f t="shared" si="1635"/>
        <v>394.61939766255642</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1.36362604062613-1.60233337170102i</v>
      </c>
      <c r="G638" s="245" t="str">
        <f t="shared" si="1633"/>
        <v>-1.73561107804099+0.143761099202121i</v>
      </c>
      <c r="H638" s="245" t="str">
        <f t="shared" si="1634"/>
        <v>0.0228268280140845-0.0266275529294766i</v>
      </c>
      <c r="I638" s="245" t="str">
        <f t="shared" si="1688"/>
        <v>0.00806777958650753-0.000831935100018339i</v>
      </c>
      <c r="J638" s="240" t="str">
        <f>IMPRODUCT(1/Nt_input,AA625)</f>
        <v>1.50741371425164E-15-2.02962646689286E-15i</v>
      </c>
      <c r="K638" s="265" t="str">
        <f t="shared" si="1689"/>
        <v>1.04729640945265E-17-1.76286493569686E-17i</v>
      </c>
      <c r="L638" s="238">
        <f t="shared" si="1690"/>
        <v>-333.76283313859454</v>
      </c>
      <c r="M638" s="238">
        <f t="shared" si="1635"/>
        <v>394.78470167866107</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1.24966492375982-1.57377558531623i</v>
      </c>
      <c r="G639" s="245" t="str">
        <f t="shared" si="1633"/>
        <v>-1.73378703409916+0.154334573591569i</v>
      </c>
      <c r="H639" s="245" t="str">
        <f t="shared" si="1634"/>
        <v>0.0209327543447986-0.0261525910257905i</v>
      </c>
      <c r="I639" s="245" t="str">
        <f t="shared" si="1688"/>
        <v>0.00805500109267213-0.000896187655020618i</v>
      </c>
      <c r="J639" s="240" t="str">
        <f>IMPRODUCT(1/Nt_input,AB625)</f>
        <v>2.32186638622275E-15+8.94770368908838E-15i</v>
      </c>
      <c r="K639" s="265" t="str">
        <f t="shared" si="1689"/>
        <v>2.67214578650064E-17+6.99929350005732E-17i</v>
      </c>
      <c r="L639" s="238">
        <f t="shared" si="1690"/>
        <v>-322.50801301116206</v>
      </c>
      <c r="M639" s="238">
        <f t="shared" si="1635"/>
        <v>394.90392640201617</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1.14769580133633-1.54064898775264i</v>
      </c>
      <c r="G640" s="245" t="str">
        <f t="shared" si="1633"/>
        <v>-1.73183212415535+0.164893872525898i</v>
      </c>
      <c r="H640" s="245" t="str">
        <f t="shared" si="1634"/>
        <v>0.0192379959501597-0.025601693103213i</v>
      </c>
      <c r="I640" s="245" t="str">
        <f t="shared" si="1688"/>
        <v>0.00804128834768184-0.00096012393023211i</v>
      </c>
      <c r="J640" s="240" t="str">
        <f>IMPRODUCT(1/Nt_input,AC625)</f>
        <v>-1.26510808122829E-15-2.05131051034258E-15i</v>
      </c>
      <c r="K640" s="265" t="str">
        <f t="shared" si="1689"/>
        <v>-1.21426111814557E-17-1.52805187611778E-17i</v>
      </c>
      <c r="L640" s="238">
        <f t="shared" si="1690"/>
        <v>-334.1914654641505</v>
      </c>
      <c r="M640" s="238">
        <f t="shared" si="1635"/>
        <v>394.97592363336099</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1.05654074294112-1.50458384445285i</v>
      </c>
      <c r="G641" s="245" t="str">
        <f t="shared" si="1633"/>
        <v>-1.72974724220109+0.175432713992028i</v>
      </c>
      <c r="H641" s="245" t="str">
        <f t="shared" si="1634"/>
        <v>0.0177229749747266-0.0250019550844918i</v>
      </c>
      <c r="I641" s="245" t="str">
        <f t="shared" si="1688"/>
        <v>0.00802664445781474-0.00102374213560139i</v>
      </c>
      <c r="J641" s="240" t="str">
        <f>IMPRODUCT(1/Nt_input,AD625)</f>
        <v>-6.9133145337145E-15-4.31078783780136E-16i</v>
      </c>
      <c r="K641" s="265" t="str">
        <f t="shared" si="1689"/>
        <v>-5.59320313018891E-17+3.61733525411866E-18i</v>
      </c>
      <c r="L641" s="238">
        <f t="shared" si="1690"/>
        <v>-325.02866082414158</v>
      </c>
      <c r="M641" s="238">
        <f t="shared" si="1635"/>
        <v>395</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0.975050794101969-1.46680891686169i</v>
      </c>
      <c r="G642" s="245" t="str">
        <f t="shared" si="1633"/>
        <v>-1.72753333832906+0.185945766087342i</v>
      </c>
      <c r="H642" s="245" t="str">
        <f t="shared" si="1634"/>
        <v>0.0163685951591465-0.0243737996741061i</v>
      </c>
      <c r="I642" s="245" t="str">
        <f t="shared" si="1688"/>
        <v>0.00801107283156817-0.0010870366890003i</v>
      </c>
      <c r="J642" s="240" t="str">
        <f>IMPRODUCT(1/Nt_input,AE625)</f>
        <v>-2.5244089045702E-15+1.40946282423115E-15i</v>
      </c>
      <c r="K642" s="265" t="str">
        <f t="shared" si="1689"/>
        <v>-1.86910857894498E-17+1.40354344356104E-17i</v>
      </c>
      <c r="L642" s="238">
        <f t="shared" si="1690"/>
        <v>-332.62528966908928</v>
      </c>
      <c r="M642" s="238">
        <f t="shared" si="1635"/>
        <v>394.97592363336099</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0.902148533329014-1.42823814670105i</v>
      </c>
      <c r="G643" s="245" t="str">
        <f t="shared" si="1633"/>
        <v>-1.72519141766463+0.196428392597113i</v>
      </c>
      <c r="H643" s="245" t="str">
        <f t="shared" si="1634"/>
        <v>0.0151569491616704-0.0237324170988018i</v>
      </c>
      <c r="I643" s="245" t="str">
        <f t="shared" si="1688"/>
        <v>0.00799457720423398-0.00114999923818503i</v>
      </c>
      <c r="J643" s="240" t="str">
        <f>IMPRODUCT(1/Nt_input,AF625)</f>
        <v>9.09032370861527E-15+3.65879201935647E-14i</v>
      </c>
      <c r="K643" s="265" t="str">
        <f t="shared" si="1689"/>
        <v>1.14749375049377E-16+2.82051087390042E-16i</v>
      </c>
      <c r="L643" s="238">
        <f t="shared" si="1690"/>
        <v>-310.32825476451609</v>
      </c>
      <c r="M643" s="238">
        <f t="shared" si="1635"/>
        <v>394.90392640201617</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0.836848744562559-1.38954206996528i</v>
      </c>
      <c r="G644" s="245" t="str">
        <f t="shared" si="1633"/>
        <v>-1.72272253924177+0.206876479384899i</v>
      </c>
      <c r="H644" s="245" t="str">
        <f t="shared" si="1634"/>
        <v>0.0140716621456568-0.0230889520476487i</v>
      </c>
      <c r="I644" s="245" t="str">
        <f t="shared" si="1688"/>
        <v>0.00797716166082203-0.00121261936251504i</v>
      </c>
      <c r="J644" s="240" t="str">
        <f>IMPRODUCT(1/Nt_input,AG625)</f>
        <v>-1.73828575773978E-14+1.80385220649448E-14i</v>
      </c>
      <c r="K644" s="265" t="str">
        <f t="shared" si="1689"/>
        <v>-1.16792003894841E-16+1.64974996308564E-16i</v>
      </c>
      <c r="L644" s="238">
        <f t="shared" si="1690"/>
        <v>-313.88732233044146</v>
      </c>
      <c r="M644" s="238">
        <f t="shared" si="1635"/>
        <v>394.78470167866107</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0.778265408191546-1.35120499516119i</v>
      </c>
      <c r="G645" s="245" t="str">
        <f t="shared" si="1633"/>
        <v>-1.7201278148256+0.217286313292878i</v>
      </c>
      <c r="H645" s="245" t="str">
        <f t="shared" si="1634"/>
        <v>0.0130980079741612-0.0224514540059768i</v>
      </c>
      <c r="I645" s="245" t="str">
        <f t="shared" si="1688"/>
        <v>0.00795883065796054-0.00127488506716939i</v>
      </c>
      <c r="J645" s="240" t="str">
        <f>IMPRODUCT(1/Nt_input,AH625)</f>
        <v>-3.56312811829358E-14+1.02340011465251E-14i</v>
      </c>
      <c r="K645" s="265" t="str">
        <f t="shared" si="1689"/>
        <v>-2.70536157822063E-16+1.26876470382806E-16i</v>
      </c>
      <c r="L645" s="238">
        <f t="shared" si="1690"/>
        <v>-310.49209573131816</v>
      </c>
      <c r="M645" s="238">
        <f t="shared" si="1635"/>
        <v>394.61939766255642</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0.725610556869908-1.31356991573307i</v>
      </c>
      <c r="G646" s="245" t="str">
        <f t="shared" si="1633"/>
        <v>-1.71740840768386+0.227654496030504i</v>
      </c>
      <c r="H646" s="245" t="str">
        <f t="shared" si="1634"/>
        <v>0.0122228901929719-0.0218256237246912i</v>
      </c>
      <c r="I646" s="245" t="str">
        <f t="shared" si="1688"/>
        <v>0.00793958904507614-0.00133678313965558i</v>
      </c>
      <c r="J646" s="240" t="str">
        <f>IMPRODUCT(1/Nt_input,AI625)</f>
        <v>9.45003014100714E-14+7.63330371134075E-14i</v>
      </c>
      <c r="K646" s="265" t="str">
        <f t="shared" si="1689"/>
        <v>8.52334274843703E-16+4.79726535625647E-16i</v>
      </c>
      <c r="L646" s="238">
        <f t="shared" si="1690"/>
        <v>-300.19264509181005</v>
      </c>
      <c r="M646" s="238">
        <f t="shared" si="1635"/>
        <v>394.40960632174176</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0.678188621607066-1.27687332771967i</v>
      </c>
      <c r="G647" s="245" t="str">
        <f t="shared" si="1633"/>
        <v>-1.71456553130996+0.237977881900785i</v>
      </c>
      <c r="H647" s="245" t="str">
        <f t="shared" si="1634"/>
        <v>0.0114347480595108-0.0212153919089651i</v>
      </c>
      <c r="I647" s="245" t="str">
        <f t="shared" si="1688"/>
        <v>0.00791944208497197-0.00139829941302293i</v>
      </c>
      <c r="J647" s="240" t="str">
        <f>IMPRODUCT(1/Nt_input,AJ625)</f>
        <v>1.89859385808441E-15-2.14411821630736E-15i</v>
      </c>
      <c r="K647" s="265" t="str">
        <f t="shared" si="1689"/>
        <v>1.20376848586686E-17-1.96350227147079E-17i</v>
      </c>
      <c r="L647" s="238">
        <f t="shared" si="1690"/>
        <v>-332.75363755095646</v>
      </c>
      <c r="M647" s="238">
        <f t="shared" si="1635"/>
        <v>394.15734806151272</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0.635388564914351-1.24127197560187i</v>
      </c>
      <c r="G648" s="245" t="str">
        <f t="shared" si="1633"/>
        <v>-1.71160044810011+0.248253532091455i</v>
      </c>
      <c r="H648" s="245" t="str">
        <f t="shared" si="1634"/>
        <v>0.0107234257913805-0.020623363749005i</v>
      </c>
      <c r="I648" s="245" t="str">
        <f t="shared" si="1688"/>
        <v>0.00789839547381732-0.00145941896473814i</v>
      </c>
      <c r="J648" s="240" t="str">
        <f>IMPRODUCT(1/Nt_input,AK625)</f>
        <v>-2.94648881031881E-15-1.70747964378659E-13i</v>
      </c>
      <c r="K648" s="265" t="str">
        <f t="shared" si="1689"/>
        <v>-2.72465351287723E-16-1.34433478736275E-15i</v>
      </c>
      <c r="L648" s="238">
        <f t="shared" si="1690"/>
        <v>-297.2550192002517</v>
      </c>
      <c r="M648" s="238">
        <f t="shared" si="1635"/>
        <v>393.86505226681368</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0.596675207603924-1.20686326474529i</v>
      </c>
      <c r="G649" s="245" t="str">
        <f t="shared" si="1633"/>
        <v>-1.70851446798708+0.258478680682072i</v>
      </c>
      <c r="H649" s="245" t="str">
        <f t="shared" si="1634"/>
        <v>0.0100800284129717-0.0200511581861208i</v>
      </c>
      <c r="I649" s="245" t="str">
        <f t="shared" si="1688"/>
        <v>0.00787645536050029-0.00152012627051508i</v>
      </c>
      <c r="J649" s="240" t="str">
        <f>IMPRODUCT(1/Nt_input,AL625)</f>
        <v>8.09829024043911E-14+4.62355848052098E-14i</v>
      </c>
      <c r="K649" s="265" t="str">
        <f t="shared" si="1689"/>
        <v>7.08142142846965E-16+2.41068282377387E-16i</v>
      </c>
      <c r="L649" s="238">
        <f t="shared" si="1690"/>
        <v>-302.52138428221667</v>
      </c>
      <c r="M649" s="238">
        <f t="shared" si="1635"/>
        <v>393.53553390593271</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0.561580574593184-1.17370076686801i</v>
      </c>
      <c r="G650" s="245" t="str">
        <f t="shared" si="1633"/>
        <v>-1.70530894703334+0.268650709069437i</v>
      </c>
      <c r="H650" s="245" t="str">
        <f t="shared" si="1634"/>
        <v>0.00949677791795125-0.0194996656221667i</v>
      </c>
      <c r="I650" s="245" t="str">
        <f t="shared" si="1688"/>
        <v>0.0078536283652581-0.00158040532620308i</v>
      </c>
      <c r="J650" s="240" t="str">
        <f>IMPRODUCT(1/Nt_input,AM625)</f>
        <v>1.13207444178524E-14+1.56584814559045E-14i</v>
      </c>
      <c r="K650" s="265" t="str">
        <f t="shared" si="1689"/>
        <v>1.13655666969047E-16+1.05084529344402E-16i</v>
      </c>
      <c r="L650" s="238">
        <f t="shared" si="1690"/>
        <v>-316.20506498965671</v>
      </c>
      <c r="M650" s="238">
        <f t="shared" si="1635"/>
        <v>393.17196642081825</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0.529695714290109-1.14180595591818i</v>
      </c>
      <c r="G651" s="245" t="str">
        <f t="shared" si="1633"/>
        <v>-1.70198528598638+0.278767126528004i</v>
      </c>
      <c r="H651" s="245" t="str">
        <f t="shared" si="1634"/>
        <v>0.00896687730292722-0.018969242976308i</v>
      </c>
      <c r="I651" s="245" t="str">
        <f t="shared" si="1688"/>
        <v>0.00782992159747691-0.00164023974678401i</v>
      </c>
      <c r="J651" s="240" t="str">
        <f>IMPRODUCT(1/Nt_input,AN625)</f>
        <v>-8.8049420456527E-14+7.04124258898986E-14i</v>
      </c>
      <c r="K651" s="265" t="str">
        <f t="shared" si="1689"/>
        <v>-5.73926799265791E-16+6.95745933320152E-16i</v>
      </c>
      <c r="L651" s="238">
        <f t="shared" si="1690"/>
        <v>-300.8966680092592</v>
      </c>
      <c r="M651" s="238">
        <f t="shared" si="1635"/>
        <v>392.77785116509801</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0.500663215257624-1.11117706459979i</v>
      </c>
      <c r="G652" s="245" t="str">
        <f t="shared" si="1633"/>
        <v>-1.69854492879884+0.288825555298267i</v>
      </c>
      <c r="H652" s="245" t="str">
        <f t="shared" si="1634"/>
        <v>0.0084843861902767-0.0184598608853735i</v>
      </c>
      <c r="I652" s="245" t="str">
        <f t="shared" si="1688"/>
        <v>0.00780534267254306-0.00169961284882598i</v>
      </c>
      <c r="J652" s="240" t="str">
        <f>IMPRODUCT(1/Nt_input,AO625)</f>
        <v>3.65314806942234E-14-5.68906900755284E-14i</v>
      </c>
      <c r="K652" s="265" t="str">
        <f t="shared" si="1689"/>
        <v>1.8844857732286E-16-5.06140704891484E-16i</v>
      </c>
      <c r="L652" s="238">
        <f t="shared" si="1690"/>
        <v>-305.35076554581974</v>
      </c>
      <c r="M652" s="238">
        <f t="shared" si="1635"/>
        <v>392.35698368413</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0.474170504158863-1.0817957498592i</v>
      </c>
      <c r="G653" s="245" t="str">
        <f t="shared" si="1633"/>
        <v>-1.69498936111635+0.298823719055064i</v>
      </c>
      <c r="H653" s="245" t="str">
        <f t="shared" si="1634"/>
        <v>0.00804410943629405-0.0179712144879214i</v>
      </c>
      <c r="I653" s="245" t="str">
        <f t="shared" si="1688"/>
        <v>0.00777989972761895-0.00175850772089847i</v>
      </c>
      <c r="J653" s="240" t="str">
        <f>IMPRODUCT(1/Nt_input,AP625)</f>
        <v>3.75402223955039E-14-1.27350387180146E-14i</v>
      </c>
      <c r="K653" s="265" t="str">
        <f t="shared" si="1689"/>
        <v>2.69664502077966E-16-1.65092095180238E-16i</v>
      </c>
      <c r="L653" s="238">
        <f t="shared" si="1690"/>
        <v>-310.00111438747456</v>
      </c>
      <c r="M653" s="238">
        <f t="shared" si="1635"/>
        <v>391.91341716182546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0.449943927683513-1.05363209522519i</v>
      </c>
      <c r="G654" s="245" t="str">
        <f t="shared" si="1633"/>
        <v>-1.69132010873597+0.308759433924316i</v>
      </c>
      <c r="H654" s="245" t="str">
        <f t="shared" si="1634"/>
        <v>0.00764149876953701-0.0175028065658946i</v>
      </c>
      <c r="I654" s="245" t="str">
        <f t="shared" si="1688"/>
        <v>0.00775360143621684-0.00181690728518573i</v>
      </c>
      <c r="J654" s="240" t="str">
        <f>IMPRODUCT(1/Nt_input,AQ625)</f>
        <v>3.77388482335033E-14+5.04717795335452E-14i</v>
      </c>
      <c r="K654" s="265" t="str">
        <f t="shared" si="1689"/>
        <v>3.84314531795247E-16+3.22770073989745E-16i</v>
      </c>
      <c r="L654" s="238">
        <f t="shared" si="1690"/>
        <v>-305.98809453425599</v>
      </c>
      <c r="M654" s="238">
        <f t="shared" si="1635"/>
        <v>391.45142338627232</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0.427743576593739-1.02664835273341i</v>
      </c>
      <c r="G655" s="245" t="str">
        <f t="shared" si="1633"/>
        <v>-1.68753873603793+0.318630601438278i</v>
      </c>
      <c r="H655" s="245" t="str">
        <f t="shared" si="1634"/>
        <v>0.00727256676361108-0.0170540097374721i</v>
      </c>
      <c r="I655" s="245" t="str">
        <f t="shared" si="1688"/>
        <v>0.00772645702144584-0.00187479435263776i</v>
      </c>
      <c r="J655" s="240" t="str">
        <f>IMPRODUCT(1/Nt_input,AR625)</f>
        <v>-1.12280586846321E-14-3.086615164849E-14i</v>
      </c>
      <c r="K655" s="265" t="str">
        <f t="shared" si="1689"/>
        <v>-1.44620799659331E-16-2.17435693116454E-16i</v>
      </c>
      <c r="L655" s="238">
        <f t="shared" si="1690"/>
        <v>-311.6625729710139</v>
      </c>
      <c r="M655" s="238">
        <f t="shared" si="1635"/>
        <v>390.97545161008065</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0.407358788118578-1.00080173066225i</v>
      </c>
      <c r="G656" s="245" t="str">
        <f t="shared" si="1633"/>
        <v>-1.6836468443937+0.328435202976865i</v>
      </c>
      <c r="H656" s="245" t="str">
        <f t="shared" si="1634"/>
        <v>0.00693381208447966-0.0166241127907772i</v>
      </c>
      <c r="I656" s="245" t="str">
        <f t="shared" si="1688"/>
        <v>0.00769847626780869-0.00193215167336206i</v>
      </c>
      <c r="J656" s="240" t="str">
        <f>IMPRODUCT(1/Nt_input,AS625)</f>
        <v>2.14766830079586E-14+4.46902714487663E-14i</v>
      </c>
      <c r="K656" s="265" t="str">
        <f t="shared" si="1689"/>
        <v>2.51686117210758E-16+3.02550785138162E-16i</v>
      </c>
      <c r="L656" s="238">
        <f t="shared" si="1690"/>
        <v>-308.09996586674038</v>
      </c>
      <c r="M656" s="238">
        <f t="shared" si="1635"/>
        <v>390.49008570164779</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0.388604254623594-0.976046459476394i</v>
      </c>
      <c r="G657" s="245" t="str">
        <f t="shared" si="1633"/>
        <v>-1.67964607055319+0.338171295355579i</v>
      </c>
      <c r="H657" s="245" t="str">
        <f t="shared" si="1634"/>
        <v>0.00662215481440435-0.016212355021001i</v>
      </c>
      <c r="I657" s="245" t="str">
        <f t="shared" si="1688"/>
        <v>0.00766966953143393-0.00198896198350039i</v>
      </c>
      <c r="J657" s="240" t="str">
        <f>IMPRODUCT(1/Nt_input,AT625)</f>
        <v>4.49232393905791E-16-2.23232582033847E-14i</v>
      </c>
      <c r="K657" s="265" t="str">
        <f t="shared" si="1689"/>
        <v>-4.0954647910323E-17-1.72105519438068E-16i</v>
      </c>
      <c r="L657" s="238">
        <f t="shared" si="1690"/>
        <v>-315.04489061309414</v>
      </c>
      <c r="M657" s="238">
        <f t="shared" si="1635"/>
        <v>390</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0.371316666057855-0.952335312171592i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-1.67553808501387+0.347837007302951i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0.00633488064755907-0.0158179514993713i</v>
      </c>
      <c r="I658" s="245" t="str">
        <f t="shared" si="1688"/>
        <v>0.00764004774863411-0.00204520804949442i</v>
      </c>
      <c r="J658" s="240" t="str">
        <f>IMPRODUCT(1/Nt_input,AU625)</f>
        <v>-2.57904002245058E-13+1.46733753619844E-14i</v>
      </c>
      <c r="K658" s="265" t="str">
        <f t="shared" si="1689"/>
        <v>-1.9403887863125E-15+6.39572629787612E-16i</v>
      </c>
      <c r="L658" s="238">
        <f t="shared" si="1690"/>
        <v>-293.7943072165798</v>
      </c>
      <c r="M658" s="238">
        <f t="shared" ref="M658:M689" si="1746">N658+Vinput2</f>
        <v>389.50991429835221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0.355351817555442-0.92962071255882i</v>
      </c>
      <c r="G659" s="245" t="str">
        <f t="shared" si="1744"/>
        <v>-1.67132459037478+0.357430536631002i</v>
      </c>
      <c r="H659" s="245" t="str">
        <f t="shared" si="1745"/>
        <v>0.00606959281676937-0.0154401114934469i</v>
      </c>
      <c r="I659" s="245" t="str">
        <f t="shared" si="1688"/>
        <v>0.00760962244268997-0.0021008727103966i</v>
      </c>
      <c r="J659" s="240" t="str">
        <f>IMPRODUCT(1/Nt_input,AV625)</f>
        <v>5.96423342029244E-14+6.50881258612567E-14i</v>
      </c>
      <c r="K659" s="265" t="str">
        <f t="shared" si="1689"/>
        <v>5.90597512277763E-16+3.69995110995171E-16i</v>
      </c>
      <c r="L659" s="238">
        <f t="shared" si="1690"/>
        <v>-303.13630283757675</v>
      </c>
      <c r="M659" s="238">
        <f t="shared" si="1746"/>
        <v>389.02454838991935</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0.340582119550327-0.907855532707163i</v>
      </c>
      <c r="G660" s="245" t="str">
        <f t="shared" si="1744"/>
        <v>-1.66700731967824+0.366950147947153i</v>
      </c>
      <c r="H660" s="245" t="str">
        <f t="shared" si="1745"/>
        <v>0.0058241707102464-0.0150780517210583i</v>
      </c>
      <c r="I660" s="245" t="str">
        <f t="shared" si="1688"/>
        <v>0.00757840572877018-0.0021559389186939i</v>
      </c>
      <c r="J660" s="240" t="str">
        <f>IMPRODUCT(1/Nt_input,AW625)</f>
        <v>6.0709223021968E-16+6.28793891954681E-15i</v>
      </c>
      <c r="K660" s="265" t="str">
        <f t="shared" si="1689"/>
        <v>1.81572034704097E-17+4.63436985636832E-17i</v>
      </c>
      <c r="L660" s="238">
        <f t="shared" si="1690"/>
        <v>-326.05999933947635</v>
      </c>
      <c r="M660" s="238">
        <f t="shared" si="1746"/>
        <v>388.54857661372768</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0.326894454540787-0.886993656293423i</v>
      </c>
      <c r="G661" s="245" t="str">
        <f t="shared" si="1744"/>
        <v>-1.66258803474187+0.376394170789894i</v>
      </c>
      <c r="H661" s="245" t="str">
        <f t="shared" si="1745"/>
        <v>0.00559673424982811-0.0147310057134883i</v>
      </c>
      <c r="I661" s="245" t="str">
        <f t="shared" si="1688"/>
        <v>0.00754641031690785-0.00221038977997124i</v>
      </c>
      <c r="J661" s="240" t="str">
        <f>IMPRODUCT(1/Nt_input,AX625)</f>
        <v>6.30085651080573E-14-3.43522953138997E-14i</v>
      </c>
      <c r="K661" s="265" t="str">
        <f t="shared" si="1689"/>
        <v>3.99556523304606E-16-3.9851000413178E-16i</v>
      </c>
      <c r="L661" s="238">
        <f t="shared" si="1690"/>
        <v>-304.96951056910984</v>
      </c>
      <c r="M661" s="238">
        <f t="shared" si="1746"/>
        <v>388.08658283817454</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0.314188331455359-0.866990366076275i</v>
      </c>
      <c r="G662" s="245" t="str">
        <f t="shared" si="1744"/>
        <v>-1.65806852448403+0.385760998096077i</v>
      </c>
      <c r="H662" s="245" t="str">
        <f t="shared" si="1745"/>
        <v>0.00538561321552169-0.014398230255506i</v>
      </c>
      <c r="I662" s="245" t="str">
        <f t="shared" si="1688"/>
        <v>0.00751364951296347-0.00226420859163228i</v>
      </c>
      <c r="J662" s="240" t="str">
        <f>IMPRODUCT(1/Nt_input,AY625)</f>
        <v>-1.07258880867756E-13-3.06417217987855E-14i</v>
      </c>
      <c r="K662" s="265" t="str">
        <f t="shared" si="1689"/>
        <v>-8.75284887752238E-16+1.26253215198295E-17i</v>
      </c>
      <c r="L662" s="238">
        <f t="shared" si="1690"/>
        <v>-301.1561079019632</v>
      </c>
      <c r="M662" s="238">
        <f t="shared" si="1746"/>
        <v>387.64301631587</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0.302374295016206-0.847802599674738i</v>
      </c>
      <c r="G663" s="245" t="str">
        <f t="shared" si="1744"/>
        <v>-1.65345060324504+0.395049084927304i</v>
      </c>
      <c r="H663" s="245" t="str">
        <f t="shared" si="1745"/>
        <v>0.00518932080824437-0.014079009636546i</v>
      </c>
      <c r="I663" s="245" t="str">
        <f t="shared" si="1688"/>
        <v>0.00748013721752119-0.00231737888081367i</v>
      </c>
      <c r="J663" s="240" t="str">
        <f>IMPRODUCT(1/Nt_input,AZ625)</f>
        <v>-3.62540469108116E-14+1.28820565326038E-14i</v>
      </c>
      <c r="K663" s="265" t="str">
        <f t="shared" si="1689"/>
        <v>-2.41332639833217E-16+1.80373913162885E-16i</v>
      </c>
      <c r="L663" s="238">
        <f t="shared" si="1690"/>
        <v>-310.42028041492097</v>
      </c>
      <c r="M663" s="238">
        <f t="shared" si="1746"/>
        <v>387.22214883490199</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0.291372553367033-0.829389107186072i</v>
      </c>
      <c r="G664" s="245" t="str">
        <f t="shared" si="1744"/>
        <v>-1.6487361091071+0.404256947397879i</v>
      </c>
      <c r="H664" s="245" t="str">
        <f t="shared" si="1745"/>
        <v>0.00500653084024171-0.0137726582704033i</v>
      </c>
      <c r="I664" s="245" t="str">
        <f t="shared" si="1688"/>
        <v>0.00744588792267195-0.00236988444156226i</v>
      </c>
      <c r="J664" s="240" t="str">
        <f>IMPRODUCT(1/Nt_input,BA625)</f>
        <v>-1.75086250294061E-14-4.5775015722338E-14i</v>
      </c>
      <c r="K664" s="265" t="str">
        <f t="shared" si="1689"/>
        <v>-2.38848757221683E-16-2.99342218676738E-16i</v>
      </c>
      <c r="L664" s="238">
        <f t="shared" si="1690"/>
        <v>-308.33704628021371</v>
      </c>
      <c r="M664" s="238">
        <f t="shared" si="1746"/>
        <v>386.82803357918175</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0.281111792456601-0.811710536098773i</v>
      </c>
      <c r="G665" s="245" t="str">
        <f t="shared" si="1744"/>
        <v>-1.64392690221551+0.413383161758682i</v>
      </c>
      <c r="H665" s="245" t="str">
        <f t="shared" si="1745"/>
        <v>0.0048360580294867-0.0134785221065343i</v>
      </c>
      <c r="I665" s="245" t="str">
        <f t="shared" si="1688"/>
        <v>0.00741091670665526-0.0024217093712984i</v>
      </c>
      <c r="J665" s="240" t="str">
        <f>IMPRODUCT(1/Nt_input,BB625)</f>
        <v>3.14999152521527E-14+1.17180570802235E-14i</v>
      </c>
      <c r="K665" s="265" t="str">
        <f t="shared" si="1689"/>
        <v>2.6182097684499E-16+1.05579050241247E-17i</v>
      </c>
      <c r="L665" s="238">
        <f t="shared" si="1690"/>
        <v>-311.63285490587936</v>
      </c>
      <c r="M665" s="238">
        <f t="shared" si="1746"/>
        <v>386.46446609406723</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0.271528150243578-0.794729462817083i</v>
      </c>
      <c r="G666" s="245" t="str">
        <f t="shared" si="1744"/>
        <v>-1.63902486310347+0.422426363600207i</v>
      </c>
      <c r="H666" s="245" t="str">
        <f t="shared" si="1745"/>
        <v>0.00467684095039826-0.0131959791540103i</v>
      </c>
      <c r="I666" s="245" t="str">
        <f t="shared" si="1688"/>
        <v>0.00737523922634256-0.00247283810654745i</v>
      </c>
      <c r="J666" s="240" t="str">
        <f>IMPRODUCT(1/Nt_input,BC625)</f>
        <v>2.32781933377606E-14-1.8326486161957E-14i</v>
      </c>
      <c r="K666" s="265" t="str">
        <f t="shared" si="1689"/>
        <v>1.26363811282636E-16-1.92725423159883E-16i</v>
      </c>
      <c r="L666" s="238">
        <f t="shared" si="1690"/>
        <v>-312.74816326561825</v>
      </c>
      <c r="M666" s="238">
        <f t="shared" si="1746"/>
        <v>386.13494773318632</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0.262564327750153-0.778410385442681i</v>
      </c>
      <c r="G667" s="245" t="str">
        <f t="shared" si="1744"/>
        <v>-1.63403189102341+0.431385247145506i</v>
      </c>
      <c r="H667" s="245" t="str">
        <f t="shared" si="1745"/>
        <v>0.00452792725906133-0.0129244393615451i</v>
      </c>
      <c r="I667" s="245" t="str">
        <f t="shared" si="1688"/>
        <v>0.00733887170755806-0.00252325545789347i</v>
      </c>
      <c r="J667" s="240" t="str">
        <f>IMPRODUCT(1/Nt_input,BD625)</f>
        <v>-3.95691034734031E-14-2.94599414307763E-14i</v>
      </c>
      <c r="K667" s="265" t="str">
        <f t="shared" si="1689"/>
        <v>-3.64727531978824E-16-1.16359774369426E-16i</v>
      </c>
      <c r="L667" s="238">
        <f t="shared" si="1690"/>
        <v>-308.33967447002169</v>
      </c>
      <c r="M667" s="238">
        <f t="shared" si="1746"/>
        <v>385.84265193848728</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0.254168817396625-0.762719688902589i</v>
      </c>
      <c r="G668" s="245" t="str">
        <f t="shared" si="1744"/>
        <v>-1.62894990228703+0.440258564609347i</v>
      </c>
      <c r="H668" s="245" t="str">
        <f t="shared" si="1745"/>
        <v>0.0043884608677219-0.0126633440378998i</v>
      </c>
      <c r="I668" s="245" t="str">
        <f t="shared" si="1688"/>
        <v>0.00730183093324789-0.00257294664408621i</v>
      </c>
      <c r="J668" s="240" t="str">
        <f>IMPRODUCT(1/Nt_input,BE625)</f>
        <v>2.37808294649248E-14+2.49678749897342E-14i</v>
      </c>
      <c r="K668" s="265" t="str">
        <f t="shared" si="1689"/>
        <v>2.37884606370081E-16+1.21124396572143E-16i</v>
      </c>
      <c r="L668" s="238">
        <f t="shared" si="1690"/>
        <v>-311.47152930219113</v>
      </c>
      <c r="M668" s="238">
        <f t="shared" si="1746"/>
        <v>385.59039367825824</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0.246295231959458-0.74762559080093i</v>
      </c>
      <c r="G669" s="245" t="str">
        <f t="shared" si="1744"/>
        <v>-1.62378082861615+0.449045125604445i</v>
      </c>
      <c r="H669" s="245" t="str">
        <f t="shared" si="1745"/>
        <v>0.00425767079169955-0.0124121649519098i</v>
      </c>
      <c r="I669" s="245" t="str">
        <f t="shared" si="1688"/>
        <v>0.00726413422952389-0.00262189732521811i</v>
      </c>
      <c r="J669" s="240" t="str">
        <f>IMPRODUCT(1/Nt_input,BF625)</f>
        <v>-6.06075113056617E-15+4.16567821903691E-14i</v>
      </c>
      <c r="K669" s="265" t="str">
        <f t="shared" si="1689"/>
        <v>6.51936960579508E-17+3.18491124578925E-16i</v>
      </c>
      <c r="L669" s="238">
        <f t="shared" si="1690"/>
        <v>-309.75979192187458</v>
      </c>
      <c r="M669" s="238">
        <f t="shared" si="1746"/>
        <v>385.38060233744358</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0.238901719973631-0.733098074304184i</v>
      </c>
      <c r="G670" s="245" t="str">
        <f t="shared" si="1744"/>
        <v>-1.61852661550726+0.457743796579436i</v>
      </c>
      <c r="H670" s="245" t="str">
        <f t="shared" si="1745"/>
        <v>0.00413486143305183-0.0121704032169988i</v>
      </c>
      <c r="I670" s="245" t="str">
        <f t="shared" si="1688"/>
        <v>0.00722579944961586-0.00267009363487211i</v>
      </c>
      <c r="J670" s="240" t="str">
        <f>IMPRODUCT(1/Nt_input,BG625)</f>
        <v>-9.71259273637067E-14-8.11165370984134E-14i</v>
      </c>
      <c r="K670" s="265" t="str">
        <f t="shared" si="1689"/>
        <v>-9.18401221877443E-16-3.26796508685576E-16i</v>
      </c>
      <c r="L670" s="238">
        <f t="shared" si="1690"/>
        <v>-300.22159031087887</v>
      </c>
      <c r="M670" s="238">
        <f t="shared" si="1746"/>
        <v>385.21529832133893</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0.23195045550557-0.719108812791204i</v>
      </c>
      <c r="G671" s="245" t="str">
        <f t="shared" si="1744"/>
        <v>-1.61318922061138+0.466353500276086i</v>
      </c>
      <c r="H671" s="245" t="str">
        <f t="shared" si="1745"/>
        <v>0.00401940410031898-0.0119375880388202i</v>
      </c>
      <c r="I671" s="245" t="str">
        <f t="shared" si="1688"/>
        <v>0.00718684495578717-0.00271752221113868i</v>
      </c>
      <c r="J671" s="240" t="str">
        <f>IMPRODUCT(1/Nt_input,BH625)</f>
        <v>-9.27064008242675E-15+6.11507372516584E-14i</v>
      </c>
      <c r="K671" s="265" t="str">
        <f t="shared" si="1689"/>
        <v>9.95518337955801E-17+4.64674037895215E-16i</v>
      </c>
      <c r="L671" s="238">
        <f t="shared" si="1690"/>
        <v>-306.46213501765789</v>
      </c>
      <c r="M671" s="238">
        <f t="shared" si="1746"/>
        <v>385.09607359798383</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0.225407192008689-0.70563108979474i</v>
      </c>
      <c r="G672" s="245" t="str">
        <f t="shared" si="1744"/>
        <v>-1.60777061213164+0.474873215195715i</v>
      </c>
      <c r="H672" s="245" t="str">
        <f t="shared" si="1745"/>
        <v>0.00391072959335688-0.0117132753846405i</v>
      </c>
      <c r="I672" s="245" t="str">
        <f t="shared" si="1688"/>
        <v>0.00714728959927519-0.00276417022639162i</v>
      </c>
      <c r="J672" s="240" t="str">
        <f>IMPRODUCT(1/Nt_input,BI625)</f>
        <v>-3.50539503023509E-15-3.99237934378683E-14i</v>
      </c>
      <c r="K672" s="265" t="str">
        <f t="shared" si="1689"/>
        <v>-1.35410234586515E-16-2.7565740502777E-16i</v>
      </c>
      <c r="L672" s="238">
        <f t="shared" si="1690"/>
        <v>-310.25382686713692</v>
      </c>
      <c r="M672" s="238">
        <f t="shared" si="1746"/>
        <v>385.02407636663901</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0.219240871487056-0.692639716842115i</v>
      </c>
      <c r="G673" s="245" t="str">
        <f t="shared" si="1744"/>
        <v>-1.60227276724052+0.483301975066768i</v>
      </c>
      <c r="H673" s="245" t="str">
        <f t="shared" si="1745"/>
        <v>0.00380832170742169-0.0114970466178049i</v>
      </c>
      <c r="I673" s="245" t="str">
        <f t="shared" si="1688"/>
        <v>0.00710715269833362-0.00281002541571348i</v>
      </c>
      <c r="J673" s="240" t="str">
        <f>IMPRODUCT(1/Nt_input,BJ625)</f>
        <v>-6.68631141379916E-14+3.46103354309512E-14i</v>
      </c>
      <c r="K673" s="265" t="str">
        <f t="shared" si="1689"/>
        <v>-3.77950439857474E-16+4.33867988949824E-16i</v>
      </c>
      <c r="L673" s="238">
        <f t="shared" si="1690"/>
        <v>-304.80056603110751</v>
      </c>
      <c r="M673" s="238">
        <f t="shared" si="1746"/>
        <v>385</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0.213423281474905-0.68011095110182i</v>
      </c>
      <c r="G674" s="245" t="str">
        <f t="shared" si="1744"/>
        <v>-1.59669767051872+0.491638868307103i</v>
      </c>
      <c r="H674" s="245" t="str">
        <f t="shared" si="1745"/>
        <v>0.00371171153198028-0.0112885071289779i</v>
      </c>
      <c r="I674" s="245" t="str">
        <f t="shared" si="1688"/>
        <v>0.00706645401446451-0.00285507610386089i</v>
      </c>
      <c r="J674" s="240" t="str">
        <f>IMPRODUCT(1/Nt_input,BK625)</f>
        <v>6.69931165121589E-14-3.55800458540223E-14i</v>
      </c>
      <c r="K674" s="265" t="str">
        <f t="shared" si="1689"/>
        <v>3.7182003842674E-16-4.42695203937021E-16i</v>
      </c>
      <c r="L674" s="238">
        <f t="shared" si="1690"/>
        <v>-304.75955630618773</v>
      </c>
      <c r="M674" s="238">
        <f t="shared" si="1746"/>
        <v>385.02407636663901</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0.207928753426469-0.668022414209527i</v>
      </c>
      <c r="G675" s="245" t="str">
        <f t="shared" si="1744"/>
        <v>-1.59104731241739+0.499883037475777i</v>
      </c>
      <c r="H675" s="245" t="str">
        <f t="shared" si="1745"/>
        <v>0.00362047243778293-0.0110872849869856i</v>
      </c>
      <c r="I675" s="245" t="str">
        <f t="shared" si="1688"/>
        <v>0.00702521372693836-0.00289931123066432i</v>
      </c>
      <c r="J675" s="240" t="str">
        <f>IMPRODUCT(1/Nt_input,BL625)</f>
        <v>3.68116385355936E-14+4.72981029342458E-14i</v>
      </c>
      <c r="K675" s="265" t="str">
        <f t="shared" si="1689"/>
        <v>3.95741549377721E-16+2.25550884966405E-16i</v>
      </c>
      <c r="L675" s="238">
        <f t="shared" si="1690"/>
        <v>-306.83014183169445</v>
      </c>
      <c r="M675" s="238">
        <f t="shared" si="1746"/>
        <v>385.09607359798383</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0.202733897031822-0.656353013241615i</v>
      </c>
      <c r="G676" s="365" t="str">
        <f t="shared" si="1744"/>
        <v>-1.58532368774551+0.508033678710461i</v>
      </c>
      <c r="H676" s="365" t="str">
        <f t="shared" si="1745"/>
        <v>0.00353421566104629-0.0108930296253522i</v>
      </c>
      <c r="I676" s="365" t="str">
        <f t="shared" si="1688"/>
        <v>0.00698345240571253-0.0029427203747608i</v>
      </c>
      <c r="J676" s="367" t="str">
        <f>IMPRODUCT(1/Nt_input,BM625)</f>
        <v>0</v>
      </c>
      <c r="K676" s="367" t="str">
        <f t="shared" si="1689"/>
        <v>0</v>
      </c>
      <c r="L676" s="367" t="e">
        <f t="shared" si="1690"/>
        <v>#NUM!</v>
      </c>
      <c r="M676" s="367">
        <f t="shared" si="1746"/>
        <v>385.21529832133893</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0.197817365756143-0.645082864497429i</v>
      </c>
      <c r="G677" s="365" t="str">
        <f t="shared" si="1744"/>
        <v>-1.57952879418422+0.516090041147247i</v>
      </c>
      <c r="H677" s="365" t="str">
        <f t="shared" si="1745"/>
        <v>0.003452586406587-0.0107054105755173i</v>
      </c>
      <c r="I677" s="365" t="str">
        <f t="shared" si="1688"/>
        <v>0.00694119098286456-0.0029852937755638i</v>
      </c>
      <c r="J677" s="367" t="str">
        <f>IMPRODUCT(1/Nt_input,BN625)</f>
        <v>0</v>
      </c>
      <c r="K677" s="367" t="str">
        <f t="shared" si="1689"/>
        <v>0</v>
      </c>
      <c r="L677" s="367" t="e">
        <f t="shared" si="1690"/>
        <v>#NUM!</v>
      </c>
      <c r="M677" s="367">
        <f t="shared" si="1746"/>
        <v>385.38060233744358</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0.193159649563821-0.634193220520057i</v>
      </c>
      <c r="G678" s="365" t="str">
        <f t="shared" si="1744"/>
        <v>-1.57366463082933+0.524051426320576i</v>
      </c>
      <c r="H678" s="365" t="str">
        <f t="shared" si="1745"/>
        <v>0.00337526040278201-0.0105241162538813i</v>
      </c>
      <c r="I678" s="365" t="str">
        <f t="shared" si="1688"/>
        <v>0.00689845072266911-0.00302702235338484i</v>
      </c>
      <c r="J678" s="367" t="str">
        <f>IMPRODUCT(1/Nt_input,BO625)</f>
        <v>0</v>
      </c>
      <c r="K678" s="367" t="str">
        <f t="shared" si="1689"/>
        <v>0</v>
      </c>
      <c r="L678" s="367" t="e">
        <f t="shared" si="1690"/>
        <v>#NUM!</v>
      </c>
      <c r="M678" s="367">
        <f t="shared" si="1746"/>
        <v>385.59039367825824</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0.188742891353228-0.623666400611877i</v>
      </c>
      <c r="G679" s="365" t="str">
        <f t="shared" si="1744"/>
        <v>-1.56773319676363+0.531917187541569i</v>
      </c>
      <c r="H679" s="365" t="str">
        <f t="shared" si="1745"/>
        <v>0.00330194085061372-0.0103488528069341i</v>
      </c>
      <c r="I679" s="365" t="str">
        <f t="shared" si="1688"/>
        <v>0.00685525319045129-0.00306789772762723i</v>
      </c>
      <c r="J679" s="367" t="str">
        <f>IMPRODUCT(1/Nt_input,BP625)</f>
        <v>0</v>
      </c>
      <c r="K679" s="367" t="str">
        <f t="shared" si="1689"/>
        <v>0</v>
      </c>
      <c r="L679" s="367" t="e">
        <f t="shared" si="1690"/>
        <v>#NUM!</v>
      </c>
      <c r="M679" s="367">
        <f t="shared" si="1746"/>
        <v>385.84265193848728</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0.184550724108789-0.613485724971985i</v>
      </c>
      <c r="G680" s="365" t="str">
        <f t="shared" si="1744"/>
        <v>-1.56173648966052+0.539686729253625i</v>
      </c>
      <c r="H680" s="365" t="str">
        <f t="shared" si="1745"/>
        <v>0.00323235571704776-0.0101793430165824i</v>
      </c>
      <c r="I680" s="365" t="str">
        <f t="shared" si="1688"/>
        <v>0.00681162022035673-0.00310791223298326i</v>
      </c>
      <c r="J680" s="367" t="str">
        <f>IMPRODUCT(1/Nt_input,BQ625)</f>
        <v>0</v>
      </c>
      <c r="K680" s="367" t="str">
        <f t="shared" si="1689"/>
        <v>0</v>
      </c>
      <c r="L680" s="367" t="e">
        <f t="shared" si="1690"/>
        <v>#NUM!</v>
      </c>
      <c r="M680" s="367">
        <f t="shared" si="1746"/>
        <v>386.13494773318632</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0.180568126186682-0.603635452487623i</v>
      </c>
      <c r="G681" s="365" t="str">
        <f t="shared" si="1744"/>
        <v>-1.55567650441976+0.547359506364495i</v>
      </c>
      <c r="H681" s="365" t="str">
        <f t="shared" si="1745"/>
        <v>0.00316625532980188-0.010015325266208i</v>
      </c>
      <c r="I681" s="365" t="str">
        <f t="shared" si="1688"/>
        <v>0.00676757388218472-0.0031470589335775i</v>
      </c>
      <c r="J681" s="367" t="str">
        <f>IMPRODUCT(1/Nt_input,BR625)</f>
        <v>0</v>
      </c>
      <c r="K681" s="367" t="str">
        <f t="shared" si="1689"/>
        <v>0</v>
      </c>
      <c r="L681" s="367" t="e">
        <f t="shared" si="1690"/>
        <v>#NUM!</v>
      </c>
      <c r="M681" s="367">
        <f t="shared" si="1746"/>
        <v>386.46446609406729</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0.176781292500415-0.59410072214263i</v>
      </c>
      <c r="G682" s="365" t="str">
        <f t="shared" si="1744"/>
        <v>-1.549555231837+0.554935023554639i</v>
      </c>
      <c r="H682" s="365" t="str">
        <f t="shared" si="1745"/>
        <v>0.00310341023637952-0.00985655256684347i</v>
      </c>
      <c r="I682" s="365" t="str">
        <f t="shared" si="1688"/>
        <v>0.00672313644743312-0.00318533163500824i</v>
      </c>
      <c r="J682" s="367" t="str">
        <f>IMPRODUCT(1/Nt_input,BS625)</f>
        <v>0</v>
      </c>
      <c r="K682" s="367" t="str">
        <f t="shared" si="1689"/>
        <v>0</v>
      </c>
      <c r="L682" s="367" t="e">
        <f t="shared" si="1690"/>
        <v>#NUM!</v>
      </c>
      <c r="M682" s="367">
        <f t="shared" si="1746"/>
        <v>386.82803357918181</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0.173177519671773-0.584867497956928i</v>
      </c>
      <c r="G683" s="365" t="str">
        <f t="shared" si="1744"/>
        <v>-1.54337465730759+0.56241283456167i</v>
      </c>
      <c r="H683" s="365" t="str">
        <f t="shared" si="1745"/>
        <v>0.00304360929521555-0.0097027916420355i</v>
      </c>
      <c r="I683" s="365" t="str">
        <f t="shared" si="1688"/>
        <v>0.0066783303547084-0.00322272489425259i</v>
      </c>
      <c r="J683" s="367" t="str">
        <f>IMPRODUCT(1/Nt_input,BT625)</f>
        <v>0</v>
      </c>
      <c r="K683" s="367" t="str">
        <f t="shared" si="1689"/>
        <v>0</v>
      </c>
      <c r="L683" s="367" t="e">
        <f t="shared" si="1690"/>
        <v>#NUM!</v>
      </c>
      <c r="M683" s="367">
        <f t="shared" si="1746"/>
        <v>387.22214883490199</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0.169745103468805-0.575922517336977i</v>
      </c>
      <c r="G684" s="365" t="str">
        <f t="shared" si="1744"/>
        <v>-1.53713675956622+0.56979254144133i</v>
      </c>
      <c r="H684" s="365" t="str">
        <f t="shared" si="1745"/>
        <v>0.00298665797103951-0.00955382206939982i</v>
      </c>
      <c r="I684" s="365" t="str">
        <f t="shared" si="1688"/>
        <v>0.00663317817465345-0.00325923402740916i</v>
      </c>
      <c r="J684" s="367" t="str">
        <f>IMPRODUCT(1/Nt_input,BU625)</f>
        <v>0</v>
      </c>
      <c r="K684" s="367" t="str">
        <f t="shared" si="1689"/>
        <v>0</v>
      </c>
      <c r="L684" s="367" t="e">
        <f t="shared" si="1690"/>
        <v>#NUM!</v>
      </c>
      <c r="M684" s="367">
        <f t="shared" si="1746"/>
        <v>387.64301631587</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0.166473247072438-0.567253242694688i</v>
      </c>
      <c r="G685" s="365" t="str">
        <f t="shared" si="1744"/>
        <v>-1.53084350946274+0.577073793805332i</v>
      </c>
      <c r="H685" s="365" t="str">
        <f t="shared" si="1745"/>
        <v>0.00293237681021639-0.00940943547650071i</v>
      </c>
      <c r="I685" s="365" t="str">
        <f t="shared" si="1688"/>
        <v>0.00658770257454956-0.00329485511526888i</v>
      </c>
      <c r="J685" s="367" t="str">
        <f>IMPRODUCT(1/Nt_input,BV625)</f>
        <v>0</v>
      </c>
      <c r="K685" s="367" t="str">
        <f t="shared" si="1689"/>
        <v>0</v>
      </c>
      <c r="L685" s="367" t="e">
        <f t="shared" si="1690"/>
        <v>#NUM!</v>
      </c>
      <c r="M685" s="367">
        <f t="shared" si="1746"/>
        <v>388.08658283817454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0.163351978902132-0.558847816178467i</v>
      </c>
      <c r="G686" s="365" t="str">
        <f t="shared" si="1744"/>
        <v>-1.52449686877512+0.584256288036791i</v>
      </c>
      <c r="H686" s="365" t="str">
        <f t="shared" si="1745"/>
        <v>0.0028806000749643-0.00926943478845495i</v>
      </c>
      <c r="I686" s="365" t="str">
        <f t="shared" si="1688"/>
        <v>0.00654192628274574-0.00332958500671155i</v>
      </c>
      <c r="J686" s="367" t="str">
        <f>IMPRODUCT(1/Nt_input,BW625)</f>
        <v>0</v>
      </c>
      <c r="K686" s="367" t="str">
        <f t="shared" si="1689"/>
        <v>0</v>
      </c>
      <c r="L686" s="367" t="e">
        <f t="shared" si="1690"/>
        <v>#NUM!</v>
      </c>
      <c r="M686" s="367">
        <f t="shared" si="1746"/>
        <v>388.54857661372773</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0.160372078893587-0.550695017352589i</v>
      </c>
      <c r="G687" s="365" t="str">
        <f t="shared" si="1744"/>
        <v>-1.51809878906022+0.591339766484089i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0.00283117451804952-0.0091336335245393i</v>
      </c>
      <c r="I687" s="365" t="str">
        <f t="shared" si="1688"/>
        <v>0.00649587205306832-0.00336342131994095i</v>
      </c>
      <c r="J687" s="367" t="str">
        <f>IMPRODUCT(1/Nt_input,BX625)</f>
        <v>0</v>
      </c>
      <c r="K687" s="367" t="str">
        <f t="shared" si="1689"/>
        <v>0</v>
      </c>
      <c r="L687" s="367" t="e">
        <f t="shared" si="1690"/>
        <v>#NUM!</v>
      </c>
      <c r="M687" s="367">
        <f t="shared" si="1746"/>
        <v>389.02454838991935</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0.157525012261641-0.542784223658633i</v>
      </c>
      <c r="G688" s="365" t="str">
        <f t="shared" si="1744"/>
        <v>-1.51165121054298+0.598324016634108i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0.00278395828188991-0.00900185514103704i</v>
      </c>
      <c r="I688" s="365" t="str">
        <f t="shared" si="1688"/>
        <v>0.00644956262936069-0.00339636244158007i</v>
      </c>
      <c r="J688" s="367" t="str">
        <f>IMPRODUCT(1/Nt_input,BY625)</f>
        <v>0</v>
      </c>
      <c r="K688" s="367" t="str">
        <f t="shared" si="1689"/>
        <v>0</v>
      </c>
      <c r="L688" s="367" t="e">
        <f t="shared" si="1690"/>
        <v>#NUM!</v>
      </c>
      <c r="M688" s="367">
        <f t="shared" si="1746"/>
        <v>389.50991429835221</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0.154802869902498-0.53510537349354i</v>
      </c>
      <c r="G689" s="365" t="str">
        <f t="shared" si="1744"/>
        <v>-1.50515606104431+0.605208870265871i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0.00273881990800754-0.00887393241757428i</v>
      </c>
      <c r="I689" s="365" t="str">
        <f t="shared" si="1688"/>
        <v>0.00640302071029968-0.0034284075236618i</v>
      </c>
      <c r="J689" s="367" t="str">
        <f>IMPRODUCT(1/Nt_input,BZ625)</f>
        <v>0</v>
      </c>
      <c r="K689" s="367" t="str">
        <f t="shared" si="1689"/>
        <v>0</v>
      </c>
      <c r="L689" s="367" t="e">
        <f t="shared" si="1690"/>
        <v>#NUM!</v>
      </c>
      <c r="M689" s="367">
        <f t="shared" si="1746"/>
        <v>390</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0.00423321412794675</v>
      </c>
      <c r="H694" s="372" t="str">
        <f t="shared" si="1750"/>
        <v>0.00818350043795227</v>
      </c>
      <c r="I694" s="372" t="str">
        <f t="shared" si="1750"/>
        <v>0.0120549751651915</v>
      </c>
      <c r="J694" s="372" t="str">
        <f t="shared" si="1750"/>
        <v>0.0158103538916619</v>
      </c>
      <c r="K694" s="372" t="str">
        <f t="shared" si="1750"/>
        <v>0.0194134702673483</v>
      </c>
      <c r="L694" s="372" t="str">
        <f t="shared" si="1750"/>
        <v>0.022829624311869</v>
      </c>
      <c r="M694" s="372" t="str">
        <f t="shared" si="1750"/>
        <v>0.026025916594326</v>
      </c>
      <c r="N694" s="372" t="str">
        <f t="shared" si="1750"/>
        <v>0.028971565072762</v>
      </c>
      <c r="O694" s="372" t="str">
        <f t="shared" si="1750"/>
        <v>0.0316382015421005</v>
      </c>
      <c r="P694" s="372" t="str">
        <f t="shared" si="1750"/>
        <v>0.0340001448353517</v>
      </c>
      <c r="Q694" s="372" t="str">
        <f t="shared" si="1750"/>
        <v>0.0360346481475019</v>
      </c>
      <c r="R694" s="372" t="str">
        <f t="shared" si="1750"/>
        <v>0.0377221180994295</v>
      </c>
      <c r="S694" s="372" t="str">
        <f t="shared" si="1750"/>
        <v>0.0390463034330654</v>
      </c>
      <c r="T694" s="372" t="str">
        <f t="shared" si="1750"/>
        <v>0.0399944515197448</v>
      </c>
      <c r="U694" s="372" t="str">
        <f t="shared" si="1750"/>
        <v>0.0405574311751156</v>
      </c>
      <c r="V694" s="372" t="str">
        <f t="shared" si="1750"/>
        <v>0.0407298205973066</v>
      </c>
      <c r="W694" s="372" t="str">
        <f t="shared" si="1750"/>
        <v>0.0405099595819685</v>
      </c>
      <c r="X694" s="372" t="str">
        <f t="shared" si="1750"/>
        <v>0.0398999655108678</v>
      </c>
      <c r="Y694" s="372" t="str">
        <f t="shared" si="1750"/>
        <v>0.0389057129603411</v>
      </c>
      <c r="Z694" s="372" t="str">
        <f t="shared" si="1750"/>
        <v>0.0375367771259881</v>
      </c>
      <c r="AA694" s="372" t="str">
        <f t="shared" si="1750"/>
        <v>0.0358063416082262</v>
      </c>
      <c r="AB694" s="372" t="str">
        <f t="shared" si="1750"/>
        <v>0.0337310714470393</v>
      </c>
      <c r="AC694" s="372" t="str">
        <f t="shared" si="1750"/>
        <v>0.0313309526285236</v>
      </c>
      <c r="AD694" s="372" t="str">
        <f t="shared" si="1750"/>
        <v>0.0286290996089737</v>
      </c>
      <c r="AE694" s="372" t="str">
        <f t="shared" si="1750"/>
        <v>0.0256515327099191</v>
      </c>
      <c r="AF694" s="372" t="str">
        <f t="shared" si="1750"/>
        <v>0.0224269275283238</v>
      </c>
      <c r="AG694" s="372" t="str">
        <f t="shared" si="1750"/>
        <v>0.0189863387748084</v>
      </c>
      <c r="AH694" s="372" t="str">
        <f t="shared" si="1750"/>
        <v>0.0153629011999218</v>
      </c>
      <c r="AI694" s="372" t="str">
        <f t="shared" si="1750"/>
        <v>0.0115915104882558</v>
      </c>
      <c r="AJ694" s="372" t="str">
        <f t="shared" si="1750"/>
        <v>0.00770848719402416</v>
      </c>
      <c r="AK694" s="372" t="str">
        <f t="shared" si="1750"/>
        <v>0.00375122695421602</v>
      </c>
      <c r="AL694" s="372" t="str">
        <f t="shared" si="1750"/>
        <v>-0.000242159651767242</v>
      </c>
      <c r="AM694" s="372" t="str">
        <f t="shared" si="1750"/>
        <v>-0.00423321412794774</v>
      </c>
      <c r="AN694" s="372" t="str">
        <f t="shared" si="1750"/>
        <v>-0.00818350043794718</v>
      </c>
      <c r="AO694" s="372" t="str">
        <f t="shared" si="1750"/>
        <v>-0.0120549751651998</v>
      </c>
      <c r="AP694" s="372" t="str">
        <f t="shared" si="1750"/>
        <v>-0.0158103538916601</v>
      </c>
      <c r="AQ694" s="372" t="str">
        <f t="shared" si="1750"/>
        <v>-0.019413470267343</v>
      </c>
      <c r="AR694" s="372" t="str">
        <f t="shared" si="1750"/>
        <v>-0.0228296243118725</v>
      </c>
      <c r="AS694" s="372" t="str">
        <f t="shared" si="1750"/>
        <v>-0.0260259165943255</v>
      </c>
      <c r="AT694" s="372" t="str">
        <f t="shared" si="1750"/>
        <v>-0.0289715650727662</v>
      </c>
      <c r="AU694" s="372" t="str">
        <f t="shared" si="1750"/>
        <v>-0.0316382015420952</v>
      </c>
      <c r="AV694" s="372" t="str">
        <f t="shared" si="1750"/>
        <v>-0.0340001448353565</v>
      </c>
      <c r="AW694" s="372" t="str">
        <f t="shared" si="1750"/>
        <v>-0.036034648147492</v>
      </c>
      <c r="AX694" s="372" t="str">
        <f t="shared" si="1750"/>
        <v>-0.0377221180994432</v>
      </c>
      <c r="AY694" s="372" t="str">
        <f t="shared" si="1750"/>
        <v>-0.0390463034330586</v>
      </c>
      <c r="AZ694" s="372" t="str">
        <f t="shared" si="1750"/>
        <v>-0.0399944515197394</v>
      </c>
      <c r="BA694" s="372" t="str">
        <f t="shared" si="1750"/>
        <v>-0.0405574311751237</v>
      </c>
      <c r="BB694" s="372" t="str">
        <f t="shared" si="1750"/>
        <v>-0.0407298205973023</v>
      </c>
      <c r="BC694" s="372" t="str">
        <f t="shared" si="1750"/>
        <v>-0.0405099595819735</v>
      </c>
      <c r="BD694" s="372" t="str">
        <f t="shared" si="1750"/>
        <v>-0.0398999655108621</v>
      </c>
      <c r="BE694" s="372" t="str">
        <f t="shared" si="1750"/>
        <v>-0.0389057129603376</v>
      </c>
      <c r="BF694" s="372" t="str">
        <f t="shared" si="1750"/>
        <v>-0.0375367771259983</v>
      </c>
      <c r="BG694" s="372" t="str">
        <f t="shared" si="1750"/>
        <v>-0.0358063416082198</v>
      </c>
      <c r="BH694" s="372" t="str">
        <f t="shared" si="1750"/>
        <v>-0.033731071447039</v>
      </c>
      <c r="BI694" s="372" t="str">
        <f t="shared" si="1750"/>
        <v>-0.0313309526285263</v>
      </c>
      <c r="BJ694" s="372" t="str">
        <f t="shared" si="1750"/>
        <v>-0.02862909960897</v>
      </c>
      <c r="BK694" s="372" t="str">
        <f t="shared" si="1750"/>
        <v>-0.0256515327099248</v>
      </c>
      <c r="BL694" s="372" t="str">
        <f t="shared" si="1750"/>
        <v>-0.0224269275283198</v>
      </c>
      <c r="BM694" s="372" t="str">
        <f t="shared" si="1750"/>
        <v>-0.0189863387748108</v>
      </c>
      <c r="BN694" s="372" t="str">
        <f t="shared" si="1750"/>
        <v>-0.015362901199922</v>
      </c>
      <c r="BO694" s="372" t="str">
        <f t="shared" si="1750"/>
        <v>-0.0115915104882528</v>
      </c>
      <c r="BP694" s="372" t="str">
        <f t="shared" si="1750"/>
        <v>-0.00770848719402382</v>
      </c>
      <c r="BQ694" s="372" t="str">
        <f t="shared" si="1750"/>
        <v>-0.00375122695422072</v>
      </c>
      <c r="BR694" s="372" t="str">
        <f t="shared" si="1750"/>
        <v>0.00024215965177067</v>
      </c>
    </row>
    <row r="695" spans="1:123">
      <c r="B695" s="373">
        <v>1</v>
      </c>
      <c r="C695" s="373">
        <f>0+Div_Nt_input</f>
        <v>3.1250000000000001E-4</v>
      </c>
      <c r="D695" s="374">
        <f t="shared" ref="D695:D726" si="1751">Vo_set2+E695</f>
        <v>24.004233214127947</v>
      </c>
      <c r="E695" s="375" t="str">
        <f>G694</f>
        <v>0.00423321412794675</v>
      </c>
      <c r="F695" s="317">
        <v>1</v>
      </c>
      <c r="G695" s="376">
        <f>2*IMREAL(K626)*COS(2*PI()*B626*1/Nt_input)-2*IMAGINARY(K626)*SIN(2*PI()*B626*1/Nt_input)</f>
        <v>4.2332141279447077E-3</v>
      </c>
      <c r="H695" s="376">
        <f t="shared" ref="H695:H726" si="1752">2*IMREAL(K626)*COS(2*PI()*B626*2/Nt_input)-2*IMAGINARY(K626)*SIN(2*PI()*B626*2/Nt_input)</f>
        <v>8.1835004379544555E-3</v>
      </c>
      <c r="I695" s="376">
        <f t="shared" ref="I695:I726" si="1753">2*IMREAL(K626)*COS(2*PI()*B626*3/Nt_input)-2*IMAGINARY(K626)*SIN(2*PI()*B626*3/Nt_input)</f>
        <v>1.2054975165190308E-2</v>
      </c>
      <c r="J695" s="376">
        <f t="shared" ref="J695:J726" si="1754">2*IMREAL(K626)*COS(2*PI()*B626*4/Nt_input)-2*IMAGINARY(K626)*SIN(2*PI()*B626*4/Nt_input)</f>
        <v>1.5810353891665626E-2</v>
      </c>
      <c r="K695" s="376">
        <f t="shared" ref="K695:K726" si="1755">2*IMREAL(K626)*COS(2*PI()*B626*5/Nt_input)-2*IMAGINARY(K626)*SIN(2*PI()*B626*5/Nt_input)</f>
        <v>1.9413470267345606E-2</v>
      </c>
      <c r="L695" s="376">
        <f t="shared" ref="L695:L726" si="1756">2*IMREAL(K626)*COS(2*PI()*B626*6/Nt_input)-2*IMAGINARY(K626)*SIN(2*PI()*B626*6/Nt_input)</f>
        <v>2.2829624311868694E-2</v>
      </c>
      <c r="M695" s="376">
        <f t="shared" ref="M695:M726" si="1757">2*IMREAL(K626)*COS(2*PI()*B626*7/Nt_input)-2*IMAGINARY(K626)*SIN(2*PI()*B626*7/Nt_input)</f>
        <v>2.6025916594326369E-2</v>
      </c>
      <c r="N695" s="376">
        <f t="shared" ref="N695:N726" si="1758">2*IMREAL(K626)*COS(2*PI()*B626*8/Nt_input)-2*IMAGINARY(K626)*SIN(2*PI()*B626*8/Nt_input)</f>
        <v>2.8971565072767463E-2</v>
      </c>
      <c r="O695" s="376">
        <f t="shared" ref="O695:O726" si="1759">2*IMREAL(K626)*COS(2*PI()*B626*9/Nt_input)-2*IMAGINARY(K626)*SIN(2*PI()*B626*9/Nt_input)</f>
        <v>3.1638201542089343E-2</v>
      </c>
      <c r="P695" s="376">
        <f t="shared" ref="P695:P726" si="1760">2*IMREAL(K626)*COS(2*PI()*B626*10/Nt_input)-2*IMAGINARY(K626)*SIN(2*PI()*B626*10/Nt_input)</f>
        <v>3.4000144835360659E-2</v>
      </c>
      <c r="Q695" s="376">
        <f t="shared" ref="Q695:Q726" si="1761">2*IMREAL(K626)*COS(2*PI()*B626*11/Nt_input)-2*IMAGINARY(K626)*SIN(2*PI()*B626*11/Nt_input)</f>
        <v>3.6034648147497662E-2</v>
      </c>
      <c r="R695" s="376">
        <f t="shared" ref="R695:R726" si="1762">2*IMREAL(K626)*COS(2*PI()*B626*12/Nt_input)-2*IMAGINARY(K626)*SIN(2*PI()*B626*12/Nt_input)</f>
        <v>3.7722118099431837E-2</v>
      </c>
      <c r="S695" s="376">
        <f t="shared" ref="S695:S726" si="1763">2*IMREAL(K626)*COS(2*PI()*B626*13/Nt_input)-2*IMAGINARY(K626)*SIN(2*PI()*B626*13/Nt_input)</f>
        <v>3.9046303433061147E-2</v>
      </c>
      <c r="T695" s="376">
        <f t="shared" ref="T695:T726" si="1764">2*IMREAL(K626)*COS(2*PI()*B626*14/Nt_input)-2*IMAGINARY(K626)*SIN(2*PI()*B626*14/Nt_input)</f>
        <v>3.9994451519749397E-2</v>
      </c>
      <c r="U695" s="377">
        <f t="shared" ref="U695:U726" si="1765">2*IMREAL(K626)*COS(2*PI()*B626*15/Nt_input)-2*IMAGINARY(K626)*SIN(2*PI()*B626*15/Nt_input)</f>
        <v>4.0557431175111319E-2</v>
      </c>
      <c r="V695" s="376">
        <f t="shared" ref="V695:V726" si="1766">2*IMREAL(K626)*COS(2*PI()*B626*16/Nt_input)-2*IMAGINARY(K626)*SIN(2*PI()*B626*16/Nt_input)</f>
        <v>4.0729820597309799E-2</v>
      </c>
      <c r="W695" s="376">
        <f t="shared" ref="W695:W726" si="1767">2*IMREAL(K626)*COS(2*PI()*B626*17/Nt_input)-2*IMAGINARY(K626)*SIN(2*PI()*B626*17/Nt_input)</f>
        <v>4.0509959581971414E-2</v>
      </c>
      <c r="X695" s="376">
        <f t="shared" ref="X695:X726" si="1768">2*IMREAL(K626)*COS(2*PI()*B626*18/Nt_input)-2*IMAGINARY(K626)*SIN(2*PI()*B626*18/Nt_input)</f>
        <v>3.9899965510862126E-2</v>
      </c>
      <c r="Y695" s="376">
        <f t="shared" ref="Y695:Y726" si="1769">2*IMREAL(K626)*COS(2*PI()*B626*19/Nt_input)-2*IMAGINARY(K626)*SIN(2*PI()*B626*19/Nt_input)</f>
        <v>3.8905712960343411E-2</v>
      </c>
      <c r="Z695" s="376">
        <f t="shared" ref="Z695:Z726" si="1770">2*IMREAL(K626)*COS(2*PI()*B626*20/Nt_input)-2*IMAGINARY(K626)*SIN(2*PI()*B626*20/Nt_input)</f>
        <v>3.7536777125990475E-2</v>
      </c>
      <c r="AA695" s="376">
        <f t="shared" ref="AA695:AA726" si="1771">2*IMREAL(K626)*COS(2*PI()*B626*21/Nt_input)-2*IMAGINARY(K626)*SIN(2*PI()*B626*21/Nt_input)</f>
        <v>3.5806341608224594E-2</v>
      </c>
      <c r="AB695" s="376">
        <f t="shared" ref="AB695:AB726" si="1772">2*IMREAL(K626)*COS(2*PI()*B626*22/Nt_input)-2*IMAGINARY(K626)*SIN(2*PI()*B626*22/Nt_input)</f>
        <v>3.3731071447034147E-2</v>
      </c>
      <c r="AC695" s="376">
        <f t="shared" ref="AC695:AC726" si="1773">2*IMREAL(K626)*COS(2*PI()*B626*23/Nt_input)-2*IMAGINARY(K626)*SIN(2*PI()*B626*23/Nt_input)</f>
        <v>3.1330952628529446E-2</v>
      </c>
      <c r="AD695" s="376">
        <f t="shared" ref="AD695:AD726" si="1774">2*IMREAL(K626)*COS(2*PI()*B626*24/Nt_input)-2*IMAGINARY(K626)*SIN(2*PI()*B626*24/Nt_input)</f>
        <v>2.862909960897109E-2</v>
      </c>
      <c r="AE695" s="376">
        <f t="shared" ref="AE695:AE726" si="1775">2*IMREAL(K626)*COS(2*PI()*B626*25/Nt_input)-2*IMAGINARY(K626)*SIN(2*PI()*B626*25/Nt_input)</f>
        <v>2.5651532709920544E-2</v>
      </c>
      <c r="AF695" s="376">
        <f t="shared" ref="AF695:AF726" si="1776">2*IMREAL(K626)*COS(2*PI()*B626*26/Nt_input)-2*IMAGINARY(K626)*SIN(2*PI()*B626*26/Nt_input)</f>
        <v>2.2426927528319301E-2</v>
      </c>
      <c r="AG695" s="376">
        <f t="shared" ref="AG695:AG726" si="1777">2*IMREAL(K626)*COS(2*PI()*B626*27/Nt_input)-2*IMAGINARY(K626)*SIN(2*PI()*B626*27/Nt_input)</f>
        <v>1.8986338774814693E-2</v>
      </c>
      <c r="AH695" s="376">
        <f t="shared" ref="AH695:AH726" si="1778">2*IMREAL(K626)*COS(2*PI()*B626*28/Nt_input)-2*IMAGINARY(K626)*SIN(2*PI()*B626*28/Nt_input)</f>
        <v>1.5362901199920068E-2</v>
      </c>
      <c r="AI695" s="376">
        <f t="shared" ref="AI695:AI726" si="1779">2*IMREAL(K626)*COS(2*PI()*B626*29/Nt_input)-2*IMAGINARY(K626)*SIN(2*PI()*B626*29/Nt_input)</f>
        <v>1.1591510488254148E-2</v>
      </c>
      <c r="AJ695" s="376">
        <f t="shared" ref="AJ695:AJ726" si="1780">2*IMREAL(K626)*COS(2*PI()*B626*30/Nt_input)-2*IMAGINARY(K626)*SIN(2*PI()*B626*30/Nt_input)</f>
        <v>7.7084871940221629E-3</v>
      </c>
      <c r="AK695" s="376">
        <f t="shared" ref="AK695:AK726" si="1781">2*IMREAL(K626)*COS(2*PI()*B626*31/Nt_input)-2*IMAGINARY(K626)*SIN(2*PI()*B626*31/Nt_input)</f>
        <v>3.7512269542239862E-3</v>
      </c>
      <c r="AL695" s="376">
        <f t="shared" ref="AL695:AL726" si="1782">2*IMREAL(K626)*COS(2*PI()*B626*32/Nt_input)-2*IMAGINARY(K626)*SIN(2*PI()*B626*32/Nt_input)</f>
        <v>-2.4215965177261102E-4</v>
      </c>
      <c r="AM695" s="376">
        <f t="shared" ref="AM695:AM726" si="1783">2*IMREAL(K626)*COS(2*PI()*B626*33/Nt_input)-2*IMAGINARY(K626)*SIN(2*PI()*B626*33/Nt_input)</f>
        <v>-4.2332141279447068E-3</v>
      </c>
      <c r="AN695" s="376">
        <f t="shared" ref="AN695:AN726" si="1784">2*IMREAL(K626)*COS(2*PI()*B626*34/Nt_input)-2*IMAGINARY(K626)*SIN(2*PI()*B626*34/Nt_input)</f>
        <v>-8.1835004379544607E-3</v>
      </c>
      <c r="AO695" s="376">
        <f t="shared" ref="AO695:AO726" si="1785">2*IMREAL(K626)*COS(2*PI()*B626*35/Nt_input)-2*IMAGINARY(K626)*SIN(2*PI()*B626*35/Nt_input)</f>
        <v>-1.20549751651903E-2</v>
      </c>
      <c r="AP695" s="376">
        <f t="shared" ref="AP695:AP726" si="1786">2*IMREAL(K626)*COS(2*PI()*B626*36/Nt_input)-2*IMAGINARY(K626)*SIN(2*PI()*B626*36/Nt_input)</f>
        <v>-1.5810353891665619E-2</v>
      </c>
      <c r="AQ695" s="376">
        <f t="shared" ref="AQ695:AQ726" si="1787">2*IMREAL(K626)*COS(2*PI()*B626*37/Nt_input)-2*IMAGINARY(K626)*SIN(2*PI()*B626*37/Nt_input)</f>
        <v>-1.9413470267345606E-2</v>
      </c>
      <c r="AR695" s="376">
        <f t="shared" ref="AR695:AR726" si="1788">2*IMREAL(K626)*COS(2*PI()*B626*38/Nt_input)-2*IMAGINARY(K626)*SIN(2*PI()*B626*38/Nt_input)</f>
        <v>-2.2829624311868683E-2</v>
      </c>
      <c r="AS695" s="376">
        <f t="shared" ref="AS695:AS726" si="1789">2*IMREAL(K626)*COS(2*PI()*B626*39/Nt_input)-2*IMAGINARY(K626)*SIN(2*PI()*B626*39/Nt_input)</f>
        <v>-2.6025916594326359E-2</v>
      </c>
      <c r="AT695" s="376">
        <f t="shared" ref="AT695:AT726" si="1790">2*IMREAL(K626)*COS(2*PI()*B626*40/Nt_input)-2*IMAGINARY(K626)*SIN(2*PI()*B626*40/Nt_input)</f>
        <v>-2.8971565072767463E-2</v>
      </c>
      <c r="AU695" s="376">
        <f t="shared" ref="AU695:AU726" si="1791">2*IMREAL(K626)*COS(2*PI()*B626*41/Nt_input)-2*IMAGINARY(K626)*SIN(2*PI()*B626*41/Nt_input)</f>
        <v>-3.1638201542089329E-2</v>
      </c>
      <c r="AV695" s="376">
        <f t="shared" ref="AV695:AV726" si="1792">2*IMREAL(K626)*COS(2*PI()*B626*42/Nt_input)-2*IMAGINARY(K626)*SIN(2*PI()*B626*42/Nt_input)</f>
        <v>-3.4000144835360659E-2</v>
      </c>
      <c r="AW695" s="376">
        <f t="shared" ref="AW695:AW726" si="1793">2*IMREAL(K626)*COS(2*PI()*B626*43/Nt_input)-2*IMAGINARY(K626)*SIN(2*PI()*B626*43/Nt_input)</f>
        <v>-3.6034648147497662E-2</v>
      </c>
      <c r="AX695" s="376">
        <f t="shared" ref="AX695:AX726" si="1794">2*IMREAL(K626)*COS(2*PI()*B626*44/Nt_input)-2*IMAGINARY(K626)*SIN(2*PI()*B626*44/Nt_input)</f>
        <v>-3.7722118099431823E-2</v>
      </c>
      <c r="AY695" s="376">
        <f t="shared" ref="AY695:AY726" si="1795">2*IMREAL(K626)*COS(2*PI()*B626*45/Nt_input)-2*IMAGINARY(K626)*SIN(2*PI()*B626*45/Nt_input)</f>
        <v>-3.904630343306114E-2</v>
      </c>
      <c r="AZ695" s="376">
        <f t="shared" ref="AZ695:AZ726" si="1796">2*IMREAL(K626)*COS(2*PI()*B626*46/Nt_input)-2*IMAGINARY(K626)*SIN(2*PI()*B626*46/Nt_input)</f>
        <v>-3.999445151974939E-2</v>
      </c>
      <c r="BA695" s="376">
        <f t="shared" ref="BA695:BA726" si="1797">2*IMREAL(K626)*COS(2*PI()*B626*47/Nt_input)-2*IMAGINARY(K626)*SIN(2*PI()*B626*47/Nt_input)</f>
        <v>-4.0557431175111319E-2</v>
      </c>
      <c r="BB695" s="376">
        <f t="shared" ref="BB695:BB726" si="1798">2*IMREAL(K626)*COS(2*PI()*B626*48/Nt_input)-2*IMAGINARY(K626)*SIN(2*PI()*B626*48/Nt_input)</f>
        <v>-4.0729820597309799E-2</v>
      </c>
      <c r="BC695" s="376">
        <f t="shared" ref="BC695:BC726" si="1799">2*IMREAL(K626)*COS(2*PI()*B626*49/Nt_input)-2*IMAGINARY(K626)*SIN(2*PI()*B626*49/Nt_input)</f>
        <v>-4.0509959581971414E-2</v>
      </c>
      <c r="BD695" s="376">
        <f t="shared" ref="BD695:BD726" si="1800">2*IMREAL(K626)*COS(2*PI()*B626*50/Nt_input)-2*IMAGINARY(K626)*SIN(2*PI()*B626*50/Nt_input)</f>
        <v>-3.9899965510862126E-2</v>
      </c>
      <c r="BE695" s="376">
        <f t="shared" ref="BE695:BE726" si="1801">2*IMREAL(K626)*COS(2*PI()*B626*51/Nt_input)-2*IMAGINARY(K626)*SIN(2*PI()*B626*51/Nt_input)</f>
        <v>-3.8905712960343411E-2</v>
      </c>
      <c r="BF695" s="376">
        <f t="shared" ref="BF695:BF726" si="1802">2*IMREAL(K626)*COS(2*PI()*B626*52/Nt_input)-2*IMAGINARY(K626)*SIN(2*PI()*B626*52/Nt_input)</f>
        <v>-3.7536777125990468E-2</v>
      </c>
      <c r="BG695" s="376">
        <f t="shared" ref="BG695:BG726" si="1803">2*IMREAL(K626)*COS(2*PI()*B626*53/Nt_input)-2*IMAGINARY(K626)*SIN(2*PI()*B626*53/Nt_input)</f>
        <v>-3.5806341608224594E-2</v>
      </c>
      <c r="BH695" s="376">
        <f t="shared" ref="BH695:BH726" si="1804">2*IMREAL(K626)*COS(2*PI()*B626*54/Nt_input)-2*IMAGINARY(K626)*SIN(2*PI()*B626*54/Nt_input)</f>
        <v>-3.3731071447034147E-2</v>
      </c>
      <c r="BI695" s="376">
        <f t="shared" ref="BI695:BI726" si="1805">2*IMREAL(K626)*COS(2*PI()*B626*55/Nt_input)-2*IMAGINARY(K626)*SIN(2*PI()*B626*55/Nt_input)</f>
        <v>-3.1330952628529432E-2</v>
      </c>
      <c r="BJ695" s="376">
        <f t="shared" ref="BJ695:BJ726" si="1806">2*IMREAL(K626)*COS(2*PI()*B626*56/Nt_input)-2*IMAGINARY(K626)*SIN(2*PI()*B626*56/Nt_input)</f>
        <v>-2.8629099608971094E-2</v>
      </c>
      <c r="BK695" s="376">
        <f t="shared" ref="BK695:BK726" si="1807">2*IMREAL(K626)*COS(2*PI()*B626*57/Nt_input)-2*IMAGINARY(K626)*SIN(2*PI()*B626*57/Nt_input)</f>
        <v>-2.5651532709920561E-2</v>
      </c>
      <c r="BL695" s="376">
        <f t="shared" ref="BL695:BL726" si="1808">2*IMREAL(K626)*COS(2*PI()*B626*58/Nt_input)-2*IMAGINARY(K626)*SIN(2*PI()*B626*58/Nt_input)</f>
        <v>-2.2426927528319301E-2</v>
      </c>
      <c r="BM695" s="376">
        <f t="shared" ref="BM695:BM726" si="1809">2*IMREAL(K626)*COS(2*PI()*B626*59/Nt_input)-2*IMAGINARY(K626)*SIN(2*PI()*B626*59/Nt_input)</f>
        <v>-1.8986338774814693E-2</v>
      </c>
      <c r="BN695" s="376">
        <f t="shared" ref="BN695:BN726" si="1810">2*IMREAL(K626)*COS(2*PI()*B626*60/Nt_input)-2*IMAGINARY(K626)*SIN(2*PI()*B626*60/Nt_input)</f>
        <v>-1.5362901199920089E-2</v>
      </c>
      <c r="BO695" s="376">
        <f t="shared" ref="BO695:BO726" si="1811">2*IMREAL(K626)*COS(2*PI()*B626*61/Nt_input)-2*IMAGINARY(K626)*SIN(2*PI()*B626*61/Nt_input)</f>
        <v>-1.1591510488254152E-2</v>
      </c>
      <c r="BP695" s="376">
        <f t="shared" ref="BP695:BP726" si="1812">2*IMREAL(K626)*COS(2*PI()*B626*62/Nt_input)-2*IMAGINARY(K626)*SIN(2*PI()*B626*62/Nt_input)</f>
        <v>-7.7084871940221664E-3</v>
      </c>
      <c r="BQ695" s="376">
        <f t="shared" ref="BQ695:BQ726" si="1813">2*IMREAL(K626)*COS(2*PI()*B626*63/Nt_input)-2*IMAGINARY(K626)*SIN(2*PI()*B626*63/Nt_input)</f>
        <v>-3.7512269542239731E-3</v>
      </c>
      <c r="BR695" s="376">
        <f t="shared" ref="BR695:BR726" si="1814">2*IMREAL(K626)*COS(2*PI()*B626*64/Nt_input)-2*IMAGINARY(K626)*SIN(2*PI()*B626*64/Nt_input)</f>
        <v>2.4215965177260603E-4</v>
      </c>
    </row>
    <row r="696" spans="1:123">
      <c r="B696" s="373">
        <v>2</v>
      </c>
      <c r="C696" s="373">
        <f t="shared" ref="C696:C727" si="1815">C695+Div_Nt_input</f>
        <v>6.2500000000000001E-4</v>
      </c>
      <c r="D696" s="374">
        <f t="shared" si="1751"/>
        <v>24.008183500437951</v>
      </c>
      <c r="E696" s="375" t="str">
        <f>H694</f>
        <v>0.00818350043795227</v>
      </c>
      <c r="F696" s="317">
        <v>2</v>
      </c>
      <c r="G696" s="376">
        <f t="shared" ref="G696:G726" si="1816">2*IMREAL(K627)*COS(2*PI()*B627*1/Nt_input)-2*IMAGINARY(K627)*SIN(2*PI()*B627*1/Nt_input)</f>
        <v>-2.3736503108825759E-17</v>
      </c>
      <c r="H696" s="376">
        <f t="shared" si="1752"/>
        <v>-2.2263029934556645E-17</v>
      </c>
      <c r="I696" s="376">
        <f t="shared" si="1753"/>
        <v>-1.9934001005153548E-17</v>
      </c>
      <c r="J696" s="376">
        <f t="shared" si="1754"/>
        <v>-1.6838919596238956E-17</v>
      </c>
      <c r="K696" s="376">
        <f t="shared" si="1755"/>
        <v>-1.3096727950615803E-17</v>
      </c>
      <c r="L696" s="376">
        <f t="shared" si="1756"/>
        <v>-8.8512363945801364E-18</v>
      </c>
      <c r="M696" s="376">
        <f t="shared" si="1757"/>
        <v>-4.2655967877313114E-18</v>
      </c>
      <c r="N696" s="376">
        <f t="shared" si="1758"/>
        <v>4.839673114957886E-19</v>
      </c>
      <c r="O696" s="376">
        <f t="shared" si="1759"/>
        <v>5.2149328183541007E-18</v>
      </c>
      <c r="P696" s="376">
        <f t="shared" si="1760"/>
        <v>9.7454913815710823E-18</v>
      </c>
      <c r="Q696" s="376">
        <f t="shared" si="1761"/>
        <v>1.3901536176328812E-17</v>
      </c>
      <c r="R696" s="376">
        <f t="shared" si="1762"/>
        <v>1.7523352731901545E-17</v>
      </c>
      <c r="S696" s="376">
        <f t="shared" si="1763"/>
        <v>2.0471756669196723E-17</v>
      </c>
      <c r="T696" s="376">
        <f t="shared" si="1764"/>
        <v>2.2633442478388074E-17</v>
      </c>
      <c r="U696" s="377">
        <f t="shared" si="1765"/>
        <v>2.3925337786115745E-17</v>
      </c>
      <c r="V696" s="376">
        <f t="shared" si="1766"/>
        <v>2.4297795780207001E-17</v>
      </c>
      <c r="W696" s="376">
        <f t="shared" si="1767"/>
        <v>2.3736503108825759E-17</v>
      </c>
      <c r="X696" s="376">
        <f t="shared" si="1768"/>
        <v>2.2263029934556648E-17</v>
      </c>
      <c r="Y696" s="376">
        <f t="shared" si="1769"/>
        <v>1.9934001005153551E-17</v>
      </c>
      <c r="Z696" s="376">
        <f t="shared" si="1770"/>
        <v>1.6838919596238956E-17</v>
      </c>
      <c r="AA696" s="376">
        <f t="shared" si="1771"/>
        <v>1.30967279506158E-17</v>
      </c>
      <c r="AB696" s="376">
        <f t="shared" si="1772"/>
        <v>8.8512363945801487E-18</v>
      </c>
      <c r="AC696" s="376">
        <f t="shared" si="1773"/>
        <v>4.2655967877313198E-18</v>
      </c>
      <c r="AD696" s="376">
        <f t="shared" si="1774"/>
        <v>-4.8396731149578561E-19</v>
      </c>
      <c r="AE696" s="376">
        <f t="shared" si="1775"/>
        <v>-5.214932818354103E-18</v>
      </c>
      <c r="AF696" s="376">
        <f t="shared" si="1776"/>
        <v>-9.74549138157109E-18</v>
      </c>
      <c r="AG696" s="376">
        <f t="shared" si="1777"/>
        <v>-1.3901536176328812E-17</v>
      </c>
      <c r="AH696" s="376">
        <f t="shared" si="1778"/>
        <v>-1.7523352731901542E-17</v>
      </c>
      <c r="AI696" s="376">
        <f t="shared" si="1779"/>
        <v>-2.0471756669196723E-17</v>
      </c>
      <c r="AJ696" s="376">
        <f t="shared" si="1780"/>
        <v>-2.2633442478388068E-17</v>
      </c>
      <c r="AK696" s="376">
        <f t="shared" si="1781"/>
        <v>-2.3925337786115742E-17</v>
      </c>
      <c r="AL696" s="376">
        <f t="shared" si="1782"/>
        <v>-2.4297795780207001E-17</v>
      </c>
      <c r="AM696" s="376">
        <f t="shared" si="1783"/>
        <v>-2.3736503108825759E-17</v>
      </c>
      <c r="AN696" s="376">
        <f t="shared" si="1784"/>
        <v>-2.2263029934556645E-17</v>
      </c>
      <c r="AO696" s="376">
        <f t="shared" si="1785"/>
        <v>-1.9934001005153551E-17</v>
      </c>
      <c r="AP696" s="376">
        <f t="shared" si="1786"/>
        <v>-1.6838919596238956E-17</v>
      </c>
      <c r="AQ696" s="376">
        <f t="shared" si="1787"/>
        <v>-1.3096727950615803E-17</v>
      </c>
      <c r="AR696" s="376">
        <f t="shared" si="1788"/>
        <v>-8.8512363945801518E-18</v>
      </c>
      <c r="AS696" s="376">
        <f t="shared" si="1789"/>
        <v>-4.2655967877313222E-18</v>
      </c>
      <c r="AT696" s="376">
        <f t="shared" si="1790"/>
        <v>4.8396731149578263E-19</v>
      </c>
      <c r="AU696" s="376">
        <f t="shared" si="1791"/>
        <v>5.2149328183540791E-18</v>
      </c>
      <c r="AV696" s="376">
        <f t="shared" si="1792"/>
        <v>9.745491381571087E-18</v>
      </c>
      <c r="AW696" s="376">
        <f t="shared" si="1793"/>
        <v>1.3901536176328809E-17</v>
      </c>
      <c r="AX696" s="376">
        <f t="shared" si="1794"/>
        <v>1.7523352731901526E-17</v>
      </c>
      <c r="AY696" s="376">
        <f t="shared" si="1795"/>
        <v>2.047175666919672E-17</v>
      </c>
      <c r="AZ696" s="376">
        <f t="shared" si="1796"/>
        <v>2.2633442478388065E-17</v>
      </c>
      <c r="BA696" s="376">
        <f t="shared" si="1797"/>
        <v>2.3925337786115748E-17</v>
      </c>
      <c r="BB696" s="376">
        <f t="shared" si="1798"/>
        <v>2.4297795780207001E-17</v>
      </c>
      <c r="BC696" s="376">
        <f t="shared" si="1799"/>
        <v>2.3736503108825766E-17</v>
      </c>
      <c r="BD696" s="376">
        <f t="shared" si="1800"/>
        <v>2.2263029934556645E-17</v>
      </c>
      <c r="BE696" s="376">
        <f t="shared" si="1801"/>
        <v>1.9934001005153554E-17</v>
      </c>
      <c r="BF696" s="376">
        <f t="shared" si="1802"/>
        <v>1.6838919596238944E-17</v>
      </c>
      <c r="BG696" s="376">
        <f t="shared" si="1803"/>
        <v>1.3096727950615804E-17</v>
      </c>
      <c r="BH696" s="376">
        <f t="shared" si="1804"/>
        <v>8.8512363945801533E-18</v>
      </c>
      <c r="BI696" s="376">
        <f t="shared" si="1805"/>
        <v>4.2655967877313044E-18</v>
      </c>
      <c r="BJ696" s="376">
        <f t="shared" si="1806"/>
        <v>-4.8396731149577964E-19</v>
      </c>
      <c r="BK696" s="376">
        <f t="shared" si="1807"/>
        <v>-5.2149328183540761E-18</v>
      </c>
      <c r="BL696" s="376">
        <f t="shared" si="1808"/>
        <v>-9.7454913815710839E-18</v>
      </c>
      <c r="BM696" s="376">
        <f t="shared" si="1809"/>
        <v>-1.3901536176328806E-17</v>
      </c>
      <c r="BN696" s="376">
        <f t="shared" si="1810"/>
        <v>-1.7523352731901523E-17</v>
      </c>
      <c r="BO696" s="376">
        <f t="shared" si="1811"/>
        <v>-2.047175666919672E-17</v>
      </c>
      <c r="BP696" s="376">
        <f t="shared" si="1812"/>
        <v>-2.2633442478388065E-17</v>
      </c>
      <c r="BQ696" s="376">
        <f t="shared" si="1813"/>
        <v>-2.3925337786115745E-17</v>
      </c>
      <c r="BR696" s="376">
        <f t="shared" si="1814"/>
        <v>-2.4297795780207001E-17</v>
      </c>
    </row>
    <row r="697" spans="1:123">
      <c r="B697" s="373">
        <v>3</v>
      </c>
      <c r="C697" s="373">
        <f t="shared" si="1815"/>
        <v>9.3749999999999997E-4</v>
      </c>
      <c r="D697" s="374">
        <f t="shared" si="1751"/>
        <v>24.012054975165192</v>
      </c>
      <c r="E697" s="375" t="str">
        <f>I694</f>
        <v>0.0120549751651915</v>
      </c>
      <c r="F697" s="317">
        <v>3</v>
      </c>
      <c r="G697" s="376">
        <f t="shared" si="1816"/>
        <v>2.5158535699083416E-17</v>
      </c>
      <c r="H697" s="376">
        <f t="shared" si="1752"/>
        <v>2.2047227704190694E-17</v>
      </c>
      <c r="I697" s="376">
        <f t="shared" si="1753"/>
        <v>1.7037227263341983E-17</v>
      </c>
      <c r="J697" s="376">
        <f t="shared" si="1754"/>
        <v>1.0559992250466145E-17</v>
      </c>
      <c r="K697" s="376">
        <f t="shared" si="1755"/>
        <v>3.173337795639211E-18</v>
      </c>
      <c r="L697" s="376">
        <f t="shared" si="1756"/>
        <v>-4.4866023793647603E-18</v>
      </c>
      <c r="M697" s="376">
        <f t="shared" si="1757"/>
        <v>-1.1760159370051696E-17</v>
      </c>
      <c r="N697" s="376">
        <f t="shared" si="1758"/>
        <v>-1.8020939332318334E-17</v>
      </c>
      <c r="O697" s="376">
        <f t="shared" si="1759"/>
        <v>-2.2729768099705255E-17</v>
      </c>
      <c r="P697" s="376">
        <f t="shared" si="1760"/>
        <v>-2.5481124500576066E-17</v>
      </c>
      <c r="Q697" s="376">
        <f t="shared" si="1761"/>
        <v>-2.6038063569125692E-17</v>
      </c>
      <c r="R697" s="376">
        <f t="shared" si="1762"/>
        <v>-2.4352622086735404E-17</v>
      </c>
      <c r="S697" s="376">
        <f t="shared" si="1763"/>
        <v>-2.0569949142154673E-17</v>
      </c>
      <c r="T697" s="376">
        <f t="shared" si="1764"/>
        <v>-1.5015805989440502E-17</v>
      </c>
      <c r="U697" s="377">
        <f t="shared" si="1765"/>
        <v>-8.1685117074951477E-18</v>
      </c>
      <c r="V697" s="376">
        <f t="shared" si="1766"/>
        <v>-6.1775068216526679E-19</v>
      </c>
      <c r="W697" s="376">
        <f t="shared" si="1767"/>
        <v>6.9862106171150828E-18</v>
      </c>
      <c r="X697" s="376">
        <f t="shared" si="1768"/>
        <v>1.3988524149041327E-17</v>
      </c>
      <c r="Y697" s="376">
        <f t="shared" si="1769"/>
        <v>1.978615537404836E-17</v>
      </c>
      <c r="Z697" s="376">
        <f t="shared" si="1770"/>
        <v>2.387981618394164E-17</v>
      </c>
      <c r="AA697" s="376">
        <f t="shared" si="1771"/>
        <v>2.5916963258520744E-17</v>
      </c>
      <c r="AB697" s="376">
        <f t="shared" si="1772"/>
        <v>2.5722158859594672E-17</v>
      </c>
      <c r="AC697" s="376">
        <f t="shared" si="1773"/>
        <v>2.3312179411194734E-17</v>
      </c>
      <c r="AD697" s="376">
        <f t="shared" si="1774"/>
        <v>1.8894570725201686E-17</v>
      </c>
      <c r="AE697" s="376">
        <f t="shared" si="1775"/>
        <v>1.2849774295386194E-17</v>
      </c>
      <c r="AF697" s="376">
        <f t="shared" si="1776"/>
        <v>5.6983639314182628E-18</v>
      </c>
      <c r="AG697" s="376">
        <f t="shared" si="1777"/>
        <v>-1.9437857080747912E-18</v>
      </c>
      <c r="AH697" s="376">
        <f t="shared" si="1778"/>
        <v>-9.4185378275714038E-18</v>
      </c>
      <c r="AI697" s="376">
        <f t="shared" si="1779"/>
        <v>-1.6082171793570546E-17</v>
      </c>
      <c r="AJ697" s="376">
        <f t="shared" si="1780"/>
        <v>-2.1360819923313547E-17</v>
      </c>
      <c r="AK697" s="376">
        <f t="shared" si="1781"/>
        <v>-2.4799888584291273E-17</v>
      </c>
      <c r="AL697" s="376">
        <f t="shared" si="1782"/>
        <v>-2.61032074926326E-17</v>
      </c>
      <c r="AM697" s="376">
        <f t="shared" si="1783"/>
        <v>-2.5158535699083413E-17</v>
      </c>
      <c r="AN697" s="376">
        <f t="shared" si="1784"/>
        <v>-2.2047227704190703E-17</v>
      </c>
      <c r="AO697" s="376">
        <f t="shared" si="1785"/>
        <v>-1.703722726334198E-17</v>
      </c>
      <c r="AP697" s="376">
        <f t="shared" si="1786"/>
        <v>-1.0559992250466163E-17</v>
      </c>
      <c r="AQ697" s="376">
        <f t="shared" si="1787"/>
        <v>-3.1733377956392091E-18</v>
      </c>
      <c r="AR697" s="376">
        <f t="shared" si="1788"/>
        <v>4.4866023793647341E-18</v>
      </c>
      <c r="AS697" s="376">
        <f t="shared" si="1789"/>
        <v>1.1760159370051686E-17</v>
      </c>
      <c r="AT697" s="376">
        <f t="shared" si="1790"/>
        <v>1.8020939332318309E-17</v>
      </c>
      <c r="AU697" s="376">
        <f t="shared" si="1791"/>
        <v>2.2729768099705252E-17</v>
      </c>
      <c r="AV697" s="376">
        <f t="shared" si="1792"/>
        <v>2.5481124500576066E-17</v>
      </c>
      <c r="AW697" s="376">
        <f t="shared" si="1793"/>
        <v>2.6038063569125692E-17</v>
      </c>
      <c r="AX697" s="376">
        <f t="shared" si="1794"/>
        <v>2.4352622086735401E-17</v>
      </c>
      <c r="AY697" s="376">
        <f t="shared" si="1795"/>
        <v>2.0569949142154688E-17</v>
      </c>
      <c r="AZ697" s="376">
        <f t="shared" si="1796"/>
        <v>1.5015805989440511E-17</v>
      </c>
      <c r="BA697" s="376">
        <f t="shared" si="1797"/>
        <v>8.1685117074951769E-18</v>
      </c>
      <c r="BB697" s="376">
        <f t="shared" si="1798"/>
        <v>6.1775068216527632E-19</v>
      </c>
      <c r="BC697" s="376">
        <f t="shared" si="1799"/>
        <v>-6.9862106171150967E-18</v>
      </c>
      <c r="BD697" s="376">
        <f t="shared" si="1800"/>
        <v>-1.3988524149041318E-17</v>
      </c>
      <c r="BE697" s="376">
        <f t="shared" si="1801"/>
        <v>-1.9786155374048366E-17</v>
      </c>
      <c r="BF697" s="376">
        <f t="shared" si="1802"/>
        <v>-2.3879816183941637E-17</v>
      </c>
      <c r="BG697" s="376">
        <f t="shared" si="1803"/>
        <v>-2.5916963258520741E-17</v>
      </c>
      <c r="BH697" s="376">
        <f t="shared" si="1804"/>
        <v>-2.5722158859594678E-17</v>
      </c>
      <c r="BI697" s="376">
        <f t="shared" si="1805"/>
        <v>-2.3312179411194765E-17</v>
      </c>
      <c r="BJ697" s="376">
        <f t="shared" si="1806"/>
        <v>-1.8894570725201676E-17</v>
      </c>
      <c r="BK697" s="376">
        <f t="shared" si="1807"/>
        <v>-1.2849774295386203E-17</v>
      </c>
      <c r="BL697" s="376">
        <f t="shared" si="1808"/>
        <v>-5.6983639314182936E-18</v>
      </c>
      <c r="BM697" s="376">
        <f t="shared" si="1809"/>
        <v>1.9437857080748278E-18</v>
      </c>
      <c r="BN697" s="376">
        <f t="shared" si="1810"/>
        <v>9.4185378275713961E-18</v>
      </c>
      <c r="BO697" s="376">
        <f t="shared" si="1811"/>
        <v>1.6082171793570537E-17</v>
      </c>
      <c r="BP697" s="376">
        <f t="shared" si="1812"/>
        <v>2.1360819923313516E-17</v>
      </c>
      <c r="BQ697" s="376">
        <f t="shared" si="1813"/>
        <v>2.4799888584291286E-17</v>
      </c>
      <c r="BR697" s="376">
        <f t="shared" si="1814"/>
        <v>2.61032074926326E-17</v>
      </c>
    </row>
    <row r="698" spans="1:123">
      <c r="B698" s="373">
        <v>4</v>
      </c>
      <c r="C698" s="373">
        <f t="shared" si="1815"/>
        <v>1.25E-3</v>
      </c>
      <c r="D698" s="374">
        <f t="shared" si="1751"/>
        <v>24.015810353891663</v>
      </c>
      <c r="E698" s="375" t="str">
        <f>J694</f>
        <v>0.0158103538916619</v>
      </c>
      <c r="F698" s="317">
        <v>4</v>
      </c>
      <c r="G698" s="376">
        <f t="shared" si="1816"/>
        <v>7.0739636827483403E-17</v>
      </c>
      <c r="H698" s="376">
        <f t="shared" si="1752"/>
        <v>5.2622295808202152E-17</v>
      </c>
      <c r="I698" s="376">
        <f t="shared" si="1753"/>
        <v>2.6493687274421485E-17</v>
      </c>
      <c r="J698" s="376">
        <f t="shared" si="1754"/>
        <v>-3.6683449810166551E-18</v>
      </c>
      <c r="K698" s="376">
        <f t="shared" si="1755"/>
        <v>-3.3271904966725069E-17</v>
      </c>
      <c r="L698" s="376">
        <f t="shared" si="1756"/>
        <v>-5.7810119031819178E-17</v>
      </c>
      <c r="M698" s="376">
        <f t="shared" si="1757"/>
        <v>-7.3547266524352825E-17</v>
      </c>
      <c r="N698" s="376">
        <f t="shared" si="1758"/>
        <v>-7.8087509396185003E-17</v>
      </c>
      <c r="O698" s="376">
        <f t="shared" si="1759"/>
        <v>-7.0739636827483415E-17</v>
      </c>
      <c r="P698" s="376">
        <f t="shared" si="1760"/>
        <v>-5.2622295808202159E-17</v>
      </c>
      <c r="Q698" s="376">
        <f t="shared" si="1761"/>
        <v>-2.6493687274421522E-17</v>
      </c>
      <c r="R698" s="376">
        <f t="shared" si="1762"/>
        <v>3.6683449810166451E-18</v>
      </c>
      <c r="S698" s="376">
        <f t="shared" si="1763"/>
        <v>3.3271904966725087E-17</v>
      </c>
      <c r="T698" s="376">
        <f t="shared" si="1764"/>
        <v>5.7810119031819166E-17</v>
      </c>
      <c r="U698" s="377">
        <f t="shared" si="1765"/>
        <v>7.35472665243528E-17</v>
      </c>
      <c r="V698" s="376">
        <f t="shared" si="1766"/>
        <v>7.8087509396185003E-17</v>
      </c>
      <c r="W698" s="376">
        <f t="shared" si="1767"/>
        <v>7.0739636827483403E-17</v>
      </c>
      <c r="X698" s="376">
        <f t="shared" si="1768"/>
        <v>5.2622295808202159E-17</v>
      </c>
      <c r="Y698" s="376">
        <f t="shared" si="1769"/>
        <v>2.6493687274421534E-17</v>
      </c>
      <c r="Z698" s="376">
        <f t="shared" si="1770"/>
        <v>-3.6683449810166358E-18</v>
      </c>
      <c r="AA698" s="376">
        <f t="shared" si="1771"/>
        <v>-3.3271904966725081E-17</v>
      </c>
      <c r="AB698" s="376">
        <f t="shared" si="1772"/>
        <v>-5.7810119031819116E-17</v>
      </c>
      <c r="AC698" s="376">
        <f t="shared" si="1773"/>
        <v>-7.35472665243528E-17</v>
      </c>
      <c r="AD698" s="376">
        <f t="shared" si="1774"/>
        <v>-7.8087509396185003E-17</v>
      </c>
      <c r="AE698" s="376">
        <f t="shared" si="1775"/>
        <v>-7.0739636827483403E-17</v>
      </c>
      <c r="AF698" s="376">
        <f t="shared" si="1776"/>
        <v>-5.2622295808202115E-17</v>
      </c>
      <c r="AG698" s="376">
        <f t="shared" si="1777"/>
        <v>-2.649368727442154E-17</v>
      </c>
      <c r="AH698" s="376">
        <f t="shared" si="1778"/>
        <v>3.6683449810166266E-18</v>
      </c>
      <c r="AI698" s="376">
        <f t="shared" si="1779"/>
        <v>3.3271904966725069E-17</v>
      </c>
      <c r="AJ698" s="376">
        <f t="shared" si="1780"/>
        <v>5.7810119031819104E-17</v>
      </c>
      <c r="AK698" s="376">
        <f t="shared" si="1781"/>
        <v>7.35472665243528E-17</v>
      </c>
      <c r="AL698" s="376">
        <f t="shared" si="1782"/>
        <v>7.8087509396185003E-17</v>
      </c>
      <c r="AM698" s="376">
        <f t="shared" si="1783"/>
        <v>7.0739636827483403E-17</v>
      </c>
      <c r="AN698" s="376">
        <f t="shared" si="1784"/>
        <v>5.2622295808202122E-17</v>
      </c>
      <c r="AO698" s="376">
        <f t="shared" si="1785"/>
        <v>2.6493687274421553E-17</v>
      </c>
      <c r="AP698" s="376">
        <f t="shared" si="1786"/>
        <v>-3.6683449810166165E-18</v>
      </c>
      <c r="AQ698" s="376">
        <f t="shared" si="1787"/>
        <v>-3.3271904966725063E-17</v>
      </c>
      <c r="AR698" s="376">
        <f t="shared" si="1788"/>
        <v>-5.7810119031819104E-17</v>
      </c>
      <c r="AS698" s="376">
        <f t="shared" si="1789"/>
        <v>-7.35472665243528E-17</v>
      </c>
      <c r="AT698" s="376">
        <f t="shared" si="1790"/>
        <v>-7.8087509396185003E-17</v>
      </c>
      <c r="AU698" s="376">
        <f t="shared" si="1791"/>
        <v>-7.0739636827483477E-17</v>
      </c>
      <c r="AV698" s="376">
        <f t="shared" si="1792"/>
        <v>-5.2622295808202134E-17</v>
      </c>
      <c r="AW698" s="376">
        <f t="shared" si="1793"/>
        <v>-2.6493687274421559E-17</v>
      </c>
      <c r="AX698" s="376">
        <f t="shared" si="1794"/>
        <v>3.6683449810164686E-18</v>
      </c>
      <c r="AY698" s="376">
        <f t="shared" si="1795"/>
        <v>3.3271904966725057E-17</v>
      </c>
      <c r="AZ698" s="376">
        <f t="shared" si="1796"/>
        <v>5.7810119031819092E-17</v>
      </c>
      <c r="BA698" s="376">
        <f t="shared" si="1797"/>
        <v>7.3547266524352825E-17</v>
      </c>
      <c r="BB698" s="376">
        <f t="shared" si="1798"/>
        <v>7.8087509396185003E-17</v>
      </c>
      <c r="BC698" s="376">
        <f t="shared" si="1799"/>
        <v>7.0739636827483477E-17</v>
      </c>
      <c r="BD698" s="376">
        <f t="shared" si="1800"/>
        <v>5.262229580820214E-17</v>
      </c>
      <c r="BE698" s="376">
        <f t="shared" si="1801"/>
        <v>2.6493687274421565E-17</v>
      </c>
      <c r="BF698" s="376">
        <f t="shared" si="1802"/>
        <v>-3.668344981016736E-18</v>
      </c>
      <c r="BG698" s="376">
        <f t="shared" si="1803"/>
        <v>-3.3271904966725044E-17</v>
      </c>
      <c r="BH698" s="376">
        <f t="shared" si="1804"/>
        <v>-5.7810119031819092E-17</v>
      </c>
      <c r="BI698" s="376">
        <f t="shared" si="1805"/>
        <v>-7.3547266524352825E-17</v>
      </c>
      <c r="BJ698" s="376">
        <f t="shared" si="1806"/>
        <v>-7.8087509396185003E-17</v>
      </c>
      <c r="BK698" s="376">
        <f t="shared" si="1807"/>
        <v>-7.0739636827483477E-17</v>
      </c>
      <c r="BL698" s="376">
        <f t="shared" si="1808"/>
        <v>-5.2622295808202152E-17</v>
      </c>
      <c r="BM698" s="376">
        <f t="shared" si="1809"/>
        <v>-2.6493687274421577E-17</v>
      </c>
      <c r="BN698" s="376">
        <f t="shared" si="1810"/>
        <v>3.6683449810164494E-18</v>
      </c>
      <c r="BO698" s="376">
        <f t="shared" si="1811"/>
        <v>3.3271904966725038E-17</v>
      </c>
      <c r="BP698" s="376">
        <f t="shared" si="1812"/>
        <v>5.7810119031819079E-17</v>
      </c>
      <c r="BQ698" s="376">
        <f t="shared" si="1813"/>
        <v>7.3547266524352813E-17</v>
      </c>
      <c r="BR698" s="376">
        <f t="shared" si="1814"/>
        <v>7.8087509396185003E-17</v>
      </c>
    </row>
    <row r="699" spans="1:123">
      <c r="B699" s="373">
        <v>5</v>
      </c>
      <c r="C699" s="373">
        <f t="shared" si="1815"/>
        <v>1.5625000000000001E-3</v>
      </c>
      <c r="D699" s="374">
        <f t="shared" si="1751"/>
        <v>24.019413470267349</v>
      </c>
      <c r="E699" s="375" t="str">
        <f>K694</f>
        <v>0.0194134702673483</v>
      </c>
      <c r="F699" s="317">
        <v>5</v>
      </c>
      <c r="G699" s="376">
        <f t="shared" si="1816"/>
        <v>-1.2847626734419701E-16</v>
      </c>
      <c r="H699" s="376">
        <f t="shared" si="1752"/>
        <v>-2.914303694134062E-16</v>
      </c>
      <c r="I699" s="376">
        <f t="shared" si="1753"/>
        <v>-3.8556101238096174E-16</v>
      </c>
      <c r="J699" s="376">
        <f t="shared" si="1754"/>
        <v>-3.8863854163149289E-16</v>
      </c>
      <c r="K699" s="376">
        <f t="shared" si="1755"/>
        <v>-2.9993617563933232E-16</v>
      </c>
      <c r="L699" s="376">
        <f t="shared" si="1756"/>
        <v>-1.4040164085580771E-16</v>
      </c>
      <c r="M699" s="376">
        <f t="shared" si="1757"/>
        <v>5.2289790399057266E-17</v>
      </c>
      <c r="N699" s="376">
        <f t="shared" si="1758"/>
        <v>2.3263259697830185E-16</v>
      </c>
      <c r="O699" s="376">
        <f t="shared" si="1759"/>
        <v>3.580374777124332E-16</v>
      </c>
      <c r="P699" s="376">
        <f t="shared" si="1760"/>
        <v>3.9888913307818832E-16</v>
      </c>
      <c r="Q699" s="376">
        <f t="shared" si="1761"/>
        <v>3.4554013944583696E-16</v>
      </c>
      <c r="R699" s="376">
        <f t="shared" si="1762"/>
        <v>2.1058926024817078E-16</v>
      </c>
      <c r="S699" s="376">
        <f t="shared" si="1763"/>
        <v>2.5906153866665971E-17</v>
      </c>
      <c r="T699" s="376">
        <f t="shared" si="1764"/>
        <v>-1.6489488430318463E-16</v>
      </c>
      <c r="U699" s="377">
        <f t="shared" si="1765"/>
        <v>-3.1675476356514657E-16</v>
      </c>
      <c r="V699" s="376">
        <f t="shared" si="1766"/>
        <v>-3.93810638840292E-16</v>
      </c>
      <c r="W699" s="376">
        <f t="shared" si="1767"/>
        <v>-3.7786518947458081E-16</v>
      </c>
      <c r="X699" s="376">
        <f t="shared" si="1768"/>
        <v>-2.7268405246901412E-16</v>
      </c>
      <c r="Y699" s="376">
        <f t="shared" si="1769"/>
        <v>-1.0310653916763136E-16</v>
      </c>
      <c r="Z699" s="376">
        <f t="shared" si="1770"/>
        <v>9.0820353698412848E-17</v>
      </c>
      <c r="AA699" s="376">
        <f t="shared" si="1771"/>
        <v>2.6329934149216943E-16</v>
      </c>
      <c r="AB699" s="376">
        <f t="shared" si="1772"/>
        <v>3.7359822260331393E-16</v>
      </c>
      <c r="AC699" s="376">
        <f t="shared" si="1773"/>
        <v>3.9566909218105609E-16</v>
      </c>
      <c r="AD699" s="376">
        <f t="shared" si="1774"/>
        <v>3.2429974947645211E-16</v>
      </c>
      <c r="AE699" s="376">
        <f t="shared" si="1775"/>
        <v>1.7634459799119867E-16</v>
      </c>
      <c r="AF699" s="376">
        <f t="shared" si="1776"/>
        <v>-1.3255647833651505E-17</v>
      </c>
      <c r="AG699" s="376">
        <f t="shared" si="1777"/>
        <v>-1.9972547338561962E-16</v>
      </c>
      <c r="AH699" s="376">
        <f t="shared" si="1778"/>
        <v>-3.3902863618798721E-16</v>
      </c>
      <c r="AI699" s="376">
        <f t="shared" si="1779"/>
        <v>-3.9826765356879672E-16</v>
      </c>
      <c r="AJ699" s="376">
        <f t="shared" si="1780"/>
        <v>-3.6345278898090443E-16</v>
      </c>
      <c r="AK699" s="376">
        <f t="shared" si="1781"/>
        <v>-2.4280583280915346E-16</v>
      </c>
      <c r="AL699" s="376">
        <f t="shared" si="1782"/>
        <v>-6.4818465143503441E-17</v>
      </c>
      <c r="AM699" s="376">
        <f t="shared" si="1783"/>
        <v>1.2847626734419618E-16</v>
      </c>
      <c r="AN699" s="376">
        <f t="shared" si="1784"/>
        <v>2.914303694134061E-16</v>
      </c>
      <c r="AO699" s="376">
        <f t="shared" si="1785"/>
        <v>3.8556101238096154E-16</v>
      </c>
      <c r="AP699" s="376">
        <f t="shared" si="1786"/>
        <v>3.8863854163149289E-16</v>
      </c>
      <c r="AQ699" s="376">
        <f t="shared" si="1787"/>
        <v>2.9993617563933281E-16</v>
      </c>
      <c r="AR699" s="376">
        <f t="shared" si="1788"/>
        <v>1.4040164085580759E-16</v>
      </c>
      <c r="AS699" s="376">
        <f t="shared" si="1789"/>
        <v>-5.2289790399056699E-17</v>
      </c>
      <c r="AT699" s="376">
        <f t="shared" si="1790"/>
        <v>-2.326325969783019E-16</v>
      </c>
      <c r="AU699" s="376">
        <f t="shared" si="1791"/>
        <v>-3.5803747771243295E-16</v>
      </c>
      <c r="AV699" s="376">
        <f t="shared" si="1792"/>
        <v>-3.9888913307818832E-16</v>
      </c>
      <c r="AW699" s="376">
        <f t="shared" si="1793"/>
        <v>-3.4554013944583726E-16</v>
      </c>
      <c r="AX699" s="376">
        <f t="shared" si="1794"/>
        <v>-2.1058926024817039E-16</v>
      </c>
      <c r="AY699" s="376">
        <f t="shared" si="1795"/>
        <v>-2.5906153866666224E-17</v>
      </c>
      <c r="AZ699" s="376">
        <f t="shared" si="1796"/>
        <v>1.6489488430318502E-16</v>
      </c>
      <c r="BA699" s="376">
        <f t="shared" si="1797"/>
        <v>3.1675476356514642E-16</v>
      </c>
      <c r="BB699" s="376">
        <f t="shared" si="1798"/>
        <v>3.938106388402918E-16</v>
      </c>
      <c r="BC699" s="376">
        <f t="shared" si="1799"/>
        <v>3.7786518947458091E-16</v>
      </c>
      <c r="BD699" s="376">
        <f t="shared" si="1800"/>
        <v>2.7268405246901481E-16</v>
      </c>
      <c r="BE699" s="376">
        <f t="shared" si="1801"/>
        <v>1.031065391676316E-16</v>
      </c>
      <c r="BF699" s="376">
        <f t="shared" si="1802"/>
        <v>-9.0820353698411899E-17</v>
      </c>
      <c r="BG699" s="376">
        <f t="shared" si="1803"/>
        <v>-2.6329934149216928E-16</v>
      </c>
      <c r="BH699" s="376">
        <f t="shared" si="1804"/>
        <v>-3.7359822260331353E-16</v>
      </c>
      <c r="BI699" s="376">
        <f t="shared" si="1805"/>
        <v>-3.9566909218105613E-16</v>
      </c>
      <c r="BJ699" s="376">
        <f t="shared" si="1806"/>
        <v>-3.2429974947645226E-16</v>
      </c>
      <c r="BK699" s="376">
        <f t="shared" si="1807"/>
        <v>-1.7634459799119828E-16</v>
      </c>
      <c r="BL699" s="376">
        <f t="shared" si="1808"/>
        <v>1.3255647833651246E-17</v>
      </c>
      <c r="BM699" s="376">
        <f t="shared" si="1809"/>
        <v>1.9972547338562002E-16</v>
      </c>
      <c r="BN699" s="376">
        <f t="shared" si="1810"/>
        <v>3.3902863618798711E-16</v>
      </c>
      <c r="BO699" s="376">
        <f t="shared" si="1811"/>
        <v>3.9826765356879672E-16</v>
      </c>
      <c r="BP699" s="376">
        <f t="shared" si="1812"/>
        <v>3.6345278898090453E-16</v>
      </c>
      <c r="BQ699" s="376">
        <f t="shared" si="1813"/>
        <v>2.4280583280915312E-16</v>
      </c>
      <c r="BR699" s="376">
        <f t="shared" si="1814"/>
        <v>6.4818465143503676E-17</v>
      </c>
    </row>
    <row r="700" spans="1:123">
      <c r="B700" s="373">
        <v>6</v>
      </c>
      <c r="C700" s="373">
        <f t="shared" si="1815"/>
        <v>1.8750000000000001E-3</v>
      </c>
      <c r="D700" s="374">
        <f t="shared" si="1751"/>
        <v>24.022829624311868</v>
      </c>
      <c r="E700" s="375" t="str">
        <f>L694</f>
        <v>0.022829624311869</v>
      </c>
      <c r="F700" s="317">
        <v>6</v>
      </c>
      <c r="G700" s="376">
        <f t="shared" si="1816"/>
        <v>-1.7811936078475751E-19</v>
      </c>
      <c r="H700" s="376">
        <f t="shared" si="1752"/>
        <v>-2.9378266059115161E-17</v>
      </c>
      <c r="I700" s="376">
        <f t="shared" si="1753"/>
        <v>-4.8676151619802252E-17</v>
      </c>
      <c r="J700" s="376">
        <f t="shared" si="1754"/>
        <v>-5.1567215772278619E-17</v>
      </c>
      <c r="K700" s="376">
        <f t="shared" si="1755"/>
        <v>-3.7076994191594155E-17</v>
      </c>
      <c r="L700" s="376">
        <f t="shared" si="1756"/>
        <v>-1.0089572199378394E-17</v>
      </c>
      <c r="M700" s="376">
        <f t="shared" si="1757"/>
        <v>2.0298648821762773E-17</v>
      </c>
      <c r="N700" s="376">
        <f t="shared" si="1758"/>
        <v>4.3844991531571595E-17</v>
      </c>
      <c r="O700" s="376">
        <f t="shared" si="1759"/>
        <v>5.2612907398565664E-17</v>
      </c>
      <c r="P700" s="376">
        <f t="shared" si="1760"/>
        <v>4.364707590201864E-17</v>
      </c>
      <c r="Q700" s="376">
        <f t="shared" si="1761"/>
        <v>1.99695271582167E-17</v>
      </c>
      <c r="R700" s="376">
        <f t="shared" si="1762"/>
        <v>-1.0438965893803427E-17</v>
      </c>
      <c r="S700" s="376">
        <f t="shared" si="1763"/>
        <v>-3.7328893007337159E-17</v>
      </c>
      <c r="T700" s="376">
        <f t="shared" si="1764"/>
        <v>-5.1636714499184233E-17</v>
      </c>
      <c r="U700" s="377">
        <f t="shared" si="1765"/>
        <v>-4.853982496309068E-17</v>
      </c>
      <c r="V700" s="376">
        <f t="shared" si="1766"/>
        <v>-2.9082064387404616E-17</v>
      </c>
      <c r="W700" s="376">
        <f t="shared" si="1767"/>
        <v>1.7811936078472978E-19</v>
      </c>
      <c r="X700" s="376">
        <f t="shared" si="1768"/>
        <v>2.937826605911513E-17</v>
      </c>
      <c r="Y700" s="376">
        <f t="shared" si="1769"/>
        <v>4.8676151619802233E-17</v>
      </c>
      <c r="Z700" s="376">
        <f t="shared" si="1770"/>
        <v>5.1567215772278631E-17</v>
      </c>
      <c r="AA700" s="376">
        <f t="shared" si="1771"/>
        <v>3.7076994191594131E-17</v>
      </c>
      <c r="AB700" s="376">
        <f t="shared" si="1772"/>
        <v>1.0089572199378388E-17</v>
      </c>
      <c r="AC700" s="376">
        <f t="shared" si="1773"/>
        <v>-2.0298648821762752E-17</v>
      </c>
      <c r="AD700" s="376">
        <f t="shared" si="1774"/>
        <v>-4.3844991531571582E-17</v>
      </c>
      <c r="AE700" s="376">
        <f t="shared" si="1775"/>
        <v>-5.2612907398565664E-17</v>
      </c>
      <c r="AF700" s="376">
        <f t="shared" si="1776"/>
        <v>-4.3647075902018652E-17</v>
      </c>
      <c r="AG700" s="376">
        <f t="shared" si="1777"/>
        <v>-1.9969527158216762E-17</v>
      </c>
      <c r="AH700" s="376">
        <f t="shared" si="1778"/>
        <v>1.0438965893803455E-17</v>
      </c>
      <c r="AI700" s="376">
        <f t="shared" si="1779"/>
        <v>3.7328893007337116E-17</v>
      </c>
      <c r="AJ700" s="376">
        <f t="shared" si="1780"/>
        <v>5.1636714499184233E-17</v>
      </c>
      <c r="AK700" s="376">
        <f t="shared" si="1781"/>
        <v>4.8539824963090723E-17</v>
      </c>
      <c r="AL700" s="376">
        <f t="shared" si="1782"/>
        <v>2.9082064387404629E-17</v>
      </c>
      <c r="AM700" s="376">
        <f t="shared" si="1783"/>
        <v>-1.7811936078480373E-19</v>
      </c>
      <c r="AN700" s="376">
        <f t="shared" si="1784"/>
        <v>-2.9378266059115111E-17</v>
      </c>
      <c r="AO700" s="376">
        <f t="shared" si="1785"/>
        <v>-4.8676151619802264E-17</v>
      </c>
      <c r="AP700" s="376">
        <f t="shared" si="1786"/>
        <v>-5.1567215772278637E-17</v>
      </c>
      <c r="AQ700" s="376">
        <f t="shared" si="1787"/>
        <v>-3.7076994191594149E-17</v>
      </c>
      <c r="AR700" s="376">
        <f t="shared" si="1788"/>
        <v>-1.0089572199378502E-17</v>
      </c>
      <c r="AS700" s="376">
        <f t="shared" si="1789"/>
        <v>2.0298648821762739E-17</v>
      </c>
      <c r="AT700" s="376">
        <f t="shared" si="1790"/>
        <v>4.3844991531571521E-17</v>
      </c>
      <c r="AU700" s="376">
        <f t="shared" si="1791"/>
        <v>5.2612907398565664E-17</v>
      </c>
      <c r="AV700" s="376">
        <f t="shared" si="1792"/>
        <v>4.3647075902018603E-17</v>
      </c>
      <c r="AW700" s="376">
        <f t="shared" si="1793"/>
        <v>1.996952715821678E-17</v>
      </c>
      <c r="AX700" s="376">
        <f t="shared" si="1794"/>
        <v>-1.0438965893803436E-17</v>
      </c>
      <c r="AY700" s="376">
        <f t="shared" si="1795"/>
        <v>-3.7328893007337097E-17</v>
      </c>
      <c r="AZ700" s="376">
        <f t="shared" si="1796"/>
        <v>-5.1636714499184227E-17</v>
      </c>
      <c r="BA700" s="376">
        <f t="shared" si="1797"/>
        <v>-4.8539824963090729E-17</v>
      </c>
      <c r="BB700" s="376">
        <f t="shared" si="1798"/>
        <v>-2.9082064387404647E-17</v>
      </c>
      <c r="BC700" s="376">
        <f t="shared" si="1799"/>
        <v>1.7811936078478525E-19</v>
      </c>
      <c r="BD700" s="376">
        <f t="shared" si="1800"/>
        <v>2.9378266059115099E-17</v>
      </c>
      <c r="BE700" s="376">
        <f t="shared" si="1801"/>
        <v>4.8676151619802252E-17</v>
      </c>
      <c r="BF700" s="376">
        <f t="shared" si="1802"/>
        <v>5.1567215772278644E-17</v>
      </c>
      <c r="BG700" s="376">
        <f t="shared" si="1803"/>
        <v>3.7076994191594162E-17</v>
      </c>
      <c r="BH700" s="376">
        <f t="shared" si="1804"/>
        <v>1.0089572199378518E-17</v>
      </c>
      <c r="BI700" s="376">
        <f t="shared" si="1805"/>
        <v>-2.0298648821762542E-17</v>
      </c>
      <c r="BJ700" s="376">
        <f t="shared" si="1806"/>
        <v>-4.3844991531571613E-17</v>
      </c>
      <c r="BK700" s="376">
        <f t="shared" si="1807"/>
        <v>-5.2612907398565664E-17</v>
      </c>
      <c r="BL700" s="376">
        <f t="shared" si="1808"/>
        <v>-4.364707590201872E-17</v>
      </c>
      <c r="BM700" s="376">
        <f t="shared" si="1809"/>
        <v>-1.9969527158216623E-17</v>
      </c>
      <c r="BN700" s="376">
        <f t="shared" si="1810"/>
        <v>1.0438965893803415E-17</v>
      </c>
      <c r="BO700" s="376">
        <f t="shared" si="1811"/>
        <v>3.7328893007337085E-17</v>
      </c>
      <c r="BP700" s="376">
        <f t="shared" si="1812"/>
        <v>5.163671449918419E-17</v>
      </c>
      <c r="BQ700" s="376">
        <f t="shared" si="1813"/>
        <v>4.8539824963090668E-17</v>
      </c>
      <c r="BR700" s="376">
        <f t="shared" si="1814"/>
        <v>2.908206438740466E-17</v>
      </c>
    </row>
    <row r="701" spans="1:123">
      <c r="B701" s="373">
        <v>7</v>
      </c>
      <c r="C701" s="373">
        <f t="shared" si="1815"/>
        <v>2.1875000000000002E-3</v>
      </c>
      <c r="D701" s="374">
        <f t="shared" si="1751"/>
        <v>24.026025916594325</v>
      </c>
      <c r="E701" s="375" t="str">
        <f>M694</f>
        <v>0.026025916594326</v>
      </c>
      <c r="F701" s="317">
        <v>7</v>
      </c>
      <c r="G701" s="376">
        <f t="shared" si="1816"/>
        <v>-1.2563747052582426E-17</v>
      </c>
      <c r="H701" s="376">
        <f t="shared" si="1752"/>
        <v>-2.1777993078829703E-17</v>
      </c>
      <c r="I701" s="376">
        <f t="shared" si="1753"/>
        <v>-2.1105485553810969E-17</v>
      </c>
      <c r="J701" s="376">
        <f t="shared" si="1754"/>
        <v>-1.0851528833954521E-17</v>
      </c>
      <c r="K701" s="376">
        <f t="shared" si="1755"/>
        <v>4.3287951065829713E-18</v>
      </c>
      <c r="L701" s="376">
        <f t="shared" si="1756"/>
        <v>1.7543936569662728E-17</v>
      </c>
      <c r="M701" s="376">
        <f t="shared" si="1757"/>
        <v>2.2794497616381195E-17</v>
      </c>
      <c r="N701" s="376">
        <f t="shared" si="1758"/>
        <v>1.7696833303566582E-17</v>
      </c>
      <c r="O701" s="376">
        <f t="shared" si="1759"/>
        <v>4.5651766537683715E-18</v>
      </c>
      <c r="P701" s="376">
        <f t="shared" si="1760"/>
        <v>-1.0638974753945623E-17</v>
      </c>
      <c r="Q701" s="376">
        <f t="shared" si="1761"/>
        <v>-2.1013254049492828E-17</v>
      </c>
      <c r="R701" s="376">
        <f t="shared" si="1762"/>
        <v>-2.1847955324904004E-17</v>
      </c>
      <c r="S701" s="376">
        <f t="shared" si="1763"/>
        <v>-1.2764141652012916E-17</v>
      </c>
      <c r="T701" s="376">
        <f t="shared" si="1764"/>
        <v>2.1143254744865969E-18</v>
      </c>
      <c r="U701" s="377">
        <f t="shared" si="1765"/>
        <v>1.6032933039191483E-17</v>
      </c>
      <c r="V701" s="376">
        <f t="shared" si="1766"/>
        <v>2.2672924200233001E-17</v>
      </c>
      <c r="W701" s="376">
        <f t="shared" si="1767"/>
        <v>1.9019881790970695E-17</v>
      </c>
      <c r="X701" s="376">
        <f t="shared" si="1768"/>
        <v>6.7322106920548224E-18</v>
      </c>
      <c r="Y701" s="376">
        <f t="shared" si="1769"/>
        <v>-8.6117433125731429E-18</v>
      </c>
      <c r="Z701" s="376">
        <f t="shared" si="1770"/>
        <v>-2.0046145896646195E-17</v>
      </c>
      <c r="AA701" s="376">
        <f t="shared" si="1771"/>
        <v>-2.2380017342910953E-17</v>
      </c>
      <c r="AB701" s="376">
        <f t="shared" si="1772"/>
        <v>-1.4553828808372827E-17</v>
      </c>
      <c r="AC701" s="376">
        <f t="shared" si="1773"/>
        <v>-1.2050626773693799E-19</v>
      </c>
      <c r="AD701" s="376">
        <f t="shared" si="1774"/>
        <v>1.4367523599060093E-17</v>
      </c>
      <c r="AE701" s="376">
        <f t="shared" si="1775"/>
        <v>2.2332998129755429E-17</v>
      </c>
      <c r="AF701" s="376">
        <f t="shared" si="1776"/>
        <v>2.015975841940274E-17</v>
      </c>
      <c r="AG701" s="376">
        <f t="shared" si="1777"/>
        <v>8.8344098611760694E-18</v>
      </c>
      <c r="AH701" s="376">
        <f t="shared" si="1778"/>
        <v>-6.5015760754427808E-18</v>
      </c>
      <c r="AI701" s="376">
        <f t="shared" si="1779"/>
        <v>-1.8885982400476833E-17</v>
      </c>
      <c r="AJ701" s="376">
        <f t="shared" si="1780"/>
        <v>-2.2696547559743721E-17</v>
      </c>
      <c r="AK701" s="376">
        <f t="shared" si="1781"/>
        <v>-1.6203354637376025E-17</v>
      </c>
      <c r="AL701" s="376">
        <f t="shared" si="1782"/>
        <v>-2.3541774687267391E-18</v>
      </c>
      <c r="AM701" s="376">
        <f t="shared" si="1783"/>
        <v>1.2563747052582432E-17</v>
      </c>
      <c r="AN701" s="376">
        <f t="shared" si="1784"/>
        <v>2.1777993078829691E-17</v>
      </c>
      <c r="AO701" s="376">
        <f t="shared" si="1785"/>
        <v>2.1105485553810972E-17</v>
      </c>
      <c r="AP701" s="376">
        <f t="shared" si="1786"/>
        <v>1.0851528833954512E-17</v>
      </c>
      <c r="AQ701" s="376">
        <f t="shared" si="1787"/>
        <v>-4.3287951065829327E-18</v>
      </c>
      <c r="AR701" s="376">
        <f t="shared" si="1788"/>
        <v>-1.7543936569662719E-17</v>
      </c>
      <c r="AS701" s="376">
        <f t="shared" si="1789"/>
        <v>-2.2794497616381192E-17</v>
      </c>
      <c r="AT701" s="376">
        <f t="shared" si="1790"/>
        <v>-1.7696833303566607E-17</v>
      </c>
      <c r="AU701" s="376">
        <f t="shared" si="1791"/>
        <v>-4.5651766537683908E-18</v>
      </c>
      <c r="AV701" s="376">
        <f t="shared" si="1792"/>
        <v>1.0638974753945643E-17</v>
      </c>
      <c r="AW701" s="376">
        <f t="shared" si="1793"/>
        <v>2.1013254049492813E-17</v>
      </c>
      <c r="AX701" s="376">
        <f t="shared" si="1794"/>
        <v>2.184795532490401E-17</v>
      </c>
      <c r="AY701" s="376">
        <f t="shared" si="1795"/>
        <v>1.27641416520129E-17</v>
      </c>
      <c r="AZ701" s="376">
        <f t="shared" si="1796"/>
        <v>-2.1143254744865773E-18</v>
      </c>
      <c r="BA701" s="376">
        <f t="shared" si="1797"/>
        <v>-1.6032933039191471E-17</v>
      </c>
      <c r="BB701" s="376">
        <f t="shared" si="1798"/>
        <v>-2.2672924200233001E-17</v>
      </c>
      <c r="BC701" s="376">
        <f t="shared" si="1799"/>
        <v>-1.9019881790970661E-17</v>
      </c>
      <c r="BD701" s="376">
        <f t="shared" si="1800"/>
        <v>-6.7322106920549194E-18</v>
      </c>
      <c r="BE701" s="376">
        <f t="shared" si="1801"/>
        <v>8.6117433125730874E-18</v>
      </c>
      <c r="BF701" s="376">
        <f t="shared" si="1802"/>
        <v>2.0046145896646186E-17</v>
      </c>
      <c r="BG701" s="376">
        <f t="shared" si="1803"/>
        <v>2.2380017342910957E-17</v>
      </c>
      <c r="BH701" s="376">
        <f t="shared" si="1804"/>
        <v>1.4553828808372809E-17</v>
      </c>
      <c r="BI701" s="376">
        <f t="shared" si="1805"/>
        <v>1.2050626773687675E-19</v>
      </c>
      <c r="BJ701" s="376">
        <f t="shared" si="1806"/>
        <v>-1.4367523599060016E-17</v>
      </c>
      <c r="BK701" s="376">
        <f t="shared" si="1807"/>
        <v>-2.2332998129755426E-17</v>
      </c>
      <c r="BL701" s="376">
        <f t="shared" si="1808"/>
        <v>-2.0159758419402749E-17</v>
      </c>
      <c r="BM701" s="376">
        <f t="shared" si="1809"/>
        <v>-8.8344098611760879E-18</v>
      </c>
      <c r="BN701" s="376">
        <f t="shared" si="1810"/>
        <v>6.5015760754428393E-18</v>
      </c>
      <c r="BO701" s="376">
        <f t="shared" si="1811"/>
        <v>1.8885982400476861E-17</v>
      </c>
      <c r="BP701" s="376">
        <f t="shared" si="1812"/>
        <v>2.2696547559743731E-17</v>
      </c>
      <c r="BQ701" s="376">
        <f t="shared" si="1813"/>
        <v>1.6203354637376037E-17</v>
      </c>
      <c r="BR701" s="376">
        <f t="shared" si="1814"/>
        <v>2.3541774687267588E-18</v>
      </c>
    </row>
    <row r="702" spans="1:123">
      <c r="B702" s="373">
        <v>8</v>
      </c>
      <c r="C702" s="373">
        <f t="shared" si="1815"/>
        <v>2.5000000000000001E-3</v>
      </c>
      <c r="D702" s="374">
        <f t="shared" si="1751"/>
        <v>24.028971565072762</v>
      </c>
      <c r="E702" s="375" t="str">
        <f>N694</f>
        <v>0.028971565072762</v>
      </c>
      <c r="F702" s="317">
        <v>8</v>
      </c>
      <c r="G702" s="376">
        <f t="shared" si="1816"/>
        <v>-5.5391177569906095E-17</v>
      </c>
      <c r="H702" s="376">
        <f t="shared" si="1752"/>
        <v>9.3415960926384152E-18</v>
      </c>
      <c r="I702" s="376">
        <f t="shared" si="1753"/>
        <v>6.8602189458326843E-17</v>
      </c>
      <c r="J702" s="376">
        <f t="shared" si="1754"/>
        <v>8.7676550647815996E-17</v>
      </c>
      <c r="K702" s="376">
        <f t="shared" si="1755"/>
        <v>5.5391177569906107E-17</v>
      </c>
      <c r="L702" s="376">
        <f t="shared" si="1756"/>
        <v>-9.3415960926384044E-18</v>
      </c>
      <c r="M702" s="376">
        <f t="shared" si="1757"/>
        <v>-6.8602189458326855E-17</v>
      </c>
      <c r="N702" s="376">
        <f t="shared" si="1758"/>
        <v>-8.7676550647815996E-17</v>
      </c>
      <c r="O702" s="376">
        <f t="shared" si="1759"/>
        <v>-5.5391177569906107E-17</v>
      </c>
      <c r="P702" s="376">
        <f t="shared" si="1760"/>
        <v>9.3415960926383937E-18</v>
      </c>
      <c r="Q702" s="376">
        <f t="shared" si="1761"/>
        <v>6.8602189458326794E-17</v>
      </c>
      <c r="R702" s="376">
        <f t="shared" si="1762"/>
        <v>8.7676550647815996E-17</v>
      </c>
      <c r="S702" s="376">
        <f t="shared" si="1763"/>
        <v>5.5391177569906058E-17</v>
      </c>
      <c r="T702" s="376">
        <f t="shared" si="1764"/>
        <v>-9.3415960926383829E-18</v>
      </c>
      <c r="U702" s="377">
        <f t="shared" si="1765"/>
        <v>-6.8602189458326782E-17</v>
      </c>
      <c r="V702" s="376">
        <f t="shared" si="1766"/>
        <v>-8.7676550647815996E-17</v>
      </c>
      <c r="W702" s="376">
        <f t="shared" si="1767"/>
        <v>-5.539117756990607E-17</v>
      </c>
      <c r="X702" s="376">
        <f t="shared" si="1768"/>
        <v>9.3415960926383721E-18</v>
      </c>
      <c r="Y702" s="376">
        <f t="shared" si="1769"/>
        <v>6.8602189458326769E-17</v>
      </c>
      <c r="Z702" s="376">
        <f t="shared" si="1770"/>
        <v>8.7676550647815996E-17</v>
      </c>
      <c r="AA702" s="376">
        <f t="shared" si="1771"/>
        <v>5.5391177569906083E-17</v>
      </c>
      <c r="AB702" s="376">
        <f t="shared" si="1772"/>
        <v>-9.3415960926382057E-18</v>
      </c>
      <c r="AC702" s="376">
        <f t="shared" si="1773"/>
        <v>-6.8602189458326769E-17</v>
      </c>
      <c r="AD702" s="376">
        <f t="shared" si="1774"/>
        <v>-8.7676550647816009E-17</v>
      </c>
      <c r="AE702" s="376">
        <f t="shared" si="1775"/>
        <v>-5.5391177569906083E-17</v>
      </c>
      <c r="AF702" s="376">
        <f t="shared" si="1776"/>
        <v>9.3415960926385061E-18</v>
      </c>
      <c r="AG702" s="376">
        <f t="shared" si="1777"/>
        <v>6.8602189458326769E-17</v>
      </c>
      <c r="AH702" s="376">
        <f t="shared" si="1778"/>
        <v>8.7676550647816009E-17</v>
      </c>
      <c r="AI702" s="376">
        <f t="shared" si="1779"/>
        <v>5.5391177569906095E-17</v>
      </c>
      <c r="AJ702" s="376">
        <f t="shared" si="1780"/>
        <v>-9.3415960926381841E-18</v>
      </c>
      <c r="AK702" s="376">
        <f t="shared" si="1781"/>
        <v>-6.8602189458326757E-17</v>
      </c>
      <c r="AL702" s="376">
        <f t="shared" si="1782"/>
        <v>-8.7676550647816009E-17</v>
      </c>
      <c r="AM702" s="376">
        <f t="shared" si="1783"/>
        <v>-5.5391177569906095E-17</v>
      </c>
      <c r="AN702" s="376">
        <f t="shared" si="1784"/>
        <v>9.3415960926384846E-18</v>
      </c>
      <c r="AO702" s="376">
        <f t="shared" si="1785"/>
        <v>6.8602189458326757E-17</v>
      </c>
      <c r="AP702" s="376">
        <f t="shared" si="1786"/>
        <v>8.7676550647816009E-17</v>
      </c>
      <c r="AQ702" s="376">
        <f t="shared" si="1787"/>
        <v>5.5391177569906107E-17</v>
      </c>
      <c r="AR702" s="376">
        <f t="shared" si="1788"/>
        <v>-9.3415960926381625E-18</v>
      </c>
      <c r="AS702" s="376">
        <f t="shared" si="1789"/>
        <v>-6.8602189458326745E-17</v>
      </c>
      <c r="AT702" s="376">
        <f t="shared" si="1790"/>
        <v>-8.7676550647816009E-17</v>
      </c>
      <c r="AU702" s="376">
        <f t="shared" si="1791"/>
        <v>-5.5391177569906366E-17</v>
      </c>
      <c r="AV702" s="376">
        <f t="shared" si="1792"/>
        <v>9.341596092638463E-18</v>
      </c>
      <c r="AW702" s="376">
        <f t="shared" si="1793"/>
        <v>6.8602189458326745E-17</v>
      </c>
      <c r="AX702" s="376">
        <f t="shared" si="1794"/>
        <v>8.7676550647816046E-17</v>
      </c>
      <c r="AY702" s="376">
        <f t="shared" si="1795"/>
        <v>5.5391177569906138E-17</v>
      </c>
      <c r="AZ702" s="376">
        <f t="shared" si="1796"/>
        <v>-9.341596092638141E-18</v>
      </c>
      <c r="BA702" s="376">
        <f t="shared" si="1797"/>
        <v>-6.8602189458326929E-17</v>
      </c>
      <c r="BB702" s="376">
        <f t="shared" si="1798"/>
        <v>-8.7676550647816009E-17</v>
      </c>
      <c r="BC702" s="376">
        <f t="shared" si="1799"/>
        <v>-5.5391177569906385E-17</v>
      </c>
      <c r="BD702" s="376">
        <f t="shared" si="1800"/>
        <v>9.3415960926384414E-18</v>
      </c>
      <c r="BE702" s="376">
        <f t="shared" si="1801"/>
        <v>6.8602189458326732E-17</v>
      </c>
      <c r="BF702" s="376">
        <f t="shared" si="1802"/>
        <v>8.7676550647815984E-17</v>
      </c>
      <c r="BG702" s="376">
        <f t="shared" si="1803"/>
        <v>5.5391177569906138E-17</v>
      </c>
      <c r="BH702" s="376">
        <f t="shared" si="1804"/>
        <v>-9.3415960926381194E-18</v>
      </c>
      <c r="BI702" s="376">
        <f t="shared" si="1805"/>
        <v>-6.8602189458326917E-17</v>
      </c>
      <c r="BJ702" s="376">
        <f t="shared" si="1806"/>
        <v>-8.7676550647816009E-17</v>
      </c>
      <c r="BK702" s="376">
        <f t="shared" si="1807"/>
        <v>-5.5391177569906397E-17</v>
      </c>
      <c r="BL702" s="376">
        <f t="shared" si="1808"/>
        <v>9.3415960926384198E-18</v>
      </c>
      <c r="BM702" s="376">
        <f t="shared" si="1809"/>
        <v>6.8602189458326708E-17</v>
      </c>
      <c r="BN702" s="376">
        <f t="shared" si="1810"/>
        <v>8.7676550647816046E-17</v>
      </c>
      <c r="BO702" s="376">
        <f t="shared" si="1811"/>
        <v>5.5391177569906163E-17</v>
      </c>
      <c r="BP702" s="376">
        <f t="shared" si="1812"/>
        <v>-9.3415960926380978E-18</v>
      </c>
      <c r="BQ702" s="376">
        <f t="shared" si="1813"/>
        <v>-6.8602189458326892E-17</v>
      </c>
      <c r="BR702" s="376">
        <f t="shared" si="1814"/>
        <v>-8.7676550647816009E-17</v>
      </c>
    </row>
    <row r="703" spans="1:123">
      <c r="B703" s="373">
        <v>9</v>
      </c>
      <c r="C703" s="373">
        <f t="shared" si="1815"/>
        <v>2.8124999999999999E-3</v>
      </c>
      <c r="D703" s="374">
        <f t="shared" si="1751"/>
        <v>24.031638201542101</v>
      </c>
      <c r="E703" s="375" t="str">
        <f>O694</f>
        <v>0.0316382015421005</v>
      </c>
      <c r="F703" s="317">
        <v>9</v>
      </c>
      <c r="G703" s="376">
        <f t="shared" si="1816"/>
        <v>4.1975395658366816E-17</v>
      </c>
      <c r="H703" s="376">
        <f t="shared" si="1752"/>
        <v>-1.6720708075069647E-16</v>
      </c>
      <c r="I703" s="376">
        <f t="shared" si="1753"/>
        <v>-2.541254938440673E-16</v>
      </c>
      <c r="J703" s="376">
        <f t="shared" si="1754"/>
        <v>-1.5522393250819576E-16</v>
      </c>
      <c r="K703" s="376">
        <f t="shared" si="1755"/>
        <v>5.7179453194726576E-17</v>
      </c>
      <c r="L703" s="376">
        <f t="shared" si="1756"/>
        <v>2.2777245470596379E-16</v>
      </c>
      <c r="M703" s="376">
        <f t="shared" si="1757"/>
        <v>2.3181517797113659E-16</v>
      </c>
      <c r="N703" s="376">
        <f t="shared" si="1758"/>
        <v>6.635152943821483E-17</v>
      </c>
      <c r="O703" s="376">
        <f t="shared" si="1759"/>
        <v>-1.4762924863195669E-16</v>
      </c>
      <c r="P703" s="376">
        <f t="shared" si="1760"/>
        <v>-2.5366153719469168E-16</v>
      </c>
      <c r="Q703" s="376">
        <f t="shared" si="1761"/>
        <v>-1.7421310266192145E-16</v>
      </c>
      <c r="R703" s="376">
        <f t="shared" si="1762"/>
        <v>3.2622292510622007E-17</v>
      </c>
      <c r="S703" s="376">
        <f t="shared" si="1763"/>
        <v>2.1560382922744297E-16</v>
      </c>
      <c r="T703" s="376">
        <f t="shared" si="1764"/>
        <v>2.4093295009308841E-16</v>
      </c>
      <c r="U703" s="377">
        <f t="shared" si="1765"/>
        <v>9.008866171813742E-17</v>
      </c>
      <c r="V703" s="376">
        <f t="shared" si="1766"/>
        <v>-1.2662966614653489E-16</v>
      </c>
      <c r="W703" s="376">
        <f t="shared" si="1767"/>
        <v>-2.5075468127662985E-16</v>
      </c>
      <c r="X703" s="376">
        <f t="shared" si="1768"/>
        <v>-1.91524505402444E-16</v>
      </c>
      <c r="Y703" s="376">
        <f t="shared" si="1769"/>
        <v>7.7509613164813043E-18</v>
      </c>
      <c r="Z703" s="376">
        <f t="shared" si="1770"/>
        <v>2.0135882101241989E-16</v>
      </c>
      <c r="AA703" s="376">
        <f t="shared" si="1771"/>
        <v>2.47730406198296E-16</v>
      </c>
      <c r="AB703" s="376">
        <f t="shared" si="1772"/>
        <v>1.1295819093824172E-16</v>
      </c>
      <c r="AC703" s="376">
        <f t="shared" si="1773"/>
        <v>-1.0441057075330463E-16</v>
      </c>
      <c r="AD703" s="376">
        <f t="shared" si="1774"/>
        <v>-2.4543292070142168E-16</v>
      </c>
      <c r="AE703" s="376">
        <f t="shared" si="1775"/>
        <v>-2.0699142245799612E-16</v>
      </c>
      <c r="AF703" s="376">
        <f t="shared" si="1776"/>
        <v>-1.71950158722436E-17</v>
      </c>
      <c r="AG703" s="376">
        <f t="shared" si="1777"/>
        <v>1.8517461727711886E-16</v>
      </c>
      <c r="AH703" s="376">
        <f t="shared" si="1778"/>
        <v>2.5214208306859858E-16</v>
      </c>
      <c r="AI703" s="376">
        <f t="shared" si="1779"/>
        <v>1.3473987103038361E-16</v>
      </c>
      <c r="AJ703" s="376">
        <f t="shared" si="1780"/>
        <v>-8.1185944487096565E-17</v>
      </c>
      <c r="AK703" s="376">
        <f t="shared" si="1781"/>
        <v>-2.3774750693257681E-16</v>
      </c>
      <c r="AL703" s="376">
        <f t="shared" si="1782"/>
        <v>-2.2046489896225616E-16</v>
      </c>
      <c r="AM703" s="376">
        <f t="shared" si="1783"/>
        <v>-4.1975395658366964E-17</v>
      </c>
      <c r="AN703" s="376">
        <f t="shared" si="1784"/>
        <v>1.6720708075069647E-16</v>
      </c>
      <c r="AO703" s="376">
        <f t="shared" si="1785"/>
        <v>2.541254938440673E-16</v>
      </c>
      <c r="AP703" s="376">
        <f t="shared" si="1786"/>
        <v>1.5522393250819626E-16</v>
      </c>
      <c r="AQ703" s="376">
        <f t="shared" si="1787"/>
        <v>-5.7179453194726083E-17</v>
      </c>
      <c r="AR703" s="376">
        <f t="shared" si="1788"/>
        <v>-2.2777245470596369E-16</v>
      </c>
      <c r="AS703" s="376">
        <f t="shared" si="1789"/>
        <v>-2.3181517797113669E-16</v>
      </c>
      <c r="AT703" s="376">
        <f t="shared" si="1790"/>
        <v>-6.6351529438214904E-17</v>
      </c>
      <c r="AU703" s="376">
        <f t="shared" si="1791"/>
        <v>1.4762924863195683E-16</v>
      </c>
      <c r="AV703" s="376">
        <f t="shared" si="1792"/>
        <v>2.5366153719469168E-16</v>
      </c>
      <c r="AW703" s="376">
        <f t="shared" si="1793"/>
        <v>1.7421310266192135E-16</v>
      </c>
      <c r="AX703" s="376">
        <f t="shared" si="1794"/>
        <v>-3.2622292510622635E-17</v>
      </c>
      <c r="AY703" s="376">
        <f t="shared" si="1795"/>
        <v>-2.1560382922744233E-16</v>
      </c>
      <c r="AZ703" s="376">
        <f t="shared" si="1796"/>
        <v>-2.409329500930888E-16</v>
      </c>
      <c r="BA703" s="376">
        <f t="shared" si="1797"/>
        <v>-9.0088661718138085E-17</v>
      </c>
      <c r="BB703" s="376">
        <f t="shared" si="1798"/>
        <v>1.2662966614653425E-16</v>
      </c>
      <c r="BC703" s="376">
        <f t="shared" si="1799"/>
        <v>2.5075468127662975E-16</v>
      </c>
      <c r="BD703" s="376">
        <f t="shared" si="1800"/>
        <v>1.9152450540244418E-16</v>
      </c>
      <c r="BE703" s="376">
        <f t="shared" si="1801"/>
        <v>-7.7509613164810084E-18</v>
      </c>
      <c r="BF703" s="376">
        <f t="shared" si="1802"/>
        <v>-2.0135882101241972E-16</v>
      </c>
      <c r="BG703" s="376">
        <f t="shared" si="1803"/>
        <v>-2.4773040619829604E-16</v>
      </c>
      <c r="BH703" s="376">
        <f t="shared" si="1804"/>
        <v>-1.1295819093824199E-16</v>
      </c>
      <c r="BI703" s="376">
        <f t="shared" si="1805"/>
        <v>1.0441057075330519E-16</v>
      </c>
      <c r="BJ703" s="376">
        <f t="shared" si="1806"/>
        <v>2.4543292070142178E-16</v>
      </c>
      <c r="BK703" s="376">
        <f t="shared" si="1807"/>
        <v>2.0699142245799575E-16</v>
      </c>
      <c r="BL703" s="376">
        <f t="shared" si="1808"/>
        <v>1.7195015872244771E-17</v>
      </c>
      <c r="BM703" s="376">
        <f t="shared" si="1809"/>
        <v>-1.8517461727711807E-16</v>
      </c>
      <c r="BN703" s="376">
        <f t="shared" si="1810"/>
        <v>-2.5214208306859872E-16</v>
      </c>
      <c r="BO703" s="376">
        <f t="shared" si="1811"/>
        <v>-1.3473987103038386E-16</v>
      </c>
      <c r="BP703" s="376">
        <f t="shared" si="1812"/>
        <v>8.1185944487096306E-17</v>
      </c>
      <c r="BQ703" s="376">
        <f t="shared" si="1813"/>
        <v>2.3774750693257666E-16</v>
      </c>
      <c r="BR703" s="376">
        <f t="shared" si="1814"/>
        <v>2.2046489896225628E-16</v>
      </c>
    </row>
    <row r="704" spans="1:123">
      <c r="B704" s="373">
        <v>10</v>
      </c>
      <c r="C704" s="373">
        <f t="shared" si="1815"/>
        <v>3.1249999999999997E-3</v>
      </c>
      <c r="D704" s="374">
        <f t="shared" si="1751"/>
        <v>24.034000144835353</v>
      </c>
      <c r="E704" s="375" t="str">
        <f>P694</f>
        <v>0.0340001448353517</v>
      </c>
      <c r="F704" s="317">
        <v>10</v>
      </c>
      <c r="G704" s="376">
        <f t="shared" si="1816"/>
        <v>-9.570352349885266E-17</v>
      </c>
      <c r="H704" s="376">
        <f t="shared" si="1752"/>
        <v>-5.1784400009274111E-17</v>
      </c>
      <c r="I704" s="376">
        <f t="shared" si="1753"/>
        <v>3.8163781138987226E-17</v>
      </c>
      <c r="J704" s="376">
        <f t="shared" si="1754"/>
        <v>9.4189721569866602E-17</v>
      </c>
      <c r="K704" s="376">
        <f t="shared" si="1755"/>
        <v>6.6494229982257236E-17</v>
      </c>
      <c r="L704" s="376">
        <f t="shared" si="1756"/>
        <v>-2.0305291878463199E-17</v>
      </c>
      <c r="M704" s="376">
        <f t="shared" si="1757"/>
        <v>-8.9056261463154956E-17</v>
      </c>
      <c r="N704" s="376">
        <f t="shared" si="1758"/>
        <v>-7.8648723987416011E-17</v>
      </c>
      <c r="O704" s="376">
        <f t="shared" si="1759"/>
        <v>1.6664816383887917E-18</v>
      </c>
      <c r="P704" s="376">
        <f t="shared" si="1760"/>
        <v>8.0500419171741113E-17</v>
      </c>
      <c r="Q704" s="376">
        <f t="shared" si="1761"/>
        <v>8.7780791636450914E-17</v>
      </c>
      <c r="R704" s="376">
        <f t="shared" si="1762"/>
        <v>1.7036370556475396E-17</v>
      </c>
      <c r="S704" s="376">
        <f t="shared" si="1763"/>
        <v>-6.8850990916712338E-17</v>
      </c>
      <c r="T704" s="376">
        <f t="shared" si="1764"/>
        <v>-9.3539492690932151E-17</v>
      </c>
      <c r="U704" s="377">
        <f t="shared" si="1765"/>
        <v>-3.5084524584960747E-17</v>
      </c>
      <c r="V704" s="376">
        <f t="shared" si="1766"/>
        <v>5.4555657692834951E-17</v>
      </c>
      <c r="W704" s="376">
        <f t="shared" si="1767"/>
        <v>9.5703523498852672E-17</v>
      </c>
      <c r="X704" s="376">
        <f t="shared" si="1768"/>
        <v>5.1784400009274117E-17</v>
      </c>
      <c r="Y704" s="376">
        <f t="shared" si="1769"/>
        <v>-3.8163781138987251E-17</v>
      </c>
      <c r="Z704" s="376">
        <f t="shared" si="1770"/>
        <v>-9.4189721569866602E-17</v>
      </c>
      <c r="AA704" s="376">
        <f t="shared" si="1771"/>
        <v>-6.6494229982257223E-17</v>
      </c>
      <c r="AB704" s="376">
        <f t="shared" si="1772"/>
        <v>2.030529187846331E-17</v>
      </c>
      <c r="AC704" s="376">
        <f t="shared" si="1773"/>
        <v>8.9056261463154993E-17</v>
      </c>
      <c r="AD704" s="376">
        <f t="shared" si="1774"/>
        <v>7.8648723987416147E-17</v>
      </c>
      <c r="AE704" s="376">
        <f t="shared" si="1775"/>
        <v>-1.6664816383885576E-18</v>
      </c>
      <c r="AF704" s="376">
        <f t="shared" si="1776"/>
        <v>-8.050041917174099E-17</v>
      </c>
      <c r="AG704" s="376">
        <f t="shared" si="1777"/>
        <v>-8.7780791636451E-17</v>
      </c>
      <c r="AH704" s="376">
        <f t="shared" si="1778"/>
        <v>-1.7036370556475445E-17</v>
      </c>
      <c r="AI704" s="376">
        <f t="shared" si="1779"/>
        <v>6.8850990916712289E-17</v>
      </c>
      <c r="AJ704" s="376">
        <f t="shared" si="1780"/>
        <v>9.3539492690932164E-17</v>
      </c>
      <c r="AK704" s="376">
        <f t="shared" si="1781"/>
        <v>3.5084524584960797E-17</v>
      </c>
      <c r="AL704" s="376">
        <f t="shared" si="1782"/>
        <v>-5.4555657692834902E-17</v>
      </c>
      <c r="AM704" s="376">
        <f t="shared" si="1783"/>
        <v>-9.5703523498852672E-17</v>
      </c>
      <c r="AN704" s="376">
        <f t="shared" si="1784"/>
        <v>-5.1784400009274179E-17</v>
      </c>
      <c r="AO704" s="376">
        <f t="shared" si="1785"/>
        <v>3.8163781138986881E-17</v>
      </c>
      <c r="AP704" s="376">
        <f t="shared" si="1786"/>
        <v>9.4189721569866589E-17</v>
      </c>
      <c r="AQ704" s="376">
        <f t="shared" si="1787"/>
        <v>6.6494229982257507E-17</v>
      </c>
      <c r="AR704" s="376">
        <f t="shared" si="1788"/>
        <v>-2.0305291878463254E-17</v>
      </c>
      <c r="AS704" s="376">
        <f t="shared" si="1789"/>
        <v>-8.9056261463154845E-17</v>
      </c>
      <c r="AT704" s="376">
        <f t="shared" si="1790"/>
        <v>-7.8648723987415986E-17</v>
      </c>
      <c r="AU704" s="376">
        <f t="shared" si="1791"/>
        <v>1.6664816383884959E-18</v>
      </c>
      <c r="AV704" s="376">
        <f t="shared" si="1792"/>
        <v>8.0500419171741138E-17</v>
      </c>
      <c r="AW704" s="376">
        <f t="shared" si="1793"/>
        <v>8.7780791636451025E-17</v>
      </c>
      <c r="AX704" s="376">
        <f t="shared" si="1794"/>
        <v>1.7036370556475174E-17</v>
      </c>
      <c r="AY704" s="376">
        <f t="shared" si="1795"/>
        <v>-6.8850990916712252E-17</v>
      </c>
      <c r="AZ704" s="376">
        <f t="shared" si="1796"/>
        <v>-9.3539492690932102E-17</v>
      </c>
      <c r="BA704" s="376">
        <f t="shared" si="1797"/>
        <v>-3.5084524584960852E-17</v>
      </c>
      <c r="BB704" s="376">
        <f t="shared" si="1798"/>
        <v>5.4555657692834575E-17</v>
      </c>
      <c r="BC704" s="376">
        <f t="shared" si="1799"/>
        <v>9.5703523498852684E-17</v>
      </c>
      <c r="BD704" s="376">
        <f t="shared" si="1800"/>
        <v>5.1784400009274511E-17</v>
      </c>
      <c r="BE704" s="376">
        <f t="shared" si="1801"/>
        <v>-3.816378113898714E-17</v>
      </c>
      <c r="BF704" s="376">
        <f t="shared" si="1802"/>
        <v>-9.4189721569866528E-17</v>
      </c>
      <c r="BG704" s="376">
        <f t="shared" si="1803"/>
        <v>-6.6494229982257297E-17</v>
      </c>
      <c r="BH704" s="376">
        <f t="shared" si="1804"/>
        <v>2.030529187846286E-17</v>
      </c>
      <c r="BI704" s="376">
        <f t="shared" si="1805"/>
        <v>8.9056261463154944E-17</v>
      </c>
      <c r="BJ704" s="376">
        <f t="shared" si="1806"/>
        <v>7.8648723987416208E-17</v>
      </c>
      <c r="BK704" s="376">
        <f t="shared" si="1807"/>
        <v>-1.6664816383887794E-18</v>
      </c>
      <c r="BL704" s="376">
        <f t="shared" si="1808"/>
        <v>-8.0500419171740916E-17</v>
      </c>
      <c r="BM704" s="376">
        <f t="shared" si="1809"/>
        <v>-8.7780791636450914E-17</v>
      </c>
      <c r="BN704" s="376">
        <f t="shared" si="1810"/>
        <v>-1.7036370556475569E-17</v>
      </c>
      <c r="BO704" s="376">
        <f t="shared" si="1811"/>
        <v>6.8850990916712449E-17</v>
      </c>
      <c r="BP704" s="376">
        <f t="shared" si="1812"/>
        <v>9.3539492690932176E-17</v>
      </c>
      <c r="BQ704" s="376">
        <f t="shared" si="1813"/>
        <v>3.5084524584960593E-17</v>
      </c>
      <c r="BR704" s="376">
        <f t="shared" si="1814"/>
        <v>-5.455565769283481E-17</v>
      </c>
    </row>
    <row r="705" spans="2:70">
      <c r="B705" s="373">
        <v>11</v>
      </c>
      <c r="C705" s="373">
        <f t="shared" si="1815"/>
        <v>3.4374999999999996E-3</v>
      </c>
      <c r="D705" s="374">
        <f t="shared" si="1751"/>
        <v>24.036034648147503</v>
      </c>
      <c r="E705" s="375" t="str">
        <f>Q694</f>
        <v>0.0360346481475019</v>
      </c>
      <c r="F705" s="317">
        <v>11</v>
      </c>
      <c r="G705" s="376">
        <f t="shared" si="1816"/>
        <v>5.5764055944669392E-17</v>
      </c>
      <c r="H705" s="376">
        <f t="shared" si="1752"/>
        <v>7.2293498692853238E-17</v>
      </c>
      <c r="I705" s="376">
        <f t="shared" si="1753"/>
        <v>1.2393782810421702E-17</v>
      </c>
      <c r="J705" s="376">
        <f t="shared" si="1754"/>
        <v>-6.0608721145327362E-17</v>
      </c>
      <c r="K705" s="376">
        <f t="shared" si="1755"/>
        <v>-6.9535289552630043E-17</v>
      </c>
      <c r="L705" s="376">
        <f t="shared" si="1756"/>
        <v>-4.9486960333940299E-18</v>
      </c>
      <c r="M705" s="376">
        <f t="shared" si="1757"/>
        <v>6.4869691229258641E-17</v>
      </c>
      <c r="N705" s="376">
        <f t="shared" si="1758"/>
        <v>6.610741756215917E-17</v>
      </c>
      <c r="O705" s="376">
        <f t="shared" si="1759"/>
        <v>-2.5440493916676526E-18</v>
      </c>
      <c r="P705" s="376">
        <f t="shared" si="1760"/>
        <v>-6.8505930725271761E-17</v>
      </c>
      <c r="Q705" s="376">
        <f t="shared" si="1761"/>
        <v>-6.204289500257429E-17</v>
      </c>
      <c r="R705" s="376">
        <f t="shared" si="1762"/>
        <v>1.0012294230368718E-17</v>
      </c>
      <c r="S705" s="376">
        <f t="shared" si="1763"/>
        <v>7.1482420659249444E-17</v>
      </c>
      <c r="T705" s="376">
        <f t="shared" si="1764"/>
        <v>5.738086544801823E-17</v>
      </c>
      <c r="U705" s="377">
        <f t="shared" si="1765"/>
        <v>-1.7384115202354557E-17</v>
      </c>
      <c r="V705" s="376">
        <f t="shared" si="1766"/>
        <v>-7.3770495806012552E-17</v>
      </c>
      <c r="W705" s="376">
        <f t="shared" si="1767"/>
        <v>-5.2166226791625988E-17</v>
      </c>
      <c r="X705" s="376">
        <f t="shared" si="1768"/>
        <v>2.4588517641817692E-17</v>
      </c>
      <c r="Y705" s="376">
        <f t="shared" si="1769"/>
        <v>7.534812075110866E-17</v>
      </c>
      <c r="Z705" s="376">
        <f t="shared" si="1770"/>
        <v>4.6449198854270049E-17</v>
      </c>
      <c r="AA705" s="376">
        <f t="shared" si="1771"/>
        <v>-3.1556119214939109E-17</v>
      </c>
      <c r="AB705" s="376">
        <f t="shared" si="1772"/>
        <v>-7.6200102103898979E-17</v>
      </c>
      <c r="AC705" s="376">
        <f t="shared" si="1773"/>
        <v>-4.0284839740232543E-17</v>
      </c>
      <c r="AD705" s="376">
        <f t="shared" si="1774"/>
        <v>3.8219818109691178E-17</v>
      </c>
      <c r="AE705" s="376">
        <f t="shared" si="1775"/>
        <v>7.6318234818215741E-17</v>
      </c>
      <c r="AF705" s="376">
        <f t="shared" si="1776"/>
        <v>3.3732515597563108E-17</v>
      </c>
      <c r="AG705" s="376">
        <f t="shared" si="1777"/>
        <v>-4.4515439262969088E-17</v>
      </c>
      <c r="AH705" s="376">
        <f t="shared" si="1778"/>
        <v>-7.570138121144218E-17</v>
      </c>
      <c r="AI705" s="376">
        <f t="shared" si="1779"/>
        <v>-2.6855328889620384E-17</v>
      </c>
      <c r="AJ705" s="376">
        <f t="shared" si="1780"/>
        <v>5.0382352401530179E-17</v>
      </c>
      <c r="AK705" s="376">
        <f t="shared" si="1781"/>
        <v>7.4355481921017981E-17</v>
      </c>
      <c r="AL705" s="376">
        <f t="shared" si="1782"/>
        <v>1.9719510683854519E-17</v>
      </c>
      <c r="AM705" s="376">
        <f t="shared" si="1783"/>
        <v>-5.5764055944669133E-17</v>
      </c>
      <c r="AN705" s="376">
        <f t="shared" si="1784"/>
        <v>-7.2293498692853361E-17</v>
      </c>
      <c r="AO705" s="376">
        <f t="shared" si="1785"/>
        <v>-1.2393782810422071E-17</v>
      </c>
      <c r="AP705" s="376">
        <f t="shared" si="1786"/>
        <v>6.060872114532714E-17</v>
      </c>
      <c r="AQ705" s="376">
        <f t="shared" si="1787"/>
        <v>6.9535289552630191E-17</v>
      </c>
      <c r="AR705" s="376">
        <f t="shared" si="1788"/>
        <v>4.9486960333944028E-18</v>
      </c>
      <c r="AS705" s="376">
        <f t="shared" si="1789"/>
        <v>-6.4869691229258432E-17</v>
      </c>
      <c r="AT705" s="376">
        <f t="shared" si="1790"/>
        <v>-6.6107417562159355E-17</v>
      </c>
      <c r="AU705" s="376">
        <f t="shared" si="1791"/>
        <v>2.5440493916672767E-18</v>
      </c>
      <c r="AV705" s="376">
        <f t="shared" si="1792"/>
        <v>6.8505930725271588E-17</v>
      </c>
      <c r="AW705" s="376">
        <f t="shared" si="1793"/>
        <v>6.2042895002574511E-17</v>
      </c>
      <c r="AX705" s="376">
        <f t="shared" si="1794"/>
        <v>-1.0012294230368348E-17</v>
      </c>
      <c r="AY705" s="376">
        <f t="shared" si="1795"/>
        <v>-7.1482420659249309E-17</v>
      </c>
      <c r="AZ705" s="376">
        <f t="shared" si="1796"/>
        <v>-5.7380865448018476E-17</v>
      </c>
      <c r="BA705" s="376">
        <f t="shared" si="1797"/>
        <v>1.7384115202354199E-17</v>
      </c>
      <c r="BB705" s="376">
        <f t="shared" si="1798"/>
        <v>7.3770495806012453E-17</v>
      </c>
      <c r="BC705" s="376">
        <f t="shared" si="1799"/>
        <v>5.2166226791626259E-17</v>
      </c>
      <c r="BD705" s="376">
        <f t="shared" si="1800"/>
        <v>-2.4588517641817338E-17</v>
      </c>
      <c r="BE705" s="376">
        <f t="shared" si="1801"/>
        <v>-7.5348120751108611E-17</v>
      </c>
      <c r="BF705" s="376">
        <f t="shared" si="1802"/>
        <v>-4.6449198854270344E-17</v>
      </c>
      <c r="BG705" s="376">
        <f t="shared" si="1803"/>
        <v>3.155611921493877E-17</v>
      </c>
      <c r="BH705" s="376">
        <f t="shared" si="1804"/>
        <v>7.6200102103898954E-17</v>
      </c>
      <c r="BI705" s="376">
        <f t="shared" si="1805"/>
        <v>4.0284839740232864E-17</v>
      </c>
      <c r="BJ705" s="376">
        <f t="shared" si="1806"/>
        <v>-3.8219818109690857E-17</v>
      </c>
      <c r="BK705" s="376">
        <f t="shared" si="1807"/>
        <v>-7.6318234818215754E-17</v>
      </c>
      <c r="BL705" s="376">
        <f t="shared" si="1808"/>
        <v>-3.3732515597563447E-17</v>
      </c>
      <c r="BM705" s="376">
        <f t="shared" si="1809"/>
        <v>4.4515439262968793E-17</v>
      </c>
      <c r="BN705" s="376">
        <f t="shared" si="1810"/>
        <v>7.5701381211442229E-17</v>
      </c>
      <c r="BO705" s="376">
        <f t="shared" si="1811"/>
        <v>2.6855328889620735E-17</v>
      </c>
      <c r="BP705" s="376">
        <f t="shared" si="1812"/>
        <v>-5.0382352401529901E-17</v>
      </c>
      <c r="BQ705" s="376">
        <f t="shared" si="1813"/>
        <v>-7.4355481921018067E-17</v>
      </c>
      <c r="BR705" s="376">
        <f t="shared" si="1814"/>
        <v>-1.9719510683854883E-17</v>
      </c>
    </row>
    <row r="706" spans="2:70">
      <c r="B706" s="373">
        <v>12</v>
      </c>
      <c r="C706" s="373">
        <f t="shared" si="1815"/>
        <v>3.7499999999999994E-3</v>
      </c>
      <c r="D706" s="374">
        <f t="shared" si="1751"/>
        <v>24.037722118099431</v>
      </c>
      <c r="E706" s="375" t="str">
        <f>R694</f>
        <v>0.0377221180994295</v>
      </c>
      <c r="F706" s="317">
        <v>12</v>
      </c>
      <c r="G706" s="376">
        <f t="shared" si="1816"/>
        <v>1.5894217525674958E-16</v>
      </c>
      <c r="H706" s="376">
        <f t="shared" si="1752"/>
        <v>9.3743293427503759E-17</v>
      </c>
      <c r="I706" s="376">
        <f t="shared" si="1753"/>
        <v>-8.7194164676659777E-17</v>
      </c>
      <c r="J706" s="376">
        <f t="shared" si="1754"/>
        <v>-1.6047881786884581E-16</v>
      </c>
      <c r="K706" s="376">
        <f t="shared" si="1755"/>
        <v>-3.5631005011224347E-17</v>
      </c>
      <c r="L706" s="376">
        <f t="shared" si="1756"/>
        <v>1.3320802727621977E-16</v>
      </c>
      <c r="M706" s="376">
        <f t="shared" si="1757"/>
        <v>1.3758401520451683E-16</v>
      </c>
      <c r="N706" s="376">
        <f t="shared" si="1758"/>
        <v>-2.7905780922149336E-17</v>
      </c>
      <c r="O706" s="376">
        <f t="shared" si="1759"/>
        <v>-1.5894217525674955E-16</v>
      </c>
      <c r="P706" s="376">
        <f t="shared" si="1760"/>
        <v>-9.3743293427503907E-17</v>
      </c>
      <c r="Q706" s="376">
        <f t="shared" si="1761"/>
        <v>8.7194164676659777E-17</v>
      </c>
      <c r="R706" s="376">
        <f t="shared" si="1762"/>
        <v>1.6047881786884583E-16</v>
      </c>
      <c r="S706" s="376">
        <f t="shared" si="1763"/>
        <v>3.5631005011224409E-17</v>
      </c>
      <c r="T706" s="376">
        <f t="shared" si="1764"/>
        <v>-1.3320802727621979E-16</v>
      </c>
      <c r="U706" s="377">
        <f t="shared" si="1765"/>
        <v>-1.3758401520451683E-16</v>
      </c>
      <c r="V706" s="376">
        <f t="shared" si="1766"/>
        <v>2.790578092214928E-17</v>
      </c>
      <c r="W706" s="376">
        <f t="shared" si="1767"/>
        <v>1.5894217525674953E-16</v>
      </c>
      <c r="X706" s="376">
        <f t="shared" si="1768"/>
        <v>9.3743293427503968E-17</v>
      </c>
      <c r="Y706" s="376">
        <f t="shared" si="1769"/>
        <v>-8.7194164676659481E-17</v>
      </c>
      <c r="Z706" s="376">
        <f t="shared" si="1770"/>
        <v>-1.6047881786884588E-16</v>
      </c>
      <c r="AA706" s="376">
        <f t="shared" si="1771"/>
        <v>-3.5631005011224187E-17</v>
      </c>
      <c r="AB706" s="376">
        <f t="shared" si="1772"/>
        <v>1.3320802727621979E-16</v>
      </c>
      <c r="AC706" s="376">
        <f t="shared" si="1773"/>
        <v>1.3758401520451687E-16</v>
      </c>
      <c r="AD706" s="376">
        <f t="shared" si="1774"/>
        <v>-2.7905780922149218E-17</v>
      </c>
      <c r="AE706" s="376">
        <f t="shared" si="1775"/>
        <v>-1.589421752567495E-16</v>
      </c>
      <c r="AF706" s="376">
        <f t="shared" si="1776"/>
        <v>-9.3743293427504017E-17</v>
      </c>
      <c r="AG706" s="376">
        <f t="shared" si="1777"/>
        <v>8.7194164676659431E-17</v>
      </c>
      <c r="AH706" s="376">
        <f t="shared" si="1778"/>
        <v>1.6047881786884578E-16</v>
      </c>
      <c r="AI706" s="376">
        <f t="shared" si="1779"/>
        <v>3.563100501122481E-17</v>
      </c>
      <c r="AJ706" s="376">
        <f t="shared" si="1780"/>
        <v>-1.3320802727621974E-16</v>
      </c>
      <c r="AK706" s="376">
        <f t="shared" si="1781"/>
        <v>-1.3758401520451722E-16</v>
      </c>
      <c r="AL706" s="376">
        <f t="shared" si="1782"/>
        <v>2.7905780922149163E-17</v>
      </c>
      <c r="AM706" s="376">
        <f t="shared" si="1783"/>
        <v>1.5894217525674963E-16</v>
      </c>
      <c r="AN706" s="376">
        <f t="shared" si="1784"/>
        <v>9.3743293427504054E-17</v>
      </c>
      <c r="AO706" s="376">
        <f t="shared" si="1785"/>
        <v>-8.7194164676659875E-17</v>
      </c>
      <c r="AP706" s="376">
        <f t="shared" si="1786"/>
        <v>-1.6047881786884591E-16</v>
      </c>
      <c r="AQ706" s="376">
        <f t="shared" si="1787"/>
        <v>-3.563100501122431E-17</v>
      </c>
      <c r="AR706" s="376">
        <f t="shared" si="1788"/>
        <v>1.3320802727621937E-16</v>
      </c>
      <c r="AS706" s="376">
        <f t="shared" si="1789"/>
        <v>1.3758401520451695E-16</v>
      </c>
      <c r="AT706" s="376">
        <f t="shared" si="1790"/>
        <v>-2.7905780922148534E-17</v>
      </c>
      <c r="AU706" s="376">
        <f t="shared" si="1791"/>
        <v>-1.5894217525674948E-16</v>
      </c>
      <c r="AV706" s="376">
        <f t="shared" si="1792"/>
        <v>-9.3743293427503648E-17</v>
      </c>
      <c r="AW706" s="376">
        <f t="shared" si="1793"/>
        <v>8.7194164676659333E-17</v>
      </c>
      <c r="AX706" s="376">
        <f t="shared" si="1794"/>
        <v>1.6047881786884581E-16</v>
      </c>
      <c r="AY706" s="376">
        <f t="shared" si="1795"/>
        <v>3.5631005011224927E-17</v>
      </c>
      <c r="AZ706" s="376">
        <f t="shared" si="1796"/>
        <v>-1.3320802727621969E-16</v>
      </c>
      <c r="BA706" s="376">
        <f t="shared" si="1797"/>
        <v>-1.3758401520451729E-16</v>
      </c>
      <c r="BB706" s="376">
        <f t="shared" si="1798"/>
        <v>2.7905780922149046E-17</v>
      </c>
      <c r="BC706" s="376">
        <f t="shared" si="1799"/>
        <v>1.589421752567496E-16</v>
      </c>
      <c r="BD706" s="376">
        <f t="shared" si="1800"/>
        <v>9.3743293427504165E-17</v>
      </c>
      <c r="BE706" s="376">
        <f t="shared" si="1801"/>
        <v>-8.7194164676659777E-17</v>
      </c>
      <c r="BF706" s="376">
        <f t="shared" si="1802"/>
        <v>-1.6047881786884593E-16</v>
      </c>
      <c r="BG706" s="376">
        <f t="shared" si="1803"/>
        <v>-3.5631005011224415E-17</v>
      </c>
      <c r="BH706" s="376">
        <f t="shared" si="1804"/>
        <v>1.3320802727621932E-16</v>
      </c>
      <c r="BI706" s="376">
        <f t="shared" si="1805"/>
        <v>1.3758401520451764E-16</v>
      </c>
      <c r="BJ706" s="376">
        <f t="shared" si="1806"/>
        <v>-2.7905780922149557E-17</v>
      </c>
      <c r="BK706" s="376">
        <f t="shared" si="1807"/>
        <v>-1.5894217525674945E-16</v>
      </c>
      <c r="BL706" s="376">
        <f t="shared" si="1808"/>
        <v>-9.3743293427504683E-17</v>
      </c>
      <c r="BM706" s="376">
        <f t="shared" si="1809"/>
        <v>8.7194164676660208E-17</v>
      </c>
      <c r="BN706" s="376">
        <f t="shared" si="1810"/>
        <v>1.6047881786884583E-16</v>
      </c>
      <c r="BO706" s="376">
        <f t="shared" si="1811"/>
        <v>3.5631005011225038E-17</v>
      </c>
      <c r="BP706" s="376">
        <f t="shared" si="1812"/>
        <v>-1.3320802727621896E-16</v>
      </c>
      <c r="BQ706" s="376">
        <f t="shared" si="1813"/>
        <v>-1.3758401520451673E-16</v>
      </c>
      <c r="BR706" s="376">
        <f t="shared" si="1814"/>
        <v>2.7905780922148923E-17</v>
      </c>
    </row>
    <row r="707" spans="2:70">
      <c r="B707" s="373">
        <v>13</v>
      </c>
      <c r="C707" s="373">
        <f t="shared" si="1815"/>
        <v>4.0624999999999993E-3</v>
      </c>
      <c r="D707" s="374">
        <f t="shared" si="1751"/>
        <v>24.039046303433064</v>
      </c>
      <c r="E707" s="375" t="str">
        <f>S694</f>
        <v>0.0390463034330654</v>
      </c>
      <c r="F707" s="317">
        <v>13</v>
      </c>
      <c r="G707" s="376">
        <f t="shared" si="1816"/>
        <v>3.9819413272480233E-17</v>
      </c>
      <c r="H707" s="376">
        <f t="shared" si="1752"/>
        <v>2.1720028714749547E-18</v>
      </c>
      <c r="I707" s="376">
        <f t="shared" si="1753"/>
        <v>-3.855841496739649E-17</v>
      </c>
      <c r="J707" s="376">
        <f t="shared" si="1754"/>
        <v>-2.4557836959983591E-17</v>
      </c>
      <c r="K707" s="376">
        <f t="shared" si="1755"/>
        <v>2.4300887415403403E-17</v>
      </c>
      <c r="L707" s="376">
        <f t="shared" si="1756"/>
        <v>3.8666187480738399E-17</v>
      </c>
      <c r="M707" s="376">
        <f t="shared" si="1757"/>
        <v>-1.8524839083900885E-18</v>
      </c>
      <c r="N707" s="376">
        <f t="shared" si="1758"/>
        <v>-3.9741682867670576E-17</v>
      </c>
      <c r="O707" s="376">
        <f t="shared" si="1759"/>
        <v>-2.122031926119187E-17</v>
      </c>
      <c r="P707" s="376">
        <f t="shared" si="1760"/>
        <v>2.7421815811727127E-17</v>
      </c>
      <c r="Q707" s="376">
        <f t="shared" si="1761"/>
        <v>3.7140585166468871E-17</v>
      </c>
      <c r="R707" s="376">
        <f t="shared" si="1762"/>
        <v>-5.8591302555465482E-18</v>
      </c>
      <c r="S707" s="376">
        <f t="shared" si="1763"/>
        <v>-4.0542216636915249E-17</v>
      </c>
      <c r="T707" s="376">
        <f t="shared" si="1764"/>
        <v>-1.7678438287708262E-17</v>
      </c>
      <c r="U707" s="377">
        <f t="shared" si="1765"/>
        <v>3.0278657131494602E-17</v>
      </c>
      <c r="V707" s="376">
        <f t="shared" si="1766"/>
        <v>3.5257298713937179E-17</v>
      </c>
      <c r="W707" s="376">
        <f t="shared" si="1767"/>
        <v>-9.80934997541569E-18</v>
      </c>
      <c r="X707" s="376">
        <f t="shared" si="1768"/>
        <v>-4.0952306697316417E-17</v>
      </c>
      <c r="Y707" s="376">
        <f t="shared" si="1769"/>
        <v>-1.3966304289496743E-17</v>
      </c>
      <c r="Z707" s="376">
        <f t="shared" si="1770"/>
        <v>3.2843898431088048E-17</v>
      </c>
      <c r="AA707" s="376">
        <f t="shared" si="1771"/>
        <v>3.3034465201190267E-17</v>
      </c>
      <c r="AB707" s="376">
        <f t="shared" si="1772"/>
        <v>-1.3665100292685564E-17</v>
      </c>
      <c r="AC707" s="376">
        <f t="shared" si="1773"/>
        <v>-4.0968003657414383E-17</v>
      </c>
      <c r="AD707" s="376">
        <f t="shared" si="1774"/>
        <v>-1.0119667146218835E-17</v>
      </c>
      <c r="AE707" s="376">
        <f t="shared" si="1775"/>
        <v>3.5092835034488926E-17</v>
      </c>
      <c r="AF707" s="376">
        <f t="shared" si="1776"/>
        <v>3.0493491730080308E-17</v>
      </c>
      <c r="AG707" s="376">
        <f t="shared" si="1777"/>
        <v>-1.7389248224032917E-17</v>
      </c>
      <c r="AH707" s="376">
        <f t="shared" si="1778"/>
        <v>-4.0589156346902553E-17</v>
      </c>
      <c r="AI707" s="376">
        <f t="shared" si="1779"/>
        <v>-6.1755720763499223E-18</v>
      </c>
      <c r="AJ707" s="376">
        <f t="shared" si="1780"/>
        <v>3.7003808452812729E-17</v>
      </c>
      <c r="AK707" s="376">
        <f t="shared" si="1781"/>
        <v>2.7658849264171357E-17</v>
      </c>
      <c r="AL707" s="376">
        <f t="shared" si="1782"/>
        <v>-2.0945928189053068E-17</v>
      </c>
      <c r="AM707" s="376">
        <f t="shared" si="1783"/>
        <v>-3.9819413272480221E-17</v>
      </c>
      <c r="AN707" s="376">
        <f t="shared" si="1784"/>
        <v>-2.1720028714749454E-18</v>
      </c>
      <c r="AO707" s="376">
        <f t="shared" si="1785"/>
        <v>3.8558414967396477E-17</v>
      </c>
      <c r="AP707" s="376">
        <f t="shared" si="1786"/>
        <v>2.455783695998364E-17</v>
      </c>
      <c r="AQ707" s="376">
        <f t="shared" si="1787"/>
        <v>-2.4300887415403554E-17</v>
      </c>
      <c r="AR707" s="376">
        <f t="shared" si="1788"/>
        <v>-3.8666187480738338E-17</v>
      </c>
      <c r="AS707" s="376">
        <f t="shared" si="1789"/>
        <v>1.8524839083901686E-18</v>
      </c>
      <c r="AT707" s="376">
        <f t="shared" si="1790"/>
        <v>3.9741682867670595E-17</v>
      </c>
      <c r="AU707" s="376">
        <f t="shared" si="1791"/>
        <v>2.1220319261191802E-17</v>
      </c>
      <c r="AV707" s="376">
        <f t="shared" si="1792"/>
        <v>-2.7421815811727133E-17</v>
      </c>
      <c r="AW707" s="376">
        <f t="shared" si="1793"/>
        <v>-3.7140585166468895E-17</v>
      </c>
      <c r="AX707" s="376">
        <f t="shared" si="1794"/>
        <v>5.8591302555467701E-18</v>
      </c>
      <c r="AY707" s="376">
        <f t="shared" si="1795"/>
        <v>4.054221663691528E-17</v>
      </c>
      <c r="AZ707" s="376">
        <f t="shared" si="1796"/>
        <v>1.7678438287708191E-17</v>
      </c>
      <c r="BA707" s="376">
        <f t="shared" si="1797"/>
        <v>-3.0278657131494651E-17</v>
      </c>
      <c r="BB707" s="376">
        <f t="shared" si="1798"/>
        <v>-3.5257298713937136E-17</v>
      </c>
      <c r="BC707" s="376">
        <f t="shared" si="1799"/>
        <v>9.8093499754157702E-18</v>
      </c>
      <c r="BD707" s="376">
        <f t="shared" si="1800"/>
        <v>4.0952306697316424E-17</v>
      </c>
      <c r="BE707" s="376">
        <f t="shared" si="1801"/>
        <v>1.3966304289496527E-17</v>
      </c>
      <c r="BF707" s="376">
        <f t="shared" si="1802"/>
        <v>-3.2843898431088011E-17</v>
      </c>
      <c r="BG707" s="376">
        <f t="shared" si="1803"/>
        <v>-3.3034465201190137E-17</v>
      </c>
      <c r="BH707" s="376">
        <f t="shared" si="1804"/>
        <v>1.3665100292685367E-17</v>
      </c>
      <c r="BI707" s="376">
        <f t="shared" si="1805"/>
        <v>4.0968003657414377E-17</v>
      </c>
      <c r="BJ707" s="376">
        <f t="shared" si="1806"/>
        <v>1.0119667146218474E-17</v>
      </c>
      <c r="BK707" s="376">
        <f t="shared" si="1807"/>
        <v>-3.5092835034488963E-17</v>
      </c>
      <c r="BL707" s="376">
        <f t="shared" si="1808"/>
        <v>-3.0493491730080055E-17</v>
      </c>
      <c r="BM707" s="376">
        <f t="shared" si="1809"/>
        <v>1.7389248224032991E-17</v>
      </c>
      <c r="BN707" s="376">
        <f t="shared" si="1810"/>
        <v>4.0589156346902541E-17</v>
      </c>
      <c r="BO707" s="376">
        <f t="shared" si="1811"/>
        <v>6.1755720763501318E-18</v>
      </c>
      <c r="BP707" s="376">
        <f t="shared" si="1812"/>
        <v>-3.700380845281276E-17</v>
      </c>
      <c r="BQ707" s="376">
        <f t="shared" si="1813"/>
        <v>-2.7658849264171517E-17</v>
      </c>
      <c r="BR707" s="376">
        <f t="shared" si="1814"/>
        <v>2.0945928189053139E-17</v>
      </c>
    </row>
    <row r="708" spans="2:70">
      <c r="B708" s="373">
        <v>14</v>
      </c>
      <c r="C708" s="373">
        <f t="shared" si="1815"/>
        <v>4.3749999999999995E-3</v>
      </c>
      <c r="D708" s="374">
        <f t="shared" si="1751"/>
        <v>24.039994451519746</v>
      </c>
      <c r="E708" s="375" t="str">
        <f>T694</f>
        <v>0.0399944515197448</v>
      </c>
      <c r="F708" s="317">
        <v>14</v>
      </c>
      <c r="G708" s="376">
        <f t="shared" si="1816"/>
        <v>-1.2686988512231555E-16</v>
      </c>
      <c r="H708" s="376">
        <f t="shared" si="1752"/>
        <v>-1.0294508921533629E-16</v>
      </c>
      <c r="I708" s="376">
        <f t="shared" si="1753"/>
        <v>8.6702703912317514E-17</v>
      </c>
      <c r="J708" s="376">
        <f t="shared" si="1754"/>
        <v>1.367748060671824E-16</v>
      </c>
      <c r="K708" s="376">
        <f t="shared" si="1755"/>
        <v>-3.3335821993637251E-17</v>
      </c>
      <c r="L708" s="376">
        <f t="shared" si="1756"/>
        <v>-1.4978179856200445E-16</v>
      </c>
      <c r="M708" s="376">
        <f t="shared" si="1757"/>
        <v>-2.5106136633595453E-17</v>
      </c>
      <c r="N708" s="376">
        <f t="shared" si="1758"/>
        <v>1.3998587000114637E-16</v>
      </c>
      <c r="O708" s="376">
        <f t="shared" si="1759"/>
        <v>7.9725913546058316E-17</v>
      </c>
      <c r="P708" s="376">
        <f t="shared" si="1760"/>
        <v>-1.0887836170768524E-16</v>
      </c>
      <c r="Q708" s="376">
        <f t="shared" si="1761"/>
        <v>-1.2220814283834001E-16</v>
      </c>
      <c r="R708" s="376">
        <f t="shared" si="1762"/>
        <v>6.1195109829035889E-17</v>
      </c>
      <c r="S708" s="376">
        <f t="shared" si="1763"/>
        <v>1.4608529020305791E-16</v>
      </c>
      <c r="T708" s="376">
        <f t="shared" si="1764"/>
        <v>-4.1954572139673285E-18</v>
      </c>
      <c r="U708" s="377">
        <f t="shared" si="1765"/>
        <v>-1.4772227640081356E-16</v>
      </c>
      <c r="V708" s="376">
        <f t="shared" si="1766"/>
        <v>-5.3442915730012915E-17</v>
      </c>
      <c r="W708" s="376">
        <f t="shared" si="1767"/>
        <v>1.2686988512231537E-16</v>
      </c>
      <c r="X708" s="376">
        <f t="shared" si="1768"/>
        <v>1.0294508921533623E-16</v>
      </c>
      <c r="Y708" s="376">
        <f t="shared" si="1769"/>
        <v>-8.6702703912317428E-17</v>
      </c>
      <c r="Z708" s="376">
        <f t="shared" si="1770"/>
        <v>-1.367748060671825E-16</v>
      </c>
      <c r="AA708" s="376">
        <f t="shared" si="1771"/>
        <v>3.3335821993637386E-17</v>
      </c>
      <c r="AB708" s="376">
        <f t="shared" si="1772"/>
        <v>1.4978179856200445E-16</v>
      </c>
      <c r="AC708" s="376">
        <f t="shared" si="1773"/>
        <v>2.5106136633595583E-17</v>
      </c>
      <c r="AD708" s="376">
        <f t="shared" si="1774"/>
        <v>-1.3998587000114642E-16</v>
      </c>
      <c r="AE708" s="376">
        <f t="shared" si="1775"/>
        <v>-7.9725913546058883E-17</v>
      </c>
      <c r="AF708" s="376">
        <f t="shared" si="1776"/>
        <v>1.0887836170768517E-16</v>
      </c>
      <c r="AG708" s="376">
        <f t="shared" si="1777"/>
        <v>1.2220814283833993E-16</v>
      </c>
      <c r="AH708" s="376">
        <f t="shared" si="1778"/>
        <v>-6.1195109829035285E-17</v>
      </c>
      <c r="AI708" s="376">
        <f t="shared" si="1779"/>
        <v>-1.4608529020305793E-16</v>
      </c>
      <c r="AJ708" s="376">
        <f t="shared" si="1780"/>
        <v>4.1954572139677291E-18</v>
      </c>
      <c r="AK708" s="376">
        <f t="shared" si="1781"/>
        <v>1.4772227640081344E-16</v>
      </c>
      <c r="AL708" s="376">
        <f t="shared" si="1782"/>
        <v>5.3442915730013039E-17</v>
      </c>
      <c r="AM708" s="376">
        <f t="shared" si="1783"/>
        <v>-1.2686988512231557E-16</v>
      </c>
      <c r="AN708" s="376">
        <f t="shared" si="1784"/>
        <v>-1.0294508921533671E-16</v>
      </c>
      <c r="AO708" s="376">
        <f t="shared" si="1785"/>
        <v>8.6702703912317317E-17</v>
      </c>
      <c r="AP708" s="376">
        <f t="shared" si="1786"/>
        <v>1.3677480606718232E-16</v>
      </c>
      <c r="AQ708" s="376">
        <f t="shared" si="1787"/>
        <v>-3.3335821993636733E-17</v>
      </c>
      <c r="AR708" s="376">
        <f t="shared" si="1788"/>
        <v>-1.4978179856200445E-16</v>
      </c>
      <c r="AS708" s="376">
        <f t="shared" si="1789"/>
        <v>-2.5106136633595182E-17</v>
      </c>
      <c r="AT708" s="376">
        <f t="shared" si="1790"/>
        <v>1.399858700011462E-16</v>
      </c>
      <c r="AU708" s="376">
        <f t="shared" si="1791"/>
        <v>7.9725913546058538E-17</v>
      </c>
      <c r="AV708" s="376">
        <f t="shared" si="1792"/>
        <v>-1.0887836170768543E-16</v>
      </c>
      <c r="AW708" s="376">
        <f t="shared" si="1793"/>
        <v>-1.2220814283834033E-16</v>
      </c>
      <c r="AX708" s="376">
        <f t="shared" si="1794"/>
        <v>6.1195109829035655E-17</v>
      </c>
      <c r="AY708" s="376">
        <f t="shared" si="1795"/>
        <v>1.4608529020305783E-16</v>
      </c>
      <c r="AZ708" s="376">
        <f t="shared" si="1796"/>
        <v>-4.1954572139670758E-18</v>
      </c>
      <c r="BA708" s="376">
        <f t="shared" si="1797"/>
        <v>-1.4772227640081351E-16</v>
      </c>
      <c r="BB708" s="376">
        <f t="shared" si="1798"/>
        <v>-5.3442915730012663E-17</v>
      </c>
      <c r="BC708" s="376">
        <f t="shared" si="1799"/>
        <v>1.2686988512231579E-16</v>
      </c>
      <c r="BD708" s="376">
        <f t="shared" si="1800"/>
        <v>1.029450892153372E-16</v>
      </c>
      <c r="BE708" s="376">
        <f t="shared" si="1801"/>
        <v>-8.6702703912316774E-17</v>
      </c>
      <c r="BF708" s="376">
        <f t="shared" si="1802"/>
        <v>-1.3677480606718259E-16</v>
      </c>
      <c r="BG708" s="376">
        <f t="shared" si="1803"/>
        <v>3.3335821993637128E-17</v>
      </c>
      <c r="BH708" s="376">
        <f t="shared" si="1804"/>
        <v>1.4978179856200442E-16</v>
      </c>
      <c r="BI708" s="376">
        <f t="shared" si="1805"/>
        <v>2.5106136633594781E-17</v>
      </c>
      <c r="BJ708" s="376">
        <f t="shared" si="1806"/>
        <v>-1.3998587000114596E-16</v>
      </c>
      <c r="BK708" s="376">
        <f t="shared" si="1807"/>
        <v>-7.9725913546059093E-17</v>
      </c>
      <c r="BL708" s="376">
        <f t="shared" si="1808"/>
        <v>1.08878361707685E-16</v>
      </c>
      <c r="BM708" s="376">
        <f t="shared" si="1809"/>
        <v>1.2220814283834008E-16</v>
      </c>
      <c r="BN708" s="376">
        <f t="shared" si="1810"/>
        <v>-6.1195109829036025E-17</v>
      </c>
      <c r="BO708" s="376">
        <f t="shared" si="1811"/>
        <v>-1.4608529020305776E-16</v>
      </c>
      <c r="BP708" s="376">
        <f t="shared" si="1812"/>
        <v>4.1954572139664102E-18</v>
      </c>
      <c r="BQ708" s="376">
        <f t="shared" si="1813"/>
        <v>1.4772227640081339E-16</v>
      </c>
      <c r="BR708" s="376">
        <f t="shared" si="1814"/>
        <v>5.3442915730013279E-17</v>
      </c>
    </row>
    <row r="709" spans="2:70">
      <c r="B709" s="373">
        <v>15</v>
      </c>
      <c r="C709" s="373">
        <f t="shared" si="1815"/>
        <v>4.6874999999999998E-3</v>
      </c>
      <c r="D709" s="374">
        <f t="shared" si="1751"/>
        <v>24.040557431175117</v>
      </c>
      <c r="E709" s="375" t="str">
        <f>U694</f>
        <v>0.0405574311751156</v>
      </c>
      <c r="F709" s="317">
        <v>15</v>
      </c>
      <c r="G709" s="376">
        <f t="shared" si="1816"/>
        <v>2.8033509725224135E-17</v>
      </c>
      <c r="H709" s="376">
        <f t="shared" si="1752"/>
        <v>2.9780751276246204E-17</v>
      </c>
      <c r="I709" s="376">
        <f t="shared" si="1753"/>
        <v>-2.2195461571296979E-17</v>
      </c>
      <c r="J709" s="376">
        <f t="shared" si="1754"/>
        <v>-3.4131822619272581E-17</v>
      </c>
      <c r="K709" s="376">
        <f t="shared" si="1755"/>
        <v>1.5504454276543178E-17</v>
      </c>
      <c r="L709" s="376">
        <f t="shared" si="1756"/>
        <v>3.717122716038697E-17</v>
      </c>
      <c r="M709" s="376">
        <f t="shared" si="1757"/>
        <v>-8.2176194989398855E-18</v>
      </c>
      <c r="N709" s="376">
        <f t="shared" si="1758"/>
        <v>-3.8782162287592019E-17</v>
      </c>
      <c r="O709" s="376">
        <f t="shared" si="1759"/>
        <v>6.1498621248650656E-19</v>
      </c>
      <c r="P709" s="376">
        <f t="shared" si="1760"/>
        <v>3.8902720667372084E-17</v>
      </c>
      <c r="Q709" s="376">
        <f t="shared" si="1761"/>
        <v>7.0112806492245558E-18</v>
      </c>
      <c r="R709" s="376">
        <f t="shared" si="1762"/>
        <v>-3.7528269308802109E-17</v>
      </c>
      <c r="S709" s="376">
        <f t="shared" si="1763"/>
        <v>-1.4368107927557337E-17</v>
      </c>
      <c r="T709" s="376">
        <f t="shared" si="1764"/>
        <v>3.4711627606790785E-17</v>
      </c>
      <c r="U709" s="377">
        <f t="shared" si="1765"/>
        <v>2.1172776875961849E-17</v>
      </c>
      <c r="V709" s="376">
        <f t="shared" si="1766"/>
        <v>-3.0561037522355531E-17</v>
      </c>
      <c r="W709" s="376">
        <f t="shared" si="1767"/>
        <v>-2.716378788285332E-17</v>
      </c>
      <c r="X709" s="376">
        <f t="shared" si="1768"/>
        <v>2.5236003904763456E-17</v>
      </c>
      <c r="Y709" s="376">
        <f t="shared" si="1769"/>
        <v>3.2110909755034372E-17</v>
      </c>
      <c r="Z709" s="376">
        <f t="shared" si="1770"/>
        <v>-1.8941164809625362E-17</v>
      </c>
      <c r="AA709" s="376">
        <f t="shared" si="1771"/>
        <v>-3.5824027373335117E-17</v>
      </c>
      <c r="AB709" s="376">
        <f t="shared" si="1772"/>
        <v>1.1918427373180836E-17</v>
      </c>
      <c r="AC709" s="376">
        <f t="shared" si="1773"/>
        <v>3.8160447710024639E-17</v>
      </c>
      <c r="AD709" s="376">
        <f t="shared" si="1774"/>
        <v>-4.437671456716031E-18</v>
      </c>
      <c r="AE709" s="376">
        <f t="shared" si="1775"/>
        <v>-3.9030383441843488E-17</v>
      </c>
      <c r="AF709" s="376">
        <f t="shared" si="1776"/>
        <v>-3.2136216851552724E-18</v>
      </c>
      <c r="AG709" s="376">
        <f t="shared" si="1777"/>
        <v>3.8400403426483515E-17</v>
      </c>
      <c r="AH709" s="376">
        <f t="shared" si="1778"/>
        <v>1.0741417147886138E-17</v>
      </c>
      <c r="AI709" s="376">
        <f t="shared" si="1779"/>
        <v>-3.6294717442638073E-17</v>
      </c>
      <c r="AJ709" s="376">
        <f t="shared" si="1780"/>
        <v>-1.7856425973479611E-17</v>
      </c>
      <c r="AK709" s="376">
        <f t="shared" si="1781"/>
        <v>3.2794245821784199E-17</v>
      </c>
      <c r="AL709" s="376">
        <f t="shared" si="1782"/>
        <v>2.4285222362911564E-17</v>
      </c>
      <c r="AM709" s="376">
        <f t="shared" si="1783"/>
        <v>-2.8033509725223956E-17</v>
      </c>
      <c r="AN709" s="376">
        <f t="shared" si="1784"/>
        <v>-2.9780751276246401E-17</v>
      </c>
      <c r="AO709" s="376">
        <f t="shared" si="1785"/>
        <v>2.2195461571296923E-17</v>
      </c>
      <c r="AP709" s="376">
        <f t="shared" si="1786"/>
        <v>3.4131822619272655E-17</v>
      </c>
      <c r="AQ709" s="376">
        <f t="shared" si="1787"/>
        <v>-1.5504454276542984E-17</v>
      </c>
      <c r="AR709" s="376">
        <f t="shared" si="1788"/>
        <v>-3.7171227160387038E-17</v>
      </c>
      <c r="AS709" s="376">
        <f t="shared" si="1789"/>
        <v>8.2176194989396082E-18</v>
      </c>
      <c r="AT709" s="376">
        <f t="shared" si="1790"/>
        <v>3.8782162287592025E-17</v>
      </c>
      <c r="AU709" s="376">
        <f t="shared" si="1791"/>
        <v>-6.1498621248636789E-19</v>
      </c>
      <c r="AV709" s="376">
        <f t="shared" si="1792"/>
        <v>-3.8902720667372065E-17</v>
      </c>
      <c r="AW709" s="376">
        <f t="shared" si="1793"/>
        <v>-7.0112806492247592E-18</v>
      </c>
      <c r="AX709" s="376">
        <f t="shared" si="1794"/>
        <v>3.7528269308802053E-17</v>
      </c>
      <c r="AY709" s="376">
        <f t="shared" si="1795"/>
        <v>1.4368107927557663E-17</v>
      </c>
      <c r="AZ709" s="376">
        <f t="shared" si="1796"/>
        <v>-3.4711627606790631E-17</v>
      </c>
      <c r="BA709" s="376">
        <f t="shared" si="1797"/>
        <v>-2.1172776875962262E-17</v>
      </c>
      <c r="BB709" s="376">
        <f t="shared" si="1798"/>
        <v>3.0561037522355229E-17</v>
      </c>
      <c r="BC709" s="376">
        <f t="shared" si="1799"/>
        <v>2.7163787882853268E-17</v>
      </c>
      <c r="BD709" s="376">
        <f t="shared" si="1800"/>
        <v>-2.5236003904763397E-17</v>
      </c>
      <c r="BE709" s="376">
        <f t="shared" si="1801"/>
        <v>-3.2110909755034415E-17</v>
      </c>
      <c r="BF709" s="376">
        <f t="shared" si="1802"/>
        <v>1.8941164809625174E-17</v>
      </c>
      <c r="BG709" s="376">
        <f t="shared" si="1803"/>
        <v>3.5824027373335203E-17</v>
      </c>
      <c r="BH709" s="376">
        <f t="shared" si="1804"/>
        <v>-1.1918427373180636E-17</v>
      </c>
      <c r="BI709" s="376">
        <f t="shared" si="1805"/>
        <v>-3.8160447710024682E-17</v>
      </c>
      <c r="BJ709" s="376">
        <f t="shared" si="1806"/>
        <v>4.4376714567158245E-18</v>
      </c>
      <c r="BK709" s="376">
        <f t="shared" si="1807"/>
        <v>3.9030383441843494E-17</v>
      </c>
      <c r="BL709" s="376">
        <f t="shared" si="1808"/>
        <v>3.2136216851557562E-18</v>
      </c>
      <c r="BM709" s="376">
        <f t="shared" si="1809"/>
        <v>-3.8400403426483527E-17</v>
      </c>
      <c r="BN709" s="376">
        <f t="shared" si="1810"/>
        <v>-1.0741417147886074E-17</v>
      </c>
      <c r="BO709" s="376">
        <f t="shared" si="1811"/>
        <v>3.6294717442638098E-17</v>
      </c>
      <c r="BP709" s="376">
        <f t="shared" si="1812"/>
        <v>1.7856425973479799E-17</v>
      </c>
      <c r="BQ709" s="376">
        <f t="shared" si="1813"/>
        <v>-3.2794245821784088E-17</v>
      </c>
      <c r="BR709" s="376">
        <f t="shared" si="1814"/>
        <v>-2.428522236291173E-17</v>
      </c>
    </row>
    <row r="710" spans="2:70">
      <c r="B710" s="373">
        <v>16</v>
      </c>
      <c r="C710" s="373">
        <f t="shared" si="1815"/>
        <v>5.0000000000000001E-3</v>
      </c>
      <c r="D710" s="374">
        <f t="shared" si="1751"/>
        <v>24.040729820597306</v>
      </c>
      <c r="E710" s="375" t="str">
        <f>V694</f>
        <v>0.0407298205973066</v>
      </c>
      <c r="F710" s="317">
        <v>16</v>
      </c>
      <c r="G710" s="376">
        <f t="shared" si="1816"/>
        <v>-7.2346705082373259E-18</v>
      </c>
      <c r="H710" s="376">
        <f t="shared" si="1752"/>
        <v>1.1186406260377819E-16</v>
      </c>
      <c r="I710" s="376">
        <f t="shared" si="1753"/>
        <v>7.2346705082373398E-18</v>
      </c>
      <c r="J710" s="376">
        <f t="shared" si="1754"/>
        <v>-1.1186406260377819E-16</v>
      </c>
      <c r="K710" s="376">
        <f t="shared" si="1755"/>
        <v>-7.2346705082373536E-18</v>
      </c>
      <c r="L710" s="376">
        <f t="shared" si="1756"/>
        <v>1.1186406260377819E-16</v>
      </c>
      <c r="M710" s="376">
        <f t="shared" si="1757"/>
        <v>7.2346705082373675E-18</v>
      </c>
      <c r="N710" s="376">
        <f t="shared" si="1758"/>
        <v>-1.1186406260377819E-16</v>
      </c>
      <c r="O710" s="376">
        <f t="shared" si="1759"/>
        <v>-7.2346705082373814E-18</v>
      </c>
      <c r="P710" s="376">
        <f t="shared" si="1760"/>
        <v>1.1186406260377819E-16</v>
      </c>
      <c r="Q710" s="376">
        <f t="shared" si="1761"/>
        <v>7.234670508237594E-18</v>
      </c>
      <c r="R710" s="376">
        <f t="shared" si="1762"/>
        <v>-1.1186406260377819E-16</v>
      </c>
      <c r="S710" s="376">
        <f t="shared" si="1763"/>
        <v>-7.2346705082372103E-18</v>
      </c>
      <c r="T710" s="376">
        <f t="shared" si="1764"/>
        <v>1.1186406260377819E-16</v>
      </c>
      <c r="U710" s="377">
        <f t="shared" si="1765"/>
        <v>7.2346705082376217E-18</v>
      </c>
      <c r="V710" s="376">
        <f t="shared" si="1766"/>
        <v>-1.1186406260377819E-16</v>
      </c>
      <c r="W710" s="376">
        <f t="shared" si="1767"/>
        <v>-7.2346705082372381E-18</v>
      </c>
      <c r="X710" s="376">
        <f t="shared" si="1768"/>
        <v>1.1186406260377819E-16</v>
      </c>
      <c r="Y710" s="376">
        <f t="shared" si="1769"/>
        <v>7.2346705082376479E-18</v>
      </c>
      <c r="Z710" s="376">
        <f t="shared" si="1770"/>
        <v>-1.1186406260377819E-16</v>
      </c>
      <c r="AA710" s="376">
        <f t="shared" si="1771"/>
        <v>-7.2346705082372643E-18</v>
      </c>
      <c r="AB710" s="376">
        <f t="shared" si="1772"/>
        <v>1.1186406260377817E-16</v>
      </c>
      <c r="AC710" s="376">
        <f t="shared" si="1773"/>
        <v>7.2346705082376756E-18</v>
      </c>
      <c r="AD710" s="376">
        <f t="shared" si="1774"/>
        <v>-1.1186406260377819E-16</v>
      </c>
      <c r="AE710" s="376">
        <f t="shared" si="1775"/>
        <v>-7.234670508237292E-18</v>
      </c>
      <c r="AF710" s="376">
        <f t="shared" si="1776"/>
        <v>1.1186406260377822E-16</v>
      </c>
      <c r="AG710" s="376">
        <f t="shared" si="1777"/>
        <v>7.2346705082377034E-18</v>
      </c>
      <c r="AH710" s="376">
        <f t="shared" si="1778"/>
        <v>-1.1186406260377817E-16</v>
      </c>
      <c r="AI710" s="376">
        <f t="shared" si="1779"/>
        <v>-7.2346705082373197E-18</v>
      </c>
      <c r="AJ710" s="376">
        <f t="shared" si="1780"/>
        <v>1.1186406260377814E-16</v>
      </c>
      <c r="AK710" s="376">
        <f t="shared" si="1781"/>
        <v>7.2346705082377311E-18</v>
      </c>
      <c r="AL710" s="376">
        <f t="shared" si="1782"/>
        <v>-1.1186406260377817E-16</v>
      </c>
      <c r="AM710" s="376">
        <f t="shared" si="1783"/>
        <v>-7.2346705082373475E-18</v>
      </c>
      <c r="AN710" s="376">
        <f t="shared" si="1784"/>
        <v>1.1186406260377819E-16</v>
      </c>
      <c r="AO710" s="376">
        <f t="shared" si="1785"/>
        <v>7.2346705082377588E-18</v>
      </c>
      <c r="AP710" s="376">
        <f t="shared" si="1786"/>
        <v>-1.1186406260377817E-16</v>
      </c>
      <c r="AQ710" s="376">
        <f t="shared" si="1787"/>
        <v>-7.2346705082373752E-18</v>
      </c>
      <c r="AR710" s="376">
        <f t="shared" si="1788"/>
        <v>1.1186406260377814E-16</v>
      </c>
      <c r="AS710" s="376">
        <f t="shared" si="1789"/>
        <v>7.234670508237785E-18</v>
      </c>
      <c r="AT710" s="376">
        <f t="shared" si="1790"/>
        <v>-1.1186406260377817E-16</v>
      </c>
      <c r="AU710" s="376">
        <f t="shared" si="1791"/>
        <v>-7.2346705082381964E-18</v>
      </c>
      <c r="AV710" s="376">
        <f t="shared" si="1792"/>
        <v>1.1186406260377819E-16</v>
      </c>
      <c r="AW710" s="376">
        <f t="shared" si="1793"/>
        <v>7.2346705082378128E-18</v>
      </c>
      <c r="AX710" s="376">
        <f t="shared" si="1794"/>
        <v>-1.1186406260377812E-16</v>
      </c>
      <c r="AY710" s="376">
        <f t="shared" si="1795"/>
        <v>-7.2346705082374291E-18</v>
      </c>
      <c r="AZ710" s="376">
        <f t="shared" si="1796"/>
        <v>1.1186406260377814E-16</v>
      </c>
      <c r="BA710" s="376">
        <f t="shared" si="1797"/>
        <v>7.2346705082370455E-18</v>
      </c>
      <c r="BB710" s="376">
        <f t="shared" si="1798"/>
        <v>-1.1186406260377817E-16</v>
      </c>
      <c r="BC710" s="376">
        <f t="shared" si="1799"/>
        <v>-7.2346705082382519E-18</v>
      </c>
      <c r="BD710" s="376">
        <f t="shared" si="1800"/>
        <v>1.1186406260377819E-16</v>
      </c>
      <c r="BE710" s="376">
        <f t="shared" si="1801"/>
        <v>7.2346705082378682E-18</v>
      </c>
      <c r="BF710" s="376">
        <f t="shared" si="1802"/>
        <v>-1.1186406260377822E-16</v>
      </c>
      <c r="BG710" s="376">
        <f t="shared" si="1803"/>
        <v>-7.2346705082374846E-18</v>
      </c>
      <c r="BH710" s="376">
        <f t="shared" si="1804"/>
        <v>1.1186406260377814E-16</v>
      </c>
      <c r="BI710" s="376">
        <f t="shared" si="1805"/>
        <v>7.2346705082371009E-18</v>
      </c>
      <c r="BJ710" s="376">
        <f t="shared" si="1806"/>
        <v>-1.1186406260377817E-16</v>
      </c>
      <c r="BK710" s="376">
        <f t="shared" si="1807"/>
        <v>-7.2346705082383058E-18</v>
      </c>
      <c r="BL710" s="376">
        <f t="shared" si="1808"/>
        <v>1.1186406260377819E-16</v>
      </c>
      <c r="BM710" s="376">
        <f t="shared" si="1809"/>
        <v>7.2346705082379222E-18</v>
      </c>
      <c r="BN710" s="376">
        <f t="shared" si="1810"/>
        <v>-1.1186406260377812E-16</v>
      </c>
      <c r="BO710" s="376">
        <f t="shared" si="1811"/>
        <v>-7.2346705082375385E-18</v>
      </c>
      <c r="BP710" s="376">
        <f t="shared" si="1812"/>
        <v>1.1186406260377814E-16</v>
      </c>
      <c r="BQ710" s="376">
        <f t="shared" si="1813"/>
        <v>7.2346705082371549E-18</v>
      </c>
      <c r="BR710" s="376">
        <f t="shared" si="1814"/>
        <v>-1.1186406260377817E-16</v>
      </c>
    </row>
    <row r="711" spans="2:70">
      <c r="B711" s="373">
        <v>17</v>
      </c>
      <c r="C711" s="373">
        <f t="shared" si="1815"/>
        <v>5.3125000000000004E-3</v>
      </c>
      <c r="D711" s="374">
        <f t="shared" si="1751"/>
        <v>24.040509959581968</v>
      </c>
      <c r="E711" s="375" t="str">
        <f>W694</f>
        <v>0.0405099595819685</v>
      </c>
      <c r="F711" s="317">
        <v>17</v>
      </c>
      <c r="G711" s="376">
        <f t="shared" si="1816"/>
        <v>-2.4271606407584236E-17</v>
      </c>
      <c r="H711" s="376">
        <f t="shared" si="1752"/>
        <v>4.2140238481451693E-17</v>
      </c>
      <c r="I711" s="376">
        <f t="shared" si="1753"/>
        <v>1.6010675070069013E-17</v>
      </c>
      <c r="J711" s="376">
        <f t="shared" si="1754"/>
        <v>-4.5278879651679599E-17</v>
      </c>
      <c r="K711" s="376">
        <f t="shared" si="1755"/>
        <v>-7.134462468501116E-18</v>
      </c>
      <c r="L711" s="376">
        <f t="shared" si="1756"/>
        <v>4.667747886958171E-17</v>
      </c>
      <c r="M711" s="376">
        <f t="shared" si="1757"/>
        <v>-2.0159235246787079E-18</v>
      </c>
      <c r="N711" s="376">
        <f t="shared" si="1758"/>
        <v>-4.6282288751557524E-17</v>
      </c>
      <c r="O711" s="376">
        <f t="shared" si="1759"/>
        <v>1.1088838707347993E-17</v>
      </c>
      <c r="P711" s="376">
        <f t="shared" si="1760"/>
        <v>4.410849623221755E-17</v>
      </c>
      <c r="Q711" s="376">
        <f t="shared" si="1761"/>
        <v>-1.9735616037186358E-17</v>
      </c>
      <c r="R711" s="376">
        <f t="shared" si="1762"/>
        <v>-4.0239638939003054E-17</v>
      </c>
      <c r="S711" s="376">
        <f t="shared" si="1763"/>
        <v>2.7623964710576561E-17</v>
      </c>
      <c r="T711" s="376">
        <f t="shared" si="1764"/>
        <v>3.4824394888012242E-17</v>
      </c>
      <c r="U711" s="377">
        <f t="shared" si="1765"/>
        <v>-3.4450739911837201E-17</v>
      </c>
      <c r="V711" s="376">
        <f t="shared" si="1766"/>
        <v>-2.8070868871220776E-17</v>
      </c>
      <c r="W711" s="376">
        <f t="shared" si="1767"/>
        <v>3.9953592498483558E-17</v>
      </c>
      <c r="X711" s="376">
        <f t="shared" si="1768"/>
        <v>2.0238595106032924E-17</v>
      </c>
      <c r="Y711" s="376">
        <f t="shared" si="1769"/>
        <v>-4.3921050931645903E-17</v>
      </c>
      <c r="Z711" s="376">
        <f t="shared" si="1770"/>
        <v>-1.1628563480855139E-17</v>
      </c>
      <c r="AA711" s="376">
        <f t="shared" si="1771"/>
        <v>4.6200648008714271E-17</v>
      </c>
      <c r="AB711" s="376">
        <f t="shared" si="1772"/>
        <v>2.5716526824814547E-18</v>
      </c>
      <c r="AC711" s="376">
        <f t="shared" si="1773"/>
        <v>-4.6704780092429601E-17</v>
      </c>
      <c r="AD711" s="376">
        <f t="shared" si="1774"/>
        <v>6.5840852862805544E-18</v>
      </c>
      <c r="AE711" s="376">
        <f t="shared" si="1775"/>
        <v>4.5414073669535314E-17</v>
      </c>
      <c r="AF711" s="376">
        <f t="shared" si="1776"/>
        <v>-1.5486800549888051E-17</v>
      </c>
      <c r="AG711" s="376">
        <f t="shared" si="1777"/>
        <v>-4.237812986402679E-17</v>
      </c>
      <c r="AH711" s="376">
        <f t="shared" si="1778"/>
        <v>2.3794366753461467E-17</v>
      </c>
      <c r="AI711" s="376">
        <f t="shared" si="1779"/>
        <v>3.7713618293772627E-17</v>
      </c>
      <c r="AJ711" s="376">
        <f t="shared" si="1780"/>
        <v>-3.1187528786733699E-17</v>
      </c>
      <c r="AK711" s="376">
        <f t="shared" si="1781"/>
        <v>-3.1599793522529541E-17</v>
      </c>
      <c r="AL711" s="376">
        <f t="shared" si="1782"/>
        <v>3.7382171578899642E-17</v>
      </c>
      <c r="AM711" s="376">
        <f t="shared" si="1783"/>
        <v>2.4271606407584264E-17</v>
      </c>
      <c r="AN711" s="376">
        <f t="shared" si="1784"/>
        <v>-4.2140238481451779E-17</v>
      </c>
      <c r="AO711" s="376">
        <f t="shared" si="1785"/>
        <v>-1.6010675070068951E-17</v>
      </c>
      <c r="AP711" s="376">
        <f t="shared" si="1786"/>
        <v>4.5278879651679599E-17</v>
      </c>
      <c r="AQ711" s="376">
        <f t="shared" si="1787"/>
        <v>7.1344624685008818E-18</v>
      </c>
      <c r="AR711" s="376">
        <f t="shared" si="1788"/>
        <v>-4.6677478869581723E-17</v>
      </c>
      <c r="AS711" s="376">
        <f t="shared" si="1789"/>
        <v>2.0159235246790314E-18</v>
      </c>
      <c r="AT711" s="376">
        <f t="shared" si="1790"/>
        <v>4.6282288751557536E-17</v>
      </c>
      <c r="AU711" s="376">
        <f t="shared" si="1791"/>
        <v>-1.1088838707348135E-17</v>
      </c>
      <c r="AV711" s="376">
        <f t="shared" si="1792"/>
        <v>-4.410849623221742E-17</v>
      </c>
      <c r="AW711" s="376">
        <f t="shared" si="1793"/>
        <v>1.9735616037186271E-17</v>
      </c>
      <c r="AX711" s="376">
        <f t="shared" si="1794"/>
        <v>4.0239638939003017E-17</v>
      </c>
      <c r="AY711" s="376">
        <f t="shared" si="1795"/>
        <v>-2.7623964710576884E-17</v>
      </c>
      <c r="AZ711" s="376">
        <f t="shared" si="1796"/>
        <v>-3.4824394888012303E-17</v>
      </c>
      <c r="BA711" s="376">
        <f t="shared" si="1797"/>
        <v>3.4450739911837355E-17</v>
      </c>
      <c r="BB711" s="376">
        <f t="shared" si="1798"/>
        <v>2.8070868871220456E-17</v>
      </c>
      <c r="BC711" s="376">
        <f t="shared" si="1799"/>
        <v>-3.9953592498483508E-17</v>
      </c>
      <c r="BD711" s="376">
        <f t="shared" si="1800"/>
        <v>-2.0238595106032714E-17</v>
      </c>
      <c r="BE711" s="376">
        <f t="shared" si="1801"/>
        <v>4.3921050931645816E-17</v>
      </c>
      <c r="BF711" s="376">
        <f t="shared" si="1802"/>
        <v>1.1628563480855072E-17</v>
      </c>
      <c r="BG711" s="376">
        <f t="shared" si="1803"/>
        <v>-4.6200648008714277E-17</v>
      </c>
      <c r="BH711" s="376">
        <f t="shared" si="1804"/>
        <v>-2.5716526824817228E-18</v>
      </c>
      <c r="BI711" s="376">
        <f t="shared" si="1805"/>
        <v>4.6704780092429601E-17</v>
      </c>
      <c r="BJ711" s="376">
        <f t="shared" si="1806"/>
        <v>-6.5840852862806222E-18</v>
      </c>
      <c r="BK711" s="376">
        <f t="shared" si="1807"/>
        <v>-4.5414073669535375E-17</v>
      </c>
      <c r="BL711" s="376">
        <f t="shared" si="1808"/>
        <v>1.5486800549888119E-17</v>
      </c>
      <c r="BM711" s="376">
        <f t="shared" si="1809"/>
        <v>4.2378129864026624E-17</v>
      </c>
      <c r="BN711" s="376">
        <f t="shared" si="1810"/>
        <v>-2.3794366753461233E-17</v>
      </c>
      <c r="BO711" s="376">
        <f t="shared" si="1811"/>
        <v>-3.771361829377259E-17</v>
      </c>
      <c r="BP711" s="376">
        <f t="shared" si="1812"/>
        <v>3.1187528786733995E-17</v>
      </c>
      <c r="BQ711" s="376">
        <f t="shared" si="1813"/>
        <v>3.1599793522529732E-17</v>
      </c>
      <c r="BR711" s="376">
        <f t="shared" si="1814"/>
        <v>-3.7382171578899679E-17</v>
      </c>
    </row>
    <row r="712" spans="2:70">
      <c r="B712" s="373">
        <v>18</v>
      </c>
      <c r="C712" s="373">
        <f t="shared" si="1815"/>
        <v>5.6250000000000007E-3</v>
      </c>
      <c r="D712" s="374">
        <f t="shared" si="1751"/>
        <v>24.039899965510866</v>
      </c>
      <c r="E712" s="375" t="str">
        <f>X694</f>
        <v>0.0398999655108678</v>
      </c>
      <c r="F712" s="317">
        <v>18</v>
      </c>
      <c r="G712" s="376">
        <f t="shared" si="1816"/>
        <v>-5.9803609472682157E-16</v>
      </c>
      <c r="H712" s="376">
        <f t="shared" si="1752"/>
        <v>3.8433584962927591E-18</v>
      </c>
      <c r="I712" s="376">
        <f t="shared" si="1753"/>
        <v>5.9653649063349127E-16</v>
      </c>
      <c r="J712" s="376">
        <f t="shared" si="1754"/>
        <v>-2.3660035060041049E-16</v>
      </c>
      <c r="K712" s="376">
        <f t="shared" si="1755"/>
        <v>-5.0421961345796538E-16</v>
      </c>
      <c r="L712" s="376">
        <f t="shared" si="1756"/>
        <v>4.333370841131346E-16</v>
      </c>
      <c r="M712" s="376">
        <f t="shared" si="1757"/>
        <v>3.3513987089564209E-16</v>
      </c>
      <c r="N712" s="376">
        <f t="shared" si="1758"/>
        <v>-5.6410217478008386E-16</v>
      </c>
      <c r="O712" s="376">
        <f t="shared" si="1759"/>
        <v>-1.1503812103995325E-16</v>
      </c>
      <c r="P712" s="376">
        <f t="shared" si="1760"/>
        <v>6.0898782293571328E-16</v>
      </c>
      <c r="Q712" s="376">
        <f t="shared" si="1761"/>
        <v>-1.2257713992090637E-16</v>
      </c>
      <c r="R712" s="376">
        <f t="shared" si="1762"/>
        <v>-5.6116059553774254E-16</v>
      </c>
      <c r="S712" s="376">
        <f t="shared" si="1763"/>
        <v>3.4153114249334649E-16</v>
      </c>
      <c r="T712" s="376">
        <f t="shared" si="1764"/>
        <v>4.2790175440261564E-16</v>
      </c>
      <c r="U712" s="377">
        <f t="shared" si="1765"/>
        <v>-5.0849012460869115E-16</v>
      </c>
      <c r="V712" s="376">
        <f t="shared" si="1766"/>
        <v>-2.2949875009875465E-16</v>
      </c>
      <c r="W712" s="376">
        <f t="shared" si="1767"/>
        <v>5.9803609472682157E-16</v>
      </c>
      <c r="X712" s="376">
        <f t="shared" si="1768"/>
        <v>-3.8433584962912553E-18</v>
      </c>
      <c r="Y712" s="376">
        <f t="shared" si="1769"/>
        <v>-5.9653649063349146E-16</v>
      </c>
      <c r="Z712" s="376">
        <f t="shared" si="1770"/>
        <v>2.3660035060041029E-16</v>
      </c>
      <c r="AA712" s="376">
        <f t="shared" si="1771"/>
        <v>5.0421961345796508E-16</v>
      </c>
      <c r="AB712" s="376">
        <f t="shared" si="1772"/>
        <v>-4.3333708411313564E-16</v>
      </c>
      <c r="AC712" s="376">
        <f t="shared" si="1773"/>
        <v>-3.3513987089564445E-16</v>
      </c>
      <c r="AD712" s="376">
        <f t="shared" si="1774"/>
        <v>5.6410217478008317E-16</v>
      </c>
      <c r="AE712" s="376">
        <f t="shared" si="1775"/>
        <v>1.1503812103995394E-16</v>
      </c>
      <c r="AF712" s="376">
        <f t="shared" si="1776"/>
        <v>-6.0898782293571338E-16</v>
      </c>
      <c r="AG712" s="376">
        <f t="shared" si="1777"/>
        <v>1.2257713992090573E-16</v>
      </c>
      <c r="AH712" s="376">
        <f t="shared" si="1778"/>
        <v>5.6116059553774205E-16</v>
      </c>
      <c r="AI712" s="376">
        <f t="shared" si="1779"/>
        <v>-3.4153114249334413E-16</v>
      </c>
      <c r="AJ712" s="376">
        <f t="shared" si="1780"/>
        <v>-4.2790175440261762E-16</v>
      </c>
      <c r="AK712" s="376">
        <f t="shared" si="1781"/>
        <v>5.0849012460869086E-16</v>
      </c>
      <c r="AL712" s="376">
        <f t="shared" si="1782"/>
        <v>2.2949875009875524E-16</v>
      </c>
      <c r="AM712" s="376">
        <f t="shared" si="1783"/>
        <v>-5.9803609472682148E-16</v>
      </c>
      <c r="AN712" s="376">
        <f t="shared" si="1784"/>
        <v>3.8433584962927591E-18</v>
      </c>
      <c r="AO712" s="376">
        <f t="shared" si="1785"/>
        <v>5.9653649063349107E-16</v>
      </c>
      <c r="AP712" s="376">
        <f t="shared" si="1786"/>
        <v>-2.3660035060040778E-16</v>
      </c>
      <c r="AQ712" s="376">
        <f t="shared" si="1787"/>
        <v>-5.0421961345796676E-16</v>
      </c>
      <c r="AR712" s="376">
        <f t="shared" si="1788"/>
        <v>4.3333708411313367E-16</v>
      </c>
      <c r="AS712" s="376">
        <f t="shared" si="1789"/>
        <v>3.3513987089564327E-16</v>
      </c>
      <c r="AT712" s="376">
        <f t="shared" si="1790"/>
        <v>-5.6410217478008376E-16</v>
      </c>
      <c r="AU712" s="376">
        <f t="shared" si="1791"/>
        <v>-1.1503812103995246E-16</v>
      </c>
      <c r="AV712" s="376">
        <f t="shared" si="1792"/>
        <v>6.0898782293571328E-16</v>
      </c>
      <c r="AW712" s="376">
        <f t="shared" si="1793"/>
        <v>-1.2257713992090719E-16</v>
      </c>
      <c r="AX712" s="376">
        <f t="shared" si="1794"/>
        <v>-5.6116059553774146E-16</v>
      </c>
      <c r="AY712" s="376">
        <f t="shared" si="1795"/>
        <v>3.4153114249334176E-16</v>
      </c>
      <c r="AZ712" s="376">
        <f t="shared" si="1796"/>
        <v>4.2790175440261969E-16</v>
      </c>
      <c r="BA712" s="376">
        <f t="shared" si="1797"/>
        <v>-5.0849012460868928E-16</v>
      </c>
      <c r="BB712" s="376">
        <f t="shared" si="1798"/>
        <v>-2.2949875009875785E-16</v>
      </c>
      <c r="BC712" s="376">
        <f t="shared" si="1799"/>
        <v>5.9803609472682098E-16</v>
      </c>
      <c r="BD712" s="376">
        <f t="shared" si="1800"/>
        <v>-3.8433584962898995E-18</v>
      </c>
      <c r="BE712" s="376">
        <f t="shared" si="1801"/>
        <v>-5.9653649063349166E-16</v>
      </c>
      <c r="BF712" s="376">
        <f t="shared" si="1802"/>
        <v>2.3660035060040911E-16</v>
      </c>
      <c r="BG712" s="376">
        <f t="shared" si="1803"/>
        <v>5.0421961345796587E-16</v>
      </c>
      <c r="BH712" s="376">
        <f t="shared" si="1804"/>
        <v>-4.3333708411313465E-16</v>
      </c>
      <c r="BI712" s="376">
        <f t="shared" si="1805"/>
        <v>-3.3513987089564199E-16</v>
      </c>
      <c r="BJ712" s="376">
        <f t="shared" si="1806"/>
        <v>5.6410217478008425E-16</v>
      </c>
      <c r="BK712" s="376">
        <f t="shared" si="1807"/>
        <v>1.1503812103995103E-16</v>
      </c>
      <c r="BL712" s="376">
        <f t="shared" si="1808"/>
        <v>-6.0898782293571338E-16</v>
      </c>
      <c r="BM712" s="376">
        <f t="shared" si="1809"/>
        <v>1.2257713992090016E-16</v>
      </c>
      <c r="BN712" s="376">
        <f t="shared" si="1810"/>
        <v>5.6116059553774422E-16</v>
      </c>
      <c r="BO712" s="376">
        <f t="shared" si="1811"/>
        <v>-3.4153114249334299E-16</v>
      </c>
      <c r="BP712" s="376">
        <f t="shared" si="1812"/>
        <v>-4.279017544026186E-16</v>
      </c>
      <c r="BQ712" s="376">
        <f t="shared" si="1813"/>
        <v>5.0849012460869017E-16</v>
      </c>
      <c r="BR712" s="376">
        <f t="shared" si="1814"/>
        <v>2.2949875009875647E-16</v>
      </c>
    </row>
    <row r="713" spans="2:70">
      <c r="B713" s="373">
        <v>19</v>
      </c>
      <c r="C713" s="373">
        <f t="shared" si="1815"/>
        <v>5.9375000000000009E-3</v>
      </c>
      <c r="D713" s="374">
        <f t="shared" si="1751"/>
        <v>24.038905712960339</v>
      </c>
      <c r="E713" s="375" t="str">
        <f>Y694</f>
        <v>0.0389057129603411</v>
      </c>
      <c r="F713" s="317">
        <v>19</v>
      </c>
      <c r="G713" s="376">
        <f t="shared" si="1816"/>
        <v>-2.4793659839684271E-16</v>
      </c>
      <c r="H713" s="376">
        <f t="shared" si="1752"/>
        <v>3.775283986800754E-16</v>
      </c>
      <c r="I713" s="376">
        <f t="shared" si="1753"/>
        <v>2.8755179666363486E-17</v>
      </c>
      <c r="J713" s="376">
        <f t="shared" si="1754"/>
        <v>-3.9422277477776419E-16</v>
      </c>
      <c r="K713" s="376">
        <f t="shared" si="1755"/>
        <v>2.0011848221908051E-16</v>
      </c>
      <c r="L713" s="376">
        <f t="shared" si="1756"/>
        <v>2.7804011673052718E-16</v>
      </c>
      <c r="M713" s="376">
        <f t="shared" si="1757"/>
        <v>-3.6154005331690811E-16</v>
      </c>
      <c r="N713" s="376">
        <f t="shared" si="1758"/>
        <v>-6.8141041347207625E-17</v>
      </c>
      <c r="O713" s="376">
        <f t="shared" si="1759"/>
        <v>4.011006537074225E-16</v>
      </c>
      <c r="P713" s="376">
        <f t="shared" si="1760"/>
        <v>-1.6472570626881894E-16</v>
      </c>
      <c r="Q713" s="376">
        <f t="shared" si="1761"/>
        <v>-3.0546595674790825E-16</v>
      </c>
      <c r="R713" s="376">
        <f t="shared" si="1762"/>
        <v>3.4206987960240225E-16</v>
      </c>
      <c r="S713" s="376">
        <f t="shared" si="1763"/>
        <v>1.0687066755019549E-16</v>
      </c>
      <c r="T713" s="376">
        <f t="shared" si="1764"/>
        <v>-4.0411571407795736E-16</v>
      </c>
      <c r="U713" s="377">
        <f t="shared" si="1765"/>
        <v>1.2774653171895655E-16</v>
      </c>
      <c r="V713" s="376">
        <f t="shared" si="1766"/>
        <v>3.299499926171287E-16</v>
      </c>
      <c r="W713" s="376">
        <f t="shared" si="1767"/>
        <v>-3.1930538595290788E-16</v>
      </c>
      <c r="X713" s="376">
        <f t="shared" si="1768"/>
        <v>-1.4457107080322548E-16</v>
      </c>
      <c r="Y713" s="376">
        <f t="shared" si="1769"/>
        <v>4.0323891920980061E-16</v>
      </c>
      <c r="Z713" s="376">
        <f t="shared" si="1770"/>
        <v>-8.9537088235285568E-17</v>
      </c>
      <c r="AA713" s="376">
        <f t="shared" si="1771"/>
        <v>-3.5125642968843294E-16</v>
      </c>
      <c r="AB713" s="376">
        <f t="shared" si="1772"/>
        <v>2.9346580688660669E-16</v>
      </c>
      <c r="AC713" s="376">
        <f t="shared" si="1773"/>
        <v>1.8087917561383399E-16</v>
      </c>
      <c r="AD713" s="376">
        <f t="shared" si="1774"/>
        <v>-3.9847871311683771E-16</v>
      </c>
      <c r="AE713" s="376">
        <f t="shared" si="1775"/>
        <v>5.0465353645953297E-17</v>
      </c>
      <c r="AF713" s="376">
        <f t="shared" si="1776"/>
        <v>3.6918007532554106E-16</v>
      </c>
      <c r="AG713" s="376">
        <f t="shared" si="1777"/>
        <v>-2.6479999167525971E-16</v>
      </c>
      <c r="AH713" s="376">
        <f t="shared" si="1778"/>
        <v>-2.1544531508466833E-16</v>
      </c>
      <c r="AI713" s="376">
        <f t="shared" si="1779"/>
        <v>3.8988093918593712E-16</v>
      </c>
      <c r="AJ713" s="376">
        <f t="shared" si="1780"/>
        <v>-1.0907610113844831E-17</v>
      </c>
      <c r="AK713" s="376">
        <f t="shared" si="1781"/>
        <v>-3.8354831502290635E-16</v>
      </c>
      <c r="AL713" s="376">
        <f t="shared" si="1782"/>
        <v>2.3358400778968009E-16</v>
      </c>
      <c r="AM713" s="376">
        <f t="shared" si="1783"/>
        <v>2.4793659839684547E-16</v>
      </c>
      <c r="AN713" s="376">
        <f t="shared" si="1784"/>
        <v>-3.7752839868007481E-16</v>
      </c>
      <c r="AO713" s="376">
        <f t="shared" si="1785"/>
        <v>-2.8755179666363363E-17</v>
      </c>
      <c r="AP713" s="376">
        <f t="shared" si="1786"/>
        <v>3.9422277477776439E-16</v>
      </c>
      <c r="AQ713" s="376">
        <f t="shared" si="1787"/>
        <v>-2.0011848221907836E-16</v>
      </c>
      <c r="AR713" s="376">
        <f t="shared" si="1788"/>
        <v>-2.7804011673052945E-16</v>
      </c>
      <c r="AS713" s="376">
        <f t="shared" si="1789"/>
        <v>3.6154005331690643E-16</v>
      </c>
      <c r="AT713" s="376">
        <f t="shared" si="1790"/>
        <v>6.8141041347207132E-17</v>
      </c>
      <c r="AU713" s="376">
        <f t="shared" si="1791"/>
        <v>-4.0110065370742264E-16</v>
      </c>
      <c r="AV713" s="376">
        <f t="shared" si="1792"/>
        <v>1.647257062688168E-16</v>
      </c>
      <c r="AW713" s="376">
        <f t="shared" si="1793"/>
        <v>3.0546595674790982E-16</v>
      </c>
      <c r="AX713" s="376">
        <f t="shared" si="1794"/>
        <v>-3.4206987960240028E-16</v>
      </c>
      <c r="AY713" s="376">
        <f t="shared" si="1795"/>
        <v>-1.0687066755020057E-16</v>
      </c>
      <c r="AZ713" s="376">
        <f t="shared" si="1796"/>
        <v>4.0411571407795732E-16</v>
      </c>
      <c r="BA713" s="376">
        <f t="shared" si="1797"/>
        <v>-1.2774653171895566E-16</v>
      </c>
      <c r="BB713" s="376">
        <f t="shared" si="1798"/>
        <v>-3.2994999261713009E-16</v>
      </c>
      <c r="BC713" s="376">
        <f t="shared" si="1799"/>
        <v>3.1930538595290552E-16</v>
      </c>
      <c r="BD713" s="376">
        <f t="shared" si="1800"/>
        <v>1.4457107080323036E-16</v>
      </c>
      <c r="BE713" s="376">
        <f t="shared" si="1801"/>
        <v>-4.0323891920980071E-16</v>
      </c>
      <c r="BF713" s="376">
        <f t="shared" si="1802"/>
        <v>8.9537088235283226E-17</v>
      </c>
      <c r="BG713" s="376">
        <f t="shared" si="1803"/>
        <v>3.5125642968843417E-16</v>
      </c>
      <c r="BH713" s="376">
        <f t="shared" si="1804"/>
        <v>-2.9346580688660501E-16</v>
      </c>
      <c r="BI713" s="376">
        <f t="shared" si="1805"/>
        <v>-1.808791756138387E-16</v>
      </c>
      <c r="BJ713" s="376">
        <f t="shared" si="1806"/>
        <v>3.9847871311683682E-16</v>
      </c>
      <c r="BK713" s="376">
        <f t="shared" si="1807"/>
        <v>-5.0465353645953766E-17</v>
      </c>
      <c r="BL713" s="376">
        <f t="shared" si="1808"/>
        <v>-3.6918007532554209E-16</v>
      </c>
      <c r="BM713" s="376">
        <f t="shared" si="1809"/>
        <v>2.6479999167525794E-16</v>
      </c>
      <c r="BN713" s="376">
        <f t="shared" si="1810"/>
        <v>2.1544531508467035E-16</v>
      </c>
      <c r="BO713" s="376">
        <f t="shared" si="1811"/>
        <v>-3.8988093918593574E-16</v>
      </c>
      <c r="BP713" s="376">
        <f t="shared" si="1812"/>
        <v>1.09076101138453E-17</v>
      </c>
      <c r="BQ713" s="376">
        <f t="shared" si="1813"/>
        <v>3.8354831502290709E-16</v>
      </c>
      <c r="BR713" s="376">
        <f t="shared" si="1814"/>
        <v>-2.3358400778967812E-16</v>
      </c>
    </row>
    <row r="714" spans="2:70">
      <c r="B714" s="373">
        <v>20</v>
      </c>
      <c r="C714" s="373">
        <f t="shared" si="1815"/>
        <v>6.2500000000000012E-3</v>
      </c>
      <c r="D714" s="374">
        <f t="shared" si="1751"/>
        <v>24.03753677712599</v>
      </c>
      <c r="E714" s="375" t="str">
        <f>Z694</f>
        <v>0.0375367771259881</v>
      </c>
      <c r="F714" s="317">
        <v>20</v>
      </c>
      <c r="G714" s="376">
        <f t="shared" si="1816"/>
        <v>-2.7377737379476452E-17</v>
      </c>
      <c r="H714" s="376">
        <f t="shared" si="1752"/>
        <v>5.6202632866566224E-16</v>
      </c>
      <c r="I714" s="376">
        <f t="shared" si="1753"/>
        <v>-4.0277859168717455E-16</v>
      </c>
      <c r="J714" s="376">
        <f t="shared" si="1754"/>
        <v>-2.5375294076561213E-16</v>
      </c>
      <c r="K714" s="376">
        <f t="shared" si="1755"/>
        <v>5.9699268437701433E-16</v>
      </c>
      <c r="L714" s="376">
        <f t="shared" si="1756"/>
        <v>-2.0316547834287629E-16</v>
      </c>
      <c r="M714" s="376">
        <f t="shared" si="1757"/>
        <v>-4.4149655919631966E-16</v>
      </c>
      <c r="N714" s="376">
        <f t="shared" si="1758"/>
        <v>5.4107231564412585E-16</v>
      </c>
      <c r="O714" s="376">
        <f t="shared" si="1759"/>
        <v>2.737773737947655E-17</v>
      </c>
      <c r="P714" s="376">
        <f t="shared" si="1760"/>
        <v>-5.6202632866566214E-16</v>
      </c>
      <c r="Q714" s="376">
        <f t="shared" si="1761"/>
        <v>4.0277859168717509E-16</v>
      </c>
      <c r="R714" s="376">
        <f t="shared" si="1762"/>
        <v>2.5375294076561346E-16</v>
      </c>
      <c r="S714" s="376">
        <f t="shared" si="1763"/>
        <v>-5.9699268437701413E-16</v>
      </c>
      <c r="T714" s="376">
        <f t="shared" si="1764"/>
        <v>2.0316547834287594E-16</v>
      </c>
      <c r="U714" s="377">
        <f t="shared" si="1765"/>
        <v>4.414965591963199E-16</v>
      </c>
      <c r="V714" s="376">
        <f t="shared" si="1766"/>
        <v>-5.4107231564412575E-16</v>
      </c>
      <c r="W714" s="376">
        <f t="shared" si="1767"/>
        <v>-2.7377737379476945E-17</v>
      </c>
      <c r="X714" s="376">
        <f t="shared" si="1768"/>
        <v>5.6202632866566224E-16</v>
      </c>
      <c r="Y714" s="376">
        <f t="shared" si="1769"/>
        <v>-4.0277859168717485E-16</v>
      </c>
      <c r="Z714" s="376">
        <f t="shared" si="1770"/>
        <v>-2.5375294076561184E-16</v>
      </c>
      <c r="AA714" s="376">
        <f t="shared" si="1771"/>
        <v>5.9699268437701423E-16</v>
      </c>
      <c r="AB714" s="376">
        <f t="shared" si="1772"/>
        <v>-2.0316547834287764E-16</v>
      </c>
      <c r="AC714" s="376">
        <f t="shared" si="1773"/>
        <v>-4.4149655919631872E-16</v>
      </c>
      <c r="AD714" s="376">
        <f t="shared" si="1774"/>
        <v>5.4107231564412466E-16</v>
      </c>
      <c r="AE714" s="376">
        <f t="shared" si="1775"/>
        <v>2.7377737379479435E-17</v>
      </c>
      <c r="AF714" s="376">
        <f t="shared" si="1776"/>
        <v>-5.6202632866566313E-16</v>
      </c>
      <c r="AG714" s="376">
        <f t="shared" si="1777"/>
        <v>4.0277859168717288E-16</v>
      </c>
      <c r="AH714" s="376">
        <f t="shared" si="1778"/>
        <v>2.5375294076561411E-16</v>
      </c>
      <c r="AI714" s="376">
        <f t="shared" si="1779"/>
        <v>-5.9699268437701413E-16</v>
      </c>
      <c r="AJ714" s="376">
        <f t="shared" si="1780"/>
        <v>2.0316547834287525E-16</v>
      </c>
      <c r="AK714" s="376">
        <f t="shared" si="1781"/>
        <v>4.4149655919632035E-16</v>
      </c>
      <c r="AL714" s="376">
        <f t="shared" si="1782"/>
        <v>-5.4107231564412545E-16</v>
      </c>
      <c r="AM714" s="376">
        <f t="shared" si="1783"/>
        <v>-2.73777373794819E-17</v>
      </c>
      <c r="AN714" s="376">
        <f t="shared" si="1784"/>
        <v>5.6202632866566244E-16</v>
      </c>
      <c r="AO714" s="376">
        <f t="shared" si="1785"/>
        <v>-4.027785916871711E-16</v>
      </c>
      <c r="AP714" s="376">
        <f t="shared" si="1786"/>
        <v>-2.5375294076561253E-16</v>
      </c>
      <c r="AQ714" s="376">
        <f t="shared" si="1787"/>
        <v>5.9699268437701403E-16</v>
      </c>
      <c r="AR714" s="376">
        <f t="shared" si="1788"/>
        <v>-2.0316547834287693E-16</v>
      </c>
      <c r="AS714" s="376">
        <f t="shared" si="1789"/>
        <v>-4.4149655919632202E-16</v>
      </c>
      <c r="AT714" s="376">
        <f t="shared" si="1790"/>
        <v>5.4107231564412614E-16</v>
      </c>
      <c r="AU714" s="376">
        <f t="shared" si="1791"/>
        <v>2.7377737379480149E-17</v>
      </c>
      <c r="AV714" s="376">
        <f t="shared" si="1792"/>
        <v>-5.6202632866566195E-16</v>
      </c>
      <c r="AW714" s="376">
        <f t="shared" si="1793"/>
        <v>4.0277859168717238E-16</v>
      </c>
      <c r="AX714" s="376">
        <f t="shared" si="1794"/>
        <v>2.537529407656109E-16</v>
      </c>
      <c r="AY714" s="376">
        <f t="shared" si="1795"/>
        <v>-5.9699268437701413E-16</v>
      </c>
      <c r="AZ714" s="376">
        <f t="shared" si="1796"/>
        <v>2.0316547834287861E-16</v>
      </c>
      <c r="BA714" s="376">
        <f t="shared" si="1797"/>
        <v>4.4149655919632089E-16</v>
      </c>
      <c r="BB714" s="376">
        <f t="shared" si="1798"/>
        <v>-5.4107231564412328E-16</v>
      </c>
      <c r="BC714" s="376">
        <f t="shared" si="1799"/>
        <v>-2.7377737379478424E-17</v>
      </c>
      <c r="BD714" s="376">
        <f t="shared" si="1800"/>
        <v>5.6202632866566422E-16</v>
      </c>
      <c r="BE714" s="376">
        <f t="shared" si="1801"/>
        <v>-4.0277859168717366E-16</v>
      </c>
      <c r="BF714" s="376">
        <f t="shared" si="1802"/>
        <v>-2.5375294076561701E-16</v>
      </c>
      <c r="BG714" s="376">
        <f t="shared" si="1803"/>
        <v>5.9699268437701413E-16</v>
      </c>
      <c r="BH714" s="376">
        <f t="shared" si="1804"/>
        <v>-2.0316547834287225E-16</v>
      </c>
      <c r="BI714" s="376">
        <f t="shared" si="1805"/>
        <v>-4.4149655919631971E-16</v>
      </c>
      <c r="BJ714" s="376">
        <f t="shared" si="1806"/>
        <v>5.4107231564412407E-16</v>
      </c>
      <c r="BK714" s="376">
        <f t="shared" si="1807"/>
        <v>2.73777373794766E-17</v>
      </c>
      <c r="BL714" s="376">
        <f t="shared" si="1808"/>
        <v>-5.6202632866566362E-16</v>
      </c>
      <c r="BM714" s="376">
        <f t="shared" si="1809"/>
        <v>4.0277859168717495E-16</v>
      </c>
      <c r="BN714" s="376">
        <f t="shared" si="1810"/>
        <v>2.5375294076561544E-16</v>
      </c>
      <c r="BO714" s="376">
        <f t="shared" si="1811"/>
        <v>-5.9699268437701423E-16</v>
      </c>
      <c r="BP714" s="376">
        <f t="shared" si="1812"/>
        <v>2.031654783428739E-16</v>
      </c>
      <c r="BQ714" s="376">
        <f t="shared" si="1813"/>
        <v>4.4149655919631847E-16</v>
      </c>
      <c r="BR714" s="376">
        <f t="shared" si="1814"/>
        <v>-5.4107231564412476E-16</v>
      </c>
    </row>
    <row r="715" spans="2:70">
      <c r="B715" s="373">
        <v>21</v>
      </c>
      <c r="C715" s="373">
        <f t="shared" si="1815"/>
        <v>6.5625000000000015E-3</v>
      </c>
      <c r="D715" s="374">
        <f t="shared" si="1751"/>
        <v>24.035806341608225</v>
      </c>
      <c r="E715" s="375" t="str">
        <f>AA694</f>
        <v>0.0358063416082262</v>
      </c>
      <c r="F715" s="317">
        <v>21</v>
      </c>
      <c r="G715" s="376">
        <f t="shared" si="1816"/>
        <v>-1.6497372573734028E-15</v>
      </c>
      <c r="H715" s="376">
        <f t="shared" si="1752"/>
        <v>-1.493070301952197E-16</v>
      </c>
      <c r="I715" s="376">
        <f t="shared" si="1753"/>
        <v>1.7905029510118175E-15</v>
      </c>
      <c r="J715" s="376">
        <f t="shared" si="1754"/>
        <v>-1.5387674665733602E-15</v>
      </c>
      <c r="K715" s="376">
        <f t="shared" si="1755"/>
        <v>-3.3976302605843851E-16</v>
      </c>
      <c r="L715" s="376">
        <f t="shared" si="1756"/>
        <v>1.8590938301295086E-15</v>
      </c>
      <c r="M715" s="376">
        <f t="shared" si="1757"/>
        <v>-1.4129785038943537E-15</v>
      </c>
      <c r="N715" s="376">
        <f t="shared" si="1758"/>
        <v>-5.2694691824735181E-16</v>
      </c>
      <c r="O715" s="376">
        <f t="shared" si="1759"/>
        <v>1.9097806193789881E-15</v>
      </c>
      <c r="P715" s="376">
        <f t="shared" si="1760"/>
        <v>-1.273581785810224E-15</v>
      </c>
      <c r="Q715" s="376">
        <f t="shared" si="1761"/>
        <v>-7.0905602355505596E-16</v>
      </c>
      <c r="R715" s="376">
        <f t="shared" si="1762"/>
        <v>1.9420751772715659E-15</v>
      </c>
      <c r="S715" s="376">
        <f t="shared" si="1763"/>
        <v>-1.1219197789181184E-15</v>
      </c>
      <c r="T715" s="376">
        <f t="shared" si="1764"/>
        <v>-8.8433653174647427E-16</v>
      </c>
      <c r="U715" s="377">
        <f t="shared" si="1765"/>
        <v>1.955666489560735E-15</v>
      </c>
      <c r="V715" s="376">
        <f t="shared" si="1766"/>
        <v>-9.594530712512948E-16</v>
      </c>
      <c r="W715" s="376">
        <f t="shared" si="1767"/>
        <v>-1.0511003957096458E-15</v>
      </c>
      <c r="X715" s="376">
        <f t="shared" si="1768"/>
        <v>1.9504236644793841E-15</v>
      </c>
      <c r="Y715" s="376">
        <f t="shared" si="1769"/>
        <v>-7.8774630601791456E-16</v>
      </c>
      <c r="Z715" s="376">
        <f t="shared" si="1770"/>
        <v>-1.2077415882722206E-15</v>
      </c>
      <c r="AA715" s="376">
        <f t="shared" si="1771"/>
        <v>1.9263971932990672E-15</v>
      </c>
      <c r="AB715" s="376">
        <f t="shared" si="1772"/>
        <v>-6.084531132316598E-16</v>
      </c>
      <c r="AC715" s="376">
        <f t="shared" si="1773"/>
        <v>-1.3527515691210234E-15</v>
      </c>
      <c r="AD715" s="376">
        <f t="shared" si="1774"/>
        <v>1.8838184640714517E-15</v>
      </c>
      <c r="AE715" s="376">
        <f t="shared" si="1775"/>
        <v>-4.2330018435067938E-16</v>
      </c>
      <c r="AF715" s="376">
        <f t="shared" si="1776"/>
        <v>-1.4847338128699514E-15</v>
      </c>
      <c r="AG715" s="376">
        <f t="shared" si="1777"/>
        <v>1.8230975332349032E-15</v>
      </c>
      <c r="AH715" s="376">
        <f t="shared" si="1778"/>
        <v>-2.3407064329496931E-16</v>
      </c>
      <c r="AI715" s="376">
        <f t="shared" si="1779"/>
        <v>-1.6024172583628805E-15</v>
      </c>
      <c r="AJ715" s="376">
        <f t="shared" si="1780"/>
        <v>1.7448191765468201E-15</v>
      </c>
      <c r="AK715" s="376">
        <f t="shared" si="1781"/>
        <v>-4.2586873988299338E-17</v>
      </c>
      <c r="AL715" s="376">
        <f t="shared" si="1782"/>
        <v>-1.704668549687405E-15</v>
      </c>
      <c r="AM715" s="376">
        <f t="shared" si="1783"/>
        <v>1.6497372573734075E-15</v>
      </c>
      <c r="AN715" s="376">
        <f t="shared" si="1784"/>
        <v>1.4930703019520373E-16</v>
      </c>
      <c r="AO715" s="376">
        <f t="shared" si="1785"/>
        <v>-1.7905029510118191E-15</v>
      </c>
      <c r="AP715" s="376">
        <f t="shared" si="1786"/>
        <v>1.5387674665733612E-15</v>
      </c>
      <c r="AQ715" s="376">
        <f t="shared" si="1787"/>
        <v>3.3976302605842973E-16</v>
      </c>
      <c r="AR715" s="376">
        <f t="shared" si="1788"/>
        <v>-1.8590938301295125E-15</v>
      </c>
      <c r="AS715" s="376">
        <f t="shared" si="1789"/>
        <v>1.4129785038943501E-15</v>
      </c>
      <c r="AT715" s="376">
        <f t="shared" si="1790"/>
        <v>5.2694691824734994E-16</v>
      </c>
      <c r="AU715" s="376">
        <f t="shared" si="1791"/>
        <v>-1.9097806193789865E-15</v>
      </c>
      <c r="AV715" s="376">
        <f t="shared" si="1792"/>
        <v>1.2735817858102358E-15</v>
      </c>
      <c r="AW715" s="376">
        <f t="shared" si="1793"/>
        <v>7.090560235550603E-16</v>
      </c>
      <c r="AX715" s="376">
        <f t="shared" si="1794"/>
        <v>-1.9420751772715659E-15</v>
      </c>
      <c r="AY715" s="376">
        <f t="shared" si="1795"/>
        <v>1.1219197789181257E-15</v>
      </c>
      <c r="AZ715" s="376">
        <f t="shared" si="1796"/>
        <v>8.8433653174648511E-16</v>
      </c>
      <c r="BA715" s="376">
        <f t="shared" si="1797"/>
        <v>-1.9556664895607354E-15</v>
      </c>
      <c r="BB715" s="376">
        <f t="shared" si="1798"/>
        <v>9.5945307125129657E-16</v>
      </c>
      <c r="BC715" s="376">
        <f t="shared" si="1799"/>
        <v>1.0511003957096439E-15</v>
      </c>
      <c r="BD715" s="376">
        <f t="shared" si="1800"/>
        <v>-1.9504236644793849E-15</v>
      </c>
      <c r="BE715" s="376">
        <f t="shared" si="1801"/>
        <v>7.8774630601791624E-16</v>
      </c>
      <c r="BF715" s="376">
        <f t="shared" si="1802"/>
        <v>1.2077415882722192E-15</v>
      </c>
      <c r="BG715" s="376">
        <f t="shared" si="1803"/>
        <v>-1.9263971932990672E-15</v>
      </c>
      <c r="BH715" s="376">
        <f t="shared" si="1804"/>
        <v>6.0845311323164866E-16</v>
      </c>
      <c r="BI715" s="376">
        <f t="shared" si="1805"/>
        <v>1.3527515691210218E-15</v>
      </c>
      <c r="BJ715" s="376">
        <f t="shared" si="1806"/>
        <v>-1.8838184640714525E-15</v>
      </c>
      <c r="BK715" s="376">
        <f t="shared" si="1807"/>
        <v>4.2330018435068116E-16</v>
      </c>
      <c r="BL715" s="376">
        <f t="shared" si="1808"/>
        <v>1.4847338128699411E-15</v>
      </c>
      <c r="BM715" s="376">
        <f t="shared" si="1809"/>
        <v>-1.823097533234904E-15</v>
      </c>
      <c r="BN715" s="376">
        <f t="shared" si="1810"/>
        <v>2.3407064329497118E-16</v>
      </c>
      <c r="BO715" s="376">
        <f t="shared" si="1811"/>
        <v>1.6024172583628793E-15</v>
      </c>
      <c r="BP715" s="376">
        <f t="shared" si="1812"/>
        <v>-1.7448191765468146E-15</v>
      </c>
      <c r="BQ715" s="376">
        <f t="shared" si="1813"/>
        <v>4.258687398832892E-17</v>
      </c>
      <c r="BR715" s="376">
        <f t="shared" si="1814"/>
        <v>1.704668549687404E-15</v>
      </c>
    </row>
    <row r="716" spans="2:70">
      <c r="B716" s="373">
        <v>22</v>
      </c>
      <c r="C716" s="373">
        <f t="shared" si="1815"/>
        <v>6.8750000000000018E-3</v>
      </c>
      <c r="D716" s="374">
        <f t="shared" si="1751"/>
        <v>24.03373107144704</v>
      </c>
      <c r="E716" s="375" t="str">
        <f>AB694</f>
        <v>0.0337310714470393</v>
      </c>
      <c r="F716" s="317">
        <v>22</v>
      </c>
      <c r="G716" s="376">
        <f t="shared" si="1816"/>
        <v>1.9276290684405606E-17</v>
      </c>
      <c r="H716" s="376">
        <f t="shared" si="1752"/>
        <v>-4.5494036331914806E-17</v>
      </c>
      <c r="I716" s="376">
        <f t="shared" si="1753"/>
        <v>3.1273974047442692E-17</v>
      </c>
      <c r="J716" s="376">
        <f t="shared" si="1754"/>
        <v>1.0744258233941359E-17</v>
      </c>
      <c r="K716" s="376">
        <f t="shared" si="1755"/>
        <v>-4.3212354148749853E-17</v>
      </c>
      <c r="L716" s="376">
        <f t="shared" si="1756"/>
        <v>3.7270737093551673E-17</v>
      </c>
      <c r="M716" s="376">
        <f t="shared" si="1757"/>
        <v>1.7993299649961956E-18</v>
      </c>
      <c r="N716" s="376">
        <f t="shared" si="1758"/>
        <v>-3.927004542941586E-17</v>
      </c>
      <c r="O716" s="376">
        <f t="shared" si="1759"/>
        <v>4.1835206614825649E-17</v>
      </c>
      <c r="P716" s="376">
        <f t="shared" si="1760"/>
        <v>-7.2147455454278995E-18</v>
      </c>
      <c r="Q716" s="376">
        <f t="shared" si="1761"/>
        <v>-3.3818610887124616E-17</v>
      </c>
      <c r="R716" s="376">
        <f t="shared" si="1762"/>
        <v>4.4791972607346046E-17</v>
      </c>
      <c r="S716" s="376">
        <f t="shared" si="1763"/>
        <v>-1.5951562430617121E-17</v>
      </c>
      <c r="T716" s="376">
        <f t="shared" si="1764"/>
        <v>-2.7067546094136683E-17</v>
      </c>
      <c r="U716" s="377">
        <f t="shared" si="1765"/>
        <v>4.6027408212193786E-17</v>
      </c>
      <c r="V716" s="376">
        <f t="shared" si="1766"/>
        <v>-2.4075369717337009E-17</v>
      </c>
      <c r="W716" s="376">
        <f t="shared" si="1767"/>
        <v>-1.927629068440581E-17</v>
      </c>
      <c r="X716" s="376">
        <f t="shared" si="1768"/>
        <v>4.5494036331914843E-17</v>
      </c>
      <c r="Y716" s="376">
        <f t="shared" si="1769"/>
        <v>-3.1273974047442525E-17</v>
      </c>
      <c r="Z716" s="376">
        <f t="shared" si="1770"/>
        <v>-1.0744258233941584E-17</v>
      </c>
      <c r="AA716" s="376">
        <f t="shared" si="1771"/>
        <v>4.3212354148749927E-17</v>
      </c>
      <c r="AB716" s="376">
        <f t="shared" si="1772"/>
        <v>-3.7270737093551537E-17</v>
      </c>
      <c r="AC716" s="376">
        <f t="shared" si="1773"/>
        <v>-1.7993299649964237E-18</v>
      </c>
      <c r="AD716" s="376">
        <f t="shared" si="1774"/>
        <v>3.9270045429415977E-17</v>
      </c>
      <c r="AE716" s="376">
        <f t="shared" si="1775"/>
        <v>-4.183520661482555E-17</v>
      </c>
      <c r="AF716" s="376">
        <f t="shared" si="1776"/>
        <v>7.2147455454276776E-18</v>
      </c>
      <c r="AG716" s="376">
        <f t="shared" si="1777"/>
        <v>3.3818610887124776E-17</v>
      </c>
      <c r="AH716" s="376">
        <f t="shared" si="1778"/>
        <v>-4.4791972607345997E-17</v>
      </c>
      <c r="AI716" s="376">
        <f t="shared" si="1779"/>
        <v>1.5951562430616911E-17</v>
      </c>
      <c r="AJ716" s="376">
        <f t="shared" si="1780"/>
        <v>2.7067546094136862E-17</v>
      </c>
      <c r="AK716" s="376">
        <f t="shared" si="1781"/>
        <v>-4.6027408212193779E-17</v>
      </c>
      <c r="AL716" s="376">
        <f t="shared" si="1782"/>
        <v>2.4075369717336815E-17</v>
      </c>
      <c r="AM716" s="376">
        <f t="shared" si="1783"/>
        <v>1.9276290684406016E-17</v>
      </c>
      <c r="AN716" s="376">
        <f t="shared" si="1784"/>
        <v>-4.5494036331914874E-17</v>
      </c>
      <c r="AO716" s="376">
        <f t="shared" si="1785"/>
        <v>3.1273974047442359E-17</v>
      </c>
      <c r="AP716" s="376">
        <f t="shared" si="1786"/>
        <v>1.0744258233941806E-17</v>
      </c>
      <c r="AQ716" s="376">
        <f t="shared" si="1787"/>
        <v>-4.3212354148750007E-17</v>
      </c>
      <c r="AR716" s="376">
        <f t="shared" si="1788"/>
        <v>3.7270737093551408E-17</v>
      </c>
      <c r="AS716" s="376">
        <f t="shared" si="1789"/>
        <v>1.7993299649966517E-18</v>
      </c>
      <c r="AT716" s="376">
        <f t="shared" si="1790"/>
        <v>-3.9270045429416094E-17</v>
      </c>
      <c r="AU716" s="376">
        <f t="shared" si="1791"/>
        <v>4.1835206614825458E-17</v>
      </c>
      <c r="AV716" s="376">
        <f t="shared" si="1792"/>
        <v>-7.2147455454274527E-18</v>
      </c>
      <c r="AW716" s="376">
        <f t="shared" si="1793"/>
        <v>-3.381861088712493E-17</v>
      </c>
      <c r="AX716" s="376">
        <f t="shared" si="1794"/>
        <v>4.4791972607345941E-17</v>
      </c>
      <c r="AY716" s="376">
        <f t="shared" si="1795"/>
        <v>-1.5951562430616696E-17</v>
      </c>
      <c r="AZ716" s="376">
        <f t="shared" si="1796"/>
        <v>-2.7067546094137047E-17</v>
      </c>
      <c r="BA716" s="376">
        <f t="shared" si="1797"/>
        <v>4.6027408212193767E-17</v>
      </c>
      <c r="BB716" s="376">
        <f t="shared" si="1798"/>
        <v>-2.4075369717336624E-17</v>
      </c>
      <c r="BC716" s="376">
        <f t="shared" si="1799"/>
        <v>-1.9276290684406213E-17</v>
      </c>
      <c r="BD716" s="376">
        <f t="shared" si="1800"/>
        <v>4.5494036331914911E-17</v>
      </c>
      <c r="BE716" s="376">
        <f t="shared" si="1801"/>
        <v>-3.1273974047442199E-17</v>
      </c>
      <c r="BF716" s="376">
        <f t="shared" si="1802"/>
        <v>-1.0744258233942024E-17</v>
      </c>
      <c r="BG716" s="376">
        <f t="shared" si="1803"/>
        <v>4.3212354148750087E-17</v>
      </c>
      <c r="BH716" s="376">
        <f t="shared" si="1804"/>
        <v>-3.7270737093551279E-17</v>
      </c>
      <c r="BI716" s="376">
        <f t="shared" si="1805"/>
        <v>-1.7993299649968797E-18</v>
      </c>
      <c r="BJ716" s="376">
        <f t="shared" si="1806"/>
        <v>3.9270045429416211E-17</v>
      </c>
      <c r="BK716" s="376">
        <f t="shared" si="1807"/>
        <v>-4.1835206614825365E-17</v>
      </c>
      <c r="BL716" s="376">
        <f t="shared" si="1808"/>
        <v>7.2147455454272339E-18</v>
      </c>
      <c r="BM716" s="376">
        <f t="shared" si="1809"/>
        <v>3.3818610887125084E-17</v>
      </c>
      <c r="BN716" s="376">
        <f t="shared" si="1810"/>
        <v>-4.4791972607345892E-17</v>
      </c>
      <c r="BO716" s="376">
        <f t="shared" si="1811"/>
        <v>1.5951562430616486E-17</v>
      </c>
      <c r="BP716" s="376">
        <f t="shared" si="1812"/>
        <v>2.7067546094137229E-17</v>
      </c>
      <c r="BQ716" s="376">
        <f t="shared" si="1813"/>
        <v>-4.6027408212193761E-17</v>
      </c>
      <c r="BR716" s="376">
        <f t="shared" si="1814"/>
        <v>2.407536971733643E-17</v>
      </c>
    </row>
    <row r="717" spans="2:70">
      <c r="B717" s="373">
        <v>23</v>
      </c>
      <c r="C717" s="373">
        <f t="shared" si="1815"/>
        <v>7.187500000000002E-3</v>
      </c>
      <c r="D717" s="374">
        <f t="shared" si="1751"/>
        <v>24.031330952628522</v>
      </c>
      <c r="E717" s="375" t="str">
        <f>AC694</f>
        <v>0.0313309526285236</v>
      </c>
      <c r="F717" s="317">
        <v>23</v>
      </c>
      <c r="G717" s="376">
        <f t="shared" si="1816"/>
        <v>2.4240700649495961E-15</v>
      </c>
      <c r="H717" s="376">
        <f t="shared" si="1752"/>
        <v>-2.5306968365168648E-15</v>
      </c>
      <c r="I717" s="376">
        <f t="shared" si="1753"/>
        <v>7.8684408973136844E-16</v>
      </c>
      <c r="J717" s="376">
        <f t="shared" si="1754"/>
        <v>1.5323596240979924E-15</v>
      </c>
      <c r="K717" s="376">
        <f t="shared" si="1755"/>
        <v>-2.7310813986339563E-15</v>
      </c>
      <c r="L717" s="376">
        <f t="shared" si="1756"/>
        <v>1.9327997714972838E-15</v>
      </c>
      <c r="M717" s="376">
        <f t="shared" si="1757"/>
        <v>2.7877100929214659E-16</v>
      </c>
      <c r="N717" s="376">
        <f t="shared" si="1758"/>
        <v>-2.2865006837262021E-15</v>
      </c>
      <c r="O717" s="376">
        <f t="shared" si="1759"/>
        <v>2.6223103466908233E-15</v>
      </c>
      <c r="P717" s="376">
        <f t="shared" si="1760"/>
        <v>-1.040651462140794E-15</v>
      </c>
      <c r="Q717" s="376">
        <f t="shared" si="1761"/>
        <v>-1.3019457492164286E-15</v>
      </c>
      <c r="R717" s="376">
        <f t="shared" si="1762"/>
        <v>2.6925427414374068E-15</v>
      </c>
      <c r="S717" s="376">
        <f t="shared" si="1763"/>
        <v>-2.1143163157665009E-15</v>
      </c>
      <c r="T717" s="376">
        <f t="shared" si="1764"/>
        <v>-9.9265987976289234E-18</v>
      </c>
      <c r="U717" s="377">
        <f t="shared" si="1765"/>
        <v>2.126911050990113E-15</v>
      </c>
      <c r="V717" s="376">
        <f t="shared" si="1766"/>
        <v>-2.6886695747254985E-15</v>
      </c>
      <c r="W717" s="376">
        <f t="shared" si="1767"/>
        <v>1.2844367920918611E-15</v>
      </c>
      <c r="X717" s="376">
        <f t="shared" si="1768"/>
        <v>1.0589934250539641E-15</v>
      </c>
      <c r="Y717" s="376">
        <f t="shared" si="1769"/>
        <v>-2.6280734257472314E-15</v>
      </c>
      <c r="Z717" s="376">
        <f t="shared" si="1770"/>
        <v>2.275470838112015E-15</v>
      </c>
      <c r="AA717" s="376">
        <f t="shared" si="1771"/>
        <v>-2.5901341026974095E-16</v>
      </c>
      <c r="AB717" s="376">
        <f t="shared" si="1772"/>
        <v>-1.9468381021451339E-15</v>
      </c>
      <c r="AC717" s="376">
        <f t="shared" si="1773"/>
        <v>2.7291354449792711E-15</v>
      </c>
      <c r="AD717" s="376">
        <f t="shared" si="1774"/>
        <v>-1.5158522935905017E-15</v>
      </c>
      <c r="AE717" s="376">
        <f t="shared" si="1775"/>
        <v>-8.0584241530353697E-16</v>
      </c>
      <c r="AF717" s="376">
        <f t="shared" si="1776"/>
        <v>2.5382943263160398E-15</v>
      </c>
      <c r="AG717" s="376">
        <f t="shared" si="1777"/>
        <v>-2.4147113323876259E-15</v>
      </c>
      <c r="AH717" s="376">
        <f t="shared" si="1778"/>
        <v>5.2545897860508038E-16</v>
      </c>
      <c r="AI717" s="376">
        <f t="shared" si="1779"/>
        <v>1.7480160381265353E-15</v>
      </c>
      <c r="AJ717" s="376">
        <f t="shared" si="1780"/>
        <v>-2.7433182490007027E-15</v>
      </c>
      <c r="AK717" s="376">
        <f t="shared" si="1781"/>
        <v>1.7326693088527116E-15</v>
      </c>
      <c r="AL717" s="376">
        <f t="shared" si="1782"/>
        <v>5.4493070257546316E-16</v>
      </c>
      <c r="AM717" s="376">
        <f t="shared" si="1783"/>
        <v>-2.4240700649496095E-15</v>
      </c>
      <c r="AN717" s="376">
        <f t="shared" si="1784"/>
        <v>2.5306968365168648E-15</v>
      </c>
      <c r="AO717" s="376">
        <f t="shared" si="1785"/>
        <v>-7.8684408973135641E-16</v>
      </c>
      <c r="AP717" s="376">
        <f t="shared" si="1786"/>
        <v>-1.5323596240980109E-15</v>
      </c>
      <c r="AQ717" s="376">
        <f t="shared" si="1787"/>
        <v>2.7310813986339595E-15</v>
      </c>
      <c r="AR717" s="376">
        <f t="shared" si="1788"/>
        <v>-1.9327997714972787E-15</v>
      </c>
      <c r="AS717" s="376">
        <f t="shared" si="1789"/>
        <v>-2.7877100929216404E-16</v>
      </c>
      <c r="AT717" s="376">
        <f t="shared" si="1790"/>
        <v>2.2865006837262171E-15</v>
      </c>
      <c r="AU717" s="376">
        <f t="shared" si="1791"/>
        <v>-2.6223103466908237E-15</v>
      </c>
      <c r="AV717" s="376">
        <f t="shared" si="1792"/>
        <v>1.0406514621407869E-15</v>
      </c>
      <c r="AW717" s="376">
        <f t="shared" si="1793"/>
        <v>1.3019457492164439E-15</v>
      </c>
      <c r="AX717" s="376">
        <f t="shared" si="1794"/>
        <v>-2.6925427414374143E-15</v>
      </c>
      <c r="AY717" s="376">
        <f t="shared" si="1795"/>
        <v>2.1143163157664966E-15</v>
      </c>
      <c r="AZ717" s="376">
        <f t="shared" si="1796"/>
        <v>9.9265987976463769E-18</v>
      </c>
      <c r="BA717" s="376">
        <f t="shared" si="1797"/>
        <v>-2.1269110509901241E-15</v>
      </c>
      <c r="BB717" s="376">
        <f t="shared" si="1798"/>
        <v>2.6886695747254989E-15</v>
      </c>
      <c r="BC717" s="376">
        <f t="shared" si="1799"/>
        <v>-1.2844367920918455E-15</v>
      </c>
      <c r="BD717" s="376">
        <f t="shared" si="1800"/>
        <v>-1.05899342505398E-15</v>
      </c>
      <c r="BE717" s="376">
        <f t="shared" si="1801"/>
        <v>2.6280734257472425E-15</v>
      </c>
      <c r="BF717" s="376">
        <f t="shared" si="1802"/>
        <v>-2.2754708381120162E-15</v>
      </c>
      <c r="BG717" s="376">
        <f t="shared" si="1803"/>
        <v>2.5901341026972349E-16</v>
      </c>
      <c r="BH717" s="376">
        <f t="shared" si="1804"/>
        <v>1.9468381021451465E-15</v>
      </c>
      <c r="BI717" s="376">
        <f t="shared" si="1805"/>
        <v>-2.7291354449792672E-15</v>
      </c>
      <c r="BJ717" s="376">
        <f t="shared" si="1806"/>
        <v>1.515852293590487E-15</v>
      </c>
      <c r="BK717" s="376">
        <f t="shared" si="1807"/>
        <v>8.0584241530351646E-16</v>
      </c>
      <c r="BL717" s="376">
        <f t="shared" si="1808"/>
        <v>-2.5382943263160532E-15</v>
      </c>
      <c r="BM717" s="376">
        <f t="shared" si="1809"/>
        <v>2.4147113323876271E-15</v>
      </c>
      <c r="BN717" s="376">
        <f t="shared" si="1810"/>
        <v>-5.2545897860502477E-16</v>
      </c>
      <c r="BO717" s="376">
        <f t="shared" si="1811"/>
        <v>-1.7480160381265487E-15</v>
      </c>
      <c r="BP717" s="376">
        <f t="shared" si="1812"/>
        <v>2.743318249000703E-15</v>
      </c>
      <c r="BQ717" s="376">
        <f t="shared" si="1813"/>
        <v>-1.7326693088526676E-15</v>
      </c>
      <c r="BR717" s="376">
        <f t="shared" si="1814"/>
        <v>-5.4493070257548022E-16</v>
      </c>
    </row>
    <row r="718" spans="2:70">
      <c r="B718" s="373">
        <v>24</v>
      </c>
      <c r="C718" s="373">
        <f t="shared" si="1815"/>
        <v>7.5000000000000023E-3</v>
      </c>
      <c r="D718" s="374">
        <f t="shared" si="1751"/>
        <v>24.028629099608974</v>
      </c>
      <c r="E718" s="375" t="str">
        <f>AD694</f>
        <v>0.0286290996089737</v>
      </c>
      <c r="F718" s="317">
        <v>24</v>
      </c>
      <c r="G718" s="376">
        <f t="shared" si="1816"/>
        <v>-1.3423862568982111E-15</v>
      </c>
      <c r="H718" s="376">
        <f t="shared" si="1752"/>
        <v>4.8213656475477372E-16</v>
      </c>
      <c r="I718" s="376">
        <f t="shared" si="1753"/>
        <v>6.6054218810603616E-16</v>
      </c>
      <c r="J718" s="376">
        <f t="shared" si="1754"/>
        <v>-1.4162842856939302E-15</v>
      </c>
      <c r="K718" s="376">
        <f t="shared" si="1755"/>
        <v>1.3423862568982103E-15</v>
      </c>
      <c r="L718" s="376">
        <f t="shared" si="1756"/>
        <v>-4.8213656475477323E-16</v>
      </c>
      <c r="M718" s="376">
        <f t="shared" si="1757"/>
        <v>-6.6054218810603557E-16</v>
      </c>
      <c r="N718" s="376">
        <f t="shared" si="1758"/>
        <v>1.4162842856939304E-15</v>
      </c>
      <c r="O718" s="376">
        <f t="shared" si="1759"/>
        <v>-1.34238625689821E-15</v>
      </c>
      <c r="P718" s="376">
        <f t="shared" si="1760"/>
        <v>4.8213656475477017E-16</v>
      </c>
      <c r="Q718" s="376">
        <f t="shared" si="1761"/>
        <v>6.6054218810603586E-16</v>
      </c>
      <c r="R718" s="376">
        <f t="shared" si="1762"/>
        <v>-1.4162842856939306E-15</v>
      </c>
      <c r="S718" s="376">
        <f t="shared" si="1763"/>
        <v>1.3423862568982098E-15</v>
      </c>
      <c r="T718" s="376">
        <f t="shared" si="1764"/>
        <v>-4.8213656475477471E-16</v>
      </c>
      <c r="U718" s="377">
        <f t="shared" si="1765"/>
        <v>-6.6054218810603665E-16</v>
      </c>
      <c r="V718" s="376">
        <f t="shared" si="1766"/>
        <v>1.4162842856939308E-15</v>
      </c>
      <c r="W718" s="376">
        <f t="shared" si="1767"/>
        <v>-1.3423862568982096E-15</v>
      </c>
      <c r="X718" s="376">
        <f t="shared" si="1768"/>
        <v>4.8213656475476919E-16</v>
      </c>
      <c r="Y718" s="376">
        <f t="shared" si="1769"/>
        <v>6.6054218810604188E-16</v>
      </c>
      <c r="Z718" s="376">
        <f t="shared" si="1770"/>
        <v>-1.4162842856939326E-15</v>
      </c>
      <c r="AA718" s="376">
        <f t="shared" si="1771"/>
        <v>1.3423862568982115E-15</v>
      </c>
      <c r="AB718" s="376">
        <f t="shared" si="1772"/>
        <v>-4.8213656475477362E-16</v>
      </c>
      <c r="AC718" s="376">
        <f t="shared" si="1773"/>
        <v>-6.6054218810603744E-16</v>
      </c>
      <c r="AD718" s="376">
        <f t="shared" si="1774"/>
        <v>1.416284285693931E-15</v>
      </c>
      <c r="AE718" s="376">
        <f t="shared" si="1775"/>
        <v>-1.342386256898209E-15</v>
      </c>
      <c r="AF718" s="376">
        <f t="shared" si="1776"/>
        <v>4.821365647547681E-16</v>
      </c>
      <c r="AG718" s="376">
        <f t="shared" si="1777"/>
        <v>6.6054218810604267E-16</v>
      </c>
      <c r="AH718" s="376">
        <f t="shared" si="1778"/>
        <v>-1.4162842856939296E-15</v>
      </c>
      <c r="AI718" s="376">
        <f t="shared" si="1779"/>
        <v>1.3423862568982066E-15</v>
      </c>
      <c r="AJ718" s="376">
        <f t="shared" si="1780"/>
        <v>-4.8213656475477264E-16</v>
      </c>
      <c r="AK718" s="376">
        <f t="shared" si="1781"/>
        <v>-6.6054218810604799E-16</v>
      </c>
      <c r="AL718" s="376">
        <f t="shared" si="1782"/>
        <v>1.4162842856939314E-15</v>
      </c>
      <c r="AM718" s="376">
        <f t="shared" si="1783"/>
        <v>-1.3423862568982133E-15</v>
      </c>
      <c r="AN718" s="376">
        <f t="shared" si="1784"/>
        <v>4.8213656475476711E-16</v>
      </c>
      <c r="AO718" s="376">
        <f t="shared" si="1785"/>
        <v>6.6054218810603429E-16</v>
      </c>
      <c r="AP718" s="376">
        <f t="shared" si="1786"/>
        <v>-1.4162842856939334E-15</v>
      </c>
      <c r="AQ718" s="376">
        <f t="shared" si="1787"/>
        <v>1.3423862568982107E-15</v>
      </c>
      <c r="AR718" s="376">
        <f t="shared" si="1788"/>
        <v>-4.8213656475476149E-16</v>
      </c>
      <c r="AS718" s="376">
        <f t="shared" si="1789"/>
        <v>-6.6054218810603951E-16</v>
      </c>
      <c r="AT718" s="376">
        <f t="shared" si="1790"/>
        <v>1.4162842856939351E-15</v>
      </c>
      <c r="AU718" s="376">
        <f t="shared" si="1791"/>
        <v>-1.342386256898208E-15</v>
      </c>
      <c r="AV718" s="376">
        <f t="shared" si="1792"/>
        <v>4.8213656475477609E-16</v>
      </c>
      <c r="AW718" s="376">
        <f t="shared" si="1793"/>
        <v>6.6054218810604484E-16</v>
      </c>
      <c r="AX718" s="376">
        <f t="shared" si="1794"/>
        <v>-1.4162842856939302E-15</v>
      </c>
      <c r="AY718" s="376">
        <f t="shared" si="1795"/>
        <v>1.3423862568982054E-15</v>
      </c>
      <c r="AZ718" s="376">
        <f t="shared" si="1796"/>
        <v>-4.8213656475477057E-16</v>
      </c>
      <c r="BA718" s="376">
        <f t="shared" si="1797"/>
        <v>-6.6054218810605016E-16</v>
      </c>
      <c r="BB718" s="376">
        <f t="shared" si="1798"/>
        <v>1.4162842856939322E-15</v>
      </c>
      <c r="BC718" s="376">
        <f t="shared" si="1799"/>
        <v>-1.3423862568982123E-15</v>
      </c>
      <c r="BD718" s="376">
        <f t="shared" si="1800"/>
        <v>4.8213656475476494E-16</v>
      </c>
      <c r="BE718" s="376">
        <f t="shared" si="1801"/>
        <v>6.6054218810603616E-16</v>
      </c>
      <c r="BF718" s="376">
        <f t="shared" si="1802"/>
        <v>-1.4162842856939339E-15</v>
      </c>
      <c r="BG718" s="376">
        <f t="shared" si="1803"/>
        <v>1.34238625689821E-15</v>
      </c>
      <c r="BH718" s="376">
        <f t="shared" si="1804"/>
        <v>-4.8213656475475942E-16</v>
      </c>
      <c r="BI718" s="376">
        <f t="shared" si="1805"/>
        <v>-6.6054218810606042E-16</v>
      </c>
      <c r="BJ718" s="376">
        <f t="shared" si="1806"/>
        <v>1.416284285693929E-15</v>
      </c>
      <c r="BK718" s="376">
        <f t="shared" si="1807"/>
        <v>-1.3423862568982072E-15</v>
      </c>
      <c r="BL718" s="376">
        <f t="shared" si="1808"/>
        <v>4.821365647547539E-16</v>
      </c>
      <c r="BM718" s="376">
        <f t="shared" si="1809"/>
        <v>6.6054218810602768E-16</v>
      </c>
      <c r="BN718" s="376">
        <f t="shared" si="1810"/>
        <v>-1.416284285693931E-15</v>
      </c>
      <c r="BO718" s="376">
        <f t="shared" si="1811"/>
        <v>1.3423862568982046E-15</v>
      </c>
      <c r="BP718" s="376">
        <f t="shared" si="1812"/>
        <v>-4.8213656475474838E-16</v>
      </c>
      <c r="BQ718" s="376">
        <f t="shared" si="1813"/>
        <v>-6.6054218810603291E-16</v>
      </c>
      <c r="BR718" s="376">
        <f t="shared" si="1814"/>
        <v>1.4162842856939328E-15</v>
      </c>
    </row>
    <row r="719" spans="2:70">
      <c r="B719" s="373">
        <v>25</v>
      </c>
      <c r="C719" s="373">
        <f t="shared" si="1815"/>
        <v>7.8125000000000017E-3</v>
      </c>
      <c r="D719" s="374">
        <f t="shared" si="1751"/>
        <v>24.025651532709919</v>
      </c>
      <c r="E719" s="375" t="str">
        <f>AE694</f>
        <v>0.0256515327099191</v>
      </c>
      <c r="F719" s="317">
        <v>25</v>
      </c>
      <c r="G719" s="376">
        <f t="shared" si="1816"/>
        <v>-3.0904387667314684E-16</v>
      </c>
      <c r="H719" s="376">
        <f t="shared" si="1752"/>
        <v>2.5047696049408009E-16</v>
      </c>
      <c r="I719" s="376">
        <f t="shared" si="1753"/>
        <v>-7.819874090375137E-17</v>
      </c>
      <c r="J719" s="376">
        <f t="shared" si="1754"/>
        <v>-1.2958007217727177E-16</v>
      </c>
      <c r="K719" s="376">
        <f t="shared" si="1755"/>
        <v>2.7853224158480953E-16</v>
      </c>
      <c r="L719" s="376">
        <f t="shared" si="1756"/>
        <v>-3.010365965099542E-16</v>
      </c>
      <c r="M719" s="376">
        <f t="shared" si="1757"/>
        <v>1.8687663030906092E-16</v>
      </c>
      <c r="N719" s="376">
        <f t="shared" si="1758"/>
        <v>1.2121419073739275E-17</v>
      </c>
      <c r="O719" s="376">
        <f t="shared" si="1759"/>
        <v>-2.0561659761624267E-16</v>
      </c>
      <c r="P719" s="376">
        <f t="shared" si="1760"/>
        <v>3.0576613961073071E-16</v>
      </c>
      <c r="Q719" s="376">
        <f t="shared" si="1761"/>
        <v>-2.671042467906873E-16</v>
      </c>
      <c r="R719" s="376">
        <f t="shared" si="1762"/>
        <v>1.0718261020283206E-16</v>
      </c>
      <c r="S719" s="376">
        <f t="shared" si="1763"/>
        <v>1.0139769057970105E-16</v>
      </c>
      <c r="T719" s="376">
        <f t="shared" si="1764"/>
        <v>-2.6394555973273076E-16</v>
      </c>
      <c r="U719" s="377">
        <f t="shared" si="1765"/>
        <v>3.0666766300445854E-16</v>
      </c>
      <c r="V719" s="376">
        <f t="shared" si="1766"/>
        <v>-2.1016905868880406E-16</v>
      </c>
      <c r="W719" s="376">
        <f t="shared" si="1767"/>
        <v>1.8258095675246222E-17</v>
      </c>
      <c r="X719" s="376">
        <f t="shared" si="1768"/>
        <v>1.8194166105788116E-16</v>
      </c>
      <c r="Y719" s="376">
        <f t="shared" si="1769"/>
        <v>-2.9954370747508881E-16</v>
      </c>
      <c r="Z719" s="376">
        <f t="shared" si="1770"/>
        <v>2.8115917317666666E-16</v>
      </c>
      <c r="AA719" s="376">
        <f t="shared" si="1771"/>
        <v>-1.351342523736847E-16</v>
      </c>
      <c r="AB719" s="376">
        <f t="shared" si="1772"/>
        <v>-7.2238793792232296E-17</v>
      </c>
      <c r="AC719" s="376">
        <f t="shared" si="1773"/>
        <v>2.4681693785310636E-16</v>
      </c>
      <c r="AD719" s="376">
        <f t="shared" si="1774"/>
        <v>-3.0934535226263282E-16</v>
      </c>
      <c r="AE719" s="376">
        <f t="shared" si="1775"/>
        <v>2.3143744414327989E-16</v>
      </c>
      <c r="AF719" s="376">
        <f t="shared" si="1776"/>
        <v>-4.8461774981987622E-17</v>
      </c>
      <c r="AG719" s="376">
        <f t="shared" si="1777"/>
        <v>-1.5651452684410138E-16</v>
      </c>
      <c r="AH719" s="376">
        <f t="shared" si="1778"/>
        <v>2.9043650568921415E-16</v>
      </c>
      <c r="AI719" s="376">
        <f t="shared" si="1779"/>
        <v>-2.9250638302771516E-16</v>
      </c>
      <c r="AJ719" s="376">
        <f t="shared" si="1780"/>
        <v>1.6178447782228214E-16</v>
      </c>
      <c r="AK719" s="376">
        <f t="shared" si="1781"/>
        <v>4.2384197930802777E-17</v>
      </c>
      <c r="AL719" s="376">
        <f t="shared" si="1782"/>
        <v>-2.2731133393809392E-16</v>
      </c>
      <c r="AM719" s="376">
        <f t="shared" si="1783"/>
        <v>3.0904387667314684E-16</v>
      </c>
      <c r="AN719" s="376">
        <f t="shared" si="1784"/>
        <v>-2.5047696049408097E-16</v>
      </c>
      <c r="AO719" s="376">
        <f t="shared" si="1785"/>
        <v>7.8198740903753626E-17</v>
      </c>
      <c r="AP719" s="376">
        <f t="shared" si="1786"/>
        <v>1.2958007217727312E-16</v>
      </c>
      <c r="AQ719" s="376">
        <f t="shared" si="1787"/>
        <v>-2.7853224158480993E-16</v>
      </c>
      <c r="AR719" s="376">
        <f t="shared" si="1788"/>
        <v>3.010365965099542E-16</v>
      </c>
      <c r="AS719" s="376">
        <f t="shared" si="1789"/>
        <v>-1.8687663030906102E-16</v>
      </c>
      <c r="AT719" s="376">
        <f t="shared" si="1790"/>
        <v>-1.2121419073737993E-17</v>
      </c>
      <c r="AU719" s="376">
        <f t="shared" si="1791"/>
        <v>2.0561659761624092E-16</v>
      </c>
      <c r="AV719" s="376">
        <f t="shared" si="1792"/>
        <v>-3.0576613961073101E-16</v>
      </c>
      <c r="AW719" s="376">
        <f t="shared" si="1793"/>
        <v>2.6710424679068681E-16</v>
      </c>
      <c r="AX719" s="376">
        <f t="shared" si="1794"/>
        <v>-1.0718261020283218E-16</v>
      </c>
      <c r="AY719" s="376">
        <f t="shared" si="1795"/>
        <v>-1.013976905797009E-16</v>
      </c>
      <c r="AZ719" s="376">
        <f t="shared" si="1796"/>
        <v>2.6394555973273071E-16</v>
      </c>
      <c r="BA719" s="376">
        <f t="shared" si="1797"/>
        <v>-3.0666766300445889E-16</v>
      </c>
      <c r="BB719" s="376">
        <f t="shared" si="1798"/>
        <v>2.1016905868880256E-16</v>
      </c>
      <c r="BC719" s="376">
        <f t="shared" si="1799"/>
        <v>-1.8258095675244176E-17</v>
      </c>
      <c r="BD719" s="376">
        <f t="shared" si="1800"/>
        <v>-1.8194166105788106E-16</v>
      </c>
      <c r="BE719" s="376">
        <f t="shared" si="1801"/>
        <v>2.9954370747508881E-16</v>
      </c>
      <c r="BF719" s="376">
        <f t="shared" si="1802"/>
        <v>-2.8115917317666671E-16</v>
      </c>
      <c r="BG719" s="376">
        <f t="shared" si="1803"/>
        <v>1.3513425237368682E-16</v>
      </c>
      <c r="BH719" s="376">
        <f t="shared" si="1804"/>
        <v>7.2238793792230004E-17</v>
      </c>
      <c r="BI719" s="376">
        <f t="shared" si="1805"/>
        <v>-2.4681693785310498E-16</v>
      </c>
      <c r="BJ719" s="376">
        <f t="shared" si="1806"/>
        <v>3.0934535226263297E-16</v>
      </c>
      <c r="BK719" s="376">
        <f t="shared" si="1807"/>
        <v>-2.3143744414328289E-16</v>
      </c>
      <c r="BL719" s="376">
        <f t="shared" si="1808"/>
        <v>4.8461774981983431E-17</v>
      </c>
      <c r="BM719" s="376">
        <f t="shared" si="1809"/>
        <v>1.5651452684410503E-16</v>
      </c>
      <c r="BN719" s="376">
        <f t="shared" si="1810"/>
        <v>-2.9043650568921562E-16</v>
      </c>
      <c r="BO719" s="376">
        <f t="shared" si="1811"/>
        <v>2.9250638302771526E-16</v>
      </c>
      <c r="BP719" s="376">
        <f t="shared" si="1812"/>
        <v>-1.6178447782228229E-16</v>
      </c>
      <c r="BQ719" s="376">
        <f t="shared" si="1813"/>
        <v>-4.2384197930802629E-17</v>
      </c>
      <c r="BR719" s="376">
        <f t="shared" si="1814"/>
        <v>2.2731133393809382E-16</v>
      </c>
    </row>
    <row r="720" spans="2:70">
      <c r="B720" s="373">
        <v>26</v>
      </c>
      <c r="C720" s="373">
        <f t="shared" si="1815"/>
        <v>8.125000000000002E-3</v>
      </c>
      <c r="D720" s="374">
        <f t="shared" si="1751"/>
        <v>24.022426927528326</v>
      </c>
      <c r="E720" s="375" t="str">
        <f>AF694</f>
        <v>0.0224269275283238</v>
      </c>
      <c r="F720" s="317">
        <v>26</v>
      </c>
      <c r="G720" s="376">
        <f t="shared" si="1816"/>
        <v>1.8133392595690121E-16</v>
      </c>
      <c r="H720" s="376">
        <f t="shared" si="1752"/>
        <v>8.463063003062158E-16</v>
      </c>
      <c r="I720" s="376">
        <f t="shared" si="1753"/>
        <v>-1.5886898687665227E-15</v>
      </c>
      <c r="J720" s="376">
        <f t="shared" si="1754"/>
        <v>1.7955883981983485E-15</v>
      </c>
      <c r="K720" s="376">
        <f t="shared" si="1755"/>
        <v>-1.3972645098433359E-15</v>
      </c>
      <c r="L720" s="376">
        <f t="shared" si="1756"/>
        <v>5.2797756236874015E-16</v>
      </c>
      <c r="M720" s="376">
        <f t="shared" si="1757"/>
        <v>5.1926991166897415E-16</v>
      </c>
      <c r="N720" s="376">
        <f t="shared" si="1758"/>
        <v>-1.3914918666403029E-15</v>
      </c>
      <c r="O720" s="376">
        <f t="shared" si="1759"/>
        <v>1.7946964940861386E-15</v>
      </c>
      <c r="P720" s="376">
        <f t="shared" si="1760"/>
        <v>-1.5929793296367745E-15</v>
      </c>
      <c r="Q720" s="376">
        <f t="shared" si="1761"/>
        <v>8.543313171519794E-16</v>
      </c>
      <c r="R720" s="376">
        <f t="shared" si="1762"/>
        <v>1.7227827153622085E-16</v>
      </c>
      <c r="S720" s="376">
        <f t="shared" si="1763"/>
        <v>-1.1408196124367274E-15</v>
      </c>
      <c r="T720" s="376">
        <f t="shared" si="1764"/>
        <v>1.7248354101835846E-15</v>
      </c>
      <c r="U720" s="377">
        <f t="shared" si="1765"/>
        <v>-1.7274768471453727E-15</v>
      </c>
      <c r="V720" s="376">
        <f t="shared" si="1766"/>
        <v>1.1478535985315848E-15</v>
      </c>
      <c r="W720" s="376">
        <f t="shared" si="1767"/>
        <v>-1.813339259569015E-16</v>
      </c>
      <c r="X720" s="376">
        <f t="shared" si="1768"/>
        <v>-8.4630630030621846E-16</v>
      </c>
      <c r="Y720" s="376">
        <f t="shared" si="1769"/>
        <v>1.5886898687665195E-15</v>
      </c>
      <c r="Z720" s="376">
        <f t="shared" si="1770"/>
        <v>-1.7955883981983489E-15</v>
      </c>
      <c r="AA720" s="376">
        <f t="shared" si="1771"/>
        <v>1.3972645098433361E-15</v>
      </c>
      <c r="AB720" s="376">
        <f t="shared" si="1772"/>
        <v>-5.2797756236874981E-16</v>
      </c>
      <c r="AC720" s="376">
        <f t="shared" si="1773"/>
        <v>-5.192699116689707E-16</v>
      </c>
      <c r="AD720" s="376">
        <f t="shared" si="1774"/>
        <v>1.3914918666403007E-15</v>
      </c>
      <c r="AE720" s="376">
        <f t="shared" si="1775"/>
        <v>-1.7946964940861382E-15</v>
      </c>
      <c r="AF720" s="376">
        <f t="shared" si="1776"/>
        <v>1.5929793296367732E-15</v>
      </c>
      <c r="AG720" s="376">
        <f t="shared" si="1777"/>
        <v>-8.5433131715197121E-16</v>
      </c>
      <c r="AH720" s="376">
        <f t="shared" si="1778"/>
        <v>-1.7227827153620438E-16</v>
      </c>
      <c r="AI720" s="376">
        <f t="shared" si="1779"/>
        <v>1.140819612436715E-15</v>
      </c>
      <c r="AJ720" s="376">
        <f t="shared" si="1780"/>
        <v>-1.7248354101835836E-15</v>
      </c>
      <c r="AK720" s="376">
        <f t="shared" si="1781"/>
        <v>1.7274768471453739E-15</v>
      </c>
      <c r="AL720" s="376">
        <f t="shared" si="1782"/>
        <v>-1.1478535985315875E-15</v>
      </c>
      <c r="AM720" s="376">
        <f t="shared" si="1783"/>
        <v>1.8133392595690505E-16</v>
      </c>
      <c r="AN720" s="376">
        <f t="shared" si="1784"/>
        <v>8.4630630030621541E-16</v>
      </c>
      <c r="AO720" s="376">
        <f t="shared" si="1785"/>
        <v>-1.5886898687665239E-15</v>
      </c>
      <c r="AP720" s="376">
        <f t="shared" si="1786"/>
        <v>1.7955883981983481E-15</v>
      </c>
      <c r="AQ720" s="376">
        <f t="shared" si="1787"/>
        <v>-1.3972645098433464E-15</v>
      </c>
      <c r="AR720" s="376">
        <f t="shared" si="1788"/>
        <v>5.2797756236875317E-16</v>
      </c>
      <c r="AS720" s="376">
        <f t="shared" si="1789"/>
        <v>5.1926991166896725E-16</v>
      </c>
      <c r="AT720" s="376">
        <f t="shared" si="1790"/>
        <v>-1.3914918666402983E-15</v>
      </c>
      <c r="AU720" s="376">
        <f t="shared" si="1791"/>
        <v>1.7946964940861378E-15</v>
      </c>
      <c r="AV720" s="376">
        <f t="shared" si="1792"/>
        <v>-1.5929793296367747E-15</v>
      </c>
      <c r="AW720" s="376">
        <f t="shared" si="1793"/>
        <v>8.5433131715197427E-16</v>
      </c>
      <c r="AX720" s="376">
        <f t="shared" si="1794"/>
        <v>1.7227827153620113E-16</v>
      </c>
      <c r="AY720" s="376">
        <f t="shared" si="1795"/>
        <v>-1.140819612436712E-15</v>
      </c>
      <c r="AZ720" s="376">
        <f t="shared" si="1796"/>
        <v>1.7248354101835826E-15</v>
      </c>
      <c r="BA720" s="376">
        <f t="shared" si="1797"/>
        <v>-1.7274768471453747E-15</v>
      </c>
      <c r="BB720" s="376">
        <f t="shared" si="1798"/>
        <v>1.1478535985315901E-15</v>
      </c>
      <c r="BC720" s="376">
        <f t="shared" si="1799"/>
        <v>-1.8133392595690841E-16</v>
      </c>
      <c r="BD720" s="376">
        <f t="shared" si="1800"/>
        <v>-8.4630630030621215E-16</v>
      </c>
      <c r="BE720" s="376">
        <f t="shared" si="1801"/>
        <v>1.5886898687665103E-15</v>
      </c>
      <c r="BF720" s="376">
        <f t="shared" si="1802"/>
        <v>-1.7955883981983485E-15</v>
      </c>
      <c r="BG720" s="376">
        <f t="shared" si="1803"/>
        <v>1.3972645098433485E-15</v>
      </c>
      <c r="BH720" s="376">
        <f t="shared" si="1804"/>
        <v>-5.2797756236873187E-16</v>
      </c>
      <c r="BI720" s="376">
        <f t="shared" si="1805"/>
        <v>-5.192699116689639E-16</v>
      </c>
      <c r="BJ720" s="376">
        <f t="shared" si="1806"/>
        <v>1.3914918666402798E-15</v>
      </c>
      <c r="BK720" s="376">
        <f t="shared" si="1807"/>
        <v>-1.7946964940861374E-15</v>
      </c>
      <c r="BL720" s="376">
        <f t="shared" si="1808"/>
        <v>1.5929793296367885E-15</v>
      </c>
      <c r="BM720" s="376">
        <f t="shared" si="1809"/>
        <v>-8.5433131715197752E-16</v>
      </c>
      <c r="BN720" s="376">
        <f t="shared" si="1810"/>
        <v>-1.7227827153619748E-16</v>
      </c>
      <c r="BO720" s="376">
        <f t="shared" si="1811"/>
        <v>1.1408196124367294E-15</v>
      </c>
      <c r="BP720" s="376">
        <f t="shared" si="1812"/>
        <v>-1.7248354101835816E-15</v>
      </c>
      <c r="BQ720" s="376">
        <f t="shared" si="1813"/>
        <v>1.7274768471453684E-15</v>
      </c>
      <c r="BR720" s="376">
        <f t="shared" si="1814"/>
        <v>-1.1478535985315929E-15</v>
      </c>
    </row>
    <row r="721" spans="2:70">
      <c r="B721" s="373">
        <v>27</v>
      </c>
      <c r="C721" s="373">
        <f t="shared" si="1815"/>
        <v>8.4375000000000023E-3</v>
      </c>
      <c r="D721" s="374">
        <f t="shared" si="1751"/>
        <v>24.018986338774809</v>
      </c>
      <c r="E721" s="375" t="str">
        <f>AG694</f>
        <v>0.0189863387748084</v>
      </c>
      <c r="F721" s="317">
        <v>27</v>
      </c>
      <c r="G721" s="376">
        <f t="shared" si="1816"/>
        <v>1.4479253816686112E-16</v>
      </c>
      <c r="H721" s="376">
        <f t="shared" si="1752"/>
        <v>-6.3228839130237105E-16</v>
      </c>
      <c r="I721" s="376">
        <f t="shared" si="1753"/>
        <v>9.7046461681348783E-16</v>
      </c>
      <c r="J721" s="376">
        <f t="shared" si="1754"/>
        <v>-1.0794583724286149E-15</v>
      </c>
      <c r="K721" s="376">
        <f t="shared" si="1755"/>
        <v>9.3352996843383521E-16</v>
      </c>
      <c r="L721" s="376">
        <f t="shared" si="1756"/>
        <v>-5.6714148770788054E-16</v>
      </c>
      <c r="M721" s="376">
        <f t="shared" si="1757"/>
        <v>6.6818307373644923E-17</v>
      </c>
      <c r="N721" s="376">
        <f t="shared" si="1758"/>
        <v>4.4928451546671324E-16</v>
      </c>
      <c r="O721" s="376">
        <f t="shared" si="1759"/>
        <v>-8.5928544323872923E-16</v>
      </c>
      <c r="P721" s="376">
        <f t="shared" si="1760"/>
        <v>1.0663596936077622E-15</v>
      </c>
      <c r="Q721" s="376">
        <f t="shared" si="1761"/>
        <v>-1.0216051352346328E-15</v>
      </c>
      <c r="R721" s="376">
        <f t="shared" si="1762"/>
        <v>7.3559089145403811E-16</v>
      </c>
      <c r="S721" s="376">
        <f t="shared" si="1763"/>
        <v>-2.7586136283392592E-16</v>
      </c>
      <c r="T721" s="376">
        <f t="shared" si="1764"/>
        <v>-2.490148876633328E-16</v>
      </c>
      <c r="U721" s="377">
        <f t="shared" si="1765"/>
        <v>7.150844119731387E-16</v>
      </c>
      <c r="V721" s="376">
        <f t="shared" si="1766"/>
        <v>-1.0122814097829695E-15</v>
      </c>
      <c r="W721" s="376">
        <f t="shared" si="1767"/>
        <v>1.0704205896111261E-15</v>
      </c>
      <c r="X721" s="376">
        <f t="shared" si="1768"/>
        <v>-8.7577194976574408E-16</v>
      </c>
      <c r="Y721" s="376">
        <f t="shared" si="1769"/>
        <v>4.7430322082532654E-16</v>
      </c>
      <c r="Z721" s="376">
        <f t="shared" si="1770"/>
        <v>3.9175757376200905E-17</v>
      </c>
      <c r="AA721" s="376">
        <f t="shared" si="1771"/>
        <v>-5.4340308777937346E-16</v>
      </c>
      <c r="AB721" s="376">
        <f t="shared" si="1772"/>
        <v>9.1930171907417436E-16</v>
      </c>
      <c r="AC721" s="376">
        <f t="shared" si="1773"/>
        <v>-1.0781003810276456E-15</v>
      </c>
      <c r="AD721" s="376">
        <f t="shared" si="1774"/>
        <v>9.8229758318651631E-16</v>
      </c>
      <c r="AE721" s="376">
        <f t="shared" si="1775"/>
        <v>-6.5451787203272142E-16</v>
      </c>
      <c r="AF721" s="376">
        <f t="shared" si="1776"/>
        <v>1.7216887529688051E-16</v>
      </c>
      <c r="AG721" s="376">
        <f t="shared" si="1777"/>
        <v>3.5083908766621636E-16</v>
      </c>
      <c r="AH721" s="376">
        <f t="shared" si="1778"/>
        <v>-7.9099377885170436E-16</v>
      </c>
      <c r="AI721" s="376">
        <f t="shared" si="1779"/>
        <v>1.0443493794069322E-15</v>
      </c>
      <c r="AJ721" s="376">
        <f t="shared" si="1780"/>
        <v>-1.0510740713642635E-15</v>
      </c>
      <c r="AK721" s="376">
        <f t="shared" si="1781"/>
        <v>8.0957976847576155E-16</v>
      </c>
      <c r="AL721" s="376">
        <f t="shared" si="1782"/>
        <v>-3.7689715464571304E-16</v>
      </c>
      <c r="AM721" s="376">
        <f t="shared" si="1783"/>
        <v>-1.4479253816687414E-16</v>
      </c>
      <c r="AN721" s="376">
        <f t="shared" si="1784"/>
        <v>6.3228839130237401E-16</v>
      </c>
      <c r="AO721" s="376">
        <f t="shared" si="1785"/>
        <v>-9.7046461681349198E-16</v>
      </c>
      <c r="AP721" s="376">
        <f t="shared" si="1786"/>
        <v>1.0794583724286151E-15</v>
      </c>
      <c r="AQ721" s="376">
        <f t="shared" si="1787"/>
        <v>-9.3352996843383225E-16</v>
      </c>
      <c r="AR721" s="376">
        <f t="shared" si="1788"/>
        <v>5.6714148770787097E-16</v>
      </c>
      <c r="AS721" s="376">
        <f t="shared" si="1789"/>
        <v>-6.6818307373645169E-17</v>
      </c>
      <c r="AT721" s="376">
        <f t="shared" si="1790"/>
        <v>-4.4928451546671994E-16</v>
      </c>
      <c r="AU721" s="376">
        <f t="shared" si="1791"/>
        <v>8.592854432387384E-16</v>
      </c>
      <c r="AV721" s="376">
        <f t="shared" si="1792"/>
        <v>-1.0663596936077628E-15</v>
      </c>
      <c r="AW721" s="376">
        <f t="shared" si="1793"/>
        <v>1.0216051352346306E-15</v>
      </c>
      <c r="AX721" s="376">
        <f t="shared" si="1794"/>
        <v>-7.3559089145402706E-16</v>
      </c>
      <c r="AY721" s="376">
        <f t="shared" si="1795"/>
        <v>2.7586136283391877E-16</v>
      </c>
      <c r="AZ721" s="376">
        <f t="shared" si="1796"/>
        <v>2.490148876633399E-16</v>
      </c>
      <c r="BA721" s="376">
        <f t="shared" si="1797"/>
        <v>-7.1508441197313861E-16</v>
      </c>
      <c r="BB721" s="376">
        <f t="shared" si="1798"/>
        <v>1.012281409782972E-15</v>
      </c>
      <c r="BC721" s="376">
        <f t="shared" si="1799"/>
        <v>-1.070420589611124E-15</v>
      </c>
      <c r="BD721" s="376">
        <f t="shared" si="1800"/>
        <v>8.7577194976573067E-16</v>
      </c>
      <c r="BE721" s="376">
        <f t="shared" si="1801"/>
        <v>-4.7430322082533364E-16</v>
      </c>
      <c r="BF721" s="376">
        <f t="shared" si="1802"/>
        <v>-3.9175757376200609E-17</v>
      </c>
      <c r="BG721" s="376">
        <f t="shared" si="1803"/>
        <v>5.4340308777937987E-16</v>
      </c>
      <c r="BH721" s="376">
        <f t="shared" si="1804"/>
        <v>-9.193017190741783E-16</v>
      </c>
      <c r="BI721" s="376">
        <f t="shared" si="1805"/>
        <v>1.0781003810276466E-15</v>
      </c>
      <c r="BJ721" s="376">
        <f t="shared" si="1806"/>
        <v>-9.8229758318650684E-16</v>
      </c>
      <c r="BK721" s="376">
        <f t="shared" si="1807"/>
        <v>6.5451787203272773E-16</v>
      </c>
      <c r="BL721" s="376">
        <f t="shared" si="1808"/>
        <v>-1.7216887529687318E-16</v>
      </c>
      <c r="BM721" s="376">
        <f t="shared" si="1809"/>
        <v>-3.5083908766622331E-16</v>
      </c>
      <c r="BN721" s="376">
        <f t="shared" si="1810"/>
        <v>7.9099377885170929E-16</v>
      </c>
      <c r="BO721" s="376">
        <f t="shared" si="1811"/>
        <v>-1.0443493794069379E-15</v>
      </c>
      <c r="BP721" s="376">
        <f t="shared" si="1812"/>
        <v>1.0510740713642655E-15</v>
      </c>
      <c r="BQ721" s="376">
        <f t="shared" si="1813"/>
        <v>-8.0957976847575672E-16</v>
      </c>
      <c r="BR721" s="376">
        <f t="shared" si="1814"/>
        <v>3.7689715464570609E-16</v>
      </c>
    </row>
    <row r="722" spans="2:70">
      <c r="B722" s="373">
        <v>28</v>
      </c>
      <c r="C722" s="373">
        <f t="shared" si="1815"/>
        <v>8.7500000000000026E-3</v>
      </c>
      <c r="D722" s="374">
        <f t="shared" si="1751"/>
        <v>24.015362901199921</v>
      </c>
      <c r="E722" s="375" t="str">
        <f>AH694</f>
        <v>0.0153629011999218</v>
      </c>
      <c r="F722" s="317">
        <v>28</v>
      </c>
      <c r="G722" s="376">
        <f t="shared" si="1816"/>
        <v>-3.7191900894952508E-16</v>
      </c>
      <c r="H722" s="376">
        <f t="shared" si="1752"/>
        <v>1.4788771608476454E-16</v>
      </c>
      <c r="I722" s="376">
        <f t="shared" si="1753"/>
        <v>9.8658140948416429E-17</v>
      </c>
      <c r="J722" s="376">
        <f t="shared" si="1754"/>
        <v>-3.3018419036047626E-16</v>
      </c>
      <c r="K722" s="376">
        <f t="shared" si="1755"/>
        <v>5.1144268991729246E-16</v>
      </c>
      <c r="L722" s="376">
        <f t="shared" si="1756"/>
        <v>-6.1483867617372956E-16</v>
      </c>
      <c r="M722" s="376">
        <f t="shared" si="1757"/>
        <v>6.2463104750919522E-16</v>
      </c>
      <c r="N722" s="376">
        <f t="shared" si="1758"/>
        <v>-5.3932900415593166E-16</v>
      </c>
      <c r="O722" s="376">
        <f t="shared" si="1759"/>
        <v>3.7191900894952523E-16</v>
      </c>
      <c r="P722" s="376">
        <f t="shared" si="1760"/>
        <v>-1.4788771608476351E-16</v>
      </c>
      <c r="Q722" s="376">
        <f t="shared" si="1761"/>
        <v>-9.8658140948416947E-17</v>
      </c>
      <c r="R722" s="376">
        <f t="shared" si="1762"/>
        <v>3.3018419036047577E-16</v>
      </c>
      <c r="S722" s="376">
        <f t="shared" si="1763"/>
        <v>-5.1144268991729276E-16</v>
      </c>
      <c r="T722" s="376">
        <f t="shared" si="1764"/>
        <v>6.1483867617373016E-16</v>
      </c>
      <c r="U722" s="377">
        <f t="shared" si="1765"/>
        <v>-6.2463104750919542E-16</v>
      </c>
      <c r="V722" s="376">
        <f t="shared" si="1766"/>
        <v>5.3932900415593137E-16</v>
      </c>
      <c r="W722" s="376">
        <f t="shared" si="1767"/>
        <v>-3.7191900894952301E-16</v>
      </c>
      <c r="X722" s="376">
        <f t="shared" si="1768"/>
        <v>1.4788771608476514E-16</v>
      </c>
      <c r="Y722" s="376">
        <f t="shared" si="1769"/>
        <v>9.8658140948417514E-17</v>
      </c>
      <c r="Z722" s="376">
        <f t="shared" si="1770"/>
        <v>-3.3018419036047813E-16</v>
      </c>
      <c r="AA722" s="376">
        <f t="shared" si="1771"/>
        <v>5.1144268991729177E-16</v>
      </c>
      <c r="AB722" s="376">
        <f t="shared" si="1772"/>
        <v>-6.1483867617372986E-16</v>
      </c>
      <c r="AC722" s="376">
        <f t="shared" si="1773"/>
        <v>6.2463104750919503E-16</v>
      </c>
      <c r="AD722" s="376">
        <f t="shared" si="1774"/>
        <v>-5.3932900415593225E-16</v>
      </c>
      <c r="AE722" s="376">
        <f t="shared" si="1775"/>
        <v>3.7191900894952079E-16</v>
      </c>
      <c r="AF722" s="376">
        <f t="shared" si="1776"/>
        <v>-1.4788771608476242E-16</v>
      </c>
      <c r="AG722" s="376">
        <f t="shared" si="1777"/>
        <v>-9.8658140948415813E-17</v>
      </c>
      <c r="AH722" s="376">
        <f t="shared" si="1778"/>
        <v>3.301841903604805E-16</v>
      </c>
      <c r="AI722" s="376">
        <f t="shared" si="1779"/>
        <v>-5.1144268991729345E-16</v>
      </c>
      <c r="AJ722" s="376">
        <f t="shared" si="1780"/>
        <v>6.1483867617372947E-16</v>
      </c>
      <c r="AK722" s="376">
        <f t="shared" si="1781"/>
        <v>-6.2463104750919463E-16</v>
      </c>
      <c r="AL722" s="376">
        <f t="shared" si="1782"/>
        <v>5.3932900415593087E-16</v>
      </c>
      <c r="AM722" s="376">
        <f t="shared" si="1783"/>
        <v>-3.7191900894952582E-16</v>
      </c>
      <c r="AN722" s="376">
        <f t="shared" si="1784"/>
        <v>1.4788771608475971E-16</v>
      </c>
      <c r="AO722" s="376">
        <f t="shared" si="1785"/>
        <v>9.8658140948418549E-17</v>
      </c>
      <c r="AP722" s="376">
        <f t="shared" si="1786"/>
        <v>-3.3018419036047522E-16</v>
      </c>
      <c r="AQ722" s="376">
        <f t="shared" si="1787"/>
        <v>5.1144268991729503E-16</v>
      </c>
      <c r="AR722" s="376">
        <f t="shared" si="1788"/>
        <v>-6.1483867617373016E-16</v>
      </c>
      <c r="AS722" s="376">
        <f t="shared" si="1789"/>
        <v>6.2463104750919562E-16</v>
      </c>
      <c r="AT722" s="376">
        <f t="shared" si="1790"/>
        <v>-5.3932900415592939E-16</v>
      </c>
      <c r="AU722" s="376">
        <f t="shared" si="1791"/>
        <v>3.719190089495236E-16</v>
      </c>
      <c r="AV722" s="376">
        <f t="shared" si="1792"/>
        <v>-1.4788771608476573E-16</v>
      </c>
      <c r="AW722" s="376">
        <f t="shared" si="1793"/>
        <v>-9.8658140948421335E-17</v>
      </c>
      <c r="AX722" s="376">
        <f t="shared" si="1794"/>
        <v>3.3018419036047759E-16</v>
      </c>
      <c r="AY722" s="376">
        <f t="shared" si="1795"/>
        <v>-5.1144268991729138E-16</v>
      </c>
      <c r="AZ722" s="376">
        <f t="shared" si="1796"/>
        <v>6.1483867617373075E-16</v>
      </c>
      <c r="BA722" s="376">
        <f t="shared" si="1797"/>
        <v>-6.2463104750919512E-16</v>
      </c>
      <c r="BB722" s="376">
        <f t="shared" si="1798"/>
        <v>5.3932900415593265E-16</v>
      </c>
      <c r="BC722" s="376">
        <f t="shared" si="1799"/>
        <v>-3.7191900894952858E-16</v>
      </c>
      <c r="BD722" s="376">
        <f t="shared" si="1800"/>
        <v>1.4788771608475429E-16</v>
      </c>
      <c r="BE722" s="376">
        <f t="shared" si="1801"/>
        <v>9.8658140948424071E-17</v>
      </c>
      <c r="BF722" s="376">
        <f t="shared" si="1802"/>
        <v>-3.3018419036047996E-16</v>
      </c>
      <c r="BG722" s="376">
        <f t="shared" si="1803"/>
        <v>5.1144268991729305E-16</v>
      </c>
      <c r="BH722" s="376">
        <f t="shared" si="1804"/>
        <v>-6.1483867617372937E-16</v>
      </c>
      <c r="BI722" s="376">
        <f t="shared" si="1805"/>
        <v>6.2463104750919601E-16</v>
      </c>
      <c r="BJ722" s="376">
        <f t="shared" si="1806"/>
        <v>-5.3932900415592644E-16</v>
      </c>
      <c r="BK722" s="376">
        <f t="shared" si="1807"/>
        <v>3.7191900894951901E-16</v>
      </c>
      <c r="BL722" s="376">
        <f t="shared" si="1808"/>
        <v>-1.478877160847603E-16</v>
      </c>
      <c r="BM722" s="376">
        <f t="shared" si="1809"/>
        <v>-9.8658140948417957E-17</v>
      </c>
      <c r="BN722" s="376">
        <f t="shared" si="1810"/>
        <v>3.3018419036047468E-16</v>
      </c>
      <c r="BO722" s="376">
        <f t="shared" si="1811"/>
        <v>-5.1144268991728941E-16</v>
      </c>
      <c r="BP722" s="376">
        <f t="shared" si="1812"/>
        <v>6.1483867617373203E-16</v>
      </c>
      <c r="BQ722" s="376">
        <f t="shared" si="1813"/>
        <v>-6.2463104750919424E-16</v>
      </c>
      <c r="BR722" s="376">
        <f t="shared" si="1814"/>
        <v>5.3932900415592969E-16</v>
      </c>
    </row>
    <row r="723" spans="2:70">
      <c r="B723" s="373">
        <v>29</v>
      </c>
      <c r="C723" s="373">
        <f t="shared" si="1815"/>
        <v>9.0625000000000028E-3</v>
      </c>
      <c r="D723" s="374">
        <f t="shared" si="1751"/>
        <v>24.011591510488255</v>
      </c>
      <c r="E723" s="375" t="str">
        <f>AI694</f>
        <v>0.0115915104882558</v>
      </c>
      <c r="F723" s="317">
        <v>29</v>
      </c>
      <c r="G723" s="376">
        <f t="shared" si="1816"/>
        <v>-9.2292256767684481E-16</v>
      </c>
      <c r="H723" s="376">
        <f t="shared" si="1752"/>
        <v>9.9773459994453016E-16</v>
      </c>
      <c r="I723" s="376">
        <f t="shared" si="1753"/>
        <v>-9.8662239840827454E-16</v>
      </c>
      <c r="J723" s="376">
        <f t="shared" si="1754"/>
        <v>8.9054293840293328E-16</v>
      </c>
      <c r="K723" s="376">
        <f t="shared" si="1755"/>
        <v>-7.1777051851022704E-16</v>
      </c>
      <c r="L723" s="376">
        <f t="shared" si="1756"/>
        <v>4.8318418352078082E-16</v>
      </c>
      <c r="M723" s="376">
        <f t="shared" si="1757"/>
        <v>-2.0698635108751398E-16</v>
      </c>
      <c r="N723" s="376">
        <f t="shared" si="1758"/>
        <v>-8.7037006917439609E-17</v>
      </c>
      <c r="O723" s="376">
        <f t="shared" si="1759"/>
        <v>3.7356479632891658E-16</v>
      </c>
      <c r="P723" s="376">
        <f t="shared" si="1760"/>
        <v>-6.2792143631601592E-16</v>
      </c>
      <c r="Q723" s="376">
        <f t="shared" si="1761"/>
        <v>8.2820190383448383E-16</v>
      </c>
      <c r="R723" s="376">
        <f t="shared" si="1762"/>
        <v>-9.5715817950283391E-16</v>
      </c>
      <c r="S723" s="376">
        <f t="shared" si="1763"/>
        <v>1.0036846354500581E-15</v>
      </c>
      <c r="T723" s="376">
        <f t="shared" si="1764"/>
        <v>-9.6377444453084319E-16</v>
      </c>
      <c r="U723" s="377">
        <f t="shared" si="1765"/>
        <v>8.4086464558887872E-16</v>
      </c>
      <c r="V723" s="376">
        <f t="shared" si="1766"/>
        <v>-6.4554014797948998E-16</v>
      </c>
      <c r="W723" s="376">
        <f t="shared" si="1767"/>
        <v>3.9462216628334766E-16</v>
      </c>
      <c r="X723" s="376">
        <f t="shared" si="1768"/>
        <v>-1.0971958860162657E-16</v>
      </c>
      <c r="Y723" s="376">
        <f t="shared" si="1769"/>
        <v>-1.8463196637766668E-16</v>
      </c>
      <c r="Z723" s="376">
        <f t="shared" si="1770"/>
        <v>4.6308314038631135E-16</v>
      </c>
      <c r="AA723" s="376">
        <f t="shared" si="1771"/>
        <v>-7.0165390528874336E-16</v>
      </c>
      <c r="AB723" s="376">
        <f t="shared" si="1772"/>
        <v>8.7979870700333382E-16</v>
      </c>
      <c r="AC723" s="376">
        <f t="shared" si="1773"/>
        <v>-9.8217583482432253E-16</v>
      </c>
      <c r="AD723" s="376">
        <f t="shared" si="1774"/>
        <v>9.9996863924636844E-16</v>
      </c>
      <c r="AE723" s="376">
        <f t="shared" si="1775"/>
        <v>-9.3164481589987475E-16</v>
      </c>
      <c r="AF723" s="376">
        <f t="shared" si="1776"/>
        <v>7.8308836657442829E-16</v>
      </c>
      <c r="AG723" s="376">
        <f t="shared" si="1777"/>
        <v>-5.6709287293556638E-16</v>
      </c>
      <c r="AH723" s="376">
        <f t="shared" si="1778"/>
        <v>3.0225972186217954E-16</v>
      </c>
      <c r="AI723" s="376">
        <f t="shared" si="1779"/>
        <v>-1.1396166498670107E-17</v>
      </c>
      <c r="AJ723" s="376">
        <f t="shared" si="1780"/>
        <v>-2.8044881907158439E-16</v>
      </c>
      <c r="AK723" s="376">
        <f t="shared" si="1781"/>
        <v>5.481417406547973E-16</v>
      </c>
      <c r="AL723" s="376">
        <f t="shared" si="1782"/>
        <v>-7.68629063590494E-16</v>
      </c>
      <c r="AM723" s="376">
        <f t="shared" si="1783"/>
        <v>9.2292256767684442E-16</v>
      </c>
      <c r="AN723" s="376">
        <f t="shared" si="1784"/>
        <v>-9.9773459994452997E-16</v>
      </c>
      <c r="AO723" s="376">
        <f t="shared" si="1785"/>
        <v>9.8662239840827532E-16</v>
      </c>
      <c r="AP723" s="376">
        <f t="shared" si="1786"/>
        <v>-8.9054293840293486E-16</v>
      </c>
      <c r="AQ723" s="376">
        <f t="shared" si="1787"/>
        <v>7.177705185102296E-16</v>
      </c>
      <c r="AR723" s="376">
        <f t="shared" si="1788"/>
        <v>-4.8318418352078713E-16</v>
      </c>
      <c r="AS723" s="376">
        <f t="shared" si="1789"/>
        <v>2.0698635108752098E-16</v>
      </c>
      <c r="AT723" s="376">
        <f t="shared" si="1790"/>
        <v>8.7037006917432411E-17</v>
      </c>
      <c r="AU723" s="376">
        <f t="shared" si="1791"/>
        <v>-3.7356479632892319E-16</v>
      </c>
      <c r="AV723" s="376">
        <f t="shared" si="1792"/>
        <v>6.2792143631602154E-16</v>
      </c>
      <c r="AW723" s="376">
        <f t="shared" si="1793"/>
        <v>-8.28201903834486E-16</v>
      </c>
      <c r="AX723" s="376">
        <f t="shared" si="1794"/>
        <v>9.5715817950283391E-16</v>
      </c>
      <c r="AY723" s="376">
        <f t="shared" si="1795"/>
        <v>-1.0036846354500581E-15</v>
      </c>
      <c r="AZ723" s="376">
        <f t="shared" si="1796"/>
        <v>9.6377444453084713E-16</v>
      </c>
      <c r="BA723" s="376">
        <f t="shared" si="1797"/>
        <v>-8.4086464558887872E-16</v>
      </c>
      <c r="BB723" s="376">
        <f t="shared" si="1798"/>
        <v>6.4554014797947903E-16</v>
      </c>
      <c r="BC723" s="376">
        <f t="shared" si="1799"/>
        <v>-3.9462216628334766E-16</v>
      </c>
      <c r="BD723" s="376">
        <f t="shared" si="1800"/>
        <v>1.0971958860161232E-16</v>
      </c>
      <c r="BE723" s="376">
        <f t="shared" si="1801"/>
        <v>1.8463196637766668E-16</v>
      </c>
      <c r="BF723" s="376">
        <f t="shared" si="1802"/>
        <v>-4.6308314038632407E-16</v>
      </c>
      <c r="BG723" s="376">
        <f t="shared" si="1803"/>
        <v>7.0165390528873824E-16</v>
      </c>
      <c r="BH723" s="376">
        <f t="shared" si="1804"/>
        <v>-8.7979870700333717E-16</v>
      </c>
      <c r="BI723" s="376">
        <f t="shared" si="1805"/>
        <v>9.8217583482432253E-16</v>
      </c>
      <c r="BJ723" s="376">
        <f t="shared" si="1806"/>
        <v>-9.9996863924636844E-16</v>
      </c>
      <c r="BK723" s="376">
        <f t="shared" si="1807"/>
        <v>9.3164481589988027E-16</v>
      </c>
      <c r="BL723" s="376">
        <f t="shared" si="1808"/>
        <v>-7.8308836657442829E-16</v>
      </c>
      <c r="BM723" s="376">
        <f t="shared" si="1809"/>
        <v>5.6709287293557811E-16</v>
      </c>
      <c r="BN723" s="376">
        <f t="shared" si="1810"/>
        <v>-3.0225972186217954E-16</v>
      </c>
      <c r="BO723" s="376">
        <f t="shared" si="1811"/>
        <v>1.1396166498684503E-17</v>
      </c>
      <c r="BP723" s="376">
        <f t="shared" si="1812"/>
        <v>2.8044881907158439E-16</v>
      </c>
      <c r="BQ723" s="376">
        <f t="shared" si="1813"/>
        <v>-5.4814174065478537E-16</v>
      </c>
      <c r="BR723" s="376">
        <f t="shared" si="1814"/>
        <v>7.68629063590494E-16</v>
      </c>
    </row>
    <row r="724" spans="2:70">
      <c r="B724" s="373">
        <v>30</v>
      </c>
      <c r="C724" s="373">
        <f t="shared" si="1815"/>
        <v>9.3750000000000031E-3</v>
      </c>
      <c r="D724" s="374">
        <f t="shared" si="1751"/>
        <v>24.007708487194023</v>
      </c>
      <c r="E724" s="375" t="str">
        <f>AJ694</f>
        <v>0.00770848719402416</v>
      </c>
      <c r="F724" s="317">
        <v>30</v>
      </c>
      <c r="G724" s="376">
        <f t="shared" si="1816"/>
        <v>3.6852310186781102E-16</v>
      </c>
      <c r="H724" s="376">
        <f t="shared" si="1752"/>
        <v>-4.3364246828231645E-16</v>
      </c>
      <c r="I724" s="376">
        <f t="shared" si="1753"/>
        <v>4.8209719783023058E-16</v>
      </c>
      <c r="J724" s="376">
        <f t="shared" si="1754"/>
        <v>-5.1202520242875179E-16</v>
      </c>
      <c r="K724" s="376">
        <f t="shared" si="1755"/>
        <v>5.2227636564497794E-16</v>
      </c>
      <c r="L724" s="376">
        <f t="shared" si="1756"/>
        <v>-5.1245674102542742E-16</v>
      </c>
      <c r="M724" s="376">
        <f t="shared" si="1757"/>
        <v>4.8294369123732127E-16</v>
      </c>
      <c r="N724" s="376">
        <f t="shared" si="1758"/>
        <v>-4.3487138623290721E-16</v>
      </c>
      <c r="O724" s="376">
        <f t="shared" si="1759"/>
        <v>3.7008721773424566E-16</v>
      </c>
      <c r="P724" s="376">
        <f t="shared" si="1760"/>
        <v>-2.9108080500536001E-16</v>
      </c>
      <c r="Q724" s="376">
        <f t="shared" si="1761"/>
        <v>2.0088832018011275E-16</v>
      </c>
      <c r="R724" s="376">
        <f t="shared" si="1762"/>
        <v>-1.0297580986981137E-16</v>
      </c>
      <c r="S724" s="376">
        <f t="shared" si="1763"/>
        <v>1.1059969357162703E-18</v>
      </c>
      <c r="T724" s="376">
        <f t="shared" si="1764"/>
        <v>1.0080631884037183E-16</v>
      </c>
      <c r="U724" s="377">
        <f t="shared" si="1765"/>
        <v>-1.9884470431625583E-16</v>
      </c>
      <c r="V724" s="376">
        <f t="shared" si="1766"/>
        <v>2.8924159931866439E-16</v>
      </c>
      <c r="W724" s="376">
        <f t="shared" si="1767"/>
        <v>-3.6852310186781393E-16</v>
      </c>
      <c r="X724" s="376">
        <f t="shared" si="1768"/>
        <v>4.3364246828231753E-16</v>
      </c>
      <c r="Y724" s="376">
        <f t="shared" si="1769"/>
        <v>-4.8209719783023157E-16</v>
      </c>
      <c r="Z724" s="376">
        <f t="shared" si="1770"/>
        <v>5.1202520242875199E-16</v>
      </c>
      <c r="AA724" s="376">
        <f t="shared" si="1771"/>
        <v>-5.2227636564497794E-16</v>
      </c>
      <c r="AB724" s="376">
        <f t="shared" si="1772"/>
        <v>5.1245674102542692E-16</v>
      </c>
      <c r="AC724" s="376">
        <f t="shared" si="1773"/>
        <v>-4.829436912373195E-16</v>
      </c>
      <c r="AD724" s="376">
        <f t="shared" si="1774"/>
        <v>4.3487138623290361E-16</v>
      </c>
      <c r="AE724" s="376">
        <f t="shared" si="1775"/>
        <v>-3.7008721773424497E-16</v>
      </c>
      <c r="AF724" s="376">
        <f t="shared" si="1776"/>
        <v>2.9108080500535764E-16</v>
      </c>
      <c r="AG724" s="376">
        <f t="shared" si="1777"/>
        <v>-2.0088832018011014E-16</v>
      </c>
      <c r="AH724" s="376">
        <f t="shared" si="1778"/>
        <v>1.0297580986980865E-16</v>
      </c>
      <c r="AI724" s="376">
        <f t="shared" si="1779"/>
        <v>-1.1059969357097622E-18</v>
      </c>
      <c r="AJ724" s="376">
        <f t="shared" si="1780"/>
        <v>-1.0080631884037095E-16</v>
      </c>
      <c r="AK724" s="376">
        <f t="shared" si="1781"/>
        <v>1.9884470431625839E-16</v>
      </c>
      <c r="AL724" s="376">
        <f t="shared" si="1782"/>
        <v>-2.892415993186667E-16</v>
      </c>
      <c r="AM724" s="376">
        <f t="shared" si="1783"/>
        <v>3.6852310186781595E-16</v>
      </c>
      <c r="AN724" s="376">
        <f t="shared" si="1784"/>
        <v>-4.3364246828232118E-16</v>
      </c>
      <c r="AO724" s="376">
        <f t="shared" si="1785"/>
        <v>4.8209719783023137E-16</v>
      </c>
      <c r="AP724" s="376">
        <f t="shared" si="1786"/>
        <v>-5.1202520242875258E-16</v>
      </c>
      <c r="AQ724" s="376">
        <f t="shared" si="1787"/>
        <v>5.2227636564497794E-16</v>
      </c>
      <c r="AR724" s="376">
        <f t="shared" si="1788"/>
        <v>-5.1245674102542643E-16</v>
      </c>
      <c r="AS724" s="376">
        <f t="shared" si="1789"/>
        <v>4.8294369123731841E-16</v>
      </c>
      <c r="AT724" s="376">
        <f t="shared" si="1790"/>
        <v>-4.3487138623290617E-16</v>
      </c>
      <c r="AU724" s="376">
        <f t="shared" si="1791"/>
        <v>3.7008721773424305E-16</v>
      </c>
      <c r="AV724" s="376">
        <f t="shared" si="1792"/>
        <v>-2.9108080500535532E-16</v>
      </c>
      <c r="AW724" s="376">
        <f t="shared" si="1793"/>
        <v>2.0088832018010752E-16</v>
      </c>
      <c r="AX724" s="376">
        <f t="shared" si="1794"/>
        <v>-1.0297580986980584E-16</v>
      </c>
      <c r="AY724" s="376">
        <f t="shared" si="1795"/>
        <v>1.1059969357069026E-18</v>
      </c>
      <c r="AZ724" s="376">
        <f t="shared" si="1796"/>
        <v>1.00806318840381E-16</v>
      </c>
      <c r="BA724" s="376">
        <f t="shared" si="1797"/>
        <v>-1.9884470431626786E-16</v>
      </c>
      <c r="BB724" s="376">
        <f t="shared" si="1798"/>
        <v>2.8924159931867523E-16</v>
      </c>
      <c r="BC724" s="376">
        <f t="shared" si="1799"/>
        <v>-3.6852310186781269E-16</v>
      </c>
      <c r="BD724" s="376">
        <f t="shared" si="1800"/>
        <v>4.3364246828231862E-16</v>
      </c>
      <c r="BE724" s="376">
        <f t="shared" si="1801"/>
        <v>-4.8209719783023236E-16</v>
      </c>
      <c r="BF724" s="376">
        <f t="shared" si="1802"/>
        <v>5.1202520242875308E-16</v>
      </c>
      <c r="BG724" s="376">
        <f t="shared" si="1803"/>
        <v>-5.2227636564497794E-16</v>
      </c>
      <c r="BH724" s="376">
        <f t="shared" si="1804"/>
        <v>5.1245674102542584E-16</v>
      </c>
      <c r="BI724" s="376">
        <f t="shared" si="1805"/>
        <v>-4.8294369123731733E-16</v>
      </c>
      <c r="BJ724" s="376">
        <f t="shared" si="1806"/>
        <v>4.348713862329005E-16</v>
      </c>
      <c r="BK724" s="376">
        <f t="shared" si="1807"/>
        <v>-3.7008721773423575E-16</v>
      </c>
      <c r="BL724" s="376">
        <f t="shared" si="1808"/>
        <v>2.9108080500534684E-16</v>
      </c>
      <c r="BM724" s="376">
        <f t="shared" si="1809"/>
        <v>-2.0088832018011176E-16</v>
      </c>
      <c r="BN724" s="376">
        <f t="shared" si="1810"/>
        <v>1.029758098698104E-16</v>
      </c>
      <c r="BO724" s="376">
        <f t="shared" si="1811"/>
        <v>-1.1059969357114878E-18</v>
      </c>
      <c r="BP724" s="376">
        <f t="shared" si="1812"/>
        <v>-1.0080631884037647E-16</v>
      </c>
      <c r="BQ724" s="376">
        <f t="shared" si="1813"/>
        <v>1.9884470431626359E-16</v>
      </c>
      <c r="BR724" s="376">
        <f t="shared" si="1814"/>
        <v>-2.8924159931867139E-16</v>
      </c>
    </row>
    <row r="725" spans="2:70">
      <c r="B725" s="373">
        <v>31</v>
      </c>
      <c r="C725" s="373">
        <f t="shared" si="1815"/>
        <v>9.6875000000000034E-3</v>
      </c>
      <c r="D725" s="374">
        <f t="shared" si="1751"/>
        <v>24.003751226954215</v>
      </c>
      <c r="E725" s="375" t="str">
        <f>AK694</f>
        <v>0.00375122695421602</v>
      </c>
      <c r="F725" s="317">
        <v>31</v>
      </c>
      <c r="G725" s="376">
        <f t="shared" si="1816"/>
        <v>-5.6025868505456146E-16</v>
      </c>
      <c r="H725" s="376">
        <f t="shared" si="1752"/>
        <v>6.1174953828198028E-16</v>
      </c>
      <c r="I725" s="376">
        <f t="shared" si="1753"/>
        <v>-6.5734890903942924E-16</v>
      </c>
      <c r="J725" s="376">
        <f t="shared" si="1754"/>
        <v>6.9661765045936169E-16</v>
      </c>
      <c r="K725" s="376">
        <f t="shared" si="1755"/>
        <v>-7.2917758309542638E-16</v>
      </c>
      <c r="L725" s="376">
        <f t="shared" si="1756"/>
        <v>7.5471513699726886E-16</v>
      </c>
      <c r="M725" s="376">
        <f t="shared" si="1757"/>
        <v>-7.7298437156056644E-16</v>
      </c>
      <c r="N725" s="376">
        <f t="shared" si="1758"/>
        <v>7.838093440694955E-16</v>
      </c>
      <c r="O725" s="376">
        <f t="shared" si="1759"/>
        <v>-7.8708580412126329E-16</v>
      </c>
      <c r="P725" s="376">
        <f t="shared" si="1760"/>
        <v>7.8278219761447582E-16</v>
      </c>
      <c r="Q725" s="376">
        <f t="shared" si="1761"/>
        <v>-7.709399706323837E-16</v>
      </c>
      <c r="R725" s="376">
        <f t="shared" si="1762"/>
        <v>7.5167317029444506E-16</v>
      </c>
      <c r="S725" s="376">
        <f t="shared" si="1763"/>
        <v>-7.2516734642021833E-16</v>
      </c>
      <c r="T725" s="376">
        <f t="shared" si="1764"/>
        <v>6.9167776458316949E-16</v>
      </c>
      <c r="U725" s="377">
        <f t="shared" si="1765"/>
        <v>-6.5152694776365715E-16</v>
      </c>
      <c r="V725" s="376">
        <f t="shared" si="1766"/>
        <v>6.0510157027632212E-16</v>
      </c>
      <c r="W725" s="376">
        <f t="shared" si="1767"/>
        <v>-5.5284873388506051E-16</v>
      </c>
      <c r="X725" s="376">
        <f t="shared" si="1768"/>
        <v>4.9527166196862591E-16</v>
      </c>
      <c r="Y725" s="376">
        <f t="shared" si="1769"/>
        <v>-4.3292485320440285E-16</v>
      </c>
      <c r="Z725" s="376">
        <f t="shared" si="1770"/>
        <v>3.6640874144302342E-16</v>
      </c>
      <c r="AA725" s="376">
        <f t="shared" si="1771"/>
        <v>-2.9636391320215507E-16</v>
      </c>
      <c r="AB725" s="376">
        <f t="shared" si="1772"/>
        <v>2.2346493846814984E-16</v>
      </c>
      <c r="AC725" s="376">
        <f t="shared" si="1773"/>
        <v>-1.4841387421834566E-16</v>
      </c>
      <c r="AD725" s="376">
        <f t="shared" si="1774"/>
        <v>7.1933503228531414E-17</v>
      </c>
      <c r="AE725" s="376">
        <f t="shared" si="1775"/>
        <v>5.2396267202152653E-18</v>
      </c>
      <c r="AF725" s="376">
        <f t="shared" si="1776"/>
        <v>-8.2362296199386045E-17</v>
      </c>
      <c r="AG725" s="376">
        <f t="shared" si="1777"/>
        <v>1.5869177174233474E-16</v>
      </c>
      <c r="AH725" s="376">
        <f t="shared" si="1778"/>
        <v>-2.3349295877366892E-16</v>
      </c>
      <c r="AI725" s="376">
        <f t="shared" si="1779"/>
        <v>3.0604548097176722E-16</v>
      </c>
      <c r="AJ725" s="376">
        <f t="shared" si="1780"/>
        <v>-3.756506178866397E-16</v>
      </c>
      <c r="AK725" s="376">
        <f t="shared" si="1781"/>
        <v>4.416380339997378E-16</v>
      </c>
      <c r="AL725" s="376">
        <f t="shared" si="1782"/>
        <v>-5.0337223442152043E-16</v>
      </c>
      <c r="AM725" s="376">
        <f t="shared" si="1783"/>
        <v>5.6025868505456915E-16</v>
      </c>
      <c r="AN725" s="376">
        <f t="shared" si="1784"/>
        <v>-6.1174953828198353E-16</v>
      </c>
      <c r="AO725" s="376">
        <f t="shared" si="1785"/>
        <v>6.5734890903943476E-16</v>
      </c>
      <c r="AP725" s="376">
        <f t="shared" si="1786"/>
        <v>-6.9661765045936366E-16</v>
      </c>
      <c r="AQ725" s="376">
        <f t="shared" si="1787"/>
        <v>7.2917758309543023E-16</v>
      </c>
      <c r="AR725" s="376">
        <f t="shared" si="1788"/>
        <v>-7.5471513699726975E-16</v>
      </c>
      <c r="AS725" s="376">
        <f t="shared" si="1789"/>
        <v>7.7298437156056802E-16</v>
      </c>
      <c r="AT725" s="376">
        <f t="shared" si="1790"/>
        <v>-7.838093440694957E-16</v>
      </c>
      <c r="AU725" s="376">
        <f t="shared" si="1791"/>
        <v>7.8708580412126319E-16</v>
      </c>
      <c r="AV725" s="376">
        <f t="shared" si="1792"/>
        <v>-7.8278219761447542E-16</v>
      </c>
      <c r="AW725" s="376">
        <f t="shared" si="1793"/>
        <v>7.7093997063238479E-16</v>
      </c>
      <c r="AX725" s="376">
        <f t="shared" si="1794"/>
        <v>-7.5167317029444171E-16</v>
      </c>
      <c r="AY725" s="376">
        <f t="shared" si="1795"/>
        <v>7.2516734642021606E-16</v>
      </c>
      <c r="AZ725" s="376">
        <f t="shared" si="1796"/>
        <v>-6.9167776458316949E-16</v>
      </c>
      <c r="BA725" s="376">
        <f t="shared" si="1797"/>
        <v>6.5152694776366011E-16</v>
      </c>
      <c r="BB725" s="376">
        <f t="shared" si="1798"/>
        <v>-6.0510157027631483E-16</v>
      </c>
      <c r="BC725" s="376">
        <f t="shared" si="1799"/>
        <v>5.5284873388505637E-16</v>
      </c>
      <c r="BD725" s="376">
        <f t="shared" si="1800"/>
        <v>-4.9527166196862572E-16</v>
      </c>
      <c r="BE725" s="376">
        <f t="shared" si="1801"/>
        <v>4.3292485320438875E-16</v>
      </c>
      <c r="BF725" s="376">
        <f t="shared" si="1802"/>
        <v>-3.6640874144301336E-16</v>
      </c>
      <c r="BG725" s="376">
        <f t="shared" si="1803"/>
        <v>2.9636391320214964E-16</v>
      </c>
      <c r="BH725" s="376">
        <f t="shared" si="1804"/>
        <v>-2.2346493846815502E-16</v>
      </c>
      <c r="BI725" s="376">
        <f t="shared" si="1805"/>
        <v>1.4841387421832899E-16</v>
      </c>
      <c r="BJ725" s="376">
        <f t="shared" si="1806"/>
        <v>-7.1933503228525646E-17</v>
      </c>
      <c r="BK725" s="376">
        <f t="shared" si="1807"/>
        <v>-5.2396267202210338E-18</v>
      </c>
      <c r="BL725" s="376">
        <f t="shared" si="1808"/>
        <v>8.2362296199380671E-17</v>
      </c>
      <c r="BM725" s="376">
        <f t="shared" si="1809"/>
        <v>-1.5869177174235136E-16</v>
      </c>
      <c r="BN725" s="376">
        <f t="shared" si="1810"/>
        <v>2.3349295877367449E-16</v>
      </c>
      <c r="BO725" s="376">
        <f t="shared" si="1811"/>
        <v>-3.0604548097177254E-16</v>
      </c>
      <c r="BP725" s="376">
        <f t="shared" si="1812"/>
        <v>3.7565061788663492E-16</v>
      </c>
      <c r="BQ725" s="376">
        <f t="shared" si="1813"/>
        <v>-4.4163803399975186E-16</v>
      </c>
      <c r="BR725" s="376">
        <f t="shared" si="1814"/>
        <v>5.0337223442152487E-16</v>
      </c>
    </row>
    <row r="726" spans="2:70">
      <c r="B726" s="373">
        <v>32</v>
      </c>
      <c r="C726" s="373">
        <f t="shared" si="1815"/>
        <v>1.0000000000000004E-2</v>
      </c>
      <c r="D726" s="374">
        <f t="shared" si="1751"/>
        <v>23.999757840348234</v>
      </c>
      <c r="E726" s="375" t="str">
        <f>AL694</f>
        <v>-0.000242159651767242</v>
      </c>
      <c r="F726" s="317">
        <v>32</v>
      </c>
      <c r="G726" s="376">
        <f t="shared" si="1816"/>
        <v>8.1909295820646034E-17</v>
      </c>
      <c r="H726" s="376">
        <f t="shared" si="1752"/>
        <v>-8.1909295820646083E-17</v>
      </c>
      <c r="I726" s="376">
        <f t="shared" si="1753"/>
        <v>8.190929582064612E-17</v>
      </c>
      <c r="J726" s="376">
        <f t="shared" si="1754"/>
        <v>-8.190929582064617E-17</v>
      </c>
      <c r="K726" s="376">
        <f t="shared" si="1755"/>
        <v>8.1909295820646207E-17</v>
      </c>
      <c r="L726" s="376">
        <f t="shared" si="1756"/>
        <v>-8.1909295820646256E-17</v>
      </c>
      <c r="M726" s="376">
        <f t="shared" si="1757"/>
        <v>8.1909295820646293E-17</v>
      </c>
      <c r="N726" s="376">
        <f t="shared" si="1758"/>
        <v>-8.190929582064633E-17</v>
      </c>
      <c r="O726" s="376">
        <f t="shared" si="1759"/>
        <v>8.1909295820646379E-17</v>
      </c>
      <c r="P726" s="376">
        <f t="shared" si="1760"/>
        <v>-8.1909295820646416E-17</v>
      </c>
      <c r="Q726" s="376">
        <f t="shared" si="1761"/>
        <v>8.1909295820647686E-17</v>
      </c>
      <c r="R726" s="376">
        <f t="shared" si="1762"/>
        <v>-8.1909295820646502E-17</v>
      </c>
      <c r="S726" s="376">
        <f t="shared" si="1763"/>
        <v>8.1909295820645319E-17</v>
      </c>
      <c r="T726" s="376">
        <f t="shared" si="1764"/>
        <v>-8.1909295820646589E-17</v>
      </c>
      <c r="U726" s="377">
        <f t="shared" si="1765"/>
        <v>8.1909295820647858E-17</v>
      </c>
      <c r="V726" s="376">
        <f t="shared" si="1766"/>
        <v>-8.1909295820646675E-17</v>
      </c>
      <c r="W726" s="376">
        <f t="shared" si="1767"/>
        <v>8.1909295820645492E-17</v>
      </c>
      <c r="X726" s="376">
        <f t="shared" si="1768"/>
        <v>-8.1909295820646761E-17</v>
      </c>
      <c r="Y726" s="376">
        <f t="shared" si="1769"/>
        <v>8.1909295820648018E-17</v>
      </c>
      <c r="Z726" s="376">
        <f t="shared" si="1770"/>
        <v>-8.1909295820646835E-17</v>
      </c>
      <c r="AA726" s="376">
        <f t="shared" si="1771"/>
        <v>8.1909295820645664E-17</v>
      </c>
      <c r="AB726" s="376">
        <f t="shared" si="1772"/>
        <v>-8.1909295820649374E-17</v>
      </c>
      <c r="AC726" s="376">
        <f t="shared" si="1773"/>
        <v>8.1909295820648191E-17</v>
      </c>
      <c r="AD726" s="376">
        <f t="shared" si="1774"/>
        <v>-8.1909295820647008E-17</v>
      </c>
      <c r="AE726" s="376">
        <f t="shared" si="1775"/>
        <v>8.1909295820645824E-17</v>
      </c>
      <c r="AF726" s="376">
        <f t="shared" si="1776"/>
        <v>-8.1909295820644653E-17</v>
      </c>
      <c r="AG726" s="376">
        <f t="shared" si="1777"/>
        <v>8.1909295820648364E-17</v>
      </c>
      <c r="AH726" s="376">
        <f t="shared" si="1778"/>
        <v>-8.190929582064718E-17</v>
      </c>
      <c r="AI726" s="376">
        <f t="shared" si="1779"/>
        <v>8.1909295820645997E-17</v>
      </c>
      <c r="AJ726" s="376">
        <f t="shared" si="1780"/>
        <v>-8.1909295820649707E-17</v>
      </c>
      <c r="AK726" s="376">
        <f t="shared" si="1781"/>
        <v>8.1909295820648524E-17</v>
      </c>
      <c r="AL726" s="376">
        <f t="shared" si="1782"/>
        <v>-8.190929582064734E-17</v>
      </c>
      <c r="AM726" s="376">
        <f t="shared" si="1783"/>
        <v>8.190929582064617E-17</v>
      </c>
      <c r="AN726" s="376">
        <f t="shared" si="1784"/>
        <v>-8.1909295820644986E-17</v>
      </c>
      <c r="AO726" s="376">
        <f t="shared" si="1785"/>
        <v>8.1909295820648696E-17</v>
      </c>
      <c r="AP726" s="376">
        <f t="shared" si="1786"/>
        <v>-8.1909295820647513E-17</v>
      </c>
      <c r="AQ726" s="376">
        <f t="shared" si="1787"/>
        <v>8.190929582064633E-17</v>
      </c>
      <c r="AR726" s="376">
        <f t="shared" si="1788"/>
        <v>-8.190929582065004E-17</v>
      </c>
      <c r="AS726" s="376">
        <f t="shared" si="1789"/>
        <v>8.1909295820648869E-17</v>
      </c>
      <c r="AT726" s="376">
        <f t="shared" si="1790"/>
        <v>-8.1909295820647686E-17</v>
      </c>
      <c r="AU726" s="376">
        <f t="shared" si="1791"/>
        <v>8.1909295820651396E-17</v>
      </c>
      <c r="AV726" s="376">
        <f t="shared" si="1792"/>
        <v>-8.1909295820645319E-17</v>
      </c>
      <c r="AW726" s="376">
        <f t="shared" si="1793"/>
        <v>8.1909295820649029E-17</v>
      </c>
      <c r="AX726" s="376">
        <f t="shared" si="1794"/>
        <v>-8.1909295820652739E-17</v>
      </c>
      <c r="AY726" s="376">
        <f t="shared" si="1795"/>
        <v>8.1909295820646675E-17</v>
      </c>
      <c r="AZ726" s="376">
        <f t="shared" si="1796"/>
        <v>-8.1909295820650385E-17</v>
      </c>
      <c r="BA726" s="376">
        <f t="shared" si="1797"/>
        <v>8.1909295820644308E-17</v>
      </c>
      <c r="BB726" s="376">
        <f t="shared" si="1798"/>
        <v>-8.1909295820648018E-17</v>
      </c>
      <c r="BC726" s="376">
        <f t="shared" si="1799"/>
        <v>8.1909295820651729E-17</v>
      </c>
      <c r="BD726" s="376">
        <f t="shared" si="1800"/>
        <v>-8.1909295820645664E-17</v>
      </c>
      <c r="BE726" s="376">
        <f t="shared" si="1801"/>
        <v>8.1909295820649374E-17</v>
      </c>
      <c r="BF726" s="376">
        <f t="shared" si="1802"/>
        <v>-8.1909295820643298E-17</v>
      </c>
      <c r="BG726" s="376">
        <f t="shared" si="1803"/>
        <v>8.1909295820647008E-17</v>
      </c>
      <c r="BH726" s="376">
        <f t="shared" si="1804"/>
        <v>-8.1909295820650718E-17</v>
      </c>
      <c r="BI726" s="376">
        <f t="shared" si="1805"/>
        <v>8.1909295820644653E-17</v>
      </c>
      <c r="BJ726" s="376">
        <f t="shared" si="1806"/>
        <v>-8.1909295820648364E-17</v>
      </c>
      <c r="BK726" s="376">
        <f t="shared" si="1807"/>
        <v>8.1909295820652074E-17</v>
      </c>
      <c r="BL726" s="376">
        <f t="shared" si="1808"/>
        <v>-8.1909295820645997E-17</v>
      </c>
      <c r="BM726" s="376">
        <f t="shared" si="1809"/>
        <v>8.1909295820649707E-17</v>
      </c>
      <c r="BN726" s="376">
        <f t="shared" si="1810"/>
        <v>-8.1909295820653417E-17</v>
      </c>
      <c r="BO726" s="376">
        <f t="shared" si="1811"/>
        <v>8.190929582064734E-17</v>
      </c>
      <c r="BP726" s="376">
        <f t="shared" si="1812"/>
        <v>-8.1909295820651063E-17</v>
      </c>
      <c r="BQ726" s="376">
        <f t="shared" si="1813"/>
        <v>8.1909295820644986E-17</v>
      </c>
      <c r="BR726" s="376">
        <f t="shared" si="1814"/>
        <v>-8.1909295820648696E-17</v>
      </c>
    </row>
    <row r="727" spans="2:70">
      <c r="B727" s="373">
        <v>33</v>
      </c>
      <c r="C727" s="373">
        <f t="shared" si="1815"/>
        <v>1.0312500000000004E-2</v>
      </c>
      <c r="D727" s="374">
        <f t="shared" ref="D727:D758" si="1817">Vo_set2+E727</f>
        <v>23.995766785872053</v>
      </c>
      <c r="E727" s="375" t="str">
        <f>AM694</f>
        <v>-0.00423321412794774</v>
      </c>
      <c r="F727" s="317">
        <v>33</v>
      </c>
      <c r="G727" s="376">
        <f t="shared" ref="G727:G744" si="1818">2*IMREAL(K658)*COS(2*PI()*B658*1/Nt_input)-2*IMAGINARY(K658)*SIN(2*PI()*B658*1/Nt_input)</f>
        <v>3.9874687282980787E-15</v>
      </c>
      <c r="H727" s="376">
        <f t="shared" ref="H727:H744" si="1819">2*IMREAL(K658)*COS(2*PI()*B658*2/Nt_input)-2*IMAGINARY(K658)*SIN(2*PI()*B658*2/Nt_input)</f>
        <v>-4.0557583803455129E-15</v>
      </c>
      <c r="I727" s="376">
        <f t="shared" ref="I727:I744" si="1820">2*IMREAL(K658)*COS(2*PI()*B658*3/Nt_input)-2*IMAGINARY(K658)*SIN(2*PI()*B658*3/Nt_input)</f>
        <v>4.0849888620871638E-15</v>
      </c>
      <c r="J727" s="376">
        <f t="shared" ref="J727:J744" si="1821">2*IMREAL(K658)*COS(2*PI()*B658*4/Nt_input)-2*IMAGINARY(K658)*SIN(2*PI()*B658*4/Nt_input)</f>
        <v>-4.0748786680048516E-15</v>
      </c>
      <c r="K727" s="376">
        <f t="shared" ref="K727:K744" si="1822">2*IMREAL(K658)*COS(2*PI()*B658*5/Nt_input)-2*IMAGINARY(K658)*SIN(2*PI()*B658*5/Nt_input)</f>
        <v>4.0255251647943832E-15</v>
      </c>
      <c r="L727" s="376">
        <f t="shared" ref="L727:L744" si="1823">2*IMREAL(K658)*COS(2*PI()*B658*6/Nt_input)-2*IMAGINARY(K658)*SIN(2*PI()*B658*6/Nt_input)</f>
        <v>-3.9374036536710468E-15</v>
      </c>
      <c r="M727" s="376">
        <f t="shared" ref="M727:M744" si="1824">2*IMREAL(K658)*COS(2*PI()*B658*7/Nt_input)-2*IMAGINARY(K658)*SIN(2*PI()*B658*7/Nt_input)</f>
        <v>3.811362792959078E-15</v>
      </c>
      <c r="N727" s="376">
        <f t="shared" ref="N727:N744" si="1825">2*IMREAL(K658)*COS(2*PI()*B658*8/Nt_input)-2*IMAGINARY(K658)*SIN(2*PI()*B658*8/Nt_input)</f>
        <v>-3.6486164250480743E-15</v>
      </c>
      <c r="O727" s="376">
        <f t="shared" ref="O727:O744" si="1826">2*IMREAL(K658)*COS(2*PI()*B658*9/Nt_input)-2*IMAGINARY(K658)*SIN(2*PI()*B658*9/Nt_input)</f>
        <v>3.4507318864272352E-15</v>
      </c>
      <c r="P727" s="376">
        <f t="shared" ref="P727:P744" si="1827">2*IMREAL(K658)*COS(2*PI()*B658*10/Nt_input)-2*IMAGINARY(K658)*SIN(2*PI()*B658*10/Nt_input)</f>
        <v>-3.2196149133781613E-15</v>
      </c>
      <c r="Q727" s="376">
        <f t="shared" ref="Q727:Q744" si="1828">2*IMREAL(K658)*COS(2*PI()*B658*11/Nt_input)-2*IMAGINARY(K658)*SIN(2*PI()*B658*11/Nt_input)</f>
        <v>2.9574912886927218E-15</v>
      </c>
      <c r="R727" s="376">
        <f t="shared" ref="R727:R744" si="1829">2*IMREAL(K658)*COS(2*PI()*B658*12/Nt_input)-2*IMAGINARY(K658)*SIN(2*PI()*B658*12/Nt_input)</f>
        <v>-2.6668854061679779E-15</v>
      </c>
      <c r="S727" s="376">
        <f t="shared" ref="S727:S744" si="1830">2*IMREAL(K658)*COS(2*PI()*B658*13/Nt_input)-2*IMAGINARY(K658)*SIN(2*PI()*B658*13/Nt_input)</f>
        <v>2.3505959593139785E-15</v>
      </c>
      <c r="T727" s="376">
        <f t="shared" ref="T727:T744" si="1831">2*IMREAL(K658)*COS(2*PI()*B658*14/Nt_input)-2*IMAGINARY(K658)*SIN(2*PI()*B658*14/Nt_input)</f>
        <v>-2.0116689884053263E-15</v>
      </c>
      <c r="U727" s="377">
        <f t="shared" ref="U727:U744" si="1832">2*IMREAL(K658)*COS(2*PI()*B658*15/Nt_input)-2*IMAGINARY(K658)*SIN(2*PI()*B658*15/Nt_input)</f>
        <v>1.6533685454482011E-15</v>
      </c>
      <c r="V727" s="376">
        <f t="shared" ref="V727:V744" si="1833">2*IMREAL(K658)*COS(2*PI()*B658*16/Nt_input)-2*IMAGINARY(K658)*SIN(2*PI()*B658*16/Nt_input)</f>
        <v>-1.279145259575225E-15</v>
      </c>
      <c r="W727" s="376">
        <f t="shared" ref="W727:W744" si="1834">2*IMREAL(K658)*COS(2*PI()*B658*17/Nt_input)-2*IMAGINARY(K658)*SIN(2*PI()*B658*17/Nt_input)</f>
        <v>8.9260310560061225E-16</v>
      </c>
      <c r="X727" s="376">
        <f t="shared" ref="X727:X744" si="1835">2*IMREAL(K658)*COS(2*PI()*B658*18/Nt_input)-2*IMAGINARY(K658)*SIN(2*PI()*B658*18/Nt_input)</f>
        <v>-4.9746469577257403E-16</v>
      </c>
      <c r="Y727" s="376">
        <f t="shared" ref="Y727:Y744" si="1836">2*IMREAL(K658)*COS(2*PI()*B658*19/Nt_input)-2*IMAGINARY(K658)*SIN(2*PI()*B658*19/Nt_input)</f>
        <v>9.7535428982380908E-17</v>
      </c>
      <c r="Z727" s="376">
        <f t="shared" ref="Z727:Z744" si="1837">2*IMREAL(K658)*COS(2*PI()*B658*20/Nt_input)-2*IMAGINARY(K658)*SIN(2*PI()*B658*20/Nt_input)</f>
        <v>3.0333315730723017E-16</v>
      </c>
      <c r="AA727" s="376">
        <f t="shared" ref="AA727:AA744" si="1838">2*IMREAL(K658)*COS(2*PI()*B658*21/Nt_input)-2*IMAGINARY(K658)*SIN(2*PI()*B658*21/Nt_input)</f>
        <v>-7.0128047947317299E-16</v>
      </c>
      <c r="AB727" s="376">
        <f t="shared" ref="AB727:AB744" si="1839">2*IMREAL(K658)*COS(2*PI()*B658*22/Nt_input)-2*IMAGINARY(K658)*SIN(2*PI()*B658*22/Nt_input)</f>
        <v>1.0924740872628834E-15</v>
      </c>
      <c r="AC727" s="376">
        <f t="shared" ref="AC727:AC744" si="1840">2*IMREAL(K658)*COS(2*PI()*B658*23/Nt_input)-2*IMAGINARY(K658)*SIN(2*PI()*B658*23/Nt_input)</f>
        <v>-1.473146572385168E-15</v>
      </c>
      <c r="AD727" s="376">
        <f t="shared" ref="AD727:AD744" si="1841">2*IMREAL(K658)*COS(2*PI()*B658*24/Nt_input)-2*IMAGINARY(K658)*SIN(2*PI()*B658*24/Nt_input)</f>
        <v>1.8396318507115509E-15</v>
      </c>
      <c r="AE727" s="376">
        <f t="shared" ref="AE727:AE744" si="1842">2*IMREAL(K658)*COS(2*PI()*B658*25/Nt_input)-2*IMAGINARY(K658)*SIN(2*PI()*B658*25/Nt_input)</f>
        <v>-2.1884004686705167E-15</v>
      </c>
      <c r="AF727" s="376">
        <f t="shared" ref="AF727:AF744" si="1843">2*IMREAL(K658)*COS(2*PI()*B658*26/Nt_input)-2*IMAGINARY(K658)*SIN(2*PI()*B658*26/Nt_input)</f>
        <v>2.5160935938148015E-15</v>
      </c>
      <c r="AG727" s="376">
        <f t="shared" ref="AG727:AG744" si="1844">2*IMREAL(K658)*COS(2*PI()*B658*27/Nt_input)-2*IMAGINARY(K658)*SIN(2*PI()*B658*27/Nt_input)</f>
        <v>-2.8195553622139808E-15</v>
      </c>
      <c r="AH727" s="376">
        <f t="shared" ref="AH727:AH744" si="1845">2*IMREAL(K658)*COS(2*PI()*B658*28/Nt_input)-2*IMAGINARY(K658)*SIN(2*PI()*B658*28/Nt_input)</f>
        <v>3.0958632711492938E-15</v>
      </c>
      <c r="AI727" s="376">
        <f t="shared" ref="AI727:AI744" si="1846">2*IMREAL(K658)*COS(2*PI()*B658*29/Nt_input)-2*IMAGINARY(K658)*SIN(2*PI()*B658*29/Nt_input)</f>
        <v>-3.3423563244124268E-15</v>
      </c>
      <c r="AJ727" s="376">
        <f t="shared" ref="AJ727:AJ744" si="1847">2*IMREAL(K658)*COS(2*PI()*B658*30/Nt_input)-2*IMAGINARY(K658)*SIN(2*PI()*B658*30/Nt_input)</f>
        <v>3.5566606591536449E-15</v>
      </c>
      <c r="AK727" s="376">
        <f t="shared" ref="AK727:AK744" si="1848">2*IMREAL(K658)*COS(2*PI()*B658*31/Nt_input)-2*IMAGINARY(K658)*SIN(2*PI()*B658*31/Nt_input)</f>
        <v>-3.7367124074787251E-15</v>
      </c>
      <c r="AL727" s="376">
        <f t="shared" ref="AL727:AL744" si="1849">2*IMREAL(K658)*COS(2*PI()*B658*32/Nt_input)-2*IMAGINARY(K658)*SIN(2*PI()*B658*32/Nt_input)</f>
        <v>3.8807775726249989E-15</v>
      </c>
      <c r="AM727" s="376">
        <f t="shared" ref="AM727:AM744" si="1850">2*IMREAL(K658)*COS(2*PI()*B658*33/Nt_input)-2*IMAGINARY(K658)*SIN(2*PI()*B658*33/Nt_input)</f>
        <v>-3.9874687282980779E-15</v>
      </c>
      <c r="AN727" s="376">
        <f t="shared" ref="AN727:AN744" si="1851">2*IMREAL(K658)*COS(2*PI()*B658*34/Nt_input)-2*IMAGINARY(K658)*SIN(2*PI()*B658*34/Nt_input)</f>
        <v>4.0557583803455122E-15</v>
      </c>
      <c r="AO727" s="376">
        <f t="shared" ref="AO727:AO744" si="1852">2*IMREAL(K658)*COS(2*PI()*B658*35/Nt_input)-2*IMAGINARY(K658)*SIN(2*PI()*B658*35/Nt_input)</f>
        <v>-4.084988862087163E-15</v>
      </c>
      <c r="AP727" s="376">
        <f t="shared" ref="AP727:AP744" si="1853">2*IMREAL(K658)*COS(2*PI()*B658*36/Nt_input)-2*IMAGINARY(K658)*SIN(2*PI()*B658*36/Nt_input)</f>
        <v>4.0748786680048516E-15</v>
      </c>
      <c r="AQ727" s="376">
        <f t="shared" ref="AQ727:AQ744" si="1854">2*IMREAL(K658)*COS(2*PI()*B658*37/Nt_input)-2*IMAGINARY(K658)*SIN(2*PI()*B658*37/Nt_input)</f>
        <v>-4.0255251647943864E-15</v>
      </c>
      <c r="AR727" s="376">
        <f t="shared" ref="AR727:AR744" si="1855">2*IMREAL(K658)*COS(2*PI()*B658*38/Nt_input)-2*IMAGINARY(K658)*SIN(2*PI()*B658*38/Nt_input)</f>
        <v>3.9374036536710516E-15</v>
      </c>
      <c r="AS727" s="376">
        <f t="shared" ref="AS727:AS744" si="1856">2*IMREAL(K658)*COS(2*PI()*B658*39/Nt_input)-2*IMAGINARY(K658)*SIN(2*PI()*B658*39/Nt_input)</f>
        <v>-3.8113627929590835E-15</v>
      </c>
      <c r="AT727" s="376">
        <f t="shared" ref="AT727:AT744" si="1857">2*IMREAL(K658)*COS(2*PI()*B658*40/Nt_input)-2*IMAGINARY(K658)*SIN(2*PI()*B658*40/Nt_input)</f>
        <v>3.6486164250480562E-15</v>
      </c>
      <c r="AU727" s="376">
        <f t="shared" ref="AU727:AU744" si="1858">2*IMREAL(K658)*COS(2*PI()*B658*41/Nt_input)-2*IMAGINARY(K658)*SIN(2*PI()*B658*41/Nt_input)</f>
        <v>-3.4507318864272123E-15</v>
      </c>
      <c r="AV727" s="376">
        <f t="shared" ref="AV727:AV744" si="1859">2*IMREAL(K658)*COS(2*PI()*B658*42/Nt_input)-2*IMAGINARY(K658)*SIN(2*PI()*B658*42/Nt_input)</f>
        <v>3.2196149133781447E-15</v>
      </c>
      <c r="AW727" s="376">
        <f t="shared" ref="AW727:AW744" si="1860">2*IMREAL(K658)*COS(2*PI()*B658*43/Nt_input)-2*IMAGINARY(K658)*SIN(2*PI()*B658*43/Nt_input)</f>
        <v>-2.9574912886927029E-15</v>
      </c>
      <c r="AX727" s="376">
        <f t="shared" ref="AX727:AX744" si="1861">2*IMREAL(K658)*COS(2*PI()*B658*44/Nt_input)-2*IMAGINARY(K658)*SIN(2*PI()*B658*44/Nt_input)</f>
        <v>2.6668854061679574E-15</v>
      </c>
      <c r="AY727" s="376">
        <f t="shared" ref="AY727:AY744" si="1862">2*IMREAL(K658)*COS(2*PI()*B658*45/Nt_input)-2*IMAGINARY(K658)*SIN(2*PI()*B658*45/Nt_input)</f>
        <v>-2.3505959593139564E-15</v>
      </c>
      <c r="AZ727" s="376">
        <f t="shared" ref="AZ727:AZ744" si="1863">2*IMREAL(K658)*COS(2*PI()*B658*46/Nt_input)-2*IMAGINARY(K658)*SIN(2*PI()*B658*46/Nt_input)</f>
        <v>2.0116689884053031E-15</v>
      </c>
      <c r="BA727" s="376">
        <f t="shared" ref="BA727:BA744" si="1864">2*IMREAL(K658)*COS(2*PI()*B658*47/Nt_input)-2*IMAGINARY(K658)*SIN(2*PI()*B658*47/Nt_input)</f>
        <v>-1.6533685454481763E-15</v>
      </c>
      <c r="BB727" s="376">
        <f t="shared" ref="BB727:BB744" si="1865">2*IMREAL(K658)*COS(2*PI()*B658*48/Nt_input)-2*IMAGINARY(K658)*SIN(2*PI()*B658*48/Nt_input)</f>
        <v>1.2791452595751993E-15</v>
      </c>
      <c r="BC727" s="376">
        <f t="shared" ref="BC727:BC744" si="1866">2*IMREAL(K658)*COS(2*PI()*B658*49/Nt_input)-2*IMAGINARY(K658)*SIN(2*PI()*B658*49/Nt_input)</f>
        <v>-8.9260310560058602E-16</v>
      </c>
      <c r="BD727" s="376">
        <f t="shared" ref="BD727:BD744" si="1867">2*IMREAL(K658)*COS(2*PI()*B658*50/Nt_input)-2*IMAGINARY(K658)*SIN(2*PI()*B658*50/Nt_input)</f>
        <v>4.9746469577254731E-16</v>
      </c>
      <c r="BE727" s="376">
        <f t="shared" ref="BE727:BE744" si="1868">2*IMREAL(K658)*COS(2*PI()*B658*51/Nt_input)-2*IMAGINARY(K658)*SIN(2*PI()*B658*51/Nt_input)</f>
        <v>-9.7535428982353889E-17</v>
      </c>
      <c r="BF727" s="376">
        <f t="shared" ref="BF727:BF744" si="1869">2*IMREAL(K658)*COS(2*PI()*B658*52/Nt_input)-2*IMAGINARY(K658)*SIN(2*PI()*B658*52/Nt_input)</f>
        <v>-3.0333315730722819E-16</v>
      </c>
      <c r="BG727" s="376">
        <f t="shared" ref="BG727:BG744" si="1870">2*IMREAL(K658)*COS(2*PI()*B658*53/Nt_input)-2*IMAGINARY(K658)*SIN(2*PI()*B658*53/Nt_input)</f>
        <v>7.0128047947317102E-16</v>
      </c>
      <c r="BH727" s="376">
        <f t="shared" ref="BH727:BH744" si="1871">2*IMREAL(K658)*COS(2*PI()*B658*54/Nt_input)-2*IMAGINARY(K658)*SIN(2*PI()*B658*54/Nt_input)</f>
        <v>-1.0924740872628815E-15</v>
      </c>
      <c r="BI727" s="376">
        <f t="shared" ref="BI727:BI744" si="1872">2*IMREAL(K658)*COS(2*PI()*B658*55/Nt_input)-2*IMAGINARY(K658)*SIN(2*PI()*B658*55/Nt_input)</f>
        <v>1.473146572385166E-15</v>
      </c>
      <c r="BJ727" s="376">
        <f t="shared" ref="BJ727:BJ744" si="1873">2*IMREAL(K658)*COS(2*PI()*B658*56/Nt_input)-2*IMAGINARY(K658)*SIN(2*PI()*B658*56/Nt_input)</f>
        <v>-1.8396318507115493E-15</v>
      </c>
      <c r="BK727" s="376">
        <f t="shared" ref="BK727:BK744" si="1874">2*IMREAL(K658)*COS(2*PI()*B658*57/Nt_input)-2*IMAGINARY(K658)*SIN(2*PI()*B658*57/Nt_input)</f>
        <v>2.1884004686705151E-15</v>
      </c>
      <c r="BL727" s="376">
        <f t="shared" ref="BL727:BL744" si="1875">2*IMREAL(K658)*COS(2*PI()*B658*58/Nt_input)-2*IMAGINARY(K658)*SIN(2*PI()*B658*58/Nt_input)</f>
        <v>-2.5160935938148E-15</v>
      </c>
      <c r="BM727" s="376">
        <f t="shared" ref="BM727:BM744" si="1876">2*IMREAL(K658)*COS(2*PI()*B658*59/Nt_input)-2*IMAGINARY(K658)*SIN(2*PI()*B658*59/Nt_input)</f>
        <v>2.8195553622139796E-15</v>
      </c>
      <c r="BN727" s="376">
        <f t="shared" ref="BN727:BN744" si="1877">2*IMREAL(K658)*COS(2*PI()*B658*60/Nt_input)-2*IMAGINARY(K658)*SIN(2*PI()*B658*60/Nt_input)</f>
        <v>-3.0958632711492922E-15</v>
      </c>
      <c r="BO727" s="376">
        <f t="shared" ref="BO727:BO744" si="1878">2*IMREAL(K658)*COS(2*PI()*B658*61/Nt_input)-2*IMAGINARY(K658)*SIN(2*PI()*B658*61/Nt_input)</f>
        <v>3.3423563244124253E-15</v>
      </c>
      <c r="BP727" s="376">
        <f t="shared" ref="BP727:BP744" si="1879">2*IMREAL(K658)*COS(2*PI()*B658*62/Nt_input)-2*IMAGINARY(K658)*SIN(2*PI()*B658*62/Nt_input)</f>
        <v>-3.5566606591536441E-15</v>
      </c>
      <c r="BQ727" s="376">
        <f t="shared" ref="BQ727:BQ744" si="1880">2*IMREAL(K658)*COS(2*PI()*B658*63/Nt_input)-2*IMAGINARY(K658)*SIN(2*PI()*B658*63/Nt_input)</f>
        <v>3.7367124074787243E-15</v>
      </c>
      <c r="BR727" s="376">
        <f t="shared" ref="BR727:BR744" si="1881">2*IMREAL(K658)*COS(2*PI()*B658*64/Nt_input)-2*IMAGINARY(K658)*SIN(2*PI()*B658*64/Nt_input)</f>
        <v>-3.8807775726249981E-15</v>
      </c>
    </row>
    <row r="728" spans="2:70">
      <c r="B728" s="373">
        <v>34</v>
      </c>
      <c r="C728" s="373">
        <f t="shared" ref="C728:C758" si="1882">C727+Div_Nt_input</f>
        <v>1.0625000000000004E-2</v>
      </c>
      <c r="D728" s="374">
        <f t="shared" si="1817"/>
        <v>23.991816499562052</v>
      </c>
      <c r="E728" s="375" t="str">
        <f>AN694</f>
        <v>-0.00818350043794718</v>
      </c>
      <c r="F728" s="317">
        <v>34</v>
      </c>
      <c r="G728" s="376">
        <f t="shared" si="1818"/>
        <v>-1.0141337626727099E-15</v>
      </c>
      <c r="H728" s="376">
        <f t="shared" si="1819"/>
        <v>8.0809990902314839E-16</v>
      </c>
      <c r="I728" s="376">
        <f t="shared" si="1820"/>
        <v>-5.7101122905747566E-16</v>
      </c>
      <c r="J728" s="376">
        <f t="shared" si="1821"/>
        <v>3.1197890778591296E-16</v>
      </c>
      <c r="K728" s="376">
        <f t="shared" si="1822"/>
        <v>-4.0957412047924968E-17</v>
      </c>
      <c r="L728" s="376">
        <f t="shared" si="1823"/>
        <v>-2.3163805406588851E-16</v>
      </c>
      <c r="M728" s="376">
        <f t="shared" si="1824"/>
        <v>4.9533179966606214E-16</v>
      </c>
      <c r="N728" s="376">
        <f t="shared" si="1825"/>
        <v>-7.3999022199034288E-16</v>
      </c>
      <c r="O728" s="376">
        <f t="shared" si="1826"/>
        <v>9.5621123507483251E-16</v>
      </c>
      <c r="P728" s="376">
        <f t="shared" si="1827"/>
        <v>-1.1356855866448351E-15</v>
      </c>
      <c r="Q728" s="376">
        <f t="shared" si="1828"/>
        <v>1.2715161780198936E-15</v>
      </c>
      <c r="R728" s="376">
        <f t="shared" si="1829"/>
        <v>-1.3584831157481338E-15</v>
      </c>
      <c r="S728" s="376">
        <f t="shared" si="1830"/>
        <v>1.3932443091842801E-15</v>
      </c>
      <c r="T728" s="376">
        <f t="shared" si="1831"/>
        <v>-1.3744639051588854E-15</v>
      </c>
      <c r="U728" s="377">
        <f t="shared" si="1832"/>
        <v>1.302863624066475E-15</v>
      </c>
      <c r="V728" s="376">
        <f t="shared" si="1833"/>
        <v>-1.1811950245555249E-15</v>
      </c>
      <c r="W728" s="376">
        <f t="shared" si="1834"/>
        <v>1.0141337626727062E-15</v>
      </c>
      <c r="X728" s="376">
        <f t="shared" si="1835"/>
        <v>-8.0809990902314858E-16</v>
      </c>
      <c r="Y728" s="376">
        <f t="shared" si="1836"/>
        <v>5.7101122905747378E-16</v>
      </c>
      <c r="Z728" s="376">
        <f t="shared" si="1837"/>
        <v>-3.1197890778591573E-16</v>
      </c>
      <c r="AA728" s="376">
        <f t="shared" si="1838"/>
        <v>4.0957412047912839E-17</v>
      </c>
      <c r="AB728" s="376">
        <f t="shared" si="1839"/>
        <v>2.3163805406589048E-16</v>
      </c>
      <c r="AC728" s="376">
        <f t="shared" si="1840"/>
        <v>-4.9533179966605948E-16</v>
      </c>
      <c r="AD728" s="376">
        <f t="shared" si="1841"/>
        <v>7.3999022199035304E-16</v>
      </c>
      <c r="AE728" s="376">
        <f t="shared" si="1842"/>
        <v>-9.5621123507483745E-16</v>
      </c>
      <c r="AF728" s="376">
        <f t="shared" si="1843"/>
        <v>1.1356855866448362E-15</v>
      </c>
      <c r="AG728" s="376">
        <f t="shared" si="1844"/>
        <v>-1.2715161780198902E-15</v>
      </c>
      <c r="AH728" s="376">
        <f t="shared" si="1845"/>
        <v>1.3584831157481346E-15</v>
      </c>
      <c r="AI728" s="376">
        <f t="shared" si="1846"/>
        <v>-1.3932443091842803E-15</v>
      </c>
      <c r="AJ728" s="376">
        <f t="shared" si="1847"/>
        <v>1.3744639051588868E-15</v>
      </c>
      <c r="AK728" s="376">
        <f t="shared" si="1848"/>
        <v>-1.3028636240664707E-15</v>
      </c>
      <c r="AL728" s="376">
        <f t="shared" si="1849"/>
        <v>1.1811950245555239E-15</v>
      </c>
      <c r="AM728" s="376">
        <f t="shared" si="1850"/>
        <v>-1.0141337626727115E-15</v>
      </c>
      <c r="AN728" s="376">
        <f t="shared" si="1851"/>
        <v>8.0809990902313882E-16</v>
      </c>
      <c r="AO728" s="376">
        <f t="shared" si="1852"/>
        <v>-5.7101122905747191E-16</v>
      </c>
      <c r="AP728" s="376">
        <f t="shared" si="1853"/>
        <v>3.1197890778591385E-16</v>
      </c>
      <c r="AQ728" s="376">
        <f t="shared" si="1854"/>
        <v>-4.0957412047910966E-17</v>
      </c>
      <c r="AR728" s="376">
        <f t="shared" si="1855"/>
        <v>-2.3163805406589246E-16</v>
      </c>
      <c r="AS728" s="376">
        <f t="shared" si="1856"/>
        <v>4.9533179966607989E-16</v>
      </c>
      <c r="AT728" s="376">
        <f t="shared" si="1857"/>
        <v>-7.3999022199033795E-16</v>
      </c>
      <c r="AU728" s="376">
        <f t="shared" si="1858"/>
        <v>9.5621123507483883E-16</v>
      </c>
      <c r="AV728" s="376">
        <f t="shared" si="1859"/>
        <v>-1.1356855866448489E-15</v>
      </c>
      <c r="AW728" s="376">
        <f t="shared" si="1860"/>
        <v>1.271516178019891E-15</v>
      </c>
      <c r="AX728" s="376">
        <f t="shared" si="1861"/>
        <v>-1.3584831157481349E-15</v>
      </c>
      <c r="AY728" s="376">
        <f t="shared" si="1862"/>
        <v>1.3932443091842809E-15</v>
      </c>
      <c r="AZ728" s="376">
        <f t="shared" si="1863"/>
        <v>-1.3744639051588864E-15</v>
      </c>
      <c r="BA728" s="376">
        <f t="shared" si="1864"/>
        <v>1.3028636240664701E-15</v>
      </c>
      <c r="BB728" s="376">
        <f t="shared" si="1865"/>
        <v>-1.1811950245555122E-15</v>
      </c>
      <c r="BC728" s="376">
        <f t="shared" si="1866"/>
        <v>1.0141337626727101E-15</v>
      </c>
      <c r="BD728" s="376">
        <f t="shared" si="1867"/>
        <v>-8.0809990902313724E-16</v>
      </c>
      <c r="BE728" s="376">
        <f t="shared" si="1868"/>
        <v>5.7101122905748798E-16</v>
      </c>
      <c r="BF728" s="376">
        <f t="shared" si="1869"/>
        <v>-3.1197890778591188E-16</v>
      </c>
      <c r="BG728" s="376">
        <f t="shared" si="1870"/>
        <v>4.0957412047908895E-17</v>
      </c>
      <c r="BH728" s="376">
        <f t="shared" si="1871"/>
        <v>2.316380540658749E-16</v>
      </c>
      <c r="BI728" s="376">
        <f t="shared" si="1872"/>
        <v>-4.9533179966606332E-16</v>
      </c>
      <c r="BJ728" s="376">
        <f t="shared" si="1873"/>
        <v>7.3999022199035649E-16</v>
      </c>
      <c r="BK728" s="376">
        <f t="shared" si="1874"/>
        <v>-9.5621123507482601E-16</v>
      </c>
      <c r="BL728" s="376">
        <f t="shared" si="1875"/>
        <v>1.1356855866448386E-15</v>
      </c>
      <c r="BM728" s="376">
        <f t="shared" si="1876"/>
        <v>-1.2715161780199001E-15</v>
      </c>
      <c r="BN728" s="376">
        <f t="shared" si="1877"/>
        <v>1.358483115748131E-15</v>
      </c>
      <c r="BO728" s="376">
        <f t="shared" si="1878"/>
        <v>-1.3932443091842805E-15</v>
      </c>
      <c r="BP728" s="376">
        <f t="shared" si="1879"/>
        <v>1.3744639051588826E-15</v>
      </c>
      <c r="BQ728" s="376">
        <f t="shared" si="1880"/>
        <v>-1.3028636240664764E-15</v>
      </c>
      <c r="BR728" s="376">
        <f t="shared" si="1881"/>
        <v>1.1811950245555217E-15</v>
      </c>
    </row>
    <row r="729" spans="2:70">
      <c r="B729" s="373">
        <v>35</v>
      </c>
      <c r="C729" s="373">
        <f t="shared" si="1882"/>
        <v>1.0937500000000005E-2</v>
      </c>
      <c r="D729" s="374">
        <f t="shared" si="1817"/>
        <v>23.987945024834801</v>
      </c>
      <c r="E729" s="375" t="str">
        <f>AO694</f>
        <v>-0.0120549751651998</v>
      </c>
      <c r="F729" s="317">
        <v>35</v>
      </c>
      <c r="G729" s="376">
        <f t="shared" si="1818"/>
        <v>-7.8449896091900612E-18</v>
      </c>
      <c r="H729" s="376">
        <f t="shared" si="1819"/>
        <v>-2.1300032959951356E-17</v>
      </c>
      <c r="I729" s="376">
        <f t="shared" si="1820"/>
        <v>4.8610710992796053E-17</v>
      </c>
      <c r="J729" s="376">
        <f t="shared" si="1821"/>
        <v>-7.1735067235303784E-17</v>
      </c>
      <c r="K729" s="376">
        <f t="shared" si="1822"/>
        <v>8.8681647655052342E-17</v>
      </c>
      <c r="L729" s="376">
        <f t="shared" si="1823"/>
        <v>-9.7991024125318822E-17</v>
      </c>
      <c r="M729" s="376">
        <f t="shared" si="1824"/>
        <v>9.8861479395398696E-17</v>
      </c>
      <c r="N729" s="376">
        <f t="shared" si="1825"/>
        <v>-9.1218050441912607E-17</v>
      </c>
      <c r="O729" s="376">
        <f t="shared" si="1826"/>
        <v>7.5718984234044187E-17</v>
      </c>
      <c r="P729" s="376">
        <f t="shared" si="1827"/>
        <v>-5.3699049946543606E-17</v>
      </c>
      <c r="Q729" s="376">
        <f t="shared" si="1828"/>
        <v>2.7054589534648012E-17</v>
      </c>
      <c r="R729" s="376">
        <f t="shared" si="1829"/>
        <v>1.919793961777946E-18</v>
      </c>
      <c r="S729" s="376">
        <f t="shared" si="1830"/>
        <v>-3.072884609128823E-17</v>
      </c>
      <c r="T729" s="376">
        <f t="shared" si="1831"/>
        <v>5.6891550628743555E-17</v>
      </c>
      <c r="U729" s="377">
        <f t="shared" si="1832"/>
        <v>-7.8154793026703442E-17</v>
      </c>
      <c r="V729" s="376">
        <f t="shared" si="1833"/>
        <v>9.2687397127366251E-17</v>
      </c>
      <c r="W729" s="376">
        <f t="shared" si="1834"/>
        <v>-9.9237824823709502E-17</v>
      </c>
      <c r="X729" s="376">
        <f t="shared" si="1835"/>
        <v>9.7241957680903206E-17</v>
      </c>
      <c r="Y729" s="376">
        <f t="shared" si="1836"/>
        <v>-8.687167843713175E-17</v>
      </c>
      <c r="Z729" s="376">
        <f t="shared" si="1837"/>
        <v>6.9020068577596197E-17</v>
      </c>
      <c r="AA729" s="376">
        <f t="shared" si="1838"/>
        <v>-4.5224496756677288E-17</v>
      </c>
      <c r="AB729" s="376">
        <f t="shared" si="1839"/>
        <v>1.7534221641714949E-17</v>
      </c>
      <c r="AC729" s="376">
        <f t="shared" si="1840"/>
        <v>1.1666088867427279E-17</v>
      </c>
      <c r="AD729" s="376">
        <f t="shared" si="1841"/>
        <v>-3.986172363667019E-17</v>
      </c>
      <c r="AE729" s="376">
        <f t="shared" si="1842"/>
        <v>6.4624493532050903E-17</v>
      </c>
      <c r="AF729" s="376">
        <f t="shared" si="1843"/>
        <v>-8.3821845437500397E-17</v>
      </c>
      <c r="AG729" s="376">
        <f t="shared" si="1844"/>
        <v>9.5800516297258307E-17</v>
      </c>
      <c r="AH729" s="376">
        <f t="shared" si="1845"/>
        <v>-9.952891102013467E-17</v>
      </c>
      <c r="AI729" s="376">
        <f t="shared" si="1846"/>
        <v>9.4685942756079406E-17</v>
      </c>
      <c r="AJ729" s="376">
        <f t="shared" si="1847"/>
        <v>-8.1688684680111644E-17</v>
      </c>
      <c r="AK729" s="376">
        <f t="shared" si="1848"/>
        <v>6.1656451930538591E-17</v>
      </c>
      <c r="AL729" s="376">
        <f t="shared" si="1849"/>
        <v>-3.6314406940820126E-17</v>
      </c>
      <c r="AM729" s="376">
        <f t="shared" si="1850"/>
        <v>7.8449896091902184E-18</v>
      </c>
      <c r="AN729" s="376">
        <f t="shared" si="1851"/>
        <v>2.1300032959950413E-17</v>
      </c>
      <c r="AO729" s="376">
        <f t="shared" si="1852"/>
        <v>-4.8610710992795684E-17</v>
      </c>
      <c r="AP729" s="376">
        <f t="shared" si="1853"/>
        <v>7.1735067235302995E-17</v>
      </c>
      <c r="AQ729" s="376">
        <f t="shared" si="1854"/>
        <v>-8.8681647655052144E-17</v>
      </c>
      <c r="AR729" s="376">
        <f t="shared" si="1855"/>
        <v>9.7991024125318797E-17</v>
      </c>
      <c r="AS729" s="376">
        <f t="shared" si="1856"/>
        <v>-9.8861479395398795E-17</v>
      </c>
      <c r="AT729" s="376">
        <f t="shared" si="1857"/>
        <v>9.1218050441913198E-17</v>
      </c>
      <c r="AU729" s="376">
        <f t="shared" si="1858"/>
        <v>-7.5718984234043781E-17</v>
      </c>
      <c r="AV729" s="376">
        <f t="shared" si="1859"/>
        <v>5.3699049946543661E-17</v>
      </c>
      <c r="AW729" s="376">
        <f t="shared" si="1860"/>
        <v>-2.7054589534648761E-17</v>
      </c>
      <c r="AX729" s="376">
        <f t="shared" si="1861"/>
        <v>-1.919793961775752E-18</v>
      </c>
      <c r="AY729" s="376">
        <f t="shared" si="1862"/>
        <v>3.0728846091288169E-17</v>
      </c>
      <c r="AZ729" s="376">
        <f t="shared" si="1863"/>
        <v>-5.6891550628742914E-17</v>
      </c>
      <c r="BA729" s="376">
        <f t="shared" si="1864"/>
        <v>7.8154793026702518E-17</v>
      </c>
      <c r="BB729" s="376">
        <f t="shared" si="1865"/>
        <v>-9.2687397127366485E-17</v>
      </c>
      <c r="BC729" s="376">
        <f t="shared" si="1866"/>
        <v>9.9237824823709502E-17</v>
      </c>
      <c r="BD729" s="376">
        <f t="shared" si="1867"/>
        <v>-9.7241957680903378E-17</v>
      </c>
      <c r="BE729" s="376">
        <f t="shared" si="1868"/>
        <v>8.6871678437132823E-17</v>
      </c>
      <c r="BF729" s="376">
        <f t="shared" si="1869"/>
        <v>-6.9020068577595729E-17</v>
      </c>
      <c r="BG729" s="376">
        <f t="shared" si="1870"/>
        <v>4.5224496756677985E-17</v>
      </c>
      <c r="BH729" s="376">
        <f t="shared" si="1871"/>
        <v>-1.753422164171572E-17</v>
      </c>
      <c r="BI729" s="376">
        <f t="shared" si="1872"/>
        <v>-1.1666088867425091E-17</v>
      </c>
      <c r="BJ729" s="376">
        <f t="shared" si="1873"/>
        <v>3.9861723636669475E-17</v>
      </c>
      <c r="BK729" s="376">
        <f t="shared" si="1874"/>
        <v>-6.4624493532050324E-17</v>
      </c>
      <c r="BL729" s="376">
        <f t="shared" si="1875"/>
        <v>8.3821845437499213E-17</v>
      </c>
      <c r="BM729" s="376">
        <f t="shared" si="1876"/>
        <v>-9.5800516297258479E-17</v>
      </c>
      <c r="BN729" s="376">
        <f t="shared" si="1877"/>
        <v>9.9528911020134682E-17</v>
      </c>
      <c r="BO729" s="376">
        <f t="shared" si="1878"/>
        <v>-9.4685942756079627E-17</v>
      </c>
      <c r="BP729" s="376">
        <f t="shared" si="1879"/>
        <v>8.1688684680112889E-17</v>
      </c>
      <c r="BQ729" s="376">
        <f t="shared" si="1880"/>
        <v>-6.1656451930538098E-17</v>
      </c>
      <c r="BR729" s="376">
        <f t="shared" si="1881"/>
        <v>3.6314406940820853E-17</v>
      </c>
    </row>
    <row r="730" spans="2:70">
      <c r="B730" s="373">
        <v>36</v>
      </c>
      <c r="C730" s="373">
        <f t="shared" si="1882"/>
        <v>1.1250000000000005E-2</v>
      </c>
      <c r="D730" s="374">
        <f t="shared" si="1817"/>
        <v>23.984189646108341</v>
      </c>
      <c r="E730" s="375" t="str">
        <f>AP694</f>
        <v>-0.0158103538916601</v>
      </c>
      <c r="F730" s="317">
        <v>36</v>
      </c>
      <c r="G730" s="376">
        <f t="shared" si="1818"/>
        <v>-1.0432905403509401E-15</v>
      </c>
      <c r="H730" s="376">
        <f t="shared" si="1819"/>
        <v>1.1286365067765368E-15</v>
      </c>
      <c r="I730" s="376">
        <f t="shared" si="1820"/>
        <v>-1.0421577961608173E-15</v>
      </c>
      <c r="J730" s="376">
        <f t="shared" si="1821"/>
        <v>7.9702000826356044E-16</v>
      </c>
      <c r="K730" s="376">
        <f t="shared" si="1822"/>
        <v>-4.3054314911254284E-16</v>
      </c>
      <c r="L730" s="376">
        <f t="shared" si="1823"/>
        <v>-1.4800016074921158E-18</v>
      </c>
      <c r="M730" s="376">
        <f t="shared" si="1824"/>
        <v>4.332778354990378E-16</v>
      </c>
      <c r="N730" s="376">
        <f t="shared" si="1825"/>
        <v>-7.9911304660921109E-16</v>
      </c>
      <c r="O730" s="376">
        <f t="shared" si="1826"/>
        <v>1.0432905403509391E-15</v>
      </c>
      <c r="P730" s="376">
        <f t="shared" si="1827"/>
        <v>-1.1286365067765368E-15</v>
      </c>
      <c r="Q730" s="376">
        <f t="shared" si="1828"/>
        <v>1.0421577961608163E-15</v>
      </c>
      <c r="R730" s="376">
        <f t="shared" si="1829"/>
        <v>-7.9702000826356281E-16</v>
      </c>
      <c r="S730" s="376">
        <f t="shared" si="1830"/>
        <v>4.3054314911254397E-16</v>
      </c>
      <c r="T730" s="376">
        <f t="shared" si="1831"/>
        <v>1.4800016074947782E-18</v>
      </c>
      <c r="U730" s="377">
        <f t="shared" si="1832"/>
        <v>-4.3327783549903302E-16</v>
      </c>
      <c r="V730" s="376">
        <f t="shared" si="1833"/>
        <v>7.9911304660921021E-16</v>
      </c>
      <c r="W730" s="376">
        <f t="shared" si="1834"/>
        <v>-1.0432905403509401E-15</v>
      </c>
      <c r="X730" s="376">
        <f t="shared" si="1835"/>
        <v>1.1286365067765368E-15</v>
      </c>
      <c r="Y730" s="376">
        <f t="shared" si="1836"/>
        <v>-1.0421577961608182E-15</v>
      </c>
      <c r="Z730" s="376">
        <f t="shared" si="1837"/>
        <v>7.9702000826356083E-16</v>
      </c>
      <c r="AA730" s="376">
        <f t="shared" si="1838"/>
        <v>-4.3054314911254136E-16</v>
      </c>
      <c r="AB730" s="376">
        <f t="shared" si="1839"/>
        <v>-1.4800016074975392E-18</v>
      </c>
      <c r="AC730" s="376">
        <f t="shared" si="1840"/>
        <v>4.3327783549902809E-16</v>
      </c>
      <c r="AD730" s="376">
        <f t="shared" si="1841"/>
        <v>-7.9911304660920656E-16</v>
      </c>
      <c r="AE730" s="376">
        <f t="shared" si="1842"/>
        <v>1.0432905403509381E-15</v>
      </c>
      <c r="AF730" s="376">
        <f t="shared" si="1843"/>
        <v>-1.1286365067765368E-15</v>
      </c>
      <c r="AG730" s="376">
        <f t="shared" si="1844"/>
        <v>1.0421577961608173E-15</v>
      </c>
      <c r="AH730" s="376">
        <f t="shared" si="1845"/>
        <v>-7.9702000826355886E-16</v>
      </c>
      <c r="AI730" s="376">
        <f t="shared" si="1846"/>
        <v>4.3054314911255368E-16</v>
      </c>
      <c r="AJ730" s="376">
        <f t="shared" si="1847"/>
        <v>1.4800016074843258E-18</v>
      </c>
      <c r="AK730" s="376">
        <f t="shared" si="1848"/>
        <v>-4.332778354990307E-16</v>
      </c>
      <c r="AL730" s="376">
        <f t="shared" si="1849"/>
        <v>7.9911304660920843E-16</v>
      </c>
      <c r="AM730" s="376">
        <f t="shared" si="1850"/>
        <v>-1.0432905403509391E-15</v>
      </c>
      <c r="AN730" s="376">
        <f t="shared" si="1851"/>
        <v>1.1286365067765368E-15</v>
      </c>
      <c r="AO730" s="376">
        <f t="shared" si="1852"/>
        <v>-1.0421577961608161E-15</v>
      </c>
      <c r="AP730" s="376">
        <f t="shared" si="1853"/>
        <v>7.9702000826356823E-16</v>
      </c>
      <c r="AQ730" s="376">
        <f t="shared" si="1854"/>
        <v>-4.3054314911255107E-16</v>
      </c>
      <c r="AR730" s="376">
        <f t="shared" si="1855"/>
        <v>-1.4800016074869882E-18</v>
      </c>
      <c r="AS730" s="376">
        <f t="shared" si="1856"/>
        <v>4.3327783549903332E-16</v>
      </c>
      <c r="AT730" s="376">
        <f t="shared" si="1857"/>
        <v>-7.991130466092104E-16</v>
      </c>
      <c r="AU730" s="376">
        <f t="shared" si="1858"/>
        <v>1.0432905403509403E-15</v>
      </c>
      <c r="AV730" s="376">
        <f t="shared" si="1859"/>
        <v>-1.1286365067765368E-15</v>
      </c>
      <c r="AW730" s="376">
        <f t="shared" si="1860"/>
        <v>1.0421577961608151E-15</v>
      </c>
      <c r="AX730" s="376">
        <f t="shared" si="1861"/>
        <v>-7.9702000826355492E-16</v>
      </c>
      <c r="AY730" s="376">
        <f t="shared" si="1862"/>
        <v>4.3054314911256345E-16</v>
      </c>
      <c r="AZ730" s="376">
        <f t="shared" si="1863"/>
        <v>1.4800016074738734E-18</v>
      </c>
      <c r="BA730" s="376">
        <f t="shared" si="1864"/>
        <v>-4.3327783549902109E-16</v>
      </c>
      <c r="BB730" s="376">
        <f t="shared" si="1865"/>
        <v>7.9911304660920104E-16</v>
      </c>
      <c r="BC730" s="376">
        <f t="shared" si="1866"/>
        <v>-1.0432905403509352E-15</v>
      </c>
      <c r="BD730" s="376">
        <f t="shared" si="1867"/>
        <v>1.1286365067765368E-15</v>
      </c>
      <c r="BE730" s="376">
        <f t="shared" si="1868"/>
        <v>-1.0421577961608202E-15</v>
      </c>
      <c r="BF730" s="376">
        <f t="shared" si="1869"/>
        <v>7.9702000826356438E-16</v>
      </c>
      <c r="BG730" s="376">
        <f t="shared" si="1870"/>
        <v>-4.3054314911254609E-16</v>
      </c>
      <c r="BH730" s="376">
        <f t="shared" si="1871"/>
        <v>-1.4800016074926089E-18</v>
      </c>
      <c r="BI730" s="376">
        <f t="shared" si="1872"/>
        <v>4.3327783549903835E-16</v>
      </c>
      <c r="BJ730" s="376">
        <f t="shared" si="1873"/>
        <v>-7.9911304660921435E-16</v>
      </c>
      <c r="BK730" s="376">
        <f t="shared" si="1874"/>
        <v>1.0432905403509425E-15</v>
      </c>
      <c r="BL730" s="376">
        <f t="shared" si="1875"/>
        <v>-1.1286365067765368E-15</v>
      </c>
      <c r="BM730" s="376">
        <f t="shared" si="1876"/>
        <v>1.0421577961608253E-15</v>
      </c>
      <c r="BN730" s="376">
        <f t="shared" si="1877"/>
        <v>-7.9702000826357375E-16</v>
      </c>
      <c r="BO730" s="376">
        <f t="shared" si="1878"/>
        <v>4.3054314911255832E-16</v>
      </c>
      <c r="BP730" s="376">
        <f t="shared" si="1879"/>
        <v>1.4800016074793954E-18</v>
      </c>
      <c r="BQ730" s="376">
        <f t="shared" si="1880"/>
        <v>-4.3327783549902617E-16</v>
      </c>
      <c r="BR730" s="376">
        <f t="shared" si="1881"/>
        <v>7.9911304660920498E-16</v>
      </c>
    </row>
    <row r="731" spans="2:70">
      <c r="B731" s="373">
        <v>37</v>
      </c>
      <c r="C731" s="373">
        <f t="shared" si="1882"/>
        <v>1.1562500000000005E-2</v>
      </c>
      <c r="D731" s="374">
        <f t="shared" si="1817"/>
        <v>23.980586529732658</v>
      </c>
      <c r="E731" s="375" t="str">
        <f>AQ694</f>
        <v>-0.019413470267343</v>
      </c>
      <c r="F731" s="317">
        <v>37</v>
      </c>
      <c r="G731" s="376">
        <f t="shared" si="1818"/>
        <v>1.555767780474577E-15</v>
      </c>
      <c r="H731" s="376">
        <f t="shared" si="1819"/>
        <v>-9.9355960047266986E-16</v>
      </c>
      <c r="I731" s="376">
        <f t="shared" si="1820"/>
        <v>1.9671489763403001E-16</v>
      </c>
      <c r="J731" s="376">
        <f t="shared" si="1821"/>
        <v>6.4658549799754773E-16</v>
      </c>
      <c r="K731" s="376">
        <f t="shared" si="1822"/>
        <v>-1.3371898974406443E-15</v>
      </c>
      <c r="L731" s="376">
        <f t="shared" si="1823"/>
        <v>1.7120069120518564E-15</v>
      </c>
      <c r="M731" s="376">
        <f t="shared" si="1824"/>
        <v>-1.6825207034591451E-15</v>
      </c>
      <c r="N731" s="376">
        <f t="shared" si="1825"/>
        <v>1.2556946601220911E-15</v>
      </c>
      <c r="O731" s="376">
        <f t="shared" si="1826"/>
        <v>-5.3232694112156227E-16</v>
      </c>
      <c r="P731" s="376">
        <f t="shared" si="1827"/>
        <v>-3.1675376220084909E-16</v>
      </c>
      <c r="Q731" s="376">
        <f t="shared" si="1828"/>
        <v>1.0910306980161146E-15</v>
      </c>
      <c r="R731" s="376">
        <f t="shared" si="1829"/>
        <v>-1.6076525830736207E-15</v>
      </c>
      <c r="S731" s="376">
        <f t="shared" si="1830"/>
        <v>1.7446152993782612E-15</v>
      </c>
      <c r="T731" s="376">
        <f t="shared" si="1831"/>
        <v>-1.4695740781846954E-15</v>
      </c>
      <c r="U731" s="377">
        <f t="shared" si="1832"/>
        <v>8.4748195879417223E-16</v>
      </c>
      <c r="V731" s="376">
        <f t="shared" si="1833"/>
        <v>-2.5250643039659858E-17</v>
      </c>
      <c r="W731" s="376">
        <f t="shared" si="1834"/>
        <v>-8.0294380072388065E-16</v>
      </c>
      <c r="X731" s="376">
        <f t="shared" si="1835"/>
        <v>1.441517066909818E-15</v>
      </c>
      <c r="Y731" s="376">
        <f t="shared" si="1836"/>
        <v>-1.7396653077337998E-15</v>
      </c>
      <c r="Z731" s="376">
        <f t="shared" si="1837"/>
        <v>1.6269785885693109E-15</v>
      </c>
      <c r="AA731" s="376">
        <f t="shared" si="1838"/>
        <v>-1.1300687200636813E-15</v>
      </c>
      <c r="AB731" s="376">
        <f t="shared" si="1839"/>
        <v>3.6628468022887848E-16</v>
      </c>
      <c r="AC731" s="376">
        <f t="shared" si="1840"/>
        <v>4.8400022346590982E-16</v>
      </c>
      <c r="AD731" s="376">
        <f t="shared" si="1841"/>
        <v>-1.2199848582767624E-15</v>
      </c>
      <c r="AE731" s="376">
        <f t="shared" si="1842"/>
        <v>1.6678609539286745E-15</v>
      </c>
      <c r="AF731" s="376">
        <f t="shared" si="1843"/>
        <v>-1.7218592242153004E-15</v>
      </c>
      <c r="AG731" s="376">
        <f t="shared" si="1844"/>
        <v>1.3692275741709995E-15</v>
      </c>
      <c r="AH731" s="376">
        <f t="shared" si="1845"/>
        <v>-6.9324260257171705E-16</v>
      </c>
      <c r="AI731" s="376">
        <f t="shared" si="1846"/>
        <v>-1.464567890505971E-16</v>
      </c>
      <c r="AJ731" s="376">
        <f t="shared" si="1847"/>
        <v>9.51569315715523E-16</v>
      </c>
      <c r="AK731" s="376">
        <f t="shared" si="1848"/>
        <v>-1.5319616390112708E-15</v>
      </c>
      <c r="AL731" s="376">
        <f t="shared" si="1849"/>
        <v>1.750569775504476E-15</v>
      </c>
      <c r="AM731" s="376">
        <f t="shared" si="1850"/>
        <v>-1.555767780474579E-15</v>
      </c>
      <c r="AN731" s="376">
        <f t="shared" si="1851"/>
        <v>9.9355960047267637E-16</v>
      </c>
      <c r="AO731" s="376">
        <f t="shared" si="1852"/>
        <v>-1.9671489763404103E-16</v>
      </c>
      <c r="AP731" s="376">
        <f t="shared" si="1853"/>
        <v>-6.4658549799753462E-16</v>
      </c>
      <c r="AQ731" s="376">
        <f t="shared" si="1854"/>
        <v>1.3371898974406512E-15</v>
      </c>
      <c r="AR731" s="376">
        <f t="shared" si="1855"/>
        <v>-1.7120069120518518E-15</v>
      </c>
      <c r="AS731" s="376">
        <f t="shared" si="1856"/>
        <v>1.6825207034591455E-15</v>
      </c>
      <c r="AT731" s="376">
        <f t="shared" si="1857"/>
        <v>-1.2556946601221098E-15</v>
      </c>
      <c r="AU731" s="376">
        <f t="shared" si="1858"/>
        <v>5.3232694112156395E-16</v>
      </c>
      <c r="AV731" s="376">
        <f t="shared" si="1859"/>
        <v>3.1675376220087191E-16</v>
      </c>
      <c r="AW731" s="376">
        <f t="shared" si="1860"/>
        <v>-1.0910306980161035E-15</v>
      </c>
      <c r="AX731" s="376">
        <f t="shared" si="1861"/>
        <v>1.6076525830736251E-15</v>
      </c>
      <c r="AY731" s="376">
        <f t="shared" si="1862"/>
        <v>-1.7446152993782624E-15</v>
      </c>
      <c r="AZ731" s="376">
        <f t="shared" si="1863"/>
        <v>1.4695740781846962E-15</v>
      </c>
      <c r="BA731" s="376">
        <f t="shared" si="1864"/>
        <v>-8.474819587941956E-16</v>
      </c>
      <c r="BB731" s="376">
        <f t="shared" si="1865"/>
        <v>2.5250643039661574E-17</v>
      </c>
      <c r="BC731" s="376">
        <f t="shared" si="1866"/>
        <v>8.0294380072390116E-16</v>
      </c>
      <c r="BD731" s="376">
        <f t="shared" si="1867"/>
        <v>-1.4415170669098172E-15</v>
      </c>
      <c r="BE731" s="376">
        <f t="shared" si="1868"/>
        <v>1.7396653077338026E-15</v>
      </c>
      <c r="BF731" s="376">
        <f t="shared" si="1869"/>
        <v>-1.6269785885693115E-15</v>
      </c>
      <c r="BG731" s="376">
        <f t="shared" si="1870"/>
        <v>1.1300687200636826E-15</v>
      </c>
      <c r="BH731" s="376">
        <f t="shared" si="1871"/>
        <v>-3.6628468022890451E-16</v>
      </c>
      <c r="BI731" s="376">
        <f t="shared" si="1872"/>
        <v>-4.8400022346590815E-16</v>
      </c>
      <c r="BJ731" s="376">
        <f t="shared" si="1873"/>
        <v>1.219984858276779E-15</v>
      </c>
      <c r="BK731" s="376">
        <f t="shared" si="1874"/>
        <v>-1.6678609539286739E-15</v>
      </c>
      <c r="BL731" s="376">
        <f t="shared" si="1875"/>
        <v>1.7218592242152963E-15</v>
      </c>
      <c r="BM731" s="376">
        <f t="shared" si="1876"/>
        <v>-1.3692275741710005E-15</v>
      </c>
      <c r="BN731" s="376">
        <f t="shared" si="1877"/>
        <v>6.9324260257171852E-16</v>
      </c>
      <c r="BO731" s="376">
        <f t="shared" si="1878"/>
        <v>1.4645678905057063E-16</v>
      </c>
      <c r="BP731" s="376">
        <f t="shared" si="1879"/>
        <v>-9.5156931571552162E-16</v>
      </c>
      <c r="BQ731" s="376">
        <f t="shared" si="1880"/>
        <v>1.531961639011258E-15</v>
      </c>
      <c r="BR731" s="376">
        <f t="shared" si="1881"/>
        <v>-1.750569775504476E-15</v>
      </c>
    </row>
    <row r="732" spans="2:70">
      <c r="B732" s="373">
        <v>38</v>
      </c>
      <c r="C732" s="373">
        <f t="shared" si="1882"/>
        <v>1.1875000000000005E-2</v>
      </c>
      <c r="D732" s="374">
        <f t="shared" si="1817"/>
        <v>23.977170375688129</v>
      </c>
      <c r="E732" s="375" t="str">
        <f>AR694</f>
        <v>-0.0228296243118725</v>
      </c>
      <c r="F732" s="317">
        <v>38</v>
      </c>
      <c r="G732" s="376">
        <f t="shared" si="1818"/>
        <v>6.0174226688927244E-16</v>
      </c>
      <c r="H732" s="376">
        <f t="shared" si="1819"/>
        <v>-5.1799553904652241E-16</v>
      </c>
      <c r="I732" s="376">
        <f t="shared" si="1820"/>
        <v>2.5965283316164759E-16</v>
      </c>
      <c r="J732" s="376">
        <f t="shared" si="1821"/>
        <v>8.6208658002177137E-17</v>
      </c>
      <c r="K732" s="376">
        <f t="shared" si="1822"/>
        <v>-4.0301259205403429E-16</v>
      </c>
      <c r="L732" s="376">
        <f t="shared" si="1823"/>
        <v>5.8397678933424514E-16</v>
      </c>
      <c r="M732" s="376">
        <f t="shared" si="1824"/>
        <v>-5.6810531718882694E-16</v>
      </c>
      <c r="N732" s="376">
        <f t="shared" si="1825"/>
        <v>3.6074782632577141E-16</v>
      </c>
      <c r="O732" s="376">
        <f t="shared" si="1826"/>
        <v>-3.1796393399322586E-17</v>
      </c>
      <c r="P732" s="376">
        <f t="shared" si="1827"/>
        <v>-3.0787235654106352E-16</v>
      </c>
      <c r="Q732" s="376">
        <f t="shared" si="1828"/>
        <v>5.4376941126305838E-16</v>
      </c>
      <c r="R732" s="376">
        <f t="shared" si="1829"/>
        <v>-5.9638312658869612E-16</v>
      </c>
      <c r="S732" s="376">
        <f t="shared" si="1830"/>
        <v>4.4797948283390661E-16</v>
      </c>
      <c r="T732" s="376">
        <f t="shared" si="1831"/>
        <v>-1.4857952723411337E-16</v>
      </c>
      <c r="U732" s="377">
        <f t="shared" si="1832"/>
        <v>-2.0090075902302228E-16</v>
      </c>
      <c r="V732" s="376">
        <f t="shared" si="1833"/>
        <v>4.8266527966643182E-16</v>
      </c>
      <c r="W732" s="376">
        <f t="shared" si="1834"/>
        <v>-6.0174226688927235E-16</v>
      </c>
      <c r="X732" s="376">
        <f t="shared" si="1835"/>
        <v>5.179955390465231E-16</v>
      </c>
      <c r="Y732" s="376">
        <f t="shared" si="1836"/>
        <v>-2.5965283316165173E-16</v>
      </c>
      <c r="Z732" s="376">
        <f t="shared" si="1837"/>
        <v>-8.6208658002177877E-17</v>
      </c>
      <c r="AA732" s="376">
        <f t="shared" si="1838"/>
        <v>4.0301259205403163E-16</v>
      </c>
      <c r="AB732" s="376">
        <f t="shared" si="1839"/>
        <v>-5.8397678933424366E-16</v>
      </c>
      <c r="AC732" s="376">
        <f t="shared" si="1840"/>
        <v>5.6810531718882675E-16</v>
      </c>
      <c r="AD732" s="376">
        <f t="shared" si="1841"/>
        <v>-3.6074782632577422E-16</v>
      </c>
      <c r="AE732" s="376">
        <f t="shared" si="1842"/>
        <v>3.1796393399330425E-17</v>
      </c>
      <c r="AF732" s="376">
        <f t="shared" si="1843"/>
        <v>3.0787235654106037E-16</v>
      </c>
      <c r="AG732" s="376">
        <f t="shared" si="1844"/>
        <v>-5.437694112630569E-16</v>
      </c>
      <c r="AH732" s="376">
        <f t="shared" si="1845"/>
        <v>5.963831265886973E-16</v>
      </c>
      <c r="AI732" s="376">
        <f t="shared" si="1846"/>
        <v>-4.4797948283390897E-16</v>
      </c>
      <c r="AJ732" s="376">
        <f t="shared" si="1847"/>
        <v>1.4857952723411682E-16</v>
      </c>
      <c r="AK732" s="376">
        <f t="shared" si="1848"/>
        <v>2.0090075902302299E-16</v>
      </c>
      <c r="AL732" s="376">
        <f t="shared" si="1849"/>
        <v>-4.8266527966642975E-16</v>
      </c>
      <c r="AM732" s="376">
        <f t="shared" si="1850"/>
        <v>6.0174226688927195E-16</v>
      </c>
      <c r="AN732" s="376">
        <f t="shared" si="1851"/>
        <v>-5.1799553904652488E-16</v>
      </c>
      <c r="AO732" s="376">
        <f t="shared" si="1852"/>
        <v>2.596528331616472E-16</v>
      </c>
      <c r="AP732" s="376">
        <f t="shared" si="1853"/>
        <v>8.6208658002174376E-17</v>
      </c>
      <c r="AQ732" s="376">
        <f t="shared" si="1854"/>
        <v>-4.0301259205402897E-16</v>
      </c>
      <c r="AR732" s="376">
        <f t="shared" si="1855"/>
        <v>5.8397678933424287E-16</v>
      </c>
      <c r="AS732" s="376">
        <f t="shared" si="1856"/>
        <v>-5.6810531718883079E-16</v>
      </c>
      <c r="AT732" s="376">
        <f t="shared" si="1857"/>
        <v>3.6074782632577023E-16</v>
      </c>
      <c r="AU732" s="376">
        <f t="shared" si="1858"/>
        <v>-3.1796393399325396E-17</v>
      </c>
      <c r="AV732" s="376">
        <f t="shared" si="1859"/>
        <v>-3.0787235654105731E-16</v>
      </c>
      <c r="AW732" s="376">
        <f t="shared" si="1860"/>
        <v>5.4376941126305532E-16</v>
      </c>
      <c r="AX732" s="376">
        <f t="shared" si="1861"/>
        <v>-5.9638312658869779E-16</v>
      </c>
      <c r="AY732" s="376">
        <f t="shared" si="1862"/>
        <v>4.4797948283391706E-16</v>
      </c>
      <c r="AZ732" s="376">
        <f t="shared" si="1863"/>
        <v>-1.4857952723411197E-16</v>
      </c>
      <c r="BA732" s="376">
        <f t="shared" si="1864"/>
        <v>-2.0090075902301959E-16</v>
      </c>
      <c r="BB732" s="376">
        <f t="shared" si="1865"/>
        <v>4.8266527966642758E-16</v>
      </c>
      <c r="BC732" s="376">
        <f t="shared" si="1866"/>
        <v>-6.0174226688927175E-16</v>
      </c>
      <c r="BD732" s="376">
        <f t="shared" si="1867"/>
        <v>5.1799553904653109E-16</v>
      </c>
      <c r="BE732" s="376">
        <f t="shared" si="1868"/>
        <v>-2.5965283316165035E-16</v>
      </c>
      <c r="BF732" s="376">
        <f t="shared" si="1869"/>
        <v>-8.6208658002170827E-17</v>
      </c>
      <c r="BG732" s="376">
        <f t="shared" si="1870"/>
        <v>4.030125920540264E-16</v>
      </c>
      <c r="BH732" s="376">
        <f t="shared" si="1871"/>
        <v>-5.8397678933424198E-16</v>
      </c>
      <c r="BI732" s="376">
        <f t="shared" si="1872"/>
        <v>5.6810531718883197E-16</v>
      </c>
      <c r="BJ732" s="376">
        <f t="shared" si="1873"/>
        <v>-3.607478263257868E-16</v>
      </c>
      <c r="BK732" s="376">
        <f t="shared" si="1874"/>
        <v>3.1796393399328897E-17</v>
      </c>
      <c r="BL732" s="376">
        <f t="shared" si="1875"/>
        <v>3.078723565410544E-16</v>
      </c>
      <c r="BM732" s="376">
        <f t="shared" si="1876"/>
        <v>-5.4376941126305374E-16</v>
      </c>
      <c r="BN732" s="376">
        <f t="shared" si="1877"/>
        <v>5.9638312658869829E-16</v>
      </c>
      <c r="BO732" s="376">
        <f t="shared" si="1878"/>
        <v>-4.4797948283391943E-16</v>
      </c>
      <c r="BP732" s="376">
        <f t="shared" si="1879"/>
        <v>1.4857952723411539E-16</v>
      </c>
      <c r="BQ732" s="376">
        <f t="shared" si="1880"/>
        <v>2.0090075902301631E-16</v>
      </c>
      <c r="BR732" s="376">
        <f t="shared" si="1881"/>
        <v>-4.8266527966642551E-16</v>
      </c>
    </row>
    <row r="733" spans="2:70">
      <c r="B733" s="373">
        <v>39</v>
      </c>
      <c r="C733" s="373">
        <f t="shared" si="1882"/>
        <v>1.2187500000000006E-2</v>
      </c>
      <c r="D733" s="374">
        <f t="shared" si="1817"/>
        <v>23.973974083405675</v>
      </c>
      <c r="E733" s="375" t="str">
        <f>AS694</f>
        <v>-0.0260259165943255</v>
      </c>
      <c r="F733" s="317">
        <v>39</v>
      </c>
      <c r="G733" s="376">
        <f t="shared" si="1818"/>
        <v>-1.0536214180216744E-17</v>
      </c>
      <c r="H733" s="376">
        <f t="shared" si="1819"/>
        <v>4.9398672184371848E-16</v>
      </c>
      <c r="I733" s="376">
        <f t="shared" si="1820"/>
        <v>-7.5317758543495363E-16</v>
      </c>
      <c r="J733" s="376">
        <f t="shared" si="1821"/>
        <v>6.7044157171573186E-16</v>
      </c>
      <c r="K733" s="376">
        <f t="shared" si="1822"/>
        <v>-2.8333910117545447E-16</v>
      </c>
      <c r="L733" s="376">
        <f t="shared" si="1823"/>
        <v>-2.3239339760567605E-16</v>
      </c>
      <c r="M733" s="376">
        <f t="shared" si="1824"/>
        <v>6.4262415245879338E-16</v>
      </c>
      <c r="N733" s="376">
        <f t="shared" si="1825"/>
        <v>-7.6111697726235869E-16</v>
      </c>
      <c r="O733" s="376">
        <f t="shared" si="1826"/>
        <v>5.3407860685250933E-16</v>
      </c>
      <c r="P733" s="376">
        <f t="shared" si="1827"/>
        <v>-6.4579714766437621E-17</v>
      </c>
      <c r="Q733" s="376">
        <f t="shared" si="1828"/>
        <v>-4.342370176732287E-16</v>
      </c>
      <c r="R733" s="376">
        <f t="shared" si="1829"/>
        <v>7.3591922256337124E-16</v>
      </c>
      <c r="S733" s="376">
        <f t="shared" si="1830"/>
        <v>-7.0350948607089816E-16</v>
      </c>
      <c r="T733" s="376">
        <f t="shared" si="1831"/>
        <v>3.5172115098193305E-16</v>
      </c>
      <c r="U733" s="377">
        <f t="shared" si="1832"/>
        <v>1.5974123331528689E-16</v>
      </c>
      <c r="V733" s="376">
        <f t="shared" si="1833"/>
        <v>-5.98684437353474E-16</v>
      </c>
      <c r="W733" s="376">
        <f t="shared" si="1834"/>
        <v>7.6583742336436308E-16</v>
      </c>
      <c r="X733" s="376">
        <f t="shared" si="1835"/>
        <v>-5.853162303205983E-16</v>
      </c>
      <c r="Y733" s="376">
        <f t="shared" si="1836"/>
        <v>1.3907370575703168E-16</v>
      </c>
      <c r="Z733" s="376">
        <f t="shared" si="1837"/>
        <v>3.7030537364444808E-16</v>
      </c>
      <c r="AA733" s="376">
        <f t="shared" si="1838"/>
        <v>-7.1157355528413458E-16</v>
      </c>
      <c r="AB733" s="376">
        <f t="shared" si="1839"/>
        <v>7.2980221949779788E-16</v>
      </c>
      <c r="AC733" s="376">
        <f t="shared" si="1840"/>
        <v>-4.1671593383411406E-16</v>
      </c>
      <c r="AD733" s="376">
        <f t="shared" si="1841"/>
        <v>-8.5550673624630682E-17</v>
      </c>
      <c r="AE733" s="376">
        <f t="shared" si="1842"/>
        <v>5.489790638422327E-16</v>
      </c>
      <c r="AF733" s="376">
        <f t="shared" si="1843"/>
        <v>-7.6318243643004731E-16</v>
      </c>
      <c r="AG733" s="376">
        <f t="shared" si="1844"/>
        <v>6.3091693852430094E-16</v>
      </c>
      <c r="AH733" s="376">
        <f t="shared" si="1845"/>
        <v>-2.1222834093575918E-16</v>
      </c>
      <c r="AI733" s="376">
        <f t="shared" si="1846"/>
        <v>-3.0280748643796282E-16</v>
      </c>
      <c r="AJ733" s="376">
        <f t="shared" si="1847"/>
        <v>6.8037504568183834E-16</v>
      </c>
      <c r="AK733" s="376">
        <f t="shared" si="1848"/>
        <v>-7.4906655860045701E-16</v>
      </c>
      <c r="AL733" s="376">
        <f t="shared" si="1849"/>
        <v>4.7769751444337107E-16</v>
      </c>
      <c r="AM733" s="376">
        <f t="shared" si="1850"/>
        <v>1.0536214180214082E-17</v>
      </c>
      <c r="AN733" s="376">
        <f t="shared" si="1851"/>
        <v>-4.9398672184371108E-16</v>
      </c>
      <c r="AO733" s="376">
        <f t="shared" si="1852"/>
        <v>7.5317758543495245E-16</v>
      </c>
      <c r="AP733" s="376">
        <f t="shared" si="1853"/>
        <v>-6.7044157171573285E-16</v>
      </c>
      <c r="AQ733" s="376">
        <f t="shared" si="1854"/>
        <v>2.8333910117545279E-16</v>
      </c>
      <c r="AR733" s="376">
        <f t="shared" si="1855"/>
        <v>2.3239339760565948E-16</v>
      </c>
      <c r="AS733" s="376">
        <f t="shared" si="1856"/>
        <v>-6.4262415245878687E-16</v>
      </c>
      <c r="AT733" s="376">
        <f t="shared" si="1857"/>
        <v>7.6111697726235978E-16</v>
      </c>
      <c r="AU733" s="376">
        <f t="shared" si="1858"/>
        <v>-5.3407860685251386E-16</v>
      </c>
      <c r="AV733" s="376">
        <f t="shared" si="1859"/>
        <v>6.4579714766438558E-17</v>
      </c>
      <c r="AW733" s="376">
        <f t="shared" si="1860"/>
        <v>4.3423701767323235E-16</v>
      </c>
      <c r="AX733" s="376">
        <f t="shared" si="1861"/>
        <v>-7.3591922256336641E-16</v>
      </c>
      <c r="AY733" s="376">
        <f t="shared" si="1862"/>
        <v>7.035094860709028E-16</v>
      </c>
      <c r="AZ733" s="376">
        <f t="shared" si="1863"/>
        <v>-3.5172115098193877E-16</v>
      </c>
      <c r="BA733" s="376">
        <f t="shared" si="1864"/>
        <v>-1.5974123331528053E-16</v>
      </c>
      <c r="BB733" s="376">
        <f t="shared" si="1865"/>
        <v>5.9868443735347341E-16</v>
      </c>
      <c r="BC733" s="376">
        <f t="shared" si="1866"/>
        <v>-7.6583742336436308E-16</v>
      </c>
      <c r="BD733" s="376">
        <f t="shared" si="1867"/>
        <v>5.8531623032060934E-16</v>
      </c>
      <c r="BE733" s="376">
        <f t="shared" si="1868"/>
        <v>-1.3907370575703799E-16</v>
      </c>
      <c r="BF733" s="376">
        <f t="shared" si="1869"/>
        <v>-3.7030537364444246E-16</v>
      </c>
      <c r="BG733" s="376">
        <f t="shared" si="1870"/>
        <v>7.1157355528413221E-16</v>
      </c>
      <c r="BH733" s="376">
        <f t="shared" si="1871"/>
        <v>-7.2980221949779659E-16</v>
      </c>
      <c r="BI733" s="376">
        <f t="shared" si="1872"/>
        <v>4.1671593383411026E-16</v>
      </c>
      <c r="BJ733" s="376">
        <f t="shared" si="1873"/>
        <v>8.5550673624613623E-17</v>
      </c>
      <c r="BK733" s="376">
        <f t="shared" si="1874"/>
        <v>-5.4897906384222826E-16</v>
      </c>
      <c r="BL733" s="376">
        <f t="shared" si="1875"/>
        <v>7.6318243643004672E-16</v>
      </c>
      <c r="BM733" s="376">
        <f t="shared" si="1876"/>
        <v>-6.3091693852430449E-16</v>
      </c>
      <c r="BN733" s="376">
        <f t="shared" si="1877"/>
        <v>2.1222834093575484E-16</v>
      </c>
      <c r="BO733" s="376">
        <f t="shared" si="1878"/>
        <v>3.0280748643796696E-16</v>
      </c>
      <c r="BP733" s="376">
        <f t="shared" si="1879"/>
        <v>-6.8037504568183046E-16</v>
      </c>
      <c r="BQ733" s="376">
        <f t="shared" si="1880"/>
        <v>7.4906655860045819E-16</v>
      </c>
      <c r="BR733" s="376">
        <f t="shared" si="1881"/>
        <v>-4.77697514443376E-16</v>
      </c>
    </row>
    <row r="734" spans="2:70">
      <c r="B734" s="373">
        <v>40</v>
      </c>
      <c r="C734" s="373">
        <f t="shared" si="1882"/>
        <v>1.2500000000000006E-2</v>
      </c>
      <c r="D734" s="374">
        <f t="shared" si="1817"/>
        <v>23.971028434927234</v>
      </c>
      <c r="E734" s="375" t="str">
        <f>AT694</f>
        <v>-0.0289715650727662</v>
      </c>
      <c r="F734" s="317">
        <v>40</v>
      </c>
      <c r="G734" s="376">
        <f t="shared" si="1818"/>
        <v>-3.5533964389259286E-16</v>
      </c>
      <c r="H734" s="376">
        <f t="shared" si="1819"/>
        <v>-2.1115810048249239E-17</v>
      </c>
      <c r="I734" s="376">
        <f t="shared" si="1820"/>
        <v>3.8520190884332065E-16</v>
      </c>
      <c r="J734" s="376">
        <f t="shared" si="1821"/>
        <v>-5.2364195368998002E-16</v>
      </c>
      <c r="K734" s="376">
        <f t="shared" si="1822"/>
        <v>3.5533964389259271E-16</v>
      </c>
      <c r="L734" s="376">
        <f t="shared" si="1823"/>
        <v>2.1115810048247988E-17</v>
      </c>
      <c r="M734" s="376">
        <f t="shared" si="1824"/>
        <v>-3.8520190884332045E-16</v>
      </c>
      <c r="N734" s="376">
        <f t="shared" si="1825"/>
        <v>5.2364195368998002E-16</v>
      </c>
      <c r="O734" s="376">
        <f t="shared" si="1826"/>
        <v>-3.5533964389259296E-16</v>
      </c>
      <c r="P734" s="376">
        <f t="shared" si="1827"/>
        <v>-2.1115810048249529E-17</v>
      </c>
      <c r="Q734" s="376">
        <f t="shared" si="1828"/>
        <v>3.8520190884332153E-16</v>
      </c>
      <c r="R734" s="376">
        <f t="shared" si="1829"/>
        <v>-5.2364195368998012E-16</v>
      </c>
      <c r="S734" s="376">
        <f t="shared" si="1830"/>
        <v>3.5533964389259453E-16</v>
      </c>
      <c r="T734" s="376">
        <f t="shared" si="1831"/>
        <v>2.1115810048247347E-17</v>
      </c>
      <c r="U734" s="377">
        <f t="shared" si="1832"/>
        <v>-3.8520190884332001E-16</v>
      </c>
      <c r="V734" s="376">
        <f t="shared" si="1833"/>
        <v>5.2364195368998012E-16</v>
      </c>
      <c r="W734" s="376">
        <f t="shared" si="1834"/>
        <v>-3.5533964389259335E-16</v>
      </c>
      <c r="X734" s="376">
        <f t="shared" si="1835"/>
        <v>-2.1115810048248885E-17</v>
      </c>
      <c r="Y734" s="376">
        <f t="shared" si="1836"/>
        <v>3.8520190884332104E-16</v>
      </c>
      <c r="Z734" s="376">
        <f t="shared" si="1837"/>
        <v>-5.2364195368998002E-16</v>
      </c>
      <c r="AA734" s="376">
        <f t="shared" si="1838"/>
        <v>3.5533964389259231E-16</v>
      </c>
      <c r="AB734" s="376">
        <f t="shared" si="1839"/>
        <v>2.1115810048250426E-17</v>
      </c>
      <c r="AC734" s="376">
        <f t="shared" si="1840"/>
        <v>-3.8520190884332213E-16</v>
      </c>
      <c r="AD734" s="376">
        <f t="shared" si="1841"/>
        <v>5.2364195368998022E-16</v>
      </c>
      <c r="AE734" s="376">
        <f t="shared" si="1842"/>
        <v>-3.5533964389259665E-16</v>
      </c>
      <c r="AF734" s="376">
        <f t="shared" si="1843"/>
        <v>-2.1115810048244525E-17</v>
      </c>
      <c r="AG734" s="376">
        <f t="shared" si="1844"/>
        <v>3.8520190884331813E-16</v>
      </c>
      <c r="AH734" s="376">
        <f t="shared" si="1845"/>
        <v>-5.2364195368998022E-16</v>
      </c>
      <c r="AI734" s="376">
        <f t="shared" si="1846"/>
        <v>3.5533964389259552E-16</v>
      </c>
      <c r="AJ734" s="376">
        <f t="shared" si="1847"/>
        <v>2.1115810048246062E-17</v>
      </c>
      <c r="AK734" s="376">
        <f t="shared" si="1848"/>
        <v>-3.8520190884331917E-16</v>
      </c>
      <c r="AL734" s="376">
        <f t="shared" si="1849"/>
        <v>5.2364195368998012E-16</v>
      </c>
      <c r="AM734" s="376">
        <f t="shared" si="1850"/>
        <v>-3.5533964389259991E-16</v>
      </c>
      <c r="AN734" s="376">
        <f t="shared" si="1851"/>
        <v>-2.1115810048247603E-17</v>
      </c>
      <c r="AO734" s="376">
        <f t="shared" si="1852"/>
        <v>3.8520190884331512E-16</v>
      </c>
      <c r="AP734" s="376">
        <f t="shared" si="1853"/>
        <v>-5.2364195368998002E-16</v>
      </c>
      <c r="AQ734" s="376">
        <f t="shared" si="1854"/>
        <v>3.5533964389259872E-16</v>
      </c>
      <c r="AR734" s="376">
        <f t="shared" si="1855"/>
        <v>2.1115810048249144E-17</v>
      </c>
      <c r="AS734" s="376">
        <f t="shared" si="1856"/>
        <v>-3.8520190884331621E-16</v>
      </c>
      <c r="AT734" s="376">
        <f t="shared" si="1857"/>
        <v>5.2364195368998002E-16</v>
      </c>
      <c r="AU734" s="376">
        <f t="shared" si="1858"/>
        <v>-3.5533964389259759E-16</v>
      </c>
      <c r="AV734" s="376">
        <f t="shared" si="1859"/>
        <v>-2.1115810048250681E-17</v>
      </c>
      <c r="AW734" s="376">
        <f t="shared" si="1860"/>
        <v>3.852019088433172E-16</v>
      </c>
      <c r="AX734" s="376">
        <f t="shared" si="1861"/>
        <v>-5.2364195368997992E-16</v>
      </c>
      <c r="AY734" s="376">
        <f t="shared" si="1862"/>
        <v>3.5533964389259641E-16</v>
      </c>
      <c r="AZ734" s="376">
        <f t="shared" si="1863"/>
        <v>2.1115810048252222E-17</v>
      </c>
      <c r="BA734" s="376">
        <f t="shared" si="1864"/>
        <v>-3.8520190884331823E-16</v>
      </c>
      <c r="BB734" s="376">
        <f t="shared" si="1865"/>
        <v>5.2364195368998051E-16</v>
      </c>
      <c r="BC734" s="376">
        <f t="shared" si="1866"/>
        <v>-3.5533964389259532E-16</v>
      </c>
      <c r="BD734" s="376">
        <f t="shared" si="1867"/>
        <v>-2.1115810048238879E-17</v>
      </c>
      <c r="BE734" s="376">
        <f t="shared" si="1868"/>
        <v>3.8520190884331936E-16</v>
      </c>
      <c r="BF734" s="376">
        <f t="shared" si="1869"/>
        <v>-5.2364195368998041E-16</v>
      </c>
      <c r="BG734" s="376">
        <f t="shared" si="1870"/>
        <v>3.5533964389259419E-16</v>
      </c>
      <c r="BH734" s="376">
        <f t="shared" si="1871"/>
        <v>2.1115810048240417E-17</v>
      </c>
      <c r="BI734" s="376">
        <f t="shared" si="1872"/>
        <v>-3.852019088433204E-16</v>
      </c>
      <c r="BJ734" s="376">
        <f t="shared" si="1873"/>
        <v>5.2364195368998032E-16</v>
      </c>
      <c r="BK734" s="376">
        <f t="shared" si="1874"/>
        <v>-3.55339643892593E-16</v>
      </c>
      <c r="BL734" s="376">
        <f t="shared" si="1875"/>
        <v>-2.1115810048241958E-17</v>
      </c>
      <c r="BM734" s="376">
        <f t="shared" si="1876"/>
        <v>3.8520190884332139E-16</v>
      </c>
      <c r="BN734" s="376">
        <f t="shared" si="1877"/>
        <v>-5.2364195368998032E-16</v>
      </c>
      <c r="BO734" s="376">
        <f t="shared" si="1878"/>
        <v>3.5533964389259192E-16</v>
      </c>
      <c r="BP734" s="376">
        <f t="shared" si="1879"/>
        <v>2.1115810048243498E-17</v>
      </c>
      <c r="BQ734" s="376">
        <f t="shared" si="1880"/>
        <v>-3.8520190884332247E-16</v>
      </c>
      <c r="BR734" s="376">
        <f t="shared" si="1881"/>
        <v>5.2364195368998022E-16</v>
      </c>
    </row>
    <row r="735" spans="2:70">
      <c r="B735" s="373">
        <v>41</v>
      </c>
      <c r="C735" s="373">
        <f t="shared" si="1882"/>
        <v>1.2812500000000006E-2</v>
      </c>
      <c r="D735" s="374">
        <f t="shared" si="1817"/>
        <v>23.968361798457906</v>
      </c>
      <c r="E735" s="375" t="str">
        <f>AU694</f>
        <v>-0.0316382015420952</v>
      </c>
      <c r="F735" s="317">
        <v>41</v>
      </c>
      <c r="G735" s="376">
        <f t="shared" si="1818"/>
        <v>-4.5828623994074608E-16</v>
      </c>
      <c r="H735" s="376">
        <f t="shared" si="1819"/>
        <v>3.2873980312076503E-16</v>
      </c>
      <c r="I735" s="376">
        <f t="shared" si="1820"/>
        <v>4.118559326656066E-17</v>
      </c>
      <c r="J735" s="376">
        <f t="shared" si="1821"/>
        <v>-3.809955306659687E-16</v>
      </c>
      <c r="K735" s="376">
        <f t="shared" si="1822"/>
        <v>4.4221641863514867E-16</v>
      </c>
      <c r="L735" s="376">
        <f t="shared" si="1823"/>
        <v>-1.8008272159210756E-16</v>
      </c>
      <c r="M735" s="376">
        <f t="shared" si="1824"/>
        <v>-2.1372988029126016E-16</v>
      </c>
      <c r="N735" s="376">
        <f t="shared" si="1825"/>
        <v>4.5126032295585817E-16</v>
      </c>
      <c r="O735" s="376">
        <f t="shared" si="1826"/>
        <v>-3.5882315629416882E-16</v>
      </c>
      <c r="P735" s="376">
        <f t="shared" si="1827"/>
        <v>4.0096781549860563E-18</v>
      </c>
      <c r="Q735" s="376">
        <f t="shared" si="1828"/>
        <v>3.5373573050780513E-16</v>
      </c>
      <c r="R735" s="376">
        <f t="shared" si="1829"/>
        <v>-4.5282482176073325E-16</v>
      </c>
      <c r="S735" s="376">
        <f t="shared" si="1830"/>
        <v>2.2080232114741215E-16</v>
      </c>
      <c r="T735" s="376">
        <f t="shared" si="1831"/>
        <v>1.7267380243340607E-16</v>
      </c>
      <c r="U735" s="377">
        <f t="shared" si="1832"/>
        <v>-4.3988852237691986E-16</v>
      </c>
      <c r="V735" s="376">
        <f t="shared" si="1833"/>
        <v>3.8545084631976797E-16</v>
      </c>
      <c r="W735" s="376">
        <f t="shared" si="1834"/>
        <v>-4.9166334183990459E-17</v>
      </c>
      <c r="X735" s="376">
        <f t="shared" si="1835"/>
        <v>-3.2306926189322976E-16</v>
      </c>
      <c r="Y735" s="376">
        <f t="shared" si="1836"/>
        <v>4.5907227431353321E-16</v>
      </c>
      <c r="Z735" s="376">
        <f t="shared" si="1837"/>
        <v>-2.5939547364724043E-16</v>
      </c>
      <c r="AA735" s="376">
        <f t="shared" si="1838"/>
        <v>-1.2995478146501755E-16</v>
      </c>
      <c r="AB735" s="376">
        <f t="shared" si="1839"/>
        <v>4.2428035485996368E-16</v>
      </c>
      <c r="AC735" s="376">
        <f t="shared" si="1840"/>
        <v>-4.0836643398644318E-16</v>
      </c>
      <c r="AD735" s="376">
        <f t="shared" si="1841"/>
        <v>9.3849491537750726E-17</v>
      </c>
      <c r="AE735" s="376">
        <f t="shared" si="1842"/>
        <v>2.8929145967900396E-16</v>
      </c>
      <c r="AF735" s="376">
        <f t="shared" si="1843"/>
        <v>-4.6089860991026205E-16</v>
      </c>
      <c r="AG735" s="376">
        <f t="shared" si="1844"/>
        <v>2.9549050593585833E-16</v>
      </c>
      <c r="AH735" s="376">
        <f t="shared" si="1845"/>
        <v>8.5984224910607808E-17</v>
      </c>
      <c r="AI735" s="376">
        <f t="shared" si="1846"/>
        <v>-4.0458613559047081E-16</v>
      </c>
      <c r="AJ735" s="376">
        <f t="shared" si="1847"/>
        <v>4.2734922965802527E-16</v>
      </c>
      <c r="AK735" s="376">
        <f t="shared" si="1848"/>
        <v>-1.3762882698464535E-16</v>
      </c>
      <c r="AL735" s="376">
        <f t="shared" si="1849"/>
        <v>-2.5272762256526591E-16</v>
      </c>
      <c r="AM735" s="376">
        <f t="shared" si="1850"/>
        <v>4.5828623994074519E-16</v>
      </c>
      <c r="AN735" s="376">
        <f t="shared" si="1851"/>
        <v>-3.2873980312077188E-16</v>
      </c>
      <c r="AO735" s="376">
        <f t="shared" si="1852"/>
        <v>-4.1185593266550207E-17</v>
      </c>
      <c r="AP735" s="376">
        <f t="shared" si="1853"/>
        <v>3.8099553066596184E-16</v>
      </c>
      <c r="AQ735" s="376">
        <f t="shared" si="1854"/>
        <v>-4.4221641863515257E-16</v>
      </c>
      <c r="AR735" s="376">
        <f t="shared" si="1855"/>
        <v>1.8008272159210816E-16</v>
      </c>
      <c r="AS735" s="376">
        <f t="shared" si="1856"/>
        <v>2.1372988029125812E-16</v>
      </c>
      <c r="AT735" s="376">
        <f t="shared" si="1857"/>
        <v>-4.5126032295585728E-16</v>
      </c>
      <c r="AU735" s="376">
        <f t="shared" si="1858"/>
        <v>3.5882315629417128E-16</v>
      </c>
      <c r="AV735" s="376">
        <f t="shared" si="1859"/>
        <v>-4.0096781549932547E-18</v>
      </c>
      <c r="AW735" s="376">
        <f t="shared" si="1860"/>
        <v>-3.537357305078005E-16</v>
      </c>
      <c r="AX735" s="376">
        <f t="shared" si="1861"/>
        <v>4.5282482176073463E-16</v>
      </c>
      <c r="AY735" s="376">
        <f t="shared" si="1862"/>
        <v>-2.2080232114742137E-16</v>
      </c>
      <c r="AZ735" s="376">
        <f t="shared" si="1863"/>
        <v>-1.7267380243339633E-16</v>
      </c>
      <c r="BA735" s="376">
        <f t="shared" si="1864"/>
        <v>4.3988852237691571E-16</v>
      </c>
      <c r="BB735" s="376">
        <f t="shared" si="1865"/>
        <v>-3.8545084631977551E-16</v>
      </c>
      <c r="BC735" s="376">
        <f t="shared" si="1866"/>
        <v>4.9166334183991149E-17</v>
      </c>
      <c r="BD735" s="376">
        <f t="shared" si="1867"/>
        <v>3.2306926189322927E-16</v>
      </c>
      <c r="BE735" s="376">
        <f t="shared" si="1868"/>
        <v>-4.590722743135338E-16</v>
      </c>
      <c r="BF735" s="376">
        <f t="shared" si="1869"/>
        <v>2.5939547364724639E-16</v>
      </c>
      <c r="BG735" s="376">
        <f t="shared" si="1870"/>
        <v>1.2995478146501062E-16</v>
      </c>
      <c r="BH735" s="376">
        <f t="shared" si="1871"/>
        <v>-4.2428035485996087E-16</v>
      </c>
      <c r="BI735" s="376">
        <f t="shared" si="1872"/>
        <v>4.0836643398644653E-16</v>
      </c>
      <c r="BJ735" s="376">
        <f t="shared" si="1873"/>
        <v>-9.3849491537757801E-17</v>
      </c>
      <c r="BK735" s="376">
        <f t="shared" si="1874"/>
        <v>-2.8929145967899322E-16</v>
      </c>
      <c r="BL735" s="376">
        <f t="shared" si="1875"/>
        <v>4.6089860991026185E-16</v>
      </c>
      <c r="BM735" s="376">
        <f t="shared" si="1876"/>
        <v>-2.9549050593585883E-16</v>
      </c>
      <c r="BN735" s="376">
        <f t="shared" si="1877"/>
        <v>-8.5984224910607143E-17</v>
      </c>
      <c r="BO735" s="376">
        <f t="shared" si="1878"/>
        <v>4.0458613559047046E-16</v>
      </c>
      <c r="BP735" s="376">
        <f t="shared" si="1879"/>
        <v>-4.2734922965802798E-16</v>
      </c>
      <c r="BQ735" s="376">
        <f t="shared" si="1880"/>
        <v>1.3762882698465225E-16</v>
      </c>
      <c r="BR735" s="376">
        <f t="shared" si="1881"/>
        <v>2.527276225652599E-16</v>
      </c>
    </row>
    <row r="736" spans="2:70">
      <c r="B736" s="373">
        <v>42</v>
      </c>
      <c r="C736" s="373">
        <f t="shared" si="1882"/>
        <v>1.3125000000000006E-2</v>
      </c>
      <c r="D736" s="374">
        <f t="shared" si="1817"/>
        <v>23.965999855164643</v>
      </c>
      <c r="E736" s="375" t="str">
        <f>AV694</f>
        <v>-0.0340001448353565</v>
      </c>
      <c r="F736" s="317">
        <v>42</v>
      </c>
      <c r="G736" s="376">
        <f t="shared" si="1818"/>
        <v>2.1176428689516277E-16</v>
      </c>
      <c r="H736" s="376">
        <f t="shared" si="1819"/>
        <v>4.9415519552649711E-16</v>
      </c>
      <c r="I736" s="376">
        <f t="shared" si="1820"/>
        <v>-7.6084012114816884E-16</v>
      </c>
      <c r="J736" s="376">
        <f t="shared" si="1821"/>
        <v>3.5124505126740399E-16</v>
      </c>
      <c r="K736" s="376">
        <f t="shared" si="1822"/>
        <v>3.7055753118894148E-16</v>
      </c>
      <c r="L736" s="376">
        <f t="shared" si="1823"/>
        <v>-7.6298651916702139E-16</v>
      </c>
      <c r="M736" s="376">
        <f t="shared" si="1824"/>
        <v>4.7722766529993309E-16</v>
      </c>
      <c r="N736" s="376">
        <f t="shared" si="1825"/>
        <v>2.3271954873885236E-16</v>
      </c>
      <c r="O736" s="376">
        <f t="shared" si="1826"/>
        <v>-7.3581177314205477E-16</v>
      </c>
      <c r="P736" s="376">
        <f t="shared" si="1827"/>
        <v>5.8487068778734362E-16</v>
      </c>
      <c r="Q736" s="376">
        <f t="shared" si="1828"/>
        <v>8.5938284541355713E-17</v>
      </c>
      <c r="R736" s="376">
        <f t="shared" si="1829"/>
        <v>-6.8036019332323536E-16</v>
      </c>
      <c r="S736" s="376">
        <f t="shared" si="1830"/>
        <v>6.7003745774234724E-16</v>
      </c>
      <c r="T736" s="376">
        <f t="shared" si="1831"/>
        <v>-6.4145539736320019E-17</v>
      </c>
      <c r="U736" s="377">
        <f t="shared" si="1832"/>
        <v>-5.9876275282539634E-16</v>
      </c>
      <c r="V736" s="376">
        <f t="shared" si="1833"/>
        <v>7.2945506395764784E-16</v>
      </c>
      <c r="W736" s="376">
        <f t="shared" si="1834"/>
        <v>-2.1176428689515678E-16</v>
      </c>
      <c r="X736" s="376">
        <f t="shared" si="1835"/>
        <v>-4.941551955264977E-16</v>
      </c>
      <c r="Y736" s="376">
        <f t="shared" si="1836"/>
        <v>7.6084012114816943E-16</v>
      </c>
      <c r="Z736" s="376">
        <f t="shared" si="1837"/>
        <v>-3.512450512674033E-16</v>
      </c>
      <c r="AA736" s="376">
        <f t="shared" si="1838"/>
        <v>-3.705575311889468E-16</v>
      </c>
      <c r="AB736" s="376">
        <f t="shared" si="1839"/>
        <v>7.6298651916702149E-16</v>
      </c>
      <c r="AC736" s="376">
        <f t="shared" si="1840"/>
        <v>-4.7722766529993674E-16</v>
      </c>
      <c r="AD736" s="376">
        <f t="shared" si="1841"/>
        <v>-2.3271954873885309E-16</v>
      </c>
      <c r="AE736" s="376">
        <f t="shared" si="1842"/>
        <v>7.3581177314205635E-16</v>
      </c>
      <c r="AF736" s="376">
        <f t="shared" si="1843"/>
        <v>-5.8487068778734323E-16</v>
      </c>
      <c r="AG736" s="376">
        <f t="shared" si="1844"/>
        <v>-8.5938284541351078E-17</v>
      </c>
      <c r="AH736" s="376">
        <f t="shared" si="1845"/>
        <v>6.8036019332323576E-16</v>
      </c>
      <c r="AI736" s="376">
        <f t="shared" si="1846"/>
        <v>-6.7003745774234428E-16</v>
      </c>
      <c r="AJ736" s="376">
        <f t="shared" si="1847"/>
        <v>6.4145539736319255E-17</v>
      </c>
      <c r="AK736" s="376">
        <f t="shared" si="1848"/>
        <v>5.9876275282539338E-16</v>
      </c>
      <c r="AL736" s="376">
        <f t="shared" si="1849"/>
        <v>-7.2945506395764754E-16</v>
      </c>
      <c r="AM736" s="376">
        <f t="shared" si="1850"/>
        <v>2.1176428689515607E-16</v>
      </c>
      <c r="AN736" s="376">
        <f t="shared" si="1851"/>
        <v>4.9415519552650658E-16</v>
      </c>
      <c r="AO736" s="376">
        <f t="shared" si="1852"/>
        <v>-7.6084012114816933E-16</v>
      </c>
      <c r="AP736" s="376">
        <f t="shared" si="1853"/>
        <v>3.5124505126740266E-16</v>
      </c>
      <c r="AQ736" s="376">
        <f t="shared" si="1854"/>
        <v>3.7055753118894754E-16</v>
      </c>
      <c r="AR736" s="376">
        <f t="shared" si="1855"/>
        <v>-7.6298651916702051E-16</v>
      </c>
      <c r="AS736" s="376">
        <f t="shared" si="1856"/>
        <v>4.7722766529993615E-16</v>
      </c>
      <c r="AT736" s="376">
        <f t="shared" si="1857"/>
        <v>2.3271954873885379E-16</v>
      </c>
      <c r="AU736" s="376">
        <f t="shared" si="1858"/>
        <v>-7.3581177314205675E-16</v>
      </c>
      <c r="AV736" s="376">
        <f t="shared" si="1859"/>
        <v>5.8487068778733563E-16</v>
      </c>
      <c r="AW736" s="376">
        <f t="shared" si="1860"/>
        <v>8.5938284541351818E-17</v>
      </c>
      <c r="AX736" s="376">
        <f t="shared" si="1861"/>
        <v>-6.8036019332323615E-16</v>
      </c>
      <c r="AY736" s="376">
        <f t="shared" si="1862"/>
        <v>6.7003745774234389E-16</v>
      </c>
      <c r="AZ736" s="376">
        <f t="shared" si="1863"/>
        <v>-6.4145539736329288E-17</v>
      </c>
      <c r="BA736" s="376">
        <f t="shared" si="1864"/>
        <v>-5.9876275282539387E-16</v>
      </c>
      <c r="BB736" s="376">
        <f t="shared" si="1865"/>
        <v>7.2945506395764735E-16</v>
      </c>
      <c r="BC736" s="376">
        <f t="shared" si="1866"/>
        <v>-2.1176428689515538E-16</v>
      </c>
      <c r="BD736" s="376">
        <f t="shared" si="1867"/>
        <v>-4.9415519552650717E-16</v>
      </c>
      <c r="BE736" s="376">
        <f t="shared" si="1868"/>
        <v>7.6084012114816933E-16</v>
      </c>
      <c r="BF736" s="376">
        <f t="shared" si="1869"/>
        <v>-3.5124505126740192E-16</v>
      </c>
      <c r="BG736" s="376">
        <f t="shared" si="1870"/>
        <v>-3.7055753118894813E-16</v>
      </c>
      <c r="BH736" s="376">
        <f t="shared" si="1871"/>
        <v>7.629865191670206E-16</v>
      </c>
      <c r="BI736" s="376">
        <f t="shared" si="1872"/>
        <v>-4.7722766529993556E-16</v>
      </c>
      <c r="BJ736" s="376">
        <f t="shared" si="1873"/>
        <v>-2.3271954873885452E-16</v>
      </c>
      <c r="BK736" s="376">
        <f t="shared" si="1874"/>
        <v>7.3581177314205694E-16</v>
      </c>
      <c r="BL736" s="376">
        <f t="shared" si="1875"/>
        <v>-5.8487068778733524E-16</v>
      </c>
      <c r="BM736" s="376">
        <f t="shared" si="1876"/>
        <v>-8.5938284541352582E-17</v>
      </c>
      <c r="BN736" s="376">
        <f t="shared" si="1877"/>
        <v>6.8036019332323655E-16</v>
      </c>
      <c r="BO736" s="376">
        <f t="shared" si="1878"/>
        <v>-6.700374577423435E-16</v>
      </c>
      <c r="BP736" s="376">
        <f t="shared" si="1879"/>
        <v>6.4145539736328574E-17</v>
      </c>
      <c r="BQ736" s="376">
        <f t="shared" si="1880"/>
        <v>5.9876275282540787E-16</v>
      </c>
      <c r="BR736" s="376">
        <f t="shared" si="1881"/>
        <v>-7.2945506395764715E-16</v>
      </c>
    </row>
    <row r="737" spans="2:70">
      <c r="B737" s="373">
        <v>43</v>
      </c>
      <c r="C737" s="373">
        <f t="shared" si="1882"/>
        <v>1.3437500000000007E-2</v>
      </c>
      <c r="D737" s="374">
        <f t="shared" si="1817"/>
        <v>23.963965351852508</v>
      </c>
      <c r="E737" s="375" t="str">
        <f>AW694</f>
        <v>-0.036034648147492</v>
      </c>
      <c r="F737" s="317">
        <v>43</v>
      </c>
      <c r="G737" s="376">
        <f t="shared" si="1818"/>
        <v>-1.0631692431314525E-17</v>
      </c>
      <c r="H737" s="376">
        <f t="shared" si="1819"/>
        <v>-4.6574572250204325E-16</v>
      </c>
      <c r="I737" s="376">
        <f t="shared" si="1820"/>
        <v>4.4973371998757439E-16</v>
      </c>
      <c r="J737" s="376">
        <f t="shared" si="1821"/>
        <v>4.1739706416523944E-17</v>
      </c>
      <c r="K737" s="376">
        <f t="shared" si="1822"/>
        <v>-4.8908564278922355E-16</v>
      </c>
      <c r="L737" s="376">
        <f t="shared" si="1823"/>
        <v>4.1936704566204736E-16</v>
      </c>
      <c r="M737" s="376">
        <f t="shared" si="1824"/>
        <v>9.3709129074326856E-17</v>
      </c>
      <c r="N737" s="376">
        <f t="shared" si="1825"/>
        <v>-5.0771540097493518E-16</v>
      </c>
      <c r="O737" s="376">
        <f t="shared" si="1826"/>
        <v>3.8496163743744683E-16</v>
      </c>
      <c r="P737" s="376">
        <f t="shared" si="1827"/>
        <v>1.4477608159252323E-16</v>
      </c>
      <c r="Q737" s="376">
        <f t="shared" si="1828"/>
        <v>-5.2145558230378752E-16</v>
      </c>
      <c r="R737" s="376">
        <f t="shared" si="1829"/>
        <v>3.4684883820288914E-16</v>
      </c>
      <c r="S737" s="376">
        <f t="shared" si="1830"/>
        <v>1.9444876130232878E-16</v>
      </c>
      <c r="T737" s="376">
        <f t="shared" si="1831"/>
        <v>-5.3017386131843781E-16</v>
      </c>
      <c r="U737" s="377">
        <f t="shared" si="1832"/>
        <v>3.0539569504957599E-16</v>
      </c>
      <c r="V737" s="376">
        <f t="shared" si="1833"/>
        <v>2.4224879314428386E-16</v>
      </c>
      <c r="W737" s="376">
        <f t="shared" si="1834"/>
        <v>-5.3378627622607762E-16</v>
      </c>
      <c r="X737" s="376">
        <f t="shared" si="1835"/>
        <v>2.6100142440666028E-16</v>
      </c>
      <c r="Y737" s="376">
        <f t="shared" si="1836"/>
        <v>2.877158366815989E-16</v>
      </c>
      <c r="Z737" s="376">
        <f t="shared" si="1837"/>
        <v>-5.3225803749639999E-16</v>
      </c>
      <c r="AA737" s="376">
        <f t="shared" si="1838"/>
        <v>2.1409356736882293E-16</v>
      </c>
      <c r="AB737" s="376">
        <f t="shared" si="1839"/>
        <v>3.3041201943019518E-16</v>
      </c>
      <c r="AC737" s="376">
        <f t="shared" si="1840"/>
        <v>-5.2560386290379226E-16</v>
      </c>
      <c r="AD737" s="376">
        <f t="shared" si="1841"/>
        <v>1.6512387224177526E-16</v>
      </c>
      <c r="AE737" s="376">
        <f t="shared" si="1842"/>
        <v>3.6992615381010172E-16</v>
      </c>
      <c r="AF737" s="376">
        <f t="shared" si="1843"/>
        <v>-5.1388783578712112E-16</v>
      </c>
      <c r="AG737" s="376">
        <f t="shared" si="1844"/>
        <v>1.1456394395914885E-16</v>
      </c>
      <c r="AH737" s="376">
        <f t="shared" si="1845"/>
        <v>4.0587769710660544E-16</v>
      </c>
      <c r="AI737" s="376">
        <f t="shared" si="1846"/>
        <v>-4.9722278789215549E-16</v>
      </c>
      <c r="AJ737" s="376">
        <f t="shared" si="1847"/>
        <v>6.2900702269173746E-17</v>
      </c>
      <c r="AK737" s="376">
        <f t="shared" si="1848"/>
        <v>4.3792041630465869E-16</v>
      </c>
      <c r="AL737" s="376">
        <f t="shared" si="1849"/>
        <v>-4.7576921274016415E-16</v>
      </c>
      <c r="AM737" s="376">
        <f t="shared" si="1850"/>
        <v>1.0631692431324953E-17</v>
      </c>
      <c r="AN737" s="376">
        <f t="shared" si="1851"/>
        <v>4.6574572250204286E-16</v>
      </c>
      <c r="AO737" s="376">
        <f t="shared" si="1852"/>
        <v>-4.4973371998757804E-16</v>
      </c>
      <c r="AP737" s="376">
        <f t="shared" si="1853"/>
        <v>-4.1739706416526853E-17</v>
      </c>
      <c r="AQ737" s="376">
        <f t="shared" si="1854"/>
        <v>4.8908564278922246E-16</v>
      </c>
      <c r="AR737" s="376">
        <f t="shared" si="1855"/>
        <v>-4.1936704566205259E-16</v>
      </c>
      <c r="AS737" s="376">
        <f t="shared" si="1856"/>
        <v>-9.3709129074327842E-17</v>
      </c>
      <c r="AT737" s="376">
        <f t="shared" si="1857"/>
        <v>5.077154009749337E-16</v>
      </c>
      <c r="AU737" s="376">
        <f t="shared" si="1858"/>
        <v>-3.8496163743745531E-16</v>
      </c>
      <c r="AV737" s="376">
        <f t="shared" si="1859"/>
        <v>-1.4477608159252234E-16</v>
      </c>
      <c r="AW737" s="376">
        <f t="shared" si="1860"/>
        <v>5.2145558230378653E-16</v>
      </c>
      <c r="AX737" s="376">
        <f t="shared" si="1861"/>
        <v>-3.468488382028985E-16</v>
      </c>
      <c r="AY737" s="376">
        <f t="shared" si="1862"/>
        <v>-1.9444876130232441E-16</v>
      </c>
      <c r="AZ737" s="376">
        <f t="shared" si="1863"/>
        <v>5.3017386131843683E-16</v>
      </c>
      <c r="BA737" s="376">
        <f t="shared" si="1864"/>
        <v>-3.0539569504957367E-16</v>
      </c>
      <c r="BB737" s="376">
        <f t="shared" si="1865"/>
        <v>-2.4224879314427967E-16</v>
      </c>
      <c r="BC737" s="376">
        <f t="shared" si="1866"/>
        <v>5.3378627622607742E-16</v>
      </c>
      <c r="BD737" s="376">
        <f t="shared" si="1867"/>
        <v>-2.6100142440666433E-16</v>
      </c>
      <c r="BE737" s="376">
        <f t="shared" si="1868"/>
        <v>-2.877158366815949E-16</v>
      </c>
      <c r="BF737" s="376">
        <f t="shared" si="1869"/>
        <v>5.3225803749639979E-16</v>
      </c>
      <c r="BG737" s="376">
        <f t="shared" si="1870"/>
        <v>-2.1409356736882731E-16</v>
      </c>
      <c r="BH737" s="376">
        <f t="shared" si="1871"/>
        <v>-3.3041201943019153E-16</v>
      </c>
      <c r="BI737" s="376">
        <f t="shared" si="1872"/>
        <v>5.2560386290379186E-16</v>
      </c>
      <c r="BJ737" s="376">
        <f t="shared" si="1873"/>
        <v>-1.6512387224177972E-16</v>
      </c>
      <c r="BK737" s="376">
        <f t="shared" si="1874"/>
        <v>-3.6992615381009284E-16</v>
      </c>
      <c r="BL737" s="376">
        <f t="shared" si="1875"/>
        <v>5.138878357871225E-16</v>
      </c>
      <c r="BM737" s="376">
        <f t="shared" si="1876"/>
        <v>-1.1456394395915344E-16</v>
      </c>
      <c r="BN737" s="376">
        <f t="shared" si="1877"/>
        <v>-4.0587769710659745E-16</v>
      </c>
      <c r="BO737" s="376">
        <f t="shared" si="1878"/>
        <v>4.9722278789216269E-16</v>
      </c>
      <c r="BP737" s="376">
        <f t="shared" si="1879"/>
        <v>-6.2900702269163318E-17</v>
      </c>
      <c r="BQ737" s="376">
        <f t="shared" si="1880"/>
        <v>-4.3792041630465598E-16</v>
      </c>
      <c r="BR737" s="376">
        <f t="shared" si="1881"/>
        <v>4.7576921274016622E-16</v>
      </c>
    </row>
    <row r="738" spans="2:70">
      <c r="B738" s="373">
        <v>44</v>
      </c>
      <c r="C738" s="373">
        <f t="shared" si="1882"/>
        <v>1.3750000000000007E-2</v>
      </c>
      <c r="D738" s="374">
        <f t="shared" si="1817"/>
        <v>23.962277881900558</v>
      </c>
      <c r="E738" s="375" t="str">
        <f>AX694</f>
        <v>-0.0377221180994432</v>
      </c>
      <c r="F738" s="317">
        <v>44</v>
      </c>
      <c r="G738" s="376">
        <f t="shared" si="1818"/>
        <v>5.3859776781789618E-16</v>
      </c>
      <c r="H738" s="376">
        <f t="shared" si="1819"/>
        <v>-5.4261227702135859E-16</v>
      </c>
      <c r="I738" s="376">
        <f t="shared" si="1820"/>
        <v>-1.233003105899547E-16</v>
      </c>
      <c r="J738" s="376">
        <f t="shared" si="1821"/>
        <v>6.369822491578497E-16</v>
      </c>
      <c r="K738" s="376">
        <f t="shared" si="1822"/>
        <v>-3.6422479633676755E-16</v>
      </c>
      <c r="L738" s="376">
        <f t="shared" si="1823"/>
        <v>-3.5821665872858932E-16</v>
      </c>
      <c r="M738" s="376">
        <f t="shared" si="1824"/>
        <v>6.3839195732198905E-16</v>
      </c>
      <c r="N738" s="376">
        <f t="shared" si="1825"/>
        <v>-1.3038739211590472E-16</v>
      </c>
      <c r="O738" s="376">
        <f t="shared" si="1826"/>
        <v>-5.385977678178944E-16</v>
      </c>
      <c r="P738" s="376">
        <f t="shared" si="1827"/>
        <v>5.4261227702136036E-16</v>
      </c>
      <c r="Q738" s="376">
        <f t="shared" si="1828"/>
        <v>1.233003105899516E-16</v>
      </c>
      <c r="R738" s="376">
        <f t="shared" si="1829"/>
        <v>-6.3698224915784901E-16</v>
      </c>
      <c r="S738" s="376">
        <f t="shared" si="1830"/>
        <v>3.6422479633677012E-16</v>
      </c>
      <c r="T738" s="376">
        <f t="shared" si="1831"/>
        <v>3.5821665872858671E-16</v>
      </c>
      <c r="U738" s="377">
        <f t="shared" si="1832"/>
        <v>-6.3839195732198964E-16</v>
      </c>
      <c r="V738" s="376">
        <f t="shared" si="1833"/>
        <v>1.3038739211590783E-16</v>
      </c>
      <c r="W738" s="376">
        <f t="shared" si="1834"/>
        <v>5.3859776781789253E-16</v>
      </c>
      <c r="X738" s="376">
        <f t="shared" si="1835"/>
        <v>-5.4261227702136214E-16</v>
      </c>
      <c r="Y738" s="376">
        <f t="shared" si="1836"/>
        <v>-1.2330031058994844E-16</v>
      </c>
      <c r="Z738" s="376">
        <f t="shared" si="1837"/>
        <v>6.3698224915784842E-16</v>
      </c>
      <c r="AA738" s="376">
        <f t="shared" si="1838"/>
        <v>-3.6422479633677278E-16</v>
      </c>
      <c r="AB738" s="376">
        <f t="shared" si="1839"/>
        <v>-3.5821665872858404E-16</v>
      </c>
      <c r="AC738" s="376">
        <f t="shared" si="1840"/>
        <v>6.3839195732199023E-16</v>
      </c>
      <c r="AD738" s="376">
        <f t="shared" si="1841"/>
        <v>-1.3038739211591096E-16</v>
      </c>
      <c r="AE738" s="376">
        <f t="shared" si="1842"/>
        <v>-5.3859776781789075E-16</v>
      </c>
      <c r="AF738" s="376">
        <f t="shared" si="1843"/>
        <v>5.4261227702136381E-16</v>
      </c>
      <c r="AG738" s="376">
        <f t="shared" si="1844"/>
        <v>1.2330031058994533E-16</v>
      </c>
      <c r="AH738" s="376">
        <f t="shared" si="1845"/>
        <v>-6.3698224915784773E-16</v>
      </c>
      <c r="AI738" s="376">
        <f t="shared" si="1846"/>
        <v>3.6422479633677544E-16</v>
      </c>
      <c r="AJ738" s="376">
        <f t="shared" si="1847"/>
        <v>3.5821665872858143E-16</v>
      </c>
      <c r="AK738" s="376">
        <f t="shared" si="1848"/>
        <v>-6.3839195732199082E-16</v>
      </c>
      <c r="AL738" s="376">
        <f t="shared" si="1849"/>
        <v>1.3038739211591406E-16</v>
      </c>
      <c r="AM738" s="376">
        <f t="shared" si="1850"/>
        <v>5.3859776781788898E-16</v>
      </c>
      <c r="AN738" s="376">
        <f t="shared" si="1851"/>
        <v>-5.4261227702136559E-16</v>
      </c>
      <c r="AO738" s="376">
        <f t="shared" si="1852"/>
        <v>-1.2330031058994218E-16</v>
      </c>
      <c r="AP738" s="376">
        <f t="shared" si="1853"/>
        <v>6.3698224915784714E-16</v>
      </c>
      <c r="AQ738" s="376">
        <f t="shared" si="1854"/>
        <v>-3.6422479633677801E-16</v>
      </c>
      <c r="AR738" s="376">
        <f t="shared" si="1855"/>
        <v>-3.5821665872857872E-16</v>
      </c>
      <c r="AS738" s="376">
        <f t="shared" si="1856"/>
        <v>6.3839195732199151E-16</v>
      </c>
      <c r="AT738" s="376">
        <f t="shared" si="1857"/>
        <v>-1.3038739211591719E-16</v>
      </c>
      <c r="AU738" s="376">
        <f t="shared" si="1858"/>
        <v>-5.385977678178872E-16</v>
      </c>
      <c r="AV738" s="376">
        <f t="shared" si="1859"/>
        <v>5.4261227702136726E-16</v>
      </c>
      <c r="AW738" s="376">
        <f t="shared" si="1860"/>
        <v>1.2330031058993902E-16</v>
      </c>
      <c r="AX738" s="376">
        <f t="shared" si="1861"/>
        <v>-6.3698224915784645E-16</v>
      </c>
      <c r="AY738" s="376">
        <f t="shared" si="1862"/>
        <v>3.6422479633678067E-16</v>
      </c>
      <c r="AZ738" s="376">
        <f t="shared" si="1863"/>
        <v>3.5821665872857601E-16</v>
      </c>
      <c r="BA738" s="376">
        <f t="shared" si="1864"/>
        <v>-6.3839195732199201E-16</v>
      </c>
      <c r="BB738" s="376">
        <f t="shared" si="1865"/>
        <v>1.3038739211592033E-16</v>
      </c>
      <c r="BC738" s="376">
        <f t="shared" si="1866"/>
        <v>5.3859776781788543E-16</v>
      </c>
      <c r="BD738" s="376">
        <f t="shared" si="1867"/>
        <v>-5.4261227702136904E-16</v>
      </c>
      <c r="BE738" s="376">
        <f t="shared" si="1868"/>
        <v>-1.2330031058993592E-16</v>
      </c>
      <c r="BF738" s="376">
        <f t="shared" si="1869"/>
        <v>6.3698224915784586E-16</v>
      </c>
      <c r="BG738" s="376">
        <f t="shared" si="1870"/>
        <v>-3.6422479633678333E-16</v>
      </c>
      <c r="BH738" s="376">
        <f t="shared" si="1871"/>
        <v>-3.582166587285734E-16</v>
      </c>
      <c r="BI738" s="376">
        <f t="shared" si="1872"/>
        <v>6.383919573219926E-16</v>
      </c>
      <c r="BJ738" s="376">
        <f t="shared" si="1873"/>
        <v>-1.3038739211592343E-16</v>
      </c>
      <c r="BK738" s="376">
        <f t="shared" si="1874"/>
        <v>-5.3859776781788365E-16</v>
      </c>
      <c r="BL738" s="376">
        <f t="shared" si="1875"/>
        <v>5.4261227702137091E-16</v>
      </c>
      <c r="BM738" s="376">
        <f t="shared" si="1876"/>
        <v>1.2330031058993276E-16</v>
      </c>
      <c r="BN738" s="376">
        <f t="shared" si="1877"/>
        <v>-6.3698224915784517E-16</v>
      </c>
      <c r="BO738" s="376">
        <f t="shared" si="1878"/>
        <v>3.6422479633678599E-16</v>
      </c>
      <c r="BP738" s="376">
        <f t="shared" si="1879"/>
        <v>3.5821665872857078E-16</v>
      </c>
      <c r="BQ738" s="376">
        <f t="shared" si="1880"/>
        <v>-6.3839195732199329E-16</v>
      </c>
      <c r="BR738" s="376">
        <f t="shared" si="1881"/>
        <v>1.3038739211592656E-16</v>
      </c>
    </row>
    <row r="739" spans="2:70">
      <c r="B739" s="373">
        <v>45</v>
      </c>
      <c r="C739" s="373">
        <f t="shared" si="1882"/>
        <v>1.4062500000000007E-2</v>
      </c>
      <c r="D739" s="374">
        <f t="shared" si="1817"/>
        <v>23.960953696566943</v>
      </c>
      <c r="E739" s="375" t="str">
        <f>AY694</f>
        <v>-0.0390463034330586</v>
      </c>
      <c r="F739" s="317">
        <v>45</v>
      </c>
      <c r="G739" s="376">
        <f t="shared" si="1818"/>
        <v>-9.2253916909782509E-17</v>
      </c>
      <c r="H739" s="376">
        <f t="shared" si="1819"/>
        <v>1.8903622407461183E-15</v>
      </c>
      <c r="I739" s="376">
        <f t="shared" si="1820"/>
        <v>-1.0052324689882349E-15</v>
      </c>
      <c r="J739" s="376">
        <f t="shared" si="1821"/>
        <v>-1.3067550750942054E-15</v>
      </c>
      <c r="K739" s="376">
        <f t="shared" si="1822"/>
        <v>1.7638944194369418E-15</v>
      </c>
      <c r="L739" s="376">
        <f t="shared" si="1823"/>
        <v>2.8269203057980941E-16</v>
      </c>
      <c r="M739" s="376">
        <f t="shared" si="1824"/>
        <v>-1.9280167491554762E-15</v>
      </c>
      <c r="N739" s="376">
        <f t="shared" si="1825"/>
        <v>8.3665540895978455E-16</v>
      </c>
      <c r="O739" s="376">
        <f t="shared" si="1826"/>
        <v>1.4422802584292969E-15</v>
      </c>
      <c r="P739" s="376">
        <f t="shared" si="1827"/>
        <v>-1.6739991276170462E-15</v>
      </c>
      <c r="Q739" s="376">
        <f t="shared" si="1828"/>
        <v>-4.7040766546016417E-16</v>
      </c>
      <c r="R739" s="376">
        <f t="shared" si="1829"/>
        <v>1.9471034023093018E-15</v>
      </c>
      <c r="S739" s="376">
        <f t="shared" si="1830"/>
        <v>-6.6002089998068164E-16</v>
      </c>
      <c r="T739" s="376">
        <f t="shared" si="1831"/>
        <v>-1.5639154944451204E-15</v>
      </c>
      <c r="U739" s="377">
        <f t="shared" si="1832"/>
        <v>1.5679823090971833E-15</v>
      </c>
      <c r="V739" s="376">
        <f t="shared" si="1833"/>
        <v>6.5359301737115021E-16</v>
      </c>
      <c r="W739" s="376">
        <f t="shared" si="1834"/>
        <v>-1.9474383853038983E-15</v>
      </c>
      <c r="X739" s="376">
        <f t="shared" si="1835"/>
        <v>4.7703002893062654E-16</v>
      </c>
      <c r="Y739" s="376">
        <f t="shared" si="1836"/>
        <v>1.670489369326265E-15</v>
      </c>
      <c r="Z739" s="376">
        <f t="shared" si="1837"/>
        <v>-1.4468649637944114E-15</v>
      </c>
      <c r="AA739" s="376">
        <f t="shared" si="1838"/>
        <v>-8.304839112345775E-16</v>
      </c>
      <c r="AB739" s="376">
        <f t="shared" si="1839"/>
        <v>1.9290184720699058E-15</v>
      </c>
      <c r="AC739" s="376">
        <f t="shared" si="1840"/>
        <v>-2.8944509793085649E-16</v>
      </c>
      <c r="AD739" s="376">
        <f t="shared" si="1841"/>
        <v>-1.7609755183984253E-15</v>
      </c>
      <c r="AE739" s="376">
        <f t="shared" si="1842"/>
        <v>1.3118135179534373E-15</v>
      </c>
      <c r="AF739" s="376">
        <f t="shared" si="1843"/>
        <v>9.993767910441052E-16</v>
      </c>
      <c r="AG739" s="376">
        <f t="shared" si="1844"/>
        <v>-1.8920210564411224E-15</v>
      </c>
      <c r="AH739" s="376">
        <f t="shared" si="1845"/>
        <v>9.9072652411199867E-17</v>
      </c>
      <c r="AI739" s="376">
        <f t="shared" si="1846"/>
        <v>1.8345025105812576E-15</v>
      </c>
      <c r="AJ739" s="376">
        <f t="shared" si="1847"/>
        <v>-1.164128590824356E-15</v>
      </c>
      <c r="AK739" s="376">
        <f t="shared" si="1848"/>
        <v>-1.1586451260409541E-15</v>
      </c>
      <c r="AL739" s="376">
        <f t="shared" si="1849"/>
        <v>1.8368024437548873E-15</v>
      </c>
      <c r="AM739" s="376">
        <f t="shared" si="1850"/>
        <v>9.2253916909797793E-17</v>
      </c>
      <c r="AN739" s="376">
        <f t="shared" si="1851"/>
        <v>-1.8903622407461135E-15</v>
      </c>
      <c r="AO739" s="376">
        <f t="shared" si="1852"/>
        <v>1.0052324689882381E-15</v>
      </c>
      <c r="AP739" s="376">
        <f t="shared" si="1853"/>
        <v>1.3067550750942181E-15</v>
      </c>
      <c r="AQ739" s="376">
        <f t="shared" si="1854"/>
        <v>-1.7638944194369493E-15</v>
      </c>
      <c r="AR739" s="376">
        <f t="shared" si="1855"/>
        <v>-2.8269203057980556E-16</v>
      </c>
      <c r="AS739" s="376">
        <f t="shared" si="1856"/>
        <v>1.928016749155479E-15</v>
      </c>
      <c r="AT739" s="376">
        <f t="shared" si="1857"/>
        <v>-8.3665540895980033E-16</v>
      </c>
      <c r="AU739" s="376">
        <f t="shared" si="1858"/>
        <v>-1.4422802584292945E-15</v>
      </c>
      <c r="AV739" s="376">
        <f t="shared" si="1859"/>
        <v>1.673999127617034E-15</v>
      </c>
      <c r="AW739" s="376">
        <f t="shared" si="1860"/>
        <v>4.7040766546014711E-16</v>
      </c>
      <c r="AX739" s="376">
        <f t="shared" si="1861"/>
        <v>-1.9471034023093014E-15</v>
      </c>
      <c r="AY739" s="376">
        <f t="shared" si="1862"/>
        <v>6.6002089998065916E-16</v>
      </c>
      <c r="AZ739" s="376">
        <f t="shared" si="1863"/>
        <v>1.5639154944451097E-15</v>
      </c>
      <c r="BA739" s="376">
        <f t="shared" si="1864"/>
        <v>-1.5679823090971854E-15</v>
      </c>
      <c r="BB739" s="376">
        <f t="shared" si="1865"/>
        <v>-6.5359301737117269E-16</v>
      </c>
      <c r="BC739" s="376">
        <f t="shared" si="1866"/>
        <v>1.9474383853038983E-15</v>
      </c>
      <c r="BD739" s="376">
        <f t="shared" si="1867"/>
        <v>-4.7703002893063009E-16</v>
      </c>
      <c r="BE739" s="376">
        <f t="shared" si="1868"/>
        <v>-1.6704893693262491E-15</v>
      </c>
      <c r="BF739" s="376">
        <f t="shared" si="1869"/>
        <v>1.4468649637944138E-15</v>
      </c>
      <c r="BG739" s="376">
        <f t="shared" si="1870"/>
        <v>8.3048391123457405E-16</v>
      </c>
      <c r="BH739" s="376">
        <f t="shared" si="1871"/>
        <v>-1.9290184720699105E-15</v>
      </c>
      <c r="BI739" s="376">
        <f t="shared" si="1872"/>
        <v>2.8944509793086034E-16</v>
      </c>
      <c r="BJ739" s="376">
        <f t="shared" si="1873"/>
        <v>1.7609755183984235E-15</v>
      </c>
      <c r="BK739" s="376">
        <f t="shared" si="1874"/>
        <v>-1.3118135179534606E-15</v>
      </c>
      <c r="BL739" s="376">
        <f t="shared" si="1875"/>
        <v>-9.9937679104410185E-16</v>
      </c>
      <c r="BM739" s="376">
        <f t="shared" si="1876"/>
        <v>1.8920210564411169E-15</v>
      </c>
      <c r="BN739" s="376">
        <f t="shared" si="1877"/>
        <v>-9.9072652411175905E-17</v>
      </c>
      <c r="BO739" s="376">
        <f t="shared" si="1878"/>
        <v>-1.834502510581275E-15</v>
      </c>
      <c r="BP739" s="376">
        <f t="shared" si="1879"/>
        <v>1.1641285908244035E-15</v>
      </c>
      <c r="BQ739" s="376">
        <f t="shared" si="1880"/>
        <v>1.158645126040951E-15</v>
      </c>
      <c r="BR739" s="376">
        <f t="shared" si="1881"/>
        <v>-1.8368024437548885E-15</v>
      </c>
    </row>
    <row r="740" spans="2:70">
      <c r="B740" s="373">
        <v>46</v>
      </c>
      <c r="C740" s="373">
        <f t="shared" si="1882"/>
        <v>1.4375000000000008E-2</v>
      </c>
      <c r="D740" s="374">
        <f t="shared" si="1817"/>
        <v>23.960005548480261</v>
      </c>
      <c r="E740" s="375" t="str">
        <f>AZ694</f>
        <v>-0.0399944515197394</v>
      </c>
      <c r="F740" s="317">
        <v>46</v>
      </c>
      <c r="G740" s="376">
        <f t="shared" si="1818"/>
        <v>8.7264771448136755E-16</v>
      </c>
      <c r="H740" s="376">
        <f t="shared" si="1819"/>
        <v>-5.3959391484077764E-16</v>
      </c>
      <c r="I740" s="376">
        <f t="shared" si="1820"/>
        <v>-6.6210861327290666E-16</v>
      </c>
      <c r="J740" s="376">
        <f t="shared" si="1821"/>
        <v>7.9793587998690497E-16</v>
      </c>
      <c r="K740" s="376">
        <f t="shared" si="1822"/>
        <v>3.5076947772316872E-16</v>
      </c>
      <c r="L740" s="376">
        <f t="shared" si="1823"/>
        <v>-9.3479934071178944E-16</v>
      </c>
      <c r="M740" s="376">
        <f t="shared" si="1824"/>
        <v>1.3971131076685313E-17</v>
      </c>
      <c r="N740" s="376">
        <f t="shared" si="1825"/>
        <v>9.2934807579042931E-16</v>
      </c>
      <c r="O740" s="376">
        <f t="shared" si="1826"/>
        <v>-3.7658476181873571E-16</v>
      </c>
      <c r="P740" s="376">
        <f t="shared" si="1827"/>
        <v>-7.8241199089126004E-16</v>
      </c>
      <c r="Q740" s="376">
        <f t="shared" si="1828"/>
        <v>6.8186677632324954E-16</v>
      </c>
      <c r="R740" s="376">
        <f t="shared" si="1829"/>
        <v>5.1636077296125992E-16</v>
      </c>
      <c r="S740" s="376">
        <f t="shared" si="1830"/>
        <v>-8.8334075527026447E-16</v>
      </c>
      <c r="T740" s="376">
        <f t="shared" si="1831"/>
        <v>-1.7169830816996608E-16</v>
      </c>
      <c r="U740" s="377">
        <f t="shared" si="1832"/>
        <v>9.5033411173127088E-16</v>
      </c>
      <c r="V740" s="376">
        <f t="shared" si="1833"/>
        <v>-1.9910366759116612E-16</v>
      </c>
      <c r="W740" s="376">
        <f t="shared" si="1834"/>
        <v>-8.7264771448136755E-16</v>
      </c>
      <c r="X740" s="376">
        <f t="shared" si="1835"/>
        <v>5.3959391484078405E-16</v>
      </c>
      <c r="Y740" s="376">
        <f t="shared" si="1836"/>
        <v>6.6210861327290469E-16</v>
      </c>
      <c r="Z740" s="376">
        <f t="shared" si="1837"/>
        <v>-7.9793587998691009E-16</v>
      </c>
      <c r="AA740" s="376">
        <f t="shared" si="1838"/>
        <v>-3.5076947772316626E-16</v>
      </c>
      <c r="AB740" s="376">
        <f t="shared" si="1839"/>
        <v>9.347993407117918E-16</v>
      </c>
      <c r="AC740" s="376">
        <f t="shared" si="1840"/>
        <v>-1.3971131076691378E-17</v>
      </c>
      <c r="AD740" s="376">
        <f t="shared" si="1841"/>
        <v>-9.2934807579042951E-16</v>
      </c>
      <c r="AE740" s="376">
        <f t="shared" si="1842"/>
        <v>3.7658476181874123E-16</v>
      </c>
      <c r="AF740" s="376">
        <f t="shared" si="1843"/>
        <v>7.8241199089126054E-16</v>
      </c>
      <c r="AG740" s="376">
        <f t="shared" si="1844"/>
        <v>-6.8186677632325378E-16</v>
      </c>
      <c r="AH740" s="376">
        <f t="shared" si="1845"/>
        <v>-5.1636077296125479E-16</v>
      </c>
      <c r="AI740" s="376">
        <f t="shared" si="1846"/>
        <v>8.833407552702691E-16</v>
      </c>
      <c r="AJ740" s="376">
        <f t="shared" si="1847"/>
        <v>1.716983081699468E-16</v>
      </c>
      <c r="AK740" s="376">
        <f t="shared" si="1848"/>
        <v>-9.5033411173127107E-16</v>
      </c>
      <c r="AL740" s="376">
        <f t="shared" si="1849"/>
        <v>1.9910366759117203E-16</v>
      </c>
      <c r="AM740" s="376">
        <f t="shared" si="1850"/>
        <v>8.7264771448135995E-16</v>
      </c>
      <c r="AN740" s="376">
        <f t="shared" si="1851"/>
        <v>-5.3959391484077784E-16</v>
      </c>
      <c r="AO740" s="376">
        <f t="shared" si="1852"/>
        <v>-6.6210861327290045E-16</v>
      </c>
      <c r="AP740" s="376">
        <f t="shared" si="1853"/>
        <v>7.9793587998691335E-16</v>
      </c>
      <c r="AQ740" s="376">
        <f t="shared" si="1854"/>
        <v>3.5076947772314812E-16</v>
      </c>
      <c r="AR740" s="376">
        <f t="shared" si="1855"/>
        <v>-9.3479934071179042E-16</v>
      </c>
      <c r="AS740" s="376">
        <f t="shared" si="1856"/>
        <v>1.3971131076697417E-17</v>
      </c>
      <c r="AT740" s="376">
        <f t="shared" si="1857"/>
        <v>9.2934807579042537E-16</v>
      </c>
      <c r="AU740" s="376">
        <f t="shared" si="1858"/>
        <v>-3.7658476181873443E-16</v>
      </c>
      <c r="AV740" s="376">
        <f t="shared" si="1859"/>
        <v>-7.8241199089125709E-16</v>
      </c>
      <c r="AW740" s="376">
        <f t="shared" si="1860"/>
        <v>6.8186677632325802E-16</v>
      </c>
      <c r="AX740" s="376">
        <f t="shared" si="1861"/>
        <v>5.1636077296123833E-16</v>
      </c>
      <c r="AY740" s="376">
        <f t="shared" si="1862"/>
        <v>-8.8334075527026634E-16</v>
      </c>
      <c r="AZ740" s="376">
        <f t="shared" si="1863"/>
        <v>-1.7169830816995417E-16</v>
      </c>
      <c r="BA740" s="376">
        <f t="shared" si="1864"/>
        <v>9.5033411173127068E-16</v>
      </c>
      <c r="BB740" s="376">
        <f t="shared" si="1865"/>
        <v>-1.9910366759116476E-16</v>
      </c>
      <c r="BC740" s="376">
        <f t="shared" si="1866"/>
        <v>-8.7264771448136291E-16</v>
      </c>
      <c r="BD740" s="376">
        <f t="shared" si="1867"/>
        <v>5.3959391484079401E-16</v>
      </c>
      <c r="BE740" s="376">
        <f t="shared" si="1868"/>
        <v>6.6210861327288645E-16</v>
      </c>
      <c r="BF740" s="376">
        <f t="shared" si="1869"/>
        <v>-7.979358799869094E-16</v>
      </c>
      <c r="BG740" s="376">
        <f t="shared" si="1870"/>
        <v>-3.5076947772315502E-16</v>
      </c>
      <c r="BH740" s="376">
        <f t="shared" si="1871"/>
        <v>9.3479934071179397E-16</v>
      </c>
      <c r="BI740" s="376">
        <f t="shared" si="1872"/>
        <v>-1.3971131076716966E-17</v>
      </c>
      <c r="BJ740" s="376">
        <f t="shared" si="1873"/>
        <v>-9.2934807579042695E-16</v>
      </c>
      <c r="BK740" s="376">
        <f t="shared" si="1874"/>
        <v>3.7658476181872757E-16</v>
      </c>
      <c r="BL740" s="376">
        <f t="shared" si="1875"/>
        <v>7.8241199089124594E-16</v>
      </c>
      <c r="BM740" s="376">
        <f t="shared" si="1876"/>
        <v>-6.818667763232528E-16</v>
      </c>
      <c r="BN740" s="376">
        <f t="shared" si="1877"/>
        <v>-5.1636077296122196E-16</v>
      </c>
      <c r="BO740" s="376">
        <f t="shared" si="1878"/>
        <v>8.8334075527027354E-16</v>
      </c>
      <c r="BP740" s="376">
        <f t="shared" si="1879"/>
        <v>1.7169830816996147E-16</v>
      </c>
      <c r="BQ740" s="376">
        <f t="shared" si="1880"/>
        <v>-9.5033411173127048E-16</v>
      </c>
      <c r="BR740" s="376">
        <f t="shared" si="1881"/>
        <v>1.9910366759118389E-16</v>
      </c>
    </row>
    <row r="741" spans="2:70">
      <c r="B741" s="373">
        <v>47</v>
      </c>
      <c r="C741" s="373">
        <f t="shared" si="1882"/>
        <v>1.4687500000000008E-2</v>
      </c>
      <c r="D741" s="374">
        <f t="shared" si="1817"/>
        <v>23.959442568824876</v>
      </c>
      <c r="E741" s="375" t="str">
        <f>BA694</f>
        <v>-0.0405574311751237</v>
      </c>
      <c r="F741" s="317">
        <v>47</v>
      </c>
      <c r="G741" s="376">
        <f t="shared" si="1818"/>
        <v>-5.2211503062440648E-16</v>
      </c>
      <c r="H741" s="376">
        <f t="shared" si="1819"/>
        <v>3.7317291362280039E-16</v>
      </c>
      <c r="I741" s="376">
        <f t="shared" si="1820"/>
        <v>4.4896034694089251E-16</v>
      </c>
      <c r="J741" s="376">
        <f t="shared" si="1821"/>
        <v>-4.6118453227982764E-16</v>
      </c>
      <c r="K741" s="376">
        <f t="shared" si="1822"/>
        <v>-3.5855236890430434E-16</v>
      </c>
      <c r="L741" s="376">
        <f t="shared" si="1823"/>
        <v>5.3147308799660655E-16</v>
      </c>
      <c r="M741" s="376">
        <f t="shared" si="1824"/>
        <v>2.5436542440920606E-16</v>
      </c>
      <c r="N741" s="376">
        <f t="shared" si="1825"/>
        <v>-5.8133743099521742E-16</v>
      </c>
      <c r="O741" s="376">
        <f t="shared" si="1826"/>
        <v>-1.4040335930383926E-16</v>
      </c>
      <c r="P741" s="376">
        <f t="shared" si="1827"/>
        <v>6.0886130253846916E-16</v>
      </c>
      <c r="Q741" s="376">
        <f t="shared" si="1828"/>
        <v>2.1045671839532919E-17</v>
      </c>
      <c r="R741" s="376">
        <f t="shared" si="1829"/>
        <v>-6.1298697567852035E-16</v>
      </c>
      <c r="S741" s="376">
        <f t="shared" si="1830"/>
        <v>9.9120788991013698E-17</v>
      </c>
      <c r="T741" s="376">
        <f t="shared" si="1831"/>
        <v>5.9355590311030172E-16</v>
      </c>
      <c r="U741" s="377">
        <f t="shared" si="1832"/>
        <v>-2.1547809348821878E-16</v>
      </c>
      <c r="V741" s="376">
        <f t="shared" si="1833"/>
        <v>-5.5131481005554074E-16</v>
      </c>
      <c r="W741" s="376">
        <f t="shared" si="1834"/>
        <v>3.2355469569417457E-16</v>
      </c>
      <c r="X741" s="376">
        <f t="shared" si="1835"/>
        <v>4.8788699803125352E-16</v>
      </c>
      <c r="Y741" s="376">
        <f t="shared" si="1836"/>
        <v>-4.1919727239616765E-16</v>
      </c>
      <c r="Z741" s="376">
        <f t="shared" si="1837"/>
        <v>-4.0570996228280672E-16</v>
      </c>
      <c r="AA741" s="376">
        <f t="shared" si="1838"/>
        <v>4.9873033300852041E-16</v>
      </c>
      <c r="AB741" s="376">
        <f t="shared" si="1839"/>
        <v>3.0794172020859288E-16</v>
      </c>
      <c r="AC741" s="376">
        <f t="shared" si="1840"/>
        <v>-5.5909746661454309E-16</v>
      </c>
      <c r="AD741" s="376">
        <f t="shared" si="1841"/>
        <v>-1.9833945052247602E-16</v>
      </c>
      <c r="AE741" s="376">
        <f t="shared" si="1842"/>
        <v>5.9797879812404126E-16</v>
      </c>
      <c r="AF741" s="376">
        <f t="shared" si="1843"/>
        <v>8.1115106982826062E-17</v>
      </c>
      <c r="AG741" s="376">
        <f t="shared" si="1844"/>
        <v>-6.1388013977200697E-16</v>
      </c>
      <c r="AH741" s="376">
        <f t="shared" si="1845"/>
        <v>3.9226444628306488E-17</v>
      </c>
      <c r="AI741" s="376">
        <f t="shared" si="1846"/>
        <v>6.0619041191648247E-16</v>
      </c>
      <c r="AJ741" s="376">
        <f t="shared" si="1847"/>
        <v>-1.5806054597080812E-16</v>
      </c>
      <c r="AK741" s="376">
        <f t="shared" si="1848"/>
        <v>-5.7520512648650772E-16</v>
      </c>
      <c r="AL741" s="376">
        <f t="shared" si="1849"/>
        <v>2.708204691730273E-16</v>
      </c>
      <c r="AM741" s="376">
        <f t="shared" si="1850"/>
        <v>5.2211503062440865E-16</v>
      </c>
      <c r="AN741" s="376">
        <f t="shared" si="1851"/>
        <v>-3.7317291362279625E-16</v>
      </c>
      <c r="AO741" s="376">
        <f t="shared" si="1852"/>
        <v>-4.4896034694089684E-16</v>
      </c>
      <c r="AP741" s="376">
        <f t="shared" si="1853"/>
        <v>4.6118453227982271E-16</v>
      </c>
      <c r="AQ741" s="376">
        <f t="shared" si="1854"/>
        <v>3.5855236890431031E-16</v>
      </c>
      <c r="AR741" s="376">
        <f t="shared" si="1855"/>
        <v>-5.3147308799660172E-16</v>
      </c>
      <c r="AS741" s="376">
        <f t="shared" si="1856"/>
        <v>-2.5436542440921671E-16</v>
      </c>
      <c r="AT741" s="376">
        <f t="shared" si="1857"/>
        <v>5.8133743099521357E-16</v>
      </c>
      <c r="AU741" s="376">
        <f t="shared" si="1858"/>
        <v>1.4040335930383371E-16</v>
      </c>
      <c r="AV741" s="376">
        <f t="shared" si="1859"/>
        <v>-6.0886130253846985E-16</v>
      </c>
      <c r="AW741" s="376">
        <f t="shared" si="1860"/>
        <v>-2.1045671839531539E-17</v>
      </c>
      <c r="AX741" s="376">
        <f t="shared" si="1861"/>
        <v>6.1298697567852025E-16</v>
      </c>
      <c r="AY741" s="376">
        <f t="shared" si="1862"/>
        <v>-9.9120788991015005E-17</v>
      </c>
      <c r="AZ741" s="376">
        <f t="shared" si="1863"/>
        <v>-5.9355590311030251E-16</v>
      </c>
      <c r="BA741" s="376">
        <f t="shared" si="1864"/>
        <v>2.1547809348821594E-16</v>
      </c>
      <c r="BB741" s="376">
        <f t="shared" si="1865"/>
        <v>5.5131481005554202E-16</v>
      </c>
      <c r="BC741" s="376">
        <f t="shared" si="1866"/>
        <v>-3.2355469569417205E-16</v>
      </c>
      <c r="BD741" s="376">
        <f t="shared" si="1867"/>
        <v>-4.8788699803125539E-16</v>
      </c>
      <c r="BE741" s="376">
        <f t="shared" si="1868"/>
        <v>4.1919727239616543E-16</v>
      </c>
      <c r="BF741" s="376">
        <f t="shared" si="1869"/>
        <v>4.0570996228280904E-16</v>
      </c>
      <c r="BG741" s="376">
        <f t="shared" si="1870"/>
        <v>-4.987303330085136E-16</v>
      </c>
      <c r="BH741" s="376">
        <f t="shared" si="1871"/>
        <v>-3.0794172020860304E-16</v>
      </c>
      <c r="BI741" s="376">
        <f t="shared" si="1872"/>
        <v>5.5909746661453816E-16</v>
      </c>
      <c r="BJ741" s="376">
        <f t="shared" si="1873"/>
        <v>1.9833945052247065E-16</v>
      </c>
      <c r="BK741" s="376">
        <f t="shared" si="1874"/>
        <v>-5.979787981240386E-16</v>
      </c>
      <c r="BL741" s="376">
        <f t="shared" si="1875"/>
        <v>-8.1115106982820343E-17</v>
      </c>
      <c r="BM741" s="376">
        <f t="shared" si="1876"/>
        <v>6.1388013977200648E-16</v>
      </c>
      <c r="BN741" s="376">
        <f t="shared" si="1877"/>
        <v>-3.9226444628303456E-17</v>
      </c>
      <c r="BO741" s="376">
        <f t="shared" si="1878"/>
        <v>-6.0619041191648582E-16</v>
      </c>
      <c r="BP741" s="376">
        <f t="shared" si="1879"/>
        <v>1.5806054597080526E-16</v>
      </c>
      <c r="BQ741" s="376">
        <f t="shared" si="1880"/>
        <v>5.7520512648651492E-16</v>
      </c>
      <c r="BR741" s="376">
        <f t="shared" si="1881"/>
        <v>-2.7082046917302458E-16</v>
      </c>
    </row>
    <row r="742" spans="2:70">
      <c r="B742" s="373">
        <v>48</v>
      </c>
      <c r="C742" s="373">
        <f t="shared" si="1882"/>
        <v>1.5000000000000008E-2</v>
      </c>
      <c r="D742" s="374">
        <f t="shared" si="1817"/>
        <v>23.959270179402697</v>
      </c>
      <c r="E742" s="375" t="str">
        <f>BB694</f>
        <v>-0.0407298205973023</v>
      </c>
      <c r="F742" s="317">
        <v>48</v>
      </c>
      <c r="G742" s="376">
        <f t="shared" si="1818"/>
        <v>8.6773597789964809E-16</v>
      </c>
      <c r="H742" s="376">
        <f t="shared" si="1819"/>
        <v>7.5590087971494773E-16</v>
      </c>
      <c r="I742" s="376">
        <f t="shared" si="1820"/>
        <v>-8.6773597789964838E-16</v>
      </c>
      <c r="J742" s="376">
        <f t="shared" si="1821"/>
        <v>-7.5590087971494743E-16</v>
      </c>
      <c r="K742" s="376">
        <f t="shared" si="1822"/>
        <v>8.6773597789965006E-16</v>
      </c>
      <c r="L742" s="376">
        <f t="shared" si="1823"/>
        <v>7.5590087971494704E-16</v>
      </c>
      <c r="M742" s="376">
        <f t="shared" si="1824"/>
        <v>-8.6773597789964759E-16</v>
      </c>
      <c r="N742" s="376">
        <f t="shared" si="1825"/>
        <v>-7.5590087971494674E-16</v>
      </c>
      <c r="O742" s="376">
        <f t="shared" si="1826"/>
        <v>8.6773597789965055E-16</v>
      </c>
      <c r="P742" s="376">
        <f t="shared" si="1827"/>
        <v>7.5590087971494339E-16</v>
      </c>
      <c r="Q742" s="376">
        <f t="shared" si="1828"/>
        <v>-8.6773597789964819E-16</v>
      </c>
      <c r="R742" s="376">
        <f t="shared" si="1829"/>
        <v>-7.5590087971494615E-16</v>
      </c>
      <c r="S742" s="376">
        <f t="shared" si="1830"/>
        <v>8.6773597789965114E-16</v>
      </c>
      <c r="T742" s="376">
        <f t="shared" si="1831"/>
        <v>7.5590087971494891E-16</v>
      </c>
      <c r="U742" s="377">
        <f t="shared" si="1832"/>
        <v>-8.6773597789964878E-16</v>
      </c>
      <c r="V742" s="376">
        <f t="shared" si="1833"/>
        <v>-7.5590087971494546E-16</v>
      </c>
      <c r="W742" s="376">
        <f t="shared" si="1834"/>
        <v>8.6773597789965174E-16</v>
      </c>
      <c r="X742" s="376">
        <f t="shared" si="1835"/>
        <v>7.5590087971494211E-16</v>
      </c>
      <c r="Y742" s="376">
        <f t="shared" si="1836"/>
        <v>-8.6773597789965469E-16</v>
      </c>
      <c r="Z742" s="376">
        <f t="shared" si="1837"/>
        <v>-7.5590087971493866E-16</v>
      </c>
      <c r="AA742" s="376">
        <f t="shared" si="1838"/>
        <v>8.677359778996469E-16</v>
      </c>
      <c r="AB742" s="376">
        <f t="shared" si="1839"/>
        <v>7.5590087971494763E-16</v>
      </c>
      <c r="AC742" s="376">
        <f t="shared" si="1840"/>
        <v>-8.6773597789964986E-16</v>
      </c>
      <c r="AD742" s="376">
        <f t="shared" si="1841"/>
        <v>-7.5590087971494418E-16</v>
      </c>
      <c r="AE742" s="376">
        <f t="shared" si="1842"/>
        <v>8.6773597789965282E-16</v>
      </c>
      <c r="AF742" s="376">
        <f t="shared" si="1843"/>
        <v>7.5590087971494083E-16</v>
      </c>
      <c r="AG742" s="376">
        <f t="shared" si="1844"/>
        <v>-8.6773597789965578E-16</v>
      </c>
      <c r="AH742" s="376">
        <f t="shared" si="1845"/>
        <v>-7.559008797149497E-16</v>
      </c>
      <c r="AI742" s="376">
        <f t="shared" si="1846"/>
        <v>8.6773597789965874E-16</v>
      </c>
      <c r="AJ742" s="376">
        <f t="shared" si="1847"/>
        <v>7.5590087971494635E-16</v>
      </c>
      <c r="AK742" s="376">
        <f t="shared" si="1848"/>
        <v>-8.6773597789966169E-16</v>
      </c>
      <c r="AL742" s="376">
        <f t="shared" si="1849"/>
        <v>-7.559008797149429E-16</v>
      </c>
      <c r="AM742" s="376">
        <f t="shared" si="1850"/>
        <v>8.6773597789964316E-16</v>
      </c>
      <c r="AN742" s="376">
        <f t="shared" si="1851"/>
        <v>7.5590087971493955E-16</v>
      </c>
      <c r="AO742" s="376">
        <f t="shared" si="1852"/>
        <v>-8.6773597789964611E-16</v>
      </c>
      <c r="AP742" s="376">
        <f t="shared" si="1853"/>
        <v>-7.5590087971493609E-16</v>
      </c>
      <c r="AQ742" s="376">
        <f t="shared" si="1854"/>
        <v>8.6773597789964907E-16</v>
      </c>
      <c r="AR742" s="376">
        <f t="shared" si="1855"/>
        <v>7.5590087971493274E-16</v>
      </c>
      <c r="AS742" s="376">
        <f t="shared" si="1856"/>
        <v>-8.6773597789965203E-16</v>
      </c>
      <c r="AT742" s="376">
        <f t="shared" si="1857"/>
        <v>-7.5590087971492929E-16</v>
      </c>
      <c r="AU742" s="376">
        <f t="shared" si="1858"/>
        <v>8.6773597789965499E-16</v>
      </c>
      <c r="AV742" s="376">
        <f t="shared" si="1859"/>
        <v>7.5590087971495059E-16</v>
      </c>
      <c r="AW742" s="376">
        <f t="shared" si="1860"/>
        <v>-8.6773597789965795E-16</v>
      </c>
      <c r="AX742" s="376">
        <f t="shared" si="1861"/>
        <v>-7.5590087971494714E-16</v>
      </c>
      <c r="AY742" s="376">
        <f t="shared" si="1862"/>
        <v>8.6773597789966091E-16</v>
      </c>
      <c r="AZ742" s="376">
        <f t="shared" si="1863"/>
        <v>7.5590087971494379E-16</v>
      </c>
      <c r="BA742" s="376">
        <f t="shared" si="1864"/>
        <v>-8.6773597789966396E-16</v>
      </c>
      <c r="BB742" s="376">
        <f t="shared" si="1865"/>
        <v>-7.5590087971494034E-16</v>
      </c>
      <c r="BC742" s="376">
        <f t="shared" si="1866"/>
        <v>8.6773597789964542E-16</v>
      </c>
      <c r="BD742" s="376">
        <f t="shared" si="1867"/>
        <v>7.5590087971493698E-16</v>
      </c>
      <c r="BE742" s="376">
        <f t="shared" si="1868"/>
        <v>-8.6773597789964838E-16</v>
      </c>
      <c r="BF742" s="376">
        <f t="shared" si="1869"/>
        <v>-7.5590087971493353E-16</v>
      </c>
      <c r="BG742" s="376">
        <f t="shared" si="1870"/>
        <v>8.6773597789965134E-16</v>
      </c>
      <c r="BH742" s="376">
        <f t="shared" si="1871"/>
        <v>7.5590087971493018E-16</v>
      </c>
      <c r="BI742" s="376">
        <f t="shared" si="1872"/>
        <v>-8.677359778996758E-16</v>
      </c>
      <c r="BJ742" s="376">
        <f t="shared" si="1873"/>
        <v>-7.5590087971495138E-16</v>
      </c>
      <c r="BK742" s="376">
        <f t="shared" si="1874"/>
        <v>8.6773597789965726E-16</v>
      </c>
      <c r="BL742" s="376">
        <f t="shared" si="1875"/>
        <v>7.5590087971492337E-16</v>
      </c>
      <c r="BM742" s="376">
        <f t="shared" si="1876"/>
        <v>-8.6773597789963872E-16</v>
      </c>
      <c r="BN742" s="376">
        <f t="shared" si="1877"/>
        <v>-7.5590087971494458E-16</v>
      </c>
      <c r="BO742" s="376">
        <f t="shared" si="1878"/>
        <v>8.6773597789966317E-16</v>
      </c>
      <c r="BP742" s="376">
        <f t="shared" si="1879"/>
        <v>7.5590087971491657E-16</v>
      </c>
      <c r="BQ742" s="376">
        <f t="shared" si="1880"/>
        <v>-8.6773597789964464E-16</v>
      </c>
      <c r="BR742" s="376">
        <f t="shared" si="1881"/>
        <v>-7.5590087971493787E-16</v>
      </c>
    </row>
    <row r="743" spans="2:70">
      <c r="B743" s="373">
        <v>49</v>
      </c>
      <c r="C743" s="373">
        <f t="shared" si="1882"/>
        <v>1.5312500000000008E-2</v>
      </c>
      <c r="D743" s="374">
        <f t="shared" si="1817"/>
        <v>23.959490040418025</v>
      </c>
      <c r="E743" s="375" t="str">
        <f>BC694</f>
        <v>-0.0405099595819735</v>
      </c>
      <c r="F743" s="317">
        <v>49</v>
      </c>
      <c r="G743" s="376">
        <f t="shared" si="1818"/>
        <v>-8.0823753729068113E-16</v>
      </c>
      <c r="H743" s="376">
        <f t="shared" si="1819"/>
        <v>-9.0208234107795755E-16</v>
      </c>
      <c r="I743" s="376">
        <f t="shared" si="1820"/>
        <v>6.3139847446216858E-16</v>
      </c>
      <c r="J743" s="376">
        <f t="shared" si="1821"/>
        <v>1.0258580868284145E-15</v>
      </c>
      <c r="K743" s="376">
        <f t="shared" si="1822"/>
        <v>-4.3029512235241714E-16</v>
      </c>
      <c r="L743" s="376">
        <f t="shared" si="1823"/>
        <v>-1.1102106816098993E-15</v>
      </c>
      <c r="M743" s="376">
        <f t="shared" si="1824"/>
        <v>2.1265577000295306E-16</v>
      </c>
      <c r="N743" s="376">
        <f t="shared" si="1825"/>
        <v>1.1518985025104389E-15</v>
      </c>
      <c r="O743" s="376">
        <f t="shared" si="1826"/>
        <v>1.3155824329002668E-17</v>
      </c>
      <c r="P743" s="376">
        <f t="shared" si="1827"/>
        <v>-1.1493195099516253E-15</v>
      </c>
      <c r="Q743" s="376">
        <f t="shared" si="1828"/>
        <v>-2.3846184770985805E-16</v>
      </c>
      <c r="R743" s="376">
        <f t="shared" si="1829"/>
        <v>1.1025728131711786E-15</v>
      </c>
      <c r="S743" s="376">
        <f t="shared" si="1830"/>
        <v>4.5460391601417636E-16</v>
      </c>
      <c r="T743" s="376">
        <f t="shared" si="1831"/>
        <v>-1.0134548615105227E-15</v>
      </c>
      <c r="U743" s="377">
        <f t="shared" si="1832"/>
        <v>-6.5327581077088277E-16</v>
      </c>
      <c r="V743" s="376">
        <f t="shared" si="1833"/>
        <v>8.8539040787404826E-16</v>
      </c>
      <c r="W743" s="376">
        <f t="shared" si="1834"/>
        <v>8.2684268248094748E-16</v>
      </c>
      <c r="X743" s="376">
        <f t="shared" si="1835"/>
        <v>-7.2330089739563427E-16</v>
      </c>
      <c r="Y743" s="376">
        <f t="shared" si="1836"/>
        <v>-9.6863445360200053E-16</v>
      </c>
      <c r="Z743" s="376">
        <f t="shared" si="1837"/>
        <v>5.3341533906212204E-16</v>
      </c>
      <c r="AA743" s="376">
        <f t="shared" si="1838"/>
        <v>1.0732021458875876E-15</v>
      </c>
      <c r="AB743" s="376">
        <f t="shared" si="1839"/>
        <v>-3.23030928391236E-16</v>
      </c>
      <c r="AC743" s="376">
        <f t="shared" si="1840"/>
        <v>-1.1365272815654109E-15</v>
      </c>
      <c r="AD743" s="376">
        <f t="shared" si="1841"/>
        <v>1.0023262030009154E-16</v>
      </c>
      <c r="AE743" s="376">
        <f t="shared" si="1842"/>
        <v>1.1561763111845171E-15</v>
      </c>
      <c r="AF743" s="376">
        <f t="shared" si="1843"/>
        <v>1.2641757117808432E-16</v>
      </c>
      <c r="AG743" s="376">
        <f t="shared" si="1844"/>
        <v>-1.1313941335559494E-15</v>
      </c>
      <c r="AH743" s="376">
        <f t="shared" si="1845"/>
        <v>-3.4820960629166129E-16</v>
      </c>
      <c r="AI743" s="376">
        <f t="shared" si="1846"/>
        <v>1.0631331138679716E-15</v>
      </c>
      <c r="AJ743" s="376">
        <f t="shared" si="1847"/>
        <v>5.5662014151367719E-16</v>
      </c>
      <c r="AK743" s="376">
        <f t="shared" si="1848"/>
        <v>-9.5401648482595333E-16</v>
      </c>
      <c r="AL743" s="376">
        <f t="shared" si="1849"/>
        <v>-7.4364007685346526E-16</v>
      </c>
      <c r="AM743" s="376">
        <f t="shared" si="1850"/>
        <v>8.0823753729069927E-16</v>
      </c>
      <c r="AN743" s="376">
        <f t="shared" si="1851"/>
        <v>9.0208234107793783E-16</v>
      </c>
      <c r="AO743" s="376">
        <f t="shared" si="1852"/>
        <v>-6.3139847446217282E-16</v>
      </c>
      <c r="AP743" s="376">
        <f t="shared" si="1853"/>
        <v>-1.0258580868284096E-15</v>
      </c>
      <c r="AQ743" s="376">
        <f t="shared" si="1854"/>
        <v>4.3029512235243504E-16</v>
      </c>
      <c r="AR743" s="376">
        <f t="shared" si="1855"/>
        <v>1.1102106816098928E-15</v>
      </c>
      <c r="AS743" s="376">
        <f t="shared" si="1856"/>
        <v>-2.1265577000297998E-16</v>
      </c>
      <c r="AT743" s="376">
        <f t="shared" si="1857"/>
        <v>-1.1518985025104387E-15</v>
      </c>
      <c r="AU743" s="376">
        <f t="shared" si="1858"/>
        <v>-1.3155824328991624E-17</v>
      </c>
      <c r="AV743" s="376">
        <f t="shared" si="1859"/>
        <v>1.1493195099516272E-15</v>
      </c>
      <c r="AW743" s="376">
        <f t="shared" si="1860"/>
        <v>2.3846184770983922E-16</v>
      </c>
      <c r="AX743" s="376">
        <f t="shared" si="1861"/>
        <v>-1.1025728131711869E-15</v>
      </c>
      <c r="AY743" s="376">
        <f t="shared" si="1862"/>
        <v>-4.5460391601414362E-16</v>
      </c>
      <c r="AZ743" s="376">
        <f t="shared" si="1863"/>
        <v>1.0134548615105241E-15</v>
      </c>
      <c r="BA743" s="376">
        <f t="shared" si="1864"/>
        <v>6.5327581077086699E-16</v>
      </c>
      <c r="BB743" s="376">
        <f t="shared" si="1865"/>
        <v>-8.8539040787406059E-16</v>
      </c>
      <c r="BC743" s="376">
        <f t="shared" si="1866"/>
        <v>-8.2684268248093397E-16</v>
      </c>
      <c r="BD743" s="376">
        <f t="shared" si="1867"/>
        <v>7.2330089739566227E-16</v>
      </c>
      <c r="BE743" s="376">
        <f t="shared" si="1868"/>
        <v>9.6863445360199896E-16</v>
      </c>
      <c r="BF743" s="376">
        <f t="shared" si="1869"/>
        <v>-5.334153390621391E-16</v>
      </c>
      <c r="BG743" s="376">
        <f t="shared" si="1870"/>
        <v>-1.0732021458875803E-15</v>
      </c>
      <c r="BH743" s="376">
        <f t="shared" si="1871"/>
        <v>3.2303092839125444E-16</v>
      </c>
      <c r="BI743" s="376">
        <f t="shared" si="1872"/>
        <v>1.1365272815654042E-15</v>
      </c>
      <c r="BJ743" s="376">
        <f t="shared" si="1873"/>
        <v>-1.0023262030012714E-16</v>
      </c>
      <c r="BK743" s="376">
        <f t="shared" si="1874"/>
        <v>-1.1561763111845173E-15</v>
      </c>
      <c r="BL743" s="376">
        <f t="shared" si="1875"/>
        <v>-1.2641757117803245E-16</v>
      </c>
      <c r="BM743" s="376">
        <f t="shared" si="1876"/>
        <v>1.1313941335559466E-15</v>
      </c>
      <c r="BN743" s="376">
        <f t="shared" si="1877"/>
        <v>3.482096062916744E-16</v>
      </c>
      <c r="BO743" s="376">
        <f t="shared" si="1878"/>
        <v>-1.0631331138679665E-15</v>
      </c>
      <c r="BP743" s="376">
        <f t="shared" si="1879"/>
        <v>-5.5662014151366032E-16</v>
      </c>
      <c r="BQ743" s="376">
        <f t="shared" si="1880"/>
        <v>9.5401648482596418E-16</v>
      </c>
      <c r="BR743" s="376">
        <f t="shared" si="1881"/>
        <v>7.4364007685345056E-16</v>
      </c>
    </row>
    <row r="744" spans="2:70">
      <c r="B744" s="373">
        <v>50</v>
      </c>
      <c r="C744" s="373">
        <f t="shared" si="1882"/>
        <v>1.5625000000000007E-2</v>
      </c>
      <c r="D744" s="374">
        <f t="shared" si="1817"/>
        <v>23.960100034489137</v>
      </c>
      <c r="E744" s="375" t="str">
        <f>BD694</f>
        <v>-0.0398999655108621</v>
      </c>
      <c r="F744" s="317">
        <v>50</v>
      </c>
      <c r="G744" s="376">
        <f t="shared" si="1818"/>
        <v>5.9684466852046692E-16</v>
      </c>
      <c r="H744" s="376">
        <f t="shared" si="1819"/>
        <v>-5.5860586160490751E-16</v>
      </c>
      <c r="I744" s="376">
        <f t="shared" si="1820"/>
        <v>-8.1480186336166291E-16</v>
      </c>
      <c r="J744" s="376">
        <f t="shared" si="1821"/>
        <v>2.4068594579977106E-16</v>
      </c>
      <c r="K744" s="376">
        <f t="shared" si="1822"/>
        <v>9.0871286070333084E-16</v>
      </c>
      <c r="L744" s="376">
        <f t="shared" si="1823"/>
        <v>1.1387622342984729E-16</v>
      </c>
      <c r="M744" s="376">
        <f t="shared" si="1824"/>
        <v>-8.642805625055104E-16</v>
      </c>
      <c r="N744" s="376">
        <f t="shared" si="1825"/>
        <v>-4.511017699328102E-16</v>
      </c>
      <c r="O744" s="376">
        <f t="shared" si="1826"/>
        <v>6.8826938338903801E-16</v>
      </c>
      <c r="P744" s="376">
        <f t="shared" si="1827"/>
        <v>7.1965116121122961E-16</v>
      </c>
      <c r="Q744" s="376">
        <f t="shared" si="1828"/>
        <v>-4.0747542982907869E-16</v>
      </c>
      <c r="R744" s="376">
        <f t="shared" si="1829"/>
        <v>-8.7864018684925797E-16</v>
      </c>
      <c r="S744" s="376">
        <f t="shared" si="1830"/>
        <v>6.4647035851611158E-17</v>
      </c>
      <c r="T744" s="376">
        <f t="shared" si="1831"/>
        <v>9.0386420893261646E-16</v>
      </c>
      <c r="U744" s="377">
        <f t="shared" si="1832"/>
        <v>2.8802328330741895E-16</v>
      </c>
      <c r="V744" s="376">
        <f t="shared" si="1833"/>
        <v>-7.9148309875544179E-16</v>
      </c>
      <c r="W744" s="376">
        <f t="shared" si="1834"/>
        <v>-5.9684466852047027E-16</v>
      </c>
      <c r="X744" s="376">
        <f t="shared" si="1835"/>
        <v>5.5860586160491106E-16</v>
      </c>
      <c r="Y744" s="376">
        <f t="shared" si="1836"/>
        <v>8.1480186336166311E-16</v>
      </c>
      <c r="Z744" s="376">
        <f t="shared" si="1837"/>
        <v>-2.4068594579976746E-16</v>
      </c>
      <c r="AA744" s="376">
        <f t="shared" si="1838"/>
        <v>-9.0871286070333044E-16</v>
      </c>
      <c r="AB744" s="376">
        <f t="shared" si="1839"/>
        <v>-1.1387622342984768E-16</v>
      </c>
      <c r="AC744" s="376">
        <f t="shared" si="1840"/>
        <v>8.642805625055103E-16</v>
      </c>
      <c r="AD744" s="376">
        <f t="shared" si="1841"/>
        <v>4.5110176993280498E-16</v>
      </c>
      <c r="AE744" s="376">
        <f t="shared" si="1842"/>
        <v>-6.8826938338903781E-16</v>
      </c>
      <c r="AF744" s="376">
        <f t="shared" si="1843"/>
        <v>-7.1965116121122981E-16</v>
      </c>
      <c r="AG744" s="376">
        <f t="shared" si="1844"/>
        <v>4.0747542982907248E-16</v>
      </c>
      <c r="AH744" s="376">
        <f t="shared" si="1845"/>
        <v>8.7864018684926152E-16</v>
      </c>
      <c r="AI744" s="376">
        <f t="shared" si="1846"/>
        <v>-6.4647035851623583E-17</v>
      </c>
      <c r="AJ744" s="376">
        <f t="shared" si="1847"/>
        <v>-9.0386420893261804E-16</v>
      </c>
      <c r="AK744" s="376">
        <f t="shared" si="1848"/>
        <v>-2.8802328330741935E-16</v>
      </c>
      <c r="AL744" s="376">
        <f t="shared" si="1849"/>
        <v>7.9148309875544159E-16</v>
      </c>
      <c r="AM744" s="376">
        <f t="shared" si="1850"/>
        <v>5.9684466852047066E-16</v>
      </c>
      <c r="AN744" s="376">
        <f t="shared" si="1851"/>
        <v>-5.5860586160490041E-16</v>
      </c>
      <c r="AO744" s="376">
        <f t="shared" si="1852"/>
        <v>-8.1480186336166903E-16</v>
      </c>
      <c r="AP744" s="376">
        <f t="shared" si="1853"/>
        <v>2.4068594579977944E-16</v>
      </c>
      <c r="AQ744" s="376">
        <f t="shared" si="1854"/>
        <v>9.0871286070333044E-16</v>
      </c>
      <c r="AR744" s="376">
        <f t="shared" si="1855"/>
        <v>1.1387622342984818E-16</v>
      </c>
      <c r="AS744" s="376">
        <f t="shared" si="1856"/>
        <v>-8.642805625055102E-16</v>
      </c>
      <c r="AT744" s="376">
        <f t="shared" si="1857"/>
        <v>-4.5110176993281661E-16</v>
      </c>
      <c r="AU744" s="376">
        <f t="shared" si="1858"/>
        <v>6.8826938338902904E-16</v>
      </c>
      <c r="AV744" s="376">
        <f t="shared" si="1859"/>
        <v>7.1965116121122212E-16</v>
      </c>
      <c r="AW744" s="376">
        <f t="shared" si="1860"/>
        <v>-4.0747542982908367E-16</v>
      </c>
      <c r="AX744" s="376">
        <f t="shared" si="1861"/>
        <v>-8.7864018684925817E-16</v>
      </c>
      <c r="AY744" s="376">
        <f t="shared" si="1862"/>
        <v>6.4647035851610172E-17</v>
      </c>
      <c r="AZ744" s="376">
        <f t="shared" si="1863"/>
        <v>9.0386420893261626E-16</v>
      </c>
      <c r="BA744" s="376">
        <f t="shared" si="1864"/>
        <v>2.8802328330743207E-16</v>
      </c>
      <c r="BB744" s="376">
        <f t="shared" si="1865"/>
        <v>-7.914830987554477E-16</v>
      </c>
      <c r="BC744" s="376">
        <f t="shared" si="1866"/>
        <v>-5.968446685204612E-16</v>
      </c>
      <c r="BD744" s="376">
        <f t="shared" si="1867"/>
        <v>5.5860586160491027E-16</v>
      </c>
      <c r="BE744" s="376">
        <f t="shared" si="1868"/>
        <v>8.148018633616635E-16</v>
      </c>
      <c r="BF744" s="376">
        <f t="shared" si="1869"/>
        <v>-2.4068594579976657E-16</v>
      </c>
      <c r="BG744" s="376">
        <f t="shared" si="1870"/>
        <v>-9.0871286070333123E-16</v>
      </c>
      <c r="BH744" s="376">
        <f t="shared" si="1871"/>
        <v>-1.1387622342986144E-16</v>
      </c>
      <c r="BI744" s="376">
        <f t="shared" si="1872"/>
        <v>8.6428056250550587E-16</v>
      </c>
      <c r="BJ744" s="376">
        <f t="shared" si="1873"/>
        <v>4.5110176993282825E-16</v>
      </c>
      <c r="BK744" s="376">
        <f t="shared" si="1874"/>
        <v>-6.8826938338902026E-16</v>
      </c>
      <c r="BL744" s="376">
        <f t="shared" si="1875"/>
        <v>-7.1965116121121453E-16</v>
      </c>
      <c r="BM744" s="376">
        <f t="shared" si="1876"/>
        <v>4.0747542982909477E-16</v>
      </c>
      <c r="BN744" s="376">
        <f t="shared" si="1877"/>
        <v>8.7864018684925482E-16</v>
      </c>
      <c r="BO744" s="376">
        <f t="shared" si="1878"/>
        <v>-6.4647035851622646E-17</v>
      </c>
      <c r="BP744" s="376">
        <f t="shared" si="1879"/>
        <v>-9.0386420893261784E-16</v>
      </c>
      <c r="BQ744" s="376">
        <f t="shared" si="1880"/>
        <v>-2.8802328330742023E-16</v>
      </c>
      <c r="BR744" s="376">
        <f t="shared" si="1881"/>
        <v>7.914830987554411E-16</v>
      </c>
    </row>
    <row r="745" spans="2:70" s="367" customFormat="1">
      <c r="B745" s="373">
        <v>51</v>
      </c>
      <c r="C745" s="373">
        <f t="shared" si="1882"/>
        <v>1.5937500000000007E-2</v>
      </c>
      <c r="D745" s="374">
        <f t="shared" si="1817"/>
        <v>23.961094287039664</v>
      </c>
      <c r="E745" s="375" t="str">
        <f>BE694</f>
        <v>-0.0389057129603376</v>
      </c>
      <c r="F745" s="368">
        <v>51</v>
      </c>
      <c r="U745" s="369"/>
    </row>
    <row r="746" spans="2:70">
      <c r="B746" s="373">
        <v>52</v>
      </c>
      <c r="C746" s="373">
        <f t="shared" si="1882"/>
        <v>1.6250000000000007E-2</v>
      </c>
      <c r="D746" s="374">
        <f t="shared" si="1817"/>
        <v>23.962463222874003</v>
      </c>
      <c r="E746" s="375" t="str">
        <f>BF694</f>
        <v>-0.0375367771259983</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23.964193658391782</v>
      </c>
      <c r="E747" s="375" t="str">
        <f>BG694</f>
        <v>-0.0358063416082198</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23.96626892855296</v>
      </c>
      <c r="E748" s="375" t="str">
        <f>BH694</f>
        <v>-0.033731071447039</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23.968669047371474</v>
      </c>
      <c r="E749" s="375" t="str">
        <f>BI694</f>
        <v>-0.0313309526285263</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23.97137090039103</v>
      </c>
      <c r="E750" s="375" t="str">
        <f>BJ694</f>
        <v>-0.02862909960897</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23.974348467290074</v>
      </c>
      <c r="E751" s="375" t="str">
        <f>BK694</f>
        <v>-0.0256515327099248</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23.977573072471682</v>
      </c>
      <c r="E752" s="375" t="str">
        <f>BL694</f>
        <v>-0.0224269275283198</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23.981013661225191</v>
      </c>
      <c r="E753" s="375" t="str">
        <f>BM694</f>
        <v>-0.0189863387748108</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23.984637098800079</v>
      </c>
      <c r="E754" s="375" t="str">
        <f>BN694</f>
        <v>-0.015362901199922</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23.988408489511748</v>
      </c>
      <c r="E755" s="375" t="str">
        <f>BO694</f>
        <v>-0.0115915104882528</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23.992291512805977</v>
      </c>
      <c r="E756" s="375" t="str">
        <f>BP694</f>
        <v>-0.00770848719402382</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23.996248773045778</v>
      </c>
      <c r="E757" s="375" t="str">
        <f>BQ694</f>
        <v>-0.00375122695422072</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24.000242159651769</v>
      </c>
      <c r="E758" s="375" t="str">
        <f>BR694</f>
        <v>0.00024215965177067</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21"/>
  <sheetViews>
    <sheetView workbookViewId="0">
      <selection activeCell="A24" sqref="A24"/>
    </sheetView>
  </sheetViews>
  <sheetFormatPr defaultRowHeight="15"/>
  <cols>
    <col min="1" max="1" width="84" customWidth="1"/>
  </cols>
  <sheetData>
    <row r="2" spans="1:1" ht="15.75" thickBot="1">
      <c r="A2" s="335" t="s">
        <v>617</v>
      </c>
    </row>
    <row r="3" spans="1:1" ht="28.5" customHeight="1" thickBot="1">
      <c r="A3" s="334" t="s">
        <v>616</v>
      </c>
    </row>
    <row r="4" spans="1:1" ht="15.75" thickBot="1">
      <c r="A4" s="334" t="s">
        <v>618</v>
      </c>
    </row>
    <row r="5" spans="1:1" ht="15.7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75">
      <c r="A20" s="337" t="s">
        <v>623</v>
      </c>
    </row>
    <row r="21" spans="1:1">
      <c r="A21" s="338" t="s">
        <v>624</v>
      </c>
    </row>
  </sheetData>
  <hyperlinks>
    <hyperlink ref="A3" r:id="rId1" display="https://e2e.ti.com/blogs_/b/powerhouse/archive/2020/04/22/how-to-reduce-audible-noise-and-power-consumption-at-standby-in-your-ac-dc-design"/>
    <hyperlink ref="A4" r:id="rId2" display="https://www.ti.com/lit/pdf/slua966"/>
    <hyperlink ref="A5" r:id="rId3" display="https://www.ti.com/lit/pdf/slua834"/>
    <hyperlink ref="A8" r:id="rId4" display="https://www.ti.com/tool/PFCLLCSREVM034"/>
    <hyperlink ref="A9" r:id="rId5" display="https://www.ti.com/tool/UCC25640EVM-020"/>
    <hyperlink ref="A21" r:id="rId6" display="https://www.ti.com/lit/zip/slum684"/>
    <hyperlink ref="A12" r:id="rId7" display="https://www.ti.com/tool/PMP40580"/>
    <hyperlink ref="A13" r:id="rId8" display="https://www.ti.com/tool/PMP30763"/>
    <hyperlink ref="A14" r:id="rId9" display="https://www.ti.com/tool/PMP22087"/>
    <hyperlink ref="A15" r:id="rId10" display="https://www.ti.com/tool/PMP22088"/>
    <hyperlink ref="A16" r:id="rId11" display="https://www.ti.com/tool/PMP40766"/>
    <hyperlink ref="A17" r:id="rId12" display="https://www.ti.com/tool/PMP22083"/>
    <hyperlink ref="A18" r:id="rId13" display="https://www.ti.com/tool/TIDA-01008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9"/>
  <sheetViews>
    <sheetView workbookViewId="0">
      <selection activeCell="T15" sqref="T15"/>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H234"/>
  <sheetViews>
    <sheetView tabSelected="1" zoomScale="85" zoomScaleNormal="85" workbookViewId="0">
      <selection activeCell="C25" sqref="C25"/>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00" t="s">
        <v>324</v>
      </c>
      <c r="B1" s="401"/>
      <c r="C1" s="401"/>
      <c r="D1" s="402"/>
    </row>
    <row r="2" spans="1:4" ht="15.75" thickBot="1">
      <c r="A2" s="97" t="s">
        <v>326</v>
      </c>
      <c r="B2" s="403" t="s">
        <v>325</v>
      </c>
      <c r="C2" s="403"/>
      <c r="D2" s="404"/>
    </row>
    <row r="3" spans="1:4" ht="16.5" thickBot="1">
      <c r="A3" s="405" t="s">
        <v>405</v>
      </c>
      <c r="B3" s="406"/>
      <c r="C3" s="406"/>
      <c r="D3" s="407"/>
    </row>
    <row r="4" spans="1:4" ht="15.75">
      <c r="A4" s="1" t="s">
        <v>0</v>
      </c>
      <c r="B4" s="2" t="s">
        <v>1</v>
      </c>
      <c r="C4" s="408" t="s">
        <v>2</v>
      </c>
      <c r="D4" s="409"/>
    </row>
    <row r="5" spans="1:4" ht="15.75">
      <c r="A5" s="410" t="s">
        <v>124</v>
      </c>
      <c r="B5" s="411"/>
      <c r="C5" s="411"/>
      <c r="D5" s="412"/>
    </row>
    <row r="6" spans="1:4" ht="18.75">
      <c r="A6" s="413" t="s">
        <v>3</v>
      </c>
      <c r="B6" s="414"/>
      <c r="C6" s="414"/>
      <c r="D6" s="415"/>
    </row>
    <row r="7" spans="1:4">
      <c r="A7" s="420" t="s">
        <v>377</v>
      </c>
      <c r="B7" s="421"/>
      <c r="C7" s="421"/>
      <c r="D7" s="422"/>
    </row>
    <row r="8" spans="1:4">
      <c r="A8" s="420"/>
      <c r="B8" s="421"/>
      <c r="C8" s="421"/>
      <c r="D8" s="422"/>
    </row>
    <row r="9" spans="1:4">
      <c r="A9" s="420"/>
      <c r="B9" s="421"/>
      <c r="C9" s="421"/>
      <c r="D9" s="422"/>
    </row>
    <row r="10" spans="1:4">
      <c r="A10" s="420"/>
      <c r="B10" s="421"/>
      <c r="C10" s="421"/>
      <c r="D10" s="422"/>
    </row>
    <row r="11" spans="1:4" ht="15.75" thickBot="1">
      <c r="A11" s="420"/>
      <c r="B11" s="421"/>
      <c r="C11" s="421"/>
      <c r="D11" s="422"/>
    </row>
    <row r="12" spans="1:4">
      <c r="A12" s="423" t="s">
        <v>4</v>
      </c>
      <c r="B12" s="424"/>
      <c r="C12" s="424"/>
      <c r="D12" s="425"/>
    </row>
    <row r="13" spans="1:4">
      <c r="A13" s="426"/>
      <c r="B13" s="427"/>
      <c r="C13" s="427"/>
      <c r="D13" s="428"/>
    </row>
    <row r="14" spans="1:4">
      <c r="A14" s="426"/>
      <c r="B14" s="427"/>
      <c r="C14" s="427"/>
      <c r="D14" s="428"/>
    </row>
    <row r="15" spans="1:4">
      <c r="A15" s="426"/>
      <c r="B15" s="427"/>
      <c r="C15" s="427"/>
      <c r="D15" s="428"/>
    </row>
    <row r="16" spans="1:4" ht="15.75" thickBot="1">
      <c r="A16" s="429"/>
      <c r="B16" s="430"/>
      <c r="C16" s="430"/>
      <c r="D16" s="431"/>
    </row>
    <row r="17" spans="1:8">
      <c r="A17" s="438" t="s">
        <v>6</v>
      </c>
      <c r="B17" s="439"/>
      <c r="C17" s="439"/>
      <c r="D17" s="440"/>
    </row>
    <row r="18" spans="1:8">
      <c r="A18" s="432" t="s">
        <v>5</v>
      </c>
      <c r="B18" s="433"/>
      <c r="C18" s="433"/>
      <c r="D18" s="434"/>
    </row>
    <row r="19" spans="1:8">
      <c r="A19" s="432"/>
      <c r="B19" s="433"/>
      <c r="C19" s="433"/>
      <c r="D19" s="434"/>
    </row>
    <row r="20" spans="1:8" ht="15.75" thickBot="1">
      <c r="A20" s="435"/>
      <c r="B20" s="436"/>
      <c r="C20" s="436"/>
      <c r="D20" s="437"/>
    </row>
    <row r="21" spans="1:8">
      <c r="A21" s="3"/>
      <c r="B21" s="3"/>
      <c r="C21" s="3"/>
      <c r="D21" s="3"/>
    </row>
    <row r="22" spans="1:8" ht="15.75">
      <c r="A22" s="114" t="s">
        <v>317</v>
      </c>
      <c r="B22" s="115"/>
      <c r="C22" s="121" t="s">
        <v>520</v>
      </c>
      <c r="D22" s="115"/>
      <c r="E22" s="115" t="s">
        <v>331</v>
      </c>
    </row>
    <row r="23" spans="1:8" s="31" customFormat="1" ht="15.75" thickBot="1">
      <c r="A23" s="416"/>
      <c r="B23" s="416"/>
      <c r="C23" s="416"/>
      <c r="D23" s="416"/>
    </row>
    <row r="24" spans="1:8" s="31" customFormat="1" ht="15.75">
      <c r="A24" s="417" t="s">
        <v>211</v>
      </c>
      <c r="B24" s="418"/>
      <c r="C24" s="418"/>
      <c r="D24" s="419"/>
      <c r="E24" s="151"/>
      <c r="F24" s="11"/>
      <c r="G24" s="11"/>
      <c r="H24" s="11"/>
    </row>
    <row r="25" spans="1:8" ht="18">
      <c r="A25" s="25" t="s">
        <v>207</v>
      </c>
      <c r="B25" s="32" t="s">
        <v>14</v>
      </c>
      <c r="C25" s="35">
        <v>24</v>
      </c>
      <c r="D25" s="30" t="s">
        <v>7</v>
      </c>
      <c r="E25" s="30" t="s">
        <v>111</v>
      </c>
    </row>
    <row r="26" spans="1:8" ht="18">
      <c r="A26" s="25" t="s">
        <v>208</v>
      </c>
      <c r="B26" s="32" t="s">
        <v>18</v>
      </c>
      <c r="C26" s="35">
        <v>480</v>
      </c>
      <c r="D26" s="30" t="s">
        <v>8</v>
      </c>
      <c r="E26" s="30" t="s">
        <v>112</v>
      </c>
    </row>
    <row r="27" spans="1:8" ht="18">
      <c r="A27" s="25" t="s">
        <v>209</v>
      </c>
      <c r="B27" s="32" t="s">
        <v>15</v>
      </c>
      <c r="C27" s="32">
        <f>Pout/Vout</f>
        <v>20</v>
      </c>
      <c r="D27" s="30" t="s">
        <v>10</v>
      </c>
      <c r="E27" s="30"/>
    </row>
    <row r="28" spans="1:8" ht="18">
      <c r="A28" s="25" t="s">
        <v>210</v>
      </c>
      <c r="B28" s="32" t="s">
        <v>16</v>
      </c>
      <c r="C28" s="35">
        <v>100</v>
      </c>
      <c r="D28" s="30" t="s">
        <v>17</v>
      </c>
      <c r="E28" s="30" t="s">
        <v>113</v>
      </c>
    </row>
    <row r="29" spans="1:8" ht="15.75" thickBot="1">
      <c r="A29" s="33" t="s">
        <v>318</v>
      </c>
      <c r="B29" s="36" t="s">
        <v>9</v>
      </c>
      <c r="C29" s="107">
        <v>0.94</v>
      </c>
      <c r="D29" s="34"/>
      <c r="E29" s="155" t="s">
        <v>127</v>
      </c>
    </row>
    <row r="30" spans="1:8" ht="15.75" thickBot="1">
      <c r="A30" s="398"/>
      <c r="B30" s="399"/>
      <c r="C30" s="399"/>
      <c r="D30" s="399"/>
      <c r="E30" s="94"/>
    </row>
    <row r="31" spans="1:8" ht="15.75" customHeight="1">
      <c r="A31" s="453" t="s">
        <v>212</v>
      </c>
      <c r="B31" s="454"/>
      <c r="C31" s="454"/>
      <c r="D31" s="455"/>
      <c r="E31" s="151"/>
    </row>
    <row r="32" spans="1:8" ht="18">
      <c r="A32" s="37" t="s">
        <v>213</v>
      </c>
      <c r="B32" s="5" t="s">
        <v>128</v>
      </c>
      <c r="C32" s="99">
        <v>390</v>
      </c>
      <c r="D32" s="39" t="s">
        <v>7</v>
      </c>
      <c r="E32" s="30" t="s">
        <v>177</v>
      </c>
    </row>
    <row r="33" spans="1:8" ht="18">
      <c r="A33" s="25" t="s">
        <v>214</v>
      </c>
      <c r="B33" s="32" t="s">
        <v>12</v>
      </c>
      <c r="C33" s="98">
        <v>410</v>
      </c>
      <c r="D33" s="30" t="s">
        <v>7</v>
      </c>
      <c r="E33" s="30" t="s">
        <v>199</v>
      </c>
    </row>
    <row r="34" spans="1:8" ht="18.75" thickBot="1">
      <c r="A34" s="25" t="s">
        <v>215</v>
      </c>
      <c r="B34" s="32" t="s">
        <v>13</v>
      </c>
      <c r="C34" s="98">
        <v>365</v>
      </c>
      <c r="D34" s="30" t="s">
        <v>7</v>
      </c>
      <c r="E34" s="155" t="s">
        <v>200</v>
      </c>
    </row>
    <row r="35" spans="1:8" ht="15.75" thickBot="1">
      <c r="A35" s="40"/>
      <c r="B35" s="40"/>
      <c r="C35" s="40"/>
      <c r="D35" s="40"/>
      <c r="E35" s="12"/>
    </row>
    <row r="36" spans="1:8" ht="16.5" thickBot="1">
      <c r="A36" s="465" t="s">
        <v>216</v>
      </c>
      <c r="B36" s="466"/>
      <c r="C36" s="466"/>
      <c r="D36" s="467"/>
      <c r="E36" s="157"/>
    </row>
    <row r="37" spans="1:8" ht="18" customHeight="1" thickBot="1">
      <c r="A37" s="41" t="s">
        <v>217</v>
      </c>
      <c r="B37" s="42" t="s">
        <v>19</v>
      </c>
      <c r="C37" s="43">
        <v>100</v>
      </c>
      <c r="D37" s="44" t="s">
        <v>11</v>
      </c>
      <c r="E37" s="156" t="s">
        <v>178</v>
      </c>
    </row>
    <row r="38" spans="1:8" s="31" customFormat="1">
      <c r="A38" s="395" t="s">
        <v>93</v>
      </c>
      <c r="B38" s="396"/>
      <c r="C38" s="396"/>
      <c r="D38" s="397"/>
      <c r="E38" s="152"/>
      <c r="F38" s="11"/>
      <c r="G38" s="11"/>
      <c r="H38" s="11"/>
    </row>
    <row r="39" spans="1:8" s="31" customFormat="1" ht="18">
      <c r="A39" s="111" t="s">
        <v>307</v>
      </c>
      <c r="B39" s="32" t="s">
        <v>308</v>
      </c>
      <c r="C39" s="113">
        <f>Vblk/2/Vout</f>
        <v>8.125</v>
      </c>
      <c r="D39" s="112"/>
      <c r="E39" s="30"/>
    </row>
    <row r="40" spans="1:8" ht="18" customHeight="1">
      <c r="A40" s="25" t="s">
        <v>309</v>
      </c>
      <c r="B40" s="32" t="s">
        <v>20</v>
      </c>
      <c r="C40" s="122">
        <v>8</v>
      </c>
      <c r="D40" s="46"/>
      <c r="E40" s="30" t="s">
        <v>310</v>
      </c>
    </row>
    <row r="41" spans="1:8" ht="18" customHeight="1">
      <c r="A41" s="111" t="s">
        <v>311</v>
      </c>
      <c r="B41" s="32" t="s">
        <v>315</v>
      </c>
      <c r="C41" s="100">
        <f>Vblk/2/15</f>
        <v>13</v>
      </c>
      <c r="D41" s="46"/>
      <c r="E41" s="30"/>
    </row>
    <row r="42" spans="1:8" ht="18" customHeight="1">
      <c r="A42" s="25" t="s">
        <v>312</v>
      </c>
      <c r="B42" s="32" t="s">
        <v>314</v>
      </c>
      <c r="C42" s="122">
        <v>12</v>
      </c>
      <c r="D42" s="46"/>
      <c r="E42" s="30" t="s">
        <v>313</v>
      </c>
    </row>
    <row r="43" spans="1:8" ht="18" customHeight="1">
      <c r="A43" s="25" t="s">
        <v>218</v>
      </c>
      <c r="B43" s="32" t="s">
        <v>21</v>
      </c>
      <c r="C43" s="92">
        <f>(8*Nps^2*Vout)/(PI()^2*Iout*1.1)</f>
        <v>56.592486572593025</v>
      </c>
      <c r="D43" s="13" t="s">
        <v>22</v>
      </c>
      <c r="E43" s="30"/>
    </row>
    <row r="44" spans="1:8" ht="18.75" thickBot="1">
      <c r="A44" s="33" t="s">
        <v>219</v>
      </c>
      <c r="B44" s="48" t="s">
        <v>81</v>
      </c>
      <c r="C44" s="110">
        <f>(8*Nps^2*Vout)/(PI()^2*Iout)</f>
        <v>62.251735229852329</v>
      </c>
      <c r="D44" s="14" t="s">
        <v>22</v>
      </c>
      <c r="E44" s="155"/>
    </row>
    <row r="45" spans="1:8" ht="15.75" thickBot="1">
      <c r="A45" s="456" t="s">
        <v>220</v>
      </c>
      <c r="B45" s="457"/>
      <c r="C45" s="457"/>
      <c r="D45" s="458"/>
      <c r="E45" s="152"/>
    </row>
    <row r="46" spans="1:8" ht="18">
      <c r="A46" s="37" t="s">
        <v>221</v>
      </c>
      <c r="B46" s="38" t="s">
        <v>23</v>
      </c>
      <c r="C46" s="142">
        <f>Nps*(Vout+0.5)/(Vblk_max/2)</f>
        <v>0.95609756097560972</v>
      </c>
      <c r="D46" s="39"/>
      <c r="E46" s="111"/>
    </row>
    <row r="47" spans="1:8" ht="18" customHeight="1">
      <c r="A47" s="25" t="s">
        <v>222</v>
      </c>
      <c r="B47" s="32" t="s">
        <v>129</v>
      </c>
      <c r="C47" s="45">
        <f>1*Nps*(Vout+0.5+Vloss)/(Vblk_hu/2)</f>
        <v>1.1178082191780823</v>
      </c>
      <c r="D47" s="30"/>
      <c r="E47" s="111"/>
    </row>
    <row r="48" spans="1:8" ht="18.75" thickBot="1">
      <c r="A48" s="50" t="s">
        <v>223</v>
      </c>
      <c r="B48" s="51" t="s">
        <v>24</v>
      </c>
      <c r="C48" s="101">
        <v>1</v>
      </c>
      <c r="D48" s="52" t="s">
        <v>7</v>
      </c>
      <c r="E48" s="111" t="s">
        <v>201</v>
      </c>
    </row>
    <row r="49" spans="1:5" ht="18.75" thickBot="1">
      <c r="A49" s="459" t="s">
        <v>33</v>
      </c>
      <c r="B49" s="460"/>
      <c r="C49" s="460"/>
      <c r="D49" s="461"/>
      <c r="E49" s="152"/>
    </row>
    <row r="50" spans="1:5" ht="49.5" customHeight="1" thickBot="1">
      <c r="A50" s="444" t="s">
        <v>130</v>
      </c>
      <c r="B50" s="445"/>
      <c r="C50" s="445"/>
      <c r="D50" s="446"/>
      <c r="E50" s="30"/>
    </row>
    <row r="51" spans="1:5" ht="15.75" customHeight="1">
      <c r="A51" s="447" t="s">
        <v>131</v>
      </c>
      <c r="B51" s="448"/>
      <c r="C51" s="448"/>
      <c r="D51" s="449"/>
      <c r="E51" s="30"/>
    </row>
    <row r="52" spans="1:5" ht="15" customHeight="1">
      <c r="A52" s="462"/>
      <c r="B52" s="463"/>
      <c r="C52" s="463"/>
      <c r="D52" s="464"/>
      <c r="E52" s="30"/>
    </row>
    <row r="53" spans="1:5" ht="15" customHeight="1">
      <c r="A53" s="462"/>
      <c r="B53" s="463"/>
      <c r="C53" s="463"/>
      <c r="D53" s="464"/>
      <c r="E53" s="30"/>
    </row>
    <row r="54" spans="1:5" ht="15" customHeight="1">
      <c r="A54" s="462"/>
      <c r="B54" s="463"/>
      <c r="C54" s="463"/>
      <c r="D54" s="464"/>
      <c r="E54" s="30"/>
    </row>
    <row r="55" spans="1:5" ht="15" customHeight="1" thickBot="1">
      <c r="A55" s="25" t="s">
        <v>224</v>
      </c>
      <c r="B55" s="32" t="s">
        <v>79</v>
      </c>
      <c r="C55" s="165">
        <v>8</v>
      </c>
      <c r="D55" s="30"/>
      <c r="E55" s="155"/>
    </row>
    <row r="56" spans="1:5" ht="18">
      <c r="A56" s="25" t="s">
        <v>225</v>
      </c>
      <c r="B56" s="32" t="s">
        <v>80</v>
      </c>
      <c r="C56" s="165">
        <v>0.3</v>
      </c>
      <c r="D56" s="30"/>
      <c r="E56" s="160"/>
    </row>
    <row r="57" spans="1:5" ht="18">
      <c r="A57" s="25" t="s">
        <v>226</v>
      </c>
      <c r="B57" s="32" t="s">
        <v>35</v>
      </c>
      <c r="C57" s="53">
        <f>Ln_selected/(Ln_selected+1)</f>
        <v>0.88888888888888884</v>
      </c>
      <c r="D57" s="30"/>
      <c r="E57" s="161"/>
    </row>
    <row r="58" spans="1:5" ht="18.75" thickBot="1">
      <c r="A58" s="50" t="s">
        <v>227</v>
      </c>
      <c r="B58" s="51" t="s">
        <v>46</v>
      </c>
      <c r="C58" s="54">
        <f>350/fllc</f>
        <v>3.5</v>
      </c>
      <c r="D58" s="52"/>
      <c r="E58" s="161"/>
    </row>
    <row r="59" spans="1:5" ht="16.5" customHeight="1">
      <c r="A59" s="447" t="s">
        <v>132</v>
      </c>
      <c r="B59" s="448"/>
      <c r="C59" s="448"/>
      <c r="D59" s="449"/>
      <c r="E59" s="161"/>
    </row>
    <row r="60" spans="1:5" ht="37.5" customHeight="1" thickBot="1">
      <c r="A60" s="450"/>
      <c r="B60" s="451"/>
      <c r="C60" s="451"/>
      <c r="D60" s="452"/>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75" thickBot="1">
      <c r="A88" s="27"/>
      <c r="B88" s="26"/>
      <c r="C88" s="26"/>
      <c r="D88" s="29"/>
      <c r="E88" s="162"/>
    </row>
    <row r="89" spans="1:5">
      <c r="A89" s="395" t="s">
        <v>47</v>
      </c>
      <c r="B89" s="396"/>
      <c r="C89" s="396"/>
      <c r="D89" s="397"/>
      <c r="E89" s="152"/>
    </row>
    <row r="90" spans="1:5" ht="18">
      <c r="A90" s="332" t="s">
        <v>591</v>
      </c>
      <c r="B90" s="333"/>
      <c r="C90" s="344" t="s">
        <v>593</v>
      </c>
      <c r="D90" s="30"/>
      <c r="E90" s="30"/>
    </row>
    <row r="91" spans="1:5">
      <c r="A91" s="332" t="str">
        <f>IF(C90="Integrated leakage","Transformer Coupling Coefficient","")</f>
        <v/>
      </c>
      <c r="B91" s="333" t="str">
        <f>IF(C90="Integrated leakage","k","")</f>
        <v/>
      </c>
      <c r="C91" s="345">
        <v>0.9</v>
      </c>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228</v>
      </c>
      <c r="B92" s="32" t="s">
        <v>610</v>
      </c>
      <c r="C92" s="57">
        <f>(1/(2*PI()*fllc*1000*Re_fl*Qe_selected))/10^-6</f>
        <v>8.5221154882535621E-2</v>
      </c>
      <c r="D92" s="30" t="s">
        <v>198</v>
      </c>
      <c r="E92" s="30"/>
    </row>
    <row r="93" spans="1:5">
      <c r="A93" s="25" t="s">
        <v>229</v>
      </c>
      <c r="B93" s="32" t="s">
        <v>611</v>
      </c>
      <c r="C93" s="35">
        <v>9.4E-2</v>
      </c>
      <c r="D93" s="30" t="s">
        <v>198</v>
      </c>
      <c r="E93" s="30" t="s">
        <v>319</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26.94712330913238</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27.5</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46">
        <f>IF(C90="Integrated Leakage",'Integrated Leakage'!G16,Ln_selected*Lr)</f>
        <v>220</v>
      </c>
      <c r="D96" s="30" t="s">
        <v>73</v>
      </c>
      <c r="E96" s="30"/>
    </row>
    <row r="97" spans="1:8">
      <c r="A97" s="25" t="s">
        <v>230</v>
      </c>
      <c r="B97" s="32" t="str">
        <f>IF(C90="Integrated Leakage","",'tables and calculations'!P78)</f>
        <v>LM</v>
      </c>
      <c r="C97" s="35">
        <v>242.5</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5" t="s">
        <v>231</v>
      </c>
      <c r="B98" s="32" t="s">
        <v>25</v>
      </c>
      <c r="C98" s="93">
        <f>IF($D92="uF",1/(2*PI()*SQRT(Lr*uH*Cr*uF)),1/(2*PI()*SQRT(Lr*uH*Cr*picoF)))/kHz</f>
        <v>98.989665776754691</v>
      </c>
      <c r="D98" s="30" t="s">
        <v>11</v>
      </c>
      <c r="E98" s="30"/>
    </row>
    <row r="99" spans="1:8" ht="18">
      <c r="A99" s="25" t="s">
        <v>232</v>
      </c>
      <c r="B99" s="32" t="s">
        <v>26</v>
      </c>
      <c r="C99" s="93">
        <f>IF(C90="Integrated Leakage",(1/(2*PI()*SQRT(((Lr*uH)+(Lm_rec*uH))*(Cr*uF))))/kHz,(1/(2*PI()*SQRT(((Lr*uH)+(Lm*uH))*(Cr*uF))))/kHz)</f>
        <v>31.591796467468267</v>
      </c>
      <c r="D99" s="30" t="s">
        <v>11</v>
      </c>
      <c r="E99" s="30"/>
    </row>
    <row r="100" spans="1:8" ht="18" customHeight="1">
      <c r="A100" s="25" t="s">
        <v>233</v>
      </c>
      <c r="B100" s="32" t="s">
        <v>32</v>
      </c>
      <c r="C100" s="108">
        <f>Lm/Lr</f>
        <v>8.8181818181818183</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5" t="s">
        <v>234</v>
      </c>
      <c r="B101" s="32" t="s">
        <v>34</v>
      </c>
      <c r="C101" s="109">
        <f>IF(C90="Integrated Leakage",'Integrated Leakage'!G20,IF(D$92="uF",SQRT((Lr*uH)/(Cr*uF))/(Re_fl),SQRT((Lr*uH)/(Cr*picoF))/Re_fl))</f>
        <v>0.27475838721687068</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CAUTION. Update Cells C56 and C57 with new Ln and Qe</v>
      </c>
      <c r="D102" s="46"/>
      <c r="E102" s="30"/>
      <c r="F102" s="15"/>
      <c r="G102" s="15"/>
      <c r="H102" s="15"/>
    </row>
    <row r="103" spans="1:8" ht="18">
      <c r="A103" s="25" t="s">
        <v>235</v>
      </c>
      <c r="B103" s="32" t="s">
        <v>84</v>
      </c>
      <c r="C103" s="35">
        <v>0.7</v>
      </c>
      <c r="D103" s="30"/>
      <c r="E103" s="30" t="s">
        <v>400</v>
      </c>
    </row>
    <row r="104" spans="1:8" ht="18">
      <c r="A104" s="25" t="s">
        <v>236</v>
      </c>
      <c r="B104" s="32" t="s">
        <v>85</v>
      </c>
      <c r="C104" s="35">
        <v>1.1000000000000001</v>
      </c>
      <c r="D104" s="30"/>
      <c r="E104" s="30" t="s">
        <v>401</v>
      </c>
    </row>
    <row r="105" spans="1:8" ht="18">
      <c r="A105" s="25" t="s">
        <v>237</v>
      </c>
      <c r="B105" s="32" t="s">
        <v>86</v>
      </c>
      <c r="C105" s="92">
        <f>fn_Mgmin*f0</f>
        <v>108.88863235443017</v>
      </c>
      <c r="D105" s="30" t="s">
        <v>11</v>
      </c>
      <c r="E105" s="30"/>
    </row>
    <row r="106" spans="1:8" ht="18.75" thickBot="1">
      <c r="A106" s="25" t="s">
        <v>238</v>
      </c>
      <c r="B106" s="32" t="s">
        <v>87</v>
      </c>
      <c r="C106" s="92">
        <f>fn_Mgmax*f0</f>
        <v>69.292766043728278</v>
      </c>
      <c r="D106" s="30" t="s">
        <v>11</v>
      </c>
      <c r="E106" s="30"/>
    </row>
    <row r="107" spans="1:8" s="31" customFormat="1">
      <c r="A107" s="468" t="s">
        <v>83</v>
      </c>
      <c r="B107" s="469"/>
      <c r="C107" s="469"/>
      <c r="D107" s="470"/>
      <c r="E107" s="152"/>
    </row>
    <row r="108" spans="1:8" s="31" customFormat="1" ht="18">
      <c r="A108" s="25" t="s">
        <v>239</v>
      </c>
      <c r="B108" s="32" t="s">
        <v>82</v>
      </c>
      <c r="C108" s="47">
        <f>PI()*Iout*1.1/(2*SQRT(2)*Nps)</f>
        <v>3.0544820199838769</v>
      </c>
      <c r="D108" s="30" t="s">
        <v>10</v>
      </c>
      <c r="E108" s="30"/>
    </row>
    <row r="109" spans="1:8" s="31" customFormat="1" ht="18">
      <c r="A109" s="25" t="s">
        <v>240</v>
      </c>
      <c r="B109" s="32" t="s">
        <v>88</v>
      </c>
      <c r="C109" s="47">
        <f>(2*SQRT(2)*Nps*Vout)/(PI()*2*PI()*fsw_min*kHz*Lm*uH)</f>
        <v>1.637256941043852</v>
      </c>
      <c r="D109" s="30" t="s">
        <v>10</v>
      </c>
      <c r="E109" s="30"/>
    </row>
    <row r="110" spans="1:8" s="31" customFormat="1" ht="18.75" thickBot="1">
      <c r="A110" s="25" t="s">
        <v>241</v>
      </c>
      <c r="B110" s="32" t="s">
        <v>89</v>
      </c>
      <c r="C110" s="47">
        <f>SQRT(Im^2 +Ioe^2)</f>
        <v>3.4656126011718418</v>
      </c>
      <c r="D110" s="30" t="s">
        <v>10</v>
      </c>
      <c r="E110" s="155"/>
    </row>
    <row r="111" spans="1:8" s="31" customFormat="1">
      <c r="A111" s="468" t="s">
        <v>90</v>
      </c>
      <c r="B111" s="469"/>
      <c r="C111" s="469"/>
      <c r="D111" s="470"/>
      <c r="E111" s="152"/>
    </row>
    <row r="112" spans="1:8" s="31" customFormat="1" ht="18">
      <c r="A112" s="25" t="s">
        <v>242</v>
      </c>
      <c r="B112" s="32" t="s">
        <v>91</v>
      </c>
      <c r="C112" s="47">
        <f>Nps*Ioe</f>
        <v>24.435856159871015</v>
      </c>
      <c r="D112" s="30" t="s">
        <v>10</v>
      </c>
      <c r="E112" s="30"/>
    </row>
    <row r="113" spans="1:5" s="31" customFormat="1" ht="18.75" thickBot="1">
      <c r="A113" s="33" t="s">
        <v>243</v>
      </c>
      <c r="B113" s="48" t="s">
        <v>92</v>
      </c>
      <c r="C113" s="49">
        <f>SQRT(2)*$C112/2</f>
        <v>17.278759594743864</v>
      </c>
      <c r="D113" s="34" t="s">
        <v>10</v>
      </c>
      <c r="E113" s="155"/>
    </row>
    <row r="114" spans="1:5" s="31" customFormat="1" ht="15.75" thickBot="1">
      <c r="A114" s="398"/>
      <c r="B114" s="399"/>
      <c r="C114" s="399"/>
      <c r="D114" s="399"/>
      <c r="E114" s="153"/>
    </row>
    <row r="115" spans="1:5" s="31" customFormat="1">
      <c r="A115" s="395" t="s">
        <v>94</v>
      </c>
      <c r="B115" s="396"/>
      <c r="C115" s="396"/>
      <c r="D115" s="397"/>
      <c r="E115" s="152"/>
    </row>
    <row r="116" spans="1:5" s="31" customFormat="1" ht="18">
      <c r="A116" s="25" t="s">
        <v>244</v>
      </c>
      <c r="B116" s="32" t="s">
        <v>133</v>
      </c>
      <c r="C116" s="87">
        <f>2*PI()*fsw_min*kHz*Lr*uH*Ir</f>
        <v>41.493538679441798</v>
      </c>
      <c r="D116" s="30" t="s">
        <v>7</v>
      </c>
      <c r="E116" s="30"/>
    </row>
    <row r="117" spans="1:5" s="31" customFormat="1" ht="18">
      <c r="A117" s="25" t="s">
        <v>245</v>
      </c>
      <c r="B117" s="32" t="s">
        <v>74</v>
      </c>
      <c r="C117" s="87">
        <f>Lr</f>
        <v>27.5</v>
      </c>
      <c r="D117" s="30" t="str">
        <f>D95</f>
        <v>uH</v>
      </c>
      <c r="E117" s="30"/>
    </row>
    <row r="118" spans="1:5" s="31" customFormat="1" ht="18.75" thickBot="1">
      <c r="A118" s="33" t="s">
        <v>246</v>
      </c>
      <c r="B118" s="48" t="s">
        <v>89</v>
      </c>
      <c r="C118" s="88">
        <f>Ir</f>
        <v>3.4656126011718418</v>
      </c>
      <c r="D118" s="34" t="str">
        <f>D113</f>
        <v>A</v>
      </c>
      <c r="E118" s="155"/>
    </row>
    <row r="119" spans="1:5" s="31" customFormat="1" ht="15.75" thickBot="1">
      <c r="A119" s="55"/>
      <c r="B119" s="40"/>
      <c r="C119" s="40"/>
      <c r="D119" s="40"/>
      <c r="E119" s="40"/>
    </row>
    <row r="120" spans="1:5" s="56" customFormat="1">
      <c r="A120" s="395" t="s">
        <v>95</v>
      </c>
      <c r="B120" s="396"/>
      <c r="C120" s="396"/>
      <c r="D120" s="397"/>
      <c r="E120" s="152"/>
    </row>
    <row r="121" spans="1:5" s="31" customFormat="1" ht="18">
      <c r="A121" s="25" t="s">
        <v>247</v>
      </c>
      <c r="B121" s="32" t="s">
        <v>134</v>
      </c>
      <c r="C121" s="91">
        <f>IF($D92="uF",Ir/(2*PI()*fsw_min*kHz*Cr*uF),Ir/(2*PI()*fsw_min*kHz*Cr*picoF))</f>
        <v>84.680691182534289</v>
      </c>
      <c r="D121" s="30" t="s">
        <v>7</v>
      </c>
      <c r="E121" s="30"/>
    </row>
    <row r="122" spans="1:5" s="31" customFormat="1" ht="18">
      <c r="A122" s="25" t="s">
        <v>248</v>
      </c>
      <c r="B122" s="32" t="s">
        <v>135</v>
      </c>
      <c r="C122" s="91">
        <f>SQRT((Vblk_max/2)^2+Vcr^2)</f>
        <v>221.80130626114837</v>
      </c>
      <c r="D122" s="30" t="s">
        <v>7</v>
      </c>
      <c r="E122" s="30"/>
    </row>
    <row r="123" spans="1:5" s="31" customFormat="1" ht="18">
      <c r="A123" s="25" t="s">
        <v>249</v>
      </c>
      <c r="B123" s="32" t="s">
        <v>136</v>
      </c>
      <c r="C123" s="91">
        <f>(Vblk_max/2)+(SQRT(2)*Vcr)</f>
        <v>324.75658194146774</v>
      </c>
      <c r="D123" s="30" t="s">
        <v>7</v>
      </c>
      <c r="E123" s="30"/>
    </row>
    <row r="124" spans="1:5" s="31" customFormat="1" ht="18">
      <c r="A124" s="63" t="s">
        <v>250</v>
      </c>
      <c r="B124" s="63" t="s">
        <v>165</v>
      </c>
      <c r="C124" s="89">
        <f>Vblk_max/2-(Vcr*SQRT(2))</f>
        <v>85.243418058532242</v>
      </c>
      <c r="D124" s="30" t="s">
        <v>7</v>
      </c>
      <c r="E124" s="30"/>
    </row>
    <row r="125" spans="1:5" s="31" customFormat="1" ht="18.75" thickBot="1">
      <c r="A125" s="25" t="s">
        <v>251</v>
      </c>
      <c r="B125" s="32" t="s">
        <v>89</v>
      </c>
      <c r="C125" s="87">
        <f>Ir</f>
        <v>3.4656126011718418</v>
      </c>
      <c r="D125" s="30" t="s">
        <v>10</v>
      </c>
      <c r="E125" s="155"/>
    </row>
    <row r="126" spans="1:5" s="31" customFormat="1">
      <c r="A126" s="441" t="s">
        <v>96</v>
      </c>
      <c r="B126" s="442"/>
      <c r="C126" s="442"/>
      <c r="D126" s="443"/>
      <c r="E126" s="152"/>
    </row>
    <row r="127" spans="1:5" s="31" customFormat="1" ht="18.75" thickBot="1">
      <c r="A127" s="33" t="s">
        <v>320</v>
      </c>
      <c r="B127" s="48" t="s">
        <v>137</v>
      </c>
      <c r="C127" s="88">
        <f>Cr/2</f>
        <v>4.7E-2</v>
      </c>
      <c r="D127" s="34" t="str">
        <f>IF(D93="uF", "uF","pF")</f>
        <v>uF</v>
      </c>
      <c r="E127" s="33"/>
    </row>
    <row r="128" spans="1:5" s="31" customFormat="1" ht="15.75" thickBot="1">
      <c r="A128" s="55"/>
      <c r="B128" s="40"/>
      <c r="C128" s="40"/>
      <c r="D128" s="154"/>
    </row>
    <row r="129" spans="1:5" s="31" customFormat="1">
      <c r="A129" s="395" t="s">
        <v>97</v>
      </c>
      <c r="B129" s="396"/>
      <c r="C129" s="396"/>
      <c r="D129" s="397"/>
      <c r="E129" s="152"/>
    </row>
    <row r="130" spans="1:5" s="31" customFormat="1" ht="18">
      <c r="A130" s="25" t="s">
        <v>252</v>
      </c>
      <c r="B130" s="32" t="s">
        <v>98</v>
      </c>
      <c r="C130" s="91">
        <f>Vblk_max*1.5</f>
        <v>615</v>
      </c>
      <c r="D130" s="30" t="s">
        <v>7</v>
      </c>
      <c r="E130" s="30"/>
    </row>
    <row r="131" spans="1:5" s="31" customFormat="1" ht="18.75" thickBot="1">
      <c r="A131" s="33" t="s">
        <v>253</v>
      </c>
      <c r="B131" s="48" t="s">
        <v>99</v>
      </c>
      <c r="C131" s="88">
        <f>1.1*Ir</f>
        <v>3.8121738612890264</v>
      </c>
      <c r="D131" s="34" t="s">
        <v>10</v>
      </c>
      <c r="E131" s="155"/>
    </row>
    <row r="132" spans="1:5" ht="15.75" thickBot="1">
      <c r="A132" s="27"/>
      <c r="B132" s="26"/>
      <c r="C132" s="26"/>
      <c r="D132" s="26"/>
      <c r="E132" s="77"/>
    </row>
    <row r="133" spans="1:5" s="31" customFormat="1">
      <c r="A133" s="395" t="s">
        <v>321</v>
      </c>
      <c r="B133" s="396"/>
      <c r="C133" s="396"/>
      <c r="D133" s="397"/>
      <c r="E133" s="152"/>
    </row>
    <row r="134" spans="1:5" s="31" customFormat="1" ht="18">
      <c r="A134" s="25" t="s">
        <v>254</v>
      </c>
      <c r="B134" s="32" t="s">
        <v>100</v>
      </c>
      <c r="C134" s="87">
        <f>(Vblk_max/Nps)*1.2</f>
        <v>61.5</v>
      </c>
      <c r="D134" s="30" t="s">
        <v>7</v>
      </c>
      <c r="E134" s="30"/>
    </row>
    <row r="135" spans="1:5" s="31" customFormat="1" ht="18.75" thickBot="1">
      <c r="A135" s="33" t="s">
        <v>255</v>
      </c>
      <c r="B135" s="48" t="s">
        <v>101</v>
      </c>
      <c r="C135" s="88">
        <f>SQRT(2)*C112/PI()</f>
        <v>11.000000000000002</v>
      </c>
      <c r="D135" s="34" t="s">
        <v>10</v>
      </c>
      <c r="E135" s="155"/>
    </row>
    <row r="136" spans="1:5" s="31" customFormat="1" ht="15.75" thickBot="1">
      <c r="A136" s="55"/>
      <c r="B136" s="40"/>
      <c r="C136" s="40"/>
      <c r="D136" s="154"/>
    </row>
    <row r="137" spans="1:5" s="31" customFormat="1" ht="18">
      <c r="A137" s="395" t="s">
        <v>107</v>
      </c>
      <c r="B137" s="396"/>
      <c r="C137" s="396"/>
      <c r="D137" s="397"/>
      <c r="E137" s="152"/>
    </row>
    <row r="138" spans="1:5" ht="18">
      <c r="A138" s="25" t="s">
        <v>323</v>
      </c>
      <c r="B138" s="32" t="s">
        <v>104</v>
      </c>
      <c r="C138" s="87">
        <f>PI()*Iout/(2*SQRT(2))</f>
        <v>22.214414690791831</v>
      </c>
      <c r="D138" s="30" t="s">
        <v>10</v>
      </c>
      <c r="E138" s="30"/>
    </row>
    <row r="139" spans="1:5" ht="18">
      <c r="A139" s="25" t="s">
        <v>256</v>
      </c>
      <c r="B139" s="32" t="s">
        <v>102</v>
      </c>
      <c r="C139" s="86">
        <f>MROUND(Vout*1.25,10)</f>
        <v>30</v>
      </c>
      <c r="D139" s="30" t="s">
        <v>7</v>
      </c>
      <c r="E139" s="30"/>
    </row>
    <row r="140" spans="1:5" ht="18">
      <c r="A140" s="25" t="s">
        <v>322</v>
      </c>
      <c r="B140" s="32" t="s">
        <v>103</v>
      </c>
      <c r="C140" s="87">
        <f>SQRT((PI()*Iout/(2*SQRT(2)))^2-Iout^2)</f>
        <v>9.6685169521735812</v>
      </c>
      <c r="D140" s="30" t="s">
        <v>10</v>
      </c>
      <c r="E140" s="30" t="s">
        <v>123</v>
      </c>
    </row>
    <row r="141" spans="1:5" ht="18.75" thickBot="1">
      <c r="A141" s="33" t="s">
        <v>257</v>
      </c>
      <c r="B141" s="48" t="s">
        <v>105</v>
      </c>
      <c r="C141" s="88">
        <f>Vout_pp*mV/((2*PI()*Iout)/4)/mOhm</f>
        <v>3.183098861837907</v>
      </c>
      <c r="D141" s="34" t="s">
        <v>106</v>
      </c>
      <c r="E141" s="155"/>
    </row>
    <row r="142" spans="1:5" ht="15.75" thickBot="1">
      <c r="A142" s="55"/>
      <c r="B142" s="40"/>
      <c r="C142" s="58"/>
      <c r="D142" s="40"/>
      <c r="E142" s="77"/>
    </row>
    <row r="143" spans="1:5">
      <c r="A143" s="395" t="s">
        <v>138</v>
      </c>
      <c r="B143" s="396"/>
      <c r="C143" s="396"/>
      <c r="D143" s="397"/>
      <c r="E143" s="152"/>
    </row>
    <row r="144" spans="1:5" ht="18">
      <c r="A144" s="67" t="s">
        <v>258</v>
      </c>
      <c r="B144" s="59" t="s">
        <v>139</v>
      </c>
      <c r="C144" s="123">
        <f>IF($C$22="UCC256404",1,IF($C$22="UCC256404A",1,IF($C$22="UCC256404B",1,3)))</f>
        <v>3</v>
      </c>
      <c r="D144" s="68" t="s">
        <v>7</v>
      </c>
      <c r="E144" s="30"/>
    </row>
    <row r="145" spans="1:5" ht="18">
      <c r="A145" s="67" t="s">
        <v>259</v>
      </c>
      <c r="B145" s="59" t="s">
        <v>140</v>
      </c>
      <c r="C145" s="123">
        <f>IF($C$22="UCC256404", 0.9, IF($C$22="UCC256404A",0.9,IF($C$22="UCC256404B",0.9,2.2)))</f>
        <v>2.2000000000000002</v>
      </c>
      <c r="D145" s="68" t="s">
        <v>7</v>
      </c>
      <c r="E145" s="30"/>
    </row>
    <row r="146" spans="1:5" ht="18">
      <c r="A146" s="67" t="s">
        <v>260</v>
      </c>
      <c r="B146" s="60" t="s">
        <v>141</v>
      </c>
      <c r="C146" s="137">
        <f>Vblk_hu</f>
        <v>365</v>
      </c>
      <c r="D146" s="68" t="s">
        <v>7</v>
      </c>
      <c r="E146" s="30"/>
    </row>
    <row r="147" spans="1:5" ht="18">
      <c r="A147" s="67" t="s">
        <v>262</v>
      </c>
      <c r="B147" s="59" t="s">
        <v>142</v>
      </c>
      <c r="C147" s="138">
        <f>Vblk</f>
        <v>390</v>
      </c>
      <c r="D147" s="68" t="s">
        <v>7</v>
      </c>
      <c r="E147" s="30"/>
    </row>
    <row r="148" spans="1:5" ht="18">
      <c r="A148" s="67" t="s">
        <v>263</v>
      </c>
      <c r="B148" s="59" t="s">
        <v>144</v>
      </c>
      <c r="C148" s="139">
        <f>C146/C144</f>
        <v>121.66666666666667</v>
      </c>
      <c r="D148" s="68"/>
      <c r="E148" s="30"/>
    </row>
    <row r="149" spans="1:5" ht="18">
      <c r="A149" s="67" t="s">
        <v>264</v>
      </c>
      <c r="B149" s="59" t="s">
        <v>145</v>
      </c>
      <c r="C149" s="106">
        <v>10</v>
      </c>
      <c r="D149" s="68" t="s">
        <v>330</v>
      </c>
      <c r="E149" s="30" t="s">
        <v>180</v>
      </c>
    </row>
    <row r="150" spans="1:5" ht="18">
      <c r="A150" s="67" t="s">
        <v>265</v>
      </c>
      <c r="B150" s="59" t="s">
        <v>146</v>
      </c>
      <c r="C150" s="59">
        <f>C147^2/C149/10^3</f>
        <v>15.21</v>
      </c>
      <c r="D150" s="69" t="s">
        <v>147</v>
      </c>
      <c r="E150" s="30"/>
    </row>
    <row r="151" spans="1:5" ht="18">
      <c r="A151" s="67" t="s">
        <v>403</v>
      </c>
      <c r="B151" s="59" t="s">
        <v>191</v>
      </c>
      <c r="C151" s="90">
        <f>C150/C148*1000</f>
        <v>125.01369863013697</v>
      </c>
      <c r="D151" s="69" t="s">
        <v>148</v>
      </c>
      <c r="E151" s="30"/>
    </row>
    <row r="152" spans="1:5" ht="18">
      <c r="A152" s="67" t="s">
        <v>268</v>
      </c>
      <c r="B152" s="59" t="s">
        <v>191</v>
      </c>
      <c r="C152" s="106">
        <v>135</v>
      </c>
      <c r="D152" s="69" t="s">
        <v>148</v>
      </c>
      <c r="E152" s="30" t="s">
        <v>181</v>
      </c>
    </row>
    <row r="153" spans="1:5" ht="18">
      <c r="A153" s="67" t="s">
        <v>266</v>
      </c>
      <c r="B153" s="59" t="s">
        <v>190</v>
      </c>
      <c r="C153" s="90">
        <f>C150-C151/1000</f>
        <v>15.084986301369863</v>
      </c>
      <c r="D153" s="69" t="s">
        <v>147</v>
      </c>
      <c r="E153" s="30"/>
    </row>
    <row r="154" spans="1:5" ht="18">
      <c r="A154" s="67" t="s">
        <v>267</v>
      </c>
      <c r="B154" s="59" t="s">
        <v>190</v>
      </c>
      <c r="C154" s="106">
        <v>15</v>
      </c>
      <c r="D154" s="69" t="s">
        <v>147</v>
      </c>
      <c r="E154" s="30" t="s">
        <v>202</v>
      </c>
    </row>
    <row r="155" spans="1:5" ht="18">
      <c r="A155" s="67" t="s">
        <v>261</v>
      </c>
      <c r="B155" s="60" t="s">
        <v>141</v>
      </c>
      <c r="C155" s="66">
        <f>$C144*($C154*1000+$C152)/$C152</f>
        <v>336.33333333333331</v>
      </c>
      <c r="D155" s="68" t="s">
        <v>7</v>
      </c>
      <c r="E155" s="30"/>
    </row>
    <row r="156" spans="1:5" ht="18">
      <c r="A156" s="67" t="s">
        <v>328</v>
      </c>
      <c r="B156" s="59" t="s">
        <v>143</v>
      </c>
      <c r="C156" s="66">
        <f>$C145*($C154*1000+$C152)/$C152</f>
        <v>246.64444444444445</v>
      </c>
      <c r="D156" s="68" t="s">
        <v>7</v>
      </c>
      <c r="E156" s="30"/>
    </row>
    <row r="157" spans="1:5" ht="18">
      <c r="A157" s="183" t="s">
        <v>522</v>
      </c>
      <c r="B157" s="59" t="s">
        <v>524</v>
      </c>
      <c r="C157" s="184">
        <f>IF($C$22="UCC256402A",'tables and calculations'!B340,"Not Applicable")</f>
        <v>448.44444444444446</v>
      </c>
      <c r="D157" s="185" t="s">
        <v>7</v>
      </c>
      <c r="E157" s="186" t="s">
        <v>533</v>
      </c>
    </row>
    <row r="158" spans="1:5" ht="18">
      <c r="A158" s="183" t="s">
        <v>523</v>
      </c>
      <c r="B158" s="59" t="s">
        <v>525</v>
      </c>
      <c r="C158" s="184">
        <f>IF($C$22="UCC256402A",'tables and calculations'!B341,"Not Applicable")</f>
        <v>426.02222222222224</v>
      </c>
      <c r="D158" s="185" t="s">
        <v>7</v>
      </c>
      <c r="E158" s="186" t="s">
        <v>533</v>
      </c>
    </row>
    <row r="159" spans="1:5" ht="18.75" thickBot="1">
      <c r="A159" s="33" t="s">
        <v>329</v>
      </c>
      <c r="B159" s="136" t="s">
        <v>145</v>
      </c>
      <c r="C159" s="88">
        <f>1000*(C147^2)/(C152*1000+C154*1000000)</f>
        <v>10.049554013875124</v>
      </c>
      <c r="D159" s="34" t="s">
        <v>330</v>
      </c>
      <c r="E159" s="155"/>
    </row>
    <row r="160" spans="1:5" ht="15.75" thickBot="1"/>
    <row r="161" spans="1:5">
      <c r="A161" s="392" t="s">
        <v>149</v>
      </c>
      <c r="B161" s="393"/>
      <c r="C161" s="393"/>
      <c r="D161" s="394"/>
      <c r="E161" s="152"/>
    </row>
    <row r="162" spans="1:5" ht="18">
      <c r="A162" s="72" t="s">
        <v>269</v>
      </c>
      <c r="B162" s="63" t="s">
        <v>158</v>
      </c>
      <c r="C162" s="83">
        <f>Ir/0.707</f>
        <v>4.9018565787437653</v>
      </c>
      <c r="D162" s="73" t="s">
        <v>10</v>
      </c>
      <c r="E162" s="30"/>
    </row>
    <row r="163" spans="1:5" ht="18">
      <c r="A163" s="72" t="s">
        <v>270</v>
      </c>
      <c r="B163" s="63" t="s">
        <v>505</v>
      </c>
      <c r="C163" s="70">
        <f>C123-C124</f>
        <v>239.51316388293549</v>
      </c>
      <c r="D163" s="73" t="s">
        <v>7</v>
      </c>
      <c r="E163" s="30"/>
    </row>
    <row r="164" spans="1:5" ht="18">
      <c r="A164" s="72" t="s">
        <v>271</v>
      </c>
      <c r="B164" s="63" t="s">
        <v>160</v>
      </c>
      <c r="C164" s="117">
        <v>3.02</v>
      </c>
      <c r="D164" s="73" t="s">
        <v>7</v>
      </c>
      <c r="E164" s="30"/>
    </row>
    <row r="165" spans="1:5" ht="18">
      <c r="A165" s="72" t="s">
        <v>366</v>
      </c>
      <c r="B165" s="63" t="s">
        <v>159</v>
      </c>
      <c r="C165" s="102">
        <v>5.25</v>
      </c>
      <c r="D165" s="73" t="s">
        <v>7</v>
      </c>
      <c r="E165" s="30" t="s">
        <v>387</v>
      </c>
    </row>
    <row r="166" spans="1:5" ht="18">
      <c r="A166" s="72" t="s">
        <v>369</v>
      </c>
      <c r="B166" s="63" t="s">
        <v>367</v>
      </c>
      <c r="C166" s="102">
        <v>2</v>
      </c>
      <c r="D166" s="73" t="s">
        <v>7</v>
      </c>
      <c r="E166" s="30" t="s">
        <v>378</v>
      </c>
    </row>
    <row r="167" spans="1:5" ht="18">
      <c r="A167" s="72" t="s">
        <v>274</v>
      </c>
      <c r="B167" s="63" t="s">
        <v>163</v>
      </c>
      <c r="C167" s="118">
        <v>2</v>
      </c>
      <c r="D167" s="73" t="s">
        <v>153</v>
      </c>
      <c r="E167" s="30"/>
    </row>
    <row r="168" spans="1:5" ht="18">
      <c r="A168" s="72" t="s">
        <v>368</v>
      </c>
      <c r="B168" s="63" t="s">
        <v>164</v>
      </c>
      <c r="C168" s="117">
        <f>C163/(C165-C166)</f>
        <v>73.696358117826307</v>
      </c>
      <c r="D168" s="73"/>
      <c r="E168" s="30"/>
    </row>
    <row r="169" spans="1:5" ht="18">
      <c r="A169" s="72" t="s">
        <v>277</v>
      </c>
      <c r="B169" s="63" t="s">
        <v>189</v>
      </c>
      <c r="C169" s="134">
        <f>(1/C166)*(C167/1000)/(2*fsw_min*kHz)*1000000000000</f>
        <v>7215.7604400503697</v>
      </c>
      <c r="D169" s="73" t="s">
        <v>70</v>
      </c>
      <c r="E169" s="30"/>
    </row>
    <row r="170" spans="1:5" ht="18">
      <c r="A170" s="72" t="s">
        <v>278</v>
      </c>
      <c r="B170" s="63" t="s">
        <v>189</v>
      </c>
      <c r="C170" s="105">
        <v>10000</v>
      </c>
      <c r="D170" s="73" t="s">
        <v>70</v>
      </c>
      <c r="E170" s="30" t="s">
        <v>373</v>
      </c>
    </row>
    <row r="171" spans="1:5" ht="18">
      <c r="A171" s="72" t="s">
        <v>275</v>
      </c>
      <c r="B171" s="63" t="s">
        <v>188</v>
      </c>
      <c r="C171" s="134">
        <f>C170/(C168-1)</f>
        <v>137.55847278885682</v>
      </c>
      <c r="D171" s="73" t="s">
        <v>70</v>
      </c>
      <c r="E171" s="30"/>
    </row>
    <row r="172" spans="1:5" ht="18">
      <c r="A172" s="72" t="s">
        <v>276</v>
      </c>
      <c r="B172" s="63" t="s">
        <v>188</v>
      </c>
      <c r="C172" s="105">
        <v>100</v>
      </c>
      <c r="D172" s="73" t="s">
        <v>70</v>
      </c>
      <c r="E172" s="30" t="s">
        <v>374</v>
      </c>
    </row>
    <row r="173" spans="1:5" ht="18">
      <c r="A173" s="72" t="s">
        <v>371</v>
      </c>
      <c r="B173" s="63" t="s">
        <v>164</v>
      </c>
      <c r="C173" s="119">
        <f>C170/C172+1</f>
        <v>101</v>
      </c>
      <c r="D173" s="73"/>
      <c r="E173" s="30"/>
    </row>
    <row r="174" spans="1:5" ht="18">
      <c r="A174" s="72" t="s">
        <v>370</v>
      </c>
      <c r="B174" s="63" t="s">
        <v>159</v>
      </c>
      <c r="C174" s="117">
        <f>(1/C170)*(C167/1000)/(2*fsw_min*kHz)*1000000000000+C163/C173</f>
        <v>3.814569552197554</v>
      </c>
      <c r="D174" s="73" t="s">
        <v>7</v>
      </c>
      <c r="E174" s="30"/>
    </row>
    <row r="175" spans="1:5" ht="18">
      <c r="A175" s="72" t="s">
        <v>272</v>
      </c>
      <c r="B175" s="63" t="s">
        <v>161</v>
      </c>
      <c r="C175" s="83">
        <f>C164+C174/2</f>
        <v>4.9272847760987766</v>
      </c>
      <c r="D175" s="73" t="s">
        <v>7</v>
      </c>
      <c r="E175" s="30"/>
    </row>
    <row r="176" spans="1:5" ht="18.75" thickBot="1">
      <c r="A176" s="74" t="s">
        <v>273</v>
      </c>
      <c r="B176" s="75" t="s">
        <v>162</v>
      </c>
      <c r="C176" s="84">
        <f>C164-C174/2</f>
        <v>1.112715223901223</v>
      </c>
      <c r="D176" s="76" t="s">
        <v>7</v>
      </c>
      <c r="E176" s="155"/>
    </row>
    <row r="177" spans="1:5" ht="15.75" thickBot="1">
      <c r="A177" s="147"/>
      <c r="B177" s="61"/>
      <c r="C177" s="148"/>
      <c r="D177" s="61"/>
    </row>
    <row r="178" spans="1:5">
      <c r="A178" s="392" t="s">
        <v>151</v>
      </c>
      <c r="B178" s="393"/>
      <c r="C178" s="393"/>
      <c r="D178" s="394"/>
      <c r="E178" s="152"/>
    </row>
    <row r="179" spans="1:5" ht="18">
      <c r="A179" s="72" t="s">
        <v>284</v>
      </c>
      <c r="B179" s="63" t="s">
        <v>169</v>
      </c>
      <c r="C179" s="102">
        <v>130</v>
      </c>
      <c r="D179" s="73" t="s">
        <v>157</v>
      </c>
      <c r="E179" s="30" t="s">
        <v>203</v>
      </c>
    </row>
    <row r="180" spans="1:5" ht="31.5">
      <c r="A180" s="146" t="s">
        <v>389</v>
      </c>
      <c r="B180" s="63" t="s">
        <v>388</v>
      </c>
      <c r="C180" s="102">
        <v>0</v>
      </c>
      <c r="D180" s="73" t="s">
        <v>7</v>
      </c>
      <c r="E180" s="30" t="s">
        <v>390</v>
      </c>
    </row>
    <row r="181" spans="1:5" ht="18">
      <c r="A181" s="72" t="s">
        <v>285</v>
      </c>
      <c r="B181" s="63" t="s">
        <v>170</v>
      </c>
      <c r="C181" s="120">
        <v>-4</v>
      </c>
      <c r="D181" s="73" t="s">
        <v>7</v>
      </c>
      <c r="E181" s="30"/>
    </row>
    <row r="182" spans="1:5" ht="18">
      <c r="A182" s="72" t="s">
        <v>286</v>
      </c>
      <c r="B182" s="63" t="s">
        <v>171</v>
      </c>
      <c r="C182" s="83">
        <f>C181/C179*100</f>
        <v>-3.0769230769230771</v>
      </c>
      <c r="D182" s="73" t="s">
        <v>7</v>
      </c>
      <c r="E182" s="30"/>
    </row>
    <row r="183" spans="1:5" ht="18">
      <c r="A183" s="72" t="s">
        <v>287</v>
      </c>
      <c r="B183" s="63" t="s">
        <v>172</v>
      </c>
      <c r="C183" s="71">
        <f>(Vout+C180)*Nps/C42</f>
        <v>16</v>
      </c>
      <c r="D183" s="73" t="s">
        <v>7</v>
      </c>
      <c r="E183" s="30"/>
    </row>
    <row r="184" spans="1:5" ht="18">
      <c r="A184" s="72" t="s">
        <v>288</v>
      </c>
      <c r="B184" s="63" t="s">
        <v>204</v>
      </c>
      <c r="C184" s="70">
        <f>-C183*C179/(100*C181)</f>
        <v>5.2</v>
      </c>
      <c r="D184" s="73"/>
      <c r="E184" s="30"/>
    </row>
    <row r="185" spans="1:5" ht="33">
      <c r="A185" s="124" t="s">
        <v>383</v>
      </c>
      <c r="B185" s="125" t="s">
        <v>334</v>
      </c>
      <c r="C185" s="141" t="s">
        <v>340</v>
      </c>
      <c r="D185" s="73"/>
      <c r="E185" s="158" t="s">
        <v>410</v>
      </c>
    </row>
    <row r="186" spans="1:5" ht="18">
      <c r="A186" s="124" t="s">
        <v>381</v>
      </c>
      <c r="B186" s="125" t="s">
        <v>334</v>
      </c>
      <c r="C186" s="169">
        <f>IF(C185="Option 1",0.95,IF(C185="Option 2",1,IF(C185="Option 3",0.9,IF(C185="Option 4",0.8,IF(C185="Option 5",0.6,IF(C185="Option 6",0.6,IF(C185="Option 7","Burst Disabled","")))))))</f>
        <v>0.6</v>
      </c>
      <c r="D186" s="73"/>
      <c r="E186" s="30"/>
    </row>
    <row r="187" spans="1:5" ht="18">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73" t="s">
        <v>179</v>
      </c>
      <c r="E187" s="30"/>
    </row>
    <row r="188" spans="1:5" ht="18">
      <c r="A188" s="72" t="s">
        <v>344</v>
      </c>
      <c r="B188" s="63" t="s">
        <v>173</v>
      </c>
      <c r="C188" s="127">
        <f>C187*(1+(1/(C184-1)))</f>
        <v>5.6840952380952388</v>
      </c>
      <c r="D188" s="73" t="s">
        <v>179</v>
      </c>
      <c r="E188" s="30"/>
    </row>
    <row r="189" spans="1:5" ht="18">
      <c r="A189" s="72" t="s">
        <v>289</v>
      </c>
      <c r="B189" s="63" t="s">
        <v>173</v>
      </c>
      <c r="C189" s="145">
        <v>10</v>
      </c>
      <c r="D189" s="73" t="s">
        <v>179</v>
      </c>
      <c r="E189" s="30" t="s">
        <v>183</v>
      </c>
    </row>
    <row r="190" spans="1:5" ht="18">
      <c r="A190" s="72" t="s">
        <v>290</v>
      </c>
      <c r="B190" s="63" t="s">
        <v>174</v>
      </c>
      <c r="C190" s="129">
        <f>C189*(C184-1)</f>
        <v>42</v>
      </c>
      <c r="D190" s="73" t="s">
        <v>179</v>
      </c>
      <c r="E190" s="30"/>
    </row>
    <row r="191" spans="1:5" ht="18">
      <c r="A191" s="11" t="s">
        <v>291</v>
      </c>
      <c r="B191" s="63" t="s">
        <v>174</v>
      </c>
      <c r="C191" s="143">
        <v>44.8</v>
      </c>
      <c r="D191" s="73" t="s">
        <v>179</v>
      </c>
      <c r="E191" s="30" t="s">
        <v>372</v>
      </c>
    </row>
    <row r="192" spans="1:5" ht="18">
      <c r="A192" s="128" t="s">
        <v>345</v>
      </c>
      <c r="B192" s="63" t="s">
        <v>343</v>
      </c>
      <c r="C192" s="144">
        <f>1/((1/C189)+(1/C191))</f>
        <v>8.1751824817518237</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Error, BW resistance does not fall within predefined BW programming ranges</v>
      </c>
      <c r="D193" s="73"/>
      <c r="E193" s="30"/>
    </row>
    <row r="194" spans="1:6" ht="18">
      <c r="A194" s="124" t="s">
        <v>382</v>
      </c>
      <c r="B194" s="125" t="s">
        <v>334</v>
      </c>
      <c r="C194" s="131" t="str">
        <f>IF(C193="Option 1",0.95,IF(C193="Option 2",1,IF(C193="Option 3",0.9,IF(C193="Option 4",0.8,IF(C193="Option 5",0.6,IF(C193="Option 6",0.6,IF(C193="Option 7","Burst Disabled",IF(C193="Option 8",0.4,"Error"))))))))</f>
        <v>Error</v>
      </c>
      <c r="D194" s="73"/>
      <c r="E194" s="30"/>
    </row>
    <row r="195" spans="1:6" ht="18">
      <c r="A195" s="72" t="s">
        <v>347</v>
      </c>
      <c r="B195" s="63" t="s">
        <v>169</v>
      </c>
      <c r="C195" s="71">
        <f>-C181*(C191+C189)/C189/(Vout+C180)*C42/Nps*100</f>
        <v>137</v>
      </c>
      <c r="D195" s="73" t="s">
        <v>157</v>
      </c>
      <c r="E195" s="30"/>
    </row>
    <row r="196" spans="1:6">
      <c r="A196" s="72" t="s">
        <v>292</v>
      </c>
      <c r="B196" s="63"/>
      <c r="C196" s="85">
        <f>1/(50*f0*10^3)/2/3.14/(C189*C191/(C189+C191))*10^9</f>
        <v>3.9353470552822465</v>
      </c>
      <c r="D196" s="73" t="s">
        <v>70</v>
      </c>
      <c r="E196" s="30"/>
    </row>
    <row r="197" spans="1:6" ht="15.75" thickBot="1">
      <c r="A197" s="80" t="s">
        <v>293</v>
      </c>
      <c r="B197" s="81"/>
      <c r="C197" s="103">
        <v>10</v>
      </c>
      <c r="D197" s="82" t="s">
        <v>70</v>
      </c>
      <c r="E197" s="155" t="s">
        <v>185</v>
      </c>
    </row>
    <row r="198" spans="1:6" ht="15.75" thickBot="1">
      <c r="A198" s="55"/>
      <c r="B198" s="40"/>
      <c r="C198" s="58"/>
      <c r="D198" s="40"/>
    </row>
    <row r="199" spans="1:6">
      <c r="A199" s="392" t="s">
        <v>332</v>
      </c>
      <c r="B199" s="393"/>
      <c r="C199" s="393"/>
      <c r="D199" s="394"/>
      <c r="E199" s="152"/>
    </row>
    <row r="200" spans="1:6" ht="18">
      <c r="A200" s="72" t="s">
        <v>279</v>
      </c>
      <c r="B200" s="63" t="s">
        <v>166</v>
      </c>
      <c r="C200" s="119">
        <v>37.5</v>
      </c>
      <c r="D200" s="73" t="s">
        <v>152</v>
      </c>
      <c r="E200" s="30"/>
    </row>
    <row r="201" spans="1:6" ht="18">
      <c r="A201" s="78" t="s">
        <v>280</v>
      </c>
      <c r="B201" s="64" t="s">
        <v>167</v>
      </c>
      <c r="C201" s="104">
        <v>10</v>
      </c>
      <c r="D201" s="79" t="s">
        <v>154</v>
      </c>
      <c r="E201" s="30" t="s">
        <v>182</v>
      </c>
    </row>
    <row r="202" spans="1:6" ht="18">
      <c r="A202" s="78" t="s">
        <v>282</v>
      </c>
      <c r="B202" s="64" t="s">
        <v>168</v>
      </c>
      <c r="C202" s="171">
        <f>1000000000*(C200/1000000)*((C201/1000)-(0.00078)-(0.000265))/(C174-C206)</f>
        <v>95.54868526930322</v>
      </c>
      <c r="D202" s="79" t="s">
        <v>156</v>
      </c>
      <c r="E202" s="30"/>
    </row>
    <row r="203" spans="1:6" ht="16.5" customHeight="1">
      <c r="A203" s="78" t="s">
        <v>283</v>
      </c>
      <c r="B203" s="64" t="s">
        <v>168</v>
      </c>
      <c r="C203" s="168">
        <v>100</v>
      </c>
      <c r="D203" s="79" t="s">
        <v>156</v>
      </c>
      <c r="E203" s="30" t="s">
        <v>509</v>
      </c>
      <c r="F203"/>
    </row>
    <row r="204" spans="1:6" ht="18">
      <c r="A204" s="78" t="s">
        <v>391</v>
      </c>
      <c r="B204" s="64" t="s">
        <v>380</v>
      </c>
      <c r="C204" s="172">
        <v>0.6</v>
      </c>
      <c r="D204" s="79" t="s">
        <v>7</v>
      </c>
      <c r="E204" s="30" t="s">
        <v>508</v>
      </c>
    </row>
    <row r="205" spans="1:6" ht="34.5" customHeight="1">
      <c r="A205" s="78" t="s">
        <v>507</v>
      </c>
      <c r="B205" s="64" t="s">
        <v>510</v>
      </c>
      <c r="C205" s="181">
        <f>'tables and calculations'!B259</f>
        <v>7.5067669172932311E-2</v>
      </c>
      <c r="D205" s="79" t="s">
        <v>7</v>
      </c>
      <c r="E205" s="30"/>
    </row>
    <row r="206" spans="1:6" ht="33">
      <c r="A206" s="78" t="s">
        <v>348</v>
      </c>
      <c r="B206" s="64" t="s">
        <v>349</v>
      </c>
      <c r="C206" s="167">
        <v>0.3</v>
      </c>
      <c r="D206" s="79" t="s">
        <v>7</v>
      </c>
      <c r="E206" s="158" t="s">
        <v>511</v>
      </c>
    </row>
    <row r="207" spans="1:6" ht="18">
      <c r="A207" s="78" t="s">
        <v>350</v>
      </c>
      <c r="B207" s="64" t="s">
        <v>351</v>
      </c>
      <c r="C207" s="132">
        <f>'tables and calculations'!B263/1000</f>
        <v>388.26666666666677</v>
      </c>
      <c r="D207" s="69" t="s">
        <v>148</v>
      </c>
      <c r="E207" s="390"/>
      <c r="F207"/>
    </row>
    <row r="208" spans="1:6" ht="18">
      <c r="A208" s="78" t="s">
        <v>353</v>
      </c>
      <c r="B208" s="64" t="s">
        <v>352</v>
      </c>
      <c r="C208" s="132">
        <f>'tables and calculations'!B264/1000</f>
        <v>190.78486428666938</v>
      </c>
      <c r="D208" s="69" t="s">
        <v>148</v>
      </c>
      <c r="E208" s="391"/>
    </row>
    <row r="209" spans="1:7" ht="18">
      <c r="A209" s="78" t="s">
        <v>354</v>
      </c>
      <c r="B209" s="64" t="s">
        <v>351</v>
      </c>
      <c r="C209" s="140">
        <v>470</v>
      </c>
      <c r="D209" s="69" t="s">
        <v>148</v>
      </c>
      <c r="E209" s="30" t="s">
        <v>375</v>
      </c>
    </row>
    <row r="210" spans="1:7" ht="18">
      <c r="A210" s="78" t="s">
        <v>355</v>
      </c>
      <c r="B210" s="64" t="s">
        <v>352</v>
      </c>
      <c r="C210" s="140">
        <v>330</v>
      </c>
      <c r="D210" s="69" t="s">
        <v>148</v>
      </c>
      <c r="E210" s="30" t="s">
        <v>376</v>
      </c>
    </row>
    <row r="211" spans="1:7" ht="18">
      <c r="A211" s="78" t="s">
        <v>364</v>
      </c>
      <c r="B211" s="64" t="s">
        <v>349</v>
      </c>
      <c r="C211" s="133">
        <f>IF(C193="Option 5",0,IF(AND('tables and calculations'!B271&lt;0,'tables and calculations'!B274=0),0,'tables and calculations'!B271))</f>
        <v>0.2435909953291733</v>
      </c>
      <c r="D211" s="79" t="s">
        <v>7</v>
      </c>
      <c r="E211" s="30"/>
    </row>
    <row r="212" spans="1:7" ht="18">
      <c r="A212" s="78" t="s">
        <v>512</v>
      </c>
      <c r="B212" s="64" t="s">
        <v>513</v>
      </c>
      <c r="C212" s="133">
        <f>'tables and calculations'!$B$273</f>
        <v>12.6328125</v>
      </c>
      <c r="D212" s="79" t="s">
        <v>7</v>
      </c>
      <c r="E212" s="30" t="s">
        <v>514</v>
      </c>
    </row>
    <row r="213" spans="1:7" ht="18">
      <c r="A213" s="78" t="str">
        <f>IF($C$194="Burst Disabled","ZCS Disabled Threshold","Actual Burst Mode Exit Threshold")</f>
        <v>Actual Burst Mode Exit Threshold</v>
      </c>
      <c r="B213" s="64" t="s">
        <v>380</v>
      </c>
      <c r="C213" s="133">
        <f>IF('tables and calculations'!B272&lt;0.2,0.2,'tables and calculations'!B272)</f>
        <v>0.96067053513862011</v>
      </c>
      <c r="D213" s="79" t="s">
        <v>7</v>
      </c>
      <c r="E213" s="30"/>
      <c r="G213"/>
    </row>
    <row r="214" spans="1:7" ht="18">
      <c r="A214" s="78" t="str">
        <f>IF($C$194="Burst Disabled","Max Switching Frequency Clamp Threshold","Actual Burst Mode Entry Threshold")</f>
        <v>Actual Burst Mode Entry Threshold</v>
      </c>
      <c r="B214" s="64" t="s">
        <v>386</v>
      </c>
      <c r="C214" s="163" t="str">
        <f>IF($C$194="burst disabled",IF(C213*0.4&lt;0.2,0.2,C213*0.4),IF($C$194="Error","Error",IF($C$194*$C$213&lt;0.2,0.2,$C$213*$C$194)))</f>
        <v>Error</v>
      </c>
      <c r="D214" s="73" t="s">
        <v>7</v>
      </c>
      <c r="E214" s="30"/>
    </row>
    <row r="215" spans="1:7" ht="18">
      <c r="A215" s="78" t="s">
        <v>534</v>
      </c>
      <c r="B215" s="64" t="s">
        <v>535</v>
      </c>
      <c r="C215" s="187">
        <f>IF($C$22="UCC256403",40,IF($C$22="UCC256404",40,IF($C$22="UCC256404B",40,16)))</f>
        <v>16</v>
      </c>
      <c r="D215" s="79"/>
      <c r="E215" s="186" t="s">
        <v>536</v>
      </c>
    </row>
    <row r="216" spans="1:7" ht="18.75" thickBot="1">
      <c r="A216" s="74" t="s">
        <v>281</v>
      </c>
      <c r="B216" s="75" t="s">
        <v>167</v>
      </c>
      <c r="C216" s="135">
        <f>C203*0.000001*(C174-C211)/(C200*0.000001)</f>
        <v>9.5226094849823486</v>
      </c>
      <c r="D216" s="76" t="s">
        <v>154</v>
      </c>
      <c r="E216" s="155"/>
    </row>
    <row r="217" spans="1:7" ht="15.7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8">
      <c r="A225" s="72" t="s">
        <v>300</v>
      </c>
      <c r="B225" s="63" t="s">
        <v>205</v>
      </c>
      <c r="C225" s="83">
        <f>C224/(Pout/eff/Vblk)</f>
        <v>0.25262499999999999</v>
      </c>
      <c r="D225" s="73"/>
      <c r="E225" s="30"/>
    </row>
    <row r="226" spans="1:5" ht="18">
      <c r="A226" s="72" t="s">
        <v>301</v>
      </c>
      <c r="B226" s="63" t="s">
        <v>175</v>
      </c>
      <c r="C226" s="102">
        <v>150</v>
      </c>
      <c r="D226" s="73" t="s">
        <v>70</v>
      </c>
      <c r="E226" s="159" t="s">
        <v>402</v>
      </c>
    </row>
    <row r="227" spans="1:5" ht="18">
      <c r="A227" s="72" t="s">
        <v>302</v>
      </c>
      <c r="B227" s="63" t="s">
        <v>176</v>
      </c>
      <c r="C227" s="116">
        <f>Cr*10^-6/(C226*10^-12)*C225</f>
        <v>158.31166666666664</v>
      </c>
      <c r="D227" s="73" t="s">
        <v>155</v>
      </c>
      <c r="E227" s="30"/>
    </row>
    <row r="228" spans="1:5" ht="18">
      <c r="A228" s="72" t="s">
        <v>303</v>
      </c>
      <c r="B228" s="63" t="s">
        <v>176</v>
      </c>
      <c r="C228" s="102">
        <v>123.15</v>
      </c>
      <c r="D228" s="73" t="s">
        <v>155</v>
      </c>
      <c r="E228" s="30" t="s">
        <v>184</v>
      </c>
    </row>
    <row r="229" spans="1:5" ht="18">
      <c r="A229" s="72" t="s">
        <v>304</v>
      </c>
      <c r="B229" s="63"/>
      <c r="C229" s="83">
        <f>C162*C228*C226*10^-12/(Cr*10^-6)</f>
        <v>0.96329303883876827</v>
      </c>
      <c r="D229" s="73" t="s">
        <v>7</v>
      </c>
      <c r="E229" s="30"/>
    </row>
    <row r="230" spans="1:5">
      <c r="A230" s="72" t="s">
        <v>305</v>
      </c>
      <c r="B230" s="63"/>
      <c r="C230" s="83">
        <f>C221*Cr*10^-6/(C228*C226*10^-12)</f>
        <v>20.354581134118284</v>
      </c>
      <c r="D230" s="73" t="s">
        <v>10</v>
      </c>
      <c r="E230" s="30"/>
    </row>
    <row r="231" spans="1:5" ht="15.75" thickBot="1">
      <c r="A231" s="74" t="s">
        <v>306</v>
      </c>
      <c r="B231" s="75"/>
      <c r="C231" s="84">
        <f>C230*Nps</f>
        <v>162.83664907294627</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formula1>Vblk</formula1>
    </dataValidation>
    <dataValidation allowBlank="1" showErrorMessage="1" promptTitle="LLC Output Voltage" prompt="Enter required nominal output voltage of converter" sqref="C25"/>
    <dataValidation allowBlank="1" showErrorMessage="1" sqref="C27"/>
    <dataValidation allowBlank="1" showErrorMessage="1" promptTitle="Maximum Output Voltage Ripple" prompt="Enter the maximum output voltage ripple" sqref="C28"/>
    <dataValidation allowBlank="1" showErrorMessage="1" promptTitle="Maximum Output Power" prompt="Enter required maximum converter output power in Watts." sqref="C26"/>
    <dataValidation errorStyle="warning" allowBlank="1" showInputMessage="1" showErrorMessage="1" promptTitle="Ln Selected from Curves Shown" prompt="Enter Ln value to satisfy Attainable MG(PEAK) &gt; MG(max)" sqref="C55"/>
    <dataValidation errorStyle="warning" allowBlank="1" showInputMessage="1" showErrorMessage="1" promptTitle="Quality Factor Qe" prompt="Enter Qe value on selected Ln curve that would result in an Attainable MG(PEAK) &gt; MG(max)" sqref="C56"/>
    <dataValidation type="decimal" errorStyle="warning" showErrorMessage="1" errorTitle="Cr value" error="Use a capacitor that is within 10% of the recommended value" promptTitle="Resonant Capacitor Value" prompt="Enter actual value of Resonant Capacitor used" sqref="C93">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dataValidation errorStyle="warning" allowBlank="1" showInputMessage="1" showErrorMessage="1" promptTitle="Normalized freq at Mg(min)" prompt="Enter the corresponding normalized frequency at Mg(min) shown on the Ln_Qe Gain curve above " sqref="C104"/>
    <dataValidation type="decimal" operator="lessThan" allowBlank="1" showInputMessage="1" showErrorMessage="1" error="Enter efficiency less than 1" sqref="C29">
      <formula1>1</formula1>
    </dataValidation>
    <dataValidation type="decimal" errorStyle="warning" operator="greaterThan" allowBlank="1" showInputMessage="1" showErrorMessage="1" error="Lower BW Resistance must be at least &gt; RBMTProgram_x000a_" sqref="C189">
      <formula1>C187</formula1>
    </dataValidation>
    <dataValidation allowBlank="1" showInputMessage="1" showErrorMessage="1" error="Initial Precharge Voltage must be within 0V to 1V" sqref="C209"/>
    <dataValidation allowBlank="1" showInputMessage="1" showErrorMessage="1" error="Burst Mode Threshold Voltage must be between 0.2V and 4V" sqref="C210 C202:C203"/>
    <dataValidation errorStyle="warning" allowBlank="1" showInputMessage="1" showErrorMessage="1" errorTitle="Max Working Voltage Range of VCR" error="To properly tune this parameter, please enter a number between 0 and 5.4_x000a_" sqref="C169 C171"/>
    <dataValidation type="decimal" allowBlank="1" showInputMessage="1" showErrorMessage="1" errorTitle="Max Working Voltage Range of VCR" error="To properly tune this parameter, please enter a number between 3 and 5.5_x000a_" sqref="C165">
      <formula1>3</formula1>
      <formula2>5.5</formula2>
    </dataValidation>
    <dataValidation type="decimal" allowBlank="1" showInputMessage="1" showErrorMessage="1" errorTitle="Iramp Contribution" error="To properly tune this parameter, please enter a number between 1V and 2V_x000a_" sqref="C166">
      <formula1>1</formula1>
      <formula2>2.5</formula2>
    </dataValidation>
    <dataValidation type="decimal" allowBlank="1" showInputMessage="1" showErrorMessage="1" error="Initial Precharge Voltage must be greater than Vssinit_min and less than 1 V" sqref="C206">
      <formula1>C205</formula1>
      <formula2>1</formula2>
    </dataValidation>
    <dataValidation type="decimal" allowBlank="1" showInputMessage="1" showErrorMessage="1" error="Coupling Coefficient must be between 0 and 1" sqref="C91">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14:formula1>
            <xm:f>'tables and calculations'!$A$226:$A$232</xm:f>
          </x14:formula1>
          <xm:sqref>C185</xm:sqref>
        </x14:dataValidation>
        <x14:dataValidation type="list" allowBlank="1" showInputMessage="1" showErrorMessage="1">
          <x14:formula1>
            <xm:f>'tables and calculations'!$A$210:$A$216</xm:f>
          </x14:formula1>
          <xm:sqref>C22</xm:sqref>
        </x14:dataValidation>
        <x14:dataValidation type="list" allowBlank="1" showInputMessage="1" showErrorMessage="1">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1.0051282051282051</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0.3</v>
      </c>
      <c r="B66" s="22">
        <f t="shared" ref="B66:B141" si="1">Ln_selected</f>
        <v>8</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1.1178082191780823</v>
      </c>
      <c r="V66" s="22">
        <f t="shared" ref="V66:V141" si="5">Mg_min</f>
        <v>0.95609756097560972</v>
      </c>
      <c r="X66" s="22">
        <v>1E-3</v>
      </c>
      <c r="Y66" s="22">
        <f t="shared" ref="Y66:Y141" si="6">Ln_selected</f>
        <v>8</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1.0051282051282051</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0.3</v>
      </c>
      <c r="B67" s="22">
        <f t="shared" si="1"/>
        <v>8</v>
      </c>
      <c r="C67" s="22">
        <f>C66+0.05</f>
        <v>0.05</v>
      </c>
      <c r="D67" s="22">
        <f t="shared" ref="D67:D134" si="7">C67^2</f>
        <v>2.5000000000000005E-3</v>
      </c>
      <c r="E67" s="22">
        <f t="shared" ref="E67:E134" si="8">B67*D67</f>
        <v>2.0000000000000004E-2</v>
      </c>
      <c r="F67" s="22">
        <f t="shared" ref="F67:F134" si="9">C67^2-1</f>
        <v>-0.99750000000000005</v>
      </c>
      <c r="G67" s="22">
        <f>1</f>
        <v>1</v>
      </c>
      <c r="H67" s="22">
        <f t="shared" ref="H67:H134" si="10">C67*B67*A67</f>
        <v>0.12</v>
      </c>
      <c r="I67" s="22" t="str">
        <f t="shared" ref="I67:I134" si="11">COMPLEX(G67,H67,"j")</f>
        <v>1+0.12j</v>
      </c>
      <c r="K67" s="22" t="str">
        <f t="shared" ref="K67:K134" si="12">IMPRODUCT(I67,F67)</f>
        <v>-0.9975-0.1197j</v>
      </c>
      <c r="M67" s="22" t="str">
        <f t="shared" si="2"/>
        <v>-0.9775-0.1197j</v>
      </c>
      <c r="O67" s="22" t="str">
        <f t="shared" si="3"/>
        <v>-0.0201580818431321+0.00246846280984441j</v>
      </c>
      <c r="S67" s="22">
        <f t="shared" ref="S67:S134" si="13">IMABS(O67)</f>
        <v>2.0308657568583823E-2</v>
      </c>
      <c r="U67" s="22">
        <f t="shared" si="4"/>
        <v>1.1178082191780823</v>
      </c>
      <c r="V67" s="22">
        <f t="shared" si="5"/>
        <v>0.95609756097560972</v>
      </c>
      <c r="X67" s="22">
        <f>X66</f>
        <v>1E-3</v>
      </c>
      <c r="Y67" s="22">
        <f t="shared" si="6"/>
        <v>8</v>
      </c>
      <c r="Z67" s="22">
        <f>Z66+0.05</f>
        <v>0.05</v>
      </c>
      <c r="AA67" s="22">
        <f t="shared" ref="AA67:AA134" si="14">Z67^2</f>
        <v>2.5000000000000005E-3</v>
      </c>
      <c r="AB67" s="22">
        <f t="shared" ref="AB67:AB134" si="15">Y67*AA67</f>
        <v>2.0000000000000004E-2</v>
      </c>
      <c r="AC67" s="22">
        <f t="shared" ref="AC67:AC134" si="16">Z67^2-1</f>
        <v>-0.99750000000000005</v>
      </c>
      <c r="AD67" s="22">
        <v>1</v>
      </c>
      <c r="AE67" s="22">
        <f t="shared" ref="AE67:AE134" si="17">Z67*Y67*X67</f>
        <v>4.0000000000000002E-4</v>
      </c>
      <c r="AF67" s="22" t="str">
        <f t="shared" ref="AF67:AF134" si="18">COMPLEX(AD67,AE67,"j")</f>
        <v>1+0.0004j</v>
      </c>
      <c r="AH67" s="22" t="str">
        <f t="shared" ref="AH67:AH134" si="19">IMPRODUCT(AF67,AC67)</f>
        <v>-0.9975-0.000399j</v>
      </c>
      <c r="AI67" s="22" t="str">
        <f t="shared" ref="AI67:AI134" si="20">IMSUM(AH67,AB67)</f>
        <v>-0.9775-0.000399j</v>
      </c>
      <c r="AK67" s="22" t="str">
        <f t="shared" ref="AK67:AK134" si="21">IMDIV(AB67,AI67)</f>
        <v>-0.0204603546472784+8.35159233172797E-06j</v>
      </c>
      <c r="AO67" s="22">
        <f t="shared" ref="AO67:AO134" si="22">IMABS(AK67)</f>
        <v>2.046035635177211E-2</v>
      </c>
      <c r="AP67" s="22">
        <v>1</v>
      </c>
      <c r="AR67" s="22">
        <f>Compensation!$C$16</f>
        <v>1.0051282051282051</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0.3</v>
      </c>
      <c r="B68" s="22">
        <f t="shared" si="1"/>
        <v>8</v>
      </c>
      <c r="C68" s="22">
        <f t="shared" ref="C68:C135" si="23">C67+0.05</f>
        <v>0.1</v>
      </c>
      <c r="D68" s="22">
        <f t="shared" si="7"/>
        <v>1.0000000000000002E-2</v>
      </c>
      <c r="E68" s="22">
        <f t="shared" si="8"/>
        <v>8.0000000000000016E-2</v>
      </c>
      <c r="F68" s="22">
        <f t="shared" si="9"/>
        <v>-0.99</v>
      </c>
      <c r="G68" s="22">
        <f>1</f>
        <v>1</v>
      </c>
      <c r="H68" s="22">
        <f t="shared" si="10"/>
        <v>0.24</v>
      </c>
      <c r="I68" s="22" t="str">
        <f t="shared" si="11"/>
        <v>1+0.24j</v>
      </c>
      <c r="K68" s="22" t="str">
        <f t="shared" si="12"/>
        <v>-0.99-0.2376j</v>
      </c>
      <c r="M68" s="22" t="str">
        <f t="shared" si="2"/>
        <v>-0.91-0.2376j</v>
      </c>
      <c r="O68" s="22" t="str">
        <f t="shared" si="3"/>
        <v>-0.0823013855031265+0.0214888013137834j</v>
      </c>
      <c r="S68" s="22">
        <f t="shared" si="13"/>
        <v>8.5060488110740934E-2</v>
      </c>
      <c r="U68" s="22">
        <f t="shared" si="4"/>
        <v>1.1178082191780823</v>
      </c>
      <c r="V68" s="22">
        <f t="shared" si="5"/>
        <v>0.95609756097560972</v>
      </c>
      <c r="X68" s="22">
        <f t="shared" ref="X68:X135" si="24">X67</f>
        <v>1E-3</v>
      </c>
      <c r="Y68" s="22">
        <f t="shared" si="6"/>
        <v>8</v>
      </c>
      <c r="Z68" s="22">
        <f t="shared" ref="Z68:Z135" si="25">Z67+0.05</f>
        <v>0.1</v>
      </c>
      <c r="AA68" s="22">
        <f t="shared" si="14"/>
        <v>1.0000000000000002E-2</v>
      </c>
      <c r="AB68" s="22">
        <f t="shared" si="15"/>
        <v>8.0000000000000016E-2</v>
      </c>
      <c r="AC68" s="22">
        <f t="shared" si="16"/>
        <v>-0.99</v>
      </c>
      <c r="AD68" s="22">
        <v>1</v>
      </c>
      <c r="AE68" s="22">
        <f t="shared" si="17"/>
        <v>8.0000000000000004E-4</v>
      </c>
      <c r="AF68" s="22" t="str">
        <f t="shared" si="18"/>
        <v>1+0.0008j</v>
      </c>
      <c r="AH68" s="22" t="str">
        <f t="shared" si="19"/>
        <v>-0.99-0.000792j</v>
      </c>
      <c r="AI68" s="22" t="str">
        <f t="shared" si="20"/>
        <v>-0.91-0.000792j</v>
      </c>
      <c r="AK68" s="22" t="str">
        <f t="shared" si="21"/>
        <v>-0.0879120213210408+0.0000765124405343564j</v>
      </c>
      <c r="AO68" s="22">
        <f t="shared" si="22"/>
        <v>8.7912054616558058E-2</v>
      </c>
      <c r="AP68" s="22">
        <v>2</v>
      </c>
      <c r="AR68" s="22">
        <f>Compensation!$C$16</f>
        <v>1.0051282051282051</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0.3</v>
      </c>
      <c r="B69" s="22">
        <f t="shared" si="1"/>
        <v>8</v>
      </c>
      <c r="C69" s="22">
        <f t="shared" si="23"/>
        <v>0.15000000000000002</v>
      </c>
      <c r="D69" s="22">
        <f t="shared" si="7"/>
        <v>2.2500000000000006E-2</v>
      </c>
      <c r="E69" s="22">
        <f t="shared" si="8"/>
        <v>0.18000000000000005</v>
      </c>
      <c r="F69" s="22">
        <f t="shared" si="9"/>
        <v>-0.97750000000000004</v>
      </c>
      <c r="G69" s="22">
        <f>1</f>
        <v>1</v>
      </c>
      <c r="H69" s="22">
        <f t="shared" si="10"/>
        <v>0.36000000000000004</v>
      </c>
      <c r="I69" s="22" t="str">
        <f t="shared" si="11"/>
        <v>1+0.36j</v>
      </c>
      <c r="K69" s="22" t="str">
        <f t="shared" si="12"/>
        <v>-0.9775-0.3519j</v>
      </c>
      <c r="M69" s="22" t="str">
        <f t="shared" si="2"/>
        <v>-0.7975-0.3519j</v>
      </c>
      <c r="O69" s="22" t="str">
        <f t="shared" si="3"/>
        <v>-0.188921386672186+0.0833623021566676j</v>
      </c>
      <c r="S69" s="22">
        <f t="shared" si="13"/>
        <v>0.20649591706133358</v>
      </c>
      <c r="U69" s="22">
        <f t="shared" si="4"/>
        <v>1.1178082191780823</v>
      </c>
      <c r="V69" s="22">
        <f t="shared" si="5"/>
        <v>0.95609756097560972</v>
      </c>
      <c r="X69" s="22">
        <f t="shared" si="24"/>
        <v>1E-3</v>
      </c>
      <c r="Y69" s="22">
        <f t="shared" si="6"/>
        <v>8</v>
      </c>
      <c r="Z69" s="22">
        <f t="shared" si="25"/>
        <v>0.15000000000000002</v>
      </c>
      <c r="AA69" s="22">
        <f t="shared" si="14"/>
        <v>2.2500000000000006E-2</v>
      </c>
      <c r="AB69" s="22">
        <f t="shared" si="15"/>
        <v>0.18000000000000005</v>
      </c>
      <c r="AC69" s="22">
        <f t="shared" si="16"/>
        <v>-0.97750000000000004</v>
      </c>
      <c r="AD69" s="22">
        <v>1</v>
      </c>
      <c r="AE69" s="22">
        <f t="shared" si="17"/>
        <v>1.2000000000000001E-3</v>
      </c>
      <c r="AF69" s="22" t="str">
        <f t="shared" si="18"/>
        <v>1+0.0012j</v>
      </c>
      <c r="AH69" s="22" t="str">
        <f t="shared" si="19"/>
        <v>-0.9775-0.001173j</v>
      </c>
      <c r="AI69" s="22" t="str">
        <f t="shared" si="20"/>
        <v>-0.7975-0.001173j</v>
      </c>
      <c r="AK69" s="22" t="str">
        <f t="shared" si="21"/>
        <v>-0.225704840866209+0.000331977151518574j</v>
      </c>
      <c r="AO69" s="22">
        <f t="shared" si="22"/>
        <v>0.22570508500977521</v>
      </c>
      <c r="AP69" s="22">
        <v>3</v>
      </c>
      <c r="AR69" s="22">
        <f>Compensation!$C$16</f>
        <v>1.0051282051282051</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0.3</v>
      </c>
      <c r="B70" s="22">
        <f t="shared" si="1"/>
        <v>8</v>
      </c>
      <c r="C70" s="22">
        <f t="shared" si="23"/>
        <v>0.2</v>
      </c>
      <c r="D70" s="22">
        <f t="shared" si="7"/>
        <v>4.0000000000000008E-2</v>
      </c>
      <c r="E70" s="22">
        <f t="shared" si="8"/>
        <v>0.32000000000000006</v>
      </c>
      <c r="F70" s="22">
        <f t="shared" si="9"/>
        <v>-0.96</v>
      </c>
      <c r="G70" s="22">
        <f>1</f>
        <v>1</v>
      </c>
      <c r="H70" s="22">
        <f t="shared" si="10"/>
        <v>0.48</v>
      </c>
      <c r="I70" s="22" t="str">
        <f t="shared" si="11"/>
        <v>1+0.48j</v>
      </c>
      <c r="K70" s="22" t="str">
        <f t="shared" si="12"/>
        <v>-0.96-0.4608j</v>
      </c>
      <c r="M70" s="22" t="str">
        <f t="shared" si="2"/>
        <v>-0.64-0.4608j</v>
      </c>
      <c r="O70" s="22" t="str">
        <f t="shared" si="3"/>
        <v>-0.329293993677555+0.23709167544784j</v>
      </c>
      <c r="P70" s="333" t="s">
        <v>595</v>
      </c>
      <c r="S70" s="22">
        <f t="shared" si="13"/>
        <v>0.40576717072574703</v>
      </c>
      <c r="U70" s="22">
        <f t="shared" si="4"/>
        <v>1.1178082191780823</v>
      </c>
      <c r="V70" s="22">
        <f t="shared" si="5"/>
        <v>0.95609756097560972</v>
      </c>
      <c r="X70" s="22">
        <f t="shared" si="24"/>
        <v>1E-3</v>
      </c>
      <c r="Y70" s="22">
        <f t="shared" si="6"/>
        <v>8</v>
      </c>
      <c r="Z70" s="22">
        <f t="shared" si="25"/>
        <v>0.2</v>
      </c>
      <c r="AA70" s="22">
        <f t="shared" si="14"/>
        <v>4.0000000000000008E-2</v>
      </c>
      <c r="AB70" s="22">
        <f t="shared" si="15"/>
        <v>0.32000000000000006</v>
      </c>
      <c r="AC70" s="22">
        <f t="shared" si="16"/>
        <v>-0.96</v>
      </c>
      <c r="AD70" s="22">
        <v>1</v>
      </c>
      <c r="AE70" s="22">
        <f t="shared" si="17"/>
        <v>1.6000000000000001E-3</v>
      </c>
      <c r="AF70" s="22" t="str">
        <f t="shared" si="18"/>
        <v>1+0.0016j</v>
      </c>
      <c r="AH70" s="22" t="str">
        <f t="shared" si="19"/>
        <v>-0.96-0.001536j</v>
      </c>
      <c r="AI70" s="22" t="str">
        <f t="shared" si="20"/>
        <v>-0.64-0.001536j</v>
      </c>
      <c r="AK70" s="22" t="str">
        <f t="shared" si="21"/>
        <v>-0.499997120016589+0.00119999308803981j</v>
      </c>
      <c r="AO70" s="22">
        <f t="shared" si="22"/>
        <v>0.49999856000622112</v>
      </c>
      <c r="AP70" s="22">
        <v>4</v>
      </c>
      <c r="AR70" s="22">
        <f>Compensation!$C$16</f>
        <v>1.0051282051282051</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8">
      <c r="A71" s="22">
        <f t="shared" si="0"/>
        <v>0.3</v>
      </c>
      <c r="B71" s="22">
        <f t="shared" si="1"/>
        <v>8</v>
      </c>
      <c r="C71" s="22">
        <f t="shared" si="23"/>
        <v>0.25</v>
      </c>
      <c r="D71" s="22">
        <f t="shared" si="7"/>
        <v>6.25E-2</v>
      </c>
      <c r="E71" s="22">
        <f t="shared" si="8"/>
        <v>0.5</v>
      </c>
      <c r="F71" s="22">
        <f t="shared" si="9"/>
        <v>-0.9375</v>
      </c>
      <c r="G71" s="22">
        <f>1</f>
        <v>1</v>
      </c>
      <c r="H71" s="22">
        <f t="shared" si="10"/>
        <v>0.6</v>
      </c>
      <c r="I71" s="22" t="str">
        <f t="shared" si="11"/>
        <v>1+0.6j</v>
      </c>
      <c r="K71" s="22" t="str">
        <f t="shared" si="12"/>
        <v>-0.9375-0.5625j</v>
      </c>
      <c r="M71" s="22" t="str">
        <f t="shared" si="2"/>
        <v>-0.4375-0.5625j</v>
      </c>
      <c r="O71" s="22" t="str">
        <f t="shared" si="3"/>
        <v>-0.430769230769231+0.553846153846154j</v>
      </c>
      <c r="P71" s="32" t="s">
        <v>75</v>
      </c>
      <c r="S71" s="22">
        <f t="shared" si="13"/>
        <v>0.70164641544562367</v>
      </c>
      <c r="U71" s="22">
        <f t="shared" si="4"/>
        <v>1.1178082191780823</v>
      </c>
      <c r="V71" s="22">
        <f t="shared" si="5"/>
        <v>0.95609756097560972</v>
      </c>
      <c r="X71" s="22">
        <f t="shared" si="24"/>
        <v>1E-3</v>
      </c>
      <c r="Y71" s="22">
        <f t="shared" si="6"/>
        <v>8</v>
      </c>
      <c r="Z71" s="22">
        <f t="shared" si="25"/>
        <v>0.25</v>
      </c>
      <c r="AA71" s="22">
        <f t="shared" si="14"/>
        <v>6.25E-2</v>
      </c>
      <c r="AB71" s="22">
        <f t="shared" si="15"/>
        <v>0.5</v>
      </c>
      <c r="AC71" s="22">
        <f t="shared" si="16"/>
        <v>-0.9375</v>
      </c>
      <c r="AD71" s="22">
        <v>1</v>
      </c>
      <c r="AE71" s="22">
        <f t="shared" si="17"/>
        <v>2E-3</v>
      </c>
      <c r="AF71" s="22" t="str">
        <f t="shared" si="18"/>
        <v>1+0.002j</v>
      </c>
      <c r="AH71" s="22" t="str">
        <f t="shared" si="19"/>
        <v>-0.9375-0.001875j</v>
      </c>
      <c r="AI71" s="22" t="str">
        <f t="shared" si="20"/>
        <v>-0.4375-0.001875j</v>
      </c>
      <c r="AK71" s="22" t="str">
        <f t="shared" si="21"/>
        <v>-1.14283615198905+0.00489786922281019j</v>
      </c>
      <c r="AO71" s="22">
        <f t="shared" si="22"/>
        <v>1.1428466473749059</v>
      </c>
      <c r="AP71" s="22">
        <v>5</v>
      </c>
      <c r="AR71" s="22">
        <f>Compensation!$C$16</f>
        <v>1.0051282051282051</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8">
      <c r="A72" s="22">
        <f t="shared" si="0"/>
        <v>0.3</v>
      </c>
      <c r="B72" s="22">
        <f t="shared" si="1"/>
        <v>8</v>
      </c>
      <c r="C72" s="22">
        <f t="shared" si="23"/>
        <v>0.3</v>
      </c>
      <c r="D72" s="22">
        <f t="shared" si="7"/>
        <v>0.09</v>
      </c>
      <c r="E72" s="22">
        <f t="shared" si="8"/>
        <v>0.72</v>
      </c>
      <c r="F72" s="22">
        <f t="shared" si="9"/>
        <v>-0.91</v>
      </c>
      <c r="G72" s="22">
        <f>1</f>
        <v>1</v>
      </c>
      <c r="H72" s="22">
        <f t="shared" si="10"/>
        <v>0.72</v>
      </c>
      <c r="I72" s="22" t="str">
        <f t="shared" si="11"/>
        <v>1+0.72j</v>
      </c>
      <c r="K72" s="22" t="str">
        <f t="shared" si="12"/>
        <v>-0.91-0.6552j</v>
      </c>
      <c r="M72" s="22" t="str">
        <f t="shared" si="2"/>
        <v>-0.19-0.6552j</v>
      </c>
      <c r="O72" s="22" t="str">
        <f t="shared" si="3"/>
        <v>-0.29394888177376+1.01365951230614j</v>
      </c>
      <c r="P72" s="32" t="s">
        <v>72</v>
      </c>
      <c r="S72" s="22">
        <f t="shared" si="13"/>
        <v>1.0554200831824101</v>
      </c>
      <c r="U72" s="22">
        <f t="shared" si="4"/>
        <v>1.1178082191780823</v>
      </c>
      <c r="V72" s="22">
        <f t="shared" si="5"/>
        <v>0.95609756097560972</v>
      </c>
      <c r="X72" s="22">
        <f t="shared" si="24"/>
        <v>1E-3</v>
      </c>
      <c r="Y72" s="22">
        <f t="shared" si="6"/>
        <v>8</v>
      </c>
      <c r="Z72" s="22">
        <f t="shared" si="25"/>
        <v>0.3</v>
      </c>
      <c r="AA72" s="22">
        <f t="shared" si="14"/>
        <v>0.09</v>
      </c>
      <c r="AB72" s="22">
        <f t="shared" si="15"/>
        <v>0.72</v>
      </c>
      <c r="AC72" s="22">
        <f t="shared" si="16"/>
        <v>-0.91</v>
      </c>
      <c r="AD72" s="22">
        <v>1</v>
      </c>
      <c r="AE72" s="22">
        <f t="shared" si="17"/>
        <v>2.3999999999999998E-3</v>
      </c>
      <c r="AF72" s="22" t="str">
        <f t="shared" si="18"/>
        <v>1+0.0024j</v>
      </c>
      <c r="AH72" s="22" t="str">
        <f t="shared" si="19"/>
        <v>-0.91-0.002184j</v>
      </c>
      <c r="AI72" s="22" t="str">
        <f t="shared" si="20"/>
        <v>-0.19-0.002184j</v>
      </c>
      <c r="AK72" s="22" t="str">
        <f t="shared" si="21"/>
        <v>-3.78897305108472+0.0435532481240475j</v>
      </c>
      <c r="AO72" s="22">
        <f t="shared" si="22"/>
        <v>3.7892233593796507</v>
      </c>
      <c r="AP72" s="22">
        <v>6</v>
      </c>
      <c r="AR72" s="22">
        <f>Compensation!$C$16</f>
        <v>1.0051282051282051</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8">
      <c r="A73" s="22">
        <f t="shared" si="0"/>
        <v>0.3</v>
      </c>
      <c r="B73" s="22">
        <f t="shared" si="1"/>
        <v>8</v>
      </c>
      <c r="C73" s="22">
        <f t="shared" si="23"/>
        <v>0.35</v>
      </c>
      <c r="D73" s="22">
        <f t="shared" si="7"/>
        <v>0.12249999999999998</v>
      </c>
      <c r="E73" s="22">
        <f t="shared" si="8"/>
        <v>0.97999999999999987</v>
      </c>
      <c r="F73" s="22">
        <f t="shared" si="9"/>
        <v>-0.87750000000000006</v>
      </c>
      <c r="G73" s="22">
        <f>1</f>
        <v>1</v>
      </c>
      <c r="H73" s="22">
        <f t="shared" si="10"/>
        <v>0.84</v>
      </c>
      <c r="I73" s="22" t="str">
        <f t="shared" si="11"/>
        <v>1+0.84j</v>
      </c>
      <c r="K73" s="22" t="str">
        <f t="shared" si="12"/>
        <v>-0.8775-0.7371j</v>
      </c>
      <c r="M73" s="22" t="str">
        <f t="shared" si="2"/>
        <v>0.1025-0.7371j</v>
      </c>
      <c r="O73" s="22" t="str">
        <f t="shared" si="3"/>
        <v>0.181375749414081+1.30431282822555j</v>
      </c>
      <c r="P73" s="32" t="s">
        <v>76</v>
      </c>
      <c r="S73" s="22">
        <f t="shared" si="13"/>
        <v>1.3168633628244248</v>
      </c>
      <c r="U73" s="22">
        <f t="shared" si="4"/>
        <v>1.1178082191780823</v>
      </c>
      <c r="V73" s="22">
        <f t="shared" si="5"/>
        <v>0.95609756097560972</v>
      </c>
      <c r="X73" s="22">
        <f t="shared" si="24"/>
        <v>1E-3</v>
      </c>
      <c r="Y73" s="22">
        <f t="shared" si="6"/>
        <v>8</v>
      </c>
      <c r="Z73" s="22">
        <f t="shared" si="25"/>
        <v>0.35</v>
      </c>
      <c r="AA73" s="22">
        <f t="shared" si="14"/>
        <v>0.12249999999999998</v>
      </c>
      <c r="AB73" s="22">
        <f t="shared" si="15"/>
        <v>0.97999999999999987</v>
      </c>
      <c r="AC73" s="22">
        <f t="shared" si="16"/>
        <v>-0.87750000000000006</v>
      </c>
      <c r="AD73" s="22">
        <v>1</v>
      </c>
      <c r="AE73" s="22">
        <f t="shared" si="17"/>
        <v>2.8E-3</v>
      </c>
      <c r="AF73" s="22" t="str">
        <f t="shared" si="18"/>
        <v>1+0.0028j</v>
      </c>
      <c r="AH73" s="22" t="str">
        <f t="shared" si="19"/>
        <v>-0.8775-0.002457j</v>
      </c>
      <c r="AI73" s="22" t="str">
        <f t="shared" si="20"/>
        <v>0.1025-0.002457j</v>
      </c>
      <c r="AK73" s="22" t="str">
        <f t="shared" si="21"/>
        <v>9.55548506646349+0.229051968861471j</v>
      </c>
      <c r="AO73" s="22">
        <f t="shared" si="22"/>
        <v>9.5582299438675395</v>
      </c>
      <c r="AP73" s="22">
        <v>7</v>
      </c>
      <c r="AR73" s="22">
        <f>Compensation!$C$16</f>
        <v>1.0051282051282051</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8">
      <c r="A74" s="22">
        <f t="shared" si="0"/>
        <v>0.3</v>
      </c>
      <c r="B74" s="22">
        <f t="shared" si="1"/>
        <v>8</v>
      </c>
      <c r="C74" s="22">
        <f t="shared" si="23"/>
        <v>0.39999999999999997</v>
      </c>
      <c r="D74" s="22">
        <f t="shared" si="7"/>
        <v>0.15999999999999998</v>
      </c>
      <c r="E74" s="22">
        <f t="shared" si="8"/>
        <v>1.2799999999999998</v>
      </c>
      <c r="F74" s="22">
        <f t="shared" si="9"/>
        <v>-0.84000000000000008</v>
      </c>
      <c r="G74" s="22">
        <f>1</f>
        <v>1</v>
      </c>
      <c r="H74" s="22">
        <f t="shared" si="10"/>
        <v>0.95999999999999985</v>
      </c>
      <c r="I74" s="22" t="str">
        <f t="shared" si="11"/>
        <v>1+0.96j</v>
      </c>
      <c r="K74" s="22" t="str">
        <f t="shared" si="12"/>
        <v>-0.84-0.8064j</v>
      </c>
      <c r="M74" s="22" t="str">
        <f t="shared" si="2"/>
        <v>0.44-0.8064j</v>
      </c>
      <c r="O74" s="22" t="str">
        <f t="shared" si="3"/>
        <v>0.667392709038014+1.22314881947331j</v>
      </c>
      <c r="P74" s="32" t="s">
        <v>74</v>
      </c>
      <c r="S74" s="22">
        <f t="shared" si="13"/>
        <v>1.393379367816264</v>
      </c>
      <c r="U74" s="22">
        <f t="shared" si="4"/>
        <v>1.1178082191780823</v>
      </c>
      <c r="V74" s="22">
        <f t="shared" si="5"/>
        <v>0.95609756097560972</v>
      </c>
      <c r="X74" s="22">
        <f t="shared" si="24"/>
        <v>1E-3</v>
      </c>
      <c r="Y74" s="22">
        <f t="shared" si="6"/>
        <v>8</v>
      </c>
      <c r="Z74" s="22">
        <f t="shared" si="25"/>
        <v>0.39999999999999997</v>
      </c>
      <c r="AA74" s="22">
        <f t="shared" si="14"/>
        <v>0.15999999999999998</v>
      </c>
      <c r="AB74" s="22">
        <f t="shared" si="15"/>
        <v>1.2799999999999998</v>
      </c>
      <c r="AC74" s="22">
        <f t="shared" si="16"/>
        <v>-0.84000000000000008</v>
      </c>
      <c r="AD74" s="22">
        <v>1</v>
      </c>
      <c r="AE74" s="22">
        <f t="shared" si="17"/>
        <v>3.1999999999999997E-3</v>
      </c>
      <c r="AF74" s="22" t="str">
        <f t="shared" si="18"/>
        <v>1+0.0032j</v>
      </c>
      <c r="AH74" s="22" t="str">
        <f t="shared" si="19"/>
        <v>-0.84-0.002688j</v>
      </c>
      <c r="AI74" s="22" t="str">
        <f t="shared" si="20"/>
        <v>0.44-0.002688j</v>
      </c>
      <c r="AK74" s="22" t="str">
        <f t="shared" si="21"/>
        <v>2.90898234298493+0.0177712375862352j</v>
      </c>
      <c r="AO74" s="22">
        <f t="shared" si="22"/>
        <v>2.9090366255314559</v>
      </c>
      <c r="AP74" s="22">
        <v>8</v>
      </c>
      <c r="AR74" s="22">
        <f>Compensation!$C$16</f>
        <v>1.0051282051282051</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8">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8">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8">
      <c r="A77" s="22">
        <f t="shared" si="0"/>
        <v>0.3</v>
      </c>
      <c r="B77" s="22">
        <f t="shared" si="1"/>
        <v>8</v>
      </c>
      <c r="C77" s="22">
        <f>C74+0.05</f>
        <v>0.44999999999999996</v>
      </c>
      <c r="D77" s="22">
        <f t="shared" si="7"/>
        <v>0.20249999999999996</v>
      </c>
      <c r="E77" s="22">
        <f t="shared" si="8"/>
        <v>1.6199999999999997</v>
      </c>
      <c r="F77" s="22">
        <f t="shared" si="9"/>
        <v>-0.7975000000000001</v>
      </c>
      <c r="G77" s="22">
        <f>1</f>
        <v>1</v>
      </c>
      <c r="H77" s="22">
        <f t="shared" si="10"/>
        <v>1.0799999999999998</v>
      </c>
      <c r="I77" s="22" t="str">
        <f t="shared" si="11"/>
        <v>1+1.08j</v>
      </c>
      <c r="K77" s="22" t="str">
        <f t="shared" si="12"/>
        <v>-0.7975-0.8613j</v>
      </c>
      <c r="M77" s="22" t="str">
        <f t="shared" si="2"/>
        <v>0.8225-0.8613j</v>
      </c>
      <c r="O77" s="22" t="str">
        <f t="shared" si="3"/>
        <v>0.939440683195643+0.983757155545784j</v>
      </c>
      <c r="P77" s="32" t="s">
        <v>77</v>
      </c>
      <c r="S77" s="22">
        <f t="shared" si="13"/>
        <v>1.3602672304847414</v>
      </c>
      <c r="U77" s="22">
        <f t="shared" si="4"/>
        <v>1.1178082191780823</v>
      </c>
      <c r="V77" s="22">
        <f t="shared" si="5"/>
        <v>0.95609756097560972</v>
      </c>
      <c r="X77" s="22">
        <f>X74</f>
        <v>1E-3</v>
      </c>
      <c r="Y77" s="22">
        <f t="shared" si="6"/>
        <v>8</v>
      </c>
      <c r="Z77" s="22">
        <f>Z74+0.05</f>
        <v>0.44999999999999996</v>
      </c>
      <c r="AA77" s="22">
        <f t="shared" si="14"/>
        <v>0.20249999999999996</v>
      </c>
      <c r="AB77" s="22">
        <f t="shared" si="15"/>
        <v>1.6199999999999997</v>
      </c>
      <c r="AC77" s="22">
        <f t="shared" si="16"/>
        <v>-0.7975000000000001</v>
      </c>
      <c r="AD77" s="22">
        <v>1</v>
      </c>
      <c r="AE77" s="22">
        <f t="shared" si="17"/>
        <v>3.5999999999999999E-3</v>
      </c>
      <c r="AF77" s="22" t="str">
        <f t="shared" si="18"/>
        <v>1+0.0036j</v>
      </c>
      <c r="AH77" s="22" t="str">
        <f t="shared" si="19"/>
        <v>-0.7975-0.002871j</v>
      </c>
      <c r="AI77" s="22" t="str">
        <f t="shared" si="20"/>
        <v>0.8225-0.002871j</v>
      </c>
      <c r="AK77" s="22" t="str">
        <f t="shared" si="21"/>
        <v>1.96958086558994+0.00687497466882519j</v>
      </c>
      <c r="AO77" s="22">
        <f t="shared" si="22"/>
        <v>1.9695928643693634</v>
      </c>
      <c r="AP77" s="22">
        <v>9</v>
      </c>
      <c r="AR77" s="22">
        <f>Compensation!$C$16</f>
        <v>1.0051282051282051</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8">
      <c r="A78" s="22">
        <f t="shared" si="0"/>
        <v>0.3</v>
      </c>
      <c r="B78" s="22">
        <f t="shared" si="1"/>
        <v>8</v>
      </c>
      <c r="C78" s="22">
        <f t="shared" si="23"/>
        <v>0.49999999999999994</v>
      </c>
      <c r="D78" s="22">
        <f t="shared" si="7"/>
        <v>0.24999999999999994</v>
      </c>
      <c r="E78" s="22">
        <f t="shared" si="8"/>
        <v>1.9999999999999996</v>
      </c>
      <c r="F78" s="22">
        <f t="shared" si="9"/>
        <v>-0.75</v>
      </c>
      <c r="G78" s="22">
        <f>1</f>
        <v>1</v>
      </c>
      <c r="H78" s="22">
        <f t="shared" si="10"/>
        <v>1.1999999999999997</v>
      </c>
      <c r="I78" s="22" t="str">
        <f t="shared" si="11"/>
        <v>1+1.2j</v>
      </c>
      <c r="K78" s="22" t="str">
        <f t="shared" si="12"/>
        <v>-0.75-0.9j</v>
      </c>
      <c r="M78" s="22" t="str">
        <f t="shared" si="2"/>
        <v>1.25-0.9j</v>
      </c>
      <c r="O78" s="22" t="str">
        <f t="shared" si="3"/>
        <v>1.05374077976818+0.758693361433087j</v>
      </c>
      <c r="P78" s="32" t="s">
        <v>78</v>
      </c>
      <c r="S78" s="22">
        <f t="shared" si="13"/>
        <v>1.2984549463223929</v>
      </c>
      <c r="U78" s="22">
        <f t="shared" si="4"/>
        <v>1.1178082191780823</v>
      </c>
      <c r="V78" s="22">
        <f t="shared" si="5"/>
        <v>0.95609756097560972</v>
      </c>
      <c r="X78" s="22">
        <f t="shared" si="24"/>
        <v>1E-3</v>
      </c>
      <c r="Y78" s="22">
        <f t="shared" si="6"/>
        <v>8</v>
      </c>
      <c r="Z78" s="22">
        <f t="shared" si="25"/>
        <v>0.49999999999999994</v>
      </c>
      <c r="AA78" s="22">
        <f t="shared" si="14"/>
        <v>0.24999999999999994</v>
      </c>
      <c r="AB78" s="22">
        <f t="shared" si="15"/>
        <v>1.9999999999999996</v>
      </c>
      <c r="AC78" s="22">
        <f t="shared" si="16"/>
        <v>-0.75</v>
      </c>
      <c r="AD78" s="22">
        <v>1</v>
      </c>
      <c r="AE78" s="22">
        <f t="shared" si="17"/>
        <v>3.9999999999999992E-3</v>
      </c>
      <c r="AF78" s="22" t="str">
        <f t="shared" si="18"/>
        <v>1+0.004j</v>
      </c>
      <c r="AH78" s="22" t="str">
        <f t="shared" si="19"/>
        <v>-0.75-0.003j</v>
      </c>
      <c r="AI78" s="22" t="str">
        <f t="shared" si="20"/>
        <v>1.25-0.003j</v>
      </c>
      <c r="AK78" s="22" t="str">
        <f t="shared" si="21"/>
        <v>1.59999078405308+0.0038399778817274j</v>
      </c>
      <c r="AO78" s="22">
        <f t="shared" si="22"/>
        <v>1.5999953920199028</v>
      </c>
      <c r="AP78" s="22">
        <v>10</v>
      </c>
      <c r="AR78" s="22">
        <f>Compensation!$C$16</f>
        <v>1.0051282051282051</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8">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8">
      <c r="A81" s="22">
        <f t="shared" si="0"/>
        <v>0.3</v>
      </c>
      <c r="B81" s="22">
        <f t="shared" si="1"/>
        <v>8</v>
      </c>
      <c r="C81" s="22">
        <f>C78+0.05</f>
        <v>0.54999999999999993</v>
      </c>
      <c r="D81" s="22">
        <f t="shared" si="7"/>
        <v>0.30249999999999994</v>
      </c>
      <c r="E81" s="22">
        <f t="shared" si="8"/>
        <v>2.4199999999999995</v>
      </c>
      <c r="F81" s="22">
        <f t="shared" si="9"/>
        <v>-0.69750000000000001</v>
      </c>
      <c r="G81" s="22">
        <f>1</f>
        <v>1</v>
      </c>
      <c r="H81" s="22">
        <f t="shared" si="10"/>
        <v>1.3199999999999998</v>
      </c>
      <c r="I81" s="22" t="str">
        <f t="shared" si="11"/>
        <v>1+1.32j</v>
      </c>
      <c r="K81" s="22" t="str">
        <f t="shared" si="12"/>
        <v>-0.6975-0.9207j</v>
      </c>
      <c r="M81" s="22" t="str">
        <f t="shared" si="2"/>
        <v>1.7225-0.9207j</v>
      </c>
      <c r="O81" s="22" t="str">
        <f t="shared" si="3"/>
        <v>1.09273488027511+0.584081860243423j</v>
      </c>
      <c r="P81" s="32" t="s">
        <v>25</v>
      </c>
      <c r="S81" s="22">
        <f t="shared" si="13"/>
        <v>1.2390404101704175</v>
      </c>
      <c r="U81" s="22">
        <f t="shared" si="4"/>
        <v>1.1178082191780823</v>
      </c>
      <c r="V81" s="22">
        <f t="shared" si="5"/>
        <v>0.95609756097560972</v>
      </c>
      <c r="X81" s="22">
        <f>X78</f>
        <v>1E-3</v>
      </c>
      <c r="Y81" s="22">
        <f t="shared" si="6"/>
        <v>8</v>
      </c>
      <c r="Z81" s="22">
        <f>Z78+0.05</f>
        <v>0.54999999999999993</v>
      </c>
      <c r="AA81" s="22">
        <f t="shared" si="14"/>
        <v>0.30249999999999994</v>
      </c>
      <c r="AB81" s="22">
        <f t="shared" si="15"/>
        <v>2.4199999999999995</v>
      </c>
      <c r="AC81" s="22">
        <f t="shared" si="16"/>
        <v>-0.69750000000000001</v>
      </c>
      <c r="AD81" s="22">
        <v>1</v>
      </c>
      <c r="AE81" s="22">
        <f t="shared" si="17"/>
        <v>4.3999999999999994E-3</v>
      </c>
      <c r="AF81" s="22" t="str">
        <f t="shared" si="18"/>
        <v>1+0.0044j</v>
      </c>
      <c r="AH81" s="22" t="str">
        <f t="shared" si="19"/>
        <v>-0.6975-0.003069j</v>
      </c>
      <c r="AI81" s="22" t="str">
        <f t="shared" si="20"/>
        <v>1.7225-0.003069j</v>
      </c>
      <c r="AK81" s="22" t="str">
        <f t="shared" si="21"/>
        <v>1.40493022800271+0.0025031819272803j</v>
      </c>
      <c r="AO81" s="22">
        <f t="shared" si="22"/>
        <v>1.404932457976364</v>
      </c>
      <c r="AP81" s="22">
        <v>11</v>
      </c>
      <c r="AR81" s="22">
        <f>Compensation!$C$16</f>
        <v>1.0051282051282051</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8">
      <c r="A82" s="22">
        <f t="shared" si="0"/>
        <v>0.3</v>
      </c>
      <c r="B82" s="22">
        <f t="shared" si="1"/>
        <v>8</v>
      </c>
      <c r="C82" s="22">
        <f t="shared" si="23"/>
        <v>0.6</v>
      </c>
      <c r="D82" s="22">
        <f t="shared" si="7"/>
        <v>0.36</v>
      </c>
      <c r="E82" s="22">
        <f t="shared" si="8"/>
        <v>2.88</v>
      </c>
      <c r="F82" s="22">
        <f t="shared" si="9"/>
        <v>-0.64</v>
      </c>
      <c r="G82" s="22">
        <f>1</f>
        <v>1</v>
      </c>
      <c r="H82" s="22">
        <f t="shared" si="10"/>
        <v>1.44</v>
      </c>
      <c r="I82" s="22" t="str">
        <f t="shared" si="11"/>
        <v>1+1.44j</v>
      </c>
      <c r="K82" s="22" t="str">
        <f t="shared" si="12"/>
        <v>-0.64-0.9216j</v>
      </c>
      <c r="M82" s="22" t="str">
        <f t="shared" si="2"/>
        <v>2.24-0.9216j</v>
      </c>
      <c r="O82" s="22" t="str">
        <f t="shared" si="3"/>
        <v>1.09958390348795+0.452400234577899j</v>
      </c>
      <c r="P82" s="32" t="s">
        <v>26</v>
      </c>
      <c r="S82" s="22">
        <f t="shared" si="13"/>
        <v>1.1890125033219523</v>
      </c>
      <c r="U82" s="22">
        <f t="shared" si="4"/>
        <v>1.1178082191780823</v>
      </c>
      <c r="V82" s="22">
        <f t="shared" si="5"/>
        <v>0.95609756097560972</v>
      </c>
      <c r="X82" s="22">
        <f t="shared" si="24"/>
        <v>1E-3</v>
      </c>
      <c r="Y82" s="22">
        <f t="shared" si="6"/>
        <v>8</v>
      </c>
      <c r="Z82" s="22">
        <f t="shared" si="25"/>
        <v>0.6</v>
      </c>
      <c r="AA82" s="22">
        <f t="shared" si="14"/>
        <v>0.36</v>
      </c>
      <c r="AB82" s="22">
        <f t="shared" si="15"/>
        <v>2.88</v>
      </c>
      <c r="AC82" s="22">
        <f t="shared" si="16"/>
        <v>-0.64</v>
      </c>
      <c r="AD82" s="22">
        <v>1</v>
      </c>
      <c r="AE82" s="22">
        <f t="shared" si="17"/>
        <v>4.7999999999999996E-3</v>
      </c>
      <c r="AF82" s="22" t="str">
        <f t="shared" si="18"/>
        <v>1+0.0048j</v>
      </c>
      <c r="AH82" s="22" t="str">
        <f t="shared" si="19"/>
        <v>-0.64-0.003072j</v>
      </c>
      <c r="AI82" s="22" t="str">
        <f t="shared" si="20"/>
        <v>2.24-0.003072j</v>
      </c>
      <c r="AK82" s="22" t="str">
        <f t="shared" si="21"/>
        <v>1.28571186752641+0.00176326198975051j</v>
      </c>
      <c r="AO82" s="22">
        <f t="shared" si="22"/>
        <v>1.2857130766197773</v>
      </c>
      <c r="AP82" s="22">
        <v>12</v>
      </c>
      <c r="AR82" s="22">
        <f>Compensation!$C$16</f>
        <v>1.0051282051282051</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8">
      <c r="A83" s="22">
        <f t="shared" si="0"/>
        <v>0.3</v>
      </c>
      <c r="B83" s="22">
        <f t="shared" si="1"/>
        <v>8</v>
      </c>
      <c r="C83" s="22">
        <f t="shared" si="23"/>
        <v>0.65</v>
      </c>
      <c r="D83" s="22">
        <f t="shared" si="7"/>
        <v>0.42250000000000004</v>
      </c>
      <c r="E83" s="22">
        <f t="shared" si="8"/>
        <v>3.3800000000000003</v>
      </c>
      <c r="F83" s="22">
        <f t="shared" si="9"/>
        <v>-0.5774999999999999</v>
      </c>
      <c r="G83" s="22">
        <f>1</f>
        <v>1</v>
      </c>
      <c r="H83" s="22">
        <f t="shared" si="10"/>
        <v>1.56</v>
      </c>
      <c r="I83" s="22" t="str">
        <f t="shared" si="11"/>
        <v>1+1.56j</v>
      </c>
      <c r="K83" s="22" t="str">
        <f t="shared" si="12"/>
        <v>-0.5775-0.9009j</v>
      </c>
      <c r="M83" s="22" t="str">
        <f t="shared" si="2"/>
        <v>2.8025-0.9009j</v>
      </c>
      <c r="O83" s="22" t="str">
        <f t="shared" si="3"/>
        <v>1.09310612312457+0.351393151230305j</v>
      </c>
      <c r="P83" s="32" t="s">
        <v>32</v>
      </c>
      <c r="S83" s="22">
        <f t="shared" si="13"/>
        <v>1.148197780499506</v>
      </c>
      <c r="U83" s="22">
        <f t="shared" si="4"/>
        <v>1.1178082191780823</v>
      </c>
      <c r="V83" s="22">
        <f t="shared" si="5"/>
        <v>0.95609756097560972</v>
      </c>
      <c r="X83" s="22">
        <f t="shared" si="24"/>
        <v>1E-3</v>
      </c>
      <c r="Y83" s="22">
        <f t="shared" si="6"/>
        <v>8</v>
      </c>
      <c r="Z83" s="22">
        <f t="shared" si="25"/>
        <v>0.65</v>
      </c>
      <c r="AA83" s="22">
        <f t="shared" si="14"/>
        <v>0.42250000000000004</v>
      </c>
      <c r="AB83" s="22">
        <f t="shared" si="15"/>
        <v>3.3800000000000003</v>
      </c>
      <c r="AC83" s="22">
        <f t="shared" si="16"/>
        <v>-0.5774999999999999</v>
      </c>
      <c r="AD83" s="22">
        <v>1</v>
      </c>
      <c r="AE83" s="22">
        <f t="shared" si="17"/>
        <v>5.2000000000000006E-3</v>
      </c>
      <c r="AF83" s="22" t="str">
        <f t="shared" si="18"/>
        <v>1+0.0052j</v>
      </c>
      <c r="AH83" s="22" t="str">
        <f t="shared" si="19"/>
        <v>-0.5775-0.003003j</v>
      </c>
      <c r="AI83" s="22" t="str">
        <f t="shared" si="20"/>
        <v>2.8025-0.003003j</v>
      </c>
      <c r="AK83" s="22" t="str">
        <f t="shared" si="21"/>
        <v>1.20606462767945+0.00129235042887472j</v>
      </c>
      <c r="AO83" s="22">
        <f t="shared" si="22"/>
        <v>1.2060653200839502</v>
      </c>
      <c r="AP83" s="22">
        <v>13</v>
      </c>
      <c r="AR83" s="22">
        <f>Compensation!$C$16</f>
        <v>1.0051282051282051</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8">
      <c r="A84" s="22">
        <f t="shared" si="0"/>
        <v>0.3</v>
      </c>
      <c r="B84" s="22">
        <f t="shared" si="1"/>
        <v>8</v>
      </c>
      <c r="C84" s="22">
        <f t="shared" si="23"/>
        <v>0.70000000000000007</v>
      </c>
      <c r="D84" s="22">
        <f t="shared" si="7"/>
        <v>0.4900000000000001</v>
      </c>
      <c r="E84" s="22">
        <f t="shared" si="8"/>
        <v>3.9200000000000008</v>
      </c>
      <c r="F84" s="22">
        <f t="shared" si="9"/>
        <v>-0.5099999999999999</v>
      </c>
      <c r="G84" s="22">
        <f>1</f>
        <v>1</v>
      </c>
      <c r="H84" s="22">
        <f t="shared" si="10"/>
        <v>1.6800000000000002</v>
      </c>
      <c r="I84" s="22" t="str">
        <f t="shared" si="11"/>
        <v>1+1.68j</v>
      </c>
      <c r="K84" s="22" t="str">
        <f t="shared" si="12"/>
        <v>-0.51-0.8568j</v>
      </c>
      <c r="M84" s="22" t="str">
        <f t="shared" si="2"/>
        <v>3.41-0.8568j</v>
      </c>
      <c r="O84" s="22" t="str">
        <f t="shared" si="3"/>
        <v>1.08129566361287+0.271687426564079j</v>
      </c>
      <c r="P84" s="32" t="s">
        <v>34</v>
      </c>
      <c r="S84" s="22">
        <f t="shared" si="13"/>
        <v>1.1149055430398618</v>
      </c>
      <c r="U84" s="22">
        <f t="shared" si="4"/>
        <v>1.1178082191780823</v>
      </c>
      <c r="V84" s="22">
        <f t="shared" si="5"/>
        <v>0.95609756097560972</v>
      </c>
      <c r="X84" s="22">
        <f t="shared" si="24"/>
        <v>1E-3</v>
      </c>
      <c r="Y84" s="22">
        <f t="shared" si="6"/>
        <v>8</v>
      </c>
      <c r="Z84" s="22">
        <f t="shared" si="25"/>
        <v>0.70000000000000007</v>
      </c>
      <c r="AA84" s="22">
        <f t="shared" si="14"/>
        <v>0.4900000000000001</v>
      </c>
      <c r="AB84" s="22">
        <f t="shared" si="15"/>
        <v>3.9200000000000008</v>
      </c>
      <c r="AC84" s="22">
        <f t="shared" si="16"/>
        <v>-0.5099999999999999</v>
      </c>
      <c r="AD84" s="22">
        <v>1</v>
      </c>
      <c r="AE84" s="22">
        <f t="shared" si="17"/>
        <v>5.6000000000000008E-3</v>
      </c>
      <c r="AF84" s="22" t="str">
        <f t="shared" si="18"/>
        <v>1+0.0056j</v>
      </c>
      <c r="AH84" s="22" t="str">
        <f t="shared" si="19"/>
        <v>-0.51-0.002856j</v>
      </c>
      <c r="AI84" s="22" t="str">
        <f t="shared" si="20"/>
        <v>3.41-0.002856j</v>
      </c>
      <c r="AK84" s="22" t="str">
        <f t="shared" si="21"/>
        <v>1.14955931092338+0.000962798062169261j</v>
      </c>
      <c r="AO84" s="22">
        <f t="shared" si="22"/>
        <v>1.1495597141126443</v>
      </c>
      <c r="AP84" s="22">
        <v>14</v>
      </c>
      <c r="AR84" s="22">
        <f>Compensation!$C$16</f>
        <v>1.0051282051282051</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0.3</v>
      </c>
      <c r="B85" s="22">
        <f t="shared" si="1"/>
        <v>8</v>
      </c>
      <c r="C85" s="22">
        <f t="shared" si="23"/>
        <v>0.75000000000000011</v>
      </c>
      <c r="D85" s="22">
        <f t="shared" si="7"/>
        <v>0.56250000000000022</v>
      </c>
      <c r="E85" s="22">
        <f t="shared" si="8"/>
        <v>4.5000000000000018</v>
      </c>
      <c r="F85" s="22">
        <f t="shared" si="9"/>
        <v>-0.43749999999999978</v>
      </c>
      <c r="G85" s="22">
        <f>1</f>
        <v>1</v>
      </c>
      <c r="H85" s="22">
        <f t="shared" si="10"/>
        <v>1.8000000000000003</v>
      </c>
      <c r="I85" s="22" t="str">
        <f t="shared" si="11"/>
        <v>1+1.8j</v>
      </c>
      <c r="K85" s="22" t="str">
        <f t="shared" si="12"/>
        <v>-0.4375-0.7875j</v>
      </c>
      <c r="M85" s="22" t="str">
        <f t="shared" si="2"/>
        <v>4.0625-0.7875j</v>
      </c>
      <c r="O85" s="22" t="str">
        <f t="shared" si="3"/>
        <v>1.06757669215468+0.206945635709984j</v>
      </c>
      <c r="S85" s="22">
        <f t="shared" si="13"/>
        <v>1.0874495343561179</v>
      </c>
      <c r="U85" s="22">
        <f t="shared" si="4"/>
        <v>1.1178082191780823</v>
      </c>
      <c r="V85" s="22">
        <f t="shared" si="5"/>
        <v>0.95609756097560972</v>
      </c>
      <c r="X85" s="22">
        <f t="shared" si="24"/>
        <v>1E-3</v>
      </c>
      <c r="Y85" s="22">
        <f t="shared" si="6"/>
        <v>8</v>
      </c>
      <c r="Z85" s="22">
        <f t="shared" si="25"/>
        <v>0.75000000000000011</v>
      </c>
      <c r="AA85" s="22">
        <f t="shared" si="14"/>
        <v>0.56250000000000022</v>
      </c>
      <c r="AB85" s="22">
        <f t="shared" si="15"/>
        <v>4.5000000000000018</v>
      </c>
      <c r="AC85" s="22">
        <f t="shared" si="16"/>
        <v>-0.43749999999999978</v>
      </c>
      <c r="AD85" s="22">
        <v>1</v>
      </c>
      <c r="AE85" s="22">
        <f t="shared" si="17"/>
        <v>6.000000000000001E-3</v>
      </c>
      <c r="AF85" s="22" t="str">
        <f t="shared" si="18"/>
        <v>1+0.006j</v>
      </c>
      <c r="AH85" s="22" t="str">
        <f t="shared" si="19"/>
        <v>-0.4375-0.002625j</v>
      </c>
      <c r="AI85" s="22" t="str">
        <f t="shared" si="20"/>
        <v>4.0625-0.002625j</v>
      </c>
      <c r="AK85" s="22" t="str">
        <f t="shared" si="21"/>
        <v>1.10769184521458+0.00071573934613865j</v>
      </c>
      <c r="AO85" s="22">
        <f t="shared" si="22"/>
        <v>1.1076920764534217</v>
      </c>
      <c r="AP85" s="22">
        <v>15</v>
      </c>
      <c r="AR85" s="22">
        <f>Compensation!$C$16</f>
        <v>1.0051282051282051</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0.3</v>
      </c>
      <c r="B86" s="22">
        <f t="shared" si="1"/>
        <v>8</v>
      </c>
      <c r="C86" s="22">
        <f t="shared" si="23"/>
        <v>0.80000000000000016</v>
      </c>
      <c r="D86" s="22">
        <f t="shared" si="7"/>
        <v>0.64000000000000024</v>
      </c>
      <c r="E86" s="22">
        <f t="shared" si="8"/>
        <v>5.1200000000000019</v>
      </c>
      <c r="F86" s="22">
        <f t="shared" si="9"/>
        <v>-0.35999999999999976</v>
      </c>
      <c r="G86" s="22">
        <f>1</f>
        <v>1</v>
      </c>
      <c r="H86" s="22">
        <f t="shared" si="10"/>
        <v>1.9200000000000004</v>
      </c>
      <c r="I86" s="22" t="str">
        <f t="shared" si="11"/>
        <v>1+1.92j</v>
      </c>
      <c r="K86" s="22" t="str">
        <f t="shared" si="12"/>
        <v>-0.36-0.691199999999999j</v>
      </c>
      <c r="M86" s="22" t="str">
        <f t="shared" si="2"/>
        <v>4.76-0.691199999999999j</v>
      </c>
      <c r="O86" s="22" t="str">
        <f t="shared" si="3"/>
        <v>1.05341791511997+0.152966903977084j</v>
      </c>
      <c r="S86" s="22">
        <f t="shared" si="13"/>
        <v>1.064466146764677</v>
      </c>
      <c r="U86" s="22">
        <f t="shared" si="4"/>
        <v>1.1178082191780823</v>
      </c>
      <c r="V86" s="22">
        <f t="shared" si="5"/>
        <v>0.95609756097560972</v>
      </c>
      <c r="X86" s="22">
        <f t="shared" si="24"/>
        <v>1E-3</v>
      </c>
      <c r="Y86" s="22">
        <f t="shared" si="6"/>
        <v>8</v>
      </c>
      <c r="Z86" s="22">
        <f t="shared" si="25"/>
        <v>0.80000000000000016</v>
      </c>
      <c r="AA86" s="22">
        <f t="shared" si="14"/>
        <v>0.64000000000000024</v>
      </c>
      <c r="AB86" s="22">
        <f t="shared" si="15"/>
        <v>5.1200000000000019</v>
      </c>
      <c r="AC86" s="22">
        <f t="shared" si="16"/>
        <v>-0.35999999999999976</v>
      </c>
      <c r="AD86" s="22">
        <v>1</v>
      </c>
      <c r="AE86" s="22">
        <f t="shared" si="17"/>
        <v>6.4000000000000012E-3</v>
      </c>
      <c r="AF86" s="22" t="str">
        <f t="shared" si="18"/>
        <v>1+0.0064j</v>
      </c>
      <c r="AH86" s="22" t="str">
        <f t="shared" si="19"/>
        <v>-0.36-0.002304j</v>
      </c>
      <c r="AI86" s="22" t="str">
        <f t="shared" si="20"/>
        <v>4.76-0.002304j</v>
      </c>
      <c r="AK86" s="22" t="str">
        <f t="shared" si="21"/>
        <v>1.07563000009306+0.000520641075675296j</v>
      </c>
      <c r="AO86" s="22">
        <f t="shared" si="22"/>
        <v>1.0756301260969434</v>
      </c>
      <c r="AP86" s="22">
        <v>16</v>
      </c>
      <c r="AR86" s="22">
        <f>Compensation!$C$16</f>
        <v>1.0051282051282051</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0.3</v>
      </c>
      <c r="B87" s="22">
        <f t="shared" si="1"/>
        <v>8</v>
      </c>
      <c r="C87" s="22">
        <f t="shared" si="23"/>
        <v>0.8500000000000002</v>
      </c>
      <c r="D87" s="22">
        <f t="shared" si="7"/>
        <v>0.72250000000000036</v>
      </c>
      <c r="E87" s="22">
        <f t="shared" si="8"/>
        <v>5.7800000000000029</v>
      </c>
      <c r="F87" s="22">
        <f t="shared" si="9"/>
        <v>-0.27749999999999964</v>
      </c>
      <c r="G87" s="22">
        <f>1</f>
        <v>1</v>
      </c>
      <c r="H87" s="22">
        <f t="shared" si="10"/>
        <v>2.0400000000000005</v>
      </c>
      <c r="I87" s="22" t="str">
        <f t="shared" si="11"/>
        <v>1+2.04j</v>
      </c>
      <c r="K87" s="22" t="str">
        <f t="shared" si="12"/>
        <v>-0.2775-0.566099999999999j</v>
      </c>
      <c r="M87" s="22" t="str">
        <f t="shared" si="2"/>
        <v>5.5025-0.566099999999999j</v>
      </c>
      <c r="O87" s="22" t="str">
        <f t="shared" si="3"/>
        <v>1.03942988128666+0.106937075110655j</v>
      </c>
      <c r="S87" s="22">
        <f t="shared" si="13"/>
        <v>1.0449162723131562</v>
      </c>
      <c r="U87" s="22">
        <f t="shared" si="4"/>
        <v>1.1178082191780823</v>
      </c>
      <c r="V87" s="22">
        <f t="shared" si="5"/>
        <v>0.95609756097560972</v>
      </c>
      <c r="X87" s="22">
        <f t="shared" si="24"/>
        <v>1E-3</v>
      </c>
      <c r="Y87" s="22">
        <f t="shared" si="6"/>
        <v>8</v>
      </c>
      <c r="Z87" s="22">
        <f t="shared" si="25"/>
        <v>0.8500000000000002</v>
      </c>
      <c r="AA87" s="22">
        <f t="shared" si="14"/>
        <v>0.72250000000000036</v>
      </c>
      <c r="AB87" s="22">
        <f t="shared" si="15"/>
        <v>5.7800000000000029</v>
      </c>
      <c r="AC87" s="22">
        <f t="shared" si="16"/>
        <v>-0.27749999999999964</v>
      </c>
      <c r="AD87" s="22">
        <v>1</v>
      </c>
      <c r="AE87" s="22">
        <f t="shared" si="17"/>
        <v>6.8000000000000014E-3</v>
      </c>
      <c r="AF87" s="22" t="str">
        <f t="shared" si="18"/>
        <v>1+0.0068j</v>
      </c>
      <c r="AH87" s="22" t="str">
        <f t="shared" si="19"/>
        <v>-0.2775-0.001887j</v>
      </c>
      <c r="AI87" s="22" t="str">
        <f t="shared" si="20"/>
        <v>5.5025-0.001887j</v>
      </c>
      <c r="AK87" s="22" t="str">
        <f t="shared" si="21"/>
        <v>1.0504314984546+0.000360229756943905j</v>
      </c>
      <c r="AO87" s="22">
        <f t="shared" si="22"/>
        <v>1.0504315602222993</v>
      </c>
      <c r="AP87" s="22">
        <v>17</v>
      </c>
      <c r="AR87" s="22">
        <f>Compensation!$C$16</f>
        <v>1.0051282051282051</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0.3</v>
      </c>
      <c r="B88" s="22">
        <f t="shared" si="1"/>
        <v>8</v>
      </c>
      <c r="C88" s="22">
        <f t="shared" si="23"/>
        <v>0.90000000000000024</v>
      </c>
      <c r="D88" s="22">
        <f t="shared" si="7"/>
        <v>0.81000000000000039</v>
      </c>
      <c r="E88" s="22">
        <f t="shared" si="8"/>
        <v>6.4800000000000031</v>
      </c>
      <c r="F88" s="22">
        <f t="shared" si="9"/>
        <v>-0.18999999999999961</v>
      </c>
      <c r="G88" s="22">
        <f>1</f>
        <v>1</v>
      </c>
      <c r="H88" s="22">
        <f t="shared" si="10"/>
        <v>2.1600000000000006</v>
      </c>
      <c r="I88" s="22" t="str">
        <f t="shared" si="11"/>
        <v>1+2.16j</v>
      </c>
      <c r="K88" s="22" t="str">
        <f t="shared" si="12"/>
        <v>-0.19-0.410399999999999j</v>
      </c>
      <c r="M88" s="22" t="str">
        <f t="shared" si="2"/>
        <v>6.29-0.410399999999999j</v>
      </c>
      <c r="O88" s="22" t="str">
        <f t="shared" si="3"/>
        <v>1.02583958000019+0.0669323630575637j</v>
      </c>
      <c r="S88" s="22">
        <f t="shared" si="13"/>
        <v>1.0280208096723704</v>
      </c>
      <c r="U88" s="22">
        <f t="shared" si="4"/>
        <v>1.1178082191780823</v>
      </c>
      <c r="V88" s="22">
        <f t="shared" si="5"/>
        <v>0.95609756097560972</v>
      </c>
      <c r="X88" s="22">
        <f t="shared" si="24"/>
        <v>1E-3</v>
      </c>
      <c r="Y88" s="22">
        <f t="shared" si="6"/>
        <v>8</v>
      </c>
      <c r="Z88" s="22">
        <f t="shared" si="25"/>
        <v>0.90000000000000024</v>
      </c>
      <c r="AA88" s="22">
        <f t="shared" si="14"/>
        <v>0.81000000000000039</v>
      </c>
      <c r="AB88" s="22">
        <f t="shared" si="15"/>
        <v>6.4800000000000031</v>
      </c>
      <c r="AC88" s="22">
        <f t="shared" si="16"/>
        <v>-0.18999999999999961</v>
      </c>
      <c r="AD88" s="22">
        <v>1</v>
      </c>
      <c r="AE88" s="22">
        <f t="shared" si="17"/>
        <v>7.2000000000000024E-3</v>
      </c>
      <c r="AF88" s="22" t="str">
        <f t="shared" si="18"/>
        <v>1+0.0072j</v>
      </c>
      <c r="AH88" s="22" t="str">
        <f t="shared" si="19"/>
        <v>-0.19-0.001368j</v>
      </c>
      <c r="AI88" s="22" t="str">
        <f t="shared" si="20"/>
        <v>6.29-0.001368j</v>
      </c>
      <c r="AK88" s="22" t="str">
        <f t="shared" si="21"/>
        <v>1.03020662853563+0.00022405765784368j</v>
      </c>
      <c r="AO88" s="22">
        <f t="shared" si="22"/>
        <v>1.030206652900564</v>
      </c>
      <c r="AP88" s="22">
        <v>18</v>
      </c>
      <c r="AR88" s="22">
        <f>Compensation!$C$16</f>
        <v>1.0051282051282051</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0.3</v>
      </c>
      <c r="B89" s="22">
        <f t="shared" si="1"/>
        <v>8</v>
      </c>
      <c r="C89" s="22">
        <f t="shared" si="23"/>
        <v>0.95000000000000029</v>
      </c>
      <c r="D89" s="22">
        <f t="shared" si="7"/>
        <v>0.90250000000000052</v>
      </c>
      <c r="E89" s="22">
        <f t="shared" si="8"/>
        <v>7.2200000000000042</v>
      </c>
      <c r="F89" s="22">
        <f t="shared" si="9"/>
        <v>-9.7499999999999476E-2</v>
      </c>
      <c r="G89" s="22">
        <f>1</f>
        <v>1</v>
      </c>
      <c r="H89" s="22">
        <f t="shared" si="10"/>
        <v>2.2800000000000007</v>
      </c>
      <c r="I89" s="22" t="str">
        <f t="shared" si="11"/>
        <v>1+2.28j</v>
      </c>
      <c r="K89" s="22" t="str">
        <f t="shared" si="12"/>
        <v>-0.0974999999999995-0.222299999999999j</v>
      </c>
      <c r="M89" s="22" t="str">
        <f t="shared" si="2"/>
        <v>7.1225-0.222299999999999j</v>
      </c>
      <c r="O89" s="22" t="str">
        <f t="shared" si="3"/>
        <v>1.0127025163941+0.0316074088303838j</v>
      </c>
      <c r="S89" s="22">
        <f t="shared" si="13"/>
        <v>1.0131956449787538</v>
      </c>
      <c r="U89" s="22">
        <f t="shared" si="4"/>
        <v>1.1178082191780823</v>
      </c>
      <c r="V89" s="22">
        <f t="shared" si="5"/>
        <v>0.95609756097560972</v>
      </c>
      <c r="X89" s="22">
        <f t="shared" si="24"/>
        <v>1E-3</v>
      </c>
      <c r="Y89" s="22">
        <f t="shared" si="6"/>
        <v>8</v>
      </c>
      <c r="Z89" s="22">
        <f t="shared" si="25"/>
        <v>0.95000000000000029</v>
      </c>
      <c r="AA89" s="22">
        <f t="shared" si="14"/>
        <v>0.90250000000000052</v>
      </c>
      <c r="AB89" s="22">
        <f t="shared" si="15"/>
        <v>7.2200000000000042</v>
      </c>
      <c r="AC89" s="22">
        <f t="shared" si="16"/>
        <v>-9.7499999999999476E-2</v>
      </c>
      <c r="AD89" s="22">
        <v>1</v>
      </c>
      <c r="AE89" s="22">
        <f t="shared" si="17"/>
        <v>7.6000000000000026E-3</v>
      </c>
      <c r="AF89" s="22" t="str">
        <f t="shared" si="18"/>
        <v>1+0.0076j</v>
      </c>
      <c r="AH89" s="22" t="str">
        <f t="shared" si="19"/>
        <v>-0.0974999999999995-0.000740999999999996j</v>
      </c>
      <c r="AI89" s="22" t="str">
        <f t="shared" si="20"/>
        <v>7.1225-0.000740999999999996j</v>
      </c>
      <c r="AK89" s="22" t="str">
        <f t="shared" si="21"/>
        <v>1.01368900271726+0.000105460660022953j</v>
      </c>
      <c r="AO89" s="22">
        <f t="shared" si="22"/>
        <v>1.0136890082031391</v>
      </c>
      <c r="AP89" s="22">
        <v>19</v>
      </c>
      <c r="AR89" s="22">
        <f>Compensation!$C$16</f>
        <v>1.0051282051282051</v>
      </c>
      <c r="CC89" s="24"/>
      <c r="CD89" s="24"/>
      <c r="CE89" s="24"/>
    </row>
    <row r="90" spans="1:111" s="22" customFormat="1">
      <c r="A90" s="22">
        <f t="shared" si="0"/>
        <v>0.3</v>
      </c>
      <c r="B90" s="22">
        <f t="shared" si="1"/>
        <v>8</v>
      </c>
      <c r="C90" s="22">
        <f t="shared" si="23"/>
        <v>1.0000000000000002</v>
      </c>
      <c r="D90" s="22">
        <f t="shared" si="7"/>
        <v>1.0000000000000004</v>
      </c>
      <c r="E90" s="22">
        <f t="shared" si="8"/>
        <v>8.0000000000000036</v>
      </c>
      <c r="F90" s="22">
        <f t="shared" si="9"/>
        <v>0</v>
      </c>
      <c r="G90" s="22">
        <f>1</f>
        <v>1</v>
      </c>
      <c r="H90" s="22">
        <f t="shared" si="10"/>
        <v>2.4000000000000004</v>
      </c>
      <c r="I90" s="22" t="str">
        <f t="shared" si="11"/>
        <v>1+2.4j</v>
      </c>
      <c r="K90" s="22" t="str">
        <f t="shared" si="12"/>
        <v>0</v>
      </c>
      <c r="M90" s="22" t="str">
        <f t="shared" si="2"/>
        <v>8</v>
      </c>
      <c r="O90" s="22" t="str">
        <f t="shared" si="3"/>
        <v>1</v>
      </c>
      <c r="S90" s="22">
        <f t="shared" si="13"/>
        <v>1</v>
      </c>
      <c r="U90" s="22">
        <f t="shared" si="4"/>
        <v>1.1178082191780823</v>
      </c>
      <c r="V90" s="22">
        <f t="shared" si="5"/>
        <v>0.95609756097560972</v>
      </c>
      <c r="X90" s="22">
        <f t="shared" si="24"/>
        <v>1E-3</v>
      </c>
      <c r="Y90" s="22">
        <f t="shared" si="6"/>
        <v>8</v>
      </c>
      <c r="Z90" s="22">
        <f t="shared" si="25"/>
        <v>1.0000000000000002</v>
      </c>
      <c r="AA90" s="22">
        <f t="shared" si="14"/>
        <v>1.0000000000000004</v>
      </c>
      <c r="AB90" s="22">
        <f t="shared" si="15"/>
        <v>8.0000000000000036</v>
      </c>
      <c r="AC90" s="22">
        <f t="shared" si="16"/>
        <v>0</v>
      </c>
      <c r="AD90" s="22">
        <v>1</v>
      </c>
      <c r="AE90" s="22">
        <f t="shared" si="17"/>
        <v>8.0000000000000019E-3</v>
      </c>
      <c r="AF90" s="22" t="str">
        <f t="shared" si="18"/>
        <v>1+0.008j</v>
      </c>
      <c r="AH90" s="22" t="str">
        <f t="shared" si="19"/>
        <v>0</v>
      </c>
      <c r="AI90" s="22" t="str">
        <f t="shared" si="20"/>
        <v>8</v>
      </c>
      <c r="AK90" s="22" t="str">
        <f t="shared" si="21"/>
        <v>1</v>
      </c>
      <c r="AO90" s="22">
        <f t="shared" si="22"/>
        <v>1</v>
      </c>
      <c r="AP90" s="22">
        <v>20</v>
      </c>
      <c r="AR90" s="22">
        <f>Compensation!$C$16</f>
        <v>1.0051282051282051</v>
      </c>
      <c r="CC90" s="24"/>
      <c r="CD90" s="24"/>
      <c r="CE90" s="24"/>
    </row>
    <row r="91" spans="1:111" s="22" customFormat="1">
      <c r="A91" s="22">
        <f t="shared" si="0"/>
        <v>0.3</v>
      </c>
      <c r="B91" s="22">
        <f t="shared" si="1"/>
        <v>8</v>
      </c>
      <c r="C91" s="22">
        <f t="shared" si="23"/>
        <v>1.0500000000000003</v>
      </c>
      <c r="D91" s="22">
        <f t="shared" si="7"/>
        <v>1.1025000000000005</v>
      </c>
      <c r="E91" s="22">
        <f t="shared" si="8"/>
        <v>8.8200000000000038</v>
      </c>
      <c r="F91" s="22">
        <f t="shared" si="9"/>
        <v>0.10250000000000048</v>
      </c>
      <c r="G91" s="22">
        <f>1</f>
        <v>1</v>
      </c>
      <c r="H91" s="22">
        <f t="shared" si="10"/>
        <v>2.5200000000000005</v>
      </c>
      <c r="I91" s="22" t="str">
        <f t="shared" si="11"/>
        <v>1+2.52j</v>
      </c>
      <c r="K91" s="22" t="str">
        <f t="shared" si="12"/>
        <v>0.1025+0.258300000000001j</v>
      </c>
      <c r="M91" s="22" t="str">
        <f t="shared" si="2"/>
        <v>8.9225+0.258300000000001j</v>
      </c>
      <c r="O91" s="22" t="str">
        <f t="shared" si="3"/>
        <v>0.987684448341418-0.0285927590929212j</v>
      </c>
      <c r="S91" s="22">
        <f t="shared" si="13"/>
        <v>0.98809823163895849</v>
      </c>
      <c r="U91" s="22">
        <f t="shared" si="4"/>
        <v>1.1178082191780823</v>
      </c>
      <c r="V91" s="22">
        <f t="shared" si="5"/>
        <v>0.95609756097560972</v>
      </c>
      <c r="X91" s="22">
        <f t="shared" si="24"/>
        <v>1E-3</v>
      </c>
      <c r="Y91" s="22">
        <f t="shared" si="6"/>
        <v>8</v>
      </c>
      <c r="Z91" s="22">
        <f t="shared" si="25"/>
        <v>1.0500000000000003</v>
      </c>
      <c r="AA91" s="22">
        <f t="shared" si="14"/>
        <v>1.1025000000000005</v>
      </c>
      <c r="AB91" s="22">
        <f t="shared" si="15"/>
        <v>8.8200000000000038</v>
      </c>
      <c r="AC91" s="22">
        <f t="shared" si="16"/>
        <v>0.10250000000000048</v>
      </c>
      <c r="AD91" s="22">
        <v>1</v>
      </c>
      <c r="AE91" s="22">
        <f t="shared" si="17"/>
        <v>8.400000000000003E-3</v>
      </c>
      <c r="AF91" s="22" t="str">
        <f t="shared" si="18"/>
        <v>1+0.0084j</v>
      </c>
      <c r="AH91" s="22" t="str">
        <f t="shared" si="19"/>
        <v>0.1025+0.000861000000000004j</v>
      </c>
      <c r="AI91" s="22" t="str">
        <f t="shared" si="20"/>
        <v>8.9225+0.000861000000000004j</v>
      </c>
      <c r="AK91" s="22" t="str">
        <f t="shared" si="21"/>
        <v>0.988512179083218-0.0000953890710216481j</v>
      </c>
      <c r="AO91" s="22">
        <f t="shared" si="22"/>
        <v>0.9885121836856271</v>
      </c>
      <c r="AP91" s="22">
        <v>21</v>
      </c>
      <c r="AR91" s="22">
        <f>Compensation!$C$16</f>
        <v>1.0051282051282051</v>
      </c>
      <c r="CC91" s="24"/>
      <c r="CD91" s="24"/>
      <c r="CE91" s="24"/>
    </row>
    <row r="92" spans="1:111" s="22" customFormat="1">
      <c r="A92" s="22">
        <f t="shared" si="0"/>
        <v>0.3</v>
      </c>
      <c r="B92" s="22">
        <f t="shared" si="1"/>
        <v>8</v>
      </c>
      <c r="C92" s="22">
        <f t="shared" si="23"/>
        <v>1.1000000000000003</v>
      </c>
      <c r="D92" s="22">
        <f t="shared" si="7"/>
        <v>1.2100000000000006</v>
      </c>
      <c r="E92" s="22">
        <f t="shared" si="8"/>
        <v>9.680000000000005</v>
      </c>
      <c r="F92" s="22">
        <f t="shared" si="9"/>
        <v>0.21000000000000063</v>
      </c>
      <c r="G92" s="22">
        <f>1</f>
        <v>1</v>
      </c>
      <c r="H92" s="22">
        <f t="shared" si="10"/>
        <v>2.6400000000000006</v>
      </c>
      <c r="I92" s="22" t="str">
        <f t="shared" si="11"/>
        <v>1+2.64j</v>
      </c>
      <c r="K92" s="22" t="str">
        <f t="shared" si="12"/>
        <v>0.210000000000001+0.554400000000002j</v>
      </c>
      <c r="M92" s="22" t="str">
        <f t="shared" si="2"/>
        <v>9.89000000000001+0.554400000000002j</v>
      </c>
      <c r="O92" s="22" t="str">
        <f t="shared" si="3"/>
        <v>0.975700443362084-0.0546944717694581j</v>
      </c>
      <c r="S92" s="22">
        <f t="shared" si="13"/>
        <v>0.97723223463980513</v>
      </c>
      <c r="U92" s="22">
        <f t="shared" si="4"/>
        <v>1.1178082191780823</v>
      </c>
      <c r="V92" s="22">
        <f t="shared" si="5"/>
        <v>0.95609756097560972</v>
      </c>
      <c r="X92" s="22">
        <f t="shared" si="24"/>
        <v>1E-3</v>
      </c>
      <c r="Y92" s="22">
        <f t="shared" si="6"/>
        <v>8</v>
      </c>
      <c r="Z92" s="22">
        <f t="shared" si="25"/>
        <v>1.1000000000000003</v>
      </c>
      <c r="AA92" s="22">
        <f t="shared" si="14"/>
        <v>1.2100000000000006</v>
      </c>
      <c r="AB92" s="22">
        <f t="shared" si="15"/>
        <v>9.680000000000005</v>
      </c>
      <c r="AC92" s="22">
        <f t="shared" si="16"/>
        <v>0.21000000000000063</v>
      </c>
      <c r="AD92" s="22">
        <v>1</v>
      </c>
      <c r="AE92" s="22">
        <f t="shared" si="17"/>
        <v>8.8000000000000023E-3</v>
      </c>
      <c r="AF92" s="22" t="str">
        <f t="shared" si="18"/>
        <v>1+0.0088j</v>
      </c>
      <c r="AH92" s="22" t="str">
        <f t="shared" si="19"/>
        <v>0.210000000000001+0.00184800000000001j</v>
      </c>
      <c r="AI92" s="22" t="str">
        <f t="shared" si="20"/>
        <v>9.89000000000001+0.00184800000000001j</v>
      </c>
      <c r="AK92" s="22" t="str">
        <f t="shared" si="21"/>
        <v>0.978766396564545-0.000182887795839362j</v>
      </c>
      <c r="AO92" s="22">
        <f t="shared" si="22"/>
        <v>0.97876641365133188</v>
      </c>
      <c r="AP92" s="22">
        <v>22</v>
      </c>
      <c r="AR92" s="22">
        <f>Compensation!$C$16</f>
        <v>1.0051282051282051</v>
      </c>
      <c r="CC92" s="24"/>
      <c r="CD92" s="24"/>
      <c r="CE92" s="24"/>
    </row>
    <row r="93" spans="1:111" s="22" customFormat="1">
      <c r="A93" s="22">
        <f t="shared" si="0"/>
        <v>0.3</v>
      </c>
      <c r="B93" s="22">
        <f t="shared" si="1"/>
        <v>8</v>
      </c>
      <c r="C93" s="22">
        <f t="shared" si="23"/>
        <v>1.1500000000000004</v>
      </c>
      <c r="D93" s="22">
        <f t="shared" si="7"/>
        <v>1.3225000000000009</v>
      </c>
      <c r="E93" s="22">
        <f t="shared" si="8"/>
        <v>10.580000000000007</v>
      </c>
      <c r="F93" s="22">
        <f t="shared" si="9"/>
        <v>0.3225000000000009</v>
      </c>
      <c r="G93" s="22">
        <f>1</f>
        <v>1</v>
      </c>
      <c r="H93" s="22">
        <f t="shared" si="10"/>
        <v>2.7600000000000007</v>
      </c>
      <c r="I93" s="22" t="str">
        <f t="shared" si="11"/>
        <v>1+2.76j</v>
      </c>
      <c r="K93" s="22" t="str">
        <f t="shared" si="12"/>
        <v>0.322500000000001+0.890100000000002j</v>
      </c>
      <c r="M93" s="22" t="str">
        <f t="shared" si="2"/>
        <v>10.9025+0.890100000000002j</v>
      </c>
      <c r="O93" s="22" t="str">
        <f t="shared" si="3"/>
        <v>0.963994233284438-0.0787022487545499j</v>
      </c>
      <c r="S93" s="22">
        <f t="shared" si="13"/>
        <v>0.96720159520374782</v>
      </c>
      <c r="U93" s="22">
        <f t="shared" si="4"/>
        <v>1.1178082191780823</v>
      </c>
      <c r="V93" s="22">
        <f t="shared" si="5"/>
        <v>0.95609756097560972</v>
      </c>
      <c r="X93" s="22">
        <f t="shared" si="24"/>
        <v>1E-3</v>
      </c>
      <c r="Y93" s="22">
        <f t="shared" si="6"/>
        <v>8</v>
      </c>
      <c r="Z93" s="22">
        <f t="shared" si="25"/>
        <v>1.1500000000000004</v>
      </c>
      <c r="AA93" s="22">
        <f t="shared" si="14"/>
        <v>1.3225000000000009</v>
      </c>
      <c r="AB93" s="22">
        <f t="shared" si="15"/>
        <v>10.580000000000007</v>
      </c>
      <c r="AC93" s="22">
        <f t="shared" si="16"/>
        <v>0.3225000000000009</v>
      </c>
      <c r="AD93" s="22">
        <v>1</v>
      </c>
      <c r="AE93" s="22">
        <f t="shared" si="17"/>
        <v>9.2000000000000033E-3</v>
      </c>
      <c r="AF93" s="22" t="str">
        <f t="shared" si="18"/>
        <v>1+0.0092j</v>
      </c>
      <c r="AH93" s="22" t="str">
        <f t="shared" si="19"/>
        <v>0.322500000000001+0.00296700000000001j</v>
      </c>
      <c r="AI93" s="22" t="str">
        <f t="shared" si="20"/>
        <v>10.9025+0.00296700000000001j</v>
      </c>
      <c r="AK93" s="22" t="str">
        <f t="shared" si="21"/>
        <v>0.970419556656429-0.000264089412941952j</v>
      </c>
      <c r="AO93" s="22">
        <f t="shared" si="22"/>
        <v>0.97041959259099786</v>
      </c>
      <c r="AP93" s="22">
        <v>23</v>
      </c>
      <c r="AR93" s="22">
        <f>Compensation!$C$16</f>
        <v>1.0051282051282051</v>
      </c>
      <c r="CC93" s="24"/>
      <c r="CD93" s="24"/>
      <c r="CE93" s="24"/>
    </row>
    <row r="94" spans="1:111" s="22" customFormat="1">
      <c r="A94" s="22">
        <f t="shared" si="0"/>
        <v>0.3</v>
      </c>
      <c r="B94" s="22">
        <f t="shared" si="1"/>
        <v>8</v>
      </c>
      <c r="C94" s="22">
        <f t="shared" si="23"/>
        <v>1.2000000000000004</v>
      </c>
      <c r="D94" s="22">
        <f t="shared" si="7"/>
        <v>1.4400000000000011</v>
      </c>
      <c r="E94" s="22">
        <f t="shared" si="8"/>
        <v>11.520000000000008</v>
      </c>
      <c r="F94" s="22">
        <f t="shared" si="9"/>
        <v>0.44000000000000106</v>
      </c>
      <c r="G94" s="22">
        <f>1</f>
        <v>1</v>
      </c>
      <c r="H94" s="22">
        <f t="shared" si="10"/>
        <v>2.8800000000000008</v>
      </c>
      <c r="I94" s="22" t="str">
        <f t="shared" si="11"/>
        <v>1+2.88j</v>
      </c>
      <c r="K94" s="22" t="str">
        <f t="shared" si="12"/>
        <v>0.440000000000001+1.2672j</v>
      </c>
      <c r="M94" s="22" t="str">
        <f t="shared" si="2"/>
        <v>11.96+1.2672j</v>
      </c>
      <c r="O94" s="22" t="str">
        <f t="shared" si="3"/>
        <v>0.952517666840009-0.100922273195624j</v>
      </c>
      <c r="S94" s="22">
        <f t="shared" si="13"/>
        <v>0.95784926312510499</v>
      </c>
      <c r="U94" s="22">
        <f t="shared" si="4"/>
        <v>1.1178082191780823</v>
      </c>
      <c r="V94" s="22">
        <f t="shared" si="5"/>
        <v>0.95609756097560972</v>
      </c>
      <c r="X94" s="22">
        <f t="shared" si="24"/>
        <v>1E-3</v>
      </c>
      <c r="Y94" s="22">
        <f t="shared" si="6"/>
        <v>8</v>
      </c>
      <c r="Z94" s="22">
        <f t="shared" si="25"/>
        <v>1.2000000000000004</v>
      </c>
      <c r="AA94" s="22">
        <f t="shared" si="14"/>
        <v>1.4400000000000011</v>
      </c>
      <c r="AB94" s="22">
        <f t="shared" si="15"/>
        <v>11.520000000000008</v>
      </c>
      <c r="AC94" s="22">
        <f t="shared" si="16"/>
        <v>0.44000000000000106</v>
      </c>
      <c r="AD94" s="22">
        <v>1</v>
      </c>
      <c r="AE94" s="22">
        <f t="shared" si="17"/>
        <v>9.6000000000000026E-3</v>
      </c>
      <c r="AF94" s="22" t="str">
        <f t="shared" si="18"/>
        <v>1+0.0096j</v>
      </c>
      <c r="AH94" s="22" t="str">
        <f t="shared" si="19"/>
        <v>0.440000000000001+0.00422400000000001j</v>
      </c>
      <c r="AI94" s="22" t="str">
        <f t="shared" si="20"/>
        <v>11.96+0.00422400000000001j</v>
      </c>
      <c r="AK94" s="22" t="str">
        <f t="shared" si="21"/>
        <v>0.96321058219586-0.000340184071839074j</v>
      </c>
      <c r="AO94" s="22">
        <f t="shared" si="22"/>
        <v>0.96321064226849695</v>
      </c>
      <c r="AP94" s="22">
        <v>24</v>
      </c>
      <c r="AR94" s="22">
        <f>Compensation!$C$16</f>
        <v>1.0051282051282051</v>
      </c>
      <c r="CC94" s="24"/>
      <c r="CD94" s="24"/>
      <c r="CE94" s="24"/>
    </row>
    <row r="95" spans="1:111" s="22" customFormat="1">
      <c r="A95" s="22">
        <f t="shared" si="0"/>
        <v>0.3</v>
      </c>
      <c r="B95" s="22">
        <f t="shared" si="1"/>
        <v>8</v>
      </c>
      <c r="C95" s="22">
        <f t="shared" si="23"/>
        <v>1.2500000000000004</v>
      </c>
      <c r="D95" s="22">
        <f t="shared" si="7"/>
        <v>1.5625000000000011</v>
      </c>
      <c r="E95" s="22">
        <f t="shared" si="8"/>
        <v>12.500000000000009</v>
      </c>
      <c r="F95" s="22">
        <f t="shared" si="9"/>
        <v>0.56250000000000111</v>
      </c>
      <c r="G95" s="22">
        <f>1</f>
        <v>1</v>
      </c>
      <c r="H95" s="22">
        <f t="shared" si="10"/>
        <v>3.0000000000000009</v>
      </c>
      <c r="I95" s="22" t="str">
        <f t="shared" si="11"/>
        <v>1+3j</v>
      </c>
      <c r="K95" s="22" t="str">
        <f t="shared" si="12"/>
        <v>0.562500000000001+1.6875j</v>
      </c>
      <c r="M95" s="22" t="str">
        <f t="shared" si="2"/>
        <v>13.0625+1.6875j</v>
      </c>
      <c r="O95" s="22" t="str">
        <f t="shared" si="3"/>
        <v>0.941229452825941-0.121594235532538j</v>
      </c>
      <c r="S95" s="22">
        <f t="shared" si="13"/>
        <v>0.94905112664269176</v>
      </c>
      <c r="U95" s="22">
        <f t="shared" si="4"/>
        <v>1.1178082191780823</v>
      </c>
      <c r="V95" s="22">
        <f t="shared" si="5"/>
        <v>0.95609756097560972</v>
      </c>
      <c r="X95" s="22">
        <f t="shared" si="24"/>
        <v>1E-3</v>
      </c>
      <c r="Y95" s="22">
        <f t="shared" si="6"/>
        <v>8</v>
      </c>
      <c r="Z95" s="22">
        <f t="shared" si="25"/>
        <v>1.2500000000000004</v>
      </c>
      <c r="AA95" s="22">
        <f t="shared" si="14"/>
        <v>1.5625000000000011</v>
      </c>
      <c r="AB95" s="22">
        <f t="shared" si="15"/>
        <v>12.500000000000009</v>
      </c>
      <c r="AC95" s="22">
        <f t="shared" si="16"/>
        <v>0.56250000000000111</v>
      </c>
      <c r="AD95" s="22">
        <v>1</v>
      </c>
      <c r="AE95" s="22">
        <f t="shared" si="17"/>
        <v>1.0000000000000004E-2</v>
      </c>
      <c r="AF95" s="22" t="str">
        <f t="shared" si="18"/>
        <v>1+0.01j</v>
      </c>
      <c r="AH95" s="22" t="str">
        <f t="shared" si="19"/>
        <v>0.562500000000001+0.00562500000000001j</v>
      </c>
      <c r="AI95" s="22" t="str">
        <f t="shared" si="20"/>
        <v>13.0625+0.00562500000000001j</v>
      </c>
      <c r="AK95" s="22" t="str">
        <f t="shared" si="21"/>
        <v>0.956937621593034-0.000412078401642934j</v>
      </c>
      <c r="AO95" s="22">
        <f t="shared" si="22"/>
        <v>0.95693771031804464</v>
      </c>
      <c r="AP95" s="22">
        <v>25</v>
      </c>
      <c r="AR95" s="22">
        <f>Compensation!$C$16</f>
        <v>1.0051282051282051</v>
      </c>
      <c r="CC95" s="24"/>
      <c r="CD95" s="24"/>
      <c r="CE95" s="24"/>
    </row>
    <row r="96" spans="1:111" s="22" customFormat="1">
      <c r="A96" s="22">
        <f t="shared" si="0"/>
        <v>0.3</v>
      </c>
      <c r="B96" s="22">
        <f t="shared" si="1"/>
        <v>8</v>
      </c>
      <c r="C96" s="22">
        <f t="shared" si="23"/>
        <v>1.3000000000000005</v>
      </c>
      <c r="D96" s="22">
        <f t="shared" si="7"/>
        <v>1.6900000000000013</v>
      </c>
      <c r="E96" s="22">
        <f t="shared" si="8"/>
        <v>13.52000000000001</v>
      </c>
      <c r="F96" s="22">
        <f t="shared" si="9"/>
        <v>0.69000000000000128</v>
      </c>
      <c r="G96" s="22">
        <f>1</f>
        <v>1</v>
      </c>
      <c r="H96" s="22">
        <f t="shared" si="10"/>
        <v>3.120000000000001</v>
      </c>
      <c r="I96" s="22" t="str">
        <f t="shared" si="11"/>
        <v>1+3.12j</v>
      </c>
      <c r="K96" s="22" t="str">
        <f t="shared" si="12"/>
        <v>0.690000000000001+2.1528j</v>
      </c>
      <c r="M96" s="22" t="str">
        <f t="shared" si="2"/>
        <v>14.21+2.1528j</v>
      </c>
      <c r="O96" s="22" t="str">
        <f t="shared" si="3"/>
        <v>0.93009516671902-0.140908435954448j</v>
      </c>
      <c r="S96" s="22">
        <f t="shared" si="13"/>
        <v>0.94070835357044147</v>
      </c>
      <c r="U96" s="22">
        <f t="shared" si="4"/>
        <v>1.1178082191780823</v>
      </c>
      <c r="V96" s="22">
        <f t="shared" si="5"/>
        <v>0.95609756097560972</v>
      </c>
      <c r="X96" s="22">
        <f t="shared" si="24"/>
        <v>1E-3</v>
      </c>
      <c r="Y96" s="22">
        <f t="shared" si="6"/>
        <v>8</v>
      </c>
      <c r="Z96" s="22">
        <f t="shared" si="25"/>
        <v>1.3000000000000005</v>
      </c>
      <c r="AA96" s="22">
        <f t="shared" si="14"/>
        <v>1.6900000000000013</v>
      </c>
      <c r="AB96" s="22">
        <f t="shared" si="15"/>
        <v>13.52000000000001</v>
      </c>
      <c r="AC96" s="22">
        <f t="shared" si="16"/>
        <v>0.69000000000000128</v>
      </c>
      <c r="AD96" s="22">
        <v>1</v>
      </c>
      <c r="AE96" s="22">
        <f t="shared" si="17"/>
        <v>1.0400000000000005E-2</v>
      </c>
      <c r="AF96" s="22" t="str">
        <f t="shared" si="18"/>
        <v>1+0.0104j</v>
      </c>
      <c r="AH96" s="22" t="str">
        <f t="shared" si="19"/>
        <v>0.690000000000001+0.00717600000000001j</v>
      </c>
      <c r="AI96" s="22" t="str">
        <f t="shared" si="20"/>
        <v>14.21+0.00717600000000001j</v>
      </c>
      <c r="AK96" s="22" t="str">
        <f t="shared" si="21"/>
        <v>0.95144240338571-0.000480475065918076j</v>
      </c>
      <c r="AO96" s="22">
        <f t="shared" si="22"/>
        <v>0.95144252470481094</v>
      </c>
      <c r="AP96" s="22">
        <v>26</v>
      </c>
      <c r="AR96" s="22">
        <f>Compensation!$C$16</f>
        <v>1.0051282051282051</v>
      </c>
      <c r="CC96" s="24"/>
      <c r="CD96" s="24"/>
      <c r="CE96" s="24"/>
    </row>
    <row r="97" spans="1:83" s="22" customFormat="1">
      <c r="A97" s="22">
        <f t="shared" si="0"/>
        <v>0.3</v>
      </c>
      <c r="B97" s="22">
        <f t="shared" si="1"/>
        <v>8</v>
      </c>
      <c r="C97" s="22">
        <f t="shared" si="23"/>
        <v>1.3500000000000005</v>
      </c>
      <c r="D97" s="22">
        <f t="shared" si="7"/>
        <v>1.8225000000000013</v>
      </c>
      <c r="E97" s="22">
        <f t="shared" si="8"/>
        <v>14.580000000000011</v>
      </c>
      <c r="F97" s="22">
        <f t="shared" si="9"/>
        <v>0.82250000000000134</v>
      </c>
      <c r="G97" s="22">
        <f>1</f>
        <v>1</v>
      </c>
      <c r="H97" s="22">
        <f t="shared" si="10"/>
        <v>3.2400000000000011</v>
      </c>
      <c r="I97" s="22" t="str">
        <f t="shared" si="11"/>
        <v>1+3.24j</v>
      </c>
      <c r="K97" s="22" t="str">
        <f t="shared" si="12"/>
        <v>0.822500000000001+2.6649j</v>
      </c>
      <c r="M97" s="22" t="str">
        <f t="shared" si="2"/>
        <v>15.4025+2.6649j</v>
      </c>
      <c r="O97" s="22" t="str">
        <f t="shared" si="3"/>
        <v>0.919086708733455-0.159017962675136j</v>
      </c>
      <c r="S97" s="22">
        <f t="shared" si="13"/>
        <v>0.93274170627448916</v>
      </c>
      <c r="U97" s="22">
        <f t="shared" si="4"/>
        <v>1.1178082191780823</v>
      </c>
      <c r="V97" s="22">
        <f t="shared" si="5"/>
        <v>0.95609756097560972</v>
      </c>
      <c r="X97" s="22">
        <f t="shared" si="24"/>
        <v>1E-3</v>
      </c>
      <c r="Y97" s="22">
        <f t="shared" si="6"/>
        <v>8</v>
      </c>
      <c r="Z97" s="22">
        <f t="shared" si="25"/>
        <v>1.3500000000000005</v>
      </c>
      <c r="AA97" s="22">
        <f t="shared" si="14"/>
        <v>1.8225000000000013</v>
      </c>
      <c r="AB97" s="22">
        <f t="shared" si="15"/>
        <v>14.580000000000011</v>
      </c>
      <c r="AC97" s="22">
        <f t="shared" si="16"/>
        <v>0.82250000000000134</v>
      </c>
      <c r="AD97" s="22">
        <v>1</v>
      </c>
      <c r="AE97" s="22">
        <f t="shared" si="17"/>
        <v>1.0800000000000004E-2</v>
      </c>
      <c r="AF97" s="22" t="str">
        <f t="shared" si="18"/>
        <v>1+0.0108j</v>
      </c>
      <c r="AH97" s="22" t="str">
        <f t="shared" si="19"/>
        <v>0.822500000000001+0.00888300000000001j</v>
      </c>
      <c r="AI97" s="22" t="str">
        <f t="shared" si="20"/>
        <v>15.4025+0.00888300000000001j</v>
      </c>
      <c r="AK97" s="22" t="str">
        <f t="shared" si="21"/>
        <v>0.946599263141055-0.000545927041355754j</v>
      </c>
      <c r="AO97" s="22">
        <f t="shared" si="22"/>
        <v>0.9465994205658077</v>
      </c>
      <c r="AP97" s="22">
        <v>27</v>
      </c>
      <c r="AR97" s="22">
        <f>Compensation!$C$16</f>
        <v>1.0051282051282051</v>
      </c>
      <c r="CC97" s="24"/>
      <c r="CD97" s="24"/>
      <c r="CE97" s="24"/>
    </row>
    <row r="98" spans="1:83" s="22" customFormat="1">
      <c r="A98" s="22">
        <f t="shared" si="0"/>
        <v>0.3</v>
      </c>
      <c r="B98" s="22">
        <f t="shared" si="1"/>
        <v>8</v>
      </c>
      <c r="C98" s="22">
        <f t="shared" si="23"/>
        <v>1.4000000000000006</v>
      </c>
      <c r="D98" s="22">
        <f t="shared" si="7"/>
        <v>1.9600000000000015</v>
      </c>
      <c r="E98" s="22">
        <f t="shared" si="8"/>
        <v>15.680000000000012</v>
      </c>
      <c r="F98" s="22">
        <f t="shared" si="9"/>
        <v>0.96000000000000152</v>
      </c>
      <c r="G98" s="22">
        <f>1</f>
        <v>1</v>
      </c>
      <c r="H98" s="22">
        <f t="shared" si="10"/>
        <v>3.3600000000000012</v>
      </c>
      <c r="I98" s="22" t="str">
        <f t="shared" si="11"/>
        <v>1+3.36j</v>
      </c>
      <c r="K98" s="22" t="str">
        <f t="shared" si="12"/>
        <v>0.960000000000002+3.2256j</v>
      </c>
      <c r="M98" s="22" t="str">
        <f t="shared" si="2"/>
        <v>16.64+3.2256j</v>
      </c>
      <c r="O98" s="22" t="str">
        <f t="shared" si="3"/>
        <v>0.908181561034364-0.176047502600507j</v>
      </c>
      <c r="S98" s="22">
        <f t="shared" si="13"/>
        <v>0.92508727749044839</v>
      </c>
      <c r="U98" s="22">
        <f t="shared" si="4"/>
        <v>1.1178082191780823</v>
      </c>
      <c r="V98" s="22">
        <f t="shared" si="5"/>
        <v>0.95609756097560972</v>
      </c>
      <c r="X98" s="22">
        <f t="shared" si="24"/>
        <v>1E-3</v>
      </c>
      <c r="Y98" s="22">
        <f t="shared" si="6"/>
        <v>8</v>
      </c>
      <c r="Z98" s="22">
        <f t="shared" si="25"/>
        <v>1.4000000000000006</v>
      </c>
      <c r="AA98" s="22">
        <f t="shared" si="14"/>
        <v>1.9600000000000015</v>
      </c>
      <c r="AB98" s="22">
        <f t="shared" si="15"/>
        <v>15.680000000000012</v>
      </c>
      <c r="AC98" s="22">
        <f t="shared" si="16"/>
        <v>0.96000000000000152</v>
      </c>
      <c r="AD98" s="22">
        <v>1</v>
      </c>
      <c r="AE98" s="22">
        <f t="shared" si="17"/>
        <v>1.1200000000000005E-2</v>
      </c>
      <c r="AF98" s="22" t="str">
        <f t="shared" si="18"/>
        <v>1+0.0112j</v>
      </c>
      <c r="AH98" s="22" t="str">
        <f t="shared" si="19"/>
        <v>0.960000000000002+0.010752j</v>
      </c>
      <c r="AI98" s="22" t="str">
        <f t="shared" si="20"/>
        <v>16.64+0.010752j</v>
      </c>
      <c r="AK98" s="22" t="str">
        <f t="shared" si="21"/>
        <v>0.942307298880456-0.000608875485430449j</v>
      </c>
      <c r="AO98" s="22">
        <f t="shared" si="22"/>
        <v>0.9423074955940538</v>
      </c>
      <c r="AP98" s="22">
        <v>28</v>
      </c>
      <c r="AR98" s="22">
        <f>Compensation!$C$16</f>
        <v>1.0051282051282051</v>
      </c>
      <c r="CC98" s="24"/>
      <c r="CD98" s="24"/>
      <c r="CE98" s="24"/>
    </row>
    <row r="99" spans="1:83" s="22" customFormat="1">
      <c r="A99" s="22">
        <f t="shared" si="0"/>
        <v>0.3</v>
      </c>
      <c r="B99" s="22">
        <f t="shared" si="1"/>
        <v>8</v>
      </c>
      <c r="C99" s="22">
        <f t="shared" si="23"/>
        <v>1.4500000000000006</v>
      </c>
      <c r="D99" s="22">
        <f t="shared" si="7"/>
        <v>2.1025000000000018</v>
      </c>
      <c r="E99" s="22">
        <f t="shared" si="8"/>
        <v>16.820000000000014</v>
      </c>
      <c r="F99" s="22">
        <f t="shared" si="9"/>
        <v>1.1025000000000018</v>
      </c>
      <c r="G99" s="22">
        <f>1</f>
        <v>1</v>
      </c>
      <c r="H99" s="22">
        <f t="shared" si="10"/>
        <v>3.4800000000000013</v>
      </c>
      <c r="I99" s="22" t="str">
        <f t="shared" si="11"/>
        <v>1+3.48j</v>
      </c>
      <c r="K99" s="22" t="str">
        <f t="shared" si="12"/>
        <v>1.1025+3.83670000000001j</v>
      </c>
      <c r="M99" s="22" t="str">
        <f t="shared" si="2"/>
        <v>17.9225+3.83670000000001j</v>
      </c>
      <c r="O99" s="22" t="str">
        <f t="shared" si="3"/>
        <v>0.897362012093197-0.192099809278727j</v>
      </c>
      <c r="S99" s="22">
        <f t="shared" si="13"/>
        <v>0.91769325892308617</v>
      </c>
      <c r="U99" s="22">
        <f t="shared" si="4"/>
        <v>1.1178082191780823</v>
      </c>
      <c r="V99" s="22">
        <f t="shared" si="5"/>
        <v>0.95609756097560972</v>
      </c>
      <c r="X99" s="22">
        <f t="shared" si="24"/>
        <v>1E-3</v>
      </c>
      <c r="Y99" s="22">
        <f t="shared" si="6"/>
        <v>8</v>
      </c>
      <c r="Z99" s="22">
        <f t="shared" si="25"/>
        <v>1.4500000000000006</v>
      </c>
      <c r="AA99" s="22">
        <f t="shared" si="14"/>
        <v>2.1025000000000018</v>
      </c>
      <c r="AB99" s="22">
        <f t="shared" si="15"/>
        <v>16.820000000000014</v>
      </c>
      <c r="AC99" s="22">
        <f t="shared" si="16"/>
        <v>1.1025000000000018</v>
      </c>
      <c r="AD99" s="22">
        <v>1</v>
      </c>
      <c r="AE99" s="22">
        <f t="shared" si="17"/>
        <v>1.1600000000000004E-2</v>
      </c>
      <c r="AF99" s="22" t="str">
        <f t="shared" si="18"/>
        <v>1+0.0116j</v>
      </c>
      <c r="AH99" s="22" t="str">
        <f t="shared" si="19"/>
        <v>1.1025+0.012789j</v>
      </c>
      <c r="AI99" s="22" t="str">
        <f t="shared" si="20"/>
        <v>17.9225+0.012789j</v>
      </c>
      <c r="AK99" s="22" t="str">
        <f t="shared" si="21"/>
        <v>0.938484666508851-0.000669676685729206j</v>
      </c>
      <c r="AO99" s="22">
        <f t="shared" si="22"/>
        <v>0.93848490544019558</v>
      </c>
      <c r="AP99" s="22">
        <v>29</v>
      </c>
      <c r="AR99" s="22">
        <f>Compensation!$C$16</f>
        <v>1.0051282051282051</v>
      </c>
      <c r="CC99" s="24"/>
      <c r="CD99" s="24"/>
      <c r="CE99" s="24"/>
    </row>
    <row r="100" spans="1:83" s="22" customFormat="1">
      <c r="A100" s="22">
        <f t="shared" si="0"/>
        <v>0.3</v>
      </c>
      <c r="B100" s="22">
        <f t="shared" si="1"/>
        <v>8</v>
      </c>
      <c r="C100" s="22">
        <f t="shared" si="23"/>
        <v>1.5000000000000007</v>
      </c>
      <c r="D100" s="22">
        <f t="shared" si="7"/>
        <v>2.2500000000000018</v>
      </c>
      <c r="E100" s="22">
        <f t="shared" si="8"/>
        <v>18.000000000000014</v>
      </c>
      <c r="F100" s="22">
        <f t="shared" si="9"/>
        <v>1.2500000000000018</v>
      </c>
      <c r="G100" s="22">
        <f>1</f>
        <v>1</v>
      </c>
      <c r="H100" s="22">
        <f t="shared" si="10"/>
        <v>3.6000000000000014</v>
      </c>
      <c r="I100" s="22" t="str">
        <f t="shared" si="11"/>
        <v>1+3.6j</v>
      </c>
      <c r="K100" s="22" t="str">
        <f t="shared" si="12"/>
        <v>1.25+4.50000000000001j</v>
      </c>
      <c r="M100" s="22" t="str">
        <f t="shared" si="2"/>
        <v>19.25+4.50000000000001j</v>
      </c>
      <c r="O100" s="22" t="str">
        <f t="shared" si="3"/>
        <v>0.886614425075964-0.207260514952823j</v>
      </c>
      <c r="S100" s="22">
        <f t="shared" si="13"/>
        <v>0.91051746815274859</v>
      </c>
      <c r="U100" s="22">
        <f t="shared" si="4"/>
        <v>1.1178082191780823</v>
      </c>
      <c r="V100" s="22">
        <f t="shared" si="5"/>
        <v>0.95609756097560972</v>
      </c>
      <c r="X100" s="22">
        <f t="shared" si="24"/>
        <v>1E-3</v>
      </c>
      <c r="Y100" s="22">
        <f t="shared" si="6"/>
        <v>8</v>
      </c>
      <c r="Z100" s="22">
        <f t="shared" si="25"/>
        <v>1.5000000000000007</v>
      </c>
      <c r="AA100" s="22">
        <f t="shared" si="14"/>
        <v>2.2500000000000018</v>
      </c>
      <c r="AB100" s="22">
        <f t="shared" si="15"/>
        <v>18.000000000000014</v>
      </c>
      <c r="AC100" s="22">
        <f t="shared" si="16"/>
        <v>1.2500000000000018</v>
      </c>
      <c r="AD100" s="22">
        <v>1</v>
      </c>
      <c r="AE100" s="22">
        <f t="shared" si="17"/>
        <v>1.2000000000000005E-2</v>
      </c>
      <c r="AF100" s="22" t="str">
        <f t="shared" si="18"/>
        <v>1+0.012j</v>
      </c>
      <c r="AH100" s="22" t="str">
        <f t="shared" si="19"/>
        <v>1.25+0.015j</v>
      </c>
      <c r="AI100" s="22" t="str">
        <f t="shared" si="20"/>
        <v>19.25+0.015j</v>
      </c>
      <c r="AK100" s="22" t="str">
        <f t="shared" si="21"/>
        <v>0.935064367307857-0.000728621584915213j</v>
      </c>
      <c r="AO100" s="22">
        <f t="shared" si="22"/>
        <v>0.9350646511863534</v>
      </c>
      <c r="AP100" s="22">
        <v>30</v>
      </c>
      <c r="AR100" s="22">
        <f>Compensation!$C$16</f>
        <v>1.0051282051282051</v>
      </c>
      <c r="CC100" s="24"/>
      <c r="CD100" s="24"/>
      <c r="CE100" s="24"/>
    </row>
    <row r="101" spans="1:83" s="22" customFormat="1">
      <c r="A101" s="22">
        <f t="shared" si="0"/>
        <v>0.3</v>
      </c>
      <c r="B101" s="22">
        <f t="shared" si="1"/>
        <v>8</v>
      </c>
      <c r="C101" s="22">
        <f t="shared" si="23"/>
        <v>1.5500000000000007</v>
      </c>
      <c r="D101" s="22">
        <f t="shared" si="7"/>
        <v>2.4025000000000021</v>
      </c>
      <c r="E101" s="22">
        <f t="shared" si="8"/>
        <v>19.220000000000017</v>
      </c>
      <c r="F101" s="22">
        <f t="shared" si="9"/>
        <v>1.4025000000000021</v>
      </c>
      <c r="G101" s="22">
        <f>1</f>
        <v>1</v>
      </c>
      <c r="H101" s="22">
        <f t="shared" si="10"/>
        <v>3.7200000000000015</v>
      </c>
      <c r="I101" s="22" t="str">
        <f t="shared" si="11"/>
        <v>1+3.72j</v>
      </c>
      <c r="K101" s="22" t="str">
        <f t="shared" si="12"/>
        <v>1.4025+5.21730000000001j</v>
      </c>
      <c r="M101" s="22" t="str">
        <f t="shared" si="2"/>
        <v>20.6225+5.21730000000001j</v>
      </c>
      <c r="O101" s="22" t="str">
        <f t="shared" si="3"/>
        <v>0.875928581168418-0.221601754711116j</v>
      </c>
      <c r="S101" s="22">
        <f t="shared" si="13"/>
        <v>0.90352543793673212</v>
      </c>
      <c r="U101" s="22">
        <f t="shared" si="4"/>
        <v>1.1178082191780823</v>
      </c>
      <c r="V101" s="22">
        <f t="shared" si="5"/>
        <v>0.95609756097560972</v>
      </c>
      <c r="X101" s="22">
        <f t="shared" si="24"/>
        <v>1E-3</v>
      </c>
      <c r="Y101" s="22">
        <f t="shared" si="6"/>
        <v>8</v>
      </c>
      <c r="Z101" s="22">
        <f t="shared" si="25"/>
        <v>1.5500000000000007</v>
      </c>
      <c r="AA101" s="22">
        <f t="shared" si="14"/>
        <v>2.4025000000000021</v>
      </c>
      <c r="AB101" s="22">
        <f t="shared" si="15"/>
        <v>19.220000000000017</v>
      </c>
      <c r="AC101" s="22">
        <f t="shared" si="16"/>
        <v>1.4025000000000021</v>
      </c>
      <c r="AD101" s="22">
        <v>1</v>
      </c>
      <c r="AE101" s="22">
        <f t="shared" si="17"/>
        <v>1.2400000000000007E-2</v>
      </c>
      <c r="AF101" s="22" t="str">
        <f t="shared" si="18"/>
        <v>1+0.0124j</v>
      </c>
      <c r="AH101" s="22" t="str">
        <f t="shared" si="19"/>
        <v>1.4025+0.017391j</v>
      </c>
      <c r="AI101" s="22" t="str">
        <f t="shared" si="20"/>
        <v>20.6225+0.017391j</v>
      </c>
      <c r="AK101" s="22" t="str">
        <f t="shared" si="21"/>
        <v>0.931991093783045-0.000785950156963556j</v>
      </c>
      <c r="AO101" s="22">
        <f t="shared" si="22"/>
        <v>0.93199142517974143</v>
      </c>
      <c r="AP101" s="22">
        <v>31</v>
      </c>
      <c r="AR101" s="22">
        <f>Compensation!$C$16</f>
        <v>1.0051282051282051</v>
      </c>
      <c r="CC101" s="24"/>
      <c r="CD101" s="24"/>
      <c r="CE101" s="24"/>
    </row>
    <row r="102" spans="1:83" s="22" customFormat="1">
      <c r="A102" s="22">
        <f t="shared" si="0"/>
        <v>0.3</v>
      </c>
      <c r="B102" s="22">
        <f t="shared" si="1"/>
        <v>8</v>
      </c>
      <c r="C102" s="22">
        <f t="shared" si="23"/>
        <v>1.6000000000000008</v>
      </c>
      <c r="D102" s="22">
        <f t="shared" si="7"/>
        <v>2.5600000000000023</v>
      </c>
      <c r="E102" s="22">
        <f t="shared" si="8"/>
        <v>20.480000000000018</v>
      </c>
      <c r="F102" s="22">
        <f t="shared" si="9"/>
        <v>1.5600000000000023</v>
      </c>
      <c r="G102" s="22">
        <f>1</f>
        <v>1</v>
      </c>
      <c r="H102" s="22">
        <f t="shared" si="10"/>
        <v>3.8400000000000016</v>
      </c>
      <c r="I102" s="22" t="str">
        <f t="shared" si="11"/>
        <v>1+3.84j</v>
      </c>
      <c r="K102" s="22" t="str">
        <f t="shared" si="12"/>
        <v>1.56+5.99040000000001j</v>
      </c>
      <c r="M102" s="22" t="str">
        <f t="shared" ref="M102:M133" si="26">IMSUM(K102,E102)</f>
        <v>22.04+5.99040000000001j</v>
      </c>
      <c r="O102" s="22" t="str">
        <f t="shared" ref="O102:O133" si="27">IMDIV(E102,M102)</f>
        <v>0.865297105959552-0.2351849266579j</v>
      </c>
      <c r="S102" s="22">
        <f t="shared" si="13"/>
        <v>0.89668892672378753</v>
      </c>
      <c r="U102" s="22">
        <f t="shared" si="4"/>
        <v>1.1178082191780823</v>
      </c>
      <c r="V102" s="22">
        <f t="shared" si="5"/>
        <v>0.95609756097560972</v>
      </c>
      <c r="X102" s="22">
        <f t="shared" si="24"/>
        <v>1E-3</v>
      </c>
      <c r="Y102" s="22">
        <f t="shared" si="6"/>
        <v>8</v>
      </c>
      <c r="Z102" s="22">
        <f t="shared" si="25"/>
        <v>1.6000000000000008</v>
      </c>
      <c r="AA102" s="22">
        <f t="shared" si="14"/>
        <v>2.5600000000000023</v>
      </c>
      <c r="AB102" s="22">
        <f t="shared" si="15"/>
        <v>20.480000000000018</v>
      </c>
      <c r="AC102" s="22">
        <f t="shared" si="16"/>
        <v>1.5600000000000023</v>
      </c>
      <c r="AD102" s="22">
        <v>1</v>
      </c>
      <c r="AE102" s="22">
        <f t="shared" si="17"/>
        <v>1.2800000000000006E-2</v>
      </c>
      <c r="AF102" s="22" t="str">
        <f t="shared" si="18"/>
        <v>1+0.0128j</v>
      </c>
      <c r="AH102" s="22" t="str">
        <f t="shared" si="19"/>
        <v>1.56+0.019968j</v>
      </c>
      <c r="AI102" s="22" t="str">
        <f t="shared" si="20"/>
        <v>22.04+0.019968j</v>
      </c>
      <c r="AK102" s="22" t="str">
        <f t="shared" si="21"/>
        <v>0.929218838008014-0.00084186214869982j</v>
      </c>
      <c r="AO102" s="22">
        <f t="shared" si="22"/>
        <v>0.92921921936690555</v>
      </c>
      <c r="AP102" s="22">
        <v>32</v>
      </c>
      <c r="AR102" s="22">
        <f>Compensation!$C$16</f>
        <v>1.0051282051282051</v>
      </c>
      <c r="CC102" s="24"/>
      <c r="CD102" s="24"/>
      <c r="CE102" s="24"/>
    </row>
    <row r="103" spans="1:83" s="22" customFormat="1">
      <c r="A103" s="22">
        <f t="shared" si="0"/>
        <v>0.3</v>
      </c>
      <c r="B103" s="22">
        <f t="shared" si="1"/>
        <v>8</v>
      </c>
      <c r="C103" s="22">
        <f t="shared" si="23"/>
        <v>1.6500000000000008</v>
      </c>
      <c r="D103" s="22">
        <f t="shared" si="7"/>
        <v>2.7225000000000028</v>
      </c>
      <c r="E103" s="22">
        <f t="shared" si="8"/>
        <v>21.780000000000022</v>
      </c>
      <c r="F103" s="22">
        <f t="shared" si="9"/>
        <v>1.7225000000000028</v>
      </c>
      <c r="G103" s="22">
        <f>1</f>
        <v>1</v>
      </c>
      <c r="H103" s="22">
        <f t="shared" si="10"/>
        <v>3.9600000000000017</v>
      </c>
      <c r="I103" s="22" t="str">
        <f t="shared" si="11"/>
        <v>1+3.96j</v>
      </c>
      <c r="K103" s="22" t="str">
        <f t="shared" si="12"/>
        <v>1.7225+6.82110000000001j</v>
      </c>
      <c r="M103" s="22" t="str">
        <f t="shared" si="26"/>
        <v>23.5025+6.82110000000001j</v>
      </c>
      <c r="O103" s="22" t="str">
        <f t="shared" si="27"/>
        <v>0.854714976208625-0.248062815624579j</v>
      </c>
      <c r="S103" s="22">
        <f t="shared" si="13"/>
        <v>0.88998474765071356</v>
      </c>
      <c r="U103" s="22">
        <f t="shared" si="4"/>
        <v>1.1178082191780823</v>
      </c>
      <c r="V103" s="22">
        <f t="shared" si="5"/>
        <v>0.95609756097560972</v>
      </c>
      <c r="X103" s="22">
        <f t="shared" si="24"/>
        <v>1E-3</v>
      </c>
      <c r="Y103" s="22">
        <f t="shared" si="6"/>
        <v>8</v>
      </c>
      <c r="Z103" s="22">
        <f t="shared" si="25"/>
        <v>1.6500000000000008</v>
      </c>
      <c r="AA103" s="22">
        <f t="shared" si="14"/>
        <v>2.7225000000000028</v>
      </c>
      <c r="AB103" s="22">
        <f t="shared" si="15"/>
        <v>21.780000000000022</v>
      </c>
      <c r="AC103" s="22">
        <f t="shared" si="16"/>
        <v>1.7225000000000028</v>
      </c>
      <c r="AD103" s="22">
        <v>1</v>
      </c>
      <c r="AE103" s="22">
        <f t="shared" si="17"/>
        <v>1.3200000000000007E-2</v>
      </c>
      <c r="AF103" s="22" t="str">
        <f t="shared" si="18"/>
        <v>1+0.0132j</v>
      </c>
      <c r="AH103" s="22" t="str">
        <f t="shared" si="19"/>
        <v>1.7225+0.022737j</v>
      </c>
      <c r="AI103" s="22" t="str">
        <f t="shared" si="20"/>
        <v>23.5025+0.022737j</v>
      </c>
      <c r="AK103" s="22" t="str">
        <f t="shared" si="21"/>
        <v>0.926709057151632-0.000896525213592455j</v>
      </c>
      <c r="AO103" s="22">
        <f t="shared" si="22"/>
        <v>0.92670949081377441</v>
      </c>
      <c r="AP103" s="22">
        <v>33</v>
      </c>
      <c r="AR103" s="22">
        <f>Compensation!$C$16</f>
        <v>1.0051282051282051</v>
      </c>
      <c r="CC103" s="24"/>
      <c r="CD103" s="24"/>
      <c r="CE103" s="24"/>
    </row>
    <row r="104" spans="1:83" s="22" customFormat="1">
      <c r="A104" s="22">
        <f t="shared" si="0"/>
        <v>0.3</v>
      </c>
      <c r="B104" s="22">
        <f t="shared" si="1"/>
        <v>8</v>
      </c>
      <c r="C104" s="22">
        <f t="shared" si="23"/>
        <v>1.7000000000000008</v>
      </c>
      <c r="D104" s="22">
        <f t="shared" si="7"/>
        <v>2.8900000000000028</v>
      </c>
      <c r="E104" s="22">
        <f t="shared" si="8"/>
        <v>23.120000000000022</v>
      </c>
      <c r="F104" s="22">
        <f t="shared" si="9"/>
        <v>1.8900000000000028</v>
      </c>
      <c r="G104" s="22">
        <f>1</f>
        <v>1</v>
      </c>
      <c r="H104" s="22">
        <f t="shared" si="10"/>
        <v>4.0800000000000018</v>
      </c>
      <c r="I104" s="22" t="str">
        <f t="shared" si="11"/>
        <v>1+4.08j</v>
      </c>
      <c r="K104" s="22" t="str">
        <f t="shared" si="12"/>
        <v>1.89+7.71120000000001j</v>
      </c>
      <c r="M104" s="22" t="str">
        <f t="shared" si="26"/>
        <v>25.01+7.71120000000001j</v>
      </c>
      <c r="O104" s="22" t="str">
        <f t="shared" si="27"/>
        <v>0.844179099690634-0.260281242444399j</v>
      </c>
      <c r="S104" s="22">
        <f t="shared" si="13"/>
        <v>0.88339384055068515</v>
      </c>
      <c r="U104" s="22">
        <f t="shared" si="4"/>
        <v>1.1178082191780823</v>
      </c>
      <c r="V104" s="22">
        <f t="shared" si="5"/>
        <v>0.95609756097560972</v>
      </c>
      <c r="X104" s="22">
        <f t="shared" si="24"/>
        <v>1E-3</v>
      </c>
      <c r="Y104" s="22">
        <f t="shared" si="6"/>
        <v>8</v>
      </c>
      <c r="Z104" s="22">
        <f t="shared" si="25"/>
        <v>1.7000000000000008</v>
      </c>
      <c r="AA104" s="22">
        <f t="shared" si="14"/>
        <v>2.8900000000000028</v>
      </c>
      <c r="AB104" s="22">
        <f t="shared" si="15"/>
        <v>23.120000000000022</v>
      </c>
      <c r="AC104" s="22">
        <f t="shared" si="16"/>
        <v>1.8900000000000028</v>
      </c>
      <c r="AD104" s="22">
        <v>1</v>
      </c>
      <c r="AE104" s="22">
        <f t="shared" si="17"/>
        <v>1.3600000000000006E-2</v>
      </c>
      <c r="AF104" s="22" t="str">
        <f t="shared" si="18"/>
        <v>1+0.0136j</v>
      </c>
      <c r="AH104" s="22" t="str">
        <f t="shared" si="19"/>
        <v>1.89+0.025704j</v>
      </c>
      <c r="AI104" s="22" t="str">
        <f t="shared" si="20"/>
        <v>25.01+0.025704j</v>
      </c>
      <c r="AK104" s="22" t="str">
        <f t="shared" si="21"/>
        <v>0.924429251463983-0.000950081146726518j</v>
      </c>
      <c r="AO104" s="22">
        <f t="shared" si="22"/>
        <v>0.92442973968628095</v>
      </c>
      <c r="AP104" s="22">
        <v>34</v>
      </c>
      <c r="AR104" s="22">
        <f>Compensation!$C$16</f>
        <v>1.0051282051282051</v>
      </c>
      <c r="CC104" s="24"/>
      <c r="CD104" s="24"/>
      <c r="CE104" s="24"/>
    </row>
    <row r="105" spans="1:83" s="22" customFormat="1">
      <c r="A105" s="22">
        <f t="shared" si="0"/>
        <v>0.3</v>
      </c>
      <c r="B105" s="22">
        <f t="shared" si="1"/>
        <v>8</v>
      </c>
      <c r="C105" s="22">
        <f t="shared" si="23"/>
        <v>1.7500000000000009</v>
      </c>
      <c r="D105" s="22">
        <f t="shared" si="7"/>
        <v>3.0625000000000031</v>
      </c>
      <c r="E105" s="22">
        <f t="shared" si="8"/>
        <v>24.500000000000025</v>
      </c>
      <c r="F105" s="22">
        <f t="shared" si="9"/>
        <v>2.0625000000000031</v>
      </c>
      <c r="G105" s="22">
        <f>1</f>
        <v>1</v>
      </c>
      <c r="H105" s="22">
        <f t="shared" si="10"/>
        <v>4.200000000000002</v>
      </c>
      <c r="I105" s="22" t="str">
        <f t="shared" si="11"/>
        <v>1+4.2j</v>
      </c>
      <c r="K105" s="22" t="str">
        <f t="shared" si="12"/>
        <v>2.0625+8.66250000000001j</v>
      </c>
      <c r="M105" s="22" t="str">
        <f t="shared" si="26"/>
        <v>26.5625+8.66250000000001j</v>
      </c>
      <c r="O105" s="22" t="str">
        <f t="shared" si="27"/>
        <v>0.833687959304018-0.271880355669499j</v>
      </c>
      <c r="S105" s="22">
        <f t="shared" si="13"/>
        <v>0.87690053101105547</v>
      </c>
      <c r="U105" s="22">
        <f t="shared" si="4"/>
        <v>1.1178082191780823</v>
      </c>
      <c r="V105" s="22">
        <f t="shared" si="5"/>
        <v>0.95609756097560972</v>
      </c>
      <c r="X105" s="22">
        <f t="shared" si="24"/>
        <v>1E-3</v>
      </c>
      <c r="Y105" s="22">
        <f t="shared" si="6"/>
        <v>8</v>
      </c>
      <c r="Z105" s="22">
        <f t="shared" si="25"/>
        <v>1.7500000000000009</v>
      </c>
      <c r="AA105" s="22">
        <f t="shared" si="14"/>
        <v>3.0625000000000031</v>
      </c>
      <c r="AB105" s="22">
        <f t="shared" si="15"/>
        <v>24.500000000000025</v>
      </c>
      <c r="AC105" s="22">
        <f t="shared" si="16"/>
        <v>2.0625000000000031</v>
      </c>
      <c r="AD105" s="22">
        <v>1</v>
      </c>
      <c r="AE105" s="22">
        <f t="shared" si="17"/>
        <v>1.4000000000000007E-2</v>
      </c>
      <c r="AF105" s="22" t="str">
        <f t="shared" si="18"/>
        <v>1+0.014j</v>
      </c>
      <c r="AH105" s="22" t="str">
        <f t="shared" si="19"/>
        <v>2.0625+0.028875j</v>
      </c>
      <c r="AI105" s="22" t="str">
        <f t="shared" si="20"/>
        <v>26.5625+0.028875j</v>
      </c>
      <c r="AK105" s="22" t="str">
        <f t="shared" si="21"/>
        <v>0.922351851236161-0.00100265071828496j</v>
      </c>
      <c r="AO105" s="22">
        <f t="shared" si="22"/>
        <v>0.92235239620615517</v>
      </c>
      <c r="AP105" s="22">
        <v>35</v>
      </c>
      <c r="AR105" s="22">
        <f>Compensation!$C$16</f>
        <v>1.0051282051282051</v>
      </c>
      <c r="CC105" s="24"/>
      <c r="CD105" s="24"/>
      <c r="CE105" s="24"/>
    </row>
    <row r="106" spans="1:83" s="22" customFormat="1">
      <c r="A106" s="22">
        <f t="shared" si="0"/>
        <v>0.3</v>
      </c>
      <c r="B106" s="22">
        <f t="shared" si="1"/>
        <v>8</v>
      </c>
      <c r="C106" s="22">
        <f t="shared" si="23"/>
        <v>1.8000000000000009</v>
      </c>
      <c r="D106" s="22">
        <f t="shared" si="7"/>
        <v>3.2400000000000033</v>
      </c>
      <c r="E106" s="22">
        <f t="shared" si="8"/>
        <v>25.920000000000027</v>
      </c>
      <c r="F106" s="22">
        <f t="shared" si="9"/>
        <v>2.2400000000000033</v>
      </c>
      <c r="G106" s="22">
        <f>1</f>
        <v>1</v>
      </c>
      <c r="H106" s="22">
        <f t="shared" si="10"/>
        <v>4.3200000000000021</v>
      </c>
      <c r="I106" s="22" t="str">
        <f t="shared" si="11"/>
        <v>1+4.32j</v>
      </c>
      <c r="K106" s="22" t="str">
        <f t="shared" si="12"/>
        <v>2.24+9.67680000000001j</v>
      </c>
      <c r="M106" s="22" t="str">
        <f t="shared" si="26"/>
        <v>28.16+9.67680000000001j</v>
      </c>
      <c r="O106" s="22" t="str">
        <f t="shared" si="27"/>
        <v>0.823241312632865-0.282895651068385j</v>
      </c>
      <c r="S106" s="22">
        <f t="shared" si="13"/>
        <v>0.87049193460875218</v>
      </c>
      <c r="U106" s="22">
        <f t="shared" si="4"/>
        <v>1.1178082191780823</v>
      </c>
      <c r="V106" s="22">
        <f t="shared" si="5"/>
        <v>0.95609756097560972</v>
      </c>
      <c r="X106" s="22">
        <f t="shared" si="24"/>
        <v>1E-3</v>
      </c>
      <c r="Y106" s="22">
        <f t="shared" si="6"/>
        <v>8</v>
      </c>
      <c r="Z106" s="22">
        <f t="shared" si="25"/>
        <v>1.8000000000000009</v>
      </c>
      <c r="AA106" s="22">
        <f t="shared" si="14"/>
        <v>3.2400000000000033</v>
      </c>
      <c r="AB106" s="22">
        <f t="shared" si="15"/>
        <v>25.920000000000027</v>
      </c>
      <c r="AC106" s="22">
        <f t="shared" si="16"/>
        <v>2.2400000000000033</v>
      </c>
      <c r="AD106" s="22">
        <v>1</v>
      </c>
      <c r="AE106" s="22">
        <f t="shared" si="17"/>
        <v>1.4400000000000008E-2</v>
      </c>
      <c r="AF106" s="22" t="str">
        <f t="shared" si="18"/>
        <v>1+0.0144j</v>
      </c>
      <c r="AH106" s="22" t="str">
        <f t="shared" si="19"/>
        <v>2.24+0.032256j</v>
      </c>
      <c r="AI106" s="22" t="str">
        <f t="shared" si="20"/>
        <v>28.16+0.032256j</v>
      </c>
      <c r="AK106" s="22" t="str">
        <f t="shared" si="21"/>
        <v>0.920453337758911-0.00105433745961475j</v>
      </c>
      <c r="AO106" s="22">
        <f t="shared" si="22"/>
        <v>0.92045394160653082</v>
      </c>
      <c r="AP106" s="22">
        <v>36</v>
      </c>
      <c r="AR106" s="22">
        <f>Compensation!$C$16</f>
        <v>1.0051282051282051</v>
      </c>
      <c r="CC106" s="24"/>
      <c r="CD106" s="24"/>
      <c r="CE106" s="24"/>
    </row>
    <row r="107" spans="1:83" s="22" customFormat="1">
      <c r="A107" s="22">
        <f t="shared" si="0"/>
        <v>0.3</v>
      </c>
      <c r="B107" s="22">
        <f t="shared" si="1"/>
        <v>8</v>
      </c>
      <c r="C107" s="22">
        <f t="shared" si="23"/>
        <v>1.850000000000001</v>
      </c>
      <c r="D107" s="22">
        <f t="shared" si="7"/>
        <v>3.4225000000000034</v>
      </c>
      <c r="E107" s="22">
        <f t="shared" si="8"/>
        <v>27.380000000000027</v>
      </c>
      <c r="F107" s="22">
        <f t="shared" si="9"/>
        <v>2.4225000000000034</v>
      </c>
      <c r="G107" s="22">
        <f>1</f>
        <v>1</v>
      </c>
      <c r="H107" s="22">
        <f t="shared" si="10"/>
        <v>4.4400000000000022</v>
      </c>
      <c r="I107" s="22" t="str">
        <f t="shared" si="11"/>
        <v>1+4.44j</v>
      </c>
      <c r="K107" s="22" t="str">
        <f t="shared" si="12"/>
        <v>2.4225+10.7559j</v>
      </c>
      <c r="M107" s="22" t="str">
        <f t="shared" si="26"/>
        <v>29.8025+10.7559j</v>
      </c>
      <c r="O107" s="22" t="str">
        <f t="shared" si="27"/>
        <v>0.812839938847962-0.293358781922818j</v>
      </c>
      <c r="S107" s="22">
        <f t="shared" si="13"/>
        <v>0.86415747472182292</v>
      </c>
      <c r="U107" s="22">
        <f t="shared" si="4"/>
        <v>1.1178082191780823</v>
      </c>
      <c r="V107" s="22">
        <f t="shared" si="5"/>
        <v>0.95609756097560972</v>
      </c>
      <c r="X107" s="22">
        <f t="shared" si="24"/>
        <v>1E-3</v>
      </c>
      <c r="Y107" s="22">
        <f t="shared" si="6"/>
        <v>8</v>
      </c>
      <c r="Z107" s="22">
        <f t="shared" si="25"/>
        <v>1.850000000000001</v>
      </c>
      <c r="AA107" s="22">
        <f t="shared" si="14"/>
        <v>3.4225000000000034</v>
      </c>
      <c r="AB107" s="22">
        <f t="shared" si="15"/>
        <v>27.380000000000027</v>
      </c>
      <c r="AC107" s="22">
        <f t="shared" si="16"/>
        <v>2.4225000000000034</v>
      </c>
      <c r="AD107" s="22">
        <v>1</v>
      </c>
      <c r="AE107" s="22">
        <f t="shared" si="17"/>
        <v>1.4800000000000008E-2</v>
      </c>
      <c r="AF107" s="22" t="str">
        <f t="shared" si="18"/>
        <v>1+0.0148j</v>
      </c>
      <c r="AH107" s="22" t="str">
        <f t="shared" si="19"/>
        <v>2.4225+0.0358530000000001j</v>
      </c>
      <c r="AI107" s="22" t="str">
        <f t="shared" si="20"/>
        <v>29.8025+0.0358530000000001j</v>
      </c>
      <c r="AK107" s="22" t="str">
        <f t="shared" si="21"/>
        <v>0.918713543298893-0.00110523065742456j</v>
      </c>
      <c r="AO107" s="22">
        <f t="shared" si="22"/>
        <v>0.91871420810587923</v>
      </c>
      <c r="AP107" s="22">
        <v>37</v>
      </c>
      <c r="AR107" s="22">
        <f>Compensation!$C$16</f>
        <v>1.0051282051282051</v>
      </c>
      <c r="CC107" s="24"/>
      <c r="CD107" s="24"/>
      <c r="CE107" s="24"/>
    </row>
    <row r="108" spans="1:83" s="22" customFormat="1">
      <c r="A108" s="22">
        <f t="shared" si="0"/>
        <v>0.3</v>
      </c>
      <c r="B108" s="22">
        <f t="shared" si="1"/>
        <v>8</v>
      </c>
      <c r="C108" s="22">
        <f t="shared" si="23"/>
        <v>1.900000000000001</v>
      </c>
      <c r="D108" s="22">
        <f t="shared" si="7"/>
        <v>3.6100000000000039</v>
      </c>
      <c r="E108" s="22">
        <f t="shared" si="8"/>
        <v>28.880000000000031</v>
      </c>
      <c r="F108" s="22">
        <f t="shared" si="9"/>
        <v>2.6100000000000039</v>
      </c>
      <c r="G108" s="22">
        <f>1</f>
        <v>1</v>
      </c>
      <c r="H108" s="22">
        <f t="shared" si="10"/>
        <v>4.5600000000000023</v>
      </c>
      <c r="I108" s="22" t="str">
        <f t="shared" si="11"/>
        <v>1+4.56j</v>
      </c>
      <c r="K108" s="22" t="str">
        <f t="shared" si="12"/>
        <v>2.61+11.9016j</v>
      </c>
      <c r="M108" s="22" t="str">
        <f t="shared" si="26"/>
        <v>31.49+11.9016j</v>
      </c>
      <c r="O108" s="22" t="str">
        <f t="shared" si="27"/>
        <v>0.802485425775952-0.303298207158306j</v>
      </c>
      <c r="S108" s="22">
        <f t="shared" si="13"/>
        <v>0.85788848986814936</v>
      </c>
      <c r="U108" s="22">
        <f t="shared" si="4"/>
        <v>1.1178082191780823</v>
      </c>
      <c r="V108" s="22">
        <f t="shared" si="5"/>
        <v>0.95609756097560972</v>
      </c>
      <c r="X108" s="22">
        <f t="shared" si="24"/>
        <v>1E-3</v>
      </c>
      <c r="Y108" s="22">
        <f t="shared" si="6"/>
        <v>8</v>
      </c>
      <c r="Z108" s="22">
        <f t="shared" si="25"/>
        <v>1.900000000000001</v>
      </c>
      <c r="AA108" s="22">
        <f t="shared" si="14"/>
        <v>3.6100000000000039</v>
      </c>
      <c r="AB108" s="22">
        <f t="shared" si="15"/>
        <v>28.880000000000031</v>
      </c>
      <c r="AC108" s="22">
        <f t="shared" si="16"/>
        <v>2.6100000000000039</v>
      </c>
      <c r="AD108" s="22">
        <v>1</v>
      </c>
      <c r="AE108" s="22">
        <f t="shared" si="17"/>
        <v>1.5200000000000009E-2</v>
      </c>
      <c r="AF108" s="22" t="str">
        <f t="shared" si="18"/>
        <v>1+0.0152j</v>
      </c>
      <c r="AH108" s="22" t="str">
        <f t="shared" si="19"/>
        <v>2.61+0.0396720000000001j</v>
      </c>
      <c r="AI108" s="22" t="str">
        <f t="shared" si="20"/>
        <v>31.49+0.0396720000000001j</v>
      </c>
      <c r="AK108" s="22" t="str">
        <f t="shared" si="21"/>
        <v>0.917115089319278-0.00115540774288582j</v>
      </c>
      <c r="AO108" s="22">
        <f t="shared" si="22"/>
        <v>0.91711581712680079</v>
      </c>
      <c r="AP108" s="22">
        <v>38</v>
      </c>
      <c r="AR108" s="22">
        <f>Compensation!$C$16</f>
        <v>1.0051282051282051</v>
      </c>
      <c r="CC108" s="24"/>
      <c r="CD108" s="24"/>
      <c r="CE108" s="24"/>
    </row>
    <row r="109" spans="1:83" s="22" customFormat="1">
      <c r="A109" s="22">
        <f t="shared" si="0"/>
        <v>0.3</v>
      </c>
      <c r="B109" s="22">
        <f t="shared" si="1"/>
        <v>8</v>
      </c>
      <c r="C109" s="22">
        <f t="shared" si="23"/>
        <v>1.9500000000000011</v>
      </c>
      <c r="D109" s="22">
        <f t="shared" si="7"/>
        <v>3.8025000000000042</v>
      </c>
      <c r="E109" s="22">
        <f t="shared" si="8"/>
        <v>30.420000000000034</v>
      </c>
      <c r="F109" s="22">
        <f t="shared" si="9"/>
        <v>2.8025000000000042</v>
      </c>
      <c r="G109" s="22">
        <f>1</f>
        <v>1</v>
      </c>
      <c r="H109" s="22">
        <f t="shared" si="10"/>
        <v>4.6800000000000024</v>
      </c>
      <c r="I109" s="22" t="str">
        <f t="shared" si="11"/>
        <v>1+4.68j</v>
      </c>
      <c r="K109" s="22" t="str">
        <f t="shared" si="12"/>
        <v>2.8025+13.1157j</v>
      </c>
      <c r="M109" s="22" t="str">
        <f t="shared" si="26"/>
        <v>33.2225+13.1157j</v>
      </c>
      <c r="O109" s="22" t="str">
        <f t="shared" si="27"/>
        <v>0.792179990949076-0.312739712763663j</v>
      </c>
      <c r="S109" s="22">
        <f t="shared" si="13"/>
        <v>0.8516779121238125</v>
      </c>
      <c r="U109" s="22">
        <f t="shared" si="4"/>
        <v>1.1178082191780823</v>
      </c>
      <c r="V109" s="22">
        <f t="shared" si="5"/>
        <v>0.95609756097560972</v>
      </c>
      <c r="X109" s="22">
        <f t="shared" si="24"/>
        <v>1E-3</v>
      </c>
      <c r="Y109" s="22">
        <f t="shared" si="6"/>
        <v>8</v>
      </c>
      <c r="Z109" s="22">
        <f t="shared" si="25"/>
        <v>1.9500000000000011</v>
      </c>
      <c r="AA109" s="22">
        <f t="shared" si="14"/>
        <v>3.8025000000000042</v>
      </c>
      <c r="AB109" s="22">
        <f t="shared" si="15"/>
        <v>30.420000000000034</v>
      </c>
      <c r="AC109" s="22">
        <f t="shared" si="16"/>
        <v>2.8025000000000042</v>
      </c>
      <c r="AD109" s="22">
        <v>1</v>
      </c>
      <c r="AE109" s="22">
        <f t="shared" si="17"/>
        <v>1.560000000000001E-2</v>
      </c>
      <c r="AF109" s="22" t="str">
        <f t="shared" si="18"/>
        <v>1+0.0156j</v>
      </c>
      <c r="AH109" s="22" t="str">
        <f t="shared" si="19"/>
        <v>2.8025+0.0437190000000001j</v>
      </c>
      <c r="AI109" s="22" t="str">
        <f t="shared" si="20"/>
        <v>33.2225+0.0437190000000001j</v>
      </c>
      <c r="AK109" s="22" t="str">
        <f t="shared" si="21"/>
        <v>0.915642932392015-0.00120493621374811j</v>
      </c>
      <c r="AO109" s="22">
        <f t="shared" si="22"/>
        <v>0.9156437252068772</v>
      </c>
      <c r="AP109" s="22">
        <v>39</v>
      </c>
      <c r="AR109" s="22">
        <f>Compensation!$C$16</f>
        <v>1.0051282051282051</v>
      </c>
      <c r="CC109" s="24"/>
      <c r="CD109" s="24"/>
      <c r="CE109" s="24"/>
    </row>
    <row r="110" spans="1:83" s="22" customFormat="1">
      <c r="A110" s="22">
        <f t="shared" si="0"/>
        <v>0.3</v>
      </c>
      <c r="B110" s="22">
        <f t="shared" si="1"/>
        <v>8</v>
      </c>
      <c r="C110" s="22">
        <f t="shared" si="23"/>
        <v>2.0000000000000009</v>
      </c>
      <c r="D110" s="22">
        <f t="shared" si="7"/>
        <v>4.0000000000000036</v>
      </c>
      <c r="E110" s="22">
        <f t="shared" si="8"/>
        <v>32.000000000000028</v>
      </c>
      <c r="F110" s="22">
        <f t="shared" si="9"/>
        <v>3.0000000000000036</v>
      </c>
      <c r="G110" s="22">
        <f>1</f>
        <v>1</v>
      </c>
      <c r="H110" s="22">
        <f t="shared" si="10"/>
        <v>4.8000000000000016</v>
      </c>
      <c r="I110" s="22" t="str">
        <f t="shared" si="11"/>
        <v>1+4.8j</v>
      </c>
      <c r="K110" s="22" t="str">
        <f t="shared" si="12"/>
        <v>3+14.4j</v>
      </c>
      <c r="M110" s="22" t="str">
        <f t="shared" si="26"/>
        <v>35+14.4j</v>
      </c>
      <c r="O110" s="22" t="str">
        <f t="shared" si="27"/>
        <v>0.78192633136921-0.321706833477618j</v>
      </c>
      <c r="S110" s="22">
        <f t="shared" si="13"/>
        <v>0.84552000236227853</v>
      </c>
      <c r="U110" s="22">
        <f t="shared" si="4"/>
        <v>1.1178082191780823</v>
      </c>
      <c r="V110" s="22">
        <f t="shared" si="5"/>
        <v>0.95609756097560972</v>
      </c>
      <c r="X110" s="22">
        <f t="shared" si="24"/>
        <v>1E-3</v>
      </c>
      <c r="Y110" s="22">
        <f t="shared" si="6"/>
        <v>8</v>
      </c>
      <c r="Z110" s="22">
        <f t="shared" si="25"/>
        <v>2.0000000000000009</v>
      </c>
      <c r="AA110" s="22">
        <f t="shared" si="14"/>
        <v>4.0000000000000036</v>
      </c>
      <c r="AB110" s="22">
        <f t="shared" si="15"/>
        <v>32.000000000000028</v>
      </c>
      <c r="AC110" s="22">
        <f t="shared" si="16"/>
        <v>3.0000000000000036</v>
      </c>
      <c r="AD110" s="22">
        <v>1</v>
      </c>
      <c r="AE110" s="22">
        <f t="shared" si="17"/>
        <v>1.6000000000000007E-2</v>
      </c>
      <c r="AF110" s="22" t="str">
        <f t="shared" si="18"/>
        <v>1+0.016j</v>
      </c>
      <c r="AH110" s="22" t="str">
        <f t="shared" si="19"/>
        <v>3+0.0480000000000001j</v>
      </c>
      <c r="AI110" s="22" t="str">
        <f t="shared" si="20"/>
        <v>35+0.0480000000000001j</v>
      </c>
      <c r="AK110" s="22" t="str">
        <f t="shared" si="21"/>
        <v>0.914283994685451-0.00125387519271148j</v>
      </c>
      <c r="AO110" s="22">
        <f t="shared" si="22"/>
        <v>0.91428485448517882</v>
      </c>
      <c r="AP110" s="22">
        <v>40</v>
      </c>
      <c r="AR110" s="22">
        <f>Compensation!$C$16</f>
        <v>1.0051282051282051</v>
      </c>
      <c r="CC110" s="24"/>
      <c r="CD110" s="24"/>
      <c r="CE110" s="24"/>
    </row>
    <row r="111" spans="1:83" s="22" customFormat="1">
      <c r="A111" s="22">
        <f t="shared" si="0"/>
        <v>0.3</v>
      </c>
      <c r="B111" s="22">
        <f t="shared" si="1"/>
        <v>8</v>
      </c>
      <c r="C111" s="22">
        <f t="shared" si="23"/>
        <v>2.0500000000000007</v>
      </c>
      <c r="D111" s="22">
        <f t="shared" si="7"/>
        <v>4.2025000000000032</v>
      </c>
      <c r="E111" s="22">
        <f t="shared" si="8"/>
        <v>33.620000000000026</v>
      </c>
      <c r="F111" s="22">
        <f t="shared" si="9"/>
        <v>3.2025000000000032</v>
      </c>
      <c r="G111" s="22">
        <f>1</f>
        <v>1</v>
      </c>
      <c r="H111" s="22">
        <f t="shared" si="10"/>
        <v>4.9200000000000017</v>
      </c>
      <c r="I111" s="22" t="str">
        <f t="shared" si="11"/>
        <v>1+4.92j</v>
      </c>
      <c r="K111" s="22" t="str">
        <f t="shared" si="12"/>
        <v>3.2025+15.7563j</v>
      </c>
      <c r="M111" s="22" t="str">
        <f t="shared" si="26"/>
        <v>36.8225+15.7563j</v>
      </c>
      <c r="O111" s="22" t="str">
        <f t="shared" si="27"/>
        <v>0.771727497538873-0.330221195450383j</v>
      </c>
      <c r="S111" s="22">
        <f t="shared" si="13"/>
        <v>0.83941013121256236</v>
      </c>
      <c r="U111" s="22">
        <f t="shared" si="4"/>
        <v>1.1178082191780823</v>
      </c>
      <c r="V111" s="22">
        <f t="shared" si="5"/>
        <v>0.95609756097560972</v>
      </c>
      <c r="X111" s="22">
        <f t="shared" si="24"/>
        <v>1E-3</v>
      </c>
      <c r="Y111" s="22">
        <f t="shared" si="6"/>
        <v>8</v>
      </c>
      <c r="Z111" s="22">
        <f t="shared" si="25"/>
        <v>2.0500000000000007</v>
      </c>
      <c r="AA111" s="22">
        <f t="shared" si="14"/>
        <v>4.2025000000000032</v>
      </c>
      <c r="AB111" s="22">
        <f t="shared" si="15"/>
        <v>33.620000000000026</v>
      </c>
      <c r="AC111" s="22">
        <f t="shared" si="16"/>
        <v>3.2025000000000032</v>
      </c>
      <c r="AD111" s="22">
        <v>1</v>
      </c>
      <c r="AE111" s="22">
        <f t="shared" si="17"/>
        <v>1.6400000000000005E-2</v>
      </c>
      <c r="AF111" s="22" t="str">
        <f t="shared" si="18"/>
        <v>1+0.0164j</v>
      </c>
      <c r="AH111" s="22" t="str">
        <f t="shared" si="19"/>
        <v>3.2025+0.0525210000000001j</v>
      </c>
      <c r="AI111" s="22" t="str">
        <f t="shared" si="20"/>
        <v>36.8225+0.0525210000000001j</v>
      </c>
      <c r="AK111" s="22" t="str">
        <f t="shared" si="21"/>
        <v>0.913026861378925-0.0013022767000199j</v>
      </c>
      <c r="AO111" s="22">
        <f t="shared" si="22"/>
        <v>0.91302779011597135</v>
      </c>
      <c r="AP111" s="22">
        <v>41</v>
      </c>
      <c r="AR111" s="22">
        <f>Compensation!$C$16</f>
        <v>1.0051282051282051</v>
      </c>
      <c r="CC111" s="24"/>
      <c r="CD111" s="24"/>
      <c r="CE111" s="24"/>
    </row>
    <row r="112" spans="1:83" s="22" customFormat="1">
      <c r="A112" s="22">
        <f t="shared" si="0"/>
        <v>0.3</v>
      </c>
      <c r="B112" s="22">
        <f t="shared" si="1"/>
        <v>8</v>
      </c>
      <c r="C112" s="22">
        <f t="shared" si="23"/>
        <v>2.1000000000000005</v>
      </c>
      <c r="D112" s="22">
        <f t="shared" si="7"/>
        <v>4.4100000000000019</v>
      </c>
      <c r="E112" s="22">
        <f t="shared" si="8"/>
        <v>35.280000000000015</v>
      </c>
      <c r="F112" s="22">
        <f t="shared" si="9"/>
        <v>3.4100000000000019</v>
      </c>
      <c r="G112" s="22">
        <f>1</f>
        <v>1</v>
      </c>
      <c r="H112" s="22">
        <f t="shared" si="10"/>
        <v>5.0400000000000009</v>
      </c>
      <c r="I112" s="22" t="str">
        <f t="shared" si="11"/>
        <v>1+5.04j</v>
      </c>
      <c r="K112" s="22" t="str">
        <f t="shared" si="12"/>
        <v>3.41+17.1864j</v>
      </c>
      <c r="M112" s="22" t="str">
        <f t="shared" si="26"/>
        <v>38.69+17.1864j</v>
      </c>
      <c r="O112" s="22" t="str">
        <f t="shared" si="27"/>
        <v>0.761586788018635-0.338302795906009j</v>
      </c>
      <c r="S112" s="22">
        <f t="shared" si="13"/>
        <v>0.83334459703196262</v>
      </c>
      <c r="U112" s="22">
        <f t="shared" si="4"/>
        <v>1.1178082191780823</v>
      </c>
      <c r="V112" s="22">
        <f t="shared" si="5"/>
        <v>0.95609756097560972</v>
      </c>
      <c r="X112" s="22">
        <f t="shared" si="24"/>
        <v>1E-3</v>
      </c>
      <c r="Y112" s="22">
        <f t="shared" si="6"/>
        <v>8</v>
      </c>
      <c r="Z112" s="22">
        <f t="shared" si="25"/>
        <v>2.1000000000000005</v>
      </c>
      <c r="AA112" s="22">
        <f t="shared" si="14"/>
        <v>4.4100000000000019</v>
      </c>
      <c r="AB112" s="22">
        <f t="shared" si="15"/>
        <v>35.280000000000015</v>
      </c>
      <c r="AC112" s="22">
        <f t="shared" si="16"/>
        <v>3.4100000000000019</v>
      </c>
      <c r="AD112" s="22">
        <v>1</v>
      </c>
      <c r="AE112" s="22">
        <f t="shared" si="17"/>
        <v>1.6800000000000006E-2</v>
      </c>
      <c r="AF112" s="22" t="str">
        <f t="shared" si="18"/>
        <v>1+0.0168j</v>
      </c>
      <c r="AH112" s="22" t="str">
        <f t="shared" si="19"/>
        <v>3.41+0.057288j</v>
      </c>
      <c r="AI112" s="22" t="str">
        <f t="shared" si="20"/>
        <v>38.69+0.057288j</v>
      </c>
      <c r="AK112" s="22" t="str">
        <f t="shared" si="21"/>
        <v>0.9118615314165-0.00135018669971022j</v>
      </c>
      <c r="AO112" s="22">
        <f t="shared" si="22"/>
        <v>0.91186253102173709</v>
      </c>
      <c r="AP112" s="22">
        <v>42</v>
      </c>
      <c r="AR112" s="22">
        <f>Compensation!$C$16</f>
        <v>1.0051282051282051</v>
      </c>
      <c r="CC112" s="24"/>
      <c r="CD112" s="24"/>
      <c r="CE112" s="24"/>
    </row>
    <row r="113" spans="1:83" s="22" customFormat="1">
      <c r="A113" s="22">
        <f t="shared" si="0"/>
        <v>0.3</v>
      </c>
      <c r="B113" s="22">
        <f t="shared" si="1"/>
        <v>8</v>
      </c>
      <c r="C113" s="22">
        <f t="shared" si="23"/>
        <v>2.1500000000000004</v>
      </c>
      <c r="D113" s="22">
        <f t="shared" si="7"/>
        <v>4.6225000000000014</v>
      </c>
      <c r="E113" s="22">
        <f t="shared" si="8"/>
        <v>36.980000000000011</v>
      </c>
      <c r="F113" s="22">
        <f t="shared" si="9"/>
        <v>3.6225000000000014</v>
      </c>
      <c r="G113" s="22">
        <f>1</f>
        <v>1</v>
      </c>
      <c r="H113" s="22">
        <f t="shared" si="10"/>
        <v>5.160000000000001</v>
      </c>
      <c r="I113" s="22" t="str">
        <f t="shared" si="11"/>
        <v>1+5.16j</v>
      </c>
      <c r="K113" s="22" t="str">
        <f t="shared" si="12"/>
        <v>3.6225+18.6921j</v>
      </c>
      <c r="M113" s="22" t="str">
        <f t="shared" si="26"/>
        <v>40.6025+18.6921j</v>
      </c>
      <c r="O113" s="22" t="str">
        <f t="shared" si="27"/>
        <v>0.751507661369763-0.345970232303177j</v>
      </c>
      <c r="S113" s="22">
        <f t="shared" si="13"/>
        <v>0.82732047402283271</v>
      </c>
      <c r="U113" s="22">
        <f t="shared" si="4"/>
        <v>1.1178082191780823</v>
      </c>
      <c r="V113" s="22">
        <f t="shared" si="5"/>
        <v>0.95609756097560972</v>
      </c>
      <c r="X113" s="22">
        <f t="shared" si="24"/>
        <v>1E-3</v>
      </c>
      <c r="Y113" s="22">
        <f t="shared" si="6"/>
        <v>8</v>
      </c>
      <c r="Z113" s="22">
        <f t="shared" si="25"/>
        <v>2.1500000000000004</v>
      </c>
      <c r="AA113" s="22">
        <f t="shared" si="14"/>
        <v>4.6225000000000014</v>
      </c>
      <c r="AB113" s="22">
        <f t="shared" si="15"/>
        <v>36.980000000000011</v>
      </c>
      <c r="AC113" s="22">
        <f t="shared" si="16"/>
        <v>3.6225000000000014</v>
      </c>
      <c r="AD113" s="22">
        <v>1</v>
      </c>
      <c r="AE113" s="22">
        <f t="shared" si="17"/>
        <v>1.7200000000000003E-2</v>
      </c>
      <c r="AF113" s="22" t="str">
        <f t="shared" si="18"/>
        <v>1+0.0172j</v>
      </c>
      <c r="AH113" s="22" t="str">
        <f t="shared" si="19"/>
        <v>3.6225+0.062307j</v>
      </c>
      <c r="AI113" s="22" t="str">
        <f t="shared" si="20"/>
        <v>40.6025+0.062307j</v>
      </c>
      <c r="AK113" s="22" t="str">
        <f t="shared" si="21"/>
        <v>0.910779211055301-0.0013976459652293j</v>
      </c>
      <c r="AO113" s="22">
        <f t="shared" si="22"/>
        <v>0.91078028344094097</v>
      </c>
      <c r="AP113" s="22">
        <v>43</v>
      </c>
      <c r="AR113" s="22">
        <f>Compensation!$C$16</f>
        <v>1.0051282051282051</v>
      </c>
      <c r="CC113" s="24"/>
      <c r="CD113" s="24"/>
      <c r="CE113" s="24"/>
    </row>
    <row r="114" spans="1:83" s="22" customFormat="1">
      <c r="A114" s="22">
        <f t="shared" si="0"/>
        <v>0.3</v>
      </c>
      <c r="B114" s="22">
        <f t="shared" si="1"/>
        <v>8</v>
      </c>
      <c r="C114" s="22">
        <f t="shared" si="23"/>
        <v>2.2000000000000002</v>
      </c>
      <c r="D114" s="22">
        <f t="shared" si="7"/>
        <v>4.8400000000000007</v>
      </c>
      <c r="E114" s="22">
        <f t="shared" si="8"/>
        <v>38.720000000000006</v>
      </c>
      <c r="F114" s="22">
        <f t="shared" si="9"/>
        <v>3.8400000000000007</v>
      </c>
      <c r="G114" s="22">
        <f>1</f>
        <v>1</v>
      </c>
      <c r="H114" s="22">
        <f t="shared" si="10"/>
        <v>5.28</v>
      </c>
      <c r="I114" s="22" t="str">
        <f t="shared" si="11"/>
        <v>1+5.28j</v>
      </c>
      <c r="K114" s="22" t="str">
        <f t="shared" si="12"/>
        <v>3.84+20.2752j</v>
      </c>
      <c r="M114" s="22" t="str">
        <f t="shared" si="26"/>
        <v>42.56+20.2752j</v>
      </c>
      <c r="O114" s="22" t="str">
        <f t="shared" si="27"/>
        <v>0.74149366284397-0.353240890810481j</v>
      </c>
      <c r="S114" s="22">
        <f t="shared" si="13"/>
        <v>0.82133548503540821</v>
      </c>
      <c r="U114" s="22">
        <f t="shared" si="4"/>
        <v>1.1178082191780823</v>
      </c>
      <c r="V114" s="22">
        <f t="shared" si="5"/>
        <v>0.95609756097560972</v>
      </c>
      <c r="X114" s="22">
        <f t="shared" si="24"/>
        <v>1E-3</v>
      </c>
      <c r="Y114" s="22">
        <f t="shared" si="6"/>
        <v>8</v>
      </c>
      <c r="Z114" s="22">
        <f t="shared" si="25"/>
        <v>2.2000000000000002</v>
      </c>
      <c r="AA114" s="22">
        <f t="shared" si="14"/>
        <v>4.8400000000000007</v>
      </c>
      <c r="AB114" s="22">
        <f t="shared" si="15"/>
        <v>38.720000000000006</v>
      </c>
      <c r="AC114" s="22">
        <f t="shared" si="16"/>
        <v>3.8400000000000007</v>
      </c>
      <c r="AD114" s="22">
        <v>1</v>
      </c>
      <c r="AE114" s="22">
        <f t="shared" si="17"/>
        <v>1.7600000000000001E-2</v>
      </c>
      <c r="AF114" s="22" t="str">
        <f t="shared" si="18"/>
        <v>1+0.0176j</v>
      </c>
      <c r="AH114" s="22" t="str">
        <f t="shared" si="19"/>
        <v>3.84+0.067584j</v>
      </c>
      <c r="AI114" s="22" t="str">
        <f t="shared" si="20"/>
        <v>42.56+0.067584j</v>
      </c>
      <c r="AK114" s="22" t="str">
        <f t="shared" si="21"/>
        <v>0.909772141964685-0.00144469079987174j</v>
      </c>
      <c r="AO114" s="22">
        <f t="shared" si="22"/>
        <v>0.90977328902673227</v>
      </c>
      <c r="AP114" s="22">
        <v>44</v>
      </c>
      <c r="AR114" s="22">
        <f>Compensation!$C$16</f>
        <v>1.0051282051282051</v>
      </c>
      <c r="CC114" s="24"/>
      <c r="CD114" s="24"/>
      <c r="CE114" s="24"/>
    </row>
    <row r="115" spans="1:83" s="22" customFormat="1">
      <c r="A115" s="22">
        <f t="shared" si="0"/>
        <v>0.3</v>
      </c>
      <c r="B115" s="22">
        <f t="shared" si="1"/>
        <v>8</v>
      </c>
      <c r="C115" s="22">
        <f t="shared" si="23"/>
        <v>2.25</v>
      </c>
      <c r="D115" s="22">
        <f t="shared" si="7"/>
        <v>5.0625</v>
      </c>
      <c r="E115" s="22">
        <f t="shared" si="8"/>
        <v>40.5</v>
      </c>
      <c r="F115" s="22">
        <f t="shared" si="9"/>
        <v>4.0625</v>
      </c>
      <c r="G115" s="22">
        <f>1</f>
        <v>1</v>
      </c>
      <c r="H115" s="22">
        <f t="shared" si="10"/>
        <v>5.3999999999999995</v>
      </c>
      <c r="I115" s="22" t="str">
        <f t="shared" si="11"/>
        <v>1+5.4j</v>
      </c>
      <c r="K115" s="22" t="str">
        <f t="shared" si="12"/>
        <v>4.0625+21.9375j</v>
      </c>
      <c r="M115" s="22" t="str">
        <f t="shared" si="26"/>
        <v>44.5625+21.9375j</v>
      </c>
      <c r="O115" s="22" t="str">
        <f t="shared" si="27"/>
        <v>0.731548363601818-0.360131101857276j</v>
      </c>
      <c r="S115" s="22">
        <f t="shared" si="13"/>
        <v>0.81538789469395068</v>
      </c>
      <c r="U115" s="22">
        <f t="shared" si="4"/>
        <v>1.1178082191780823</v>
      </c>
      <c r="V115" s="22">
        <f t="shared" si="5"/>
        <v>0.95609756097560972</v>
      </c>
      <c r="X115" s="22">
        <f t="shared" si="24"/>
        <v>1E-3</v>
      </c>
      <c r="Y115" s="22">
        <f t="shared" si="6"/>
        <v>8</v>
      </c>
      <c r="Z115" s="22">
        <f t="shared" si="25"/>
        <v>2.25</v>
      </c>
      <c r="AA115" s="22">
        <f t="shared" si="14"/>
        <v>5.0625</v>
      </c>
      <c r="AB115" s="22">
        <f t="shared" si="15"/>
        <v>40.5</v>
      </c>
      <c r="AC115" s="22">
        <f t="shared" si="16"/>
        <v>4.0625</v>
      </c>
      <c r="AD115" s="22">
        <v>1</v>
      </c>
      <c r="AE115" s="22">
        <f t="shared" si="17"/>
        <v>1.8000000000000002E-2</v>
      </c>
      <c r="AF115" s="22" t="str">
        <f t="shared" si="18"/>
        <v>1+0.018j</v>
      </c>
      <c r="AH115" s="22" t="str">
        <f t="shared" si="19"/>
        <v>4.0625+0.073125j</v>
      </c>
      <c r="AI115" s="22" t="str">
        <f t="shared" si="20"/>
        <v>44.5625+0.073125j</v>
      </c>
      <c r="AK115" s="22" t="str">
        <f t="shared" si="21"/>
        <v>0.908833457386033-0.00149135363974987j</v>
      </c>
      <c r="AO115" s="22">
        <f t="shared" si="22"/>
        <v>0.90883468100635845</v>
      </c>
      <c r="AP115" s="22">
        <v>45</v>
      </c>
      <c r="AR115" s="22">
        <f>Compensation!$C$16</f>
        <v>1.0051282051282051</v>
      </c>
      <c r="CC115" s="24"/>
      <c r="CD115" s="24"/>
      <c r="CE115" s="24"/>
    </row>
    <row r="116" spans="1:83" s="22" customFormat="1">
      <c r="A116" s="22">
        <f t="shared" si="0"/>
        <v>0.3</v>
      </c>
      <c r="B116" s="22">
        <f t="shared" si="1"/>
        <v>8</v>
      </c>
      <c r="C116" s="22">
        <f t="shared" si="23"/>
        <v>2.2999999999999998</v>
      </c>
      <c r="D116" s="22">
        <f t="shared" si="7"/>
        <v>5.2899999999999991</v>
      </c>
      <c r="E116" s="22">
        <f t="shared" si="8"/>
        <v>42.319999999999993</v>
      </c>
      <c r="F116" s="22">
        <f t="shared" si="9"/>
        <v>4.2899999999999991</v>
      </c>
      <c r="G116" s="22">
        <f>1</f>
        <v>1</v>
      </c>
      <c r="H116" s="22">
        <f t="shared" si="10"/>
        <v>5.52</v>
      </c>
      <c r="I116" s="22" t="str">
        <f t="shared" si="11"/>
        <v>1+5.52j</v>
      </c>
      <c r="K116" s="22" t="str">
        <f t="shared" si="12"/>
        <v>4.29+23.6808j</v>
      </c>
      <c r="M116" s="22" t="str">
        <f t="shared" si="26"/>
        <v>46.61+23.6808j</v>
      </c>
      <c r="O116" s="22" t="str">
        <f t="shared" si="27"/>
        <v>0.721675310590423-0.366656268934342j</v>
      </c>
      <c r="S116" s="22">
        <f t="shared" si="13"/>
        <v>0.80947641933822623</v>
      </c>
      <c r="U116" s="22">
        <f t="shared" si="4"/>
        <v>1.1178082191780823</v>
      </c>
      <c r="V116" s="22">
        <f t="shared" si="5"/>
        <v>0.95609756097560972</v>
      </c>
      <c r="X116" s="22">
        <f t="shared" si="24"/>
        <v>1E-3</v>
      </c>
      <c r="Y116" s="22">
        <f t="shared" si="6"/>
        <v>8</v>
      </c>
      <c r="Z116" s="22">
        <f t="shared" si="25"/>
        <v>2.2999999999999998</v>
      </c>
      <c r="AA116" s="22">
        <f t="shared" si="14"/>
        <v>5.2899999999999991</v>
      </c>
      <c r="AB116" s="22">
        <f t="shared" si="15"/>
        <v>42.319999999999993</v>
      </c>
      <c r="AC116" s="22">
        <f t="shared" si="16"/>
        <v>4.2899999999999991</v>
      </c>
      <c r="AD116" s="22">
        <v>1</v>
      </c>
      <c r="AE116" s="22">
        <f t="shared" si="17"/>
        <v>1.84E-2</v>
      </c>
      <c r="AF116" s="22" t="str">
        <f t="shared" si="18"/>
        <v>1+0.0184j</v>
      </c>
      <c r="AH116" s="22" t="str">
        <f t="shared" si="19"/>
        <v>4.29+0.078936j</v>
      </c>
      <c r="AI116" s="22" t="str">
        <f t="shared" si="20"/>
        <v>46.61+0.078936j</v>
      </c>
      <c r="AK116" s="22" t="str">
        <f t="shared" si="21"/>
        <v>0.907957061209808-0.00153766356111687j</v>
      </c>
      <c r="AO116" s="22">
        <f t="shared" si="22"/>
        <v>0.90795836325790757</v>
      </c>
      <c r="AP116" s="22">
        <v>46</v>
      </c>
      <c r="AR116" s="22">
        <f>Compensation!$C$16</f>
        <v>1.0051282051282051</v>
      </c>
      <c r="CC116" s="24"/>
      <c r="CD116" s="24"/>
      <c r="CE116" s="24"/>
    </row>
    <row r="117" spans="1:83" s="22" customFormat="1">
      <c r="A117" s="22">
        <f t="shared" si="0"/>
        <v>0.3</v>
      </c>
      <c r="B117" s="22">
        <f t="shared" si="1"/>
        <v>8</v>
      </c>
      <c r="C117" s="22">
        <f t="shared" si="23"/>
        <v>2.3499999999999996</v>
      </c>
      <c r="D117" s="22">
        <f t="shared" si="7"/>
        <v>5.5224999999999982</v>
      </c>
      <c r="E117" s="22">
        <f t="shared" si="8"/>
        <v>44.179999999999986</v>
      </c>
      <c r="F117" s="22">
        <f t="shared" si="9"/>
        <v>4.5224999999999982</v>
      </c>
      <c r="G117" s="22">
        <f>1</f>
        <v>1</v>
      </c>
      <c r="H117" s="22">
        <f t="shared" si="10"/>
        <v>5.6399999999999988</v>
      </c>
      <c r="I117" s="22" t="str">
        <f t="shared" si="11"/>
        <v>1+5.64j</v>
      </c>
      <c r="K117" s="22" t="str">
        <f t="shared" si="12"/>
        <v>4.5225+25.5069j</v>
      </c>
      <c r="M117" s="22" t="str">
        <f t="shared" si="26"/>
        <v>48.7025+25.5069j</v>
      </c>
      <c r="O117" s="22" t="str">
        <f t="shared" si="27"/>
        <v>0.711877985501262-0.372830975584049j</v>
      </c>
      <c r="S117" s="22">
        <f t="shared" si="13"/>
        <v>0.80360015094342085</v>
      </c>
      <c r="U117" s="22">
        <f t="shared" si="4"/>
        <v>1.1178082191780823</v>
      </c>
      <c r="V117" s="22">
        <f t="shared" si="5"/>
        <v>0.95609756097560972</v>
      </c>
      <c r="X117" s="22">
        <f t="shared" si="24"/>
        <v>1E-3</v>
      </c>
      <c r="Y117" s="22">
        <f t="shared" si="6"/>
        <v>8</v>
      </c>
      <c r="Z117" s="22">
        <f t="shared" si="25"/>
        <v>2.3499999999999996</v>
      </c>
      <c r="AA117" s="22">
        <f t="shared" si="14"/>
        <v>5.5224999999999982</v>
      </c>
      <c r="AB117" s="22">
        <f t="shared" si="15"/>
        <v>44.179999999999986</v>
      </c>
      <c r="AC117" s="22">
        <f t="shared" si="16"/>
        <v>4.5224999999999982</v>
      </c>
      <c r="AD117" s="22">
        <v>1</v>
      </c>
      <c r="AE117" s="22">
        <f t="shared" si="17"/>
        <v>1.8799999999999997E-2</v>
      </c>
      <c r="AF117" s="22" t="str">
        <f t="shared" si="18"/>
        <v>1+0.0188j</v>
      </c>
      <c r="AH117" s="22" t="str">
        <f t="shared" si="19"/>
        <v>4.5225+0.085023j</v>
      </c>
      <c r="AI117" s="22" t="str">
        <f t="shared" si="20"/>
        <v>48.7025+0.085023j</v>
      </c>
      <c r="AK117" s="22" t="str">
        <f t="shared" si="21"/>
        <v>0.907137525868401-0.0015836467093457j</v>
      </c>
      <c r="AO117" s="22">
        <f t="shared" si="22"/>
        <v>0.90713890820289711</v>
      </c>
      <c r="AP117" s="22">
        <v>47</v>
      </c>
      <c r="AR117" s="22">
        <f>Compensation!$C$16</f>
        <v>1.0051282051282051</v>
      </c>
      <c r="CC117" s="24"/>
      <c r="CD117" s="24"/>
      <c r="CE117" s="24"/>
    </row>
    <row r="118" spans="1:83" s="22" customFormat="1">
      <c r="A118" s="22">
        <f t="shared" si="0"/>
        <v>0.3</v>
      </c>
      <c r="B118" s="22">
        <f t="shared" si="1"/>
        <v>8</v>
      </c>
      <c r="C118" s="22">
        <f t="shared" si="23"/>
        <v>2.3999999999999995</v>
      </c>
      <c r="D118" s="22">
        <f t="shared" si="7"/>
        <v>5.7599999999999971</v>
      </c>
      <c r="E118" s="22">
        <f t="shared" si="8"/>
        <v>46.079999999999977</v>
      </c>
      <c r="F118" s="22">
        <f t="shared" si="9"/>
        <v>4.7599999999999971</v>
      </c>
      <c r="G118" s="22">
        <f>1</f>
        <v>1</v>
      </c>
      <c r="H118" s="22">
        <f t="shared" si="10"/>
        <v>5.7599999999999989</v>
      </c>
      <c r="I118" s="22" t="str">
        <f t="shared" si="11"/>
        <v>1+5.76j</v>
      </c>
      <c r="K118" s="22" t="str">
        <f t="shared" si="12"/>
        <v>4.76+27.4176j</v>
      </c>
      <c r="M118" s="22" t="str">
        <f t="shared" si="26"/>
        <v>50.84+27.4176j</v>
      </c>
      <c r="O118" s="22" t="str">
        <f t="shared" si="27"/>
        <v>0.702159771470166-0.378669074552723j</v>
      </c>
      <c r="S118" s="22">
        <f t="shared" si="13"/>
        <v>0.79775849271170485</v>
      </c>
      <c r="U118" s="22">
        <f t="shared" si="4"/>
        <v>1.1178082191780823</v>
      </c>
      <c r="V118" s="22">
        <f t="shared" si="5"/>
        <v>0.95609756097560972</v>
      </c>
      <c r="X118" s="22">
        <f t="shared" si="24"/>
        <v>1E-3</v>
      </c>
      <c r="Y118" s="22">
        <f t="shared" si="6"/>
        <v>8</v>
      </c>
      <c r="Z118" s="22">
        <f t="shared" si="25"/>
        <v>2.3999999999999995</v>
      </c>
      <c r="AA118" s="22">
        <f t="shared" si="14"/>
        <v>5.7599999999999971</v>
      </c>
      <c r="AB118" s="22">
        <f t="shared" si="15"/>
        <v>46.079999999999977</v>
      </c>
      <c r="AC118" s="22">
        <f t="shared" si="16"/>
        <v>4.7599999999999971</v>
      </c>
      <c r="AD118" s="22">
        <v>1</v>
      </c>
      <c r="AE118" s="22">
        <f t="shared" si="17"/>
        <v>1.9199999999999995E-2</v>
      </c>
      <c r="AF118" s="22" t="str">
        <f t="shared" si="18"/>
        <v>1+0.0192j</v>
      </c>
      <c r="AH118" s="22" t="str">
        <f t="shared" si="19"/>
        <v>4.76+0.0913919999999999j</v>
      </c>
      <c r="AI118" s="22" t="str">
        <f t="shared" si="20"/>
        <v>50.84+0.0913919999999999j</v>
      </c>
      <c r="AK118" s="22" t="str">
        <f t="shared" si="21"/>
        <v>0.906370005754869-0.00162932666337429j</v>
      </c>
      <c r="AO118" s="22">
        <f t="shared" si="22"/>
        <v>0.90637147022479536</v>
      </c>
      <c r="AP118" s="22">
        <v>48</v>
      </c>
      <c r="AR118" s="22">
        <f>Compensation!$C$16</f>
        <v>1.0051282051282051</v>
      </c>
      <c r="CC118" s="24"/>
      <c r="CD118" s="24"/>
      <c r="CE118" s="24"/>
    </row>
    <row r="119" spans="1:83" s="22" customFormat="1">
      <c r="A119" s="22">
        <f t="shared" si="0"/>
        <v>0.3</v>
      </c>
      <c r="B119" s="22">
        <f t="shared" si="1"/>
        <v>8</v>
      </c>
      <c r="C119" s="22">
        <f t="shared" si="23"/>
        <v>2.4499999999999993</v>
      </c>
      <c r="D119" s="22">
        <f t="shared" si="7"/>
        <v>6.0024999999999968</v>
      </c>
      <c r="E119" s="22">
        <f t="shared" si="8"/>
        <v>48.019999999999975</v>
      </c>
      <c r="F119" s="22">
        <f t="shared" si="9"/>
        <v>5.0024999999999968</v>
      </c>
      <c r="G119" s="22">
        <f>1</f>
        <v>1</v>
      </c>
      <c r="H119" s="22">
        <f t="shared" si="10"/>
        <v>5.8799999999999981</v>
      </c>
      <c r="I119" s="22" t="str">
        <f t="shared" si="11"/>
        <v>1+5.88j</v>
      </c>
      <c r="K119" s="22" t="str">
        <f t="shared" si="12"/>
        <v>5.0025+29.4147j</v>
      </c>
      <c r="M119" s="22" t="str">
        <f t="shared" si="26"/>
        <v>53.0225+29.4147j</v>
      </c>
      <c r="O119" s="22" t="str">
        <f t="shared" si="27"/>
        <v>0.692523926382613-0.384183762315369j</v>
      </c>
      <c r="S119" s="22">
        <f t="shared" si="13"/>
        <v>0.79195110444975247</v>
      </c>
      <c r="U119" s="22">
        <f t="shared" si="4"/>
        <v>1.1178082191780823</v>
      </c>
      <c r="V119" s="22">
        <f t="shared" si="5"/>
        <v>0.95609756097560972</v>
      </c>
      <c r="X119" s="22">
        <f t="shared" si="24"/>
        <v>1E-3</v>
      </c>
      <c r="Y119" s="22">
        <f t="shared" si="6"/>
        <v>8</v>
      </c>
      <c r="Z119" s="22">
        <f t="shared" si="25"/>
        <v>2.4499999999999993</v>
      </c>
      <c r="AA119" s="22">
        <f t="shared" si="14"/>
        <v>6.0024999999999968</v>
      </c>
      <c r="AB119" s="22">
        <f t="shared" si="15"/>
        <v>48.019999999999975</v>
      </c>
      <c r="AC119" s="22">
        <f t="shared" si="16"/>
        <v>5.0024999999999968</v>
      </c>
      <c r="AD119" s="22">
        <v>1</v>
      </c>
      <c r="AE119" s="22">
        <f t="shared" si="17"/>
        <v>1.9599999999999996E-2</v>
      </c>
      <c r="AF119" s="22" t="str">
        <f t="shared" si="18"/>
        <v>1+0.0196j</v>
      </c>
      <c r="AH119" s="22" t="str">
        <f t="shared" si="19"/>
        <v>5.0025+0.0980489999999999j</v>
      </c>
      <c r="AI119" s="22" t="str">
        <f t="shared" si="20"/>
        <v>53.0225+0.0980489999999999j</v>
      </c>
      <c r="AK119" s="22" t="str">
        <f t="shared" si="21"/>
        <v>0.905650163513853-0.00167472474670884j</v>
      </c>
      <c r="AO119" s="22">
        <f t="shared" si="22"/>
        <v>0.90565171195976102</v>
      </c>
      <c r="AP119" s="22">
        <v>49</v>
      </c>
      <c r="AR119" s="22">
        <f>Compensation!$C$16</f>
        <v>1.0051282051282051</v>
      </c>
      <c r="CC119" s="24"/>
      <c r="CD119" s="24"/>
      <c r="CE119" s="24"/>
    </row>
    <row r="120" spans="1:83" s="22" customFormat="1">
      <c r="A120" s="22">
        <f t="shared" si="0"/>
        <v>0.3</v>
      </c>
      <c r="B120" s="22">
        <f t="shared" si="1"/>
        <v>8</v>
      </c>
      <c r="C120" s="22">
        <f t="shared" si="23"/>
        <v>2.4999999999999991</v>
      </c>
      <c r="D120" s="22">
        <f t="shared" si="7"/>
        <v>6.2499999999999956</v>
      </c>
      <c r="E120" s="22">
        <f t="shared" si="8"/>
        <v>49.999999999999964</v>
      </c>
      <c r="F120" s="22">
        <f t="shared" si="9"/>
        <v>5.2499999999999956</v>
      </c>
      <c r="G120" s="22">
        <f>1</f>
        <v>1</v>
      </c>
      <c r="H120" s="22">
        <f t="shared" si="10"/>
        <v>5.9999999999999973</v>
      </c>
      <c r="I120" s="22" t="str">
        <f t="shared" si="11"/>
        <v>1+6j</v>
      </c>
      <c r="K120" s="22" t="str">
        <f t="shared" si="12"/>
        <v>5.25+31.5j</v>
      </c>
      <c r="M120" s="22" t="str">
        <f t="shared" si="26"/>
        <v>55.25+31.5j</v>
      </c>
      <c r="O120" s="22" t="str">
        <f t="shared" si="27"/>
        <v>0.682973561815288-0.389387641577947j</v>
      </c>
      <c r="S120" s="22">
        <f t="shared" si="13"/>
        <v>0.78617785618287206</v>
      </c>
      <c r="U120" s="22">
        <f t="shared" si="4"/>
        <v>1.1178082191780823</v>
      </c>
      <c r="V120" s="22">
        <f t="shared" si="5"/>
        <v>0.95609756097560972</v>
      </c>
      <c r="X120" s="22">
        <f t="shared" si="24"/>
        <v>1E-3</v>
      </c>
      <c r="Y120" s="22">
        <f t="shared" si="6"/>
        <v>8</v>
      </c>
      <c r="Z120" s="22">
        <f t="shared" si="25"/>
        <v>2.4999999999999991</v>
      </c>
      <c r="AA120" s="22">
        <f t="shared" si="14"/>
        <v>6.2499999999999956</v>
      </c>
      <c r="AB120" s="22">
        <f t="shared" si="15"/>
        <v>49.999999999999964</v>
      </c>
      <c r="AC120" s="22">
        <f t="shared" si="16"/>
        <v>5.2499999999999956</v>
      </c>
      <c r="AD120" s="22">
        <v>1</v>
      </c>
      <c r="AE120" s="22">
        <f t="shared" si="17"/>
        <v>1.9999999999999993E-2</v>
      </c>
      <c r="AF120" s="22" t="str">
        <f t="shared" si="18"/>
        <v>1+0.02j</v>
      </c>
      <c r="AH120" s="22" t="str">
        <f t="shared" si="19"/>
        <v>5.25+0.105j</v>
      </c>
      <c r="AI120" s="22" t="str">
        <f t="shared" si="20"/>
        <v>55.25+0.105j</v>
      </c>
      <c r="AK120" s="22" t="str">
        <f t="shared" si="21"/>
        <v>0.904974107052834-0.00171986029394656j</v>
      </c>
      <c r="AO120" s="22">
        <f t="shared" si="22"/>
        <v>0.90497574130774627</v>
      </c>
      <c r="AP120" s="22">
        <v>50</v>
      </c>
      <c r="AR120" s="22">
        <f>Compensation!$C$16</f>
        <v>1.0051282051282051</v>
      </c>
      <c r="CC120" s="24"/>
      <c r="CD120" s="24"/>
      <c r="CE120" s="24"/>
    </row>
    <row r="121" spans="1:83" s="22" customFormat="1">
      <c r="A121" s="22">
        <f t="shared" si="0"/>
        <v>0.3</v>
      </c>
      <c r="B121" s="22">
        <f t="shared" si="1"/>
        <v>8</v>
      </c>
      <c r="C121" s="22">
        <f t="shared" si="23"/>
        <v>2.5499999999999989</v>
      </c>
      <c r="D121" s="22">
        <f t="shared" si="7"/>
        <v>6.5024999999999942</v>
      </c>
      <c r="E121" s="22">
        <f t="shared" si="8"/>
        <v>52.019999999999953</v>
      </c>
      <c r="F121" s="22">
        <f t="shared" si="9"/>
        <v>5.5024999999999942</v>
      </c>
      <c r="G121" s="22">
        <f>1</f>
        <v>1</v>
      </c>
      <c r="H121" s="22">
        <f t="shared" si="10"/>
        <v>6.1199999999999974</v>
      </c>
      <c r="I121" s="22" t="str">
        <f t="shared" si="11"/>
        <v>1+6.12j</v>
      </c>
      <c r="K121" s="22" t="str">
        <f t="shared" si="12"/>
        <v>5.50249999999999+33.6753j</v>
      </c>
      <c r="M121" s="22" t="str">
        <f t="shared" si="26"/>
        <v>57.5224999999999+33.6753j</v>
      </c>
      <c r="O121" s="22" t="str">
        <f t="shared" si="27"/>
        <v>0.67351162678554-0.394292773879632j</v>
      </c>
      <c r="S121" s="22">
        <f t="shared" si="13"/>
        <v>0.78043878872657213</v>
      </c>
      <c r="U121" s="22">
        <f t="shared" si="4"/>
        <v>1.1178082191780823</v>
      </c>
      <c r="V121" s="22">
        <f t="shared" si="5"/>
        <v>0.95609756097560972</v>
      </c>
      <c r="X121" s="22">
        <f t="shared" si="24"/>
        <v>1E-3</v>
      </c>
      <c r="Y121" s="22">
        <f t="shared" si="6"/>
        <v>8</v>
      </c>
      <c r="Z121" s="22">
        <f t="shared" si="25"/>
        <v>2.5499999999999989</v>
      </c>
      <c r="AA121" s="22">
        <f t="shared" si="14"/>
        <v>6.5024999999999942</v>
      </c>
      <c r="AB121" s="22">
        <f t="shared" si="15"/>
        <v>52.019999999999953</v>
      </c>
      <c r="AC121" s="22">
        <f t="shared" si="16"/>
        <v>5.5024999999999942</v>
      </c>
      <c r="AD121" s="22">
        <v>1</v>
      </c>
      <c r="AE121" s="22">
        <f t="shared" si="17"/>
        <v>2.0399999999999991E-2</v>
      </c>
      <c r="AF121" s="22" t="str">
        <f t="shared" si="18"/>
        <v>1+0.0204j</v>
      </c>
      <c r="AH121" s="22" t="str">
        <f t="shared" si="19"/>
        <v>5.50249999999999+0.112251j</v>
      </c>
      <c r="AI121" s="22" t="str">
        <f t="shared" si="20"/>
        <v>57.5224999999999+0.112251j</v>
      </c>
      <c r="AK121" s="22" t="str">
        <f t="shared" si="21"/>
        <v>0.904338335519997-0.00176475088009831j</v>
      </c>
      <c r="AO121" s="22">
        <f t="shared" si="22"/>
        <v>0.90434005741023515</v>
      </c>
      <c r="AP121" s="22">
        <v>51</v>
      </c>
      <c r="AR121" s="22">
        <f>Compensation!$C$16</f>
        <v>1.0051282051282051</v>
      </c>
      <c r="CC121" s="24"/>
      <c r="CD121" s="24"/>
      <c r="CE121" s="24"/>
    </row>
    <row r="122" spans="1:83" s="22" customFormat="1">
      <c r="A122" s="22">
        <f t="shared" si="0"/>
        <v>0.3</v>
      </c>
      <c r="B122" s="22">
        <f t="shared" si="1"/>
        <v>8</v>
      </c>
      <c r="C122" s="22">
        <f t="shared" si="23"/>
        <v>2.5999999999999988</v>
      </c>
      <c r="D122" s="22">
        <f t="shared" si="7"/>
        <v>6.7599999999999936</v>
      </c>
      <c r="E122" s="22">
        <f t="shared" si="8"/>
        <v>54.079999999999949</v>
      </c>
      <c r="F122" s="22">
        <f t="shared" si="9"/>
        <v>5.7599999999999936</v>
      </c>
      <c r="G122" s="22">
        <f>1</f>
        <v>1</v>
      </c>
      <c r="H122" s="22">
        <f t="shared" si="10"/>
        <v>6.2399999999999967</v>
      </c>
      <c r="I122" s="22" t="str">
        <f t="shared" si="11"/>
        <v>1+6.24j</v>
      </c>
      <c r="K122" s="22" t="str">
        <f t="shared" si="12"/>
        <v>5.75999999999999+35.9424j</v>
      </c>
      <c r="M122" s="22" t="str">
        <f t="shared" si="26"/>
        <v>59.8399999999999+35.9424j</v>
      </c>
      <c r="O122" s="22" t="str">
        <f t="shared" si="27"/>
        <v>0.664140895598589-0.398910724030127j</v>
      </c>
      <c r="S122" s="22">
        <f t="shared" si="13"/>
        <v>0.77473408015443346</v>
      </c>
      <c r="U122" s="22">
        <f t="shared" si="4"/>
        <v>1.1178082191780823</v>
      </c>
      <c r="V122" s="22">
        <f t="shared" si="5"/>
        <v>0.95609756097560972</v>
      </c>
      <c r="X122" s="22">
        <f t="shared" si="24"/>
        <v>1E-3</v>
      </c>
      <c r="Y122" s="22">
        <f t="shared" si="6"/>
        <v>8</v>
      </c>
      <c r="Z122" s="22">
        <f t="shared" si="25"/>
        <v>2.5999999999999988</v>
      </c>
      <c r="AA122" s="22">
        <f t="shared" si="14"/>
        <v>6.7599999999999936</v>
      </c>
      <c r="AB122" s="22">
        <f t="shared" si="15"/>
        <v>54.079999999999949</v>
      </c>
      <c r="AC122" s="22">
        <f t="shared" si="16"/>
        <v>5.7599999999999936</v>
      </c>
      <c r="AD122" s="22">
        <v>1</v>
      </c>
      <c r="AE122" s="22">
        <f t="shared" si="17"/>
        <v>2.0799999999999992E-2</v>
      </c>
      <c r="AF122" s="22" t="str">
        <f t="shared" si="18"/>
        <v>1+0.0208j</v>
      </c>
      <c r="AH122" s="22" t="str">
        <f t="shared" si="19"/>
        <v>5.75999999999999+0.119808j</v>
      </c>
      <c r="AI122" s="22" t="str">
        <f t="shared" si="20"/>
        <v>59.8399999999999+0.119808j</v>
      </c>
      <c r="AK122" s="22" t="str">
        <f t="shared" si="21"/>
        <v>0.903739692812584-0.00180941251865792j</v>
      </c>
      <c r="AO122" s="22">
        <f t="shared" si="22"/>
        <v>0.90374150415848797</v>
      </c>
      <c r="AP122" s="22">
        <v>52</v>
      </c>
      <c r="AR122" s="22">
        <f>Compensation!$C$16</f>
        <v>1.0051282051282051</v>
      </c>
      <c r="CC122" s="24"/>
      <c r="CD122" s="24"/>
      <c r="CE122" s="24"/>
    </row>
    <row r="123" spans="1:83" s="22" customFormat="1">
      <c r="A123" s="22">
        <f t="shared" si="0"/>
        <v>0.3</v>
      </c>
      <c r="B123" s="22">
        <f t="shared" si="1"/>
        <v>8</v>
      </c>
      <c r="C123" s="22">
        <f t="shared" si="23"/>
        <v>2.6499999999999986</v>
      </c>
      <c r="D123" s="22">
        <f t="shared" si="7"/>
        <v>7.0224999999999929</v>
      </c>
      <c r="E123" s="22">
        <f t="shared" si="8"/>
        <v>56.179999999999943</v>
      </c>
      <c r="F123" s="22">
        <f t="shared" si="9"/>
        <v>6.0224999999999929</v>
      </c>
      <c r="G123" s="22">
        <f>1</f>
        <v>1</v>
      </c>
      <c r="H123" s="22">
        <f t="shared" si="10"/>
        <v>6.3599999999999968</v>
      </c>
      <c r="I123" s="22" t="str">
        <f t="shared" si="11"/>
        <v>1+6.36j</v>
      </c>
      <c r="K123" s="22" t="str">
        <f t="shared" si="12"/>
        <v>6.02249999999999+38.3031j</v>
      </c>
      <c r="M123" s="22" t="str">
        <f t="shared" si="26"/>
        <v>62.2024999999999+38.3031j</v>
      </c>
      <c r="O123" s="22" t="str">
        <f t="shared" si="27"/>
        <v>0.654863959182118-0.403252597804729j</v>
      </c>
      <c r="S123" s="22">
        <f t="shared" si="13"/>
        <v>0.76906401727810747</v>
      </c>
      <c r="U123" s="22">
        <f t="shared" si="4"/>
        <v>1.1178082191780823</v>
      </c>
      <c r="V123" s="22">
        <f t="shared" si="5"/>
        <v>0.95609756097560972</v>
      </c>
      <c r="X123" s="22">
        <f t="shared" si="24"/>
        <v>1E-3</v>
      </c>
      <c r="Y123" s="22">
        <f t="shared" si="6"/>
        <v>8</v>
      </c>
      <c r="Z123" s="22">
        <f t="shared" si="25"/>
        <v>2.6499999999999986</v>
      </c>
      <c r="AA123" s="22">
        <f t="shared" si="14"/>
        <v>7.0224999999999929</v>
      </c>
      <c r="AB123" s="22">
        <f t="shared" si="15"/>
        <v>56.179999999999943</v>
      </c>
      <c r="AC123" s="22">
        <f t="shared" si="16"/>
        <v>6.0224999999999929</v>
      </c>
      <c r="AD123" s="22">
        <v>1</v>
      </c>
      <c r="AE123" s="22">
        <f t="shared" si="17"/>
        <v>2.119999999999999E-2</v>
      </c>
      <c r="AF123" s="22" t="str">
        <f t="shared" si="18"/>
        <v>1+0.0212j</v>
      </c>
      <c r="AH123" s="22" t="str">
        <f t="shared" si="19"/>
        <v>6.02249999999999+0.127677j</v>
      </c>
      <c r="AI123" s="22" t="str">
        <f t="shared" si="20"/>
        <v>62.2024999999999+0.127677j</v>
      </c>
      <c r="AK123" s="22" t="str">
        <f t="shared" si="21"/>
        <v>0.903175327434397-0.00185385983329998j</v>
      </c>
      <c r="AO123" s="22">
        <f t="shared" si="22"/>
        <v>0.90317723005095274</v>
      </c>
      <c r="AP123" s="22">
        <v>53</v>
      </c>
      <c r="AR123" s="22">
        <f>Compensation!$C$16</f>
        <v>1.0051282051282051</v>
      </c>
      <c r="CC123" s="24"/>
      <c r="CD123" s="24"/>
      <c r="CE123" s="24"/>
    </row>
    <row r="124" spans="1:83" s="22" customFormat="1">
      <c r="A124" s="22">
        <f t="shared" si="0"/>
        <v>0.3</v>
      </c>
      <c r="B124" s="22">
        <f t="shared" si="1"/>
        <v>8</v>
      </c>
      <c r="C124" s="22">
        <f t="shared" si="23"/>
        <v>2.6999999999999984</v>
      </c>
      <c r="D124" s="22">
        <f t="shared" si="7"/>
        <v>7.2899999999999912</v>
      </c>
      <c r="E124" s="22">
        <f t="shared" si="8"/>
        <v>58.319999999999929</v>
      </c>
      <c r="F124" s="22">
        <f t="shared" si="9"/>
        <v>6.2899999999999912</v>
      </c>
      <c r="G124" s="22">
        <f>1</f>
        <v>1</v>
      </c>
      <c r="H124" s="22">
        <f t="shared" si="10"/>
        <v>6.479999999999996</v>
      </c>
      <c r="I124" s="22" t="str">
        <f t="shared" si="11"/>
        <v>1+6.48j</v>
      </c>
      <c r="K124" s="22" t="str">
        <f t="shared" si="12"/>
        <v>6.28999999999999+40.7591999999999j</v>
      </c>
      <c r="M124" s="22" t="str">
        <f t="shared" si="26"/>
        <v>64.6099999999999+40.7591999999999j</v>
      </c>
      <c r="O124" s="22" t="str">
        <f t="shared" si="27"/>
        <v>0.64568321938243-0.407329074066744j</v>
      </c>
      <c r="S124" s="22">
        <f t="shared" si="13"/>
        <v>0.76342897139952071</v>
      </c>
      <c r="U124" s="22">
        <f t="shared" si="4"/>
        <v>1.1178082191780823</v>
      </c>
      <c r="V124" s="22">
        <f t="shared" si="5"/>
        <v>0.95609756097560972</v>
      </c>
      <c r="X124" s="22">
        <f t="shared" si="24"/>
        <v>1E-3</v>
      </c>
      <c r="Y124" s="22">
        <f t="shared" si="6"/>
        <v>8</v>
      </c>
      <c r="Z124" s="22">
        <f t="shared" si="25"/>
        <v>2.6999999999999984</v>
      </c>
      <c r="AA124" s="22">
        <f t="shared" si="14"/>
        <v>7.2899999999999912</v>
      </c>
      <c r="AB124" s="22">
        <f t="shared" si="15"/>
        <v>58.319999999999929</v>
      </c>
      <c r="AC124" s="22">
        <f t="shared" si="16"/>
        <v>6.2899999999999912</v>
      </c>
      <c r="AD124" s="22">
        <v>1</v>
      </c>
      <c r="AE124" s="22">
        <f t="shared" si="17"/>
        <v>2.1599999999999987E-2</v>
      </c>
      <c r="AF124" s="22" t="str">
        <f t="shared" si="18"/>
        <v>1+0.0216j</v>
      </c>
      <c r="AH124" s="22" t="str">
        <f t="shared" si="19"/>
        <v>6.28999999999999+0.135864j</v>
      </c>
      <c r="AI124" s="22" t="str">
        <f t="shared" si="20"/>
        <v>64.6099999999999+0.135864j</v>
      </c>
      <c r="AK124" s="22" t="str">
        <f t="shared" si="21"/>
        <v>0.902642657726332-0.0018981062072331j</v>
      </c>
      <c r="AO124" s="22">
        <f t="shared" si="22"/>
        <v>0.90264465342372147</v>
      </c>
      <c r="AP124" s="22">
        <v>54</v>
      </c>
      <c r="AR124" s="22">
        <f>Compensation!$C$16</f>
        <v>1.0051282051282051</v>
      </c>
      <c r="CC124" s="24"/>
      <c r="CD124" s="24"/>
      <c r="CE124" s="24"/>
    </row>
    <row r="125" spans="1:83" s="22" customFormat="1">
      <c r="A125" s="22">
        <f t="shared" si="0"/>
        <v>0.3</v>
      </c>
      <c r="B125" s="22">
        <f t="shared" si="1"/>
        <v>8</v>
      </c>
      <c r="C125" s="22">
        <f t="shared" si="23"/>
        <v>2.7499999999999982</v>
      </c>
      <c r="D125" s="22">
        <f t="shared" si="7"/>
        <v>7.5624999999999902</v>
      </c>
      <c r="E125" s="22">
        <f t="shared" si="8"/>
        <v>60.499999999999922</v>
      </c>
      <c r="F125" s="22">
        <f t="shared" si="9"/>
        <v>6.5624999999999902</v>
      </c>
      <c r="G125" s="22">
        <f>1</f>
        <v>1</v>
      </c>
      <c r="H125" s="22">
        <f t="shared" si="10"/>
        <v>6.5999999999999952</v>
      </c>
      <c r="I125" s="22" t="str">
        <f t="shared" si="11"/>
        <v>1+6.6j</v>
      </c>
      <c r="K125" s="22" t="str">
        <f t="shared" si="12"/>
        <v>6.56249999999999+43.3124999999999j</v>
      </c>
      <c r="M125" s="22" t="str">
        <f t="shared" si="26"/>
        <v>67.0624999999999+43.3124999999999j</v>
      </c>
      <c r="O125" s="22" t="str">
        <f t="shared" si="27"/>
        <v>0.636600885768257-0.411150432280896j</v>
      </c>
      <c r="S125" s="22">
        <f t="shared" si="13"/>
        <v>0.75782937771354386</v>
      </c>
      <c r="U125" s="22">
        <f t="shared" si="4"/>
        <v>1.1178082191780823</v>
      </c>
      <c r="V125" s="22">
        <f t="shared" si="5"/>
        <v>0.95609756097560972</v>
      </c>
      <c r="X125" s="22">
        <f t="shared" si="24"/>
        <v>1E-3</v>
      </c>
      <c r="Y125" s="22">
        <f t="shared" si="6"/>
        <v>8</v>
      </c>
      <c r="Z125" s="22">
        <f t="shared" si="25"/>
        <v>2.7499999999999982</v>
      </c>
      <c r="AA125" s="22">
        <f t="shared" si="14"/>
        <v>7.5624999999999902</v>
      </c>
      <c r="AB125" s="22">
        <f t="shared" si="15"/>
        <v>60.499999999999922</v>
      </c>
      <c r="AC125" s="22">
        <f t="shared" si="16"/>
        <v>6.5624999999999902</v>
      </c>
      <c r="AD125" s="22">
        <v>1</v>
      </c>
      <c r="AE125" s="22">
        <f t="shared" si="17"/>
        <v>2.1999999999999985E-2</v>
      </c>
      <c r="AF125" s="22" t="str">
        <f t="shared" si="18"/>
        <v>1+0.022j</v>
      </c>
      <c r="AH125" s="22" t="str">
        <f t="shared" si="19"/>
        <v>6.56249999999999+0.144375j</v>
      </c>
      <c r="AI125" s="22" t="str">
        <f t="shared" si="20"/>
        <v>67.0624999999999+0.144375j</v>
      </c>
      <c r="AK125" s="22" t="str">
        <f t="shared" si="21"/>
        <v>0.902139341660168-0.00194216391354612j</v>
      </c>
      <c r="AO125" s="22">
        <f t="shared" si="22"/>
        <v>0.90214143224425092</v>
      </c>
      <c r="AP125" s="22">
        <v>55</v>
      </c>
      <c r="AR125" s="22">
        <f>Compensation!$C$16</f>
        <v>1.0051282051282051</v>
      </c>
      <c r="CC125" s="24"/>
      <c r="CD125" s="24"/>
      <c r="CE125" s="24"/>
    </row>
    <row r="126" spans="1:83" s="22" customFormat="1">
      <c r="A126" s="22">
        <f t="shared" si="0"/>
        <v>0.3</v>
      </c>
      <c r="B126" s="22">
        <f t="shared" si="1"/>
        <v>8</v>
      </c>
      <c r="C126" s="22">
        <f t="shared" si="23"/>
        <v>2.799999999999998</v>
      </c>
      <c r="D126" s="22">
        <f t="shared" si="7"/>
        <v>7.8399999999999892</v>
      </c>
      <c r="E126" s="22">
        <f t="shared" si="8"/>
        <v>62.719999999999914</v>
      </c>
      <c r="F126" s="22">
        <f t="shared" si="9"/>
        <v>6.8399999999999892</v>
      </c>
      <c r="G126" s="22">
        <f>1</f>
        <v>1</v>
      </c>
      <c r="H126" s="22">
        <f t="shared" si="10"/>
        <v>6.7199999999999953</v>
      </c>
      <c r="I126" s="22" t="str">
        <f t="shared" si="11"/>
        <v>1+6.72j</v>
      </c>
      <c r="K126" s="22" t="str">
        <f t="shared" si="12"/>
        <v>6.83999999999999+45.9647999999999j</v>
      </c>
      <c r="M126" s="22" t="str">
        <f t="shared" si="26"/>
        <v>69.5599999999999+45.9647999999999j</v>
      </c>
      <c r="O126" s="22" t="str">
        <f t="shared" si="27"/>
        <v>0.627618974549738-0.414726576213108j</v>
      </c>
      <c r="S126" s="22">
        <f t="shared" si="13"/>
        <v>0.75226571783666418</v>
      </c>
      <c r="U126" s="22">
        <f t="shared" si="4"/>
        <v>1.1178082191780823</v>
      </c>
      <c r="V126" s="22">
        <f t="shared" si="5"/>
        <v>0.95609756097560972</v>
      </c>
      <c r="X126" s="22">
        <f t="shared" si="24"/>
        <v>1E-3</v>
      </c>
      <c r="Y126" s="22">
        <f t="shared" si="6"/>
        <v>8</v>
      </c>
      <c r="Z126" s="22">
        <f t="shared" si="25"/>
        <v>2.799999999999998</v>
      </c>
      <c r="AA126" s="22">
        <f t="shared" si="14"/>
        <v>7.8399999999999892</v>
      </c>
      <c r="AB126" s="22">
        <f t="shared" si="15"/>
        <v>62.719999999999914</v>
      </c>
      <c r="AC126" s="22">
        <f t="shared" si="16"/>
        <v>6.8399999999999892</v>
      </c>
      <c r="AD126" s="22">
        <v>1</v>
      </c>
      <c r="AE126" s="22">
        <f t="shared" si="17"/>
        <v>2.2399999999999986E-2</v>
      </c>
      <c r="AF126" s="22" t="str">
        <f t="shared" si="18"/>
        <v>1+0.0224j</v>
      </c>
      <c r="AH126" s="22" t="str">
        <f t="shared" si="19"/>
        <v>6.83999999999999+0.153216j</v>
      </c>
      <c r="AI126" s="22" t="str">
        <f t="shared" si="20"/>
        <v>69.5599999999999+0.153216j</v>
      </c>
      <c r="AK126" s="22" t="str">
        <f t="shared" si="21"/>
        <v>0.901663250521095-0.0019860442293249j</v>
      </c>
      <c r="AO126" s="22">
        <f t="shared" si="22"/>
        <v>0.90166543779383468</v>
      </c>
      <c r="AP126" s="22">
        <v>56</v>
      </c>
      <c r="AR126" s="22">
        <f>Compensation!$C$16</f>
        <v>1.0051282051282051</v>
      </c>
      <c r="CC126" s="24"/>
      <c r="CD126" s="24"/>
      <c r="CE126" s="24"/>
    </row>
    <row r="127" spans="1:83" s="22" customFormat="1">
      <c r="A127" s="22">
        <f t="shared" si="0"/>
        <v>0.3</v>
      </c>
      <c r="B127" s="22">
        <f t="shared" si="1"/>
        <v>8</v>
      </c>
      <c r="C127" s="22">
        <f t="shared" si="23"/>
        <v>2.8499999999999979</v>
      </c>
      <c r="D127" s="22">
        <f t="shared" si="7"/>
        <v>8.1224999999999881</v>
      </c>
      <c r="E127" s="22">
        <f t="shared" si="8"/>
        <v>64.979999999999905</v>
      </c>
      <c r="F127" s="22">
        <f t="shared" si="9"/>
        <v>7.1224999999999881</v>
      </c>
      <c r="G127" s="22">
        <f>1</f>
        <v>1</v>
      </c>
      <c r="H127" s="22">
        <f t="shared" si="10"/>
        <v>6.8399999999999945</v>
      </c>
      <c r="I127" s="22" t="str">
        <f t="shared" si="11"/>
        <v>1+6.83999999999999j</v>
      </c>
      <c r="K127" s="22" t="str">
        <f t="shared" si="12"/>
        <v>7.12249999999999+48.7178999999999j</v>
      </c>
      <c r="M127" s="22" t="str">
        <f t="shared" si="26"/>
        <v>72.1024999999999+48.7178999999999j</v>
      </c>
      <c r="O127" s="22" t="str">
        <f t="shared" si="27"/>
        <v>0.618739309272728-0.418067054474087j</v>
      </c>
      <c r="S127" s="22">
        <f t="shared" si="13"/>
        <v>0.74673850501760786</v>
      </c>
      <c r="U127" s="22">
        <f t="shared" si="4"/>
        <v>1.1178082191780823</v>
      </c>
      <c r="V127" s="22">
        <f t="shared" si="5"/>
        <v>0.95609756097560972</v>
      </c>
      <c r="X127" s="22">
        <f t="shared" si="24"/>
        <v>1E-3</v>
      </c>
      <c r="Y127" s="22">
        <f t="shared" si="6"/>
        <v>8</v>
      </c>
      <c r="Z127" s="22">
        <f t="shared" si="25"/>
        <v>2.8499999999999979</v>
      </c>
      <c r="AA127" s="22">
        <f t="shared" si="14"/>
        <v>8.1224999999999881</v>
      </c>
      <c r="AB127" s="22">
        <f t="shared" si="15"/>
        <v>64.979999999999905</v>
      </c>
      <c r="AC127" s="22">
        <f t="shared" si="16"/>
        <v>7.1224999999999881</v>
      </c>
      <c r="AD127" s="22">
        <v>1</v>
      </c>
      <c r="AE127" s="22">
        <f t="shared" si="17"/>
        <v>2.2799999999999983E-2</v>
      </c>
      <c r="AF127" s="22" t="str">
        <f t="shared" si="18"/>
        <v>1+0.0228j</v>
      </c>
      <c r="AH127" s="22" t="str">
        <f t="shared" si="19"/>
        <v>7.12249999999999+0.162393j</v>
      </c>
      <c r="AI127" s="22" t="str">
        <f t="shared" si="20"/>
        <v>72.1024999999999+0.162393j</v>
      </c>
      <c r="AK127" s="22" t="str">
        <f t="shared" si="21"/>
        <v>0.901212445914975-0.00202975753586173j</v>
      </c>
      <c r="AO127" s="22">
        <f t="shared" si="22"/>
        <v>0.90121473167481336</v>
      </c>
      <c r="AP127" s="22">
        <v>57</v>
      </c>
      <c r="AR127" s="22">
        <f>Compensation!$C$16</f>
        <v>1.0051282051282051</v>
      </c>
      <c r="CC127" s="24"/>
      <c r="CD127" s="24"/>
      <c r="CE127" s="24"/>
    </row>
    <row r="128" spans="1:83" s="22" customFormat="1">
      <c r="A128" s="22">
        <f t="shared" si="0"/>
        <v>0.3</v>
      </c>
      <c r="B128" s="22">
        <f t="shared" si="1"/>
        <v>8</v>
      </c>
      <c r="C128" s="22">
        <f t="shared" si="23"/>
        <v>2.8999999999999977</v>
      </c>
      <c r="D128" s="22">
        <f t="shared" si="7"/>
        <v>8.4099999999999859</v>
      </c>
      <c r="E128" s="22">
        <f t="shared" si="8"/>
        <v>67.279999999999887</v>
      </c>
      <c r="F128" s="22">
        <f t="shared" si="9"/>
        <v>7.4099999999999859</v>
      </c>
      <c r="G128" s="22">
        <f>1</f>
        <v>1</v>
      </c>
      <c r="H128" s="22">
        <f t="shared" si="10"/>
        <v>6.9599999999999946</v>
      </c>
      <c r="I128" s="22" t="str">
        <f t="shared" si="11"/>
        <v>1+6.95999999999999j</v>
      </c>
      <c r="K128" s="22" t="str">
        <f t="shared" si="12"/>
        <v>7.40999999999999+51.5735999999998j</v>
      </c>
      <c r="M128" s="22" t="str">
        <f t="shared" si="26"/>
        <v>74.6899999999999+51.5735999999998j</v>
      </c>
      <c r="O128" s="22" t="str">
        <f t="shared" si="27"/>
        <v>0.609963522993935-0.421181078450662j</v>
      </c>
      <c r="S128" s="22">
        <f t="shared" si="13"/>
        <v>0.7412482716526464</v>
      </c>
      <c r="U128" s="22">
        <f t="shared" si="4"/>
        <v>1.1178082191780823</v>
      </c>
      <c r="V128" s="22">
        <f t="shared" si="5"/>
        <v>0.95609756097560972</v>
      </c>
      <c r="X128" s="22">
        <f t="shared" si="24"/>
        <v>1E-3</v>
      </c>
      <c r="Y128" s="22">
        <f t="shared" si="6"/>
        <v>8</v>
      </c>
      <c r="Z128" s="22">
        <f t="shared" si="25"/>
        <v>2.8999999999999977</v>
      </c>
      <c r="AA128" s="22">
        <f t="shared" si="14"/>
        <v>8.4099999999999859</v>
      </c>
      <c r="AB128" s="22">
        <f t="shared" si="15"/>
        <v>67.279999999999887</v>
      </c>
      <c r="AC128" s="22">
        <f t="shared" si="16"/>
        <v>7.4099999999999859</v>
      </c>
      <c r="AD128" s="22">
        <v>1</v>
      </c>
      <c r="AE128" s="22">
        <f t="shared" si="17"/>
        <v>2.3199999999999981E-2</v>
      </c>
      <c r="AF128" s="22" t="str">
        <f t="shared" si="18"/>
        <v>1+0.0232j</v>
      </c>
      <c r="AH128" s="22" t="str">
        <f t="shared" si="19"/>
        <v>7.40999999999999+0.171912j</v>
      </c>
      <c r="AI128" s="22" t="str">
        <f t="shared" si="20"/>
        <v>74.6899999999999+0.171912j</v>
      </c>
      <c r="AK128" s="22" t="str">
        <f t="shared" si="21"/>
        <v>0.900785159627066-0.00207331340690599j</v>
      </c>
      <c r="AO128" s="22">
        <f t="shared" si="22"/>
        <v>0.9007875456692559</v>
      </c>
      <c r="AP128" s="22">
        <v>58</v>
      </c>
      <c r="AR128" s="22">
        <f>Compensation!$C$16</f>
        <v>1.0051282051282051</v>
      </c>
      <c r="CC128" s="24"/>
      <c r="CD128" s="24"/>
      <c r="CE128" s="24"/>
    </row>
    <row r="129" spans="1:83" s="22" customFormat="1">
      <c r="A129" s="22">
        <f t="shared" si="0"/>
        <v>0.3</v>
      </c>
      <c r="B129" s="22">
        <f t="shared" si="1"/>
        <v>8</v>
      </c>
      <c r="C129" s="22">
        <f t="shared" si="23"/>
        <v>2.9499999999999975</v>
      </c>
      <c r="D129" s="22">
        <f t="shared" si="7"/>
        <v>8.7024999999999846</v>
      </c>
      <c r="E129" s="22">
        <f t="shared" si="8"/>
        <v>69.619999999999877</v>
      </c>
      <c r="F129" s="22">
        <f t="shared" si="9"/>
        <v>7.7024999999999846</v>
      </c>
      <c r="G129" s="22">
        <f>1</f>
        <v>1</v>
      </c>
      <c r="H129" s="22">
        <f t="shared" si="10"/>
        <v>7.0799999999999939</v>
      </c>
      <c r="I129" s="22" t="str">
        <f t="shared" si="11"/>
        <v>1+7.07999999999999j</v>
      </c>
      <c r="K129" s="22" t="str">
        <f t="shared" si="12"/>
        <v>7.70249999999998+54.5336999999998j</v>
      </c>
      <c r="M129" s="22" t="str">
        <f t="shared" si="26"/>
        <v>77.3224999999999+54.5336999999998j</v>
      </c>
      <c r="O129" s="22" t="str">
        <f t="shared" si="27"/>
        <v>0.601293061681502-0.42407753807521j</v>
      </c>
      <c r="S129" s="22">
        <f t="shared" si="13"/>
        <v>0.73579555878399105</v>
      </c>
      <c r="U129" s="22">
        <f t="shared" si="4"/>
        <v>1.1178082191780823</v>
      </c>
      <c r="V129" s="22">
        <f t="shared" si="5"/>
        <v>0.95609756097560972</v>
      </c>
      <c r="X129" s="22">
        <f t="shared" si="24"/>
        <v>1E-3</v>
      </c>
      <c r="Y129" s="22">
        <f t="shared" si="6"/>
        <v>8</v>
      </c>
      <c r="Z129" s="22">
        <f t="shared" si="25"/>
        <v>2.9499999999999975</v>
      </c>
      <c r="AA129" s="22">
        <f t="shared" si="14"/>
        <v>8.7024999999999846</v>
      </c>
      <c r="AB129" s="22">
        <f t="shared" si="15"/>
        <v>69.619999999999877</v>
      </c>
      <c r="AC129" s="22">
        <f t="shared" si="16"/>
        <v>7.7024999999999846</v>
      </c>
      <c r="AD129" s="22">
        <v>1</v>
      </c>
      <c r="AE129" s="22">
        <f t="shared" si="17"/>
        <v>2.3599999999999982E-2</v>
      </c>
      <c r="AF129" s="22" t="str">
        <f t="shared" si="18"/>
        <v>1+0.0236j</v>
      </c>
      <c r="AH129" s="22" t="str">
        <f t="shared" si="19"/>
        <v>7.70249999999998+0.181779j</v>
      </c>
      <c r="AI129" s="22" t="str">
        <f t="shared" si="20"/>
        <v>77.3224999999999+0.181779j</v>
      </c>
      <c r="AK129" s="22" t="str">
        <f t="shared" si="21"/>
        <v>0.900379775933658-0.00211672068659762j</v>
      </c>
      <c r="AO129" s="22">
        <f t="shared" si="22"/>
        <v>0.90038226405055843</v>
      </c>
      <c r="AP129" s="22">
        <v>59</v>
      </c>
      <c r="AR129" s="22">
        <f>Compensation!$C$16</f>
        <v>1.0051282051282051</v>
      </c>
      <c r="CC129" s="24"/>
      <c r="CD129" s="24"/>
      <c r="CE129" s="24"/>
    </row>
    <row r="130" spans="1:83" s="22" customFormat="1">
      <c r="A130" s="22">
        <f t="shared" si="0"/>
        <v>0.3</v>
      </c>
      <c r="B130" s="22">
        <f t="shared" si="1"/>
        <v>8</v>
      </c>
      <c r="C130" s="22">
        <f t="shared" si="23"/>
        <v>2.9999999999999973</v>
      </c>
      <c r="D130" s="22">
        <f t="shared" si="7"/>
        <v>8.999999999999984</v>
      </c>
      <c r="E130" s="22">
        <f t="shared" si="8"/>
        <v>71.999999999999872</v>
      </c>
      <c r="F130" s="22">
        <f t="shared" si="9"/>
        <v>7.999999999999984</v>
      </c>
      <c r="G130" s="22">
        <f>1</f>
        <v>1</v>
      </c>
      <c r="H130" s="22">
        <f t="shared" si="10"/>
        <v>7.1999999999999931</v>
      </c>
      <c r="I130" s="22" t="str">
        <f t="shared" si="11"/>
        <v>1+7.19999999999999j</v>
      </c>
      <c r="K130" s="22" t="str">
        <f t="shared" si="12"/>
        <v>7.99999999999998+57.5999999999998j</v>
      </c>
      <c r="M130" s="22" t="str">
        <f t="shared" si="26"/>
        <v>79.9999999999999+57.5999999999998j</v>
      </c>
      <c r="O130" s="22" t="str">
        <f t="shared" si="27"/>
        <v>0.5927291886196-0.426765015806111j</v>
      </c>
      <c r="S130" s="22">
        <f t="shared" si="13"/>
        <v>0.73038090730634486</v>
      </c>
      <c r="U130" s="22">
        <f t="shared" si="4"/>
        <v>1.1178082191780823</v>
      </c>
      <c r="V130" s="22">
        <f t="shared" si="5"/>
        <v>0.95609756097560972</v>
      </c>
      <c r="X130" s="22">
        <f t="shared" si="24"/>
        <v>1E-3</v>
      </c>
      <c r="Y130" s="22">
        <f t="shared" si="6"/>
        <v>8</v>
      </c>
      <c r="Z130" s="22">
        <f t="shared" si="25"/>
        <v>2.9999999999999973</v>
      </c>
      <c r="AA130" s="22">
        <f t="shared" si="14"/>
        <v>8.999999999999984</v>
      </c>
      <c r="AB130" s="22">
        <f t="shared" si="15"/>
        <v>71.999999999999872</v>
      </c>
      <c r="AC130" s="22">
        <f t="shared" si="16"/>
        <v>7.999999999999984</v>
      </c>
      <c r="AD130" s="22">
        <v>1</v>
      </c>
      <c r="AE130" s="22">
        <f t="shared" si="17"/>
        <v>2.399999999999998E-2</v>
      </c>
      <c r="AF130" s="22" t="str">
        <f t="shared" si="18"/>
        <v>1+0.024j</v>
      </c>
      <c r="AH130" s="22" t="str">
        <f t="shared" si="19"/>
        <v>7.99999999999998+0.192j</v>
      </c>
      <c r="AI130" s="22" t="str">
        <f t="shared" si="20"/>
        <v>79.9999999999999+0.192j</v>
      </c>
      <c r="AK130" s="22" t="str">
        <f t="shared" si="21"/>
        <v>0.899994816029859-0.00215998755847166j</v>
      </c>
      <c r="AO130" s="22">
        <f t="shared" si="22"/>
        <v>0.89999740801119676</v>
      </c>
      <c r="AP130" s="22">
        <v>60</v>
      </c>
      <c r="AR130" s="22">
        <f>Compensation!$C$16</f>
        <v>1.0051282051282051</v>
      </c>
      <c r="CC130" s="24"/>
      <c r="CD130" s="24"/>
      <c r="CE130" s="24"/>
    </row>
    <row r="131" spans="1:83" s="22" customFormat="1">
      <c r="A131" s="22">
        <f t="shared" si="0"/>
        <v>0.3</v>
      </c>
      <c r="B131" s="22">
        <f t="shared" si="1"/>
        <v>8</v>
      </c>
      <c r="C131" s="22">
        <f t="shared" si="23"/>
        <v>3.0499999999999972</v>
      </c>
      <c r="D131" s="22">
        <f t="shared" si="7"/>
        <v>9.3024999999999824</v>
      </c>
      <c r="E131" s="22">
        <f t="shared" si="8"/>
        <v>74.41999999999986</v>
      </c>
      <c r="F131" s="22">
        <f t="shared" si="9"/>
        <v>8.3024999999999824</v>
      </c>
      <c r="G131" s="22">
        <f>1</f>
        <v>1</v>
      </c>
      <c r="H131" s="22">
        <f t="shared" si="10"/>
        <v>7.3199999999999932</v>
      </c>
      <c r="I131" s="22" t="str">
        <f t="shared" si="11"/>
        <v>1+7.31999999999999j</v>
      </c>
      <c r="K131" s="22" t="str">
        <f t="shared" si="12"/>
        <v>8.30249999999998+60.7742999999998j</v>
      </c>
      <c r="M131" s="22" t="str">
        <f t="shared" si="26"/>
        <v>82.7224999999998+60.7742999999998j</v>
      </c>
      <c r="O131" s="22" t="str">
        <f t="shared" si="27"/>
        <v>0.584272989625006-0.429251799128012j</v>
      </c>
      <c r="S131" s="22">
        <f t="shared" si="13"/>
        <v>0.72500485064582665</v>
      </c>
      <c r="U131" s="22">
        <f t="shared" si="4"/>
        <v>1.1178082191780823</v>
      </c>
      <c r="V131" s="22">
        <f t="shared" si="5"/>
        <v>0.95609756097560972</v>
      </c>
      <c r="X131" s="22">
        <f t="shared" si="24"/>
        <v>1E-3</v>
      </c>
      <c r="Y131" s="22">
        <f t="shared" si="6"/>
        <v>8</v>
      </c>
      <c r="Z131" s="22">
        <f t="shared" si="25"/>
        <v>3.0499999999999972</v>
      </c>
      <c r="AA131" s="22">
        <f t="shared" si="14"/>
        <v>9.3024999999999824</v>
      </c>
      <c r="AB131" s="22">
        <f t="shared" si="15"/>
        <v>74.41999999999986</v>
      </c>
      <c r="AC131" s="22">
        <f t="shared" si="16"/>
        <v>8.3024999999999824</v>
      </c>
      <c r="AD131" s="22">
        <v>1</v>
      </c>
      <c r="AE131" s="22">
        <f t="shared" si="17"/>
        <v>2.4399999999999977E-2</v>
      </c>
      <c r="AF131" s="22" t="str">
        <f t="shared" si="18"/>
        <v>1+0.0244j</v>
      </c>
      <c r="AH131" s="22" t="str">
        <f t="shared" si="19"/>
        <v>8.30249999999998+0.202581j</v>
      </c>
      <c r="AI131" s="22" t="str">
        <f t="shared" si="20"/>
        <v>82.7224999999998+0.202581j</v>
      </c>
      <c r="AK131" s="22" t="str">
        <f t="shared" si="21"/>
        <v>0.899628924288094-0.00220312160671168j</v>
      </c>
      <c r="AO131" s="22">
        <f t="shared" si="22"/>
        <v>0.89963162192119905</v>
      </c>
      <c r="AP131" s="22">
        <v>61</v>
      </c>
      <c r="AR131" s="22">
        <f>Compensation!$C$16</f>
        <v>1.0051282051282051</v>
      </c>
      <c r="CC131" s="24"/>
      <c r="CD131" s="24"/>
      <c r="CE131" s="24"/>
    </row>
    <row r="132" spans="1:83" s="22" customFormat="1">
      <c r="A132" s="22">
        <f t="shared" si="0"/>
        <v>0.3</v>
      </c>
      <c r="B132" s="22">
        <f t="shared" si="1"/>
        <v>8</v>
      </c>
      <c r="C132" s="22">
        <f t="shared" si="23"/>
        <v>3.099999999999997</v>
      </c>
      <c r="D132" s="22">
        <f t="shared" si="7"/>
        <v>9.6099999999999817</v>
      </c>
      <c r="E132" s="22">
        <f t="shared" si="8"/>
        <v>76.879999999999853</v>
      </c>
      <c r="F132" s="22">
        <f t="shared" si="9"/>
        <v>8.6099999999999817</v>
      </c>
      <c r="G132" s="22">
        <f>1</f>
        <v>1</v>
      </c>
      <c r="H132" s="22">
        <f t="shared" si="10"/>
        <v>7.4399999999999924</v>
      </c>
      <c r="I132" s="22" t="str">
        <f t="shared" si="11"/>
        <v>1+7.43999999999999j</v>
      </c>
      <c r="K132" s="22" t="str">
        <f t="shared" si="12"/>
        <v>8.60999999999998+64.0583999999998j</v>
      </c>
      <c r="M132" s="22" t="str">
        <f t="shared" si="26"/>
        <v>85.4899999999998+64.0583999999998j</v>
      </c>
      <c r="O132" s="22" t="str">
        <f t="shared" si="27"/>
        <v>0.575925378909363-0.431545891827436j</v>
      </c>
      <c r="S132" s="22">
        <f t="shared" si="13"/>
        <v>0.71966790870861441</v>
      </c>
      <c r="U132" s="22">
        <f t="shared" si="4"/>
        <v>1.1178082191780823</v>
      </c>
      <c r="V132" s="22">
        <f t="shared" si="5"/>
        <v>0.95609756097560972</v>
      </c>
      <c r="X132" s="22">
        <f t="shared" si="24"/>
        <v>1E-3</v>
      </c>
      <c r="Y132" s="22">
        <f t="shared" si="6"/>
        <v>8</v>
      </c>
      <c r="Z132" s="22">
        <f t="shared" si="25"/>
        <v>3.099999999999997</v>
      </c>
      <c r="AA132" s="22">
        <f t="shared" si="14"/>
        <v>9.6099999999999817</v>
      </c>
      <c r="AB132" s="22">
        <f t="shared" si="15"/>
        <v>76.879999999999853</v>
      </c>
      <c r="AC132" s="22">
        <f t="shared" si="16"/>
        <v>8.6099999999999817</v>
      </c>
      <c r="AD132" s="22">
        <v>1</v>
      </c>
      <c r="AE132" s="22">
        <f t="shared" si="17"/>
        <v>2.4799999999999975E-2</v>
      </c>
      <c r="AF132" s="22" t="str">
        <f t="shared" si="18"/>
        <v>1+0.0248j</v>
      </c>
      <c r="AH132" s="22" t="str">
        <f t="shared" si="19"/>
        <v>8.60999999999998+0.213528j</v>
      </c>
      <c r="AI132" s="22" t="str">
        <f t="shared" si="20"/>
        <v>85.4899999999998+0.213528j</v>
      </c>
      <c r="AK132" s="22" t="str">
        <f t="shared" si="21"/>
        <v>0.899280856104586-0.00224612987065505j</v>
      </c>
      <c r="AO132" s="22">
        <f t="shared" si="22"/>
        <v>0.89928366117460012</v>
      </c>
      <c r="AP132" s="22">
        <v>62</v>
      </c>
      <c r="AR132" s="22">
        <f>Compensation!$C$16</f>
        <v>1.0051282051282051</v>
      </c>
      <c r="CC132" s="24"/>
      <c r="CD132" s="24"/>
      <c r="CE132" s="24"/>
    </row>
    <row r="133" spans="1:83" s="22" customFormat="1">
      <c r="A133" s="22">
        <f t="shared" si="0"/>
        <v>0.3</v>
      </c>
      <c r="B133" s="22">
        <f t="shared" si="1"/>
        <v>8</v>
      </c>
      <c r="C133" s="22">
        <f t="shared" si="23"/>
        <v>3.1499999999999968</v>
      </c>
      <c r="D133" s="22">
        <f t="shared" si="7"/>
        <v>9.9224999999999799</v>
      </c>
      <c r="E133" s="22">
        <f t="shared" si="8"/>
        <v>79.379999999999839</v>
      </c>
      <c r="F133" s="22">
        <f t="shared" si="9"/>
        <v>8.9224999999999799</v>
      </c>
      <c r="G133" s="22">
        <f>1</f>
        <v>1</v>
      </c>
      <c r="H133" s="22">
        <f t="shared" si="10"/>
        <v>7.5599999999999916</v>
      </c>
      <c r="I133" s="22" t="str">
        <f t="shared" si="11"/>
        <v>1+7.55999999999999j</v>
      </c>
      <c r="K133" s="22" t="str">
        <f t="shared" si="12"/>
        <v>8.92249999999998+67.4540999999998j</v>
      </c>
      <c r="M133" s="22" t="str">
        <f t="shared" si="26"/>
        <v>88.3024999999998+67.4540999999998j</v>
      </c>
      <c r="O133" s="22" t="str">
        <f t="shared" si="27"/>
        <v>0.567687105443225-0.433655024255007j</v>
      </c>
      <c r="S133" s="22">
        <f t="shared" si="13"/>
        <v>0.71437058292465949</v>
      </c>
      <c r="U133" s="22">
        <f t="shared" si="4"/>
        <v>1.1178082191780823</v>
      </c>
      <c r="V133" s="22">
        <f t="shared" si="5"/>
        <v>0.95609756097560972</v>
      </c>
      <c r="X133" s="22">
        <f t="shared" si="24"/>
        <v>1E-3</v>
      </c>
      <c r="Y133" s="22">
        <f t="shared" si="6"/>
        <v>8</v>
      </c>
      <c r="Z133" s="22">
        <f t="shared" si="25"/>
        <v>3.1499999999999968</v>
      </c>
      <c r="AA133" s="22">
        <f t="shared" si="14"/>
        <v>9.9224999999999799</v>
      </c>
      <c r="AB133" s="22">
        <f t="shared" si="15"/>
        <v>79.379999999999839</v>
      </c>
      <c r="AC133" s="22">
        <f t="shared" si="16"/>
        <v>8.9224999999999799</v>
      </c>
      <c r="AD133" s="22">
        <v>1</v>
      </c>
      <c r="AE133" s="22">
        <f t="shared" si="17"/>
        <v>2.5199999999999976E-2</v>
      </c>
      <c r="AF133" s="22" t="str">
        <f t="shared" si="18"/>
        <v>1+0.0252j</v>
      </c>
      <c r="AH133" s="22" t="str">
        <f t="shared" si="19"/>
        <v>8.92249999999998+0.224846999999999j</v>
      </c>
      <c r="AI133" s="22" t="str">
        <f t="shared" si="20"/>
        <v>88.3024999999998+0.224846999999999j</v>
      </c>
      <c r="AK133" s="22" t="str">
        <f t="shared" si="21"/>
        <v>0.898949467126853-0.00228901889340699j</v>
      </c>
      <c r="AO133" s="22">
        <f t="shared" si="22"/>
        <v>0.89895238141691769</v>
      </c>
      <c r="AP133" s="22">
        <v>63</v>
      </c>
      <c r="AR133" s="22">
        <f>Compensation!$C$16</f>
        <v>1.0051282051282051</v>
      </c>
      <c r="CC133" s="24"/>
      <c r="CD133" s="24"/>
      <c r="CE133" s="24"/>
    </row>
    <row r="134" spans="1:83" s="22" customFormat="1">
      <c r="A134" s="22">
        <f t="shared" si="0"/>
        <v>0.3</v>
      </c>
      <c r="B134" s="22">
        <f t="shared" si="1"/>
        <v>8</v>
      </c>
      <c r="C134" s="22">
        <f t="shared" si="23"/>
        <v>3.1999999999999966</v>
      </c>
      <c r="D134" s="22">
        <f t="shared" si="7"/>
        <v>10.239999999999979</v>
      </c>
      <c r="E134" s="22">
        <f t="shared" si="8"/>
        <v>81.919999999999831</v>
      </c>
      <c r="F134" s="22">
        <f t="shared" si="9"/>
        <v>9.2399999999999789</v>
      </c>
      <c r="G134" s="22">
        <f>1</f>
        <v>1</v>
      </c>
      <c r="H134" s="22">
        <f t="shared" si="10"/>
        <v>7.6799999999999917</v>
      </c>
      <c r="I134" s="22" t="str">
        <f t="shared" si="11"/>
        <v>1+7.67999999999999j</v>
      </c>
      <c r="K134" s="22" t="str">
        <f t="shared" si="12"/>
        <v>9.23999999999998+70.9631999999997j</v>
      </c>
      <c r="M134" s="22" t="str">
        <f t="shared" ref="M134:M141" si="28">IMSUM(K134,E134)</f>
        <v>91.1599999999998+70.9631999999997j</v>
      </c>
      <c r="O134" s="22" t="str">
        <f t="shared" ref="O134:O141" si="29">IMDIV(E134,M134)</f>
        <v>0.559558759697582-0.435586662748699j</v>
      </c>
      <c r="S134" s="22">
        <f t="shared" si="13"/>
        <v>0.70911335223562466</v>
      </c>
      <c r="U134" s="22">
        <f t="shared" si="4"/>
        <v>1.1178082191780823</v>
      </c>
      <c r="V134" s="22">
        <f t="shared" si="5"/>
        <v>0.95609756097560972</v>
      </c>
      <c r="X134" s="22">
        <f t="shared" si="24"/>
        <v>1E-3</v>
      </c>
      <c r="Y134" s="22">
        <f t="shared" si="6"/>
        <v>8</v>
      </c>
      <c r="Z134" s="22">
        <f t="shared" si="25"/>
        <v>3.1999999999999966</v>
      </c>
      <c r="AA134" s="22">
        <f t="shared" si="14"/>
        <v>10.239999999999979</v>
      </c>
      <c r="AB134" s="22">
        <f t="shared" si="15"/>
        <v>81.919999999999831</v>
      </c>
      <c r="AC134" s="22">
        <f t="shared" si="16"/>
        <v>9.2399999999999789</v>
      </c>
      <c r="AD134" s="22">
        <v>1</v>
      </c>
      <c r="AE134" s="22">
        <f t="shared" si="17"/>
        <v>2.5599999999999973E-2</v>
      </c>
      <c r="AF134" s="22" t="str">
        <f t="shared" si="18"/>
        <v>1+0.0256j</v>
      </c>
      <c r="AH134" s="22" t="str">
        <f t="shared" si="19"/>
        <v>9.23999999999998+0.236543999999999j</v>
      </c>
      <c r="AI134" s="22" t="str">
        <f t="shared" si="20"/>
        <v>91.1599999999998+0.236543999999999j</v>
      </c>
      <c r="AK134" s="22" t="str">
        <f t="shared" si="21"/>
        <v>0.898633703685158-0.0023317947652973j</v>
      </c>
      <c r="AO134" s="22">
        <f t="shared" si="22"/>
        <v>0.89863672897658242</v>
      </c>
      <c r="AP134" s="22">
        <v>64</v>
      </c>
      <c r="AR134" s="22">
        <f>Compensation!$C$16</f>
        <v>1.0051282051282051</v>
      </c>
      <c r="CC134" s="24"/>
      <c r="CD134" s="24"/>
      <c r="CE134" s="24"/>
    </row>
    <row r="135" spans="1:83" s="22" customFormat="1">
      <c r="A135" s="22">
        <f t="shared" si="0"/>
        <v>0.3</v>
      </c>
      <c r="B135" s="22">
        <f t="shared" si="1"/>
        <v>8</v>
      </c>
      <c r="C135" s="22">
        <f t="shared" si="23"/>
        <v>3.2499999999999964</v>
      </c>
      <c r="D135" s="22">
        <f t="shared" ref="D135:D141" si="30">C135^2</f>
        <v>10.562499999999977</v>
      </c>
      <c r="E135" s="22">
        <f t="shared" ref="E135:E141" si="31">B135*D135</f>
        <v>84.499999999999815</v>
      </c>
      <c r="F135" s="22">
        <f t="shared" ref="F135:F141" si="32">C135^2-1</f>
        <v>9.5624999999999769</v>
      </c>
      <c r="G135" s="22">
        <f>1</f>
        <v>1</v>
      </c>
      <c r="H135" s="22">
        <f t="shared" ref="H135:H141" si="33">C135*B135*A135</f>
        <v>7.7999999999999909</v>
      </c>
      <c r="I135" s="22" t="str">
        <f t="shared" ref="I135:I141" si="34">COMPLEX(G135,H135,"j")</f>
        <v>1+7.79999999999999j</v>
      </c>
      <c r="K135" s="22" t="str">
        <f t="shared" ref="K135:K141" si="35">IMPRODUCT(I135,F135)</f>
        <v>9.56249999999998+74.5874999999997j</v>
      </c>
      <c r="M135" s="22" t="str">
        <f t="shared" si="28"/>
        <v>94.0624999999998+74.5874999999997j</v>
      </c>
      <c r="O135" s="22" t="str">
        <f t="shared" si="29"/>
        <v>0.551540780655781-0.437348018361866j</v>
      </c>
      <c r="S135" s="22">
        <f t="shared" ref="S135:S141" si="36">IMABS(O135)</f>
        <v>0.70389666989654054</v>
      </c>
      <c r="U135" s="22">
        <f t="shared" si="4"/>
        <v>1.1178082191780823</v>
      </c>
      <c r="V135" s="22">
        <f t="shared" si="5"/>
        <v>0.95609756097560972</v>
      </c>
      <c r="X135" s="22">
        <f t="shared" si="24"/>
        <v>1E-3</v>
      </c>
      <c r="Y135" s="22">
        <f t="shared" si="6"/>
        <v>8</v>
      </c>
      <c r="Z135" s="22">
        <f t="shared" si="25"/>
        <v>3.2499999999999964</v>
      </c>
      <c r="AA135" s="22">
        <f t="shared" ref="AA135:AA141" si="37">Z135^2</f>
        <v>10.562499999999977</v>
      </c>
      <c r="AB135" s="22">
        <f t="shared" ref="AB135:AB141" si="38">Y135*AA135</f>
        <v>84.499999999999815</v>
      </c>
      <c r="AC135" s="22">
        <f t="shared" ref="AC135:AC141" si="39">Z135^2-1</f>
        <v>9.5624999999999769</v>
      </c>
      <c r="AD135" s="22">
        <v>1</v>
      </c>
      <c r="AE135" s="22">
        <f t="shared" ref="AE135:AE141" si="40">Z135*Y135*X135</f>
        <v>2.5999999999999971E-2</v>
      </c>
      <c r="AF135" s="22" t="str">
        <f t="shared" ref="AF135:AF141" si="41">COMPLEX(AD135,AE135,"j")</f>
        <v>1+0.026j</v>
      </c>
      <c r="AH135" s="22" t="str">
        <f t="shared" ref="AH135:AH141" si="42">IMPRODUCT(AF135,AC135)</f>
        <v>9.56249999999998+0.248624999999999j</v>
      </c>
      <c r="AI135" s="22" t="str">
        <f t="shared" ref="AI135:AI141" si="43">IMSUM(AH135,AB135)</f>
        <v>94.0624999999998+0.248624999999999j</v>
      </c>
      <c r="AK135" s="22" t="str">
        <f t="shared" ref="AK135:AK141" si="44">IMDIV(AB135,AI135)</f>
        <v>0.898332594276105-0.00237446316281086j</v>
      </c>
      <c r="AO135" s="22">
        <f t="shared" ref="AO135:AO141" si="45">IMABS(AK135)</f>
        <v>0.89833573234851827</v>
      </c>
      <c r="AP135" s="22">
        <v>65</v>
      </c>
      <c r="AR135" s="22">
        <f>Compensation!$C$16</f>
        <v>1.0051282051282051</v>
      </c>
      <c r="CC135" s="24"/>
      <c r="CD135" s="24"/>
      <c r="CE135" s="24"/>
    </row>
    <row r="136" spans="1:83" s="22" customFormat="1">
      <c r="A136" s="22">
        <f t="shared" si="0"/>
        <v>0.3</v>
      </c>
      <c r="B136" s="22">
        <f t="shared" si="1"/>
        <v>8</v>
      </c>
      <c r="C136" s="22">
        <f t="shared" ref="C136:C141" si="46">C135+0.05</f>
        <v>3.2999999999999963</v>
      </c>
      <c r="D136" s="22">
        <f t="shared" si="30"/>
        <v>10.889999999999976</v>
      </c>
      <c r="E136" s="22">
        <f t="shared" si="31"/>
        <v>87.119999999999806</v>
      </c>
      <c r="F136" s="22">
        <f t="shared" si="32"/>
        <v>9.8899999999999757</v>
      </c>
      <c r="G136" s="22">
        <f>1</f>
        <v>1</v>
      </c>
      <c r="H136" s="22">
        <f t="shared" si="33"/>
        <v>7.919999999999991</v>
      </c>
      <c r="I136" s="22" t="str">
        <f t="shared" si="34"/>
        <v>1+7.91999999999999j</v>
      </c>
      <c r="K136" s="22" t="str">
        <f t="shared" si="35"/>
        <v>9.88999999999998+78.3287999999997j</v>
      </c>
      <c r="M136" s="22" t="str">
        <f t="shared" si="28"/>
        <v>97.0099999999998+78.3287999999997j</v>
      </c>
      <c r="O136" s="22" t="str">
        <f t="shared" si="29"/>
        <v>0.54363346300381-0.438946055014253j</v>
      </c>
      <c r="S136" s="22">
        <f t="shared" si="36"/>
        <v>0.69872096097805059</v>
      </c>
      <c r="U136" s="22">
        <f t="shared" si="4"/>
        <v>1.1178082191780823</v>
      </c>
      <c r="V136" s="22">
        <f t="shared" si="5"/>
        <v>0.95609756097560972</v>
      </c>
      <c r="X136" s="22">
        <f t="shared" ref="X136:X141" si="47">X135</f>
        <v>1E-3</v>
      </c>
      <c r="Y136" s="22">
        <f t="shared" si="6"/>
        <v>8</v>
      </c>
      <c r="Z136" s="22">
        <f t="shared" ref="Z136:Z141" si="48">Z135+0.05</f>
        <v>3.2999999999999963</v>
      </c>
      <c r="AA136" s="22">
        <f t="shared" si="37"/>
        <v>10.889999999999976</v>
      </c>
      <c r="AB136" s="22">
        <f t="shared" si="38"/>
        <v>87.119999999999806</v>
      </c>
      <c r="AC136" s="22">
        <f t="shared" si="39"/>
        <v>9.8899999999999757</v>
      </c>
      <c r="AD136" s="22">
        <v>1</v>
      </c>
      <c r="AE136" s="22">
        <f t="shared" si="40"/>
        <v>2.6399999999999972E-2</v>
      </c>
      <c r="AF136" s="22" t="str">
        <f t="shared" si="41"/>
        <v>1+0.0264j</v>
      </c>
      <c r="AH136" s="22" t="str">
        <f t="shared" si="42"/>
        <v>9.88999999999998+0.261095999999999j</v>
      </c>
      <c r="AI136" s="22" t="str">
        <f t="shared" si="43"/>
        <v>97.0099999999998+0.261095999999999j</v>
      </c>
      <c r="AK136" s="22" t="str">
        <f t="shared" si="44"/>
        <v>0.898045241967798-0.00241702938353596j</v>
      </c>
      <c r="AO136" s="22">
        <f t="shared" si="45"/>
        <v>0.89804849459928493</v>
      </c>
      <c r="AP136" s="22">
        <v>66</v>
      </c>
      <c r="AR136" s="22">
        <f>Compensation!$C$16</f>
        <v>1.0051282051282051</v>
      </c>
      <c r="CC136" s="24"/>
      <c r="CD136" s="24"/>
      <c r="CE136" s="24"/>
    </row>
    <row r="137" spans="1:83" s="22" customFormat="1">
      <c r="A137" s="22">
        <f t="shared" si="0"/>
        <v>0.3</v>
      </c>
      <c r="B137" s="22">
        <f t="shared" si="1"/>
        <v>8</v>
      </c>
      <c r="C137" s="22">
        <f t="shared" si="46"/>
        <v>3.3499999999999961</v>
      </c>
      <c r="D137" s="22">
        <f t="shared" si="30"/>
        <v>11.222499999999973</v>
      </c>
      <c r="E137" s="22">
        <f t="shared" si="31"/>
        <v>89.779999999999788</v>
      </c>
      <c r="F137" s="22">
        <f t="shared" si="32"/>
        <v>10.222499999999973</v>
      </c>
      <c r="G137" s="22">
        <f>1</f>
        <v>1</v>
      </c>
      <c r="H137" s="22">
        <f t="shared" si="33"/>
        <v>8.0399999999999903</v>
      </c>
      <c r="I137" s="22" t="str">
        <f t="shared" si="34"/>
        <v>1+8.03999999999999j</v>
      </c>
      <c r="K137" s="22" t="str">
        <f t="shared" si="35"/>
        <v>10.2225+82.1888999999997j</v>
      </c>
      <c r="M137" s="22" t="str">
        <f t="shared" si="28"/>
        <v>100.0025+82.1888999999997j</v>
      </c>
      <c r="O137" s="22" t="str">
        <f t="shared" si="29"/>
        <v>0.535836964420171-0.440387497162899j</v>
      </c>
      <c r="S137" s="22">
        <f t="shared" si="36"/>
        <v>0.69358662047103103</v>
      </c>
      <c r="U137" s="22">
        <f t="shared" si="4"/>
        <v>1.1178082191780823</v>
      </c>
      <c r="V137" s="22">
        <f t="shared" si="5"/>
        <v>0.95609756097560972</v>
      </c>
      <c r="X137" s="22">
        <f t="shared" si="47"/>
        <v>1E-3</v>
      </c>
      <c r="Y137" s="22">
        <f t="shared" si="6"/>
        <v>8</v>
      </c>
      <c r="Z137" s="22">
        <f t="shared" si="48"/>
        <v>3.3499999999999961</v>
      </c>
      <c r="AA137" s="22">
        <f t="shared" si="37"/>
        <v>11.222499999999973</v>
      </c>
      <c r="AB137" s="22">
        <f t="shared" si="38"/>
        <v>89.779999999999788</v>
      </c>
      <c r="AC137" s="22">
        <f t="shared" si="39"/>
        <v>10.222499999999973</v>
      </c>
      <c r="AD137" s="22">
        <v>1</v>
      </c>
      <c r="AE137" s="22">
        <f t="shared" si="40"/>
        <v>2.679999999999997E-2</v>
      </c>
      <c r="AF137" s="22" t="str">
        <f t="shared" si="41"/>
        <v>1+0.0268j</v>
      </c>
      <c r="AH137" s="22" t="str">
        <f t="shared" si="42"/>
        <v>10.2225+0.273962999999999j</v>
      </c>
      <c r="AI137" s="22" t="str">
        <f t="shared" si="43"/>
        <v>100.0025+0.273962999999999j</v>
      </c>
      <c r="AK137" s="22" t="str">
        <f t="shared" si="44"/>
        <v>0.897770817614017-0.00245949837760044j</v>
      </c>
      <c r="AO137" s="22">
        <f t="shared" si="45"/>
        <v>0.89777418658124164</v>
      </c>
      <c r="AP137" s="22">
        <v>67</v>
      </c>
      <c r="AR137" s="22">
        <f>Compensation!$C$16</f>
        <v>1.0051282051282051</v>
      </c>
      <c r="CC137" s="24"/>
      <c r="CD137" s="24"/>
      <c r="CE137" s="24"/>
    </row>
    <row r="138" spans="1:83" s="22" customFormat="1">
      <c r="A138" s="22">
        <f t="shared" si="0"/>
        <v>0.3</v>
      </c>
      <c r="B138" s="22">
        <f t="shared" si="1"/>
        <v>8</v>
      </c>
      <c r="C138" s="22">
        <f t="shared" si="46"/>
        <v>3.3999999999999959</v>
      </c>
      <c r="D138" s="22">
        <f t="shared" si="30"/>
        <v>11.559999999999972</v>
      </c>
      <c r="E138" s="22">
        <f t="shared" si="31"/>
        <v>92.479999999999777</v>
      </c>
      <c r="F138" s="22">
        <f t="shared" si="32"/>
        <v>10.559999999999972</v>
      </c>
      <c r="G138" s="22">
        <f>1</f>
        <v>1</v>
      </c>
      <c r="H138" s="22">
        <f t="shared" si="33"/>
        <v>8.1599999999999895</v>
      </c>
      <c r="I138" s="22" t="str">
        <f t="shared" si="34"/>
        <v>1+8.15999999999999j</v>
      </c>
      <c r="K138" s="22" t="str">
        <f t="shared" si="35"/>
        <v>10.56+86.1695999999997j</v>
      </c>
      <c r="M138" s="22" t="str">
        <f t="shared" si="28"/>
        <v>103.04+86.1695999999997j</v>
      </c>
      <c r="O138" s="22" t="str">
        <f t="shared" si="29"/>
        <v>0.528151312898192-0.441678837072126j</v>
      </c>
      <c r="S138" s="22">
        <f t="shared" si="36"/>
        <v>0.68849401190821513</v>
      </c>
      <c r="U138" s="22">
        <f t="shared" si="4"/>
        <v>1.1178082191780823</v>
      </c>
      <c r="V138" s="22">
        <f t="shared" si="5"/>
        <v>0.95609756097560972</v>
      </c>
      <c r="X138" s="22">
        <f t="shared" si="47"/>
        <v>1E-3</v>
      </c>
      <c r="Y138" s="22">
        <f t="shared" si="6"/>
        <v>8</v>
      </c>
      <c r="Z138" s="22">
        <f t="shared" si="48"/>
        <v>3.3999999999999959</v>
      </c>
      <c r="AA138" s="22">
        <f t="shared" si="37"/>
        <v>11.559999999999972</v>
      </c>
      <c r="AB138" s="22">
        <f t="shared" si="38"/>
        <v>92.479999999999777</v>
      </c>
      <c r="AC138" s="22">
        <f t="shared" si="39"/>
        <v>10.559999999999972</v>
      </c>
      <c r="AD138" s="22">
        <v>1</v>
      </c>
      <c r="AE138" s="22">
        <f t="shared" si="40"/>
        <v>2.7199999999999967E-2</v>
      </c>
      <c r="AF138" s="22" t="str">
        <f t="shared" si="41"/>
        <v>1+0.0272j</v>
      </c>
      <c r="AH138" s="22" t="str">
        <f t="shared" si="42"/>
        <v>10.56+0.287231999999999j</v>
      </c>
      <c r="AI138" s="22" t="str">
        <f t="shared" si="43"/>
        <v>103.04+0.287231999999999j</v>
      </c>
      <c r="AK138" s="22" t="str">
        <f t="shared" si="44"/>
        <v>0.897508553780125-0.00250187477600322j</v>
      </c>
      <c r="AO138" s="22">
        <f t="shared" si="45"/>
        <v>0.89751204085844249</v>
      </c>
      <c r="AP138" s="22">
        <v>68</v>
      </c>
      <c r="AR138" s="22">
        <f>Compensation!$C$16</f>
        <v>1.0051282051282051</v>
      </c>
      <c r="CC138" s="24"/>
      <c r="CD138" s="24"/>
      <c r="CE138" s="24"/>
    </row>
    <row r="139" spans="1:83" s="22" customFormat="1">
      <c r="A139" s="22">
        <f t="shared" si="0"/>
        <v>0.3</v>
      </c>
      <c r="B139" s="22">
        <f t="shared" si="1"/>
        <v>8</v>
      </c>
      <c r="C139" s="22">
        <f t="shared" si="46"/>
        <v>3.4499999999999957</v>
      </c>
      <c r="D139" s="22">
        <f t="shared" si="30"/>
        <v>11.902499999999971</v>
      </c>
      <c r="E139" s="22">
        <f t="shared" si="31"/>
        <v>95.219999999999771</v>
      </c>
      <c r="F139" s="22">
        <f t="shared" si="32"/>
        <v>10.902499999999971</v>
      </c>
      <c r="G139" s="22">
        <f>1</f>
        <v>1</v>
      </c>
      <c r="H139" s="22">
        <f t="shared" si="33"/>
        <v>8.2799999999999887</v>
      </c>
      <c r="I139" s="22" t="str">
        <f t="shared" si="34"/>
        <v>1+8.27999999999999j</v>
      </c>
      <c r="K139" s="22" t="str">
        <f t="shared" si="35"/>
        <v>10.9025+90.2726999999997j</v>
      </c>
      <c r="M139" s="22" t="str">
        <f t="shared" si="28"/>
        <v>106.1225+90.2726999999997j</v>
      </c>
      <c r="O139" s="22" t="str">
        <f t="shared" si="29"/>
        <v>0.520576414043841-0.442826341747088j</v>
      </c>
      <c r="S139" s="22">
        <f t="shared" si="36"/>
        <v>0.68344346642853593</v>
      </c>
      <c r="U139" s="22">
        <f t="shared" si="4"/>
        <v>1.1178082191780823</v>
      </c>
      <c r="V139" s="22">
        <f t="shared" si="5"/>
        <v>0.95609756097560972</v>
      </c>
      <c r="X139" s="22">
        <f t="shared" si="47"/>
        <v>1E-3</v>
      </c>
      <c r="Y139" s="22">
        <f t="shared" si="6"/>
        <v>8</v>
      </c>
      <c r="Z139" s="22">
        <f t="shared" si="48"/>
        <v>3.4499999999999957</v>
      </c>
      <c r="AA139" s="22">
        <f t="shared" si="37"/>
        <v>11.902499999999971</v>
      </c>
      <c r="AB139" s="22">
        <f t="shared" si="38"/>
        <v>95.219999999999771</v>
      </c>
      <c r="AC139" s="22">
        <f t="shared" si="39"/>
        <v>10.902499999999971</v>
      </c>
      <c r="AD139" s="22">
        <v>1</v>
      </c>
      <c r="AE139" s="22">
        <f t="shared" si="40"/>
        <v>2.7599999999999965E-2</v>
      </c>
      <c r="AF139" s="22" t="str">
        <f t="shared" si="41"/>
        <v>1+0.0276j</v>
      </c>
      <c r="AH139" s="22" t="str">
        <f t="shared" si="42"/>
        <v>10.9025+0.300908999999999j</v>
      </c>
      <c r="AI139" s="22" t="str">
        <f t="shared" si="43"/>
        <v>106.1225+0.300908999999999j</v>
      </c>
      <c r="AK139" s="22" t="str">
        <f t="shared" si="44"/>
        <v>0.897257739296387-0.0025441629161953j</v>
      </c>
      <c r="AO139" s="22">
        <f t="shared" si="45"/>
        <v>0.89726134625994403</v>
      </c>
      <c r="AP139" s="22">
        <v>69</v>
      </c>
      <c r="AR139" s="22">
        <f>Compensation!$C$16</f>
        <v>1.0051282051282051</v>
      </c>
      <c r="CC139" s="24"/>
      <c r="CD139" s="24"/>
      <c r="CE139" s="24"/>
    </row>
    <row r="140" spans="1:83" s="22" customFormat="1">
      <c r="A140" s="22">
        <f t="shared" si="0"/>
        <v>0.3</v>
      </c>
      <c r="B140" s="22">
        <f t="shared" si="1"/>
        <v>8</v>
      </c>
      <c r="C140" s="22">
        <f t="shared" si="46"/>
        <v>3.4999999999999956</v>
      </c>
      <c r="D140" s="22">
        <f t="shared" si="30"/>
        <v>12.249999999999968</v>
      </c>
      <c r="E140" s="22">
        <f t="shared" si="31"/>
        <v>97.999999999999744</v>
      </c>
      <c r="F140" s="22">
        <f t="shared" si="32"/>
        <v>11.249999999999968</v>
      </c>
      <c r="G140" s="22">
        <f>1</f>
        <v>1</v>
      </c>
      <c r="H140" s="22">
        <f t="shared" si="33"/>
        <v>8.3999999999999897</v>
      </c>
      <c r="I140" s="22" t="str">
        <f t="shared" si="34"/>
        <v>1+8.39999999999999j</v>
      </c>
      <c r="K140" s="22" t="str">
        <f t="shared" si="35"/>
        <v>11.25+94.4999999999996j</v>
      </c>
      <c r="M140" s="22" t="str">
        <f t="shared" si="28"/>
        <v>109.25+94.4999999999996j</v>
      </c>
      <c r="O140" s="22" t="str">
        <f t="shared" si="29"/>
        <v>0.513112058301109-0.443836059583108j</v>
      </c>
      <c r="S140" s="22">
        <f t="shared" si="36"/>
        <v>0.678435282219506</v>
      </c>
      <c r="U140" s="22">
        <f t="shared" si="4"/>
        <v>1.1178082191780823</v>
      </c>
      <c r="V140" s="22">
        <f t="shared" si="5"/>
        <v>0.95609756097560972</v>
      </c>
      <c r="X140" s="22">
        <f t="shared" si="47"/>
        <v>1E-3</v>
      </c>
      <c r="Y140" s="22">
        <f t="shared" si="6"/>
        <v>8</v>
      </c>
      <c r="Z140" s="22">
        <f t="shared" si="48"/>
        <v>3.4999999999999956</v>
      </c>
      <c r="AA140" s="22">
        <f t="shared" si="37"/>
        <v>12.249999999999968</v>
      </c>
      <c r="AB140" s="22">
        <f t="shared" si="38"/>
        <v>97.999999999999744</v>
      </c>
      <c r="AC140" s="22">
        <f t="shared" si="39"/>
        <v>11.249999999999968</v>
      </c>
      <c r="AD140" s="22">
        <v>1</v>
      </c>
      <c r="AE140" s="22">
        <f t="shared" si="40"/>
        <v>2.7999999999999966E-2</v>
      </c>
      <c r="AF140" s="22" t="str">
        <f t="shared" si="41"/>
        <v>1+0.028j</v>
      </c>
      <c r="AH140" s="22" t="str">
        <f t="shared" si="42"/>
        <v>11.25+0.314999999999999j</v>
      </c>
      <c r="AI140" s="22" t="str">
        <f t="shared" si="43"/>
        <v>109.25+0.314999999999999j</v>
      </c>
      <c r="AK140" s="22" t="str">
        <f t="shared" si="44"/>
        <v>0.897017714365558-0.00258636686521876j</v>
      </c>
      <c r="AO140" s="22">
        <f t="shared" si="45"/>
        <v>0.8970214429873854</v>
      </c>
      <c r="AP140" s="22">
        <v>70</v>
      </c>
      <c r="AR140" s="22">
        <f>Compensation!$C$16</f>
        <v>1.0051282051282051</v>
      </c>
      <c r="CC140" s="24"/>
      <c r="CD140" s="24"/>
      <c r="CE140" s="24"/>
    </row>
    <row r="141" spans="1:83" s="22" customFormat="1">
      <c r="A141" s="22">
        <f t="shared" si="0"/>
        <v>0.3</v>
      </c>
      <c r="B141" s="22">
        <f t="shared" si="1"/>
        <v>8</v>
      </c>
      <c r="C141" s="22">
        <f t="shared" si="46"/>
        <v>3.5499999999999954</v>
      </c>
      <c r="D141" s="22">
        <f t="shared" si="30"/>
        <v>12.602499999999967</v>
      </c>
      <c r="E141" s="22">
        <f t="shared" si="31"/>
        <v>100.81999999999974</v>
      </c>
      <c r="F141" s="22">
        <f t="shared" si="32"/>
        <v>11.602499999999967</v>
      </c>
      <c r="G141" s="22">
        <f>1</f>
        <v>1</v>
      </c>
      <c r="H141" s="22">
        <f t="shared" si="33"/>
        <v>8.5199999999999889</v>
      </c>
      <c r="I141" s="22" t="str">
        <f t="shared" si="34"/>
        <v>1+8.51999999999999j</v>
      </c>
      <c r="K141" s="22" t="str">
        <f t="shared" si="35"/>
        <v>11.6025+98.8532999999996j</v>
      </c>
      <c r="M141" s="22" t="str">
        <f t="shared" si="28"/>
        <v>112.4225+98.8532999999996j</v>
      </c>
      <c r="O141" s="22" t="str">
        <f t="shared" si="29"/>
        <v>0.505757928064865-0.444713826772882j</v>
      </c>
      <c r="S141" s="22">
        <f t="shared" si="36"/>
        <v>0.67346972428123753</v>
      </c>
      <c r="U141" s="22">
        <f t="shared" si="4"/>
        <v>1.1178082191780823</v>
      </c>
      <c r="V141" s="22">
        <f t="shared" si="5"/>
        <v>0.95609756097560972</v>
      </c>
      <c r="X141" s="22">
        <f t="shared" si="47"/>
        <v>1E-3</v>
      </c>
      <c r="Y141" s="22">
        <f t="shared" si="6"/>
        <v>8</v>
      </c>
      <c r="Z141" s="22">
        <f t="shared" si="48"/>
        <v>3.5499999999999954</v>
      </c>
      <c r="AA141" s="22">
        <f t="shared" si="37"/>
        <v>12.602499999999967</v>
      </c>
      <c r="AB141" s="22">
        <f t="shared" si="38"/>
        <v>100.81999999999974</v>
      </c>
      <c r="AC141" s="22">
        <f t="shared" si="39"/>
        <v>11.602499999999967</v>
      </c>
      <c r="AD141" s="22">
        <v>1</v>
      </c>
      <c r="AE141" s="22">
        <f t="shared" si="40"/>
        <v>2.8399999999999963E-2</v>
      </c>
      <c r="AF141" s="22" t="str">
        <f t="shared" si="41"/>
        <v>1+0.0284j</v>
      </c>
      <c r="AH141" s="22" t="str">
        <f t="shared" si="42"/>
        <v>11.6025+0.329510999999999j</v>
      </c>
      <c r="AI141" s="22" t="str">
        <f t="shared" si="43"/>
        <v>112.4225+0.329510999999999j</v>
      </c>
      <c r="AK141" s="22" t="str">
        <f t="shared" si="44"/>
        <v>0.89678786616101-0.00262849044067317j</v>
      </c>
      <c r="AO141" s="22">
        <f t="shared" si="45"/>
        <v>0.89679171821310566</v>
      </c>
      <c r="AP141" s="22">
        <v>71</v>
      </c>
      <c r="AR141" s="22">
        <f>Compensation!$C$16</f>
        <v>1.0051282051282051</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8.75">
      <c r="A182" s="8" t="s">
        <v>49</v>
      </c>
      <c r="B182" s="9">
        <f>10^-3</f>
        <v>1E-3</v>
      </c>
      <c r="E182" s="472" t="s">
        <v>66</v>
      </c>
      <c r="F182" s="472"/>
      <c r="G182" s="472"/>
      <c r="J182" s="10" t="s">
        <v>71</v>
      </c>
      <c r="K182" s="7">
        <f>(1/(2*PI()*fllc*kHz*Re_fl*Qe_selected))/picoF</f>
        <v>85221.154882535615</v>
      </c>
      <c r="L182" s="7"/>
      <c r="M182" s="10" t="s">
        <v>70</v>
      </c>
      <c r="CC182" s="19"/>
      <c r="CD182" s="19"/>
      <c r="CE182" s="19"/>
    </row>
    <row r="183" spans="1:83" ht="18.75">
      <c r="A183" s="8" t="s">
        <v>50</v>
      </c>
      <c r="B183" s="9">
        <f>(10^-6)</f>
        <v>9.9999999999999995E-7</v>
      </c>
      <c r="E183" s="472" t="s">
        <v>67</v>
      </c>
      <c r="F183" s="472"/>
      <c r="G183" s="472"/>
      <c r="J183" s="10" t="s">
        <v>119</v>
      </c>
      <c r="K183" s="10">
        <f>(IF(Cr_initial&lt;10000,K184*10^INT(LOG(Cr_initial)),K185*10^INT(LOG(Cr_initial))))*10^-6</f>
        <v>9.9999999999999992E-2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8.1999999999999993</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10</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7.5067669172932311E-2</v>
      </c>
      <c r="CC259" s="19"/>
      <c r="CD259" s="19"/>
      <c r="CE259" s="19"/>
    </row>
    <row r="260" spans="1:83">
      <c r="A260" s="130" t="s">
        <v>361</v>
      </c>
      <c r="B260" s="179">
        <f>'DESIGN INPUTS AND CALCULATIONS'!C204/(98000)</f>
        <v>6.1224489795918363E-6</v>
      </c>
      <c r="CC260" s="19"/>
      <c r="CD260" s="19"/>
      <c r="CE260" s="19"/>
    </row>
    <row r="261" spans="1:83" ht="14.45" customHeight="1">
      <c r="A261" s="130" t="s">
        <v>360</v>
      </c>
      <c r="B261" s="59">
        <f>3.5/(1-((B260/'DESIGN INPUTS AND CALCULATIONS'!C206)*(1200+(0.000776)/('DESIGN INPUTS AND CALCULATIONS'!C203/1000000000))))</f>
        <v>4.2832167832167833</v>
      </c>
      <c r="CC261" s="19"/>
      <c r="CD261" s="19"/>
      <c r="CE261" s="19"/>
    </row>
    <row r="262" spans="1:83">
      <c r="A262" s="130" t="s">
        <v>357</v>
      </c>
      <c r="B262" s="180">
        <f>(B261-3.5)/B260</f>
        <v>127925.40792540796</v>
      </c>
      <c r="CC262" s="19"/>
      <c r="CD262" s="19"/>
      <c r="CE262" s="19"/>
    </row>
    <row r="263" spans="1:83">
      <c r="A263" s="130" t="s">
        <v>407</v>
      </c>
      <c r="B263" s="59">
        <f>B262*13/B261</f>
        <v>388266.66666666674</v>
      </c>
      <c r="CC263" s="19"/>
      <c r="CD263" s="19"/>
      <c r="CE263" s="19"/>
    </row>
    <row r="264" spans="1:83">
      <c r="A264" s="130" t="s">
        <v>408</v>
      </c>
      <c r="B264" s="59">
        <f>B262*B263/(B263-B262)</f>
        <v>190784.86428666938</v>
      </c>
      <c r="CC264" s="19"/>
      <c r="CD264" s="19"/>
      <c r="CE264" s="19"/>
    </row>
    <row r="265" spans="1:83">
      <c r="A265" s="130" t="s">
        <v>358</v>
      </c>
      <c r="B265" s="59">
        <f>'DESIGN INPUTS AND CALCULATIONS'!C209*1000</f>
        <v>470000</v>
      </c>
      <c r="CC265" s="19"/>
      <c r="CD265" s="19"/>
      <c r="CE265" s="19"/>
    </row>
    <row r="266" spans="1:83">
      <c r="A266" s="130" t="s">
        <v>359</v>
      </c>
      <c r="B266" s="59">
        <f>'DESIGN INPUTS AND CALCULATIONS'!C210*1000</f>
        <v>330000</v>
      </c>
      <c r="CC266" s="19"/>
      <c r="CD266" s="19"/>
      <c r="CE266" s="19"/>
    </row>
    <row r="267" spans="1:83">
      <c r="A267" t="s">
        <v>357</v>
      </c>
      <c r="B267" s="59">
        <f>B265*B266/(B265+B266)</f>
        <v>193875</v>
      </c>
      <c r="CC267" s="19"/>
      <c r="CD267" s="19"/>
      <c r="CE267" s="19"/>
    </row>
    <row r="268" spans="1:83">
      <c r="A268" s="130" t="s">
        <v>360</v>
      </c>
      <c r="B268" s="59">
        <f>13*B266/(B265+B266)</f>
        <v>5.3624999999999998</v>
      </c>
      <c r="CC268" s="19"/>
      <c r="CD268" s="19"/>
      <c r="CE268" s="19"/>
    </row>
    <row r="269" spans="1:83">
      <c r="A269" s="130" t="s">
        <v>361</v>
      </c>
      <c r="B269" s="59">
        <f>(B268-3.5)/B267</f>
        <v>9.6067053513862016E-6</v>
      </c>
      <c r="CC269" s="19"/>
      <c r="CD269" s="19"/>
      <c r="CE269" s="19"/>
    </row>
    <row r="270" spans="1:83">
      <c r="A270" s="130" t="s">
        <v>406</v>
      </c>
      <c r="B270" s="59">
        <f>(-0.000776)/(B267*'DESIGN INPUTS AND CALCULATIONS'!C203/1000000000)</f>
        <v>-4.0025789813023856E-2</v>
      </c>
      <c r="CC270" s="19"/>
      <c r="CD270" s="19"/>
      <c r="CE270" s="19"/>
    </row>
    <row r="271" spans="1:83">
      <c r="A271" s="130" t="s">
        <v>362</v>
      </c>
      <c r="B271" s="59">
        <f>(1200*13/B265)+B268*(1-EXP(B270))</f>
        <v>0.2435909953291733</v>
      </c>
      <c r="CC271" s="19"/>
      <c r="CD271" s="19"/>
      <c r="CE271" s="19"/>
    </row>
    <row r="272" spans="1:83">
      <c r="A272" s="130" t="s">
        <v>363</v>
      </c>
      <c r="B272" s="59">
        <f>B269*100000</f>
        <v>0.96067053513862011</v>
      </c>
      <c r="CC272" s="19"/>
      <c r="CD272" s="19"/>
      <c r="CE272" s="19"/>
    </row>
    <row r="273" spans="1:83">
      <c r="A273" s="130" t="s">
        <v>365</v>
      </c>
      <c r="B273" s="59">
        <f>B268+'DESIGN INPUTS AND CALCULATIONS'!C200*0.000001*'tables and calculations'!B267</f>
        <v>12.6328125</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10000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2.66693856087004-0.0766441889318707i</v>
      </c>
      <c r="H285">
        <f>20*LOG10(IMABS(G285))</f>
        <v>8.5238456152752438</v>
      </c>
      <c r="I285">
        <f>IMARGUMENT(G285)*180/PI()</f>
        <v>-1.6461497276435042</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5.6196080922078-69.0993995889714i</v>
      </c>
      <c r="Q285">
        <f>20*LOG10(IMABS(P285))</f>
        <v>36.818115093421824</v>
      </c>
      <c r="R285">
        <f>IMARGUMENT(P285)*180/PI()+180</f>
        <v>94.649429297290084</v>
      </c>
      <c r="CC285" s="19"/>
      <c r="CD285" s="19"/>
      <c r="CE285" s="19"/>
    </row>
    <row r="286" spans="1:83">
      <c r="A286" s="130" t="s">
        <v>27</v>
      </c>
      <c r="B286" s="126">
        <f>Compensation!C13</f>
        <v>8.8181818181818183</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2.6603523698496-0.152909821509787i</v>
      </c>
      <c r="H286">
        <f t="shared" ref="H286:H321" si="53">20*LOG10(IMABS(G286))</f>
        <v>8.5131071445911548</v>
      </c>
      <c r="I286">
        <f t="shared" ref="I286:I321" si="54">IMARGUMENT(G286)*180/PI()</f>
        <v>-3.2895862880710816</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5.60277003274533-34.8364335812455i</v>
      </c>
      <c r="Q286">
        <f t="shared" ref="Q286:Q321" si="60">20*LOG10(IMABS(P286))</f>
        <v>30.951582363857383</v>
      </c>
      <c r="R286">
        <f t="shared" ref="R286:R321" si="61">IMARGUMENT(P286)*180/PI()+180</f>
        <v>99.13668172912007</v>
      </c>
      <c r="CC286" s="19"/>
      <c r="CD286" s="19"/>
      <c r="CE286" s="19"/>
    </row>
    <row r="287" spans="1:83">
      <c r="A287" s="130" t="s">
        <v>29</v>
      </c>
      <c r="B287" s="126">
        <f>Compensation!C14</f>
        <v>0.27475838721687068</v>
      </c>
      <c r="D287" s="19">
        <f t="shared" ref="D287:D294" si="62">D286+10</f>
        <v>30</v>
      </c>
      <c r="E287" s="19">
        <f t="shared" si="50"/>
        <v>188.49555921538757</v>
      </c>
      <c r="F287" t="str">
        <f t="shared" si="51"/>
        <v>188.495559215388i</v>
      </c>
      <c r="G287" t="str">
        <f t="shared" si="52"/>
        <v>2.64944737764632-0.228424548308074i</v>
      </c>
      <c r="H287">
        <f t="shared" si="53"/>
        <v>8.4952684884349488</v>
      </c>
      <c r="I287">
        <f t="shared" si="54"/>
        <v>-4.9276232495136689</v>
      </c>
      <c r="K287" t="str">
        <f t="shared" si="55"/>
        <v>0.219224098582163-3.55582405227236i</v>
      </c>
      <c r="L287" t="str">
        <f t="shared" si="56"/>
        <v>2.84903546250306-8.63951921027488i</v>
      </c>
      <c r="M287">
        <f t="shared" si="57"/>
        <v>19.178115359983487</v>
      </c>
      <c r="N287">
        <f t="shared" si="58"/>
        <v>108.25089287889847</v>
      </c>
      <c r="P287" t="str">
        <f t="shared" si="59"/>
        <v>5.57489126174413-23.5407411544237i</v>
      </c>
      <c r="Q287">
        <f t="shared" si="60"/>
        <v>27.673383848418425</v>
      </c>
      <c r="R287">
        <f t="shared" si="61"/>
        <v>103.3232696293848</v>
      </c>
      <c r="CC287" s="19"/>
      <c r="CD287" s="19"/>
      <c r="CE287" s="19"/>
    </row>
    <row r="288" spans="1:83">
      <c r="A288" s="130" t="s">
        <v>10</v>
      </c>
      <c r="B288">
        <f>B286*B285*B285</f>
        <v>5.6436363636363645</v>
      </c>
      <c r="D288" s="19">
        <f t="shared" si="62"/>
        <v>40</v>
      </c>
      <c r="E288" s="19">
        <f t="shared" si="50"/>
        <v>251.32741228718345</v>
      </c>
      <c r="F288" t="str">
        <f t="shared" si="51"/>
        <v>251.327412287183i</v>
      </c>
      <c r="G288" t="str">
        <f t="shared" si="52"/>
        <v>2.63432972495791-0.302828221258532i</v>
      </c>
      <c r="H288">
        <f t="shared" si="53"/>
        <v>8.4704168305018932</v>
      </c>
      <c r="I288">
        <f t="shared" si="54"/>
        <v>-6.5576269958767055</v>
      </c>
      <c r="K288" t="str">
        <f t="shared" si="55"/>
        <v>0.219223952743723-2.66698630763934i</v>
      </c>
      <c r="L288" t="str">
        <f t="shared" si="56"/>
        <v>2.84872314042739-6.49949997817158i</v>
      </c>
      <c r="M288">
        <f t="shared" si="57"/>
        <v>17.020747129924246</v>
      </c>
      <c r="N288">
        <f t="shared" si="58"/>
        <v>113.66778219292165</v>
      </c>
      <c r="P288" t="str">
        <f t="shared" si="59"/>
        <v>5.53624402954375-17.9844997513343i</v>
      </c>
      <c r="Q288">
        <f t="shared" si="60"/>
        <v>25.491163960426128</v>
      </c>
      <c r="R288">
        <f t="shared" si="61"/>
        <v>107.11015519704496</v>
      </c>
      <c r="CC288" s="19"/>
      <c r="CD288" s="19"/>
      <c r="CE288" s="19"/>
    </row>
    <row r="289" spans="1:83">
      <c r="A289" s="130" t="s">
        <v>449</v>
      </c>
      <c r="B289">
        <f>((B286+1)*B285^2-1)^2+((B285^2-1)*B285*B287*B286)^2</f>
        <v>28.403719071149652</v>
      </c>
      <c r="D289" s="19">
        <f t="shared" si="62"/>
        <v>50</v>
      </c>
      <c r="E289" s="19">
        <f t="shared" si="50"/>
        <v>314.15926535897933</v>
      </c>
      <c r="F289" t="str">
        <f t="shared" si="51"/>
        <v>314.159265358979i</v>
      </c>
      <c r="G289" t="str">
        <f t="shared" si="52"/>
        <v>2.6151443978252-0.375778475462236i</v>
      </c>
      <c r="H289">
        <f t="shared" si="53"/>
        <v>8.4386722457694674</v>
      </c>
      <c r="I289">
        <f t="shared" si="54"/>
        <v>-8.1770415263018208</v>
      </c>
      <c r="K289" t="str">
        <f t="shared" si="55"/>
        <v>0.219223765237442-2.13371069345968i</v>
      </c>
      <c r="L289" t="str">
        <f t="shared" si="56"/>
        <v>2.84832168252446-5.22002295325671i</v>
      </c>
      <c r="M289">
        <f t="shared" si="57"/>
        <v>15.485316129608563</v>
      </c>
      <c r="N289">
        <f t="shared" si="58"/>
        <v>118.61922648173332</v>
      </c>
      <c r="P289" t="str">
        <f t="shared" si="59"/>
        <v>5.4872002240052-14.7214517622133i</v>
      </c>
      <c r="Q289">
        <f t="shared" si="60"/>
        <v>23.923988375378023</v>
      </c>
      <c r="R289">
        <f t="shared" si="61"/>
        <v>110.4421849554315</v>
      </c>
      <c r="CC289" s="19"/>
      <c r="CD289" s="19"/>
      <c r="CE289" s="19"/>
    </row>
    <row r="290" spans="1:83">
      <c r="A290" s="130" t="s">
        <v>450</v>
      </c>
      <c r="B290" s="19">
        <f>2*((B286+1)*B285^2-1)*(B286+1)+((B285^2-1)*B287*B286)^2+2*(B285*B287*B286)^2*(B285^2-1)</f>
        <v>101.80716285725231</v>
      </c>
      <c r="D290" s="19">
        <f t="shared" si="62"/>
        <v>60</v>
      </c>
      <c r="E290" s="19">
        <f t="shared" si="50"/>
        <v>376.99111843077515</v>
      </c>
      <c r="F290" t="str">
        <f t="shared" si="51"/>
        <v>376.991118430775i</v>
      </c>
      <c r="G290" t="str">
        <f t="shared" si="52"/>
        <v>2.59207181140331-0.446955721934649i</v>
      </c>
      <c r="H290">
        <f t="shared" si="53"/>
        <v>8.4001857987322381</v>
      </c>
      <c r="I290">
        <f t="shared" si="54"/>
        <v>-9.783411406001802</v>
      </c>
      <c r="K290" t="str">
        <f t="shared" si="55"/>
        <v>0.219223536063534-1.77821614439113i</v>
      </c>
      <c r="L290" t="str">
        <f t="shared" si="56"/>
        <v>2.84783116301989-4.37081388172365i</v>
      </c>
      <c r="M290">
        <f t="shared" si="57"/>
        <v>14.347948751037887</v>
      </c>
      <c r="N290">
        <f t="shared" si="58"/>
        <v>123.08650653961962</v>
      </c>
      <c r="P290" t="str">
        <f t="shared" si="59"/>
        <v>5.42822260735198-12.6023178891217i</v>
      </c>
      <c r="Q290">
        <f t="shared" si="60"/>
        <v>22.748134549770121</v>
      </c>
      <c r="R290">
        <f t="shared" si="61"/>
        <v>113.3030951336178</v>
      </c>
      <c r="CC290" s="19"/>
      <c r="CD290" s="19"/>
      <c r="CE290" s="19"/>
    </row>
    <row r="291" spans="1:83">
      <c r="A291" s="130" t="s">
        <v>452</v>
      </c>
      <c r="B291" s="19">
        <f>0.001*Compensation!C3/Compensation!C6*B285/Compensation!C15*(B286/SQRT(B289)-0.5*B288/(B289*SQRT(B289))*B290)</f>
        <v>-9.5808281358535945E-5</v>
      </c>
      <c r="D291" s="19">
        <f t="shared" si="62"/>
        <v>70</v>
      </c>
      <c r="E291" s="19">
        <f t="shared" si="50"/>
        <v>439.82297150257102</v>
      </c>
      <c r="F291" t="str">
        <f t="shared" si="51"/>
        <v>439.822971502571i</v>
      </c>
      <c r="G291" t="str">
        <f t="shared" si="52"/>
        <v>2.56532368020361-0.516067407743165i</v>
      </c>
      <c r="H291">
        <f t="shared" si="53"/>
        <v>8.3551372079952522</v>
      </c>
      <c r="I291">
        <f t="shared" si="54"/>
        <v>-11.37440238123089</v>
      </c>
      <c r="K291" t="str">
        <f t="shared" si="55"/>
        <v>0.219223265222262-1.52431077526494i</v>
      </c>
      <c r="L291" t="str">
        <f t="shared" si="56"/>
        <v>2.84725167256408-3.76746891444346i</v>
      </c>
      <c r="M291">
        <f t="shared" si="57"/>
        <v>13.483177964221227</v>
      </c>
      <c r="N291">
        <f t="shared" si="58"/>
        <v>127.0800393884755</v>
      </c>
      <c r="P291" t="str">
        <f t="shared" si="59"/>
        <v>5.35985422269818-11.1341510105053i</v>
      </c>
      <c r="Q291">
        <f t="shared" si="60"/>
        <v>21.838315172216461</v>
      </c>
      <c r="R291">
        <f t="shared" si="61"/>
        <v>115.70563700724468</v>
      </c>
      <c r="CC291" s="19"/>
      <c r="CD291" s="19"/>
      <c r="CE291" s="19"/>
    </row>
    <row r="292" spans="1:83">
      <c r="A292" s="130" t="s">
        <v>453</v>
      </c>
      <c r="B292">
        <f>(1-Compensation!C4/(2*1000*Compensation!C22*B291))</f>
        <v>2.5816061732074607</v>
      </c>
      <c r="D292" s="19">
        <f t="shared" si="62"/>
        <v>80</v>
      </c>
      <c r="E292" s="19">
        <f t="shared" si="50"/>
        <v>502.6548245743669</v>
      </c>
      <c r="F292" t="str">
        <f t="shared" si="51"/>
        <v>502.654824574367i</v>
      </c>
      <c r="G292" t="str">
        <f t="shared" si="52"/>
        <v>2.53513834613102-0.582851439384965i</v>
      </c>
      <c r="H292">
        <f t="shared" si="53"/>
        <v>8.3037321509349944</v>
      </c>
      <c r="I292">
        <f t="shared" si="54"/>
        <v>-12.947819270101155</v>
      </c>
      <c r="K292" t="str">
        <f t="shared" si="55"/>
        <v>0.219222952713933-1.3338986434775i</v>
      </c>
      <c r="L292" t="str">
        <f t="shared" si="56"/>
        <v>2.84658331819015-3.31778560537341i</v>
      </c>
      <c r="M292">
        <f t="shared" si="57"/>
        <v>12.812774565120455</v>
      </c>
      <c r="N292">
        <f t="shared" si="58"/>
        <v>130.6288302739153</v>
      </c>
      <c r="P292" t="str">
        <f t="shared" si="59"/>
        <v>5.28270640973812-10.07018069676i</v>
      </c>
      <c r="Q292">
        <f t="shared" si="60"/>
        <v>21.11650671605544</v>
      </c>
      <c r="R292">
        <f t="shared" si="61"/>
        <v>117.68101100381415</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2.6691412106735291</v>
      </c>
      <c r="D293" s="19">
        <f t="shared" si="62"/>
        <v>90</v>
      </c>
      <c r="E293" s="19">
        <f t="shared" si="50"/>
        <v>565.48667764616278</v>
      </c>
      <c r="F293" t="str">
        <f t="shared" si="51"/>
        <v>565.486677646163i</v>
      </c>
      <c r="G293" t="str">
        <f t="shared" si="52"/>
        <v>2.50177574853604-0.647078707977708i</v>
      </c>
      <c r="H293">
        <f t="shared" si="53"/>
        <v>8.2461992898926315</v>
      </c>
      <c r="I293">
        <f t="shared" si="54"/>
        <v>-14.501620851209678</v>
      </c>
      <c r="K293" t="str">
        <f t="shared" si="55"/>
        <v>0.219222598538902-1.18581533645409i</v>
      </c>
      <c r="L293" t="str">
        <f t="shared" si="56"/>
        <v>2.84582622326473-2.97053991123944i</v>
      </c>
      <c r="M293">
        <f t="shared" si="57"/>
        <v>12.284731009735738</v>
      </c>
      <c r="N293">
        <f t="shared" si="58"/>
        <v>133.77166033924178</v>
      </c>
      <c r="P293" t="str">
        <f t="shared" si="59"/>
        <v>5.19744590215058-9.27309826567645i</v>
      </c>
      <c r="Q293">
        <f t="shared" si="60"/>
        <v>20.530930299628366</v>
      </c>
      <c r="R293">
        <f t="shared" si="61"/>
        <v>119.2700394880321</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2.46551222230306-0.708554697706965i</v>
      </c>
      <c r="H294">
        <f t="shared" si="53"/>
        <v>8.1827871050939418</v>
      </c>
      <c r="I294">
        <f t="shared" si="54"/>
        <v>-16.033931586793091</v>
      </c>
      <c r="K294" t="str">
        <f t="shared" si="55"/>
        <v>0.219222202697576-1.0673622066345i</v>
      </c>
      <c r="L294" t="str">
        <f t="shared" si="56"/>
        <v>2.84498052743112-2.69499699159954i</v>
      </c>
      <c r="M294">
        <f t="shared" si="57"/>
        <v>11.863042063213925</v>
      </c>
      <c r="N294">
        <f t="shared" si="58"/>
        <v>136.55078698273596</v>
      </c>
      <c r="P294" t="str">
        <f t="shared" si="59"/>
        <v>5.10478148389164-8.6603723394548i</v>
      </c>
      <c r="Q294">
        <f t="shared" si="60"/>
        <v>20.045829168307865</v>
      </c>
      <c r="R294">
        <f t="shared" si="61"/>
        <v>120.51685539594286</v>
      </c>
      <c r="CC294" s="19"/>
      <c r="CD294" s="19"/>
      <c r="CE294" s="19"/>
    </row>
    <row r="295" spans="1:83">
      <c r="A295" s="174" t="s">
        <v>461</v>
      </c>
      <c r="B295">
        <f>Compensation!C19*0.001*(Compensation!C7/(2*B292)+Compensation!C20*0.001)</f>
        <v>4.5738967169145739E-4</v>
      </c>
      <c r="D295" s="19">
        <f>D294+100</f>
        <v>200</v>
      </c>
      <c r="E295" s="19">
        <f t="shared" si="50"/>
        <v>1256.6370614359173</v>
      </c>
      <c r="F295" t="str">
        <f t="shared" si="51"/>
        <v>1256.63706143592i</v>
      </c>
      <c r="G295" t="str">
        <f t="shared" si="52"/>
        <v>2.00632431347743-1.15318066937848i</v>
      </c>
      <c r="H295">
        <f t="shared" si="53"/>
        <v>7.2877268685214851</v>
      </c>
      <c r="I295">
        <f t="shared" si="54"/>
        <v>-29.889118363818017</v>
      </c>
      <c r="K295" t="str">
        <f t="shared" si="55"/>
        <v>0.219215952760852-0.534694787000647i</v>
      </c>
      <c r="L295" t="str">
        <f t="shared" si="56"/>
        <v>2.83169272781126-1.51649142039382i</v>
      </c>
      <c r="M295">
        <f t="shared" si="57"/>
        <v>10.136052015236057</v>
      </c>
      <c r="N295">
        <f t="shared" si="58"/>
        <v>151.82906421372809</v>
      </c>
      <c r="P295" t="str">
        <f t="shared" si="59"/>
        <v>3.93250537682849-6.30802692324761i</v>
      </c>
      <c r="Q295">
        <f t="shared" si="60"/>
        <v>17.423778883757546</v>
      </c>
      <c r="R295">
        <f t="shared" si="61"/>
        <v>121.93994584991006</v>
      </c>
      <c r="CC295" s="19"/>
      <c r="CD295" s="19"/>
      <c r="CE295" s="19"/>
    </row>
    <row r="296" spans="1:83">
      <c r="D296" s="19">
        <f t="shared" ref="D296:D303" si="63">D295+100</f>
        <v>300</v>
      </c>
      <c r="E296" s="19">
        <f t="shared" si="50"/>
        <v>1884.9555921538758</v>
      </c>
      <c r="F296" t="str">
        <f t="shared" si="51"/>
        <v>1884.95559215388i</v>
      </c>
      <c r="G296" t="str">
        <f t="shared" si="52"/>
        <v>1.53106915376777-1.3200253865337i</v>
      </c>
      <c r="H296">
        <f t="shared" si="53"/>
        <v>6.113663576163181</v>
      </c>
      <c r="I296">
        <f t="shared" si="54"/>
        <v>-40.766571612468326</v>
      </c>
      <c r="K296" t="str">
        <f t="shared" si="55"/>
        <v>0.219205536991531-0.357589420912823i</v>
      </c>
      <c r="L296" t="str">
        <f t="shared" si="56"/>
        <v>2.8098159003716-1.19647658104894i</v>
      </c>
      <c r="M296">
        <f t="shared" si="57"/>
        <v>9.6972435704895243</v>
      </c>
      <c r="N296">
        <f t="shared" si="58"/>
        <v>156.93471174114572</v>
      </c>
      <c r="P296" t="str">
        <f t="shared" si="59"/>
        <v>2.72264299144752-5.54091670642611i</v>
      </c>
      <c r="Q296">
        <f t="shared" si="60"/>
        <v>15.810907146652697</v>
      </c>
      <c r="R296">
        <f t="shared" si="61"/>
        <v>116.16814012867738</v>
      </c>
      <c r="CC296" s="19"/>
      <c r="CD296" s="19"/>
      <c r="CE296" s="19"/>
    </row>
    <row r="297" spans="1:83">
      <c r="A297" t="s">
        <v>547</v>
      </c>
      <c r="D297" s="19">
        <f t="shared" si="63"/>
        <v>400</v>
      </c>
      <c r="E297" s="19">
        <f t="shared" si="50"/>
        <v>2513.2741228718346</v>
      </c>
      <c r="F297" t="str">
        <f t="shared" si="51"/>
        <v>2513.27412287183i</v>
      </c>
      <c r="G297" t="str">
        <f t="shared" si="52"/>
        <v>1.14977074407878-1.32171392967918i</v>
      </c>
      <c r="H297">
        <f t="shared" si="53"/>
        <v>4.8698280453116576</v>
      </c>
      <c r="I297">
        <f t="shared" si="54"/>
        <v>-48.979701225584073</v>
      </c>
      <c r="K297" t="str">
        <f t="shared" si="55"/>
        <v>0.219190956577209-0.269374471902931i</v>
      </c>
      <c r="L297" t="str">
        <f t="shared" si="56"/>
        <v>2.77974152649593-1.08859219507271i</v>
      </c>
      <c r="M297">
        <f t="shared" si="57"/>
        <v>9.4997497906869324</v>
      </c>
      <c r="N297">
        <f t="shared" si="58"/>
        <v>158.61387735098006</v>
      </c>
      <c r="P297" t="str">
        <f t="shared" si="59"/>
        <v>1.75725801529827-4.92565455460444i</v>
      </c>
      <c r="Q297">
        <f t="shared" si="60"/>
        <v>14.369577835998587</v>
      </c>
      <c r="R297">
        <f t="shared" si="61"/>
        <v>109.63417612539594</v>
      </c>
      <c r="CC297" s="19"/>
      <c r="CD297" s="19"/>
      <c r="CE297" s="19"/>
    </row>
    <row r="298" spans="1:83">
      <c r="A298" t="s">
        <v>465</v>
      </c>
      <c r="D298" s="19">
        <f t="shared" si="63"/>
        <v>500</v>
      </c>
      <c r="E298" s="19">
        <f t="shared" si="50"/>
        <v>3141.5926535897929</v>
      </c>
      <c r="F298" t="str">
        <f t="shared" si="51"/>
        <v>3141.59265358979i</v>
      </c>
      <c r="G298" t="str">
        <f t="shared" si="52"/>
        <v>0.870909731599097-1.25143809067559i</v>
      </c>
      <c r="H298">
        <f t="shared" si="53"/>
        <v>3.6634469411725981</v>
      </c>
      <c r="I298">
        <f t="shared" si="54"/>
        <v>-55.164895546353129</v>
      </c>
      <c r="K298" t="str">
        <f t="shared" si="55"/>
        <v>0.219172213180043-0.216715581889345i</v>
      </c>
      <c r="L298" t="str">
        <f t="shared" si="56"/>
        <v>2.74199321987132-1.06289326832187i</v>
      </c>
      <c r="M298">
        <f t="shared" si="57"/>
        <v>9.3692918552918805</v>
      </c>
      <c r="N298">
        <f t="shared" si="58"/>
        <v>158.81191249478729</v>
      </c>
      <c r="P298" t="str">
        <f t="shared" si="59"/>
        <v>1.05788345686402-4.35711885075387i</v>
      </c>
      <c r="Q298">
        <f t="shared" si="60"/>
        <v>13.032738796464489</v>
      </c>
      <c r="R298">
        <f t="shared" si="61"/>
        <v>103.6470169484342</v>
      </c>
      <c r="CC298" s="19"/>
      <c r="CD298" s="19"/>
      <c r="CE298" s="19"/>
    </row>
    <row r="299" spans="1:83">
      <c r="A299" t="s">
        <v>466</v>
      </c>
      <c r="D299" s="19">
        <f t="shared" si="63"/>
        <v>600</v>
      </c>
      <c r="E299" s="19">
        <f t="shared" si="50"/>
        <v>3769.9111843077517</v>
      </c>
      <c r="F299" t="str">
        <f t="shared" si="51"/>
        <v>3769.91118430775i</v>
      </c>
      <c r="G299" t="str">
        <f t="shared" si="52"/>
        <v>0.671773745730246-1.15835185652921i</v>
      </c>
      <c r="H299">
        <f t="shared" si="53"/>
        <v>2.5359457744051062</v>
      </c>
      <c r="I299">
        <f t="shared" si="54"/>
        <v>-59.888870029340985</v>
      </c>
      <c r="K299" t="str">
        <f t="shared" si="55"/>
        <v>0.219149308936283-0.181834605880466i</v>
      </c>
      <c r="L299" t="str">
        <f t="shared" si="56"/>
        <v>2.69720466966642-1.0755976327651i</v>
      </c>
      <c r="M299">
        <f t="shared" si="57"/>
        <v>9.2592149662955716</v>
      </c>
      <c r="N299">
        <f t="shared" si="58"/>
        <v>158.25875873976256</v>
      </c>
      <c r="P299" t="str">
        <f t="shared" si="59"/>
        <v>0.565990769151044-3.84687028720855i</v>
      </c>
      <c r="Q299">
        <f t="shared" si="60"/>
        <v>11.79516074070068</v>
      </c>
      <c r="R299">
        <f t="shared" si="61"/>
        <v>98.369888710421549</v>
      </c>
      <c r="CC299" s="19"/>
      <c r="CD299" s="19"/>
      <c r="CE299" s="19"/>
    </row>
    <row r="300" spans="1:83">
      <c r="D300" s="19">
        <f t="shared" si="63"/>
        <v>700</v>
      </c>
      <c r="E300" s="19">
        <f t="shared" si="50"/>
        <v>4398.22971502571</v>
      </c>
      <c r="F300" t="str">
        <f t="shared" si="51"/>
        <v>4398.22971502571i</v>
      </c>
      <c r="G300" t="str">
        <f t="shared" si="52"/>
        <v>0.528861556768667-1.06391335628632i</v>
      </c>
      <c r="H300">
        <f t="shared" si="53"/>
        <v>1.4971354977203584</v>
      </c>
      <c r="I300">
        <f t="shared" si="54"/>
        <v>-63.56845117843325</v>
      </c>
      <c r="K300" t="str">
        <f t="shared" si="55"/>
        <v>0.21912224645566-0.157112316938613i</v>
      </c>
      <c r="L300" t="str">
        <f t="shared" si="56"/>
        <v>2.64609436696012-1.10763301157003i</v>
      </c>
      <c r="M300">
        <f t="shared" si="57"/>
        <v>9.1532944990761642</v>
      </c>
      <c r="N300">
        <f t="shared" si="58"/>
        <v>157.28622141126607</v>
      </c>
      <c r="P300" t="str">
        <f t="shared" si="59"/>
        <v>0.220992031394335-3.40099965783016i</v>
      </c>
      <c r="Q300">
        <f t="shared" si="60"/>
        <v>10.650429996796527</v>
      </c>
      <c r="R300">
        <f t="shared" si="61"/>
        <v>93.717770232832834</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0.424628920733552-0.9762606369461i</v>
      </c>
      <c r="H301">
        <f t="shared" si="53"/>
        <v>0.54381120580804221</v>
      </c>
      <c r="I301">
        <f t="shared" si="54"/>
        <v>-66.493153761255741</v>
      </c>
      <c r="K301" t="str">
        <f t="shared" si="55"/>
        <v>0.219091028820639-0.138739082426451i</v>
      </c>
      <c r="L301" t="str">
        <f t="shared" si="56"/>
        <v>2.58943888877042-1.14927837667587i</v>
      </c>
      <c r="M301">
        <f t="shared" si="57"/>
        <v>9.0450102469828906</v>
      </c>
      <c r="N301">
        <f t="shared" si="58"/>
        <v>156.06677317087733</v>
      </c>
      <c r="P301" t="str">
        <f t="shared" si="59"/>
        <v>-0.0224445993978932-3.01598409559429i</v>
      </c>
      <c r="Q301">
        <f t="shared" si="60"/>
        <v>9.5888214527909152</v>
      </c>
      <c r="R301">
        <f t="shared" si="61"/>
        <v>89.573619409621571</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0.347098502840939-0.897762522842993i</v>
      </c>
      <c r="H302">
        <f t="shared" si="53"/>
        <v>-0.3317570888535698</v>
      </c>
      <c r="I302">
        <f t="shared" si="54"/>
        <v>-68.862192771306709</v>
      </c>
      <c r="K302" t="str">
        <f t="shared" si="55"/>
        <v>0.219055659585553-0.124598422760642i</v>
      </c>
      <c r="L302" t="str">
        <f t="shared" si="56"/>
        <v>2.52804643017069-1.19504369937244i</v>
      </c>
      <c r="M302">
        <f t="shared" si="57"/>
        <v>8.9315944440189199</v>
      </c>
      <c r="N302">
        <f t="shared" si="58"/>
        <v>154.69922888290938</v>
      </c>
      <c r="P302" t="str">
        <f t="shared" si="59"/>
        <v>-0.195384315431598-2.68438321989593i</v>
      </c>
      <c r="Q302">
        <f t="shared" si="60"/>
        <v>8.5998373551653451</v>
      </c>
      <c r="R302">
        <f t="shared" si="61"/>
        <v>85.837036111602671</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0.288272375193319-0.828455619950539i</v>
      </c>
      <c r="H303">
        <f t="shared" si="53"/>
        <v>-1.1382542284781636</v>
      </c>
      <c r="I303">
        <f t="shared" si="54"/>
        <v>-70.813965223277222</v>
      </c>
      <c r="K303" t="str">
        <f t="shared" si="55"/>
        <v>0.219016142775582-0.113420434917639i</v>
      </c>
      <c r="L303" t="str">
        <f t="shared" si="56"/>
        <v>2.46273203959018-1.24161751340808i</v>
      </c>
      <c r="M303">
        <f t="shared" si="57"/>
        <v>8.8119418449228757</v>
      </c>
      <c r="N303">
        <f t="shared" si="58"/>
        <v>153.24446483308176</v>
      </c>
      <c r="P303" t="str">
        <f t="shared" si="59"/>
        <v>-0.31868739229459-2.39818822830251i</v>
      </c>
      <c r="Q303">
        <f t="shared" si="60"/>
        <v>7.6736876164447203</v>
      </c>
      <c r="R303">
        <f t="shared" si="61"/>
        <v>82.430499609804528</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0.0784202466992839-0.450738257887952i</v>
      </c>
      <c r="H304">
        <f t="shared" si="53"/>
        <v>-6.7920024509764119</v>
      </c>
      <c r="I304">
        <f t="shared" si="54"/>
        <v>-80.130370127827149</v>
      </c>
      <c r="K304" t="str">
        <f t="shared" si="55"/>
        <v>0.218394077568986-0.0667995572021568i</v>
      </c>
      <c r="L304" t="str">
        <f t="shared" si="56"/>
        <v>1.74526510622165-1.53239910460691i</v>
      </c>
      <c r="M304">
        <f t="shared" si="57"/>
        <v>7.3192682785752972</v>
      </c>
      <c r="N304">
        <f t="shared" si="58"/>
        <v>138.71582286872169</v>
      </c>
      <c r="P304" t="str">
        <f t="shared" si="59"/>
        <v>-0.553846782614023-0.906828869356014i</v>
      </c>
      <c r="Q304">
        <f t="shared" si="60"/>
        <v>0.52726582759888951</v>
      </c>
      <c r="R304">
        <f t="shared" si="61"/>
        <v>58.585452740894539</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0.0354317747532446-0.305478312649235i</v>
      </c>
      <c r="H305">
        <f t="shared" si="53"/>
        <v>-10.242355429044256</v>
      </c>
      <c r="I305">
        <f t="shared" si="54"/>
        <v>-83.383948624908072</v>
      </c>
      <c r="K305" t="str">
        <f t="shared" si="55"/>
        <v>0.217365117821916-0.0556589076420397i</v>
      </c>
      <c r="L305" t="str">
        <f t="shared" si="56"/>
        <v>1.16738713776188-1.51000359825444i</v>
      </c>
      <c r="M305">
        <f t="shared" si="57"/>
        <v>5.6144767845776471</v>
      </c>
      <c r="N305">
        <f t="shared" si="58"/>
        <v>127.70768924341787</v>
      </c>
      <c r="P305" t="str">
        <f t="shared" si="59"/>
        <v>-0.419910753174026-0.410113560421859i</v>
      </c>
      <c r="Q305">
        <f t="shared" si="60"/>
        <v>-4.6278786444666089</v>
      </c>
      <c r="R305">
        <f t="shared" si="61"/>
        <v>44.32374061850976</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0.0200467978098826-0.230447087362733i</v>
      </c>
      <c r="H306">
        <f t="shared" si="53"/>
        <v>-12.715834391494997</v>
      </c>
      <c r="I306">
        <f t="shared" si="54"/>
        <v>-85.028304755611856</v>
      </c>
      <c r="K306" t="str">
        <f t="shared" si="55"/>
        <v>0.21594075646524-0.0532951126052341i</v>
      </c>
      <c r="L306" t="str">
        <f t="shared" si="56"/>
        <v>0.790291754783991-1.37037445672277i</v>
      </c>
      <c r="M306">
        <f t="shared" si="57"/>
        <v>3.9837186639635074</v>
      </c>
      <c r="N306">
        <f t="shared" si="58"/>
        <v>119.97194864589653</v>
      </c>
      <c r="P306" t="str">
        <f t="shared" si="59"/>
        <v>-0.299955983129078-0.209592052714503i</v>
      </c>
      <c r="Q306">
        <f t="shared" si="60"/>
        <v>-8.7321157275314896</v>
      </c>
      <c r="R306">
        <f t="shared" si="61"/>
        <v>34.943643890284676</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0.0128647343789877-0.184857489176616i</v>
      </c>
      <c r="H307">
        <f t="shared" si="53"/>
        <v>-14.64227625629697</v>
      </c>
      <c r="I307">
        <f t="shared" si="54"/>
        <v>-86.019049696793772</v>
      </c>
      <c r="K307" t="str">
        <f t="shared" si="55"/>
        <v>0.21413663499512-0.0543405829619523i</v>
      </c>
      <c r="L307" t="str">
        <f t="shared" si="56"/>
        <v>0.552028282564975-1.21542236067912i</v>
      </c>
      <c r="M307">
        <f t="shared" si="57"/>
        <v>2.5090446797014527</v>
      </c>
      <c r="N307">
        <f t="shared" si="58"/>
        <v>114.42690188579456</v>
      </c>
      <c r="P307" t="str">
        <f t="shared" si="59"/>
        <v>-0.21757822865937-0.11768264809786i</v>
      </c>
      <c r="Q307">
        <f t="shared" si="60"/>
        <v>-12.133231576595527</v>
      </c>
      <c r="R307">
        <f t="shared" si="61"/>
        <v>28.407852189000835</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0.00894701975160185-0.154275111308581i</v>
      </c>
      <c r="H308">
        <f t="shared" si="53"/>
        <v>-16.219500531938621</v>
      </c>
      <c r="I308">
        <f t="shared" si="54"/>
        <v>-86.68091036331181</v>
      </c>
      <c r="K308" t="str">
        <f t="shared" si="55"/>
        <v>0.211972122581602-0.0569859691598898i</v>
      </c>
      <c r="L308" t="str">
        <f t="shared" si="56"/>
        <v>0.398113287004894-1.07595217066396i</v>
      </c>
      <c r="M308">
        <f t="shared" si="57"/>
        <v>1.1931108435030997</v>
      </c>
      <c r="N308">
        <f t="shared" si="58"/>
        <v>110.30498818097944</v>
      </c>
      <c r="P308" t="str">
        <f t="shared" si="59"/>
        <v>-0.162430713449684-0.0710455369888144i</v>
      </c>
      <c r="Q308">
        <f t="shared" si="60"/>
        <v>-15.026389688435515</v>
      </c>
      <c r="R308">
        <f t="shared" si="61"/>
        <v>23.624077817667597</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0.00657917156958712-0.132353513251196i</v>
      </c>
      <c r="H309">
        <f t="shared" si="53"/>
        <v>-17.554572373534423</v>
      </c>
      <c r="I309">
        <f t="shared" si="54"/>
        <v>-87.154221853026598</v>
      </c>
      <c r="K309" t="str">
        <f t="shared" si="55"/>
        <v>0.20946981197312-0.060440897519404i</v>
      </c>
      <c r="L309" t="str">
        <f t="shared" si="56"/>
        <v>0.295111546010777-0.957511831976837i</v>
      </c>
      <c r="M309">
        <f t="shared" si="57"/>
        <v>1.6989907730162512E-2</v>
      </c>
      <c r="N309">
        <f t="shared" si="58"/>
        <v>107.12964773869331</v>
      </c>
      <c r="P309" t="str">
        <f t="shared" si="59"/>
        <v>-0.124788465448352-0.0453586845380036i</v>
      </c>
      <c r="Q309">
        <f t="shared" si="60"/>
        <v>-17.537582465804277</v>
      </c>
      <c r="R309">
        <f t="shared" si="61"/>
        <v>19.975425885666766</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0.00504008995044506-0.115876267136657i</v>
      </c>
      <c r="H310">
        <f t="shared" si="53"/>
        <v>-18.711901619296977</v>
      </c>
      <c r="I310">
        <f t="shared" si="54"/>
        <v>-87.50946428602947</v>
      </c>
      <c r="K310" t="str">
        <f t="shared" si="55"/>
        <v>0.206654955860219-0.0642993957317733i</v>
      </c>
      <c r="L310" t="str">
        <f t="shared" si="56"/>
        <v>0.223697384123109-0.858386158269275i</v>
      </c>
      <c r="M310">
        <f t="shared" si="57"/>
        <v>-1.0409849334058674</v>
      </c>
      <c r="N310">
        <f t="shared" si="58"/>
        <v>104.60653415210405</v>
      </c>
      <c r="P310" t="str">
        <f t="shared" si="59"/>
        <v>-0.0983391288443595-0.0302475612903149i</v>
      </c>
      <c r="Q310">
        <f t="shared" si="60"/>
        <v>-19.752886552702847</v>
      </c>
      <c r="R310">
        <f t="shared" si="61"/>
        <v>17.097069866074577</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0.00398387212657543-0.103041962490896i</v>
      </c>
      <c r="H311">
        <f t="shared" si="53"/>
        <v>-19.733230592050063</v>
      </c>
      <c r="I311">
        <f t="shared" si="54"/>
        <v>-87.785897884530016</v>
      </c>
      <c r="K311" t="str">
        <f t="shared" si="55"/>
        <v>0.203554868633623-0.0683284927526649i</v>
      </c>
      <c r="L311" t="str">
        <f t="shared" si="56"/>
        <v>0.172588047307123-0.775347998817558i</v>
      </c>
      <c r="M311">
        <f t="shared" si="57"/>
        <v>-2.0000426144435997</v>
      </c>
      <c r="N311">
        <f t="shared" si="58"/>
        <v>102.54912152985401</v>
      </c>
      <c r="P311" t="str">
        <f t="shared" si="59"/>
        <v>-0.0792058107005032-0.0208726983778829i</v>
      </c>
      <c r="Q311">
        <f t="shared" si="60"/>
        <v>-21.733273206493664</v>
      </c>
      <c r="R311">
        <f t="shared" si="61"/>
        <v>14.763223645324018</v>
      </c>
      <c r="CC311" s="19"/>
      <c r="CD311" s="19"/>
      <c r="CE311" s="19"/>
    </row>
    <row r="312" spans="1:83">
      <c r="A312" t="s">
        <v>503</v>
      </c>
      <c r="B312" s="19">
        <v>100000</v>
      </c>
      <c r="D312" s="19">
        <f t="shared" si="64"/>
        <v>10000</v>
      </c>
      <c r="E312" s="19">
        <f t="shared" si="50"/>
        <v>62831.853071795864</v>
      </c>
      <c r="F312" t="str">
        <f t="shared" si="51"/>
        <v>62831.8530717959i</v>
      </c>
      <c r="G312" t="str">
        <f t="shared" si="52"/>
        <v>0.00322785180169986-0.0927640729949377i</v>
      </c>
      <c r="H312">
        <f t="shared" si="53"/>
        <v>-20.647148622722185</v>
      </c>
      <c r="I312">
        <f t="shared" si="54"/>
        <v>-88.007119658836999</v>
      </c>
      <c r="K312" t="str">
        <f t="shared" si="55"/>
        <v>0.200198318076047-0.0723836914125539i</v>
      </c>
      <c r="L312" t="str">
        <f t="shared" si="56"/>
        <v>0.134996754916761-0.705317068704762i</v>
      </c>
      <c r="M312">
        <f t="shared" si="57"/>
        <v>-2.8760599191675285</v>
      </c>
      <c r="N312">
        <f t="shared" si="58"/>
        <v>100.83529338934207</v>
      </c>
      <c r="P312" t="str">
        <f t="shared" si="59"/>
        <v>-0.0649923345273223-0.0147995077981665i</v>
      </c>
      <c r="Q312">
        <f t="shared" si="60"/>
        <v>-23.523208541889716</v>
      </c>
      <c r="R312">
        <f t="shared" si="61"/>
        <v>12.828173730505114</v>
      </c>
      <c r="CC312" s="19"/>
      <c r="CD312" s="19"/>
      <c r="CE312" s="19"/>
    </row>
    <row r="313" spans="1:83">
      <c r="D313" s="19">
        <f>D312+10000</f>
        <v>20000</v>
      </c>
      <c r="E313" s="19">
        <f t="shared" si="50"/>
        <v>125663.70614359173</v>
      </c>
      <c r="F313" t="str">
        <f t="shared" si="51"/>
        <v>125663.706143592i</v>
      </c>
      <c r="G313" t="str">
        <f t="shared" si="52"/>
        <v>0.000807695523538866-0.0464241428084071i</v>
      </c>
      <c r="H313">
        <f t="shared" si="53"/>
        <v>-26.663807733808405</v>
      </c>
      <c r="I313">
        <f t="shared" si="54"/>
        <v>-89.003258362417839</v>
      </c>
      <c r="K313" t="str">
        <f t="shared" si="55"/>
        <v>0.158841786002943-0.103268431611915i</v>
      </c>
      <c r="L313" t="str">
        <f t="shared" si="56"/>
        <v>0.0134273826029202-0.355393014316317i</v>
      </c>
      <c r="M313">
        <f t="shared" si="57"/>
        <v>-8.9796272868207527</v>
      </c>
      <c r="N313">
        <f t="shared" si="58"/>
        <v>92.163707700254577</v>
      </c>
      <c r="P313" t="str">
        <f t="shared" si="59"/>
        <v>-0.0164879708129097-0.000910404074261362i</v>
      </c>
      <c r="Q313">
        <f t="shared" si="60"/>
        <v>-35.643435020629184</v>
      </c>
      <c r="R313">
        <f t="shared" si="61"/>
        <v>3.1604493378367522</v>
      </c>
      <c r="CC313" s="19"/>
      <c r="CD313" s="19"/>
      <c r="CE313" s="19"/>
    </row>
    <row r="314" spans="1:83">
      <c r="D314" s="19">
        <f t="shared" ref="D314:D321" si="65">D313+10000</f>
        <v>30000</v>
      </c>
      <c r="E314" s="19">
        <f t="shared" si="50"/>
        <v>188495.55921538759</v>
      </c>
      <c r="F314" t="str">
        <f t="shared" si="51"/>
        <v>188495.559215388i</v>
      </c>
      <c r="G314" t="str">
        <f t="shared" si="52"/>
        <v>0.000359036147206002-0.030954632442883i</v>
      </c>
      <c r="H314">
        <f t="shared" si="53"/>
        <v>-30.18490274415873</v>
      </c>
      <c r="I314">
        <f t="shared" si="54"/>
        <v>-89.335468332769736</v>
      </c>
      <c r="K314" t="str">
        <f t="shared" si="55"/>
        <v>0.118159797187301-0.112833979234188i</v>
      </c>
      <c r="L314" t="str">
        <f t="shared" si="56"/>
        <v>-0.00365541939365712-0.230021143127179i</v>
      </c>
      <c r="M314">
        <f t="shared" si="57"/>
        <v>-12.763548200830597</v>
      </c>
      <c r="N314">
        <f t="shared" si="58"/>
        <v>89.089551193388758</v>
      </c>
      <c r="P314" t="str">
        <f t="shared" si="59"/>
        <v>-0.00712153236728913+0.0000305662587509397i</v>
      </c>
      <c r="Q314">
        <f t="shared" si="60"/>
        <v>-42.948450944989325</v>
      </c>
      <c r="R314">
        <f t="shared" si="61"/>
        <v>359.75408286061901</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0.000201969718672452-0.0232173406670429i</v>
      </c>
      <c r="H315">
        <f t="shared" si="53"/>
        <v>-32.68342188755215</v>
      </c>
      <c r="I315">
        <f t="shared" si="54"/>
        <v>-89.501591472174738</v>
      </c>
      <c r="K315" t="str">
        <f t="shared" si="55"/>
        <v>0.0869741033834978-0.109915683634803i</v>
      </c>
      <c r="L315" t="str">
        <f t="shared" si="56"/>
        <v>-0.00624820964168893-0.167875909109795i</v>
      </c>
      <c r="M315">
        <f t="shared" si="57"/>
        <v>-15.494220461016281</v>
      </c>
      <c r="N315">
        <f t="shared" si="58"/>
        <v>87.868479914236275</v>
      </c>
      <c r="P315" t="str">
        <f t="shared" si="59"/>
        <v>-0.00389889412073518+0.000111160961675407i</v>
      </c>
      <c r="Q315">
        <f t="shared" si="60"/>
        <v>-48.177642348568426</v>
      </c>
      <c r="R315">
        <f t="shared" si="61"/>
        <v>358.36688844206151</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0.000129264141187524-0.0185743785114804i</v>
      </c>
      <c r="H316">
        <f t="shared" si="53"/>
        <v>-34.621503841531798</v>
      </c>
      <c r="I316">
        <f t="shared" si="54"/>
        <v>-89.60126955712029</v>
      </c>
      <c r="K316" t="str">
        <f t="shared" si="55"/>
        <v>0.0649382178103279-0.102228638940344i</v>
      </c>
      <c r="L316" t="str">
        <f t="shared" si="56"/>
        <v>-0.00590025456098929-0.131566820645976i</v>
      </c>
      <c r="M316">
        <f t="shared" si="57"/>
        <v>-17.608346772905609</v>
      </c>
      <c r="N316">
        <f t="shared" si="58"/>
        <v>87.432230071271448</v>
      </c>
      <c r="P316" t="str">
        <f t="shared" si="59"/>
        <v>-0.00244453461756903+0.0000925866894503286i</v>
      </c>
      <c r="Q316">
        <f t="shared" si="60"/>
        <v>-52.229850614437396</v>
      </c>
      <c r="R316">
        <f t="shared" si="61"/>
        <v>357.83096051415117</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0.0000897680930824555-0.0154788778126653i</v>
      </c>
      <c r="H317">
        <f t="shared" si="53"/>
        <v>-36.205064496047257</v>
      </c>
      <c r="I317">
        <f t="shared" si="54"/>
        <v>-89.66772299192867</v>
      </c>
      <c r="K317" t="str">
        <f t="shared" si="55"/>
        <v>0.0495838762068556-0.0934916541188807i</v>
      </c>
      <c r="L317" t="str">
        <f t="shared" si="56"/>
        <v>-0.00501860110923326-0.108024427390227i</v>
      </c>
      <c r="M317">
        <f t="shared" si="57"/>
        <v>-19.320197058079362</v>
      </c>
      <c r="N317">
        <f t="shared" si="58"/>
        <v>87.340064064548869</v>
      </c>
      <c r="P317" t="str">
        <f t="shared" si="59"/>
        <v>-0.00167254742260798+0.0000679851665071833i</v>
      </c>
      <c r="Q317">
        <f t="shared" si="60"/>
        <v>-55.525261554126601</v>
      </c>
      <c r="R317">
        <f t="shared" si="61"/>
        <v>357.67234107262021</v>
      </c>
      <c r="CC317" s="19"/>
      <c r="CD317" s="19"/>
      <c r="CE317" s="19"/>
    </row>
    <row r="318" spans="1:83">
      <c r="A318" s="59">
        <v>1</v>
      </c>
      <c r="D318" s="19">
        <f t="shared" si="65"/>
        <v>70000</v>
      </c>
      <c r="E318" s="19">
        <f t="shared" si="50"/>
        <v>439822.97150257102</v>
      </c>
      <c r="F318" t="str">
        <f t="shared" si="51"/>
        <v>439822.971502571i</v>
      </c>
      <c r="G318" t="str">
        <f t="shared" si="52"/>
        <v>0.0000659526568648196-0.013267727938059i</v>
      </c>
      <c r="H318">
        <f t="shared" si="53"/>
        <v>-37.543961537565295</v>
      </c>
      <c r="I318">
        <f t="shared" si="54"/>
        <v>-89.715190288839707</v>
      </c>
      <c r="K318" t="str">
        <f t="shared" si="55"/>
        <v>0.0387544961570726-0.0851540701570526i</v>
      </c>
      <c r="L318" t="str">
        <f t="shared" si="56"/>
        <v>-0.00416478900960367-0.0916078417581582i</v>
      </c>
      <c r="M318">
        <f t="shared" si="57"/>
        <v>-20.752379776315138</v>
      </c>
      <c r="N318">
        <f t="shared" si="58"/>
        <v>87.396940842662019</v>
      </c>
      <c r="P318" t="str">
        <f t="shared" si="59"/>
        <v>-0.00121570260034047+0.0000492155069452372i</v>
      </c>
      <c r="Q318">
        <f t="shared" si="60"/>
        <v>-58.296341313880419</v>
      </c>
      <c r="R318">
        <f t="shared" si="61"/>
        <v>357.68175055382233</v>
      </c>
      <c r="CC318" s="19"/>
      <c r="CD318" s="19"/>
      <c r="CE318" s="19"/>
    </row>
    <row r="319" spans="1:83">
      <c r="A319" s="59"/>
      <c r="D319" s="19">
        <f t="shared" si="65"/>
        <v>80000</v>
      </c>
      <c r="E319" s="19">
        <f t="shared" si="50"/>
        <v>502654.82457436691</v>
      </c>
      <c r="F319" t="str">
        <f t="shared" si="51"/>
        <v>502654.824574367i</v>
      </c>
      <c r="G319" t="str">
        <f t="shared" si="52"/>
        <v>0.0000504952953428158-0.0116093291782854i</v>
      </c>
      <c r="H319">
        <f t="shared" si="53"/>
        <v>-38.703775325983408</v>
      </c>
      <c r="I319">
        <f t="shared" si="54"/>
        <v>-89.750791021655559</v>
      </c>
      <c r="K319" t="str">
        <f t="shared" si="55"/>
        <v>0.0309539199715364-0.0776727701293295i</v>
      </c>
      <c r="L319" t="str">
        <f t="shared" si="56"/>
        <v>-0.00345218753202618-0.0795332325089407i</v>
      </c>
      <c r="M319">
        <f t="shared" si="57"/>
        <v>-21.980852709457604</v>
      </c>
      <c r="N319">
        <f t="shared" si="58"/>
        <v>87.514602501472609</v>
      </c>
      <c r="P319" t="str">
        <f t="shared" si="59"/>
        <v>-0.000923501796038411+0.0000360615273793568i</v>
      </c>
      <c r="Q319">
        <f t="shared" si="60"/>
        <v>-60.684628035441001</v>
      </c>
      <c r="R319">
        <f t="shared" si="61"/>
        <v>357.76381147981704</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0.0000398976757209208-0.0103194446872043i</v>
      </c>
      <c r="H320">
        <f t="shared" si="53"/>
        <v>-39.726808531311129</v>
      </c>
      <c r="I320">
        <f t="shared" si="54"/>
        <v>-89.77848061495763</v>
      </c>
      <c r="K320" t="str">
        <f t="shared" si="55"/>
        <v>0.0252043242550911-0.0711147575797923i</v>
      </c>
      <c r="L320" t="str">
        <f t="shared" si="56"/>
        <v>-0.00288116002336776-0.0702863242492569i</v>
      </c>
      <c r="M320">
        <f t="shared" si="57"/>
        <v>-23.055291934875282</v>
      </c>
      <c r="N320">
        <f t="shared" si="58"/>
        <v>87.652659423938488</v>
      </c>
      <c r="P320" t="str">
        <f t="shared" si="59"/>
        <v>-0.000725430786945425+0.0000269277105236155i</v>
      </c>
      <c r="Q320">
        <f t="shared" si="60"/>
        <v>-62.782100466186407</v>
      </c>
      <c r="R320">
        <f t="shared" si="61"/>
        <v>357.8741788089809</v>
      </c>
      <c r="CC320" s="19"/>
      <c r="CD320" s="19"/>
      <c r="CE320" s="19"/>
    </row>
    <row r="321" spans="1:83">
      <c r="A321" s="59">
        <f>B302*(B304+B305)</f>
        <v>1.49205E-3</v>
      </c>
      <c r="D321" s="19">
        <f t="shared" si="65"/>
        <v>100000</v>
      </c>
      <c r="E321" s="19">
        <f t="shared" si="50"/>
        <v>628318.53071795858</v>
      </c>
      <c r="F321" t="str">
        <f t="shared" si="51"/>
        <v>628318.530717959i</v>
      </c>
      <c r="G321" t="str">
        <f t="shared" si="52"/>
        <v>0.0000323172091172091-0.00928752659574613i</v>
      </c>
      <c r="H321">
        <f t="shared" si="53"/>
        <v>-40.641946008222689</v>
      </c>
      <c r="I321">
        <f t="shared" si="54"/>
        <v>-89.80063236472175</v>
      </c>
      <c r="K321" t="str">
        <f t="shared" si="55"/>
        <v>0.0208714262992654-0.0654087961983113i</v>
      </c>
      <c r="L321" t="str">
        <f t="shared" si="56"/>
        <v>-0.00242745715552676-0.0629790977278091i</v>
      </c>
      <c r="M321">
        <f t="shared" si="57"/>
        <v>-24.00962409626683</v>
      </c>
      <c r="N321">
        <f t="shared" si="58"/>
        <v>87.792692479755402</v>
      </c>
      <c r="P321" t="str">
        <f t="shared" si="59"/>
        <v>-0.00058499849376364+0.0000205097642207063i</v>
      </c>
      <c r="Q321">
        <f t="shared" si="60"/>
        <v>-64.651570104489508</v>
      </c>
      <c r="R321">
        <f t="shared" si="61"/>
        <v>357.99206011503372</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5.80510148645614-69.0843807896215i</v>
      </c>
      <c r="R324">
        <f>20*LOG10(IMABS(Q324))</f>
        <v>36.818154719120663</v>
      </c>
      <c r="S324">
        <f>IMARGUMENT(Q324)*180/PI()+180</f>
        <v>94.803231560704305</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5.78981885779313-34.8064874931365i</v>
      </c>
      <c r="R325">
        <f t="shared" ref="R325:R360" si="73">20*LOG10(IMABS(Q325))</f>
        <v>30.95174086442259</v>
      </c>
      <c r="S325">
        <f t="shared" ref="S325:S360" si="74">IMARGUMENT(Q325)*180/PI()+180</f>
        <v>99.444283036505425</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5.76451501343165-23.4960492929282i</v>
      </c>
      <c r="R326">
        <f t="shared" si="73"/>
        <v>27.673740466328141</v>
      </c>
      <c r="S326">
        <f t="shared" si="74"/>
        <v>103.78466354221324</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5.72943646515931-17.9253306765398i</v>
      </c>
      <c r="R327">
        <f t="shared" si="73"/>
        <v>25.491797927010666</v>
      </c>
      <c r="S327">
        <f t="shared" si="74"/>
        <v>107.72533205841918</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5.68491994293483-14.6481567647108i</v>
      </c>
      <c r="R328">
        <f t="shared" si="73"/>
        <v>23.924978906363712</v>
      </c>
      <c r="S328">
        <f t="shared" si="74"/>
        <v>111.21113189115862</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5.63138446055976-12.5153254645655i</v>
      </c>
      <c r="R329">
        <f t="shared" si="73"/>
        <v>22.749560840825946</v>
      </c>
      <c r="S329">
        <f t="shared" si="74"/>
        <v>114.22579605364008</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5.5693217241502-11.0339603006881i</v>
      </c>
      <c r="R330">
        <f t="shared" si="73"/>
        <v>21.840256394504223</v>
      </c>
      <c r="S330">
        <f t="shared" si="74"/>
        <v>116.78207260742769</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5.49928528131656-9.95735410021708i</v>
      </c>
      <c r="R331">
        <f t="shared" si="73"/>
        <v>21.119042011785073</v>
      </c>
      <c r="S331">
        <f t="shared" si="74"/>
        <v>118.91115876809074</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5.4218788389089-9.14825343573305i</v>
      </c>
      <c r="R332">
        <f t="shared" si="73"/>
        <v>20.534138777617823</v>
      </c>
      <c r="S332">
        <f t="shared" si="74"/>
        <v>120.65387369090368</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5.33774418137011-8.52417379213695i</v>
      </c>
      <c r="R333">
        <f t="shared" si="73"/>
        <v>20.049789899549712</v>
      </c>
      <c r="S333">
        <f t="shared" si="74"/>
        <v>122.05434710533373</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4.27265777907173-6.09933220440773i</v>
      </c>
      <c r="R334">
        <f t="shared" si="73"/>
        <v>17.439599576911824</v>
      </c>
      <c r="S334">
        <f t="shared" si="74"/>
        <v>125.0117186617093</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3.17115715973307-5.32646761504687i</v>
      </c>
      <c r="R335">
        <f t="shared" si="73"/>
        <v>15.846420745691436</v>
      </c>
      <c r="S335">
        <f t="shared" si="74"/>
        <v>120.76780830147737</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2.28873654960903-4.74456607726734i</v>
      </c>
      <c r="R336">
        <f t="shared" si="73"/>
        <v>14.432508153843216</v>
      </c>
      <c r="S336">
        <f t="shared" si="74"/>
        <v>115.75224875588727</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1.64503773780822-4.22562180856744i</v>
      </c>
      <c r="R337">
        <f t="shared" si="73"/>
        <v>13.130659636924678</v>
      </c>
      <c r="S337">
        <f t="shared" si="74"/>
        <v>111.27100054810769</v>
      </c>
      <c r="CC337" s="19"/>
      <c r="CD337" s="19"/>
      <c r="CE337" s="19"/>
    </row>
    <row r="338" spans="1:83">
      <c r="A338" t="s">
        <v>527</v>
      </c>
      <c r="B338" s="126">
        <f>'DESIGN INPUTS AND CALCULATIONS'!C152*1000</f>
        <v>135000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1.18724392039844-3.76903007731683i</v>
      </c>
      <c r="R338">
        <f t="shared" si="73"/>
        <v>11.935457669045977</v>
      </c>
      <c r="S338">
        <f t="shared" si="74"/>
        <v>107.4844196622817</v>
      </c>
      <c r="CC338" s="19"/>
      <c r="CD338" s="19"/>
      <c r="CE338" s="19"/>
    </row>
    <row r="339" spans="1:83">
      <c r="A339" t="s">
        <v>528</v>
      </c>
      <c r="B339" s="126">
        <f>'DESIGN INPUTS AND CALCULATIONS'!C154*1000000</f>
        <v>15000000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0.860697250694152-3.37547480008053i</v>
      </c>
      <c r="R339">
        <f t="shared" si="73"/>
        <v>10.840265345139972</v>
      </c>
      <c r="S339">
        <f t="shared" si="74"/>
        <v>104.30477370825537</v>
      </c>
      <c r="CC339" s="19"/>
      <c r="CD339" s="19"/>
      <c r="CE339" s="19"/>
    </row>
    <row r="340" spans="1:83">
      <c r="A340" t="s">
        <v>529</v>
      </c>
      <c r="B340">
        <f>B336*(B338+B339)/B338</f>
        <v>448.44444444444446</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0.624569138886151-3.03929957752448i</v>
      </c>
      <c r="R340">
        <f t="shared" si="73"/>
        <v>9.8351030333992604</v>
      </c>
      <c r="S340">
        <f t="shared" si="74"/>
        <v>101.61249079018327</v>
      </c>
      <c r="CC340" s="19"/>
      <c r="CD340" s="19"/>
      <c r="CE340" s="19"/>
    </row>
    <row r="341" spans="1:83">
      <c r="A341" t="s">
        <v>530</v>
      </c>
      <c r="B341">
        <f>B337*(B338+B339)/B338</f>
        <v>426.02222222222224</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0.450957056407191-2.75237251718467i</v>
      </c>
      <c r="R341">
        <f t="shared" si="73"/>
        <v>8.9091912313849715</v>
      </c>
      <c r="S341">
        <f t="shared" si="74"/>
        <v>99.304840601760617</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0.321200091483716-2.50660032814717i</v>
      </c>
      <c r="R342">
        <f t="shared" si="73"/>
        <v>8.0524351538163526</v>
      </c>
      <c r="S342">
        <f t="shared" si="74"/>
        <v>97.302185547630131</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-0.0906104337986203-1.23727944410378i</v>
      </c>
      <c r="R343">
        <f t="shared" si="73"/>
        <v>1.8725856291973946</v>
      </c>
      <c r="S343">
        <f t="shared" si="74"/>
        <v>85.811500714360065</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-0.129232327402962-0.779431690313077i</v>
      </c>
      <c r="R344">
        <f t="shared" si="73"/>
        <v>-2.0466597030732032</v>
      </c>
      <c r="S344">
        <f t="shared" si="74"/>
        <v>80.585816190692952</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-0.124525564984744-0.556742872836628i</v>
      </c>
      <c r="R345">
        <f t="shared" si="73"/>
        <v>-4.8749004647547789</v>
      </c>
      <c r="S345">
        <f t="shared" si="74"/>
        <v>77.392277736832426</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-0.115073327012512-0.428026136234956i</v>
      </c>
      <c r="R346">
        <f t="shared" si="73"/>
        <v>-7.0675184912405893</v>
      </c>
      <c r="S346">
        <f t="shared" si="74"/>
        <v>74.9520429819827</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-0.106655810533406-0.344617407366942i</v>
      </c>
      <c r="R347">
        <f t="shared" si="73"/>
        <v>-8.8560047932424428</v>
      </c>
      <c r="S347">
        <f t="shared" si="74"/>
        <v>72.803200916570148</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-0.0997730050058211-0.286100209657229i</v>
      </c>
      <c r="R348">
        <f t="shared" si="73"/>
        <v>-10.371195562465513</v>
      </c>
      <c r="S348">
        <f t="shared" si="74"/>
        <v>70.774575710090346</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-0.0940978933628673-0.242642472850732i</v>
      </c>
      <c r="R349">
        <f t="shared" si="73"/>
        <v>-11.692203147637255</v>
      </c>
      <c r="S349">
        <f t="shared" si="74"/>
        <v>68.803472825305349</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-0.089275877165648-0.208989836692876i</v>
      </c>
      <c r="R350">
        <f t="shared" si="73"/>
        <v>-12.869554543893926</v>
      </c>
      <c r="S350">
        <f t="shared" si="74"/>
        <v>66.86888861483618</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-0.0850447451006526-0.182097450127415i</v>
      </c>
      <c r="R351">
        <f t="shared" si="73"/>
        <v>-13.937036745037778</v>
      </c>
      <c r="S351">
        <f t="shared" si="74"/>
        <v>64.966072910484371</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-0.0551268524206439-0.0618166188510043i</v>
      </c>
      <c r="R352">
        <f t="shared" si="73"/>
        <v>-21.636591570620986</v>
      </c>
      <c r="S352">
        <f t="shared" si="74"/>
        <v>48.274044247203648</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-0.0358421405580654-0.0265320636808136i</v>
      </c>
      <c r="R353">
        <f t="shared" si="73"/>
        <v>-27.014505026614231</v>
      </c>
      <c r="S353">
        <f t="shared" si="74"/>
        <v>36.510612089937212</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-0.0239554741213883-0.0130862131283355i</v>
      </c>
      <c r="R354">
        <f t="shared" si="73"/>
        <v>-31.277774429875578</v>
      </c>
      <c r="S354">
        <f t="shared" si="74"/>
        <v>28.646559748332578</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-0.0167245135510483-0.00720458291787176i</v>
      </c>
      <c r="R355">
        <f t="shared" si="73"/>
        <v>-34.793653505062139</v>
      </c>
      <c r="S355">
        <f t="shared" si="74"/>
        <v>23.305402237393309</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-0.0121879229135404-0.00432596059203003i</v>
      </c>
      <c r="R356">
        <f t="shared" si="73"/>
        <v>-37.766094654934307</v>
      </c>
      <c r="S356">
        <f t="shared" si="74"/>
        <v>19.541722572757863</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-0.00921739101001721-0.00278010418522408i</v>
      </c>
      <c r="R357">
        <f t="shared" si="73"/>
        <v>-40.329705086582671</v>
      </c>
      <c r="S357">
        <f t="shared" si="74"/>
        <v>16.784103358905668</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-0.00718921473247465-0.00188491318488194i</v>
      </c>
      <c r="R358">
        <f t="shared" si="73"/>
        <v>-42.577643643482979</v>
      </c>
      <c r="S358">
        <f t="shared" si="74"/>
        <v>14.691484404293476</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-0.00575202800113184-0.00133381484397041i</v>
      </c>
      <c r="R359">
        <f t="shared" si="73"/>
        <v>-44.576117235444556</v>
      </c>
      <c r="S359">
        <f t="shared" si="74"/>
        <v>13.055353561909669</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-0.00470052973549413-0.000977174911162462i</v>
      </c>
      <c r="R360">
        <f t="shared" si="73"/>
        <v>-46.373318851660628</v>
      </c>
      <c r="S360">
        <f t="shared" si="74"/>
        <v>11.743729433657478</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-0.834200716004407-68.8885580540834i</v>
      </c>
      <c r="P363">
        <f>20*LOG10(IMABS(O363))</f>
        <v>36.763578682247903</v>
      </c>
      <c r="Q363">
        <f>IMARGUMENT(O363)*180/PI()+180</f>
        <v>89.306215058032222</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-0.832623012644905-34.4158113465283i</v>
      </c>
      <c r="P364">
        <f t="shared" ref="P364:P399" si="80">20*LOG10(IMABS(O364))</f>
        <v>30.737701443769719</v>
      </c>
      <c r="Q364">
        <f t="shared" ref="Q364:Q399" si="81">IMARGUMENT(O364)*180/PI()+180</f>
        <v>88.614111406824847</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-0.830010653294617-22.9124424902369i</v>
      </c>
      <c r="P365">
        <f t="shared" si="80"/>
        <v>27.207123155887537</v>
      </c>
      <c r="Q365">
        <f t="shared" si="81"/>
        <v>87.925349008404055</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-0.826388917113417-17.1516381595164i</v>
      </c>
      <c r="P366">
        <f t="shared" si="80"/>
        <v>24.69618232827251</v>
      </c>
      <c r="Q366">
        <f t="shared" si="81"/>
        <v>87.241545752356316</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-0.821792335016459-13.6881001248903i</v>
      </c>
      <c r="P367">
        <f t="shared" si="80"/>
        <v>22.742489206711696</v>
      </c>
      <c r="Q367">
        <f t="shared" si="81"/>
        <v>86.564257854102721</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-0.816263876132984-11.3734446214731i</v>
      </c>
      <c r="P368">
        <f t="shared" si="80"/>
        <v>21.140152697714825</v>
      </c>
      <c r="Q368">
        <f t="shared" si="81"/>
        <v>85.894961898040521</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-0.809853964345189-9.71554427120602i</v>
      </c>
      <c r="P369">
        <f t="shared" si="80"/>
        <v>19.779414472922671</v>
      </c>
      <c r="Q369">
        <f t="shared" si="81"/>
        <v>85.235038952343999</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-0.802619365705979-8.46836300178533i</v>
      </c>
      <c r="P370">
        <f t="shared" si="80"/>
        <v>18.594827716698372</v>
      </c>
      <c r="Q370">
        <f t="shared" si="81"/>
        <v>84.585761089510129</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-0.79462199060578-7.49523402335564i</v>
      </c>
      <c r="P371">
        <f t="shared" si="80"/>
        <v>17.544244618769071</v>
      </c>
      <c r="Q371">
        <f t="shared" si="81"/>
        <v>83.948280543722575</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-0.78592765498766-6.71417087667915i</v>
      </c>
      <c r="P372">
        <f t="shared" si="80"/>
        <v>16.598950344940171</v>
      </c>
      <c r="Q372">
        <f t="shared" si="81"/>
        <v>83.323621629424892</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-0.675656812302185-3.15512639372187i</v>
      </c>
      <c r="P373">
        <f t="shared" si="80"/>
        <v>10.175064077659346</v>
      </c>
      <c r="Q373">
        <f t="shared" si="81"/>
        <v>77.912912096466812</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-0.560965030660721-1.95929483644107i</v>
      </c>
      <c r="P374">
        <f t="shared" si="80"/>
        <v>6.184160991687536</v>
      </c>
      <c r="Q374">
        <f t="shared" si="81"/>
        <v>74.023071361737806</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-0.468080484040586-1.37723160395749i</v>
      </c>
      <c r="P375">
        <f t="shared" si="80"/>
        <v>3.2548820721889555</v>
      </c>
      <c r="Q375">
        <f t="shared" si="81"/>
        <v>71.228614629801925</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-0.39905900232493-1.04226581010749i</v>
      </c>
      <c r="P376">
        <f t="shared" si="80"/>
        <v>0.95366781908778409</v>
      </c>
      <c r="Q376">
        <f t="shared" si="81"/>
        <v>69.049335224258357</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-0.348535744071318-0.82789821206473i</v>
      </c>
      <c r="P377">
        <f t="shared" si="80"/>
        <v>-0.93184259653870827</v>
      </c>
      <c r="Q377">
        <f t="shared" si="81"/>
        <v>67.169460116046551</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-0.310963880467054-0.67984282417125i</v>
      </c>
      <c r="P378">
        <f t="shared" si="80"/>
        <v>-2.5267770132473495</v>
      </c>
      <c r="Q378">
        <f t="shared" si="81"/>
        <v>65.420380446017461</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-0.28221919835899-0.571586478314182i</v>
      </c>
      <c r="P379">
        <f t="shared" si="80"/>
        <v>-3.9109035423206837</v>
      </c>
      <c r="Q379">
        <f t="shared" si="81"/>
        <v>63.722274295059691</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-0.259505375104144-0.488918381231474i</v>
      </c>
      <c r="P380">
        <f t="shared" si="80"/>
        <v>-5.1373360179247705</v>
      </c>
      <c r="Q380">
        <f t="shared" si="81"/>
        <v>62.041780454154932</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-0.240974216858831-0.423643014341069i</v>
      </c>
      <c r="P381">
        <f t="shared" si="80"/>
        <v>-6.2425963371189619</v>
      </c>
      <c r="Q381">
        <f t="shared" si="81"/>
        <v>60.368160754970148</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-0.141321583328148-0.139929729574093i</v>
      </c>
      <c r="P382">
        <f t="shared" si="80"/>
        <v>-14.028302428076111</v>
      </c>
      <c r="Q382">
        <f t="shared" si="81"/>
        <v>44.716457519876712</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-0.0910667647958163-0.0581923074405383i</v>
      </c>
      <c r="P383">
        <f t="shared" si="80"/>
        <v>-19.325757380021013</v>
      </c>
      <c r="Q383">
        <f t="shared" si="81"/>
        <v>32.578865811710585</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-0.0612832009497237-0.0267606570774151i</v>
      </c>
      <c r="P384">
        <f t="shared" si="80"/>
        <v>-23.495211745989494</v>
      </c>
      <c r="Q384">
        <f t="shared" si="81"/>
        <v>23.589545708849528</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-0.0430618597291978-0.0129448734054426i</v>
      </c>
      <c r="P385">
        <f t="shared" si="80"/>
        <v>-26.942417215843371</v>
      </c>
      <c r="Q385">
        <f t="shared" si="81"/>
        <v>16.731361729595449</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-0.0314547083821609-0.00626737079878158i</v>
      </c>
      <c r="P386">
        <f t="shared" si="80"/>
        <v>-29.87720288055521</v>
      </c>
      <c r="Q386">
        <f t="shared" si="81"/>
        <v>11.268642757806759</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-0.0237387821426861-0.00280597459720071i</v>
      </c>
      <c r="P387">
        <f t="shared" si="80"/>
        <v>-32.430572777817773</v>
      </c>
      <c r="Q387">
        <f t="shared" si="81"/>
        <v>6.7412038088137933</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-0.018404567520428-0.000920780581656874i</v>
      </c>
      <c r="P388">
        <f t="shared" si="80"/>
        <v>-34.69063085249023</v>
      </c>
      <c r="Q388">
        <f t="shared" si="81"/>
        <v>2.8641200235218776</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-0.0145887639872896+0.000138295341609331i</v>
      </c>
      <c r="P389">
        <f t="shared" si="80"/>
        <v>-36.719239780867461</v>
      </c>
      <c r="Q389">
        <f t="shared" si="81"/>
        <v>359.45687639669563</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-0.0117782320127827+0.000740708091548783i</v>
      </c>
      <c r="P390">
        <f t="shared" si="80"/>
        <v>-38.5612559235554</v>
      </c>
      <c r="Q390">
        <f t="shared" si="81"/>
        <v>356.40152850514505</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-0.00244155135440688+0.00112693683803643i</v>
      </c>
      <c r="P391">
        <f t="shared" si="80"/>
        <v>-51.407920497912805</v>
      </c>
      <c r="Q391">
        <f t="shared" si="81"/>
        <v>335.22356361258545</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-0.000814027126950651+0.000639723070031688i</v>
      </c>
      <c r="P392">
        <f t="shared" si="80"/>
        <v>-59.698514946935511</v>
      </c>
      <c r="Q392">
        <f t="shared" si="81"/>
        <v>321.83710211279902</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-0.000338039501640248+0.000368970975027387i</v>
      </c>
      <c r="P393">
        <f t="shared" si="80"/>
        <v>-66.013478373523441</v>
      </c>
      <c r="Q393">
        <f t="shared" si="81"/>
        <v>312.49492613799686</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-0.000161753775100912+0.00022478110854418i</v>
      </c>
      <c r="P394">
        <f t="shared" si="80"/>
        <v>-71.152565590445349</v>
      </c>
      <c r="Q394">
        <f t="shared" si="81"/>
        <v>305.73900720013603</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-0.0000858334365709055+0.000144548222097746i</v>
      </c>
      <c r="P395">
        <f t="shared" si="80"/>
        <v>-75.488037564827778</v>
      </c>
      <c r="Q395">
        <f t="shared" si="81"/>
        <v>300.70204639165394</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-0.0000493106027547838+0.0000974535836353257i</v>
      </c>
      <c r="P396">
        <f t="shared" si="80"/>
        <v>-79.234055543950774</v>
      </c>
      <c r="Q396">
        <f t="shared" si="81"/>
        <v>296.83898413337187</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-0.0000301631776500997+0.0000683874704974461i</v>
      </c>
      <c r="P397">
        <f t="shared" si="80"/>
        <v>-82.528474938251236</v>
      </c>
      <c r="Q397">
        <f t="shared" si="81"/>
        <v>293.80049746347044</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-0.0000194096910629595+0.0000496361677603728i</v>
      </c>
      <c r="P398">
        <f t="shared" si="80"/>
        <v>-85.46607460489426</v>
      </c>
      <c r="Q398">
        <f t="shared" si="81"/>
        <v>291.35745024673162</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-0.0000130209622146856+0.0000370667929854993i</v>
      </c>
      <c r="P399">
        <f t="shared" si="80"/>
        <v>-88.114954485420782</v>
      </c>
      <c r="Q399">
        <f t="shared" si="81"/>
        <v>289.35554667709101</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417" t="s">
        <v>420</v>
      </c>
      <c r="B2" s="418"/>
      <c r="C2" s="418"/>
      <c r="D2" s="419"/>
      <c r="E2" s="151"/>
      <c r="F2" s="16"/>
      <c r="G2" s="16"/>
      <c r="H2" s="16"/>
      <c r="I2" s="16"/>
      <c r="J2" s="16"/>
      <c r="K2" s="16"/>
      <c r="L2" s="16"/>
      <c r="M2" s="16"/>
      <c r="N2" s="16"/>
      <c r="O2" s="16"/>
      <c r="P2" s="16"/>
      <c r="Q2" s="16"/>
      <c r="R2" s="16"/>
      <c r="S2" s="16"/>
      <c r="T2" s="16"/>
      <c r="U2" s="16"/>
      <c r="V2" s="16"/>
    </row>
    <row r="3" spans="1:22" ht="18">
      <c r="A3" s="25" t="s">
        <v>213</v>
      </c>
      <c r="B3" s="5" t="s">
        <v>128</v>
      </c>
      <c r="C3" s="32">
        <f>'DESIGN INPUTS AND CALCULATIONS'!C32</f>
        <v>390</v>
      </c>
      <c r="D3" s="30" t="s">
        <v>7</v>
      </c>
      <c r="E3" s="30"/>
      <c r="F3" s="16"/>
      <c r="G3" s="16"/>
      <c r="H3" s="16"/>
      <c r="I3" s="16"/>
      <c r="J3" s="16"/>
      <c r="K3" s="16"/>
      <c r="L3" s="16"/>
      <c r="M3" s="16"/>
      <c r="N3" s="16"/>
      <c r="O3" s="16"/>
      <c r="P3" s="16"/>
      <c r="Q3" s="16"/>
      <c r="R3" s="16"/>
      <c r="S3" s="16"/>
      <c r="T3" s="16"/>
      <c r="U3" s="16"/>
      <c r="V3" s="16"/>
    </row>
    <row r="4" spans="1:22" ht="18">
      <c r="A4" s="25" t="s">
        <v>207</v>
      </c>
      <c r="B4" s="32" t="s">
        <v>14</v>
      </c>
      <c r="C4" s="32">
        <f>'DESIGN INPUTS AND CALCULATIONS'!C25</f>
        <v>24</v>
      </c>
      <c r="D4" s="30" t="s">
        <v>7</v>
      </c>
      <c r="E4" s="30"/>
      <c r="F4" s="16"/>
      <c r="G4" s="16"/>
      <c r="H4" s="16"/>
      <c r="I4" s="16"/>
      <c r="J4" s="16"/>
      <c r="K4" s="16"/>
      <c r="L4" s="16"/>
      <c r="M4" s="16"/>
      <c r="N4" s="16"/>
      <c r="O4" s="16"/>
      <c r="P4" s="16"/>
      <c r="Q4" s="16"/>
      <c r="R4" s="16"/>
      <c r="S4" s="16"/>
      <c r="T4" s="16"/>
      <c r="U4" s="16"/>
      <c r="V4" s="16"/>
    </row>
    <row r="5" spans="1:22" ht="18">
      <c r="A5" s="25" t="s">
        <v>425</v>
      </c>
      <c r="B5" s="32" t="s">
        <v>18</v>
      </c>
      <c r="C5" s="32">
        <f>'DESIGN INPUTS AND CALCULATIONS'!C26</f>
        <v>480</v>
      </c>
      <c r="D5" s="30" t="s">
        <v>8</v>
      </c>
      <c r="E5" s="30"/>
      <c r="F5" s="16"/>
      <c r="G5" s="16"/>
      <c r="H5" s="16"/>
      <c r="I5" s="16"/>
      <c r="J5" s="16"/>
      <c r="K5" s="16"/>
      <c r="L5" s="16"/>
      <c r="M5" s="16"/>
      <c r="N5" s="16"/>
      <c r="O5" s="16"/>
      <c r="P5" s="16"/>
      <c r="Q5" s="16"/>
      <c r="R5" s="16"/>
      <c r="S5" s="16"/>
      <c r="T5" s="16"/>
      <c r="U5" s="16"/>
      <c r="V5" s="16"/>
    </row>
    <row r="6" spans="1:22" ht="18">
      <c r="A6" s="25" t="s">
        <v>424</v>
      </c>
      <c r="B6" s="32" t="s">
        <v>20</v>
      </c>
      <c r="C6" s="173">
        <f>'DESIGN INPUTS AND CALCULATIONS'!C40</f>
        <v>8</v>
      </c>
      <c r="D6" s="30"/>
      <c r="E6" s="30"/>
      <c r="F6" s="16"/>
      <c r="G6" s="16"/>
      <c r="H6" s="16"/>
      <c r="I6" s="16"/>
      <c r="J6" s="16"/>
      <c r="K6" s="16"/>
      <c r="L6" s="16"/>
      <c r="M6" s="16"/>
      <c r="N6" s="16"/>
      <c r="O6" s="16"/>
      <c r="P6" s="16"/>
      <c r="Q6" s="16"/>
      <c r="R6" s="16"/>
      <c r="S6" s="16"/>
      <c r="T6" s="16"/>
      <c r="U6" s="16"/>
      <c r="V6" s="16"/>
    </row>
    <row r="7" spans="1:22" ht="18">
      <c r="A7" s="25" t="s">
        <v>429</v>
      </c>
      <c r="B7" s="32" t="s">
        <v>431</v>
      </c>
      <c r="C7" s="173">
        <f>C4*C4/C5</f>
        <v>1.2</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62.251735229852329</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0.94</v>
      </c>
      <c r="D9" s="13"/>
      <c r="E9" s="30"/>
      <c r="F9" s="16"/>
      <c r="G9" s="16"/>
      <c r="H9" s="16"/>
      <c r="I9" s="16"/>
      <c r="J9" s="16"/>
      <c r="K9" s="16"/>
      <c r="L9" s="16"/>
      <c r="M9" s="16"/>
      <c r="N9" s="16"/>
      <c r="O9" s="16"/>
      <c r="P9" s="16"/>
      <c r="Q9" s="16"/>
      <c r="R9" s="16"/>
      <c r="S9" s="16"/>
      <c r="T9" s="16"/>
      <c r="U9" s="16"/>
      <c r="V9" s="16"/>
    </row>
    <row r="10" spans="1:22" ht="18">
      <c r="A10" s="25" t="s">
        <v>421</v>
      </c>
      <c r="B10" s="32" t="s">
        <v>78</v>
      </c>
      <c r="C10" s="173">
        <f>'DESIGN INPUTS AND CALCULATIONS'!C97</f>
        <v>242.5</v>
      </c>
      <c r="D10" s="30" t="s">
        <v>73</v>
      </c>
      <c r="E10" s="30"/>
      <c r="F10" s="16"/>
      <c r="G10" s="16"/>
      <c r="H10" s="16"/>
      <c r="I10" s="16"/>
      <c r="J10" s="16"/>
      <c r="K10" s="16"/>
      <c r="L10" s="16"/>
      <c r="M10" s="16"/>
      <c r="N10" s="16"/>
      <c r="O10" s="16"/>
      <c r="P10" s="16"/>
      <c r="Q10" s="16"/>
      <c r="R10" s="16"/>
      <c r="S10" s="16"/>
      <c r="T10" s="16"/>
      <c r="U10" s="16"/>
      <c r="V10" s="16"/>
    </row>
    <row r="11" spans="1:22" ht="18">
      <c r="A11" s="25" t="s">
        <v>422</v>
      </c>
      <c r="B11" s="32" t="s">
        <v>74</v>
      </c>
      <c r="C11" s="173">
        <f>'DESIGN INPUTS AND CALCULATIONS'!C95</f>
        <v>27.5</v>
      </c>
      <c r="D11" s="30" t="s">
        <v>73</v>
      </c>
      <c r="E11" s="30"/>
      <c r="F11" s="16"/>
      <c r="G11" s="16"/>
      <c r="H11" s="16"/>
      <c r="I11" s="16"/>
      <c r="J11" s="16"/>
      <c r="K11" s="16"/>
      <c r="L11" s="16"/>
      <c r="M11" s="16"/>
      <c r="N11" s="16"/>
      <c r="O11" s="16"/>
      <c r="P11" s="16"/>
      <c r="Q11" s="16"/>
      <c r="R11" s="16"/>
      <c r="S11" s="16"/>
      <c r="T11" s="16"/>
      <c r="U11" s="16"/>
      <c r="V11" s="16"/>
    </row>
    <row r="12" spans="1:22" ht="18">
      <c r="A12" s="25" t="s">
        <v>423</v>
      </c>
      <c r="B12" s="32" t="s">
        <v>72</v>
      </c>
      <c r="C12" s="173">
        <f>'DESIGN INPUTS AND CALCULATIONS'!C93</f>
        <v>9.4E-2</v>
      </c>
      <c r="D12" s="30" t="s">
        <v>198</v>
      </c>
      <c r="E12" s="30"/>
      <c r="F12" s="16"/>
      <c r="G12" s="16"/>
      <c r="H12" s="16"/>
      <c r="I12" s="16"/>
      <c r="J12" s="16"/>
      <c r="K12" s="16"/>
      <c r="L12" s="16"/>
      <c r="M12" s="16"/>
      <c r="N12" s="16"/>
      <c r="O12" s="16"/>
      <c r="P12" s="16"/>
      <c r="Q12" s="16"/>
      <c r="R12" s="16"/>
      <c r="S12" s="16"/>
      <c r="T12" s="16"/>
      <c r="U12" s="16"/>
      <c r="V12" s="16"/>
    </row>
    <row r="13" spans="1:22" ht="18">
      <c r="A13" s="25" t="s">
        <v>233</v>
      </c>
      <c r="B13" s="32" t="s">
        <v>32</v>
      </c>
      <c r="C13" s="173">
        <f>'DESIGN INPUTS AND CALCULATIONS'!C100</f>
        <v>8.8181818181818183</v>
      </c>
      <c r="D13" s="30"/>
      <c r="E13" s="30"/>
      <c r="F13" s="16"/>
      <c r="G13" s="16"/>
      <c r="H13" s="16"/>
      <c r="I13" s="16"/>
      <c r="J13" s="16"/>
      <c r="K13" s="16"/>
      <c r="L13" s="16"/>
      <c r="M13" s="16"/>
      <c r="N13" s="16"/>
      <c r="O13" s="16"/>
      <c r="P13" s="16"/>
      <c r="Q13" s="16"/>
      <c r="R13" s="16"/>
      <c r="S13" s="16"/>
      <c r="T13" s="16"/>
      <c r="U13" s="16"/>
      <c r="V13" s="16"/>
    </row>
    <row r="14" spans="1:22" ht="18">
      <c r="A14" s="25" t="s">
        <v>234</v>
      </c>
      <c r="B14" s="32" t="s">
        <v>34</v>
      </c>
      <c r="C14" s="173">
        <f>'DESIGN INPUTS AND CALCULATIONS'!C101</f>
        <v>0.27475838721687068</v>
      </c>
      <c r="D14" s="30"/>
      <c r="E14" s="30"/>
      <c r="F14" s="16"/>
      <c r="G14" s="16"/>
      <c r="H14" s="16"/>
      <c r="I14" s="16"/>
      <c r="J14" s="16"/>
      <c r="K14" s="16"/>
      <c r="L14" s="16"/>
      <c r="M14" s="16"/>
      <c r="N14" s="16"/>
      <c r="O14" s="16"/>
      <c r="P14" s="16"/>
      <c r="Q14" s="16"/>
      <c r="R14" s="16"/>
      <c r="S14" s="16"/>
      <c r="T14" s="16"/>
      <c r="U14" s="16"/>
      <c r="V14" s="16"/>
    </row>
    <row r="15" spans="1:22" ht="18">
      <c r="A15" s="25" t="s">
        <v>231</v>
      </c>
      <c r="B15" s="32" t="s">
        <v>25</v>
      </c>
      <c r="C15" s="173">
        <f>'DESIGN INPUTS AND CALCULATIONS'!C98</f>
        <v>98.989665776754691</v>
      </c>
      <c r="D15" s="30" t="s">
        <v>11</v>
      </c>
      <c r="E15" s="30"/>
      <c r="F15" s="16"/>
      <c r="G15" s="16"/>
      <c r="H15" s="16"/>
      <c r="I15" s="16"/>
      <c r="J15" s="16"/>
      <c r="K15" s="16"/>
      <c r="L15" s="16"/>
      <c r="M15" s="16"/>
      <c r="N15" s="16"/>
      <c r="O15" s="16"/>
      <c r="P15" s="16"/>
      <c r="Q15" s="16"/>
      <c r="R15" s="16"/>
      <c r="S15" s="16"/>
      <c r="T15" s="16"/>
      <c r="U15" s="16"/>
      <c r="V15" s="16"/>
    </row>
    <row r="16" spans="1:22" ht="18">
      <c r="A16" s="25" t="s">
        <v>437</v>
      </c>
      <c r="B16" s="38" t="s">
        <v>438</v>
      </c>
      <c r="C16" s="173">
        <f>C6*(C4+0.5)/(C3/2)</f>
        <v>1.0051282051282051</v>
      </c>
      <c r="D16" s="30"/>
      <c r="E16" s="30"/>
      <c r="F16" s="16"/>
      <c r="G16" s="16"/>
      <c r="H16" s="16"/>
      <c r="I16" s="16"/>
      <c r="J16" s="16"/>
      <c r="K16" s="16"/>
      <c r="L16" s="16"/>
      <c r="M16" s="16"/>
      <c r="N16" s="16"/>
      <c r="O16" s="16"/>
      <c r="P16" s="16"/>
      <c r="Q16" s="16"/>
      <c r="R16" s="16"/>
      <c r="S16" s="16"/>
      <c r="T16" s="16"/>
      <c r="U16" s="16"/>
      <c r="V16" s="16"/>
    </row>
    <row r="17" spans="1:22" ht="18">
      <c r="A17" s="72" t="s">
        <v>278</v>
      </c>
      <c r="B17" s="63" t="s">
        <v>189</v>
      </c>
      <c r="C17" s="173">
        <f>'DESIGN INPUTS AND CALCULATIONS'!C170</f>
        <v>10000</v>
      </c>
      <c r="D17" s="73" t="s">
        <v>70</v>
      </c>
      <c r="E17" s="30"/>
      <c r="F17" s="16"/>
      <c r="G17" s="16"/>
      <c r="H17" s="16"/>
      <c r="I17" s="16"/>
      <c r="J17" s="16"/>
      <c r="K17" s="16"/>
      <c r="L17" s="16"/>
      <c r="M17" s="16"/>
      <c r="N17" s="16"/>
      <c r="O17" s="16"/>
      <c r="P17" s="16"/>
      <c r="Q17" s="16"/>
      <c r="R17" s="16"/>
      <c r="S17" s="16"/>
      <c r="T17" s="16"/>
      <c r="U17" s="16"/>
      <c r="V17" s="16"/>
    </row>
    <row r="18" spans="1:22" ht="18">
      <c r="A18" s="72" t="s">
        <v>276</v>
      </c>
      <c r="B18" s="63" t="s">
        <v>188</v>
      </c>
      <c r="C18" s="173">
        <f>'DESIGN INPUTS AND CALCULATIONS'!C172</f>
        <v>100</v>
      </c>
      <c r="D18" s="73" t="s">
        <v>70</v>
      </c>
      <c r="E18" s="30"/>
      <c r="F18" s="16"/>
      <c r="G18" s="16"/>
      <c r="H18" s="16"/>
      <c r="I18" s="16"/>
      <c r="J18" s="16"/>
      <c r="K18" s="16"/>
      <c r="L18" s="16"/>
      <c r="M18" s="16"/>
      <c r="N18" s="16"/>
      <c r="O18" s="16"/>
      <c r="P18" s="16"/>
      <c r="Q18" s="16"/>
      <c r="R18" s="16"/>
      <c r="S18" s="16"/>
      <c r="T18" s="16"/>
      <c r="U18" s="16"/>
      <c r="V18" s="16"/>
    </row>
    <row r="19" spans="1:22" ht="18">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30">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66">
      <c r="A21" s="25" t="s">
        <v>441</v>
      </c>
      <c r="B21" s="32" t="s">
        <v>442</v>
      </c>
      <c r="C21" s="35">
        <v>0.8</v>
      </c>
      <c r="D21" s="30"/>
      <c r="E21" s="158" t="s">
        <v>451</v>
      </c>
    </row>
    <row r="22" spans="1:22" ht="18">
      <c r="A22" s="25" t="s">
        <v>443</v>
      </c>
      <c r="B22" s="32" t="s">
        <v>444</v>
      </c>
      <c r="C22" s="92">
        <f>$C$21*$C$15</f>
        <v>79.191732621403759</v>
      </c>
      <c r="D22" s="30" t="s">
        <v>11</v>
      </c>
      <c r="E22" s="30"/>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417" t="s">
        <v>463</v>
      </c>
      <c r="B24" s="418"/>
      <c r="C24" s="418"/>
      <c r="D24" s="419"/>
      <c r="E24" s="151"/>
      <c r="F24" s="188"/>
      <c r="G24" s="188"/>
      <c r="H24" s="188"/>
      <c r="I24" s="188"/>
      <c r="J24" s="188"/>
      <c r="K24" s="188"/>
      <c r="L24" s="188"/>
      <c r="M24" s="188"/>
      <c r="N24" s="188"/>
      <c r="O24" s="188"/>
      <c r="P24" s="188"/>
      <c r="Q24" s="16"/>
      <c r="R24" s="16"/>
      <c r="S24" s="16"/>
      <c r="T24" s="16"/>
      <c r="U24" s="16"/>
      <c r="V24" s="16"/>
    </row>
    <row r="25" spans="1:22" ht="18.600000000000001"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8">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8"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8">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8">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8">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8">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8">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8"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8">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8">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29.723014133636646</v>
      </c>
      <c r="H15" t="s">
        <v>73</v>
      </c>
    </row>
    <row r="16" spans="6:8" ht="45">
      <c r="F16" s="130" t="s">
        <v>602</v>
      </c>
      <c r="G16">
        <f>Lr/(1-(C17^2))</f>
        <v>144.73684210526321</v>
      </c>
      <c r="H16" t="s">
        <v>73</v>
      </c>
    </row>
    <row r="17" spans="2:52">
      <c r="B17" t="s">
        <v>595</v>
      </c>
      <c r="C17">
        <f>'DESIGN INPUTS AND CALCULATIONS'!C91</f>
        <v>0.9</v>
      </c>
      <c r="F17" t="s">
        <v>604</v>
      </c>
      <c r="G17">
        <f>G15*(1-C17)/(1-C17^2)</f>
        <v>15.643691649282447</v>
      </c>
      <c r="H17" t="s">
        <v>73</v>
      </c>
    </row>
    <row r="18" spans="2:52">
      <c r="B18" t="s">
        <v>600</v>
      </c>
      <c r="C18">
        <f>1/C17</f>
        <v>1.1111111111111112</v>
      </c>
    </row>
    <row r="19" spans="2:52">
      <c r="B19" t="s">
        <v>594</v>
      </c>
      <c r="C19">
        <f>Qe_selected*Re_fl</f>
        <v>18.675520568955697</v>
      </c>
      <c r="F19" t="s">
        <v>612</v>
      </c>
      <c r="G19">
        <f>SQRT(Lr/Cr)</f>
        <v>17.104186373205881</v>
      </c>
      <c r="L19" t="str">
        <f>'DESIGN INPUTS AND CALCULATIONS'!C90</f>
        <v>Discrete Inductor</v>
      </c>
    </row>
    <row r="20" spans="2:52">
      <c r="F20" t="s">
        <v>613</v>
      </c>
      <c r="G20">
        <f>G19/Re_fl</f>
        <v>0.27475838721687074</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0.3</v>
      </c>
      <c r="C24" s="22">
        <f t="shared" ref="C24:C95" si="1">Ln_selected</f>
        <v>8</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0.3</v>
      </c>
      <c r="C25" s="22">
        <f t="shared" si="1"/>
        <v>8</v>
      </c>
      <c r="D25" s="22">
        <f>D24+0.05</f>
        <v>0.05</v>
      </c>
      <c r="E25" s="22">
        <f t="shared" ref="E25:E88" si="2">D25^2</f>
        <v>2.5000000000000005E-3</v>
      </c>
      <c r="F25" s="22">
        <f t="shared" ref="F25:F88" si="3">($C$18*(1-(1-($C$17^2))/(E25)))^2</f>
        <v>6944.4444444444362</v>
      </c>
      <c r="G25" s="22">
        <f t="shared" ref="G25:G88" si="4">((B25/$C$17)*(D25-(1/D25)))^2</f>
        <v>44.222499999999989</v>
      </c>
      <c r="H25" s="22">
        <f t="shared" ref="H25:H88" si="5">SQRT(F25+G25)</f>
        <v>83.598247257011536</v>
      </c>
      <c r="I25" s="22">
        <f t="shared" ref="I25:I88" si="6">1/(H25)</f>
        <v>1.1961973280679376E-2</v>
      </c>
      <c r="J25" s="22">
        <f t="shared" ref="J25:J88" si="7">SQRT(F25)</f>
        <v>83.333333333333286</v>
      </c>
      <c r="K25" s="22">
        <f t="shared" ref="K25:K88" si="8">1/J25</f>
        <v>1.2000000000000007E-2</v>
      </c>
      <c r="L25" s="22">
        <f>IF('DESIGN INPUTS AND CALCULATIONS'!$C$90="Integrated Leakage",'Integrated Leakage'!I25,'tables and calculations'!$S67)</f>
        <v>2.0308657568583823E-2</v>
      </c>
      <c r="M25" s="22">
        <f>IF('DESIGN INPUTS AND CALCULATIONS'!$C$90="Integrated Leakage",'Integrated Leakage'!K25,'tables and calculations'!$AO67)</f>
        <v>2.046035635177211E-2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0.3</v>
      </c>
      <c r="C26" s="22">
        <f t="shared" si="1"/>
        <v>8</v>
      </c>
      <c r="D26" s="22">
        <f t="shared" ref="D26:D89" si="9">D25+0.05</f>
        <v>0.1</v>
      </c>
      <c r="E26" s="22">
        <f t="shared" si="2"/>
        <v>1.0000000000000002E-2</v>
      </c>
      <c r="F26" s="22">
        <f t="shared" si="3"/>
        <v>399.99999999999955</v>
      </c>
      <c r="G26" s="22">
        <f t="shared" si="4"/>
        <v>10.889999999999999</v>
      </c>
      <c r="H26" s="22">
        <f t="shared" si="5"/>
        <v>20.270421801235404</v>
      </c>
      <c r="I26" s="22">
        <f t="shared" si="6"/>
        <v>4.9332964543394642E-2</v>
      </c>
      <c r="J26" s="22">
        <f t="shared" si="7"/>
        <v>19.999999999999989</v>
      </c>
      <c r="K26" s="22">
        <f t="shared" si="8"/>
        <v>5.0000000000000024E-2</v>
      </c>
      <c r="L26" s="22">
        <f>IF('DESIGN INPUTS AND CALCULATIONS'!$C$90="Integrated Leakage",'Integrated Leakage'!I26,'tables and calculations'!$S68)</f>
        <v>8.5060488110740934E-2</v>
      </c>
      <c r="M26" s="22">
        <f>IF('DESIGN INPUTS AND CALCULATIONS'!$C$90="Integrated Leakage",'Integrated Leakage'!K26,'tables and calculations'!$AO68)</f>
        <v>8.7912054616558058E-2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0.3</v>
      </c>
      <c r="C27" s="22">
        <f t="shared" si="1"/>
        <v>8</v>
      </c>
      <c r="D27" s="22">
        <f t="shared" si="9"/>
        <v>0.15000000000000002</v>
      </c>
      <c r="E27" s="22">
        <f t="shared" si="2"/>
        <v>2.2500000000000006E-2</v>
      </c>
      <c r="F27" s="22">
        <f t="shared" si="3"/>
        <v>68.419448254839111</v>
      </c>
      <c r="G27" s="22">
        <f t="shared" si="4"/>
        <v>4.7185493827160467</v>
      </c>
      <c r="H27" s="22">
        <f t="shared" si="5"/>
        <v>8.5520756332924908</v>
      </c>
      <c r="I27" s="22">
        <f t="shared" si="6"/>
        <v>0.11693067775349021</v>
      </c>
      <c r="J27" s="22">
        <f t="shared" si="7"/>
        <v>8.271604938271599</v>
      </c>
      <c r="K27" s="22">
        <f t="shared" si="8"/>
        <v>0.12089552238805978</v>
      </c>
      <c r="L27" s="22">
        <f>IF('DESIGN INPUTS AND CALCULATIONS'!$C$90="Integrated Leakage",'Integrated Leakage'!I27,'tables and calculations'!$S69)</f>
        <v>0.20649591706133358</v>
      </c>
      <c r="M27" s="22">
        <f>IF('DESIGN INPUTS AND CALCULATIONS'!$C$90="Integrated Leakage",'Integrated Leakage'!K27,'tables and calculations'!$AO69)</f>
        <v>0.22570508500977521</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0.3</v>
      </c>
      <c r="C28" s="22">
        <f t="shared" si="1"/>
        <v>8</v>
      </c>
      <c r="D28" s="22">
        <f t="shared" si="9"/>
        <v>0.2</v>
      </c>
      <c r="E28" s="22">
        <f t="shared" si="2"/>
        <v>4.0000000000000008E-2</v>
      </c>
      <c r="F28" s="22">
        <f t="shared" si="3"/>
        <v>17.361111111111093</v>
      </c>
      <c r="G28" s="22">
        <f t="shared" si="4"/>
        <v>2.5599999999999996</v>
      </c>
      <c r="H28" s="22">
        <f t="shared" si="5"/>
        <v>4.4633071943471574</v>
      </c>
      <c r="I28" s="22">
        <f t="shared" si="6"/>
        <v>0.22404910898055916</v>
      </c>
      <c r="J28" s="22">
        <f t="shared" si="7"/>
        <v>4.1666666666666643</v>
      </c>
      <c r="K28" s="22">
        <f t="shared" si="8"/>
        <v>0.24000000000000013</v>
      </c>
      <c r="L28" s="22">
        <f>IF('DESIGN INPUTS AND CALCULATIONS'!$C$90="Integrated Leakage",'Integrated Leakage'!I28,'tables and calculations'!$S70)</f>
        <v>0.40576717072574703</v>
      </c>
      <c r="M28" s="22">
        <f>IF('DESIGN INPUTS AND CALCULATIONS'!$C$90="Integrated Leakage",'Integrated Leakage'!K28,'tables and calculations'!$AO70)</f>
        <v>0.49999856000622112</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0.3</v>
      </c>
      <c r="C29" s="22">
        <f t="shared" si="1"/>
        <v>8</v>
      </c>
      <c r="D29" s="22">
        <f t="shared" si="9"/>
        <v>0.25</v>
      </c>
      <c r="E29" s="22">
        <f t="shared" si="2"/>
        <v>6.25E-2</v>
      </c>
      <c r="F29" s="22">
        <f t="shared" si="3"/>
        <v>5.1377777777777736</v>
      </c>
      <c r="G29" s="22">
        <f t="shared" si="4"/>
        <v>1.5625</v>
      </c>
      <c r="H29" s="22">
        <f t="shared" si="5"/>
        <v>2.5884894780117946</v>
      </c>
      <c r="I29" s="22">
        <f t="shared" si="6"/>
        <v>0.38632569631617542</v>
      </c>
      <c r="J29" s="22">
        <f t="shared" si="7"/>
        <v>2.2666666666666657</v>
      </c>
      <c r="K29" s="22">
        <f t="shared" si="8"/>
        <v>0.4411764705882355</v>
      </c>
      <c r="L29" s="22">
        <f>IF('DESIGN INPUTS AND CALCULATIONS'!$C$90="Integrated Leakage",'Integrated Leakage'!I29,'tables and calculations'!$S71)</f>
        <v>0.70164641544562367</v>
      </c>
      <c r="M29" s="22">
        <f>IF('DESIGN INPUTS AND CALCULATIONS'!$C$90="Integrated Leakage",'Integrated Leakage'!K29,'tables and calculations'!$AO71)</f>
        <v>1.1428466473749059</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0.3</v>
      </c>
      <c r="C30" s="22">
        <f t="shared" si="1"/>
        <v>8</v>
      </c>
      <c r="D30" s="22">
        <f t="shared" si="9"/>
        <v>0.3</v>
      </c>
      <c r="E30" s="22">
        <f t="shared" si="2"/>
        <v>0.09</v>
      </c>
      <c r="F30" s="22">
        <f t="shared" si="3"/>
        <v>1.5241579027587251</v>
      </c>
      <c r="G30" s="22">
        <f t="shared" si="4"/>
        <v>1.0223456790123455</v>
      </c>
      <c r="H30" s="22">
        <f t="shared" si="5"/>
        <v>1.595776795723973</v>
      </c>
      <c r="I30" s="22">
        <f t="shared" si="6"/>
        <v>0.62665405505305605</v>
      </c>
      <c r="J30" s="22">
        <f t="shared" si="7"/>
        <v>1.2345679012345676</v>
      </c>
      <c r="K30" s="22">
        <f t="shared" si="8"/>
        <v>0.81000000000000016</v>
      </c>
      <c r="L30" s="22">
        <f>IF('DESIGN INPUTS AND CALCULATIONS'!$C$90="Integrated Leakage",'Integrated Leakage'!I30,'tables and calculations'!$S72)</f>
        <v>1.0554200831824101</v>
      </c>
      <c r="M30" s="22">
        <f>IF('DESIGN INPUTS AND CALCULATIONS'!$C$90="Integrated Leakage",'Integrated Leakage'!K30,'tables and calculations'!$AO72)</f>
        <v>3.7892233593796507</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0.3</v>
      </c>
      <c r="C31" s="22">
        <f t="shared" si="1"/>
        <v>8</v>
      </c>
      <c r="D31" s="22">
        <f t="shared" si="9"/>
        <v>0.35</v>
      </c>
      <c r="E31" s="22">
        <f t="shared" si="2"/>
        <v>0.12249999999999998</v>
      </c>
      <c r="F31" s="22">
        <f t="shared" si="3"/>
        <v>0.37484381507705083</v>
      </c>
      <c r="G31" s="22">
        <f t="shared" si="4"/>
        <v>0.69841836734693863</v>
      </c>
      <c r="H31" s="22">
        <f t="shared" si="5"/>
        <v>1.0359836786474916</v>
      </c>
      <c r="I31" s="22">
        <f t="shared" si="6"/>
        <v>0.96526617224851508</v>
      </c>
      <c r="J31" s="22">
        <f t="shared" si="7"/>
        <v>0.61224489795918335</v>
      </c>
      <c r="K31" s="22">
        <f t="shared" si="8"/>
        <v>1.6333333333333342</v>
      </c>
      <c r="L31" s="22">
        <f>IF('DESIGN INPUTS AND CALCULATIONS'!$C$90="Integrated Leakage",'Integrated Leakage'!I31,'tables and calculations'!$S73)</f>
        <v>1.3168633628244248</v>
      </c>
      <c r="M31" s="22">
        <f>IF('DESIGN INPUTS AND CALCULATIONS'!$C$90="Integrated Leakage",'Integrated Leakage'!K31,'tables and calculations'!$AO73)</f>
        <v>9.5582299438675395</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0.3</v>
      </c>
      <c r="C32" s="22">
        <f t="shared" si="1"/>
        <v>8</v>
      </c>
      <c r="D32" s="22">
        <f t="shared" si="9"/>
        <v>0.39999999999999997</v>
      </c>
      <c r="E32" s="22">
        <f t="shared" si="2"/>
        <v>0.15999999999999998</v>
      </c>
      <c r="F32" s="22">
        <f t="shared" si="3"/>
        <v>4.3402777777777679E-2</v>
      </c>
      <c r="G32" s="22">
        <f t="shared" si="4"/>
        <v>0.48999999999999994</v>
      </c>
      <c r="H32" s="22">
        <f t="shared" si="5"/>
        <v>0.73034428715351618</v>
      </c>
      <c r="I32" s="22">
        <f t="shared" si="6"/>
        <v>1.3692172549161092</v>
      </c>
      <c r="J32" s="22">
        <f t="shared" si="7"/>
        <v>0.20833333333333309</v>
      </c>
      <c r="K32" s="22">
        <f t="shared" si="8"/>
        <v>4.8000000000000052</v>
      </c>
      <c r="L32" s="22">
        <f>IF('DESIGN INPUTS AND CALCULATIONS'!$C$90="Integrated Leakage",'Integrated Leakage'!I32,'tables and calculations'!$S74)</f>
        <v>1.393379367816264</v>
      </c>
      <c r="M32" s="22">
        <f>IF('DESIGN INPUTS AND CALCULATIONS'!$C$90="Integrated Leakage",'Integrated Leakage'!K32,'tables and calculations'!$AO74)</f>
        <v>2.9090366255314559</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0.3</v>
      </c>
      <c r="C33" s="22">
        <f t="shared" si="1"/>
        <v>8</v>
      </c>
      <c r="D33" s="22">
        <f t="shared" si="9"/>
        <v>0.44999999999999996</v>
      </c>
      <c r="E33" s="22">
        <f t="shared" si="2"/>
        <v>0.20249999999999996</v>
      </c>
      <c r="F33" s="22">
        <f t="shared" si="3"/>
        <v>4.7041910578973101E-3</v>
      </c>
      <c r="G33" s="22">
        <f t="shared" si="4"/>
        <v>0.34897462277091912</v>
      </c>
      <c r="H33" s="22">
        <f t="shared" si="5"/>
        <v>0.59470901609847515</v>
      </c>
      <c r="I33" s="22">
        <f t="shared" si="6"/>
        <v>1.6814946014445737</v>
      </c>
      <c r="J33" s="22">
        <f t="shared" si="7"/>
        <v>6.8587105624142719E-2</v>
      </c>
      <c r="K33" s="22">
        <f t="shared" si="8"/>
        <v>14.579999999999988</v>
      </c>
      <c r="L33" s="22">
        <f>IF('DESIGN INPUTS AND CALCULATIONS'!$C$90="Integrated Leakage",'Integrated Leakage'!I33,'tables and calculations'!$S77)</f>
        <v>1.3602672304847414</v>
      </c>
      <c r="M33" s="22">
        <f>IF('DESIGN INPUTS AND CALCULATIONS'!$C$90="Integrated Leakage",'Integrated Leakage'!K33,'tables and calculations'!$AO77)</f>
        <v>1.9695928643693634</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0.3</v>
      </c>
      <c r="C34" s="22">
        <f t="shared" si="1"/>
        <v>8</v>
      </c>
      <c r="D34" s="22">
        <f t="shared" si="9"/>
        <v>0.49999999999999994</v>
      </c>
      <c r="E34" s="22">
        <f t="shared" si="2"/>
        <v>0.24999999999999994</v>
      </c>
      <c r="F34" s="22">
        <f t="shared" si="3"/>
        <v>7.1111111111111111E-2</v>
      </c>
      <c r="G34" s="22">
        <f t="shared" si="4"/>
        <v>0.25</v>
      </c>
      <c r="H34" s="22">
        <f t="shared" si="5"/>
        <v>0.56666666666666665</v>
      </c>
      <c r="I34" s="22">
        <f t="shared" si="6"/>
        <v>1.7647058823529411</v>
      </c>
      <c r="J34" s="22">
        <f t="shared" si="7"/>
        <v>0.26666666666666666</v>
      </c>
      <c r="K34" s="22">
        <f t="shared" si="8"/>
        <v>3.75</v>
      </c>
      <c r="L34" s="22">
        <f>IF('DESIGN INPUTS AND CALCULATIONS'!$C$90="Integrated Leakage",'Integrated Leakage'!I34,'tables and calculations'!$S78)</f>
        <v>1.2984549463223929</v>
      </c>
      <c r="M34" s="22">
        <f>IF('DESIGN INPUTS AND CALCULATIONS'!$C$90="Integrated Leakage",'Integrated Leakage'!K34,'tables and calculations'!$AO78)</f>
        <v>1.5999953920199028</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0.3</v>
      </c>
      <c r="C35" s="22">
        <f t="shared" si="1"/>
        <v>8</v>
      </c>
      <c r="D35" s="22">
        <f t="shared" si="9"/>
        <v>0.54999999999999993</v>
      </c>
      <c r="E35" s="22">
        <f t="shared" si="2"/>
        <v>0.30249999999999994</v>
      </c>
      <c r="F35" s="22">
        <f t="shared" si="3"/>
        <v>0.17075336384126777</v>
      </c>
      <c r="G35" s="22">
        <f t="shared" si="4"/>
        <v>0.17869834710743812</v>
      </c>
      <c r="H35" s="22">
        <f t="shared" si="5"/>
        <v>0.59114440786385336</v>
      </c>
      <c r="I35" s="22">
        <f t="shared" si="6"/>
        <v>1.6916340350974111</v>
      </c>
      <c r="J35" s="22">
        <f t="shared" si="7"/>
        <v>0.41322314049586789</v>
      </c>
      <c r="K35" s="22">
        <f t="shared" si="8"/>
        <v>2.4199999999999995</v>
      </c>
      <c r="L35" s="22">
        <f>IF('DESIGN INPUTS AND CALCULATIONS'!$C$90="Integrated Leakage",'Integrated Leakage'!I35,'tables and calculations'!$S81)</f>
        <v>1.2390404101704175</v>
      </c>
      <c r="M35" s="22">
        <f>IF('DESIGN INPUTS AND CALCULATIONS'!$C$90="Integrated Leakage",'Integrated Leakage'!K35,'tables and calculations'!$AO81)</f>
        <v>1.404932457976364</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0.3</v>
      </c>
      <c r="C36" s="22">
        <f t="shared" si="1"/>
        <v>8</v>
      </c>
      <c r="D36" s="22">
        <f t="shared" si="9"/>
        <v>0.6</v>
      </c>
      <c r="E36" s="22">
        <f t="shared" si="2"/>
        <v>0.36</v>
      </c>
      <c r="F36" s="22">
        <f t="shared" si="3"/>
        <v>0.27530102118579497</v>
      </c>
      <c r="G36" s="22">
        <f t="shared" si="4"/>
        <v>0.12641975308641981</v>
      </c>
      <c r="H36" s="22">
        <f t="shared" si="5"/>
        <v>0.63381446360288651</v>
      </c>
      <c r="I36" s="22">
        <f t="shared" si="6"/>
        <v>1.577748785213184</v>
      </c>
      <c r="J36" s="22">
        <f t="shared" si="7"/>
        <v>0.52469135802469147</v>
      </c>
      <c r="K36" s="22">
        <f t="shared" si="8"/>
        <v>1.9058823529411761</v>
      </c>
      <c r="L36" s="22">
        <f>IF('DESIGN INPUTS AND CALCULATIONS'!$C$90="Integrated Leakage",'Integrated Leakage'!I36,'tables and calculations'!$S82)</f>
        <v>1.1890125033219523</v>
      </c>
      <c r="M36" s="22">
        <f>IF('DESIGN INPUTS AND CALCULATIONS'!$C$90="Integrated Leakage",'Integrated Leakage'!K36,'tables and calculations'!$AO82)</f>
        <v>1.2857130766197773</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0.3</v>
      </c>
      <c r="C37" s="22">
        <f t="shared" si="1"/>
        <v>8</v>
      </c>
      <c r="D37" s="22">
        <f t="shared" si="9"/>
        <v>0.65</v>
      </c>
      <c r="E37" s="22">
        <f t="shared" si="2"/>
        <v>0.42250000000000004</v>
      </c>
      <c r="F37" s="22">
        <f t="shared" si="3"/>
        <v>0.37385868064065636</v>
      </c>
      <c r="G37" s="22">
        <f t="shared" si="4"/>
        <v>8.770710059171595E-2</v>
      </c>
      <c r="H37" s="22">
        <f t="shared" si="5"/>
        <v>0.67938632693951995</v>
      </c>
      <c r="I37" s="22">
        <f t="shared" si="6"/>
        <v>1.471916581696266</v>
      </c>
      <c r="J37" s="22">
        <f t="shared" si="7"/>
        <v>0.61143984220907321</v>
      </c>
      <c r="K37" s="22">
        <f t="shared" si="8"/>
        <v>1.6354838709677413</v>
      </c>
      <c r="L37" s="22">
        <f>IF('DESIGN INPUTS AND CALCULATIONS'!$C$90="Integrated Leakage",'Integrated Leakage'!I37,'tables and calculations'!$S83)</f>
        <v>1.148197780499506</v>
      </c>
      <c r="M37" s="22">
        <f>IF('DESIGN INPUTS AND CALCULATIONS'!$C$90="Integrated Leakage",'Integrated Leakage'!K37,'tables and calculations'!$AO83)</f>
        <v>1.2060653200839502</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0.3</v>
      </c>
      <c r="C38" s="22">
        <f t="shared" si="1"/>
        <v>8</v>
      </c>
      <c r="D38" s="22">
        <f t="shared" si="9"/>
        <v>0.70000000000000007</v>
      </c>
      <c r="E38" s="22">
        <f t="shared" si="2"/>
        <v>0.4900000000000001</v>
      </c>
      <c r="F38" s="22">
        <f t="shared" si="3"/>
        <v>0.46277014207043404</v>
      </c>
      <c r="G38" s="22">
        <f t="shared" si="4"/>
        <v>5.8979591836734652E-2</v>
      </c>
      <c r="H38" s="22">
        <f t="shared" si="5"/>
        <v>0.72232245839871867</v>
      </c>
      <c r="I38" s="22">
        <f t="shared" si="6"/>
        <v>1.3844232425181007</v>
      </c>
      <c r="J38" s="22">
        <f t="shared" si="7"/>
        <v>0.68027210884353773</v>
      </c>
      <c r="K38" s="22">
        <f t="shared" si="8"/>
        <v>1.4699999999999993</v>
      </c>
      <c r="L38" s="22">
        <f>IF('DESIGN INPUTS AND CALCULATIONS'!$C$90="Integrated Leakage",'Integrated Leakage'!I38,'tables and calculations'!$S84)</f>
        <v>1.1149055430398618</v>
      </c>
      <c r="M38" s="22">
        <f>IF('DESIGN INPUTS AND CALCULATIONS'!$C$90="Integrated Leakage",'Integrated Leakage'!K38,'tables and calculations'!$AO84)</f>
        <v>1.1495597141126443</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0.3</v>
      </c>
      <c r="C39" s="22">
        <f t="shared" si="1"/>
        <v>8</v>
      </c>
      <c r="D39" s="22">
        <f t="shared" si="9"/>
        <v>0.75000000000000011</v>
      </c>
      <c r="E39" s="22">
        <f t="shared" si="2"/>
        <v>0.56250000000000022</v>
      </c>
      <c r="F39" s="22">
        <f t="shared" si="3"/>
        <v>0.54140527358634405</v>
      </c>
      <c r="G39" s="22">
        <f t="shared" si="4"/>
        <v>3.7808641975308588E-2</v>
      </c>
      <c r="H39" s="22">
        <f t="shared" si="5"/>
        <v>0.76106104588374035</v>
      </c>
      <c r="I39" s="22">
        <f t="shared" si="6"/>
        <v>1.3139550439594565</v>
      </c>
      <c r="J39" s="22">
        <f t="shared" si="7"/>
        <v>0.73580246913580283</v>
      </c>
      <c r="K39" s="22">
        <f t="shared" si="8"/>
        <v>1.3590604026845632</v>
      </c>
      <c r="L39" s="22">
        <f>IF('DESIGN INPUTS AND CALCULATIONS'!$C$90="Integrated Leakage",'Integrated Leakage'!I39,'tables and calculations'!$S85)</f>
        <v>1.0874495343561179</v>
      </c>
      <c r="M39" s="22">
        <f>IF('DESIGN INPUTS AND CALCULATIONS'!$C$90="Integrated Leakage",'Integrated Leakage'!K39,'tables and calculations'!$AO85)</f>
        <v>1.1076920764534217</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0.3</v>
      </c>
      <c r="C40" s="22">
        <f t="shared" si="1"/>
        <v>8</v>
      </c>
      <c r="D40" s="22">
        <f t="shared" si="9"/>
        <v>0.80000000000000016</v>
      </c>
      <c r="E40" s="22">
        <f t="shared" si="2"/>
        <v>0.64000000000000024</v>
      </c>
      <c r="F40" s="22">
        <f t="shared" si="3"/>
        <v>0.61035156250000056</v>
      </c>
      <c r="G40" s="22">
        <f t="shared" si="4"/>
        <v>2.2499999999999958E-2</v>
      </c>
      <c r="H40" s="22">
        <f t="shared" si="5"/>
        <v>0.79551968077477542</v>
      </c>
      <c r="I40" s="22">
        <f t="shared" si="6"/>
        <v>1.2570399251795712</v>
      </c>
      <c r="J40" s="22">
        <f t="shared" si="7"/>
        <v>0.78125000000000033</v>
      </c>
      <c r="K40" s="22">
        <f t="shared" si="8"/>
        <v>1.2799999999999994</v>
      </c>
      <c r="L40" s="22">
        <f>IF('DESIGN INPUTS AND CALCULATIONS'!$C$90="Integrated Leakage",'Integrated Leakage'!I40,'tables and calculations'!$S86)</f>
        <v>1.064466146764677</v>
      </c>
      <c r="M40" s="22">
        <f>IF('DESIGN INPUTS AND CALCULATIONS'!$C$90="Integrated Leakage",'Integrated Leakage'!K40,'tables and calculations'!$AO86)</f>
        <v>1.0756301260969434</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0.3</v>
      </c>
      <c r="C41" s="22">
        <f t="shared" si="1"/>
        <v>8</v>
      </c>
      <c r="D41" s="22">
        <f t="shared" si="9"/>
        <v>0.8500000000000002</v>
      </c>
      <c r="E41" s="22">
        <f t="shared" si="2"/>
        <v>0.72250000000000036</v>
      </c>
      <c r="F41" s="22">
        <f t="shared" si="3"/>
        <v>0.67062309013435129</v>
      </c>
      <c r="G41" s="22">
        <f t="shared" si="4"/>
        <v>1.1842560553633188E-2</v>
      </c>
      <c r="H41" s="22">
        <f t="shared" si="5"/>
        <v>0.82611479268197618</v>
      </c>
      <c r="I41" s="22">
        <f t="shared" si="6"/>
        <v>1.2104855267795249</v>
      </c>
      <c r="J41" s="22">
        <f t="shared" si="7"/>
        <v>0.81891580161476385</v>
      </c>
      <c r="K41" s="22">
        <f t="shared" si="8"/>
        <v>1.2211267605633798</v>
      </c>
      <c r="L41" s="22">
        <f>IF('DESIGN INPUTS AND CALCULATIONS'!$C$90="Integrated Leakage",'Integrated Leakage'!I41,'tables and calculations'!$S87)</f>
        <v>1.0449162723131562</v>
      </c>
      <c r="M41" s="22">
        <f>IF('DESIGN INPUTS AND CALCULATIONS'!$C$90="Integrated Leakage",'Integrated Leakage'!K41,'tables and calculations'!$AO87)</f>
        <v>1.0504315602222993</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0.3</v>
      </c>
      <c r="C42" s="22">
        <f t="shared" si="1"/>
        <v>8</v>
      </c>
      <c r="D42" s="22">
        <f t="shared" si="9"/>
        <v>0.90000000000000024</v>
      </c>
      <c r="E42" s="22">
        <f t="shared" si="2"/>
        <v>0.81000000000000039</v>
      </c>
      <c r="F42" s="22">
        <f t="shared" si="3"/>
        <v>0.72331641706228955</v>
      </c>
      <c r="G42" s="22">
        <f t="shared" si="4"/>
        <v>4.9519890260630696E-3</v>
      </c>
      <c r="H42" s="22">
        <f t="shared" si="5"/>
        <v>0.8533864342068912</v>
      </c>
      <c r="I42" s="22">
        <f t="shared" si="6"/>
        <v>1.1718020815849581</v>
      </c>
      <c r="J42" s="22">
        <f t="shared" si="7"/>
        <v>0.85048010973936927</v>
      </c>
      <c r="K42" s="22">
        <f t="shared" si="8"/>
        <v>1.1758064516129028</v>
      </c>
      <c r="L42" s="22">
        <f>IF('DESIGN INPUTS AND CALCULATIONS'!$C$90="Integrated Leakage",'Integrated Leakage'!I42,'tables and calculations'!$S88)</f>
        <v>1.0280208096723704</v>
      </c>
      <c r="M42" s="22">
        <f>IF('DESIGN INPUTS AND CALCULATIONS'!$C$90="Integrated Leakage",'Integrated Leakage'!K42,'tables and calculations'!$AO88)</f>
        <v>1.030206652900564</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0.3</v>
      </c>
      <c r="C43" s="22">
        <f t="shared" si="1"/>
        <v>8</v>
      </c>
      <c r="D43" s="22">
        <f t="shared" si="9"/>
        <v>0.95000000000000029</v>
      </c>
      <c r="E43" s="22">
        <f t="shared" si="2"/>
        <v>0.90250000000000052</v>
      </c>
      <c r="F43" s="22">
        <f t="shared" si="3"/>
        <v>0.76946752847029909</v>
      </c>
      <c r="G43" s="22">
        <f t="shared" si="4"/>
        <v>1.170360110803311E-3</v>
      </c>
      <c r="H43" s="22">
        <f t="shared" si="5"/>
        <v>0.8778598342452526</v>
      </c>
      <c r="I43" s="22">
        <f t="shared" si="6"/>
        <v>1.1391340177441407</v>
      </c>
      <c r="J43" s="22">
        <f t="shared" si="7"/>
        <v>0.87719298245614064</v>
      </c>
      <c r="K43" s="22">
        <f t="shared" si="8"/>
        <v>1.1399999999999997</v>
      </c>
      <c r="L43" s="22">
        <f>IF('DESIGN INPUTS AND CALCULATIONS'!$C$90="Integrated Leakage",'Integrated Leakage'!I43,'tables and calculations'!$S89)</f>
        <v>1.0131956449787538</v>
      </c>
      <c r="M43" s="22">
        <f>IF('DESIGN INPUTS AND CALCULATIONS'!$C$90="Integrated Leakage",'Integrated Leakage'!K43,'tables and calculations'!$AO89)</f>
        <v>1.0136890082031391</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0.3</v>
      </c>
      <c r="C44" s="22">
        <f t="shared" si="1"/>
        <v>8</v>
      </c>
      <c r="D44" s="22">
        <f t="shared" si="9"/>
        <v>1.0000000000000002</v>
      </c>
      <c r="E44" s="22">
        <f t="shared" si="2"/>
        <v>1.0000000000000004</v>
      </c>
      <c r="F44" s="22">
        <f t="shared" si="3"/>
        <v>0.81000000000000039</v>
      </c>
      <c r="G44" s="22">
        <f t="shared" si="4"/>
        <v>2.1912802922805882E-32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0.3</v>
      </c>
      <c r="C45" s="22">
        <f t="shared" si="1"/>
        <v>8</v>
      </c>
      <c r="D45" s="22">
        <f t="shared" si="9"/>
        <v>1.0500000000000003</v>
      </c>
      <c r="E45" s="22">
        <f t="shared" si="2"/>
        <v>1.1025000000000005</v>
      </c>
      <c r="F45" s="22">
        <f t="shared" si="3"/>
        <v>0.84571402163694853</v>
      </c>
      <c r="G45" s="22">
        <f t="shared" si="4"/>
        <v>1.0588309397833321E-3</v>
      </c>
      <c r="H45" s="22">
        <f t="shared" si="5"/>
        <v>0.92020261495864697</v>
      </c>
      <c r="I45" s="22">
        <f t="shared" si="6"/>
        <v>1.0867171900450849</v>
      </c>
      <c r="J45" s="22">
        <f t="shared" si="7"/>
        <v>0.91962711010330078</v>
      </c>
      <c r="K45" s="22">
        <f t="shared" si="8"/>
        <v>1.0873972602739723</v>
      </c>
      <c r="L45" s="22">
        <f>IF('DESIGN INPUTS AND CALCULATIONS'!$C$90="Integrated Leakage",'Integrated Leakage'!I45,'tables and calculations'!$S91)</f>
        <v>0.98809823163895849</v>
      </c>
      <c r="M45" s="22">
        <f>IF('DESIGN INPUTS AND CALCULATIONS'!$C$90="Integrated Leakage",'Integrated Leakage'!K45,'tables and calculations'!$AO91)</f>
        <v>0.9885121836856271</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0.3</v>
      </c>
      <c r="C46" s="22">
        <f t="shared" si="1"/>
        <v>8</v>
      </c>
      <c r="D46" s="22">
        <f t="shared" si="9"/>
        <v>1.1000000000000003</v>
      </c>
      <c r="E46" s="22">
        <f t="shared" si="2"/>
        <v>1.2100000000000006</v>
      </c>
      <c r="F46" s="22">
        <f t="shared" si="3"/>
        <v>0.8772928382244688</v>
      </c>
      <c r="G46" s="22">
        <f t="shared" si="4"/>
        <v>4.0495867768595281E-3</v>
      </c>
      <c r="H46" s="22">
        <f t="shared" si="5"/>
        <v>0.93879839422600653</v>
      </c>
      <c r="I46" s="22">
        <f t="shared" si="6"/>
        <v>1.0651914257101507</v>
      </c>
      <c r="J46" s="22">
        <f t="shared" si="7"/>
        <v>0.93663911845730041</v>
      </c>
      <c r="K46" s="22">
        <f t="shared" si="8"/>
        <v>1.0676470588235292</v>
      </c>
      <c r="L46" s="22">
        <f>IF('DESIGN INPUTS AND CALCULATIONS'!$C$90="Integrated Leakage",'Integrated Leakage'!I46,'tables and calculations'!$S92)</f>
        <v>0.97723223463980513</v>
      </c>
      <c r="M46" s="22">
        <f>IF('DESIGN INPUTS AND CALCULATIONS'!$C$90="Integrated Leakage",'Integrated Leakage'!K46,'tables and calculations'!$AO92)</f>
        <v>0.97876641365133188</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0.3</v>
      </c>
      <c r="C47" s="22">
        <f t="shared" si="1"/>
        <v>8</v>
      </c>
      <c r="D47" s="22">
        <f t="shared" si="9"/>
        <v>1.1500000000000004</v>
      </c>
      <c r="E47" s="22">
        <f t="shared" si="2"/>
        <v>1.3225000000000009</v>
      </c>
      <c r="F47" s="22">
        <f t="shared" si="3"/>
        <v>0.90531567727546924</v>
      </c>
      <c r="G47" s="22">
        <f t="shared" si="4"/>
        <v>8.7381852551985245E-3</v>
      </c>
      <c r="H47" s="22">
        <f t="shared" si="5"/>
        <v>0.95606164159570162</v>
      </c>
      <c r="I47" s="22">
        <f t="shared" si="6"/>
        <v>1.0459576626575706</v>
      </c>
      <c r="J47" s="22">
        <f t="shared" si="7"/>
        <v>0.95148078134845648</v>
      </c>
      <c r="K47" s="22">
        <f t="shared" si="8"/>
        <v>1.0509933774834435</v>
      </c>
      <c r="L47" s="22">
        <f>IF('DESIGN INPUTS AND CALCULATIONS'!$C$90="Integrated Leakage",'Integrated Leakage'!I47,'tables and calculations'!$S93)</f>
        <v>0.96720159520374782</v>
      </c>
      <c r="M47" s="22">
        <f>IF('DESIGN INPUTS AND CALCULATIONS'!$C$90="Integrated Leakage",'Integrated Leakage'!K47,'tables and calculations'!$AO93)</f>
        <v>0.97041959259099786</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0.3</v>
      </c>
      <c r="C48" s="22">
        <f t="shared" si="1"/>
        <v>8</v>
      </c>
      <c r="D48" s="22">
        <f t="shared" si="9"/>
        <v>1.2000000000000004</v>
      </c>
      <c r="E48" s="22">
        <f t="shared" si="2"/>
        <v>1.4400000000000011</v>
      </c>
      <c r="F48" s="22">
        <f t="shared" si="3"/>
        <v>0.93027215744551173</v>
      </c>
      <c r="G48" s="22">
        <f t="shared" si="4"/>
        <v>1.4938271604938328E-2</v>
      </c>
      <c r="H48" s="22">
        <f t="shared" si="5"/>
        <v>0.97221933176133157</v>
      </c>
      <c r="I48" s="22">
        <f t="shared" si="6"/>
        <v>1.0285744865701645</v>
      </c>
      <c r="J48" s="22">
        <f t="shared" si="7"/>
        <v>0.96450617283950635</v>
      </c>
      <c r="K48" s="22">
        <f t="shared" si="8"/>
        <v>1.0367999999999997</v>
      </c>
      <c r="L48" s="22">
        <f>IF('DESIGN INPUTS AND CALCULATIONS'!$C$90="Integrated Leakage",'Integrated Leakage'!I48,'tables and calculations'!$S94)</f>
        <v>0.95784926312510499</v>
      </c>
      <c r="M48" s="22">
        <f>IF('DESIGN INPUTS AND CALCULATIONS'!$C$90="Integrated Leakage",'Integrated Leakage'!K48,'tables and calculations'!$AO94)</f>
        <v>0.96321064226849695</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0.3</v>
      </c>
      <c r="C49" s="22">
        <f t="shared" si="1"/>
        <v>8</v>
      </c>
      <c r="D49" s="22">
        <f t="shared" si="9"/>
        <v>1.2500000000000004</v>
      </c>
      <c r="E49" s="22">
        <f t="shared" si="2"/>
        <v>1.5625000000000011</v>
      </c>
      <c r="F49" s="22">
        <f t="shared" si="3"/>
        <v>0.9525760000000002</v>
      </c>
      <c r="G49" s="22">
        <f t="shared" si="4"/>
        <v>2.2500000000000072E-2</v>
      </c>
      <c r="H49" s="22">
        <f t="shared" si="5"/>
        <v>0.987459366252607</v>
      </c>
      <c r="I49" s="22">
        <f t="shared" si="6"/>
        <v>1.0126998985234041</v>
      </c>
      <c r="J49" s="22">
        <f t="shared" si="7"/>
        <v>0.97600000000000009</v>
      </c>
      <c r="K49" s="22">
        <f t="shared" si="8"/>
        <v>1.0245901639344261</v>
      </c>
      <c r="L49" s="22">
        <f>IF('DESIGN INPUTS AND CALCULATIONS'!$C$90="Integrated Leakage",'Integrated Leakage'!I49,'tables and calculations'!$S95)</f>
        <v>0.94905112664269176</v>
      </c>
      <c r="M49" s="22">
        <f>IF('DESIGN INPUTS AND CALCULATIONS'!$C$90="Integrated Leakage",'Integrated Leakage'!K49,'tables and calculations'!$AO95)</f>
        <v>0.95693771031804464</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0.3</v>
      </c>
      <c r="C50" s="22">
        <f t="shared" si="1"/>
        <v>8</v>
      </c>
      <c r="D50" s="22">
        <f t="shared" si="9"/>
        <v>1.3000000000000005</v>
      </c>
      <c r="E50" s="22">
        <f t="shared" si="2"/>
        <v>1.6900000000000013</v>
      </c>
      <c r="F50" s="22">
        <f t="shared" si="3"/>
        <v>0.97257721290493282</v>
      </c>
      <c r="G50" s="22">
        <f t="shared" si="4"/>
        <v>3.1301775147929083E-2</v>
      </c>
      <c r="H50" s="22">
        <f t="shared" si="5"/>
        <v>1.0019376168469083</v>
      </c>
      <c r="I50" s="22">
        <f t="shared" si="6"/>
        <v>0.99806613025169577</v>
      </c>
      <c r="J50" s="22">
        <f t="shared" si="7"/>
        <v>0.98619329388560173</v>
      </c>
      <c r="K50" s="22">
        <f t="shared" si="8"/>
        <v>1.0139999999999998</v>
      </c>
      <c r="L50" s="22">
        <f>IF('DESIGN INPUTS AND CALCULATIONS'!$C$90="Integrated Leakage",'Integrated Leakage'!I50,'tables and calculations'!$S96)</f>
        <v>0.94070835357044147</v>
      </c>
      <c r="M50" s="22">
        <f>IF('DESIGN INPUTS AND CALCULATIONS'!$C$90="Integrated Leakage",'Integrated Leakage'!K50,'tables and calculations'!$AO96)</f>
        <v>0.95144252470481094</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0.3</v>
      </c>
      <c r="C51" s="22">
        <f t="shared" si="1"/>
        <v>8</v>
      </c>
      <c r="D51" s="22">
        <f t="shared" si="9"/>
        <v>1.3500000000000005</v>
      </c>
      <c r="E51" s="22">
        <f t="shared" si="2"/>
        <v>1.8225000000000013</v>
      </c>
      <c r="F51" s="22">
        <f t="shared" si="3"/>
        <v>0.99057254558366981</v>
      </c>
      <c r="G51" s="22">
        <f t="shared" si="4"/>
        <v>4.1244093888126908E-2</v>
      </c>
      <c r="H51" s="22">
        <f t="shared" si="5"/>
        <v>1.0157837562551375</v>
      </c>
      <c r="I51" s="22">
        <f t="shared" si="6"/>
        <v>0.98446149964700458</v>
      </c>
      <c r="J51" s="22">
        <f t="shared" si="7"/>
        <v>0.99527511050144812</v>
      </c>
      <c r="K51" s="22">
        <f t="shared" si="8"/>
        <v>1.0047473200612556</v>
      </c>
      <c r="L51" s="22">
        <f>IF('DESIGN INPUTS AND CALCULATIONS'!$C$90="Integrated Leakage",'Integrated Leakage'!I51,'tables and calculations'!$S97)</f>
        <v>0.93274170627448916</v>
      </c>
      <c r="M51" s="22">
        <f>IF('DESIGN INPUTS AND CALCULATIONS'!$C$90="Integrated Leakage",'Integrated Leakage'!K51,'tables and calculations'!$AO97)</f>
        <v>0.9465994205658077</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0.3</v>
      </c>
      <c r="C52" s="22">
        <f t="shared" si="1"/>
        <v>8</v>
      </c>
      <c r="D52" s="22">
        <f t="shared" si="9"/>
        <v>1.4000000000000006</v>
      </c>
      <c r="E52" s="22">
        <f t="shared" si="2"/>
        <v>1.9600000000000015</v>
      </c>
      <c r="F52" s="22">
        <f t="shared" si="3"/>
        <v>1.0068142903419874</v>
      </c>
      <c r="G52" s="22">
        <f t="shared" si="4"/>
        <v>5.2244897959183807E-2</v>
      </c>
      <c r="H52" s="22">
        <f t="shared" si="5"/>
        <v>1.0291060141215633</v>
      </c>
      <c r="I52" s="22">
        <f t="shared" si="6"/>
        <v>0.97171718586601785</v>
      </c>
      <c r="J52" s="22">
        <f t="shared" si="7"/>
        <v>1.0034013605442178</v>
      </c>
      <c r="K52" s="22">
        <f t="shared" si="8"/>
        <v>0.99661016949152526</v>
      </c>
      <c r="L52" s="22">
        <f>IF('DESIGN INPUTS AND CALCULATIONS'!$C$90="Integrated Leakage",'Integrated Leakage'!I52,'tables and calculations'!$S98)</f>
        <v>0.92508727749044839</v>
      </c>
      <c r="M52" s="22">
        <f>IF('DESIGN INPUTS AND CALCULATIONS'!$C$90="Integrated Leakage",'Integrated Leakage'!K52,'tables and calculations'!$AO98)</f>
        <v>0.9423074955940538</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0.3</v>
      </c>
      <c r="C53" s="22">
        <f t="shared" si="1"/>
        <v>8</v>
      </c>
      <c r="D53" s="22">
        <f t="shared" si="9"/>
        <v>1.4500000000000006</v>
      </c>
      <c r="E53" s="22">
        <f t="shared" si="2"/>
        <v>2.1025000000000018</v>
      </c>
      <c r="F53" s="22">
        <f t="shared" si="3"/>
        <v>1.0215176146397262</v>
      </c>
      <c r="G53" s="22">
        <f t="shared" si="4"/>
        <v>6.4236028537455553E-2</v>
      </c>
      <c r="H53" s="22">
        <f t="shared" si="5"/>
        <v>1.0419950303034951</v>
      </c>
      <c r="I53" s="22">
        <f t="shared" si="6"/>
        <v>0.95969747543684214</v>
      </c>
      <c r="J53" s="22">
        <f t="shared" si="7"/>
        <v>1.0107015457788349</v>
      </c>
      <c r="K53" s="22">
        <f t="shared" si="8"/>
        <v>0.98941176470588221</v>
      </c>
      <c r="L53" s="22">
        <f>IF('DESIGN INPUTS AND CALCULATIONS'!$C$90="Integrated Leakage",'Integrated Leakage'!I53,'tables and calculations'!$S99)</f>
        <v>0.91769325892308617</v>
      </c>
      <c r="M53" s="22">
        <f>IF('DESIGN INPUTS AND CALCULATIONS'!$C$90="Integrated Leakage",'Integrated Leakage'!K53,'tables and calculations'!$AO99)</f>
        <v>0.93848490544019558</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0.3</v>
      </c>
      <c r="C54" s="22">
        <f t="shared" si="1"/>
        <v>8</v>
      </c>
      <c r="D54" s="22">
        <f t="shared" si="9"/>
        <v>1.5000000000000007</v>
      </c>
      <c r="E54" s="22">
        <f t="shared" si="2"/>
        <v>2.2500000000000018</v>
      </c>
      <c r="F54" s="22">
        <f t="shared" si="3"/>
        <v>1.034866636183509</v>
      </c>
      <c r="G54" s="22">
        <f t="shared" si="4"/>
        <v>7.7160493827160656E-2</v>
      </c>
      <c r="H54" s="22">
        <f t="shared" si="5"/>
        <v>1.0545269697881936</v>
      </c>
      <c r="I54" s="22">
        <f t="shared" si="6"/>
        <v>0.94829248435519331</v>
      </c>
      <c r="J54" s="22">
        <f t="shared" si="7"/>
        <v>1.0172839506172842</v>
      </c>
      <c r="K54" s="22">
        <f t="shared" si="8"/>
        <v>0.98300970873786386</v>
      </c>
      <c r="L54" s="22">
        <f>IF('DESIGN INPUTS AND CALCULATIONS'!$C$90="Integrated Leakage",'Integrated Leakage'!I54,'tables and calculations'!$S100)</f>
        <v>0.91051746815274859</v>
      </c>
      <c r="M54" s="22">
        <f>IF('DESIGN INPUTS AND CALCULATIONS'!$C$90="Integrated Leakage",'Integrated Leakage'!K54,'tables and calculations'!$AO100)</f>
        <v>0.9350646511863534</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0.3</v>
      </c>
      <c r="C55" s="22">
        <f t="shared" si="1"/>
        <v>8</v>
      </c>
      <c r="D55" s="22">
        <f t="shared" si="9"/>
        <v>1.5500000000000007</v>
      </c>
      <c r="E55" s="22">
        <f t="shared" si="2"/>
        <v>2.4025000000000021</v>
      </c>
      <c r="F55" s="22">
        <f t="shared" si="3"/>
        <v>1.0470194445437024</v>
      </c>
      <c r="G55" s="22">
        <f t="shared" si="4"/>
        <v>9.0970343392299896E-2</v>
      </c>
      <c r="H55" s="22">
        <f t="shared" si="5"/>
        <v>1.0667660417992328</v>
      </c>
      <c r="I55" s="22">
        <f t="shared" si="6"/>
        <v>0.9374126667112278</v>
      </c>
      <c r="J55" s="22">
        <f t="shared" si="7"/>
        <v>1.023239680887964</v>
      </c>
      <c r="K55" s="22">
        <f t="shared" si="8"/>
        <v>0.97728813559322025</v>
      </c>
      <c r="L55" s="22">
        <f>IF('DESIGN INPUTS AND CALCULATIONS'!$C$90="Integrated Leakage",'Integrated Leakage'!I55,'tables and calculations'!$S101)</f>
        <v>0.90352543793673212</v>
      </c>
      <c r="M55" s="22">
        <f>IF('DESIGN INPUTS AND CALCULATIONS'!$C$90="Integrated Leakage",'Integrated Leakage'!K55,'tables and calculations'!$AO101)</f>
        <v>0.93199142517974143</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0.3</v>
      </c>
      <c r="C56" s="22">
        <f t="shared" si="1"/>
        <v>8</v>
      </c>
      <c r="D56" s="22">
        <f t="shared" si="9"/>
        <v>1.6000000000000008</v>
      </c>
      <c r="E56" s="22">
        <f t="shared" si="2"/>
        <v>2.5600000000000023</v>
      </c>
      <c r="F56" s="22">
        <f t="shared" si="3"/>
        <v>1.0581122504340281</v>
      </c>
      <c r="G56" s="22">
        <f t="shared" si="4"/>
        <v>0.10562500000000022</v>
      </c>
      <c r="H56" s="22">
        <f t="shared" si="5"/>
        <v>1.0787665412099268</v>
      </c>
      <c r="I56" s="22">
        <f t="shared" si="6"/>
        <v>0.92698462716355334</v>
      </c>
      <c r="J56" s="22">
        <f t="shared" si="7"/>
        <v>1.0286458333333335</v>
      </c>
      <c r="K56" s="22">
        <f t="shared" si="8"/>
        <v>0.97215189873417707</v>
      </c>
      <c r="L56" s="22">
        <f>IF('DESIGN INPUTS AND CALCULATIONS'!$C$90="Integrated Leakage",'Integrated Leakage'!I56,'tables and calculations'!$S102)</f>
        <v>0.89668892672378753</v>
      </c>
      <c r="M56" s="22">
        <f>IF('DESIGN INPUTS AND CALCULATIONS'!$C$90="Integrated Leakage",'Integrated Leakage'!K56,'tables and calculations'!$AO102)</f>
        <v>0.92921921936690555</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0.3</v>
      </c>
      <c r="C57" s="22">
        <f t="shared" si="1"/>
        <v>8</v>
      </c>
      <c r="D57" s="22">
        <f t="shared" si="9"/>
        <v>1.6500000000000008</v>
      </c>
      <c r="E57" s="22">
        <f t="shared" si="2"/>
        <v>2.7225000000000028</v>
      </c>
      <c r="F57" s="22">
        <f t="shared" si="3"/>
        <v>1.0682628173731432</v>
      </c>
      <c r="G57" s="22">
        <f t="shared" si="4"/>
        <v>0.12108993980206126</v>
      </c>
      <c r="H57" s="22">
        <f t="shared" si="5"/>
        <v>1.0905745078513456</v>
      </c>
      <c r="I57" s="22">
        <f t="shared" si="6"/>
        <v>0.91694789562815304</v>
      </c>
      <c r="J57" s="22">
        <f t="shared" si="7"/>
        <v>1.033568003264973</v>
      </c>
      <c r="K57" s="22">
        <f t="shared" si="8"/>
        <v>0.96752221125370186</v>
      </c>
      <c r="L57" s="22">
        <f>IF('DESIGN INPUTS AND CALCULATIONS'!$C$90="Integrated Leakage",'Integrated Leakage'!I57,'tables and calculations'!$S103)</f>
        <v>0.88998474765071356</v>
      </c>
      <c r="M57" s="22">
        <f>IF('DESIGN INPUTS AND CALCULATIONS'!$C$90="Integrated Leakage",'Integrated Leakage'!K57,'tables and calculations'!$AO103)</f>
        <v>0.92670949081377441</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0.3</v>
      </c>
      <c r="C58" s="22">
        <f t="shared" si="1"/>
        <v>8</v>
      </c>
      <c r="D58" s="22">
        <f t="shared" si="9"/>
        <v>1.7000000000000008</v>
      </c>
      <c r="E58" s="22">
        <f t="shared" si="2"/>
        <v>2.8900000000000028</v>
      </c>
      <c r="F58" s="22">
        <f t="shared" si="3"/>
        <v>1.0775733049173264</v>
      </c>
      <c r="G58" s="22">
        <f t="shared" si="4"/>
        <v>0.13733564013840857</v>
      </c>
      <c r="H58" s="22">
        <f t="shared" si="5"/>
        <v>1.1022290801170758</v>
      </c>
      <c r="I58" s="22">
        <f t="shared" si="6"/>
        <v>0.90725241970007064</v>
      </c>
      <c r="J58" s="22">
        <f t="shared" si="7"/>
        <v>1.0380622837370244</v>
      </c>
      <c r="K58" s="22">
        <f t="shared" si="8"/>
        <v>0.96333333333333315</v>
      </c>
      <c r="L58" s="22">
        <f>IF('DESIGN INPUTS AND CALCULATIONS'!$C$90="Integrated Leakage",'Integrated Leakage'!I58,'tables and calculations'!$S104)</f>
        <v>0.88339384055068515</v>
      </c>
      <c r="M58" s="22">
        <f>IF('DESIGN INPUTS AND CALCULATIONS'!$C$90="Integrated Leakage",'Integrated Leakage'!K58,'tables and calculations'!$AO104)</f>
        <v>0.92442973968628095</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0.3</v>
      </c>
      <c r="C59" s="22">
        <f t="shared" si="1"/>
        <v>8</v>
      </c>
      <c r="D59" s="22">
        <f t="shared" si="9"/>
        <v>1.7500000000000009</v>
      </c>
      <c r="E59" s="22">
        <f t="shared" si="2"/>
        <v>3.0625000000000031</v>
      </c>
      <c r="F59" s="22">
        <f t="shared" si="3"/>
        <v>1.0861326299227176</v>
      </c>
      <c r="G59" s="22">
        <f t="shared" si="4"/>
        <v>0.15433673469387785</v>
      </c>
      <c r="H59" s="22">
        <f t="shared" si="5"/>
        <v>1.1137636035607357</v>
      </c>
      <c r="I59" s="22">
        <f t="shared" si="6"/>
        <v>0.89785659793781192</v>
      </c>
      <c r="J59" s="22">
        <f t="shared" si="7"/>
        <v>1.0421768707482995</v>
      </c>
      <c r="K59" s="22">
        <f t="shared" si="8"/>
        <v>0.95953002610966043</v>
      </c>
      <c r="L59" s="22">
        <f>IF('DESIGN INPUTS AND CALCULATIONS'!$C$90="Integrated Leakage",'Integrated Leakage'!I59,'tables and calculations'!$S105)</f>
        <v>0.87690053101105547</v>
      </c>
      <c r="M59" s="22">
        <f>IF('DESIGN INPUTS AND CALCULATIONS'!$C$90="Integrated Leakage",'Integrated Leakage'!K59,'tables and calculations'!$AO105)</f>
        <v>0.92235239620615517</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0.3</v>
      </c>
      <c r="C60" s="22">
        <f t="shared" si="1"/>
        <v>8</v>
      </c>
      <c r="D60" s="22">
        <f t="shared" si="9"/>
        <v>1.8000000000000009</v>
      </c>
      <c r="E60" s="22">
        <f t="shared" si="2"/>
        <v>3.2400000000000033</v>
      </c>
      <c r="F60" s="22">
        <f t="shared" si="3"/>
        <v>1.0940184329022415</v>
      </c>
      <c r="G60" s="22">
        <f t="shared" si="4"/>
        <v>0.17207133058984947</v>
      </c>
      <c r="H60" s="22">
        <f t="shared" si="5"/>
        <v>1.1252065425921105</v>
      </c>
      <c r="I60" s="22">
        <f t="shared" si="6"/>
        <v>0.88872572469790723</v>
      </c>
      <c r="J60" s="22">
        <f t="shared" si="7"/>
        <v>1.0459533607681757</v>
      </c>
      <c r="K60" s="22">
        <f t="shared" si="8"/>
        <v>0.95606557377049173</v>
      </c>
      <c r="L60" s="22">
        <f>IF('DESIGN INPUTS AND CALCULATIONS'!$C$90="Integrated Leakage",'Integrated Leakage'!I60,'tables and calculations'!$S106)</f>
        <v>0.87049193460875218</v>
      </c>
      <c r="M60" s="22">
        <f>IF('DESIGN INPUTS AND CALCULATIONS'!$C$90="Integrated Leakage",'Integrated Leakage'!K60,'tables and calculations'!$AO106)</f>
        <v>0.92045394160653082</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0.3</v>
      </c>
      <c r="C61" s="22">
        <f t="shared" si="1"/>
        <v>8</v>
      </c>
      <c r="D61" s="22">
        <f t="shared" si="9"/>
        <v>1.850000000000001</v>
      </c>
      <c r="E61" s="22">
        <f t="shared" si="2"/>
        <v>3.4225000000000034</v>
      </c>
      <c r="F61" s="22">
        <f t="shared" si="3"/>
        <v>1.1012987203933446</v>
      </c>
      <c r="G61" s="22">
        <f t="shared" si="4"/>
        <v>0.19052045288531808</v>
      </c>
      <c r="H61" s="22">
        <f t="shared" si="5"/>
        <v>1.1365822333991777</v>
      </c>
      <c r="I61" s="22">
        <f t="shared" si="6"/>
        <v>0.87983075101332431</v>
      </c>
      <c r="J61" s="22">
        <f t="shared" si="7"/>
        <v>1.049427806184563</v>
      </c>
      <c r="K61" s="22">
        <f t="shared" si="8"/>
        <v>0.95290023201856144</v>
      </c>
      <c r="L61" s="22">
        <f>IF('DESIGN INPUTS AND CALCULATIONS'!$C$90="Integrated Leakage",'Integrated Leakage'!I61,'tables and calculations'!$S107)</f>
        <v>0.86415747472182292</v>
      </c>
      <c r="M61" s="22">
        <f>IF('DESIGN INPUTS AND CALCULATIONS'!$C$90="Integrated Leakage",'Integrated Leakage'!K61,'tables and calculations'!$AO107)</f>
        <v>0.91871420810587923</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0.3</v>
      </c>
      <c r="C62" s="22">
        <f t="shared" si="1"/>
        <v>8</v>
      </c>
      <c r="D62" s="22">
        <f t="shared" si="9"/>
        <v>1.900000000000001</v>
      </c>
      <c r="E62" s="22">
        <f t="shared" si="2"/>
        <v>3.6100000000000039</v>
      </c>
      <c r="F62" s="22">
        <f t="shared" si="3"/>
        <v>1.1080332409972302</v>
      </c>
      <c r="G62" s="22">
        <f t="shared" si="4"/>
        <v>0.20966759002770122</v>
      </c>
      <c r="H62" s="22">
        <f t="shared" si="5"/>
        <v>1.1479115083598261</v>
      </c>
      <c r="I62" s="22">
        <f t="shared" si="6"/>
        <v>0.8711472902896783</v>
      </c>
      <c r="J62" s="22">
        <f t="shared" si="7"/>
        <v>1.0526315789473686</v>
      </c>
      <c r="K62" s="22">
        <f t="shared" si="8"/>
        <v>0.94999999999999984</v>
      </c>
      <c r="L62" s="22">
        <f>IF('DESIGN INPUTS AND CALCULATIONS'!$C$90="Integrated Leakage",'Integrated Leakage'!I62,'tables and calculations'!$S108)</f>
        <v>0.85788848986814936</v>
      </c>
      <c r="M62" s="22">
        <f>IF('DESIGN INPUTS AND CALCULATIONS'!$C$90="Integrated Leakage",'Integrated Leakage'!K62,'tables and calculations'!$AO108)</f>
        <v>0.91711581712680079</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0.3</v>
      </c>
      <c r="C63" s="22">
        <f t="shared" si="1"/>
        <v>8</v>
      </c>
      <c r="D63" s="22">
        <f t="shared" si="9"/>
        <v>1.9500000000000011</v>
      </c>
      <c r="E63" s="22">
        <f t="shared" si="2"/>
        <v>3.8025000000000042</v>
      </c>
      <c r="F63" s="22">
        <f t="shared" si="3"/>
        <v>1.1142746419620424</v>
      </c>
      <c r="G63" s="22">
        <f t="shared" si="4"/>
        <v>0.22949831981883304</v>
      </c>
      <c r="H63" s="22">
        <f t="shared" si="5"/>
        <v>1.1592122160246912</v>
      </c>
      <c r="I63" s="22">
        <f t="shared" si="6"/>
        <v>0.8626548152065886</v>
      </c>
      <c r="J63" s="22">
        <f t="shared" si="7"/>
        <v>1.055592081233107</v>
      </c>
      <c r="K63" s="22">
        <f t="shared" si="8"/>
        <v>0.94733564013840821</v>
      </c>
      <c r="L63" s="22">
        <f>IF('DESIGN INPUTS AND CALCULATIONS'!$C$90="Integrated Leakage",'Integrated Leakage'!I63,'tables and calculations'!$S109)</f>
        <v>0.8516779121238125</v>
      </c>
      <c r="M63" s="22">
        <f>IF('DESIGN INPUTS AND CALCULATIONS'!$C$90="Integrated Leakage",'Integrated Leakage'!K63,'tables and calculations'!$AO109)</f>
        <v>0.9156437252068772</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0.3</v>
      </c>
      <c r="C64" s="22">
        <f t="shared" si="1"/>
        <v>8</v>
      </c>
      <c r="D64" s="22">
        <f t="shared" si="9"/>
        <v>2.0000000000000009</v>
      </c>
      <c r="E64" s="22">
        <f t="shared" si="2"/>
        <v>4.0000000000000036</v>
      </c>
      <c r="F64" s="22">
        <f t="shared" si="3"/>
        <v>1.1200694444444446</v>
      </c>
      <c r="G64" s="22">
        <f t="shared" si="4"/>
        <v>0.25000000000000033</v>
      </c>
      <c r="H64" s="22">
        <f t="shared" si="5"/>
        <v>1.1704996558924932</v>
      </c>
      <c r="I64" s="22">
        <f t="shared" si="6"/>
        <v>0.85433600511186047</v>
      </c>
      <c r="J64" s="22">
        <f t="shared" si="7"/>
        <v>1.0583333333333333</v>
      </c>
      <c r="K64" s="22">
        <f t="shared" si="8"/>
        <v>0.94488188976377951</v>
      </c>
      <c r="L64" s="22">
        <f>IF('DESIGN INPUTS AND CALCULATIONS'!$C$90="Integrated Leakage",'Integrated Leakage'!I64,'tables and calculations'!$S110)</f>
        <v>0.84552000236227853</v>
      </c>
      <c r="M64" s="22">
        <f>IF('DESIGN INPUTS AND CALCULATIONS'!$C$90="Integrated Leakage",'Integrated Leakage'!K64,'tables and calculations'!$AO110)</f>
        <v>0.91428485448517882</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0.3</v>
      </c>
      <c r="C65" s="22">
        <f t="shared" si="1"/>
        <v>8</v>
      </c>
      <c r="D65" s="22">
        <f t="shared" si="9"/>
        <v>2.0500000000000007</v>
      </c>
      <c r="E65" s="22">
        <f t="shared" si="2"/>
        <v>4.2025000000000032</v>
      </c>
      <c r="F65" s="22">
        <f t="shared" si="3"/>
        <v>1.1254588685234801</v>
      </c>
      <c r="G65" s="22">
        <f t="shared" si="4"/>
        <v>0.27116151100535418</v>
      </c>
      <c r="H65" s="22">
        <f t="shared" si="5"/>
        <v>1.1817869433738191</v>
      </c>
      <c r="I65" s="22">
        <f t="shared" si="6"/>
        <v>0.84617621273184362</v>
      </c>
      <c r="J65" s="22">
        <f t="shared" si="7"/>
        <v>1.0608764624231608</v>
      </c>
      <c r="K65" s="22">
        <f t="shared" si="8"/>
        <v>0.94261682242990652</v>
      </c>
      <c r="L65" s="22">
        <f>IF('DESIGN INPUTS AND CALCULATIONS'!$C$90="Integrated Leakage",'Integrated Leakage'!I65,'tables and calculations'!$S111)</f>
        <v>0.83941013121256236</v>
      </c>
      <c r="M65" s="22">
        <f>IF('DESIGN INPUTS AND CALCULATIONS'!$C$90="Integrated Leakage",'Integrated Leakage'!K65,'tables and calculations'!$AO111)</f>
        <v>0.91302779011597135</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0.3</v>
      </c>
      <c r="C66" s="22">
        <f t="shared" si="1"/>
        <v>8</v>
      </c>
      <c r="D66" s="22">
        <f t="shared" si="9"/>
        <v>2.1000000000000005</v>
      </c>
      <c r="E66" s="22">
        <f t="shared" si="2"/>
        <v>4.4100000000000019</v>
      </c>
      <c r="F66" s="22">
        <f t="shared" si="3"/>
        <v>1.1304795333397957</v>
      </c>
      <c r="G66" s="22">
        <f t="shared" si="4"/>
        <v>0.29297304106827937</v>
      </c>
      <c r="H66" s="22">
        <f t="shared" si="5"/>
        <v>1.1930853173214711</v>
      </c>
      <c r="I66" s="22">
        <f t="shared" si="6"/>
        <v>0.83816302613214944</v>
      </c>
      <c r="J66" s="22">
        <f t="shared" si="7"/>
        <v>1.0632401108591585</v>
      </c>
      <c r="K66" s="22">
        <f t="shared" si="8"/>
        <v>0.94052132701421798</v>
      </c>
      <c r="L66" s="22">
        <f>IF('DESIGN INPUTS AND CALCULATIONS'!$C$90="Integrated Leakage",'Integrated Leakage'!I66,'tables and calculations'!$S112)</f>
        <v>0.83334459703196262</v>
      </c>
      <c r="M66" s="22">
        <f>IF('DESIGN INPUTS AND CALCULATIONS'!$C$90="Integrated Leakage",'Integrated Leakage'!K66,'tables and calculations'!$AO112)</f>
        <v>0.91186253102173709</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0.3</v>
      </c>
      <c r="C67" s="22">
        <f t="shared" si="1"/>
        <v>8</v>
      </c>
      <c r="D67" s="22">
        <f t="shared" si="9"/>
        <v>2.1500000000000004</v>
      </c>
      <c r="E67" s="22">
        <f t="shared" si="2"/>
        <v>4.6225000000000014</v>
      </c>
      <c r="F67" s="22">
        <f t="shared" si="3"/>
        <v>1.1351640531285681</v>
      </c>
      <c r="G67" s="22">
        <f t="shared" si="4"/>
        <v>0.31542590589507852</v>
      </c>
      <c r="H67" s="22">
        <f t="shared" si="5"/>
        <v>1.2044044001180196</v>
      </c>
      <c r="I67" s="22">
        <f t="shared" si="6"/>
        <v>0.83028590721024431</v>
      </c>
      <c r="J67" s="22">
        <f t="shared" si="7"/>
        <v>1.0654407787993512</v>
      </c>
      <c r="K67" s="22">
        <f t="shared" si="8"/>
        <v>0.93857868020304558</v>
      </c>
      <c r="L67" s="22">
        <f>IF('DESIGN INPUTS AND CALCULATIONS'!$C$90="Integrated Leakage",'Integrated Leakage'!I67,'tables and calculations'!$S113)</f>
        <v>0.82732047402283271</v>
      </c>
      <c r="M67" s="22">
        <f>IF('DESIGN INPUTS AND CALCULATIONS'!$C$90="Integrated Leakage",'Integrated Leakage'!K67,'tables and calculations'!$AO113)</f>
        <v>0.91078028344094097</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0.3</v>
      </c>
      <c r="C68" s="22">
        <f t="shared" si="1"/>
        <v>8</v>
      </c>
      <c r="D68" s="22">
        <f t="shared" si="9"/>
        <v>2.2000000000000002</v>
      </c>
      <c r="E68" s="22">
        <f t="shared" si="2"/>
        <v>4.8400000000000007</v>
      </c>
      <c r="F68" s="22">
        <f t="shared" si="3"/>
        <v>1.1395415461906826</v>
      </c>
      <c r="G68" s="22">
        <f t="shared" si="4"/>
        <v>0.33851239669421485</v>
      </c>
      <c r="H68" s="22">
        <f t="shared" si="5"/>
        <v>1.2157524184162241</v>
      </c>
      <c r="I68" s="22">
        <f t="shared" si="6"/>
        <v>0.82253589205498978</v>
      </c>
      <c r="J68" s="22">
        <f t="shared" si="7"/>
        <v>1.0674931129476586</v>
      </c>
      <c r="K68" s="22">
        <f t="shared" si="8"/>
        <v>0.93677419354838698</v>
      </c>
      <c r="L68" s="22">
        <f>IF('DESIGN INPUTS AND CALCULATIONS'!$C$90="Integrated Leakage",'Integrated Leakage'!I68,'tables and calculations'!$S114)</f>
        <v>0.82133548503540821</v>
      </c>
      <c r="M68" s="22">
        <f>IF('DESIGN INPUTS AND CALCULATIONS'!$C$90="Integrated Leakage",'Integrated Leakage'!K68,'tables and calculations'!$AO114)</f>
        <v>0.90977328902673227</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0.3</v>
      </c>
      <c r="C69" s="22">
        <f t="shared" si="1"/>
        <v>8</v>
      </c>
      <c r="D69" s="22">
        <f t="shared" si="9"/>
        <v>2.25</v>
      </c>
      <c r="E69" s="22">
        <f t="shared" si="2"/>
        <v>5.0625</v>
      </c>
      <c r="F69" s="22">
        <f t="shared" si="3"/>
        <v>1.1436380708300642</v>
      </c>
      <c r="G69" s="22">
        <f t="shared" si="4"/>
        <v>0.36222565157750342</v>
      </c>
      <c r="H69" s="22">
        <f t="shared" si="5"/>
        <v>1.2271363911185944</v>
      </c>
      <c r="I69" s="22">
        <f t="shared" si="6"/>
        <v>0.81490534160465367</v>
      </c>
      <c r="J69" s="22">
        <f t="shared" si="7"/>
        <v>1.0694101508916325</v>
      </c>
      <c r="K69" s="22">
        <f t="shared" si="8"/>
        <v>0.93509492047203679</v>
      </c>
      <c r="L69" s="22">
        <f>IF('DESIGN INPUTS AND CALCULATIONS'!$C$90="Integrated Leakage",'Integrated Leakage'!I69,'tables and calculations'!$S115)</f>
        <v>0.81538789469395068</v>
      </c>
      <c r="M69" s="22">
        <f>IF('DESIGN INPUTS AND CALCULATIONS'!$C$90="Integrated Leakage",'Integrated Leakage'!K69,'tables and calculations'!$AO115)</f>
        <v>0.90883468100635845</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0.3</v>
      </c>
      <c r="C70" s="22">
        <f t="shared" si="1"/>
        <v>8</v>
      </c>
      <c r="D70" s="22">
        <f t="shared" si="9"/>
        <v>2.2999999999999998</v>
      </c>
      <c r="E70" s="22">
        <f t="shared" si="2"/>
        <v>5.2899999999999991</v>
      </c>
      <c r="F70" s="22">
        <f t="shared" si="3"/>
        <v>1.1474769998360179</v>
      </c>
      <c r="G70" s="22">
        <f t="shared" si="4"/>
        <v>0.38655954631379946</v>
      </c>
      <c r="H70" s="22">
        <f t="shared" si="5"/>
        <v>1.2385622899756867</v>
      </c>
      <c r="I70" s="22">
        <f t="shared" si="6"/>
        <v>0.80738773341761461</v>
      </c>
      <c r="J70" s="22">
        <f t="shared" si="7"/>
        <v>1.0712035286704473</v>
      </c>
      <c r="K70" s="22">
        <f t="shared" si="8"/>
        <v>0.93352941176470594</v>
      </c>
      <c r="L70" s="22">
        <f>IF('DESIGN INPUTS AND CALCULATIONS'!$C$90="Integrated Leakage",'Integrated Leakage'!I70,'tables and calculations'!$S116)</f>
        <v>0.80947641933822623</v>
      </c>
      <c r="M70" s="22">
        <f>IF('DESIGN INPUTS AND CALCULATIONS'!$C$90="Integrated Leakage",'Integrated Leakage'!K70,'tables and calculations'!$AO116)</f>
        <v>0.90795836325790757</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0.3</v>
      </c>
      <c r="C71" s="22">
        <f t="shared" si="1"/>
        <v>8</v>
      </c>
      <c r="D71" s="22">
        <f t="shared" si="9"/>
        <v>2.3499999999999996</v>
      </c>
      <c r="E71" s="22">
        <f t="shared" si="2"/>
        <v>5.5224999999999982</v>
      </c>
      <c r="F71" s="22">
        <f t="shared" si="3"/>
        <v>1.1510793430964033</v>
      </c>
      <c r="G71" s="22">
        <f t="shared" si="4"/>
        <v>0.41150860117700289</v>
      </c>
      <c r="H71" s="22">
        <f t="shared" si="5"/>
        <v>1.2500351772143878</v>
      </c>
      <c r="I71" s="22">
        <f t="shared" si="6"/>
        <v>0.79997748721634143</v>
      </c>
      <c r="J71" s="22">
        <f t="shared" si="7"/>
        <v>1.072883657763694</v>
      </c>
      <c r="K71" s="22">
        <f t="shared" si="8"/>
        <v>0.93206751054852321</v>
      </c>
      <c r="L71" s="22">
        <f>IF('DESIGN INPUTS AND CALCULATIONS'!$C$90="Integrated Leakage",'Integrated Leakage'!I71,'tables and calculations'!$S117)</f>
        <v>0.80360015094342085</v>
      </c>
      <c r="M71" s="22">
        <f>IF('DESIGN INPUTS AND CALCULATIONS'!$C$90="Integrated Leakage",'Integrated Leakage'!K71,'tables and calculations'!$AO117)</f>
        <v>0.90713890820289711</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0.3</v>
      </c>
      <c r="C72" s="22">
        <f t="shared" si="1"/>
        <v>8</v>
      </c>
      <c r="D72" s="22">
        <f t="shared" si="9"/>
        <v>2.3999999999999995</v>
      </c>
      <c r="E72" s="22">
        <f t="shared" si="2"/>
        <v>5.7599999999999971</v>
      </c>
      <c r="F72" s="22">
        <f t="shared" si="3"/>
        <v>1.1544640263012498</v>
      </c>
      <c r="G72" s="22">
        <f t="shared" si="4"/>
        <v>0.43706790123456757</v>
      </c>
      <c r="H72" s="22">
        <f t="shared" si="5"/>
        <v>1.2615593238273883</v>
      </c>
      <c r="I72" s="22">
        <f t="shared" si="6"/>
        <v>0.79266981830560679</v>
      </c>
      <c r="J72" s="22">
        <f t="shared" si="7"/>
        <v>1.0744598765432098</v>
      </c>
      <c r="K72" s="22">
        <f t="shared" si="8"/>
        <v>0.93070017953321371</v>
      </c>
      <c r="L72" s="22">
        <f>IF('DESIGN INPUTS AND CALCULATIONS'!$C$90="Integrated Leakage",'Integrated Leakage'!I72,'tables and calculations'!$S118)</f>
        <v>0.79775849271170485</v>
      </c>
      <c r="M72" s="22">
        <f>IF('DESIGN INPUTS AND CALCULATIONS'!$C$90="Integrated Leakage",'Integrated Leakage'!K72,'tables and calculations'!$AO118)</f>
        <v>0.90637147022479536</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0.3</v>
      </c>
      <c r="C73" s="22">
        <f t="shared" si="1"/>
        <v>8</v>
      </c>
      <c r="D73" s="22">
        <f t="shared" si="9"/>
        <v>2.4499999999999993</v>
      </c>
      <c r="E73" s="22">
        <f t="shared" si="2"/>
        <v>6.0024999999999968</v>
      </c>
      <c r="F73" s="22">
        <f t="shared" si="3"/>
        <v>1.1576481323659069</v>
      </c>
      <c r="G73" s="22">
        <f t="shared" si="4"/>
        <v>0.46323302790503917</v>
      </c>
      <c r="H73" s="22">
        <f t="shared" si="5"/>
        <v>1.2731383115243002</v>
      </c>
      <c r="I73" s="22">
        <f t="shared" si="6"/>
        <v>0.78546061409676859</v>
      </c>
      <c r="J73" s="22">
        <f t="shared" si="7"/>
        <v>1.0759405803137583</v>
      </c>
      <c r="K73" s="22">
        <f t="shared" si="8"/>
        <v>0.92941935483870952</v>
      </c>
      <c r="L73" s="22">
        <f>IF('DESIGN INPUTS AND CALCULATIONS'!$C$90="Integrated Leakage",'Integrated Leakage'!I73,'tables and calculations'!$S119)</f>
        <v>0.79195110444975247</v>
      </c>
      <c r="M73" s="22">
        <f>IF('DESIGN INPUTS AND CALCULATIONS'!$C$90="Integrated Leakage",'Integrated Leakage'!K73,'tables and calculations'!$AO119)</f>
        <v>0.90565171195976102</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0.3</v>
      </c>
      <c r="C74" s="22">
        <f t="shared" si="1"/>
        <v>8</v>
      </c>
      <c r="D74" s="22">
        <f t="shared" si="9"/>
        <v>2.4999999999999991</v>
      </c>
      <c r="E74" s="22">
        <f t="shared" si="2"/>
        <v>6.2499999999999956</v>
      </c>
      <c r="F74" s="22">
        <f t="shared" si="3"/>
        <v>1.1606471111111114</v>
      </c>
      <c r="G74" s="22">
        <f t="shared" si="4"/>
        <v>0.48999999999999932</v>
      </c>
      <c r="H74" s="22">
        <f t="shared" si="5"/>
        <v>1.2847751208328682</v>
      </c>
      <c r="I74" s="22">
        <f t="shared" si="6"/>
        <v>0.77834632986334618</v>
      </c>
      <c r="J74" s="22">
        <f t="shared" si="7"/>
        <v>1.0773333333333335</v>
      </c>
      <c r="K74" s="22">
        <f t="shared" si="8"/>
        <v>0.92821782178217804</v>
      </c>
      <c r="L74" s="22">
        <f>IF('DESIGN INPUTS AND CALCULATIONS'!$C$90="Integrated Leakage",'Integrated Leakage'!I74,'tables and calculations'!$S120)</f>
        <v>0.78617785618287206</v>
      </c>
      <c r="M74" s="22">
        <f>IF('DESIGN INPUTS AND CALCULATIONS'!$C$90="Integrated Leakage",'Integrated Leakage'!K74,'tables and calculations'!$AO120)</f>
        <v>0.90497574130774627</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0.3</v>
      </c>
      <c r="C75" s="22">
        <f t="shared" si="1"/>
        <v>8</v>
      </c>
      <c r="D75" s="22">
        <f t="shared" si="9"/>
        <v>2.5499999999999989</v>
      </c>
      <c r="E75" s="22">
        <f t="shared" si="2"/>
        <v>6.5024999999999942</v>
      </c>
      <c r="F75" s="22">
        <f t="shared" si="3"/>
        <v>1.1634749618390705</v>
      </c>
      <c r="G75" s="22">
        <f t="shared" si="4"/>
        <v>0.51736522277756336</v>
      </c>
      <c r="H75" s="22">
        <f t="shared" si="5"/>
        <v>1.2964722074215991</v>
      </c>
      <c r="I75" s="22">
        <f t="shared" si="6"/>
        <v>0.77132390056303812</v>
      </c>
      <c r="J75" s="22">
        <f t="shared" si="7"/>
        <v>1.0786449656115169</v>
      </c>
      <c r="K75" s="22">
        <f t="shared" si="8"/>
        <v>0.92708910891089114</v>
      </c>
      <c r="L75" s="22">
        <f>IF('DESIGN INPUTS AND CALCULATIONS'!$C$90="Integrated Leakage",'Integrated Leakage'!I75,'tables and calculations'!$S121)</f>
        <v>0.78043878872657213</v>
      </c>
      <c r="M75" s="22">
        <f>IF('DESIGN INPUTS AND CALCULATIONS'!$C$90="Integrated Leakage",'Integrated Leakage'!K75,'tables and calculations'!$AO121)</f>
        <v>0.90434005741023515</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0.3</v>
      </c>
      <c r="C76" s="22">
        <f t="shared" si="1"/>
        <v>8</v>
      </c>
      <c r="D76" s="22">
        <f t="shared" si="9"/>
        <v>2.5999999999999988</v>
      </c>
      <c r="E76" s="22">
        <f t="shared" si="2"/>
        <v>6.7599999999999936</v>
      </c>
      <c r="F76" s="22">
        <f t="shared" si="3"/>
        <v>1.1661443927033368</v>
      </c>
      <c r="G76" s="22">
        <f t="shared" si="4"/>
        <v>0.54532544378698133</v>
      </c>
      <c r="H76" s="22">
        <f t="shared" si="5"/>
        <v>1.3082315683740084</v>
      </c>
      <c r="I76" s="22">
        <f t="shared" si="6"/>
        <v>0.76439066612869833</v>
      </c>
      <c r="J76" s="22">
        <f t="shared" si="7"/>
        <v>1.0798816568047338</v>
      </c>
      <c r="K76" s="22">
        <f t="shared" si="8"/>
        <v>0.92602739726027394</v>
      </c>
      <c r="L76" s="22">
        <f>IF('DESIGN INPUTS AND CALCULATIONS'!$C$90="Integrated Leakage",'Integrated Leakage'!I76,'tables and calculations'!$S122)</f>
        <v>0.77473408015443346</v>
      </c>
      <c r="M76" s="22">
        <f>IF('DESIGN INPUTS AND CALCULATIONS'!$C$90="Integrated Leakage",'Integrated Leakage'!K76,'tables and calculations'!$AO122)</f>
        <v>0.90374150415848797</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0.3</v>
      </c>
      <c r="C77" s="22">
        <f t="shared" si="1"/>
        <v>8</v>
      </c>
      <c r="D77" s="22">
        <f t="shared" si="9"/>
        <v>2.6499999999999986</v>
      </c>
      <c r="E77" s="22">
        <f t="shared" si="2"/>
        <v>7.0224999999999929</v>
      </c>
      <c r="F77" s="22">
        <f t="shared" si="3"/>
        <v>1.1686669601567312</v>
      </c>
      <c r="G77" s="22">
        <f t="shared" si="4"/>
        <v>0.57387771448914104</v>
      </c>
      <c r="H77" s="22">
        <f t="shared" si="5"/>
        <v>1.3200547998647147</v>
      </c>
      <c r="I77" s="22">
        <f t="shared" si="6"/>
        <v>0.75754430808666773</v>
      </c>
      <c r="J77" s="22">
        <f t="shared" si="7"/>
        <v>1.0810490091372968</v>
      </c>
      <c r="K77" s="22">
        <f t="shared" si="8"/>
        <v>0.92502744237102086</v>
      </c>
      <c r="L77" s="22">
        <f>IF('DESIGN INPUTS AND CALCULATIONS'!$C$90="Integrated Leakage",'Integrated Leakage'!I77,'tables and calculations'!$S123)</f>
        <v>0.76906401727810747</v>
      </c>
      <c r="M77" s="22">
        <f>IF('DESIGN INPUTS AND CALCULATIONS'!$C$90="Integrated Leakage",'Integrated Leakage'!K77,'tables and calculations'!$AO123)</f>
        <v>0.90317723005095274</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0.3</v>
      </c>
      <c r="C78" s="22">
        <f t="shared" si="1"/>
        <v>8</v>
      </c>
      <c r="D78" s="22">
        <f t="shared" si="9"/>
        <v>2.6999999999999984</v>
      </c>
      <c r="E78" s="22">
        <f t="shared" si="2"/>
        <v>7.2899999999999912</v>
      </c>
      <c r="F78" s="22">
        <f t="shared" si="3"/>
        <v>1.1710531912523605</v>
      </c>
      <c r="G78" s="22">
        <f t="shared" si="4"/>
        <v>0.603019356805364</v>
      </c>
      <c r="H78" s="22">
        <f t="shared" si="5"/>
        <v>1.3319431474570242</v>
      </c>
      <c r="I78" s="22">
        <f t="shared" si="6"/>
        <v>0.75078279572909878</v>
      </c>
      <c r="J78" s="22">
        <f t="shared" si="7"/>
        <v>1.0821521109586953</v>
      </c>
      <c r="K78" s="22">
        <f t="shared" si="8"/>
        <v>0.92408450704225353</v>
      </c>
      <c r="L78" s="22">
        <f>IF('DESIGN INPUTS AND CALCULATIONS'!$C$90="Integrated Leakage",'Integrated Leakage'!I78,'tables and calculations'!$S124)</f>
        <v>0.76342897139952071</v>
      </c>
      <c r="M78" s="22">
        <f>IF('DESIGN INPUTS AND CALCULATIONS'!$C$90="Integrated Leakage",'Integrated Leakage'!K78,'tables and calculations'!$AO124)</f>
        <v>0.90264465342372147</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0.3</v>
      </c>
      <c r="C79" s="22">
        <f t="shared" si="1"/>
        <v>8</v>
      </c>
      <c r="D79" s="22">
        <f t="shared" si="9"/>
        <v>2.7499999999999982</v>
      </c>
      <c r="E79" s="22">
        <f t="shared" si="2"/>
        <v>7.5624999999999902</v>
      </c>
      <c r="F79" s="22">
        <f t="shared" si="3"/>
        <v>1.1733126911489045</v>
      </c>
      <c r="G79" s="22">
        <f t="shared" si="4"/>
        <v>0.6327479338842964</v>
      </c>
      <c r="H79" s="22">
        <f t="shared" si="5"/>
        <v>1.3438975500510448</v>
      </c>
      <c r="I79" s="22">
        <f t="shared" si="6"/>
        <v>0.74410434036583917</v>
      </c>
      <c r="J79" s="22">
        <f t="shared" si="7"/>
        <v>1.0831955922865013</v>
      </c>
      <c r="K79" s="22">
        <f t="shared" si="8"/>
        <v>0.92319430315361151</v>
      </c>
      <c r="L79" s="22">
        <f>IF('DESIGN INPUTS AND CALCULATIONS'!$C$90="Integrated Leakage",'Integrated Leakage'!I79,'tables and calculations'!$S125)</f>
        <v>0.75782937771354386</v>
      </c>
      <c r="M79" s="22">
        <f>IF('DESIGN INPUTS AND CALCULATIONS'!$C$90="Integrated Leakage",'Integrated Leakage'!K79,'tables and calculations'!$AO125)</f>
        <v>0.90214143224425092</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0.3</v>
      </c>
      <c r="C80" s="22">
        <f t="shared" si="1"/>
        <v>8</v>
      </c>
      <c r="D80" s="22">
        <f t="shared" si="9"/>
        <v>2.799999999999998</v>
      </c>
      <c r="E80" s="22">
        <f t="shared" si="2"/>
        <v>7.8399999999999892</v>
      </c>
      <c r="F80" s="22">
        <f t="shared" si="3"/>
        <v>1.1754542378175759</v>
      </c>
      <c r="G80" s="22">
        <f t="shared" si="4"/>
        <v>0.66306122448979488</v>
      </c>
      <c r="H80" s="22">
        <f t="shared" si="5"/>
        <v>1.3559186783533039</v>
      </c>
      <c r="I80" s="22">
        <f t="shared" si="6"/>
        <v>0.73750735642527654</v>
      </c>
      <c r="J80" s="22">
        <f t="shared" si="7"/>
        <v>1.0841836734693877</v>
      </c>
      <c r="K80" s="22">
        <f t="shared" si="8"/>
        <v>0.9223529411764706</v>
      </c>
      <c r="L80" s="22">
        <f>IF('DESIGN INPUTS AND CALCULATIONS'!$C$90="Integrated Leakage",'Integrated Leakage'!I80,'tables and calculations'!$S126)</f>
        <v>0.75226571783666418</v>
      </c>
      <c r="M80" s="22">
        <f>IF('DESIGN INPUTS AND CALCULATIONS'!$C$90="Integrated Leakage",'Integrated Leakage'!K80,'tables and calculations'!$AO126)</f>
        <v>0.90166543779383468</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0.3</v>
      </c>
      <c r="C81" s="22">
        <f t="shared" si="1"/>
        <v>8</v>
      </c>
      <c r="D81" s="22">
        <f t="shared" si="9"/>
        <v>2.8499999999999979</v>
      </c>
      <c r="E81" s="22">
        <f t="shared" si="2"/>
        <v>8.1224999999999881</v>
      </c>
      <c r="F81" s="22">
        <f t="shared" si="3"/>
        <v>1.1774858656520251</v>
      </c>
      <c r="G81" s="22">
        <f t="shared" si="4"/>
        <v>0.6939572005061373</v>
      </c>
      <c r="H81" s="22">
        <f t="shared" si="5"/>
        <v>1.3680069686073102</v>
      </c>
      <c r="I81" s="22">
        <f t="shared" si="6"/>
        <v>0.73099042837336048</v>
      </c>
      <c r="J81" s="22">
        <f t="shared" si="7"/>
        <v>1.0851202079272255</v>
      </c>
      <c r="K81" s="22">
        <f t="shared" si="8"/>
        <v>0.92155688622754484</v>
      </c>
      <c r="L81" s="22">
        <f>IF('DESIGN INPUTS AND CALCULATIONS'!$C$90="Integrated Leakage",'Integrated Leakage'!I81,'tables and calculations'!$S127)</f>
        <v>0.74673850501760786</v>
      </c>
      <c r="M81" s="22">
        <f>IF('DESIGN INPUTS AND CALCULATIONS'!$C$90="Integrated Leakage",'Integrated Leakage'!K81,'tables and calculations'!$AO127)</f>
        <v>0.90121473167481336</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0.3</v>
      </c>
      <c r="C82" s="22">
        <f t="shared" si="1"/>
        <v>8</v>
      </c>
      <c r="D82" s="22">
        <f t="shared" si="9"/>
        <v>2.8999999999999977</v>
      </c>
      <c r="E82" s="22">
        <f t="shared" si="2"/>
        <v>8.4099999999999859</v>
      </c>
      <c r="F82" s="22">
        <f t="shared" si="3"/>
        <v>1.1794149394339422</v>
      </c>
      <c r="G82" s="22">
        <f t="shared" si="4"/>
        <v>0.72543400713436246</v>
      </c>
      <c r="H82" s="22">
        <f t="shared" si="5"/>
        <v>1.3801626522146961</v>
      </c>
      <c r="I82" s="22">
        <f t="shared" si="6"/>
        <v>0.72455228258447424</v>
      </c>
      <c r="J82" s="22">
        <f t="shared" si="7"/>
        <v>1.0860087197780421</v>
      </c>
      <c r="K82" s="22">
        <f t="shared" si="8"/>
        <v>0.92080291970802908</v>
      </c>
      <c r="L82" s="22">
        <f>IF('DESIGN INPUTS AND CALCULATIONS'!$C$90="Integrated Leakage",'Integrated Leakage'!I82,'tables and calculations'!$S128)</f>
        <v>0.7412482716526464</v>
      </c>
      <c r="M82" s="22">
        <f>IF('DESIGN INPUTS AND CALCULATIONS'!$C$90="Integrated Leakage",'Integrated Leakage'!K82,'tables and calculations'!$AO128)</f>
        <v>0.9007875456692559</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0.3</v>
      </c>
      <c r="C83" s="22">
        <f t="shared" si="1"/>
        <v>8</v>
      </c>
      <c r="D83" s="22">
        <f t="shared" si="9"/>
        <v>2.9499999999999975</v>
      </c>
      <c r="E83" s="22">
        <f t="shared" si="2"/>
        <v>8.7024999999999846</v>
      </c>
      <c r="F83" s="22">
        <f t="shared" si="3"/>
        <v>1.1812482198979721</v>
      </c>
      <c r="G83" s="22">
        <f t="shared" si="4"/>
        <v>0.75748994541798154</v>
      </c>
      <c r="H83" s="22">
        <f t="shared" si="5"/>
        <v>1.392385781784615</v>
      </c>
      <c r="I83" s="22">
        <f t="shared" si="6"/>
        <v>0.71819176343376923</v>
      </c>
      <c r="J83" s="22">
        <f t="shared" si="7"/>
        <v>1.086852437039165</v>
      </c>
      <c r="K83" s="22">
        <f t="shared" si="8"/>
        <v>0.92008810572687227</v>
      </c>
      <c r="L83" s="22">
        <f>IF('DESIGN INPUTS AND CALCULATIONS'!$C$90="Integrated Leakage",'Integrated Leakage'!I83,'tables and calculations'!$S129)</f>
        <v>0.73579555878399105</v>
      </c>
      <c r="M83" s="22">
        <f>IF('DESIGN INPUTS AND CALCULATIONS'!$C$90="Integrated Leakage",'Integrated Leakage'!K83,'tables and calculations'!$AO129)</f>
        <v>0.90038226405055843</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0.3</v>
      </c>
      <c r="C84" s="22">
        <f t="shared" si="1"/>
        <v>8</v>
      </c>
      <c r="D84" s="22">
        <f t="shared" si="9"/>
        <v>2.9999999999999973</v>
      </c>
      <c r="E84" s="22">
        <f t="shared" si="2"/>
        <v>8.999999999999984</v>
      </c>
      <c r="F84" s="22">
        <f t="shared" si="3"/>
        <v>1.1829919219631155</v>
      </c>
      <c r="G84" s="22">
        <f t="shared" si="4"/>
        <v>0.79012345679012175</v>
      </c>
      <c r="H84" s="22">
        <f t="shared" si="5"/>
        <v>1.404676254071819</v>
      </c>
      <c r="I84" s="22">
        <f t="shared" si="6"/>
        <v>0.71190781299337857</v>
      </c>
      <c r="J84" s="22">
        <f t="shared" si="7"/>
        <v>1.0876543209876544</v>
      </c>
      <c r="K84" s="22">
        <f t="shared" si="8"/>
        <v>0.91940976163450616</v>
      </c>
      <c r="L84" s="22">
        <f>IF('DESIGN INPUTS AND CALCULATIONS'!$C$90="Integrated Leakage",'Integrated Leakage'!I84,'tables and calculations'!$S130)</f>
        <v>0.73038090730634486</v>
      </c>
      <c r="M84" s="22">
        <f>IF('DESIGN INPUTS AND CALCULATIONS'!$C$90="Integrated Leakage",'Integrated Leakage'!K84,'tables and calculations'!$AO130)</f>
        <v>0.89999740801119676</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0.3</v>
      </c>
      <c r="C85" s="22">
        <f t="shared" si="1"/>
        <v>8</v>
      </c>
      <c r="D85" s="22">
        <f t="shared" si="9"/>
        <v>3.0499999999999972</v>
      </c>
      <c r="E85" s="22">
        <f t="shared" si="2"/>
        <v>9.3024999999999824</v>
      </c>
      <c r="F85" s="22">
        <f t="shared" si="3"/>
        <v>1.184651766548525</v>
      </c>
      <c r="G85" s="22">
        <f t="shared" si="4"/>
        <v>0.82333310937919724</v>
      </c>
      <c r="H85" s="22">
        <f t="shared" si="5"/>
        <v>1.4170338301987437</v>
      </c>
      <c r="I85" s="22">
        <f t="shared" si="6"/>
        <v>0.70569945380890919</v>
      </c>
      <c r="J85" s="22">
        <f t="shared" si="7"/>
        <v>1.0884170921795215</v>
      </c>
      <c r="K85" s="22">
        <f t="shared" si="8"/>
        <v>0.91876543209876549</v>
      </c>
      <c r="L85" s="22">
        <f>IF('DESIGN INPUTS AND CALCULATIONS'!$C$90="Integrated Leakage",'Integrated Leakage'!I85,'tables and calculations'!$S131)</f>
        <v>0.72500485064582665</v>
      </c>
      <c r="M85" s="22">
        <f>IF('DESIGN INPUTS AND CALCULATIONS'!$C$90="Integrated Leakage",'Integrated Leakage'!K85,'tables and calculations'!$AO131)</f>
        <v>0.89963162192119905</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0.3</v>
      </c>
      <c r="C86" s="22">
        <f t="shared" si="1"/>
        <v>8</v>
      </c>
      <c r="D86" s="22">
        <f t="shared" si="9"/>
        <v>3.099999999999997</v>
      </c>
      <c r="E86" s="22">
        <f t="shared" si="2"/>
        <v>9.6099999999999817</v>
      </c>
      <c r="F86" s="22">
        <f t="shared" si="3"/>
        <v>1.1862330267650778</v>
      </c>
      <c r="G86" s="22">
        <f t="shared" si="4"/>
        <v>0.85711758584807285</v>
      </c>
      <c r="H86" s="22">
        <f t="shared" si="5"/>
        <v>1.4294581535019313</v>
      </c>
      <c r="I86" s="22">
        <f t="shared" si="6"/>
        <v>0.69956577431117428</v>
      </c>
      <c r="J86" s="22">
        <f t="shared" si="7"/>
        <v>1.0891432535553245</v>
      </c>
      <c r="K86" s="22">
        <f t="shared" si="8"/>
        <v>0.91815286624203807</v>
      </c>
      <c r="L86" s="22">
        <f>IF('DESIGN INPUTS AND CALCULATIONS'!$C$90="Integrated Leakage",'Integrated Leakage'!I86,'tables and calculations'!$S132)</f>
        <v>0.71966790870861441</v>
      </c>
      <c r="M86" s="22">
        <f>IF('DESIGN INPUTS AND CALCULATIONS'!$C$90="Integrated Leakage",'Integrated Leakage'!K86,'tables and calculations'!$AO132)</f>
        <v>0.89928366117460012</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0.3</v>
      </c>
      <c r="C87" s="22">
        <f t="shared" si="1"/>
        <v>8</v>
      </c>
      <c r="D87" s="22">
        <f t="shared" si="9"/>
        <v>3.1499999999999968</v>
      </c>
      <c r="E87" s="22">
        <f t="shared" si="2"/>
        <v>9.9224999999999799</v>
      </c>
      <c r="F87" s="22">
        <f t="shared" si="3"/>
        <v>1.1877405691664908</v>
      </c>
      <c r="G87" s="22">
        <f t="shared" si="4"/>
        <v>0.89147567257355398</v>
      </c>
      <c r="H87" s="22">
        <f t="shared" si="5"/>
        <v>1.4419487652964804</v>
      </c>
      <c r="I87" s="22">
        <f t="shared" si="6"/>
        <v>0.6935059164840639</v>
      </c>
      <c r="J87" s="22">
        <f t="shared" si="7"/>
        <v>1.0898351109991322</v>
      </c>
      <c r="K87" s="22">
        <f t="shared" si="8"/>
        <v>0.91756999743128687</v>
      </c>
      <c r="L87" s="22">
        <f>IF('DESIGN INPUTS AND CALCULATIONS'!$C$90="Integrated Leakage",'Integrated Leakage'!I87,'tables and calculations'!$S133)</f>
        <v>0.71437058292465949</v>
      </c>
      <c r="M87" s="22">
        <f>IF('DESIGN INPUTS AND CALCULATIONS'!$C$90="Integrated Leakage",'Integrated Leakage'!K87,'tables and calculations'!$AO133)</f>
        <v>0.89895238141691769</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0.3</v>
      </c>
      <c r="C88" s="22">
        <f t="shared" si="1"/>
        <v>8</v>
      </c>
      <c r="D88" s="22">
        <f t="shared" si="9"/>
        <v>3.1999999999999966</v>
      </c>
      <c r="E88" s="22">
        <f t="shared" si="2"/>
        <v>10.239999999999979</v>
      </c>
      <c r="F88" s="22">
        <f t="shared" si="3"/>
        <v>1.189178890652127</v>
      </c>
      <c r="G88" s="22">
        <f t="shared" si="4"/>
        <v>0.92640624999999743</v>
      </c>
      <c r="H88" s="22">
        <f t="shared" si="5"/>
        <v>1.4545051188126237</v>
      </c>
      <c r="I88" s="22">
        <f t="shared" si="6"/>
        <v>0.6875190654649217</v>
      </c>
      <c r="J88" s="22">
        <f t="shared" si="7"/>
        <v>1.0904947916666667</v>
      </c>
      <c r="K88" s="22">
        <f t="shared" si="8"/>
        <v>0.91701492537313423</v>
      </c>
      <c r="L88" s="22">
        <f>IF('DESIGN INPUTS AND CALCULATIONS'!$C$90="Integrated Leakage",'Integrated Leakage'!I88,'tables and calculations'!$S134)</f>
        <v>0.70911335223562466</v>
      </c>
      <c r="M88" s="22">
        <f>IF('DESIGN INPUTS AND CALCULATIONS'!$C$90="Integrated Leakage",'Integrated Leakage'!K88,'tables and calculations'!$AO134)</f>
        <v>0.89863672897658242</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0.3</v>
      </c>
      <c r="C89" s="22">
        <f t="shared" si="1"/>
        <v>8</v>
      </c>
      <c r="D89" s="22">
        <f t="shared" si="9"/>
        <v>3.2499999999999964</v>
      </c>
      <c r="E89" s="22">
        <f t="shared" ref="E89:E95" si="10">D89^2</f>
        <v>10.562499999999977</v>
      </c>
      <c r="F89" s="22">
        <f t="shared" ref="F89:F95" si="11">($C$18*(1-(1-($C$17^2))/(E89)))^2</f>
        <v>1.1905521515353101</v>
      </c>
      <c r="G89" s="22">
        <f t="shared" ref="G89:G95" si="12">((B89/$C$17)*(D89-(1/D89)))^2</f>
        <v>0.96190828402366613</v>
      </c>
      <c r="H89" s="22">
        <f t="shared" ref="H89:H95" si="13">SQRT(F89+G89)</f>
        <v>1.4671265915247313</v>
      </c>
      <c r="I89" s="22">
        <f t="shared" ref="I89:I95" si="14">1/(H89)</f>
        <v>0.68160444080066485</v>
      </c>
      <c r="J89" s="22">
        <f t="shared" ref="J89:J95" si="15">SQRT(F89)</f>
        <v>1.0911242603550295</v>
      </c>
      <c r="K89" s="22">
        <f t="shared" ref="K89:K95" si="16">1/J89</f>
        <v>0.91648590021691978</v>
      </c>
      <c r="L89" s="22">
        <f>IF('DESIGN INPUTS AND CALCULATIONS'!$C$90="Integrated Leakage",'Integrated Leakage'!I89,'tables and calculations'!$S135)</f>
        <v>0.70389666989654054</v>
      </c>
      <c r="M89" s="22">
        <f>IF('DESIGN INPUTS AND CALCULATIONS'!$C$90="Integrated Leakage",'Integrated Leakage'!K89,'tables and calculations'!$AO135)</f>
        <v>0.89833573234851827</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0.3</v>
      </c>
      <c r="C90" s="22">
        <f t="shared" si="1"/>
        <v>8</v>
      </c>
      <c r="D90" s="22">
        <f t="shared" ref="D90:D95" si="17">D89+0.05</f>
        <v>3.2999999999999963</v>
      </c>
      <c r="E90" s="22">
        <f t="shared" si="10"/>
        <v>10.889999999999976</v>
      </c>
      <c r="F90" s="22">
        <f t="shared" si="11"/>
        <v>1.1918642052240049</v>
      </c>
      <c r="G90" s="22">
        <f t="shared" si="12"/>
        <v>0.99798081828384588</v>
      </c>
      <c r="H90" s="22">
        <f t="shared" si="13"/>
        <v>1.4798124960642314</v>
      </c>
      <c r="I90" s="22">
        <f t="shared" si="14"/>
        <v>0.67576128912253419</v>
      </c>
      <c r="J90" s="22">
        <f t="shared" si="15"/>
        <v>1.0917253341495767</v>
      </c>
      <c r="K90" s="22">
        <f t="shared" si="16"/>
        <v>0.91598130841121483</v>
      </c>
      <c r="L90" s="22">
        <f>IF('DESIGN INPUTS AND CALCULATIONS'!$C$90="Integrated Leakage",'Integrated Leakage'!I90,'tables and calculations'!$S136)</f>
        <v>0.69872096097805059</v>
      </c>
      <c r="M90" s="22">
        <f>IF('DESIGN INPUTS AND CALCULATIONS'!$C$90="Integrated Leakage",'Integrated Leakage'!K90,'tables and calculations'!$AO136)</f>
        <v>0.89804849459928493</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0.3</v>
      </c>
      <c r="C91" s="22">
        <f t="shared" si="1"/>
        <v>8</v>
      </c>
      <c r="D91" s="22">
        <f t="shared" si="17"/>
        <v>3.3499999999999961</v>
      </c>
      <c r="E91" s="22">
        <f t="shared" si="10"/>
        <v>11.222499999999973</v>
      </c>
      <c r="F91" s="22">
        <f t="shared" si="11"/>
        <v>1.1931186249031891</v>
      </c>
      <c r="G91" s="22">
        <f t="shared" si="12"/>
        <v>1.0346229672532827</v>
      </c>
      <c r="H91" s="22">
        <f t="shared" si="13"/>
        <v>1.4925620898831886</v>
      </c>
      <c r="I91" s="22">
        <f t="shared" si="14"/>
        <v>0.66998887803606366</v>
      </c>
      <c r="J91" s="22">
        <f t="shared" si="15"/>
        <v>1.0922996955520903</v>
      </c>
      <c r="K91" s="22">
        <f t="shared" si="16"/>
        <v>0.91549966009517336</v>
      </c>
      <c r="L91" s="22">
        <f>IF('DESIGN INPUTS AND CALCULATIONS'!$C$90="Integrated Leakage",'Integrated Leakage'!I91,'tables and calculations'!$S137)</f>
        <v>0.69358662047103103</v>
      </c>
      <c r="M91" s="22">
        <f>IF('DESIGN INPUTS AND CALCULATIONS'!$C$90="Integrated Leakage",'Integrated Leakage'!K91,'tables and calculations'!$AO137)</f>
        <v>0.89777418658124164</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0.3</v>
      </c>
      <c r="C92" s="22">
        <f t="shared" si="1"/>
        <v>8</v>
      </c>
      <c r="D92" s="22">
        <f t="shared" si="17"/>
        <v>3.3999999999999959</v>
      </c>
      <c r="E92" s="22">
        <f t="shared" si="10"/>
        <v>11.559999999999972</v>
      </c>
      <c r="F92" s="22">
        <f t="shared" si="11"/>
        <v>1.1943187275588705</v>
      </c>
      <c r="G92" s="22">
        <f t="shared" si="12"/>
        <v>1.071833910034599</v>
      </c>
      <c r="H92" s="22">
        <f t="shared" si="13"/>
        <v>1.5053745838140982</v>
      </c>
      <c r="I92" s="22">
        <f t="shared" si="14"/>
        <v>0.66428649105151361</v>
      </c>
      <c r="J92" s="22">
        <f t="shared" si="15"/>
        <v>1.0928489042675893</v>
      </c>
      <c r="K92" s="22">
        <f t="shared" si="16"/>
        <v>0.91503957783641166</v>
      </c>
      <c r="L92" s="22">
        <f>IF('DESIGN INPUTS AND CALCULATIONS'!$C$90="Integrated Leakage",'Integrated Leakage'!I92,'tables and calculations'!$S138)</f>
        <v>0.68849401190821513</v>
      </c>
      <c r="M92" s="22">
        <f>IF('DESIGN INPUTS AND CALCULATIONS'!$C$90="Integrated Leakage",'Integrated Leakage'!K92,'tables and calculations'!$AO138)</f>
        <v>0.89751204085844249</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0.3</v>
      </c>
      <c r="C93" s="22">
        <f t="shared" si="1"/>
        <v>8</v>
      </c>
      <c r="D93" s="22">
        <f t="shared" si="17"/>
        <v>3.4499999999999957</v>
      </c>
      <c r="E93" s="22">
        <f t="shared" si="10"/>
        <v>11.902499999999971</v>
      </c>
      <c r="F93" s="22">
        <f t="shared" si="11"/>
        <v>1.1954675956410745</v>
      </c>
      <c r="G93" s="22">
        <f t="shared" si="12"/>
        <v>1.1096128847814384</v>
      </c>
      <c r="H93" s="22">
        <f t="shared" si="13"/>
        <v>1.5182491496531498</v>
      </c>
      <c r="I93" s="22">
        <f t="shared" si="14"/>
        <v>0.65865342340448807</v>
      </c>
      <c r="J93" s="22">
        <f t="shared" si="15"/>
        <v>1.0933744078041494</v>
      </c>
      <c r="K93" s="22">
        <f t="shared" si="16"/>
        <v>0.91459978655282825</v>
      </c>
      <c r="L93" s="22">
        <f>IF('DESIGN INPUTS AND CALCULATIONS'!$C$90="Integrated Leakage",'Integrated Leakage'!I93,'tables and calculations'!$S139)</f>
        <v>0.68344346642853593</v>
      </c>
      <c r="M93" s="22">
        <f>IF('DESIGN INPUTS AND CALCULATIONS'!$C$90="Integrated Leakage",'Integrated Leakage'!K93,'tables and calculations'!$AO139)</f>
        <v>0.89726134625994403</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0.3</v>
      </c>
      <c r="C94" s="22">
        <f t="shared" si="1"/>
        <v>8</v>
      </c>
      <c r="D94" s="22">
        <f t="shared" si="17"/>
        <v>3.4999999999999956</v>
      </c>
      <c r="E94" s="22">
        <f t="shared" si="10"/>
        <v>12.249999999999968</v>
      </c>
      <c r="F94" s="22">
        <f t="shared" si="11"/>
        <v>1.1965680966264056</v>
      </c>
      <c r="G94" s="22">
        <f t="shared" si="12"/>
        <v>1.1479591836734659</v>
      </c>
      <c r="H94" s="22">
        <f t="shared" si="13"/>
        <v>1.531184926878485</v>
      </c>
      <c r="I94" s="22">
        <f t="shared" si="14"/>
        <v>0.65308897863736626</v>
      </c>
      <c r="J94" s="22">
        <f t="shared" si="15"/>
        <v>1.0938775510204082</v>
      </c>
      <c r="K94" s="22">
        <f t="shared" si="16"/>
        <v>0.91417910447761197</v>
      </c>
      <c r="L94" s="22">
        <f>IF('DESIGN INPUTS AND CALCULATIONS'!$C$90="Integrated Leakage",'Integrated Leakage'!I94,'tables and calculations'!$S140)</f>
        <v>0.678435282219506</v>
      </c>
      <c r="M94" s="22">
        <f>IF('DESIGN INPUTS AND CALCULATIONS'!$C$90="Integrated Leakage",'Integrated Leakage'!K94,'tables and calculations'!$AO140)</f>
        <v>0.8970214429873854</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0.3</v>
      </c>
      <c r="C95" s="22">
        <f t="shared" si="1"/>
        <v>8</v>
      </c>
      <c r="D95" s="22">
        <f t="shared" si="17"/>
        <v>3.5499999999999954</v>
      </c>
      <c r="E95" s="22">
        <f t="shared" si="10"/>
        <v>12.602499999999967</v>
      </c>
      <c r="F95" s="22">
        <f t="shared" si="11"/>
        <v>1.1976229007089738</v>
      </c>
      <c r="G95" s="22">
        <f t="shared" si="12"/>
        <v>1.1868721483832534</v>
      </c>
      <c r="H95" s="22">
        <f t="shared" si="13"/>
        <v>1.5441810286013189</v>
      </c>
      <c r="I95" s="22">
        <f t="shared" si="14"/>
        <v>0.64759246583010754</v>
      </c>
      <c r="J95" s="22">
        <f t="shared" si="15"/>
        <v>1.0943595847384779</v>
      </c>
      <c r="K95" s="22">
        <f t="shared" si="16"/>
        <v>0.91377643504531714</v>
      </c>
      <c r="L95" s="22">
        <f>IF('DESIGN INPUTS AND CALCULATIONS'!$C$90="Integrated Leakage",'Integrated Leakage'!I95,'tables and calculations'!$S141)</f>
        <v>0.67346972428123753</v>
      </c>
      <c r="M95" s="22">
        <f>IF('DESIGN INPUTS AND CALCULATIONS'!$C$90="Integrated Leakage",'Integrated Leakage'!K95,'tables and calculations'!$AO141)</f>
        <v>0.89679171821310566</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79"/>
  <sheetViews>
    <sheetView zoomScale="85" zoomScaleNormal="85" workbookViewId="0">
      <selection activeCell="P17" sqref="P17"/>
    </sheetView>
  </sheetViews>
  <sheetFormatPr defaultColWidth="9" defaultRowHeight="15"/>
  <cols>
    <col min="1" max="1" width="2.42578125" style="189" customWidth="1"/>
    <col min="2" max="2" width="35.28515625" style="189" customWidth="1"/>
    <col min="3" max="5" width="9" style="189"/>
    <col min="6" max="6" width="1" style="189" customWidth="1"/>
    <col min="7" max="7" width="29.7109375" style="189" customWidth="1"/>
    <col min="8" max="8" width="12.42578125" style="189" customWidth="1"/>
    <col min="9" max="9" width="10.140625" style="189" customWidth="1"/>
    <col min="10" max="10" width="6.85546875" style="189" customWidth="1"/>
    <col min="11" max="11" width="1" style="189" customWidth="1"/>
    <col min="12" max="13" width="9" style="189"/>
    <col min="14" max="14" width="16.140625" style="189" customWidth="1"/>
    <col min="15" max="15" width="9" style="189"/>
    <col min="16" max="16" width="8.140625" style="189" customWidth="1"/>
    <col min="17" max="17" width="5.7109375" style="189" customWidth="1"/>
    <col min="18" max="18" width="10.5703125" style="189" customWidth="1"/>
    <col min="19" max="16384" width="9" style="189"/>
  </cols>
  <sheetData>
    <row r="2" spans="2:21" ht="12" customHeight="1"/>
    <row r="3" spans="2:21" ht="22.5" customHeight="1">
      <c r="C3" s="483" t="s">
        <v>636</v>
      </c>
      <c r="D3" s="483"/>
      <c r="E3" s="483"/>
      <c r="F3" s="483"/>
      <c r="G3" s="483"/>
      <c r="H3" s="483"/>
      <c r="I3" s="483"/>
      <c r="J3" s="483"/>
      <c r="K3" s="483"/>
      <c r="L3" s="483"/>
      <c r="M3" s="483"/>
      <c r="N3" s="483"/>
      <c r="O3" s="483"/>
      <c r="P3" s="483"/>
      <c r="Q3" s="483"/>
      <c r="R3" s="483"/>
      <c r="S3" s="483"/>
    </row>
    <row r="4" spans="2:21" ht="15.75" thickBot="1"/>
    <row r="5" spans="2:21">
      <c r="B5" s="487" t="s">
        <v>637</v>
      </c>
      <c r="C5" s="488"/>
      <c r="D5" s="488"/>
      <c r="E5" s="488"/>
      <c r="F5" s="205"/>
      <c r="G5" s="489" t="s">
        <v>638</v>
      </c>
      <c r="H5" s="490"/>
      <c r="I5" s="490"/>
      <c r="J5" s="491"/>
      <c r="K5" s="237"/>
      <c r="L5" s="487" t="s">
        <v>639</v>
      </c>
      <c r="M5" s="488"/>
      <c r="N5" s="488"/>
      <c r="O5" s="488"/>
      <c r="P5" s="488"/>
      <c r="Q5" s="488"/>
      <c r="R5" s="205"/>
      <c r="S5" s="205"/>
      <c r="T5" s="205"/>
      <c r="U5" s="204"/>
    </row>
    <row r="6" spans="2:21">
      <c r="B6" s="227" t="s">
        <v>640</v>
      </c>
      <c r="C6" s="225" t="s">
        <v>641</v>
      </c>
      <c r="D6" s="340">
        <v>390</v>
      </c>
      <c r="E6" s="225" t="s">
        <v>642</v>
      </c>
      <c r="F6" s="194"/>
      <c r="G6" s="227" t="s">
        <v>643</v>
      </c>
      <c r="H6" s="225" t="s">
        <v>644</v>
      </c>
      <c r="I6" s="219">
        <f>'DESIGN INPUTS AND CALCULATIONS'!C172</f>
        <v>100</v>
      </c>
      <c r="J6" s="236" t="s">
        <v>645</v>
      </c>
      <c r="K6" s="492"/>
      <c r="L6" s="474" t="s">
        <v>899</v>
      </c>
      <c r="M6" s="475"/>
      <c r="N6" s="475"/>
      <c r="O6" s="225" t="s">
        <v>646</v>
      </c>
      <c r="P6" s="348">
        <v>50</v>
      </c>
      <c r="Q6" s="225" t="s">
        <v>557</v>
      </c>
      <c r="R6" s="194"/>
      <c r="S6" s="194"/>
      <c r="T6" s="194"/>
      <c r="U6" s="193"/>
    </row>
    <row r="7" spans="2:21">
      <c r="B7" s="227" t="s">
        <v>647</v>
      </c>
      <c r="C7" s="225" t="s">
        <v>648</v>
      </c>
      <c r="D7" s="331">
        <f>Vloss</f>
        <v>1</v>
      </c>
      <c r="E7" s="225" t="s">
        <v>642</v>
      </c>
      <c r="F7" s="194"/>
      <c r="G7" s="227" t="s">
        <v>649</v>
      </c>
      <c r="H7" s="225" t="s">
        <v>650</v>
      </c>
      <c r="I7" s="219">
        <f>'DESIGN INPUTS AND CALCULATIONS'!C170/1000</f>
        <v>10</v>
      </c>
      <c r="J7" s="236" t="s">
        <v>651</v>
      </c>
      <c r="K7" s="492"/>
      <c r="L7" s="474" t="s">
        <v>652</v>
      </c>
      <c r="M7" s="475"/>
      <c r="N7" s="475"/>
      <c r="O7" s="225" t="s">
        <v>653</v>
      </c>
      <c r="P7" s="342">
        <v>6.2</v>
      </c>
      <c r="Q7" s="225" t="s">
        <v>557</v>
      </c>
      <c r="R7" s="194"/>
      <c r="S7" s="194"/>
      <c r="T7" s="194"/>
      <c r="U7" s="193"/>
    </row>
    <row r="8" spans="2:21">
      <c r="B8" s="227" t="s">
        <v>654</v>
      </c>
      <c r="C8" s="225" t="s">
        <v>655</v>
      </c>
      <c r="D8" s="331">
        <f>Vout</f>
        <v>24</v>
      </c>
      <c r="E8" s="225" t="s">
        <v>642</v>
      </c>
      <c r="F8" s="194"/>
      <c r="G8" s="227" t="s">
        <v>656</v>
      </c>
      <c r="H8" s="225" t="s">
        <v>657</v>
      </c>
      <c r="I8" s="235">
        <f>CdivH2*picoF2*CdivL2*nanoF2*1000000000000/(CdivH2*picoF2+CdivL2*nanoF2)</f>
        <v>99.009900990099027</v>
      </c>
      <c r="J8" s="236" t="s">
        <v>645</v>
      </c>
      <c r="K8" s="492"/>
      <c r="L8" s="474" t="s">
        <v>658</v>
      </c>
      <c r="M8" s="475"/>
      <c r="N8" s="475"/>
      <c r="O8" s="225" t="s">
        <v>659</v>
      </c>
      <c r="P8" s="342">
        <v>0.2</v>
      </c>
      <c r="Q8" s="225"/>
      <c r="R8" s="194"/>
      <c r="S8" s="194"/>
      <c r="T8" s="194"/>
      <c r="U8" s="193"/>
    </row>
    <row r="9" spans="2:21">
      <c r="B9" s="227" t="s">
        <v>660</v>
      </c>
      <c r="C9" s="225" t="s">
        <v>661</v>
      </c>
      <c r="D9" s="340">
        <v>24</v>
      </c>
      <c r="E9" s="225" t="s">
        <v>662</v>
      </c>
      <c r="F9" s="194"/>
      <c r="G9" s="227" t="s">
        <v>663</v>
      </c>
      <c r="H9" s="225" t="s">
        <v>664</v>
      </c>
      <c r="I9" s="235">
        <f>(CdivH2*picoF2+CdivL2*nanoF2)*1000000000</f>
        <v>10.1</v>
      </c>
      <c r="J9" s="236" t="s">
        <v>651</v>
      </c>
      <c r="K9" s="492"/>
      <c r="L9" s="474" t="s">
        <v>665</v>
      </c>
      <c r="M9" s="475"/>
      <c r="N9" s="475"/>
      <c r="O9" s="225" t="s">
        <v>666</v>
      </c>
      <c r="P9" s="342">
        <v>8</v>
      </c>
      <c r="Q9" s="225" t="s">
        <v>667</v>
      </c>
      <c r="R9" s="194"/>
      <c r="S9" s="194"/>
      <c r="T9" s="194"/>
      <c r="U9" s="193"/>
    </row>
    <row r="10" spans="2:21">
      <c r="B10" s="227" t="s">
        <v>668</v>
      </c>
      <c r="C10" s="225" t="s">
        <v>669</v>
      </c>
      <c r="D10" s="340">
        <v>2720</v>
      </c>
      <c r="E10" s="225" t="s">
        <v>670</v>
      </c>
      <c r="F10" s="194"/>
      <c r="G10" s="227" t="s">
        <v>671</v>
      </c>
      <c r="H10" s="225" t="s">
        <v>672</v>
      </c>
      <c r="I10" s="235">
        <f>CdivH2*picoF2/(CdivH2*picoF2+CdivL2*nanoF2)</f>
        <v>9.9009900990099011E-3</v>
      </c>
      <c r="J10" s="236"/>
      <c r="K10" s="492"/>
      <c r="L10" s="474" t="s">
        <v>673</v>
      </c>
      <c r="M10" s="475"/>
      <c r="N10" s="475"/>
      <c r="O10" s="225" t="s">
        <v>674</v>
      </c>
      <c r="P10" s="342">
        <v>6200</v>
      </c>
      <c r="Q10" s="232" t="s">
        <v>675</v>
      </c>
      <c r="R10" s="194"/>
      <c r="S10" s="194"/>
      <c r="T10" s="194"/>
      <c r="U10" s="193"/>
    </row>
    <row r="11" spans="2:21" ht="15.75" thickBot="1">
      <c r="B11" s="227" t="s">
        <v>676</v>
      </c>
      <c r="C11" s="225" t="s">
        <v>677</v>
      </c>
      <c r="D11" s="340">
        <v>5</v>
      </c>
      <c r="E11" s="225" t="s">
        <v>564</v>
      </c>
      <c r="F11" s="194"/>
      <c r="G11" s="227" t="s">
        <v>678</v>
      </c>
      <c r="H11" s="225" t="s">
        <v>679</v>
      </c>
      <c r="I11" s="341">
        <v>0.188</v>
      </c>
      <c r="J11" s="236" t="s">
        <v>651</v>
      </c>
      <c r="K11" s="492"/>
      <c r="L11" s="474" t="s">
        <v>680</v>
      </c>
      <c r="M11" s="475"/>
      <c r="N11" s="475"/>
      <c r="O11" s="225" t="s">
        <v>681</v>
      </c>
      <c r="P11" s="235">
        <f>0.9*1000000000/((Rzero2+Rfeedforward2*kiliOhm2)*2*PI()*F_roll2*kilihertz2)</f>
        <v>1.4439460562772763</v>
      </c>
      <c r="Q11" s="232" t="s">
        <v>682</v>
      </c>
      <c r="R11" s="194"/>
      <c r="S11" s="194"/>
      <c r="T11" s="194"/>
      <c r="U11" s="193"/>
    </row>
    <row r="12" spans="2:21">
      <c r="B12" s="227" t="s">
        <v>683</v>
      </c>
      <c r="C12" s="225" t="s">
        <v>684</v>
      </c>
      <c r="D12" s="331">
        <f>Lm</f>
        <v>242.5</v>
      </c>
      <c r="E12" s="225" t="s">
        <v>685</v>
      </c>
      <c r="F12" s="194"/>
      <c r="G12" s="484" t="s">
        <v>686</v>
      </c>
      <c r="H12" s="485"/>
      <c r="I12" s="485"/>
      <c r="J12" s="486"/>
      <c r="K12" s="492"/>
      <c r="L12" s="474" t="s">
        <v>687</v>
      </c>
      <c r="M12" s="475"/>
      <c r="N12" s="475"/>
      <c r="O12" s="225" t="s">
        <v>688</v>
      </c>
      <c r="P12" s="343"/>
      <c r="Q12" s="225" t="s">
        <v>689</v>
      </c>
      <c r="R12" s="194"/>
      <c r="S12" s="194"/>
      <c r="T12" s="194"/>
      <c r="U12" s="193"/>
    </row>
    <row r="13" spans="2:21">
      <c r="B13" s="227" t="s">
        <v>690</v>
      </c>
      <c r="C13" s="225" t="s">
        <v>691</v>
      </c>
      <c r="D13" s="331">
        <f>Lr</f>
        <v>27.5</v>
      </c>
      <c r="E13" s="225" t="s">
        <v>685</v>
      </c>
      <c r="F13" s="194"/>
      <c r="G13" s="224" t="s">
        <v>563</v>
      </c>
      <c r="H13" s="223" t="s">
        <v>692</v>
      </c>
      <c r="I13" s="233">
        <v>24</v>
      </c>
      <c r="J13" s="221" t="s">
        <v>10</v>
      </c>
      <c r="K13" s="492"/>
      <c r="L13" s="474" t="s">
        <v>693</v>
      </c>
      <c r="M13" s="475"/>
      <c r="N13" s="475"/>
      <c r="O13" s="225" t="s">
        <v>694</v>
      </c>
      <c r="P13" s="343">
        <v>10</v>
      </c>
      <c r="Q13" s="225" t="s">
        <v>557</v>
      </c>
      <c r="R13" s="194"/>
      <c r="S13" s="194"/>
      <c r="T13" s="194"/>
      <c r="U13" s="193"/>
    </row>
    <row r="14" spans="2:21">
      <c r="B14" s="227" t="s">
        <v>695</v>
      </c>
      <c r="C14" s="225" t="s">
        <v>696</v>
      </c>
      <c r="D14" s="331">
        <f>Cr*1000</f>
        <v>94</v>
      </c>
      <c r="E14" s="225" t="s">
        <v>697</v>
      </c>
      <c r="F14" s="194"/>
      <c r="G14" s="224" t="s">
        <v>562</v>
      </c>
      <c r="H14" s="223" t="s">
        <v>698</v>
      </c>
      <c r="I14" s="233">
        <v>0.5</v>
      </c>
      <c r="J14" s="231"/>
      <c r="K14" s="492"/>
      <c r="L14" s="474" t="s">
        <v>699</v>
      </c>
      <c r="M14" s="475"/>
      <c r="N14" s="475"/>
      <c r="O14" s="225" t="s">
        <v>700</v>
      </c>
      <c r="P14" s="343">
        <v>1500</v>
      </c>
      <c r="Q14" s="225" t="s">
        <v>701</v>
      </c>
      <c r="R14" s="194"/>
      <c r="S14" s="194"/>
      <c r="T14" s="194"/>
      <c r="U14" s="193"/>
    </row>
    <row r="15" spans="2:21">
      <c r="B15" s="227" t="s">
        <v>702</v>
      </c>
      <c r="C15" s="225" t="s">
        <v>703</v>
      </c>
      <c r="D15" s="225">
        <f>Nps</f>
        <v>8</v>
      </c>
      <c r="E15" s="225"/>
      <c r="F15" s="194"/>
      <c r="G15" s="224" t="s">
        <v>561</v>
      </c>
      <c r="H15" s="234" t="s">
        <v>704</v>
      </c>
      <c r="I15" s="233">
        <v>0.2</v>
      </c>
      <c r="J15" s="221" t="s">
        <v>560</v>
      </c>
      <c r="K15" s="492"/>
      <c r="L15" s="474" t="s">
        <v>705</v>
      </c>
      <c r="M15" s="475"/>
      <c r="N15" s="475"/>
      <c r="O15" s="225" t="s">
        <v>706</v>
      </c>
      <c r="P15" s="343">
        <v>100</v>
      </c>
      <c r="Q15" s="225" t="s">
        <v>707</v>
      </c>
      <c r="R15" s="194"/>
      <c r="S15" s="194"/>
      <c r="T15" s="194"/>
      <c r="U15" s="193"/>
    </row>
    <row r="16" spans="2:21">
      <c r="B16" s="227" t="s">
        <v>708</v>
      </c>
      <c r="C16" s="225" t="s">
        <v>709</v>
      </c>
      <c r="D16" s="233">
        <v>100</v>
      </c>
      <c r="E16" s="225" t="s">
        <v>710</v>
      </c>
      <c r="F16" s="194"/>
      <c r="G16" s="224" t="s">
        <v>559</v>
      </c>
      <c r="H16" s="223" t="s">
        <v>711</v>
      </c>
      <c r="I16" s="233">
        <v>20</v>
      </c>
      <c r="J16" s="221" t="s">
        <v>558</v>
      </c>
      <c r="K16" s="492"/>
      <c r="L16" s="474" t="s">
        <v>712</v>
      </c>
      <c r="M16" s="475"/>
      <c r="N16" s="475"/>
      <c r="O16" s="225" t="s">
        <v>713</v>
      </c>
      <c r="P16" s="343">
        <v>120</v>
      </c>
      <c r="Q16" s="225" t="s">
        <v>557</v>
      </c>
      <c r="R16" s="194"/>
      <c r="S16" s="194"/>
      <c r="T16" s="194"/>
      <c r="U16" s="193"/>
    </row>
    <row r="17" spans="2:21">
      <c r="B17" s="227" t="s">
        <v>714</v>
      </c>
      <c r="C17" s="225" t="s">
        <v>715</v>
      </c>
      <c r="D17" s="226">
        <f>(Vo_set2+Vfeed2)/Ioutput2</f>
        <v>1.0416666666666667</v>
      </c>
      <c r="E17" s="232" t="s">
        <v>716</v>
      </c>
      <c r="F17" s="194"/>
      <c r="G17" s="224" t="s">
        <v>556</v>
      </c>
      <c r="H17" s="223" t="s">
        <v>717</v>
      </c>
      <c r="I17" s="229">
        <f>I_step2/(kslewrate2*1/microsecond2)</f>
        <v>1.1999999999999999E-6</v>
      </c>
      <c r="J17" s="231" t="s">
        <v>553</v>
      </c>
      <c r="K17" s="492"/>
      <c r="L17" s="380" t="s">
        <v>718</v>
      </c>
      <c r="M17" s="381"/>
      <c r="N17" s="381"/>
      <c r="O17" s="381"/>
      <c r="P17" s="381"/>
      <c r="Q17" s="382"/>
      <c r="R17" s="194"/>
      <c r="S17" s="194"/>
      <c r="T17" s="194"/>
      <c r="U17" s="193"/>
    </row>
    <row r="18" spans="2:21">
      <c r="B18" s="227" t="s">
        <v>719</v>
      </c>
      <c r="C18" s="225" t="s">
        <v>720</v>
      </c>
      <c r="D18" s="226">
        <f>Vo_set2+Vfeed2</f>
        <v>25</v>
      </c>
      <c r="E18" s="225" t="s">
        <v>642</v>
      </c>
      <c r="F18" s="194"/>
      <c r="G18" s="224" t="s">
        <v>555</v>
      </c>
      <c r="H18" s="230" t="s">
        <v>721</v>
      </c>
      <c r="I18" s="229">
        <f>2*transient2+duty_step2/(freq_load2*kilihertz2)</f>
        <v>2.5024000000000001E-3</v>
      </c>
      <c r="J18" s="228" t="s">
        <v>553</v>
      </c>
      <c r="K18" s="492"/>
      <c r="L18" s="476" t="s">
        <v>722</v>
      </c>
      <c r="M18" s="477"/>
      <c r="N18" s="477"/>
      <c r="O18" s="477"/>
      <c r="P18" s="220" t="s">
        <v>723</v>
      </c>
      <c r="Q18" s="343">
        <v>1</v>
      </c>
      <c r="R18" s="194"/>
      <c r="S18" s="194"/>
      <c r="T18" s="194"/>
      <c r="U18" s="193"/>
    </row>
    <row r="19" spans="2:21">
      <c r="B19" s="349" t="s">
        <v>724</v>
      </c>
      <c r="C19" s="350" t="s">
        <v>725</v>
      </c>
      <c r="D19" s="351">
        <f>1*0.001/(2*PI()*(Lseries2*res_cap2*microhenry2*nanoF2)^0.5)</f>
        <v>98.989665776754663</v>
      </c>
      <c r="E19" s="350" t="s">
        <v>726</v>
      </c>
      <c r="F19" s="194"/>
      <c r="G19" s="224" t="s">
        <v>554</v>
      </c>
      <c r="H19" s="223" t="s">
        <v>727</v>
      </c>
      <c r="I19" s="222">
        <f>1/(freq_load2*kilihertz2)</f>
        <v>5.0000000000000001E-3</v>
      </c>
      <c r="J19" s="221" t="s">
        <v>553</v>
      </c>
      <c r="K19" s="492"/>
      <c r="L19" s="474" t="s">
        <v>728</v>
      </c>
      <c r="M19" s="475"/>
      <c r="N19" s="475"/>
      <c r="O19" s="475"/>
      <c r="P19" s="220" t="s">
        <v>729</v>
      </c>
      <c r="Q19" s="343">
        <v>1</v>
      </c>
      <c r="R19" s="194"/>
      <c r="S19" s="194"/>
      <c r="T19" s="194"/>
      <c r="U19" s="193"/>
    </row>
    <row r="20" spans="2:21" ht="15.75" thickBot="1">
      <c r="B20" s="349" t="s">
        <v>730</v>
      </c>
      <c r="C20" s="350" t="s">
        <v>731</v>
      </c>
      <c r="D20" s="216">
        <v>10</v>
      </c>
      <c r="E20" s="350" t="s">
        <v>732</v>
      </c>
      <c r="F20" s="194"/>
      <c r="G20" s="218" t="s">
        <v>733</v>
      </c>
      <c r="H20" s="217" t="s">
        <v>734</v>
      </c>
      <c r="I20" s="216">
        <v>5</v>
      </c>
      <c r="J20" s="215" t="s">
        <v>735</v>
      </c>
      <c r="K20" s="492"/>
      <c r="L20" s="478" t="s">
        <v>736</v>
      </c>
      <c r="M20" s="479"/>
      <c r="N20" s="479"/>
      <c r="O20" s="479"/>
      <c r="P20" s="214" t="s">
        <v>737</v>
      </c>
      <c r="Q20" s="385">
        <v>1</v>
      </c>
      <c r="R20" s="213"/>
      <c r="S20" s="194"/>
      <c r="T20" s="194"/>
      <c r="U20" s="193"/>
    </row>
    <row r="21" spans="2:21" ht="15.7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7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2.5118864315095801</v>
      </c>
      <c r="E23" s="388" t="s">
        <v>11</v>
      </c>
      <c r="F23" s="194"/>
      <c r="G23" s="202"/>
      <c r="H23" s="201"/>
      <c r="I23" s="383"/>
      <c r="J23" s="207"/>
      <c r="K23" s="207"/>
      <c r="L23" s="194"/>
      <c r="M23" s="194"/>
      <c r="N23" s="194"/>
      <c r="O23" s="194"/>
      <c r="P23" s="198"/>
      <c r="Q23" s="206"/>
      <c r="R23" s="194"/>
      <c r="S23" s="194"/>
      <c r="T23" s="194"/>
      <c r="U23" s="193"/>
    </row>
    <row r="24" spans="2:21" ht="15.75" thickBot="1">
      <c r="B24" s="352" t="s">
        <v>589</v>
      </c>
      <c r="C24" s="353"/>
      <c r="D24" s="353">
        <f>Data!X21</f>
        <v>89.73925557746054</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80" t="s">
        <v>741</v>
      </c>
      <c r="C26" s="481"/>
      <c r="D26" s="481"/>
      <c r="E26" s="481"/>
      <c r="F26" s="481"/>
      <c r="G26" s="481"/>
      <c r="H26" s="481"/>
      <c r="I26" s="481"/>
      <c r="J26" s="481"/>
      <c r="K26" s="481"/>
      <c r="L26" s="481"/>
      <c r="M26" s="481"/>
      <c r="N26" s="481"/>
      <c r="O26" s="481"/>
      <c r="P26" s="481"/>
      <c r="Q26" s="481"/>
      <c r="R26" s="481"/>
      <c r="S26" s="481"/>
      <c r="T26" s="481"/>
      <c r="U26" s="482"/>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7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Vivek Parab [Connectwell Industries Pvt. Ltd.]</cp:lastModifiedBy>
  <dcterms:created xsi:type="dcterms:W3CDTF">2014-10-10T14:52:07Z</dcterms:created>
  <dcterms:modified xsi:type="dcterms:W3CDTF">2022-09-26T04:21:54Z</dcterms:modified>
</cp:coreProperties>
</file>